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2.xml" ContentType="application/vnd.openxmlformats-officedocument.drawing+xml"/>
  <Override PartName="/xl/comments3.xml" ContentType="application/vnd.openxmlformats-officedocument.spreadsheetml.comments+xml"/>
  <Override PartName="/xl/drawings/drawing3.xml" ContentType="application/vnd.openxmlformats-officedocument.drawing+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drawings/drawing4.xml" ContentType="application/vnd.openxmlformats-officedocument.drawing+xml"/>
  <Override PartName="/xl/comments8.xml" ContentType="application/vnd.openxmlformats-officedocument.spreadsheetml.comments+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H:\Private\Tax Admin\Property Tax\Information Unit\Local\Local 2025-2026\TR Forms\"/>
    </mc:Choice>
  </mc:AlternateContent>
  <xr:revisionPtr revIDLastSave="0" documentId="13_ncr:1_{9FD83ED4-3E06-4260-BCE1-533A25B48C24}" xr6:coauthVersionLast="47" xr6:coauthVersionMax="47" xr10:uidLastSave="{00000000-0000-0000-0000-000000000000}"/>
  <bookViews>
    <workbookView xWindow="-57710" yWindow="-1670" windowWidth="29020" windowHeight="15700" tabRatio="870" firstSheet="3" activeTab="3" xr2:uid="{00000000-000D-0000-FFFF-FFFF00000000}"/>
  </bookViews>
  <sheets>
    <sheet name="A. Update Year" sheetId="28" state="hidden" r:id="rId1"/>
    <sheet name="B. MunicCounties Populate" sheetId="16" state="hidden" r:id="rId2"/>
    <sheet name="C. MuniParent" sheetId="15" state="hidden" r:id="rId3"/>
    <sheet name="Instructions" sheetId="18" r:id="rId4"/>
    <sheet name="Selection" sheetId="1" r:id="rId5"/>
    <sheet name="Cover" sheetId="3" r:id="rId6"/>
    <sheet name="Page 2" sheetId="6" r:id="rId7"/>
    <sheet name="Page 3" sheetId="5" r:id="rId8"/>
    <sheet name="Page 4" sheetId="7" r:id="rId9"/>
    <sheet name="Page 5a" sheetId="8" r:id="rId10"/>
    <sheet name="Page 5b" sheetId="10" r:id="rId11"/>
    <sheet name="Page 5c" sheetId="11" r:id="rId12"/>
    <sheet name="Page 5d" sheetId="12" r:id="rId13"/>
    <sheet name="Page 6" sheetId="9" r:id="rId14"/>
    <sheet name="Diagnostics" sheetId="31" r:id="rId15"/>
    <sheet name="xxIMPORT.tblMuni_TR2New" sheetId="21" state="hidden" r:id="rId16"/>
    <sheet name="xxtblMuni_TR2New.data" sheetId="20" state="hidden" r:id="rId17"/>
    <sheet name="xtblMunic_TR2_Districts_Special" sheetId="25" state="hidden" r:id="rId18"/>
    <sheet name="IMPORT.tblMunis_TR2_County" sheetId="24" state="hidden" r:id="rId19"/>
    <sheet name="Sheet1" sheetId="19" state="hidden" r:id="rId20"/>
  </sheets>
  <externalReferences>
    <externalReference r:id="rId21"/>
    <externalReference r:id="rId22"/>
  </externalReferences>
  <definedNames>
    <definedName name="_xlnm._FilterDatabase" localSheetId="1" hidden="1">'B. MunicCounties Populate'!$A$1:$J$539</definedName>
    <definedName name="_xlnm._FilterDatabase" localSheetId="2" hidden="1">'C. MuniParent'!$C$1:$I$69</definedName>
    <definedName name="_xlnm._FilterDatabase" localSheetId="17" hidden="1">xtblMunic_TR2_Districts_Special!$A$1:$O$62</definedName>
    <definedName name="_xlnm._FilterDatabase" localSheetId="16" hidden="1">xxtblMuni_TR2New.data!$A$1:$DP$1033</definedName>
    <definedName name="Countys">[1]Countys!$A$1:$A$100</definedName>
    <definedName name="DALAMANCE" localSheetId="14">#REF!</definedName>
    <definedName name="DALAMANCE" localSheetId="18">#REF!</definedName>
    <definedName name="DALAMANCE" localSheetId="3">#REF!</definedName>
    <definedName name="DALAMANCE">#REF!</definedName>
    <definedName name="DALEXANDER" localSheetId="14">#REF!</definedName>
    <definedName name="DALEXANDER" localSheetId="18">#REF!</definedName>
    <definedName name="DALEXANDER" localSheetId="3">#REF!</definedName>
    <definedName name="DALEXANDER">#REF!</definedName>
    <definedName name="DALLEGHANY" localSheetId="14">#REF!</definedName>
    <definedName name="DALLEGHANY" localSheetId="18">#REF!</definedName>
    <definedName name="DALLEGHANY" localSheetId="3">#REF!</definedName>
    <definedName name="DALLEGHANY">#REF!</definedName>
    <definedName name="DANSON" localSheetId="14">#REF!</definedName>
    <definedName name="DANSON" localSheetId="18">#REF!</definedName>
    <definedName name="DANSON" localSheetId="3">#REF!</definedName>
    <definedName name="DANSON">#REF!</definedName>
    <definedName name="DASHE" localSheetId="14">#REF!</definedName>
    <definedName name="DASHE" localSheetId="18">#REF!</definedName>
    <definedName name="DASHE" localSheetId="3">#REF!</definedName>
    <definedName name="DASHE">#REF!</definedName>
    <definedName name="DAVERY" localSheetId="14">#REF!</definedName>
    <definedName name="DAVERY" localSheetId="18">#REF!</definedName>
    <definedName name="DAVERY" localSheetId="3">#REF!</definedName>
    <definedName name="DAVERY">#REF!</definedName>
    <definedName name="DBEAUFORT" localSheetId="14">#REF!</definedName>
    <definedName name="DBEAUFORT" localSheetId="18">#REF!</definedName>
    <definedName name="DBEAUFORT" localSheetId="3">#REF!</definedName>
    <definedName name="DBEAUFORT">#REF!</definedName>
    <definedName name="DBERTIE" localSheetId="14">#REF!</definedName>
    <definedName name="DBERTIE" localSheetId="18">#REF!</definedName>
    <definedName name="DBERTIE" localSheetId="3">#REF!</definedName>
    <definedName name="DBERTIE">#REF!</definedName>
    <definedName name="DBLADEN" localSheetId="14">#REF!</definedName>
    <definedName name="DBLADEN" localSheetId="18">#REF!</definedName>
    <definedName name="DBLADEN" localSheetId="3">#REF!</definedName>
    <definedName name="DBLADEN">#REF!</definedName>
    <definedName name="DBRUNSWICK" localSheetId="14">#REF!</definedName>
    <definedName name="DBRUNSWICK" localSheetId="18">#REF!</definedName>
    <definedName name="DBRUNSWICK" localSheetId="3">#REF!</definedName>
    <definedName name="DBRUNSWICK">#REF!</definedName>
    <definedName name="DBUNCOMBE" localSheetId="14">#REF!</definedName>
    <definedName name="DBUNCOMBE" localSheetId="18">#REF!</definedName>
    <definedName name="DBUNCOMBE" localSheetId="3">#REF!</definedName>
    <definedName name="DBUNCOMBE">#REF!</definedName>
    <definedName name="DBURKE" localSheetId="14">#REF!</definedName>
    <definedName name="DBURKE" localSheetId="18">#REF!</definedName>
    <definedName name="DBURKE" localSheetId="3">#REF!</definedName>
    <definedName name="DBURKE">#REF!</definedName>
    <definedName name="DCABARRUS" localSheetId="14">#REF!</definedName>
    <definedName name="DCABARRUS" localSheetId="18">#REF!</definedName>
    <definedName name="DCABARRUS" localSheetId="3">#REF!</definedName>
    <definedName name="DCABARRUS">#REF!</definedName>
    <definedName name="DCALDWELL" localSheetId="14">#REF!</definedName>
    <definedName name="DCALDWELL" localSheetId="18">#REF!</definedName>
    <definedName name="DCALDWELL" localSheetId="3">#REF!</definedName>
    <definedName name="DCALDWELL">#REF!</definedName>
    <definedName name="DCAMDEN" localSheetId="14">#REF!</definedName>
    <definedName name="DCAMDEN" localSheetId="18">#REF!</definedName>
    <definedName name="DCAMDEN" localSheetId="3">#REF!</definedName>
    <definedName name="DCAMDEN">#REF!</definedName>
    <definedName name="DCARTERET" localSheetId="14">#REF!</definedName>
    <definedName name="DCARTERET" localSheetId="18">#REF!</definedName>
    <definedName name="DCARTERET" localSheetId="3">#REF!</definedName>
    <definedName name="DCARTERET">#REF!</definedName>
    <definedName name="DCASWELL" localSheetId="14">#REF!</definedName>
    <definedName name="DCASWELL" localSheetId="18">#REF!</definedName>
    <definedName name="DCASWELL" localSheetId="3">#REF!</definedName>
    <definedName name="DCASWELL">#REF!</definedName>
    <definedName name="DCATAWBA" localSheetId="14">#REF!</definedName>
    <definedName name="DCATAWBA" localSheetId="18">#REF!</definedName>
    <definedName name="DCATAWBA" localSheetId="3">#REF!</definedName>
    <definedName name="DCATAWBA">#REF!</definedName>
    <definedName name="DCHATHAM" localSheetId="14">#REF!</definedName>
    <definedName name="DCHATHAM" localSheetId="18">#REF!</definedName>
    <definedName name="DCHATHAM" localSheetId="3">#REF!</definedName>
    <definedName name="DCHATHAM">#REF!</definedName>
    <definedName name="DCHEROKEE" localSheetId="14">#REF!</definedName>
    <definedName name="DCHEROKEE" localSheetId="18">#REF!</definedName>
    <definedName name="DCHEROKEE" localSheetId="3">#REF!</definedName>
    <definedName name="DCHEROKEE">#REF!</definedName>
    <definedName name="DCHOWAN" localSheetId="14">#REF!</definedName>
    <definedName name="DCHOWAN" localSheetId="18">#REF!</definedName>
    <definedName name="DCHOWAN" localSheetId="3">#REF!</definedName>
    <definedName name="DCHOWAN">#REF!</definedName>
    <definedName name="DCLAY" localSheetId="14">#REF!</definedName>
    <definedName name="DCLAY" localSheetId="18">#REF!</definedName>
    <definedName name="DCLAY" localSheetId="3">#REF!</definedName>
    <definedName name="DCLAY">#REF!</definedName>
    <definedName name="DCLEVELAND" localSheetId="14">#REF!</definedName>
    <definedName name="DCLEVELAND" localSheetId="18">#REF!</definedName>
    <definedName name="DCLEVELAND" localSheetId="3">#REF!</definedName>
    <definedName name="DCLEVELAND">#REF!</definedName>
    <definedName name="DCOLUMBUS" localSheetId="14">#REF!</definedName>
    <definedName name="DCOLUMBUS" localSheetId="18">#REF!</definedName>
    <definedName name="DCOLUMBUS" localSheetId="3">#REF!</definedName>
    <definedName name="DCOLUMBUS">#REF!</definedName>
    <definedName name="DCRAVEN" localSheetId="14">#REF!</definedName>
    <definedName name="DCRAVEN" localSheetId="18">#REF!</definedName>
    <definedName name="DCRAVEN" localSheetId="3">#REF!</definedName>
    <definedName name="DCRAVEN">#REF!</definedName>
    <definedName name="DCUMBERLAND" localSheetId="14">#REF!</definedName>
    <definedName name="DCUMBERLAND" localSheetId="18">#REF!</definedName>
    <definedName name="DCUMBERLAND" localSheetId="3">#REF!</definedName>
    <definedName name="DCUMBERLAND">#REF!</definedName>
    <definedName name="DCURRITUCK" localSheetId="14">#REF!</definedName>
    <definedName name="DCURRITUCK" localSheetId="18">#REF!</definedName>
    <definedName name="DCURRITUCK" localSheetId="3">#REF!</definedName>
    <definedName name="DCURRITUCK">#REF!</definedName>
    <definedName name="DDARE" localSheetId="14">#REF!</definedName>
    <definedName name="DDARE" localSheetId="18">#REF!</definedName>
    <definedName name="DDARE" localSheetId="3">#REF!</definedName>
    <definedName name="DDARE">#REF!</definedName>
    <definedName name="DDAVIDSON" localSheetId="14">#REF!</definedName>
    <definedName name="DDAVIDSON" localSheetId="18">#REF!</definedName>
    <definedName name="DDAVIDSON" localSheetId="3">#REF!</definedName>
    <definedName name="DDAVIDSON">#REF!</definedName>
    <definedName name="DDAVIE" localSheetId="14">#REF!</definedName>
    <definedName name="DDAVIE" localSheetId="18">#REF!</definedName>
    <definedName name="DDAVIE" localSheetId="3">#REF!</definedName>
    <definedName name="DDAVIE">#REF!</definedName>
    <definedName name="DDUPLIN" localSheetId="14">#REF!</definedName>
    <definedName name="DDUPLIN" localSheetId="18">#REF!</definedName>
    <definedName name="DDUPLIN" localSheetId="3">#REF!</definedName>
    <definedName name="DDUPLIN">#REF!</definedName>
    <definedName name="DDURHAM" localSheetId="14">#REF!</definedName>
    <definedName name="DDURHAM" localSheetId="18">#REF!</definedName>
    <definedName name="DDURHAM" localSheetId="3">#REF!</definedName>
    <definedName name="DDURHAM">#REF!</definedName>
    <definedName name="DEDGECOMBE" localSheetId="14">#REF!</definedName>
    <definedName name="DEDGECOMBE" localSheetId="18">#REF!</definedName>
    <definedName name="DEDGECOMBE" localSheetId="3">#REF!</definedName>
    <definedName name="DEDGECOMBE">#REF!</definedName>
    <definedName name="DFORSYTH" localSheetId="14">#REF!</definedName>
    <definedName name="DFORSYTH" localSheetId="18">#REF!</definedName>
    <definedName name="DFORSYTH" localSheetId="3">#REF!</definedName>
    <definedName name="DFORSYTH">#REF!</definedName>
    <definedName name="DFRANKLIN" localSheetId="14">#REF!</definedName>
    <definedName name="DFRANKLIN" localSheetId="18">#REF!</definedName>
    <definedName name="DFRANKLIN" localSheetId="3">#REF!</definedName>
    <definedName name="DFRANKLIN">#REF!</definedName>
    <definedName name="DGASTON" localSheetId="14">#REF!</definedName>
    <definedName name="DGASTON" localSheetId="18">#REF!</definedName>
    <definedName name="DGASTON" localSheetId="3">#REF!</definedName>
    <definedName name="DGASTON">#REF!</definedName>
    <definedName name="DGATES" localSheetId="14">#REF!</definedName>
    <definedName name="DGATES" localSheetId="18">#REF!</definedName>
    <definedName name="DGATES" localSheetId="3">#REF!</definedName>
    <definedName name="DGATES">#REF!</definedName>
    <definedName name="DGRAHAM" localSheetId="14">#REF!</definedName>
    <definedName name="DGRAHAM" localSheetId="18">#REF!</definedName>
    <definedName name="DGRAHAM" localSheetId="3">#REF!</definedName>
    <definedName name="DGRAHAM">#REF!</definedName>
    <definedName name="DGRANVILLE" localSheetId="14">#REF!</definedName>
    <definedName name="DGRANVILLE" localSheetId="18">#REF!</definedName>
    <definedName name="DGRANVILLE" localSheetId="3">#REF!</definedName>
    <definedName name="DGRANVILLE">#REF!</definedName>
    <definedName name="DGREENE" localSheetId="14">#REF!</definedName>
    <definedName name="DGREENE" localSheetId="18">#REF!</definedName>
    <definedName name="DGREENE" localSheetId="3">#REF!</definedName>
    <definedName name="DGREENE">#REF!</definedName>
    <definedName name="DGUILFORD" localSheetId="14">#REF!</definedName>
    <definedName name="DGUILFORD" localSheetId="18">#REF!</definedName>
    <definedName name="DGUILFORD" localSheetId="3">#REF!</definedName>
    <definedName name="DGUILFORD">#REF!</definedName>
    <definedName name="DHALIFAX" localSheetId="14">#REF!</definedName>
    <definedName name="DHALIFAX" localSheetId="18">#REF!</definedName>
    <definedName name="DHALIFAX" localSheetId="3">#REF!</definedName>
    <definedName name="DHALIFAX">#REF!</definedName>
    <definedName name="DHARNETT" localSheetId="14">#REF!</definedName>
    <definedName name="DHARNETT" localSheetId="18">#REF!</definedName>
    <definedName name="DHARNETT" localSheetId="3">#REF!</definedName>
    <definedName name="DHARNETT">#REF!</definedName>
    <definedName name="DHAYWOOD" localSheetId="14">#REF!</definedName>
    <definedName name="DHAYWOOD" localSheetId="18">#REF!</definedName>
    <definedName name="DHAYWOOD" localSheetId="3">#REF!</definedName>
    <definedName name="DHAYWOOD">#REF!</definedName>
    <definedName name="DHENDERSON" localSheetId="14">#REF!</definedName>
    <definedName name="DHENDERSON" localSheetId="18">#REF!</definedName>
    <definedName name="DHENDERSON" localSheetId="3">#REF!</definedName>
    <definedName name="DHENDERSON">#REF!</definedName>
    <definedName name="DHERTFORD" localSheetId="14">#REF!</definedName>
    <definedName name="DHERTFORD" localSheetId="18">#REF!</definedName>
    <definedName name="DHERTFORD" localSheetId="3">#REF!</definedName>
    <definedName name="DHERTFORD">#REF!</definedName>
    <definedName name="DHOKE" localSheetId="14">#REF!</definedName>
    <definedName name="DHOKE" localSheetId="18">#REF!</definedName>
    <definedName name="DHOKE" localSheetId="3">#REF!</definedName>
    <definedName name="DHOKE">#REF!</definedName>
    <definedName name="DHYDE" localSheetId="14">#REF!</definedName>
    <definedName name="DHYDE" localSheetId="18">#REF!</definedName>
    <definedName name="DHYDE" localSheetId="3">#REF!</definedName>
    <definedName name="DHYDE">#REF!</definedName>
    <definedName name="DIREDELL" localSheetId="14">#REF!</definedName>
    <definedName name="DIREDELL" localSheetId="18">#REF!</definedName>
    <definedName name="DIREDELL" localSheetId="3">#REF!</definedName>
    <definedName name="DIREDELL">#REF!</definedName>
    <definedName name="DJACKSON" localSheetId="14">#REF!</definedName>
    <definedName name="DJACKSON" localSheetId="18">#REF!</definedName>
    <definedName name="DJACKSON" localSheetId="3">#REF!</definedName>
    <definedName name="DJACKSON">#REF!</definedName>
    <definedName name="DJOHNSTON" localSheetId="14">#REF!</definedName>
    <definedName name="DJOHNSTON" localSheetId="18">#REF!</definedName>
    <definedName name="DJOHNSTON" localSheetId="3">#REF!</definedName>
    <definedName name="DJOHNSTON">#REF!</definedName>
    <definedName name="DJONES" localSheetId="14">#REF!</definedName>
    <definedName name="DJONES" localSheetId="18">#REF!</definedName>
    <definedName name="DJONES" localSheetId="3">#REF!</definedName>
    <definedName name="DJONES">#REF!</definedName>
    <definedName name="DLEE" localSheetId="14">#REF!</definedName>
    <definedName name="DLEE" localSheetId="18">#REF!</definedName>
    <definedName name="DLEE" localSheetId="3">#REF!</definedName>
    <definedName name="DLEE">#REF!</definedName>
    <definedName name="DLENOIR" localSheetId="14">#REF!</definedName>
    <definedName name="DLENOIR" localSheetId="18">#REF!</definedName>
    <definedName name="DLENOIR" localSheetId="3">#REF!</definedName>
    <definedName name="DLENOIR">#REF!</definedName>
    <definedName name="DLINCOLN" localSheetId="14">#REF!</definedName>
    <definedName name="DLINCOLN" localSheetId="18">#REF!</definedName>
    <definedName name="DLINCOLN" localSheetId="3">#REF!</definedName>
    <definedName name="DLINCOLN">#REF!</definedName>
    <definedName name="DMACON" localSheetId="14">#REF!</definedName>
    <definedName name="DMACON" localSheetId="18">#REF!</definedName>
    <definedName name="DMACON" localSheetId="3">#REF!</definedName>
    <definedName name="DMACON">#REF!</definedName>
    <definedName name="DMADISON" localSheetId="14">#REF!</definedName>
    <definedName name="DMADISON" localSheetId="18">#REF!</definedName>
    <definedName name="DMADISON" localSheetId="3">#REF!</definedName>
    <definedName name="DMADISON">#REF!</definedName>
    <definedName name="DMARTIN" localSheetId="14">#REF!</definedName>
    <definedName name="DMARTIN" localSheetId="18">#REF!</definedName>
    <definedName name="DMARTIN" localSheetId="3">#REF!</definedName>
    <definedName name="DMARTIN">#REF!</definedName>
    <definedName name="DMCDOWELL" localSheetId="14">#REF!</definedName>
    <definedName name="DMCDOWELL" localSheetId="18">#REF!</definedName>
    <definedName name="DMCDOWELL" localSheetId="3">#REF!</definedName>
    <definedName name="DMCDOWELL">#REF!</definedName>
    <definedName name="DMECKLENBURG" localSheetId="14">#REF!</definedName>
    <definedName name="DMECKLENBURG" localSheetId="18">#REF!</definedName>
    <definedName name="DMECKLENBURG" localSheetId="3">#REF!</definedName>
    <definedName name="DMECKLENBURG">#REF!</definedName>
    <definedName name="DMITCHELL" localSheetId="14">#REF!</definedName>
    <definedName name="DMITCHELL" localSheetId="18">#REF!</definedName>
    <definedName name="DMITCHELL" localSheetId="3">#REF!</definedName>
    <definedName name="DMITCHELL">#REF!</definedName>
    <definedName name="DMONTGOMERY" localSheetId="14">#REF!</definedName>
    <definedName name="DMONTGOMERY" localSheetId="18">#REF!</definedName>
    <definedName name="DMONTGOMERY" localSheetId="3">#REF!</definedName>
    <definedName name="DMONTGOMERY">#REF!</definedName>
    <definedName name="DMOORE" localSheetId="14">#REF!</definedName>
    <definedName name="DMOORE" localSheetId="18">#REF!</definedName>
    <definedName name="DMOORE" localSheetId="3">#REF!</definedName>
    <definedName name="DMOORE">#REF!</definedName>
    <definedName name="DNASH" localSheetId="14">#REF!</definedName>
    <definedName name="DNASH" localSheetId="18">#REF!</definedName>
    <definedName name="DNASH" localSheetId="3">#REF!</definedName>
    <definedName name="DNASH">#REF!</definedName>
    <definedName name="DNEW_HANOVER" localSheetId="14">#REF!</definedName>
    <definedName name="DNEW_HANOVER" localSheetId="18">#REF!</definedName>
    <definedName name="DNEW_HANOVER" localSheetId="3">#REF!</definedName>
    <definedName name="DNEW_HANOVER">#REF!</definedName>
    <definedName name="DNORTHAMPTON" localSheetId="14">#REF!</definedName>
    <definedName name="DNORTHAMPTON" localSheetId="18">#REF!</definedName>
    <definedName name="DNORTHAMPTON" localSheetId="3">#REF!</definedName>
    <definedName name="DNORTHAMPTON">#REF!</definedName>
    <definedName name="DONSLOW" localSheetId="14">#REF!</definedName>
    <definedName name="DONSLOW" localSheetId="18">#REF!</definedName>
    <definedName name="DONSLOW" localSheetId="3">#REF!</definedName>
    <definedName name="DONSLOW">#REF!</definedName>
    <definedName name="DORANGE" localSheetId="14">#REF!</definedName>
    <definedName name="DORANGE" localSheetId="18">#REF!</definedName>
    <definedName name="DORANGE" localSheetId="3">#REF!</definedName>
    <definedName name="DORANGE">#REF!</definedName>
    <definedName name="DPAMLICO" localSheetId="14">#REF!</definedName>
    <definedName name="DPAMLICO" localSheetId="18">#REF!</definedName>
    <definedName name="DPAMLICO" localSheetId="3">#REF!</definedName>
    <definedName name="DPAMLICO">#REF!</definedName>
    <definedName name="DPASQUOTANK" localSheetId="14">#REF!</definedName>
    <definedName name="DPASQUOTANK" localSheetId="18">#REF!</definedName>
    <definedName name="DPASQUOTANK" localSheetId="3">#REF!</definedName>
    <definedName name="DPASQUOTANK">#REF!</definedName>
    <definedName name="DPENDER" localSheetId="14">#REF!</definedName>
    <definedName name="DPENDER" localSheetId="18">#REF!</definedName>
    <definedName name="DPENDER" localSheetId="3">#REF!</definedName>
    <definedName name="DPENDER">#REF!</definedName>
    <definedName name="DPERQUIMANS" localSheetId="14">#REF!</definedName>
    <definedName name="DPERQUIMANS" localSheetId="18">#REF!</definedName>
    <definedName name="DPERQUIMANS" localSheetId="3">#REF!</definedName>
    <definedName name="DPERQUIMANS">#REF!</definedName>
    <definedName name="DPERSON" localSheetId="14">#REF!</definedName>
    <definedName name="DPERSON" localSheetId="18">#REF!</definedName>
    <definedName name="DPERSON" localSheetId="3">#REF!</definedName>
    <definedName name="DPERSON">#REF!</definedName>
    <definedName name="DPITT" localSheetId="14">#REF!</definedName>
    <definedName name="DPITT" localSheetId="18">#REF!</definedName>
    <definedName name="DPITT" localSheetId="3">#REF!</definedName>
    <definedName name="DPITT">#REF!</definedName>
    <definedName name="DPOLK" localSheetId="14">#REF!</definedName>
    <definedName name="DPOLK" localSheetId="18">#REF!</definedName>
    <definedName name="DPOLK" localSheetId="3">#REF!</definedName>
    <definedName name="DPOLK">#REF!</definedName>
    <definedName name="DRANDOLPH" localSheetId="14">#REF!</definedName>
    <definedName name="DRANDOLPH" localSheetId="18">#REF!</definedName>
    <definedName name="DRANDOLPH" localSheetId="3">#REF!</definedName>
    <definedName name="DRANDOLPH">#REF!</definedName>
    <definedName name="DRICHMOND" localSheetId="14">#REF!</definedName>
    <definedName name="DRICHMOND" localSheetId="18">#REF!</definedName>
    <definedName name="DRICHMOND" localSheetId="3">#REF!</definedName>
    <definedName name="DRICHMOND">#REF!</definedName>
    <definedName name="DROBESON" localSheetId="14">#REF!</definedName>
    <definedName name="DROBESON" localSheetId="18">#REF!</definedName>
    <definedName name="DROBESON" localSheetId="3">#REF!</definedName>
    <definedName name="DROBESON">#REF!</definedName>
    <definedName name="DROCKINGHAM" localSheetId="14">#REF!</definedName>
    <definedName name="DROCKINGHAM" localSheetId="18">#REF!</definedName>
    <definedName name="DROCKINGHAM" localSheetId="3">#REF!</definedName>
    <definedName name="DROCKINGHAM">#REF!</definedName>
    <definedName name="DROWAN" localSheetId="14">#REF!</definedName>
    <definedName name="DROWAN" localSheetId="18">#REF!</definedName>
    <definedName name="DROWAN" localSheetId="3">#REF!</definedName>
    <definedName name="DROWAN">#REF!</definedName>
    <definedName name="DRUTHERFORD" localSheetId="14">#REF!</definedName>
    <definedName name="DRUTHERFORD" localSheetId="18">#REF!</definedName>
    <definedName name="DRUTHERFORD" localSheetId="3">#REF!</definedName>
    <definedName name="DRUTHERFORD">#REF!</definedName>
    <definedName name="DSAMPSON" localSheetId="14">#REF!</definedName>
    <definedName name="DSAMPSON" localSheetId="18">#REF!</definedName>
    <definedName name="DSAMPSON" localSheetId="3">#REF!</definedName>
    <definedName name="DSAMPSON">#REF!</definedName>
    <definedName name="DSCOTLAND" localSheetId="14">#REF!</definedName>
    <definedName name="DSCOTLAND" localSheetId="18">#REF!</definedName>
    <definedName name="DSCOTLAND" localSheetId="3">#REF!</definedName>
    <definedName name="DSCOTLAND">#REF!</definedName>
    <definedName name="DSTANLY" localSheetId="14">#REF!</definedName>
    <definedName name="DSTANLY" localSheetId="18">#REF!</definedName>
    <definedName name="DSTANLY" localSheetId="3">#REF!</definedName>
    <definedName name="DSTANLY">#REF!</definedName>
    <definedName name="DSTOKES" localSheetId="14">#REF!</definedName>
    <definedName name="DSTOKES" localSheetId="18">#REF!</definedName>
    <definedName name="DSTOKES" localSheetId="3">#REF!</definedName>
    <definedName name="DSTOKES">#REF!</definedName>
    <definedName name="DSURRY" localSheetId="14">#REF!</definedName>
    <definedName name="DSURRY" localSheetId="18">#REF!</definedName>
    <definedName name="DSURRY" localSheetId="3">#REF!</definedName>
    <definedName name="DSURRY">#REF!</definedName>
    <definedName name="DSWAIN" localSheetId="14">#REF!</definedName>
    <definedName name="DSWAIN" localSheetId="18">#REF!</definedName>
    <definedName name="DSWAIN" localSheetId="3">#REF!</definedName>
    <definedName name="DSWAIN">#REF!</definedName>
    <definedName name="DTRANSYLVANIA" localSheetId="14">#REF!</definedName>
    <definedName name="DTRANSYLVANIA" localSheetId="18">#REF!</definedName>
    <definedName name="DTRANSYLVANIA" localSheetId="3">#REF!</definedName>
    <definedName name="DTRANSYLVANIA">#REF!</definedName>
    <definedName name="DTYRRELL" localSheetId="14">#REF!</definedName>
    <definedName name="DTYRRELL" localSheetId="18">#REF!</definedName>
    <definedName name="DTYRRELL" localSheetId="3">#REF!</definedName>
    <definedName name="DTYRRELL">#REF!</definedName>
    <definedName name="DUNION" localSheetId="14">#REF!</definedName>
    <definedName name="DUNION" localSheetId="18">#REF!</definedName>
    <definedName name="DUNION" localSheetId="3">#REF!</definedName>
    <definedName name="DUNION">#REF!</definedName>
    <definedName name="DVANCE" localSheetId="14">#REF!</definedName>
    <definedName name="DVANCE" localSheetId="18">#REF!</definedName>
    <definedName name="DVANCE" localSheetId="3">#REF!</definedName>
    <definedName name="DVANCE">#REF!</definedName>
    <definedName name="DWAKE" localSheetId="14">#REF!</definedName>
    <definedName name="DWAKE" localSheetId="18">#REF!</definedName>
    <definedName name="DWAKE" localSheetId="3">#REF!</definedName>
    <definedName name="DWAKE">#REF!</definedName>
    <definedName name="DWARREN" localSheetId="14">#REF!</definedName>
    <definedName name="DWARREN" localSheetId="18">#REF!</definedName>
    <definedName name="DWARREN" localSheetId="3">#REF!</definedName>
    <definedName name="DWARREN">#REF!</definedName>
    <definedName name="DWASHINGTON" localSheetId="14">#REF!</definedName>
    <definedName name="DWASHINGTON" localSheetId="18">#REF!</definedName>
    <definedName name="DWASHINGTON" localSheetId="3">#REF!</definedName>
    <definedName name="DWASHINGTON">#REF!</definedName>
    <definedName name="DWATAUGA" localSheetId="14">#REF!</definedName>
    <definedName name="DWATAUGA" localSheetId="18">#REF!</definedName>
    <definedName name="DWATAUGA" localSheetId="3">#REF!</definedName>
    <definedName name="DWATAUGA">#REF!</definedName>
    <definedName name="DWAYNE" localSheetId="14">#REF!</definedName>
    <definedName name="DWAYNE" localSheetId="18">#REF!</definedName>
    <definedName name="DWAYNE" localSheetId="3">#REF!</definedName>
    <definedName name="DWAYNE">#REF!</definedName>
    <definedName name="DWILKES" localSheetId="14">#REF!</definedName>
    <definedName name="DWILKES" localSheetId="18">#REF!</definedName>
    <definedName name="DWILKES" localSheetId="3">#REF!</definedName>
    <definedName name="DWILKES">#REF!</definedName>
    <definedName name="DWILSON" localSheetId="14">#REF!</definedName>
    <definedName name="DWILSON" localSheetId="18">#REF!</definedName>
    <definedName name="DWILSON" localSheetId="3">#REF!</definedName>
    <definedName name="DWILSON">#REF!</definedName>
    <definedName name="DYADKIN" localSheetId="14">#REF!</definedName>
    <definedName name="DYADKIN" localSheetId="18">#REF!</definedName>
    <definedName name="DYADKIN" localSheetId="3">#REF!</definedName>
    <definedName name="DYADKIN">#REF!</definedName>
    <definedName name="DYANCEY" localSheetId="14">#REF!</definedName>
    <definedName name="DYANCEY" localSheetId="18">#REF!</definedName>
    <definedName name="DYANCEY" localSheetId="3">#REF!</definedName>
    <definedName name="DYANCEY">#REF!</definedName>
    <definedName name="MUNIS">[2]CountyMunis!$A$2:$A$538</definedName>
    <definedName name="_xlnm.Print_Area" localSheetId="5">Cover!$A$1:$L$48</definedName>
    <definedName name="_xlnm.Print_Area" localSheetId="14">Diagnostics!$A$1:$I$26</definedName>
    <definedName name="_xlnm.Print_Area" localSheetId="3">Instructions!$A$1:$K$231</definedName>
    <definedName name="_xlnm.Print_Area" localSheetId="6">'Page 2'!$A$1:$K$49</definedName>
    <definedName name="_xlnm.Print_Area" localSheetId="7">'Page 3'!$A$1:$L$63</definedName>
    <definedName name="_xlnm.Print_Area" localSheetId="8">'Page 4'!$A$1:$O$45</definedName>
    <definedName name="_xlnm.Print_Area" localSheetId="9">'Page 5a'!$A$1:$K$47</definedName>
    <definedName name="_xlnm.Print_Area" localSheetId="10">'Page 5b'!$A$1:$K$47</definedName>
    <definedName name="_xlnm.Print_Area" localSheetId="11">'Page 5c'!$A$1:$K$47</definedName>
    <definedName name="_xlnm.Print_Area" localSheetId="12">'Page 5d'!$A$1:$K$47</definedName>
    <definedName name="_xlnm.Print_Area" localSheetId="13">'Page 6'!$A$1:$G$68</definedName>
    <definedName name="_xlnm.Print_Area" localSheetId="4">Selection!$A$1:$J$44</definedName>
  </definedNames>
  <calcPr calcId="191029"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5" i="7" l="1"/>
  <c r="X11" i="7" s="1"/>
  <c r="B20" i="15"/>
  <c r="R20" i="15"/>
  <c r="D16" i="31"/>
  <c r="F58" i="9"/>
  <c r="C2" i="31" l="1"/>
  <c r="M12" i="31"/>
  <c r="M19" i="31"/>
  <c r="M17" i="31"/>
  <c r="R3" i="15"/>
  <c r="B3" i="15"/>
  <c r="B16" i="15" l="1"/>
  <c r="E34" i="10"/>
  <c r="E34" i="11"/>
  <c r="J34" i="11"/>
  <c r="J34" i="10"/>
  <c r="J34" i="8"/>
  <c r="E34" i="8"/>
  <c r="E34" i="12"/>
  <c r="J34" i="12"/>
  <c r="R37" i="15" l="1"/>
  <c r="B37" i="15"/>
  <c r="B52" i="15" l="1"/>
  <c r="B59" i="15" l="1"/>
  <c r="A8" i="28" l="1"/>
  <c r="A9" i="28"/>
  <c r="B1" i="1" s="1"/>
  <c r="A10" i="28"/>
  <c r="A5" i="1" s="1"/>
  <c r="A7" i="28"/>
  <c r="A1" i="3" s="1"/>
  <c r="E6" i="28"/>
  <c r="C6" i="28"/>
  <c r="C5" i="28"/>
  <c r="E5" i="28" s="1"/>
  <c r="A5" i="28" s="1"/>
  <c r="A6" i="28" l="1"/>
  <c r="C22" i="8"/>
  <c r="C22" i="11"/>
  <c r="C22" i="12"/>
  <c r="C22" i="10"/>
  <c r="A19" i="5"/>
  <c r="F5" i="6"/>
  <c r="C18" i="11"/>
  <c r="C4" i="10"/>
  <c r="A37" i="7"/>
  <c r="D25" i="5"/>
  <c r="C4" i="8"/>
  <c r="A17" i="5"/>
  <c r="C43" i="5"/>
  <c r="C18" i="12"/>
  <c r="C4" i="11"/>
  <c r="C4" i="12"/>
  <c r="C18" i="8"/>
  <c r="C18" i="10"/>
  <c r="A5" i="3"/>
  <c r="A6" i="6"/>
  <c r="B2" i="3"/>
  <c r="C38" i="12"/>
  <c r="E10" i="12"/>
  <c r="C8" i="11"/>
  <c r="E10" i="8"/>
  <c r="E25" i="10"/>
  <c r="C8" i="12"/>
  <c r="C38" i="8"/>
  <c r="C8" i="10"/>
  <c r="A4" i="9"/>
  <c r="C38" i="11"/>
  <c r="E25" i="8"/>
  <c r="C38" i="10"/>
  <c r="E25" i="11"/>
  <c r="E10" i="10"/>
  <c r="B33" i="7"/>
  <c r="A3" i="9"/>
  <c r="E25" i="12"/>
  <c r="E10" i="11"/>
  <c r="C8" i="8"/>
  <c r="A19" i="1"/>
  <c r="A8" i="3"/>
  <c r="C52" i="9"/>
  <c r="C28" i="9"/>
  <c r="A45" i="9"/>
  <c r="D42" i="9"/>
  <c r="A8" i="9"/>
  <c r="A31" i="9"/>
  <c r="B24" i="6"/>
  <c r="A49" i="6"/>
  <c r="A45" i="7"/>
  <c r="A1" i="1"/>
  <c r="B40" i="6"/>
  <c r="B62" i="15"/>
  <c r="B61" i="15"/>
  <c r="B60" i="15"/>
  <c r="B57" i="15" l="1"/>
  <c r="R57" i="15"/>
  <c r="B58" i="15"/>
  <c r="R58" i="15"/>
  <c r="A68" i="9" l="1"/>
  <c r="A47" i="12"/>
  <c r="A47" i="11"/>
  <c r="A47" i="10"/>
  <c r="A47" i="8"/>
  <c r="A63" i="5"/>
  <c r="B64" i="15" l="1"/>
  <c r="R64" i="15"/>
  <c r="B65" i="15"/>
  <c r="B1" i="15"/>
  <c r="AF2" i="24" l="1"/>
  <c r="AD2" i="24"/>
  <c r="AC2" i="24"/>
  <c r="AB2" i="24"/>
  <c r="AA2" i="24"/>
  <c r="X2" i="24"/>
  <c r="V2" i="24"/>
  <c r="T2" i="24"/>
  <c r="S2" i="24"/>
  <c r="R2" i="24"/>
  <c r="M2" i="24"/>
  <c r="K2" i="24"/>
  <c r="J2" i="24"/>
  <c r="I2" i="24"/>
  <c r="H2" i="24"/>
  <c r="DI2" i="21"/>
  <c r="DH2" i="21"/>
  <c r="DG2" i="21"/>
  <c r="DF2" i="21"/>
  <c r="DE2" i="21"/>
  <c r="DD2" i="21"/>
  <c r="DC2" i="21"/>
  <c r="DB2" i="21"/>
  <c r="DA2" i="21"/>
  <c r="CZ2" i="21"/>
  <c r="CY2" i="21"/>
  <c r="CX2" i="21"/>
  <c r="CW2" i="21"/>
  <c r="CV2" i="21"/>
  <c r="CU2" i="21"/>
  <c r="CT2" i="21"/>
  <c r="CS2" i="21"/>
  <c r="CR2" i="21"/>
  <c r="CQ2" i="21"/>
  <c r="CP2" i="21"/>
  <c r="CO2" i="21"/>
  <c r="CM2" i="21"/>
  <c r="CL2" i="21"/>
  <c r="CK2" i="21"/>
  <c r="CJ2" i="21"/>
  <c r="CI2" i="21"/>
  <c r="CH2" i="21"/>
  <c r="CF2" i="21"/>
  <c r="CE2" i="21"/>
  <c r="CD2" i="21"/>
  <c r="CC2" i="21"/>
  <c r="CA2" i="21"/>
  <c r="BZ2" i="21"/>
  <c r="BY2" i="21"/>
  <c r="BX2" i="21"/>
  <c r="BW2" i="21"/>
  <c r="BV2" i="21"/>
  <c r="BU2" i="21"/>
  <c r="BT2" i="21"/>
  <c r="BS2" i="21"/>
  <c r="BR2" i="21"/>
  <c r="BQ2" i="21"/>
  <c r="BP2" i="21"/>
  <c r="BO2" i="21"/>
  <c r="BN2" i="21"/>
  <c r="BM2" i="21"/>
  <c r="BL2" i="21"/>
  <c r="BK2" i="21"/>
  <c r="AL2" i="21"/>
  <c r="AK2" i="21"/>
  <c r="AJ2" i="21"/>
  <c r="AI2" i="21"/>
  <c r="AH2" i="21"/>
  <c r="AG2" i="21"/>
  <c r="AE2" i="21"/>
  <c r="AC2" i="21"/>
  <c r="AA2" i="21"/>
  <c r="Z2" i="21"/>
  <c r="Y2" i="21"/>
  <c r="W2" i="21"/>
  <c r="V2" i="21"/>
  <c r="T2" i="21"/>
  <c r="R2" i="21"/>
  <c r="Q2" i="21"/>
  <c r="P2" i="21"/>
  <c r="O2" i="21"/>
  <c r="N2" i="21"/>
  <c r="M2" i="21"/>
  <c r="L2" i="21"/>
  <c r="K2" i="21"/>
  <c r="J2" i="21"/>
  <c r="I2" i="21"/>
  <c r="H2" i="21"/>
  <c r="G2" i="21"/>
  <c r="F2" i="21"/>
  <c r="F274" i="16" l="1"/>
  <c r="H274" i="16"/>
  <c r="I274" i="16"/>
  <c r="J274" i="16"/>
  <c r="B4" i="15"/>
  <c r="B15" i="15"/>
  <c r="B5" i="15"/>
  <c r="B6" i="15"/>
  <c r="B7" i="15"/>
  <c r="B8" i="15"/>
  <c r="B9" i="15"/>
  <c r="B10" i="15"/>
  <c r="B11" i="15"/>
  <c r="B12" i="15"/>
  <c r="B13" i="15"/>
  <c r="B14" i="15"/>
  <c r="B41" i="15"/>
  <c r="B17" i="15"/>
  <c r="B18" i="15"/>
  <c r="B19" i="15"/>
  <c r="B21" i="15"/>
  <c r="B22" i="15"/>
  <c r="B23" i="15"/>
  <c r="B24" i="15"/>
  <c r="B26" i="15"/>
  <c r="B27" i="15"/>
  <c r="B28" i="15"/>
  <c r="B29" i="15"/>
  <c r="B30" i="15"/>
  <c r="B31" i="15"/>
  <c r="B32" i="15"/>
  <c r="B33" i="15"/>
  <c r="B34" i="15"/>
  <c r="B66" i="15"/>
  <c r="B67" i="15"/>
  <c r="B35" i="15"/>
  <c r="B68" i="15"/>
  <c r="B36" i="15"/>
  <c r="B38" i="15"/>
  <c r="B39" i="15"/>
  <c r="B40" i="15"/>
  <c r="B69" i="15"/>
  <c r="B42" i="15"/>
  <c r="B43" i="15"/>
  <c r="B44" i="15"/>
  <c r="B45" i="15"/>
  <c r="B46" i="15"/>
  <c r="B47" i="15"/>
  <c r="B48" i="15"/>
  <c r="B49" i="15"/>
  <c r="B50" i="15"/>
  <c r="B51" i="15"/>
  <c r="B53" i="15"/>
  <c r="B54" i="15"/>
  <c r="B55" i="15"/>
  <c r="B56" i="15"/>
  <c r="B25" i="15"/>
  <c r="M33" i="12" l="1"/>
  <c r="M32" i="12"/>
  <c r="B1" i="9"/>
  <c r="B1" i="12"/>
  <c r="H381" i="16"/>
  <c r="I381" i="16"/>
  <c r="J381" i="16"/>
  <c r="H401" i="16"/>
  <c r="I401" i="16"/>
  <c r="J401" i="16"/>
  <c r="H242" i="16"/>
  <c r="I242" i="16"/>
  <c r="J242" i="16"/>
  <c r="H496" i="16"/>
  <c r="I496" i="16"/>
  <c r="J496" i="16"/>
  <c r="H64" i="16"/>
  <c r="I64" i="16"/>
  <c r="J64" i="16"/>
  <c r="H240" i="16"/>
  <c r="I240" i="16"/>
  <c r="J240" i="16"/>
  <c r="H35" i="16"/>
  <c r="I35" i="16"/>
  <c r="J35" i="16"/>
  <c r="H58" i="16"/>
  <c r="I58" i="16"/>
  <c r="J58" i="16"/>
  <c r="H119" i="16"/>
  <c r="I119" i="16"/>
  <c r="J119" i="16"/>
  <c r="H287" i="16"/>
  <c r="I287" i="16"/>
  <c r="J287" i="16"/>
  <c r="H215" i="16"/>
  <c r="I215" i="16"/>
  <c r="J215" i="16"/>
  <c r="H312" i="16"/>
  <c r="I312" i="16"/>
  <c r="J312" i="16"/>
  <c r="H453" i="16"/>
  <c r="I453" i="16"/>
  <c r="J453" i="16"/>
  <c r="H518" i="16"/>
  <c r="I518" i="16"/>
  <c r="J518" i="16"/>
  <c r="H301" i="16"/>
  <c r="I301" i="16"/>
  <c r="J301" i="16"/>
  <c r="H138" i="16"/>
  <c r="I138" i="16"/>
  <c r="J138" i="16"/>
  <c r="H467" i="16"/>
  <c r="I467" i="16"/>
  <c r="J467" i="16"/>
  <c r="H194" i="16"/>
  <c r="I194" i="16"/>
  <c r="J194" i="16"/>
  <c r="H418" i="16"/>
  <c r="I418" i="16"/>
  <c r="J418" i="16"/>
  <c r="H11" i="16"/>
  <c r="I11" i="16"/>
  <c r="J11" i="16"/>
  <c r="H295" i="16"/>
  <c r="I295" i="16"/>
  <c r="J295" i="16"/>
  <c r="J1" i="12" s="1"/>
  <c r="H8" i="16"/>
  <c r="I8" i="16"/>
  <c r="J8" i="16"/>
  <c r="H94" i="16"/>
  <c r="I94" i="16"/>
  <c r="J94" i="16"/>
  <c r="H31" i="16"/>
  <c r="I31" i="16"/>
  <c r="J31" i="16"/>
  <c r="H429" i="16"/>
  <c r="I429" i="16"/>
  <c r="J429" i="16"/>
  <c r="H46" i="16"/>
  <c r="I46" i="16"/>
  <c r="J46" i="16"/>
  <c r="H141" i="16"/>
  <c r="I141" i="16"/>
  <c r="J141" i="16"/>
  <c r="H239" i="16"/>
  <c r="I239" i="16"/>
  <c r="J239" i="16"/>
  <c r="H4" i="16"/>
  <c r="I4" i="16"/>
  <c r="J4" i="16"/>
  <c r="H145" i="16"/>
  <c r="I145" i="16"/>
  <c r="J145" i="16"/>
  <c r="H186" i="16"/>
  <c r="I186" i="16"/>
  <c r="J186" i="16"/>
  <c r="H190" i="16"/>
  <c r="I190" i="16"/>
  <c r="J190" i="16"/>
  <c r="H206" i="16"/>
  <c r="I206" i="16"/>
  <c r="J206" i="16"/>
  <c r="H352" i="16"/>
  <c r="I352" i="16"/>
  <c r="J352" i="16"/>
  <c r="H473" i="16"/>
  <c r="I473" i="16"/>
  <c r="J473" i="16"/>
  <c r="H443" i="16"/>
  <c r="I443" i="16"/>
  <c r="J443" i="16"/>
  <c r="H9" i="16"/>
  <c r="I9" i="16"/>
  <c r="J9" i="16"/>
  <c r="H269" i="16"/>
  <c r="I269" i="16"/>
  <c r="J269" i="16"/>
  <c r="H300" i="16"/>
  <c r="I300" i="16"/>
  <c r="J300" i="16"/>
  <c r="H322" i="16"/>
  <c r="I322" i="16"/>
  <c r="J322" i="16"/>
  <c r="H358" i="16"/>
  <c r="I358" i="16"/>
  <c r="J358" i="16"/>
  <c r="H373" i="16"/>
  <c r="I373" i="16"/>
  <c r="J373" i="16"/>
  <c r="H494" i="16"/>
  <c r="I494" i="16"/>
  <c r="J494" i="16"/>
  <c r="H234" i="16"/>
  <c r="I234" i="16"/>
  <c r="J234" i="16"/>
  <c r="H256" i="16"/>
  <c r="I256" i="16"/>
  <c r="J256" i="16"/>
  <c r="H516" i="16"/>
  <c r="I516" i="16"/>
  <c r="J516" i="16"/>
  <c r="H26" i="16"/>
  <c r="I26" i="16"/>
  <c r="J26" i="16"/>
  <c r="H116" i="16"/>
  <c r="I116" i="16"/>
  <c r="J116" i="16"/>
  <c r="H140" i="16"/>
  <c r="I140" i="16"/>
  <c r="J140" i="16"/>
  <c r="H335" i="16"/>
  <c r="I335" i="16"/>
  <c r="J335" i="16"/>
  <c r="H464" i="16"/>
  <c r="I464" i="16"/>
  <c r="J464" i="16"/>
  <c r="H19" i="16"/>
  <c r="I19" i="16"/>
  <c r="J19" i="16"/>
  <c r="H27" i="16"/>
  <c r="I27" i="16"/>
  <c r="J27" i="16"/>
  <c r="H32" i="16"/>
  <c r="I32" i="16"/>
  <c r="J32" i="16"/>
  <c r="H91" i="16"/>
  <c r="I91" i="16"/>
  <c r="J91" i="16"/>
  <c r="H354" i="16"/>
  <c r="I354" i="16"/>
  <c r="J354" i="16"/>
  <c r="H505" i="16"/>
  <c r="I505" i="16"/>
  <c r="J505" i="16"/>
  <c r="H506" i="16"/>
  <c r="I506" i="16"/>
  <c r="J506" i="16"/>
  <c r="H15" i="16"/>
  <c r="I15" i="16"/>
  <c r="J15" i="16"/>
  <c r="H18" i="16"/>
  <c r="I18" i="16"/>
  <c r="J18" i="16"/>
  <c r="H101" i="16"/>
  <c r="I101" i="16"/>
  <c r="J101" i="16"/>
  <c r="H237" i="16"/>
  <c r="I237" i="16"/>
  <c r="J237" i="16"/>
  <c r="H265" i="16"/>
  <c r="I265" i="16"/>
  <c r="J265" i="16"/>
  <c r="H376" i="16"/>
  <c r="I376" i="16"/>
  <c r="J376" i="16"/>
  <c r="H410" i="16"/>
  <c r="I410" i="16"/>
  <c r="J410" i="16"/>
  <c r="H527" i="16"/>
  <c r="I527" i="16"/>
  <c r="J527" i="16"/>
  <c r="H45" i="16"/>
  <c r="I45" i="16"/>
  <c r="J45" i="16"/>
  <c r="H93" i="16"/>
  <c r="I93" i="16"/>
  <c r="J93" i="16"/>
  <c r="H126" i="16"/>
  <c r="I126" i="16"/>
  <c r="J126" i="16"/>
  <c r="H131" i="16"/>
  <c r="I131" i="16"/>
  <c r="J131" i="16"/>
  <c r="H139" i="16"/>
  <c r="I139" i="16"/>
  <c r="J139" i="16"/>
  <c r="H471" i="16"/>
  <c r="I471" i="16"/>
  <c r="J471" i="16"/>
  <c r="H519" i="16"/>
  <c r="I519" i="16"/>
  <c r="J519" i="16"/>
  <c r="H25" i="16"/>
  <c r="I25" i="16"/>
  <c r="J25" i="16"/>
  <c r="H34" i="16"/>
  <c r="I34" i="16"/>
  <c r="J34" i="16"/>
  <c r="H49" i="16"/>
  <c r="I49" i="16"/>
  <c r="J49" i="16"/>
  <c r="H51" i="16"/>
  <c r="I51" i="16"/>
  <c r="J51" i="16"/>
  <c r="H67" i="16"/>
  <c r="I67" i="16"/>
  <c r="J67" i="16"/>
  <c r="H74" i="16"/>
  <c r="I74" i="16"/>
  <c r="J74" i="16"/>
  <c r="H80" i="16"/>
  <c r="I80" i="16"/>
  <c r="J80" i="16"/>
  <c r="H220" i="16"/>
  <c r="I220" i="16"/>
  <c r="J220" i="16"/>
  <c r="H263" i="16"/>
  <c r="I263" i="16"/>
  <c r="J263" i="16"/>
  <c r="H332" i="16"/>
  <c r="I332" i="16"/>
  <c r="J332" i="16"/>
  <c r="H342" i="16"/>
  <c r="I342" i="16"/>
  <c r="J342" i="16"/>
  <c r="H345" i="16"/>
  <c r="I345" i="16"/>
  <c r="J345" i="16"/>
  <c r="H348" i="16"/>
  <c r="I348" i="16"/>
  <c r="J348" i="16"/>
  <c r="H419" i="16"/>
  <c r="I419" i="16"/>
  <c r="J419" i="16"/>
  <c r="H432" i="16"/>
  <c r="I432" i="16"/>
  <c r="J432" i="16"/>
  <c r="H442" i="16"/>
  <c r="I442" i="16"/>
  <c r="J442" i="16"/>
  <c r="H451" i="16"/>
  <c r="I451" i="16"/>
  <c r="J451" i="16"/>
  <c r="H466" i="16"/>
  <c r="I466" i="16"/>
  <c r="J466" i="16"/>
  <c r="H490" i="16"/>
  <c r="I490" i="16"/>
  <c r="J490" i="16"/>
  <c r="H14" i="16"/>
  <c r="I14" i="16"/>
  <c r="J14" i="16"/>
  <c r="H41" i="16"/>
  <c r="I41" i="16"/>
  <c r="J41" i="16"/>
  <c r="H44" i="16"/>
  <c r="I44" i="16"/>
  <c r="J44" i="16"/>
  <c r="H317" i="16"/>
  <c r="I317" i="16"/>
  <c r="J317" i="16"/>
  <c r="H510" i="16"/>
  <c r="I510" i="16"/>
  <c r="J510" i="16"/>
  <c r="H533" i="16"/>
  <c r="I533" i="16"/>
  <c r="J533" i="16"/>
  <c r="H107" i="16"/>
  <c r="I107" i="16"/>
  <c r="J107" i="16"/>
  <c r="H125" i="16"/>
  <c r="I125" i="16"/>
  <c r="J125" i="16"/>
  <c r="H182" i="16"/>
  <c r="I182" i="16"/>
  <c r="J182" i="16"/>
  <c r="H216" i="16"/>
  <c r="I216" i="16"/>
  <c r="J216" i="16"/>
  <c r="H320" i="16"/>
  <c r="I320" i="16"/>
  <c r="J320" i="16"/>
  <c r="H413" i="16"/>
  <c r="I413" i="16"/>
  <c r="J413" i="16"/>
  <c r="H487" i="16"/>
  <c r="I487" i="16"/>
  <c r="J487" i="16"/>
  <c r="H105" i="16"/>
  <c r="I105" i="16"/>
  <c r="J105" i="16"/>
  <c r="H203" i="16"/>
  <c r="I203" i="16"/>
  <c r="J203" i="16"/>
  <c r="H306" i="16"/>
  <c r="I306" i="16"/>
  <c r="J306" i="16"/>
  <c r="H327" i="16"/>
  <c r="I327" i="16"/>
  <c r="J327" i="16"/>
  <c r="H83" i="16"/>
  <c r="I83" i="16"/>
  <c r="J83" i="16"/>
  <c r="H187" i="16"/>
  <c r="I187" i="16"/>
  <c r="J187" i="16"/>
  <c r="H226" i="16"/>
  <c r="I226" i="16"/>
  <c r="J226" i="16"/>
  <c r="H264" i="16"/>
  <c r="I264" i="16"/>
  <c r="J264" i="16"/>
  <c r="H423" i="16"/>
  <c r="I423" i="16"/>
  <c r="J423" i="16"/>
  <c r="H17" i="16"/>
  <c r="I17" i="16"/>
  <c r="J17" i="16"/>
  <c r="H30" i="16"/>
  <c r="I30" i="16"/>
  <c r="J30" i="16"/>
  <c r="H48" i="16"/>
  <c r="I48" i="16"/>
  <c r="J48" i="16"/>
  <c r="H72" i="16"/>
  <c r="I72" i="16"/>
  <c r="J72" i="16"/>
  <c r="H82" i="16"/>
  <c r="I82" i="16"/>
  <c r="J82" i="16"/>
  <c r="H146" i="16"/>
  <c r="I146" i="16"/>
  <c r="J146" i="16"/>
  <c r="H228" i="16"/>
  <c r="I228" i="16"/>
  <c r="J228" i="16"/>
  <c r="H319" i="16"/>
  <c r="I319" i="16"/>
  <c r="J319" i="16"/>
  <c r="H336" i="16"/>
  <c r="I336" i="16"/>
  <c r="J336" i="16"/>
  <c r="H359" i="16"/>
  <c r="I359" i="16"/>
  <c r="J359" i="16"/>
  <c r="H363" i="16"/>
  <c r="I363" i="16"/>
  <c r="J363" i="16"/>
  <c r="H309" i="16"/>
  <c r="I309" i="16"/>
  <c r="J309" i="16"/>
  <c r="H537" i="16"/>
  <c r="I537" i="16"/>
  <c r="J537" i="16"/>
  <c r="H59" i="16"/>
  <c r="I59" i="16"/>
  <c r="J59" i="16"/>
  <c r="H81" i="16"/>
  <c r="I81" i="16"/>
  <c r="J81" i="16"/>
  <c r="H92" i="16"/>
  <c r="I92" i="16"/>
  <c r="J92" i="16"/>
  <c r="H108" i="16"/>
  <c r="I108" i="16"/>
  <c r="J108" i="16"/>
  <c r="H338" i="16"/>
  <c r="I338" i="16"/>
  <c r="J338" i="16"/>
  <c r="H185" i="16"/>
  <c r="I185" i="16"/>
  <c r="J185" i="16"/>
  <c r="H370" i="16"/>
  <c r="I370" i="16"/>
  <c r="J370" i="16"/>
  <c r="H435" i="16"/>
  <c r="I435" i="16"/>
  <c r="J435" i="16"/>
  <c r="H7" i="16"/>
  <c r="I7" i="16"/>
  <c r="J7" i="16"/>
  <c r="H329" i="16"/>
  <c r="I329" i="16"/>
  <c r="J329" i="16"/>
  <c r="H137" i="16"/>
  <c r="I137" i="16"/>
  <c r="J137" i="16"/>
  <c r="H207" i="16"/>
  <c r="I207" i="16"/>
  <c r="J207" i="16"/>
  <c r="H50" i="16"/>
  <c r="I50" i="16"/>
  <c r="J50" i="16"/>
  <c r="H78" i="16"/>
  <c r="I78" i="16"/>
  <c r="J78" i="16"/>
  <c r="H130" i="16"/>
  <c r="I130" i="16"/>
  <c r="J130" i="16"/>
  <c r="H158" i="16"/>
  <c r="I158" i="16"/>
  <c r="J158" i="16"/>
  <c r="H196" i="16"/>
  <c r="I196" i="16"/>
  <c r="J196" i="16"/>
  <c r="H244" i="16"/>
  <c r="I244" i="16"/>
  <c r="J244" i="16"/>
  <c r="H258" i="16"/>
  <c r="I258" i="16"/>
  <c r="J258" i="16"/>
  <c r="H261" i="16"/>
  <c r="I261" i="16"/>
  <c r="J261" i="16"/>
  <c r="H357" i="16"/>
  <c r="I357" i="16"/>
  <c r="J357" i="16"/>
  <c r="H374" i="16"/>
  <c r="I374" i="16"/>
  <c r="J374" i="16"/>
  <c r="H434" i="16"/>
  <c r="I434" i="16"/>
  <c r="J434" i="16"/>
  <c r="H492" i="16"/>
  <c r="I492" i="16"/>
  <c r="J492" i="16"/>
  <c r="H47" i="16"/>
  <c r="I47" i="16"/>
  <c r="J47" i="16"/>
  <c r="H52" i="16"/>
  <c r="I52" i="16"/>
  <c r="J52" i="16"/>
  <c r="H60" i="16"/>
  <c r="I60" i="16"/>
  <c r="J60" i="16"/>
  <c r="H84" i="16"/>
  <c r="I84" i="16"/>
  <c r="J84" i="16"/>
  <c r="H85" i="16"/>
  <c r="I85" i="16"/>
  <c r="J85" i="16"/>
  <c r="H151" i="16"/>
  <c r="I151" i="16"/>
  <c r="J151" i="16"/>
  <c r="H254" i="16"/>
  <c r="I254" i="16"/>
  <c r="J254" i="16"/>
  <c r="H420" i="16"/>
  <c r="I420" i="16"/>
  <c r="J420" i="16"/>
  <c r="H470" i="16"/>
  <c r="I470" i="16"/>
  <c r="J470" i="16"/>
  <c r="H520" i="16"/>
  <c r="I520" i="16"/>
  <c r="J520" i="16"/>
  <c r="H57" i="16"/>
  <c r="I57" i="16"/>
  <c r="J57" i="16"/>
  <c r="H112" i="16"/>
  <c r="I112" i="16"/>
  <c r="J112" i="16"/>
  <c r="H124" i="16"/>
  <c r="I124" i="16"/>
  <c r="J124" i="16"/>
  <c r="H205" i="16"/>
  <c r="I205" i="16"/>
  <c r="J205" i="16"/>
  <c r="H333" i="16"/>
  <c r="I333" i="16"/>
  <c r="J333" i="16"/>
  <c r="H394" i="16"/>
  <c r="I394" i="16"/>
  <c r="J394" i="16"/>
  <c r="H479" i="16"/>
  <c r="I479" i="16"/>
  <c r="J479" i="16"/>
  <c r="H488" i="16"/>
  <c r="I488" i="16"/>
  <c r="J488" i="16"/>
  <c r="H135" i="16"/>
  <c r="I135" i="16"/>
  <c r="J135" i="16"/>
  <c r="H156" i="16"/>
  <c r="I156" i="16"/>
  <c r="J156" i="16"/>
  <c r="H160" i="16"/>
  <c r="I160" i="16"/>
  <c r="J160" i="16"/>
  <c r="H183" i="16"/>
  <c r="I183" i="16"/>
  <c r="J183" i="16"/>
  <c r="H224" i="16"/>
  <c r="I224" i="16"/>
  <c r="J224" i="16"/>
  <c r="H272" i="16"/>
  <c r="I272" i="16"/>
  <c r="J272" i="16"/>
  <c r="H448" i="16"/>
  <c r="I448" i="16"/>
  <c r="J448" i="16"/>
  <c r="H459" i="16"/>
  <c r="I459" i="16"/>
  <c r="J459" i="16"/>
  <c r="H493" i="16"/>
  <c r="I493" i="16"/>
  <c r="J493" i="16"/>
  <c r="H127" i="16"/>
  <c r="I127" i="16"/>
  <c r="J127" i="16"/>
  <c r="H241" i="16"/>
  <c r="I241" i="16"/>
  <c r="J241" i="16"/>
  <c r="H247" i="16"/>
  <c r="I247" i="16"/>
  <c r="J247" i="16"/>
  <c r="H288" i="16"/>
  <c r="I288" i="16"/>
  <c r="J288" i="16"/>
  <c r="H330" i="16"/>
  <c r="I330" i="16"/>
  <c r="J330" i="16"/>
  <c r="H441" i="16"/>
  <c r="I441" i="16"/>
  <c r="J441" i="16"/>
  <c r="H120" i="16"/>
  <c r="I120" i="16"/>
  <c r="J120" i="16"/>
  <c r="H267" i="16"/>
  <c r="I267" i="16"/>
  <c r="J267" i="16"/>
  <c r="H307" i="16"/>
  <c r="I307" i="16"/>
  <c r="J307" i="16"/>
  <c r="H499" i="16"/>
  <c r="I499" i="16"/>
  <c r="J499" i="16"/>
  <c r="H36" i="16"/>
  <c r="I36" i="16"/>
  <c r="J36" i="16"/>
  <c r="H110" i="16"/>
  <c r="I110" i="16"/>
  <c r="J110" i="16"/>
  <c r="H314" i="16"/>
  <c r="I314" i="16"/>
  <c r="J314" i="16"/>
  <c r="H40" i="16"/>
  <c r="I40" i="16"/>
  <c r="J40" i="16"/>
  <c r="H68" i="16"/>
  <c r="I68" i="16"/>
  <c r="J68" i="16"/>
  <c r="H154" i="16"/>
  <c r="I154" i="16"/>
  <c r="J154" i="16"/>
  <c r="H191" i="16"/>
  <c r="I191" i="16"/>
  <c r="J191" i="16"/>
  <c r="H238" i="16"/>
  <c r="I238" i="16"/>
  <c r="J238" i="16"/>
  <c r="H286" i="16"/>
  <c r="I286" i="16"/>
  <c r="J286" i="16"/>
  <c r="H405" i="16"/>
  <c r="I405" i="16"/>
  <c r="J405" i="16"/>
  <c r="H475" i="16"/>
  <c r="I475" i="16"/>
  <c r="J475" i="16"/>
  <c r="H504" i="16"/>
  <c r="I504" i="16"/>
  <c r="J504" i="16"/>
  <c r="H106" i="16"/>
  <c r="I106" i="16"/>
  <c r="J106" i="16"/>
  <c r="H262" i="16"/>
  <c r="I262" i="16"/>
  <c r="J262" i="16"/>
  <c r="H282" i="16"/>
  <c r="I282" i="16"/>
  <c r="J282" i="16"/>
  <c r="H367" i="16"/>
  <c r="I367" i="16"/>
  <c r="J367" i="16"/>
  <c r="H378" i="16"/>
  <c r="I378" i="16"/>
  <c r="J378" i="16"/>
  <c r="H444" i="16"/>
  <c r="I444" i="16"/>
  <c r="J444" i="16"/>
  <c r="H472" i="16"/>
  <c r="I472" i="16"/>
  <c r="J472" i="16"/>
  <c r="H38" i="16"/>
  <c r="I38" i="16"/>
  <c r="J38" i="16"/>
  <c r="H95" i="16"/>
  <c r="I95" i="16"/>
  <c r="J95" i="16"/>
  <c r="H266" i="16"/>
  <c r="I266" i="16"/>
  <c r="J266" i="16"/>
  <c r="H411" i="16"/>
  <c r="I411" i="16"/>
  <c r="J411" i="16"/>
  <c r="H477" i="16"/>
  <c r="I477" i="16"/>
  <c r="J477" i="16"/>
  <c r="H497" i="16"/>
  <c r="I497" i="16"/>
  <c r="J497" i="16"/>
  <c r="H530" i="16"/>
  <c r="I530" i="16"/>
  <c r="J530" i="16"/>
  <c r="H62" i="16"/>
  <c r="I62" i="16"/>
  <c r="J62" i="16"/>
  <c r="H170" i="16"/>
  <c r="I170" i="16"/>
  <c r="J170" i="16"/>
  <c r="H276" i="16"/>
  <c r="I276" i="16"/>
  <c r="J276" i="16"/>
  <c r="H538" i="16"/>
  <c r="I538" i="16"/>
  <c r="J538" i="16"/>
  <c r="H33" i="16"/>
  <c r="I33" i="16"/>
  <c r="J33" i="16"/>
  <c r="H37" i="16"/>
  <c r="I37" i="16"/>
  <c r="J37" i="16"/>
  <c r="H88" i="16"/>
  <c r="I88" i="16"/>
  <c r="J88" i="16"/>
  <c r="H113" i="16"/>
  <c r="I113" i="16"/>
  <c r="J113" i="16"/>
  <c r="H117" i="16"/>
  <c r="I117" i="16"/>
  <c r="J117" i="16"/>
  <c r="H178" i="16"/>
  <c r="I178" i="16"/>
  <c r="J178" i="16"/>
  <c r="H214" i="16"/>
  <c r="I214" i="16"/>
  <c r="J214" i="16"/>
  <c r="H278" i="16"/>
  <c r="I278" i="16"/>
  <c r="J278" i="16"/>
  <c r="H298" i="16"/>
  <c r="I298" i="16"/>
  <c r="J298" i="16"/>
  <c r="H325" i="16"/>
  <c r="I325" i="16"/>
  <c r="J325" i="16"/>
  <c r="H384" i="16"/>
  <c r="I384" i="16"/>
  <c r="J384" i="16"/>
  <c r="H455" i="16"/>
  <c r="I455" i="16"/>
  <c r="J455" i="16"/>
  <c r="H179" i="16"/>
  <c r="I179" i="16"/>
  <c r="J179" i="16"/>
  <c r="H163" i="16"/>
  <c r="I163" i="16"/>
  <c r="J163" i="16"/>
  <c r="H253" i="16"/>
  <c r="I253" i="16"/>
  <c r="J253" i="16"/>
  <c r="H397" i="16"/>
  <c r="I397" i="16"/>
  <c r="J397" i="16"/>
  <c r="H66" i="16"/>
  <c r="I66" i="16"/>
  <c r="J66" i="16"/>
  <c r="H114" i="16"/>
  <c r="I114" i="16"/>
  <c r="J114" i="16"/>
  <c r="H353" i="16"/>
  <c r="I353" i="16"/>
  <c r="J353" i="16"/>
  <c r="H460" i="16"/>
  <c r="I460" i="16"/>
  <c r="J460" i="16"/>
  <c r="H463" i="16"/>
  <c r="I463" i="16"/>
  <c r="J463" i="16"/>
  <c r="H223" i="16"/>
  <c r="I223" i="16"/>
  <c r="J223" i="16"/>
  <c r="H439" i="16"/>
  <c r="I439" i="16"/>
  <c r="J439" i="16"/>
  <c r="H502" i="16"/>
  <c r="I502" i="16"/>
  <c r="J502" i="16"/>
  <c r="H192" i="16"/>
  <c r="I192" i="16"/>
  <c r="J192" i="16"/>
  <c r="H232" i="16"/>
  <c r="I232" i="16"/>
  <c r="J232" i="16"/>
  <c r="H346" i="16"/>
  <c r="I346" i="16"/>
  <c r="J346" i="16"/>
  <c r="H371" i="16"/>
  <c r="I371" i="16"/>
  <c r="J371" i="16"/>
  <c r="H427" i="16"/>
  <c r="I427" i="16"/>
  <c r="J427" i="16"/>
  <c r="H465" i="16"/>
  <c r="I465" i="16"/>
  <c r="J465" i="16"/>
  <c r="H521" i="16"/>
  <c r="I521" i="16"/>
  <c r="J521" i="16"/>
  <c r="H147" i="16"/>
  <c r="I147" i="16"/>
  <c r="J147" i="16"/>
  <c r="H197" i="16"/>
  <c r="I197" i="16"/>
  <c r="J197" i="16"/>
  <c r="H218" i="16"/>
  <c r="I218" i="16"/>
  <c r="J218" i="16"/>
  <c r="H273" i="16"/>
  <c r="I273" i="16"/>
  <c r="J273" i="16"/>
  <c r="H395" i="16"/>
  <c r="I395" i="16"/>
  <c r="J395" i="16"/>
  <c r="H424" i="16"/>
  <c r="I424" i="16"/>
  <c r="J424" i="16"/>
  <c r="H513" i="16"/>
  <c r="I513" i="16"/>
  <c r="J513" i="16"/>
  <c r="H99" i="16"/>
  <c r="I99" i="16"/>
  <c r="J99" i="16"/>
  <c r="H128" i="16"/>
  <c r="I128" i="16"/>
  <c r="J128" i="16"/>
  <c r="H148" i="16"/>
  <c r="I148" i="16"/>
  <c r="J148" i="16"/>
  <c r="H270" i="16"/>
  <c r="I270" i="16"/>
  <c r="J270" i="16"/>
  <c r="H71" i="16"/>
  <c r="I71" i="16"/>
  <c r="J71" i="16"/>
  <c r="H98" i="16"/>
  <c r="I98" i="16"/>
  <c r="J98" i="16"/>
  <c r="H285" i="16"/>
  <c r="I285" i="16"/>
  <c r="J285" i="16"/>
  <c r="H509" i="16"/>
  <c r="I509" i="16"/>
  <c r="J509" i="16"/>
  <c r="H161" i="16"/>
  <c r="I161" i="16"/>
  <c r="J161" i="16"/>
  <c r="H162" i="16"/>
  <c r="I162" i="16"/>
  <c r="J162" i="16"/>
  <c r="H210" i="16"/>
  <c r="I210" i="16"/>
  <c r="J210" i="16"/>
  <c r="H259" i="16"/>
  <c r="I259" i="16"/>
  <c r="J259" i="16"/>
  <c r="H308" i="16"/>
  <c r="I308" i="16"/>
  <c r="J308" i="16"/>
  <c r="H3" i="16"/>
  <c r="I3" i="16"/>
  <c r="J3" i="16"/>
  <c r="H100" i="16"/>
  <c r="I100" i="16"/>
  <c r="J100" i="16"/>
  <c r="H104" i="16"/>
  <c r="I104" i="16"/>
  <c r="J104" i="16"/>
  <c r="H202" i="16"/>
  <c r="I202" i="16"/>
  <c r="J202" i="16"/>
  <c r="H328" i="16"/>
  <c r="I328" i="16"/>
  <c r="J328" i="16"/>
  <c r="H532" i="16"/>
  <c r="I532" i="16"/>
  <c r="J532" i="16"/>
  <c r="H380" i="16"/>
  <c r="I380" i="16"/>
  <c r="J380" i="16"/>
  <c r="H200" i="16"/>
  <c r="I200" i="16"/>
  <c r="J200" i="16"/>
  <c r="H277" i="16"/>
  <c r="I277" i="16"/>
  <c r="J277" i="16"/>
  <c r="H318" i="16"/>
  <c r="I318" i="16"/>
  <c r="J318" i="16"/>
  <c r="H458" i="16"/>
  <c r="I458" i="16"/>
  <c r="J458" i="16"/>
  <c r="H482" i="16"/>
  <c r="I482" i="16"/>
  <c r="J482" i="16"/>
  <c r="H121" i="16"/>
  <c r="I121" i="16"/>
  <c r="J121" i="16"/>
  <c r="H165" i="16"/>
  <c r="I165" i="16"/>
  <c r="J165" i="16"/>
  <c r="H469" i="16"/>
  <c r="I469" i="16"/>
  <c r="J469" i="16"/>
  <c r="H511" i="16"/>
  <c r="I511" i="16"/>
  <c r="J511" i="16"/>
  <c r="H12" i="16"/>
  <c r="I12" i="16"/>
  <c r="J12" i="16"/>
  <c r="H167" i="16"/>
  <c r="I167" i="16"/>
  <c r="J167" i="16"/>
  <c r="H303" i="16"/>
  <c r="I303" i="16"/>
  <c r="J303" i="16"/>
  <c r="H364" i="16"/>
  <c r="I364" i="16"/>
  <c r="J364" i="16"/>
  <c r="H377" i="16"/>
  <c r="I377" i="16"/>
  <c r="J377" i="16"/>
  <c r="H428" i="16"/>
  <c r="I428" i="16"/>
  <c r="J428" i="16"/>
  <c r="H438" i="16"/>
  <c r="I438" i="16"/>
  <c r="J438" i="16"/>
  <c r="H526" i="16"/>
  <c r="I526" i="16"/>
  <c r="J526" i="16"/>
  <c r="H297" i="16"/>
  <c r="I297" i="16"/>
  <c r="J297" i="16"/>
  <c r="H375" i="16"/>
  <c r="I375" i="16"/>
  <c r="J375" i="16"/>
  <c r="H480" i="16"/>
  <c r="I480" i="16"/>
  <c r="J480" i="16"/>
  <c r="H421" i="16"/>
  <c r="I421" i="16"/>
  <c r="J421" i="16"/>
  <c r="H245" i="16"/>
  <c r="I245" i="16"/>
  <c r="J245" i="16"/>
  <c r="H250" i="16"/>
  <c r="I250" i="16"/>
  <c r="J250" i="16"/>
  <c r="H369" i="16"/>
  <c r="I369" i="16"/>
  <c r="J369" i="16"/>
  <c r="H271" i="16"/>
  <c r="I271" i="16"/>
  <c r="J271" i="16"/>
  <c r="H169" i="16"/>
  <c r="I169" i="16"/>
  <c r="J169" i="16"/>
  <c r="H225" i="16"/>
  <c r="I225" i="16"/>
  <c r="J225" i="16"/>
  <c r="H290" i="16"/>
  <c r="I290" i="16"/>
  <c r="J290" i="16"/>
  <c r="H291" i="16"/>
  <c r="I291" i="16"/>
  <c r="J291" i="16"/>
  <c r="H29" i="16"/>
  <c r="I29" i="16"/>
  <c r="J29" i="16"/>
  <c r="H150" i="16"/>
  <c r="I150" i="16"/>
  <c r="J150" i="16"/>
  <c r="H198" i="16"/>
  <c r="I198" i="16"/>
  <c r="J198" i="16"/>
  <c r="H204" i="16"/>
  <c r="I204" i="16"/>
  <c r="J204" i="16"/>
  <c r="H233" i="16"/>
  <c r="I233" i="16"/>
  <c r="J233" i="16"/>
  <c r="H344" i="16"/>
  <c r="I344" i="16"/>
  <c r="J344" i="16"/>
  <c r="H356" i="16"/>
  <c r="I356" i="16"/>
  <c r="J356" i="16"/>
  <c r="H398" i="16"/>
  <c r="I398" i="16"/>
  <c r="J398" i="16"/>
  <c r="H523" i="16"/>
  <c r="I523" i="16"/>
  <c r="J523" i="16"/>
  <c r="H289" i="16"/>
  <c r="I289" i="16"/>
  <c r="J289" i="16"/>
  <c r="H349" i="16"/>
  <c r="I349" i="16"/>
  <c r="J349" i="16"/>
  <c r="H87" i="16"/>
  <c r="I87" i="16"/>
  <c r="J87" i="16"/>
  <c r="H111" i="16"/>
  <c r="I111" i="16"/>
  <c r="J111" i="16"/>
  <c r="H227" i="16"/>
  <c r="I227" i="16"/>
  <c r="J227" i="16"/>
  <c r="H294" i="16"/>
  <c r="I294" i="16"/>
  <c r="J294" i="16"/>
  <c r="H368" i="16"/>
  <c r="I368" i="16"/>
  <c r="J368" i="16"/>
  <c r="H24" i="16"/>
  <c r="I24" i="16"/>
  <c r="J24" i="16"/>
  <c r="H449" i="16"/>
  <c r="I449" i="16"/>
  <c r="J449" i="16"/>
  <c r="H42" i="16"/>
  <c r="I42" i="16"/>
  <c r="J42" i="16"/>
  <c r="H70" i="16"/>
  <c r="I70" i="16"/>
  <c r="J70" i="16"/>
  <c r="H324" i="16"/>
  <c r="I324" i="16"/>
  <c r="J324" i="16"/>
  <c r="H457" i="16"/>
  <c r="I457" i="16"/>
  <c r="J457" i="16"/>
  <c r="H483" i="16"/>
  <c r="I483" i="16"/>
  <c r="J483" i="16"/>
  <c r="H2" i="16"/>
  <c r="I2" i="16"/>
  <c r="J2" i="16"/>
  <c r="H69" i="16"/>
  <c r="I69" i="16"/>
  <c r="J69" i="16"/>
  <c r="H76" i="16"/>
  <c r="I76" i="16"/>
  <c r="J76" i="16"/>
  <c r="H168" i="16"/>
  <c r="I168" i="16"/>
  <c r="J168" i="16"/>
  <c r="H365" i="16"/>
  <c r="I365" i="16"/>
  <c r="J365" i="16"/>
  <c r="H366" i="16"/>
  <c r="I366" i="16"/>
  <c r="J366" i="16"/>
  <c r="H396" i="16"/>
  <c r="I396" i="16"/>
  <c r="J396" i="16"/>
  <c r="H440" i="16"/>
  <c r="I440" i="16"/>
  <c r="J440" i="16"/>
  <c r="H474" i="16"/>
  <c r="I474" i="16"/>
  <c r="J474" i="16"/>
  <c r="H491" i="16"/>
  <c r="I491" i="16"/>
  <c r="J491" i="16"/>
  <c r="H517" i="16"/>
  <c r="I517" i="16"/>
  <c r="J517" i="16"/>
  <c r="H23" i="16"/>
  <c r="I23" i="16"/>
  <c r="J23" i="16"/>
  <c r="H79" i="16"/>
  <c r="I79" i="16"/>
  <c r="J79" i="16"/>
  <c r="H305" i="16"/>
  <c r="I305" i="16"/>
  <c r="J305" i="16"/>
  <c r="H315" i="16"/>
  <c r="I315" i="16"/>
  <c r="J315" i="16"/>
  <c r="H331" i="16"/>
  <c r="I331" i="16"/>
  <c r="J331" i="16"/>
  <c r="H447" i="16"/>
  <c r="I447" i="16"/>
  <c r="J447" i="16"/>
  <c r="H73" i="16"/>
  <c r="I73" i="16"/>
  <c r="J73" i="16"/>
  <c r="H249" i="16"/>
  <c r="I249" i="16"/>
  <c r="J249" i="16"/>
  <c r="H524" i="16"/>
  <c r="I524" i="16"/>
  <c r="J524" i="16"/>
  <c r="H535" i="16"/>
  <c r="I535" i="16"/>
  <c r="J535" i="16"/>
  <c r="H109" i="16"/>
  <c r="I109" i="16"/>
  <c r="J109" i="16"/>
  <c r="H176" i="16"/>
  <c r="I176" i="16"/>
  <c r="J176" i="16"/>
  <c r="H177" i="16"/>
  <c r="I177" i="16"/>
  <c r="J177" i="16"/>
  <c r="H230" i="16"/>
  <c r="I230" i="16"/>
  <c r="J230" i="16"/>
  <c r="H257" i="16"/>
  <c r="I257" i="16"/>
  <c r="J257" i="16"/>
  <c r="H391" i="16"/>
  <c r="I391" i="16"/>
  <c r="J391" i="16"/>
  <c r="H425" i="16"/>
  <c r="I425" i="16"/>
  <c r="J425" i="16"/>
  <c r="H431" i="16"/>
  <c r="I431" i="16"/>
  <c r="J431" i="16"/>
  <c r="H534" i="16"/>
  <c r="I534" i="16"/>
  <c r="J534" i="16"/>
  <c r="H221" i="16"/>
  <c r="I221" i="16"/>
  <c r="J221" i="16"/>
  <c r="H231" i="16"/>
  <c r="I231" i="16"/>
  <c r="J231" i="16"/>
  <c r="H340" i="16"/>
  <c r="I340" i="16"/>
  <c r="J340" i="16"/>
  <c r="H393" i="16"/>
  <c r="I393" i="16"/>
  <c r="J393" i="16"/>
  <c r="H468" i="16"/>
  <c r="I468" i="16"/>
  <c r="J468" i="16"/>
  <c r="H75" i="16"/>
  <c r="I75" i="16"/>
  <c r="J75" i="16"/>
  <c r="H217" i="16"/>
  <c r="I217" i="16"/>
  <c r="J217" i="16"/>
  <c r="H6" i="16"/>
  <c r="I6" i="16"/>
  <c r="J6" i="16"/>
  <c r="H28" i="16"/>
  <c r="I28" i="16"/>
  <c r="J28" i="16"/>
  <c r="H189" i="16"/>
  <c r="I189" i="16"/>
  <c r="J189" i="16"/>
  <c r="H302" i="16"/>
  <c r="I302" i="16"/>
  <c r="J302" i="16"/>
  <c r="H311" i="16"/>
  <c r="I311" i="16"/>
  <c r="J311" i="16"/>
  <c r="H351" i="16"/>
  <c r="I351" i="16"/>
  <c r="J351" i="16"/>
  <c r="H462" i="16"/>
  <c r="I462" i="16"/>
  <c r="J462" i="16"/>
  <c r="H489" i="16"/>
  <c r="I489" i="16"/>
  <c r="J489" i="16"/>
  <c r="H16" i="16"/>
  <c r="I16" i="16"/>
  <c r="J16" i="16"/>
  <c r="H63" i="16"/>
  <c r="I63" i="16"/>
  <c r="J63" i="16"/>
  <c r="H415" i="16"/>
  <c r="I415" i="16"/>
  <c r="J415" i="16"/>
  <c r="H478" i="16"/>
  <c r="I478" i="16"/>
  <c r="J478" i="16"/>
  <c r="H507" i="16"/>
  <c r="I507" i="16"/>
  <c r="J507" i="16"/>
  <c r="H211" i="16"/>
  <c r="I211" i="16"/>
  <c r="J211" i="16"/>
  <c r="H528" i="16"/>
  <c r="I528" i="16"/>
  <c r="J528" i="16"/>
  <c r="H409" i="16"/>
  <c r="I409" i="16"/>
  <c r="J409" i="16"/>
  <c r="H21" i="16"/>
  <c r="I21" i="16"/>
  <c r="J21" i="16"/>
  <c r="H39" i="16"/>
  <c r="I39" i="16"/>
  <c r="J39" i="16"/>
  <c r="H157" i="16"/>
  <c r="I157" i="16"/>
  <c r="J157" i="16"/>
  <c r="H159" i="16"/>
  <c r="I159" i="16"/>
  <c r="J159" i="16"/>
  <c r="H166" i="16"/>
  <c r="I166" i="16"/>
  <c r="J166" i="16"/>
  <c r="H193" i="16"/>
  <c r="I193" i="16"/>
  <c r="J193" i="16"/>
  <c r="H195" i="16"/>
  <c r="I195" i="16"/>
  <c r="J195" i="16"/>
  <c r="H436" i="16"/>
  <c r="I436" i="16"/>
  <c r="J436" i="16"/>
  <c r="H531" i="16"/>
  <c r="I531" i="16"/>
  <c r="J531" i="16"/>
  <c r="H103" i="16"/>
  <c r="I103" i="16"/>
  <c r="J103" i="16"/>
  <c r="H484" i="16"/>
  <c r="I484" i="16"/>
  <c r="J484" i="16"/>
  <c r="H13" i="16"/>
  <c r="I13" i="16"/>
  <c r="J13" i="16"/>
  <c r="H171" i="16"/>
  <c r="I171" i="16"/>
  <c r="J171" i="16"/>
  <c r="H268" i="16"/>
  <c r="I268" i="16"/>
  <c r="J268" i="16"/>
  <c r="H382" i="16"/>
  <c r="I382" i="16"/>
  <c r="J382" i="16"/>
  <c r="H383" i="16"/>
  <c r="I383" i="16"/>
  <c r="J383" i="16"/>
  <c r="H426" i="16"/>
  <c r="I426" i="16"/>
  <c r="J426" i="16"/>
  <c r="H452" i="16"/>
  <c r="I452" i="16"/>
  <c r="J452" i="16"/>
  <c r="H481" i="16"/>
  <c r="I481" i="16"/>
  <c r="J481" i="16"/>
  <c r="H122" i="16"/>
  <c r="I122" i="16"/>
  <c r="J122" i="16"/>
  <c r="H143" i="16"/>
  <c r="I143" i="16"/>
  <c r="J143" i="16"/>
  <c r="H199" i="16"/>
  <c r="I199" i="16"/>
  <c r="J199" i="16"/>
  <c r="H219" i="16"/>
  <c r="I219" i="16"/>
  <c r="J219" i="16"/>
  <c r="H399" i="16"/>
  <c r="I399" i="16"/>
  <c r="J399" i="16"/>
  <c r="H152" i="16"/>
  <c r="I152" i="16"/>
  <c r="J152" i="16"/>
  <c r="H280" i="16"/>
  <c r="I280" i="16"/>
  <c r="J280" i="16"/>
  <c r="H281" i="16"/>
  <c r="I281" i="16"/>
  <c r="J281" i="16"/>
  <c r="H299" i="16"/>
  <c r="I299" i="16"/>
  <c r="J299" i="16"/>
  <c r="H355" i="16"/>
  <c r="I355" i="16"/>
  <c r="J355" i="16"/>
  <c r="H360" i="16"/>
  <c r="I360" i="16"/>
  <c r="J360" i="16"/>
  <c r="H379" i="16"/>
  <c r="I379" i="16"/>
  <c r="J379" i="16"/>
  <c r="H385" i="16"/>
  <c r="I385" i="16"/>
  <c r="J385" i="16"/>
  <c r="H387" i="16"/>
  <c r="I387" i="16"/>
  <c r="J387" i="16"/>
  <c r="H389" i="16"/>
  <c r="I389" i="16"/>
  <c r="J389" i="16"/>
  <c r="H408" i="16"/>
  <c r="I408" i="16"/>
  <c r="J408" i="16"/>
  <c r="H450" i="16"/>
  <c r="I450" i="16"/>
  <c r="J450" i="16"/>
  <c r="H136" i="16"/>
  <c r="I136" i="16"/>
  <c r="J136" i="16"/>
  <c r="H284" i="16"/>
  <c r="I284" i="16"/>
  <c r="J284" i="16"/>
  <c r="H296" i="16"/>
  <c r="I296" i="16"/>
  <c r="J296" i="16"/>
  <c r="H388" i="16"/>
  <c r="I388" i="16"/>
  <c r="J388" i="16"/>
  <c r="H461" i="16"/>
  <c r="I461" i="16"/>
  <c r="J461" i="16"/>
  <c r="H90" i="16"/>
  <c r="I90" i="16"/>
  <c r="J90" i="16"/>
  <c r="H96" i="16"/>
  <c r="I96" i="16"/>
  <c r="J96" i="16"/>
  <c r="H134" i="16"/>
  <c r="I134" i="16"/>
  <c r="J134" i="16"/>
  <c r="H155" i="16"/>
  <c r="I155" i="16"/>
  <c r="J155" i="16"/>
  <c r="H188" i="16"/>
  <c r="I188" i="16"/>
  <c r="J188" i="16"/>
  <c r="H255" i="16"/>
  <c r="I255" i="16"/>
  <c r="J255" i="16"/>
  <c r="H400" i="16"/>
  <c r="I400" i="16"/>
  <c r="J400" i="16"/>
  <c r="H417" i="16"/>
  <c r="I417" i="16"/>
  <c r="J417" i="16"/>
  <c r="H445" i="16"/>
  <c r="I445" i="16"/>
  <c r="J445" i="16"/>
  <c r="H55" i="16"/>
  <c r="I55" i="16"/>
  <c r="J55" i="16"/>
  <c r="H89" i="16"/>
  <c r="I89" i="16"/>
  <c r="J89" i="16"/>
  <c r="H142" i="16"/>
  <c r="I142" i="16"/>
  <c r="J142" i="16"/>
  <c r="H164" i="16"/>
  <c r="I164" i="16"/>
  <c r="J164" i="16"/>
  <c r="H251" i="16"/>
  <c r="I251" i="16"/>
  <c r="J251" i="16"/>
  <c r="H412" i="16"/>
  <c r="I412" i="16"/>
  <c r="J412" i="16"/>
  <c r="H414" i="16"/>
  <c r="I414" i="16"/>
  <c r="J414" i="16"/>
  <c r="H446" i="16"/>
  <c r="I446" i="16"/>
  <c r="J446" i="16"/>
  <c r="H20" i="16"/>
  <c r="I20" i="16"/>
  <c r="J20" i="16"/>
  <c r="H97" i="16"/>
  <c r="I97" i="16"/>
  <c r="J97" i="16"/>
  <c r="H174" i="16"/>
  <c r="I174" i="16"/>
  <c r="J174" i="16"/>
  <c r="H201" i="16"/>
  <c r="I201" i="16"/>
  <c r="J201" i="16"/>
  <c r="H337" i="16"/>
  <c r="I337" i="16"/>
  <c r="J337" i="16"/>
  <c r="H406" i="16"/>
  <c r="I406" i="16"/>
  <c r="J406" i="16"/>
  <c r="H416" i="16"/>
  <c r="I416" i="16"/>
  <c r="J416" i="16"/>
  <c r="H485" i="16"/>
  <c r="I485" i="16"/>
  <c r="J485" i="16"/>
  <c r="H133" i="16"/>
  <c r="I133" i="16"/>
  <c r="J133" i="16"/>
  <c r="H180" i="16"/>
  <c r="I180" i="16"/>
  <c r="J180" i="16"/>
  <c r="H260" i="16"/>
  <c r="I260" i="16"/>
  <c r="J260" i="16"/>
  <c r="H495" i="16"/>
  <c r="I495" i="16"/>
  <c r="J495" i="16"/>
  <c r="H5" i="16"/>
  <c r="I5" i="16"/>
  <c r="J5" i="16"/>
  <c r="H22" i="16"/>
  <c r="I22" i="16"/>
  <c r="J22" i="16"/>
  <c r="H313" i="16"/>
  <c r="I313" i="16"/>
  <c r="J313" i="16"/>
  <c r="H334" i="16"/>
  <c r="I334" i="16"/>
  <c r="J334" i="16"/>
  <c r="H343" i="16"/>
  <c r="I343" i="16"/>
  <c r="J343" i="16"/>
  <c r="H347" i="16"/>
  <c r="I347" i="16"/>
  <c r="J347" i="16"/>
  <c r="H386" i="16"/>
  <c r="I386" i="16"/>
  <c r="J386" i="16"/>
  <c r="H392" i="16"/>
  <c r="I392" i="16"/>
  <c r="J392" i="16"/>
  <c r="H454" i="16"/>
  <c r="I454" i="16"/>
  <c r="J454" i="16"/>
  <c r="H118" i="16"/>
  <c r="I118" i="16"/>
  <c r="J118" i="16"/>
  <c r="H500" i="16"/>
  <c r="I500" i="16"/>
  <c r="J500" i="16"/>
  <c r="H123" i="16"/>
  <c r="I123" i="16"/>
  <c r="J123" i="16"/>
  <c r="H323" i="16"/>
  <c r="I323" i="16"/>
  <c r="J323" i="16"/>
  <c r="H362" i="16"/>
  <c r="I362" i="16"/>
  <c r="J362" i="16"/>
  <c r="H61" i="16"/>
  <c r="I61" i="16"/>
  <c r="J61" i="16"/>
  <c r="H56" i="16"/>
  <c r="I56" i="16"/>
  <c r="J56" i="16"/>
  <c r="H407" i="16"/>
  <c r="I407" i="16"/>
  <c r="J407" i="16"/>
  <c r="H102" i="16"/>
  <c r="I102" i="16"/>
  <c r="J102" i="16"/>
  <c r="H153" i="16"/>
  <c r="I153" i="16"/>
  <c r="J153" i="16"/>
  <c r="H208" i="16"/>
  <c r="I208" i="16"/>
  <c r="J208" i="16"/>
  <c r="H229" i="16"/>
  <c r="I229" i="16"/>
  <c r="J229" i="16"/>
  <c r="H252" i="16"/>
  <c r="I252" i="16"/>
  <c r="J252" i="16"/>
  <c r="H292" i="16"/>
  <c r="I292" i="16"/>
  <c r="J292" i="16"/>
  <c r="H293" i="16"/>
  <c r="I293" i="16"/>
  <c r="J293" i="16"/>
  <c r="H310" i="16"/>
  <c r="I310" i="16"/>
  <c r="J310" i="16"/>
  <c r="H316" i="16"/>
  <c r="I316" i="16"/>
  <c r="J316" i="16"/>
  <c r="H486" i="16"/>
  <c r="I486" i="16"/>
  <c r="J486" i="16"/>
  <c r="H508" i="16"/>
  <c r="I508" i="16"/>
  <c r="J508" i="16"/>
  <c r="H512" i="16"/>
  <c r="I512" i="16"/>
  <c r="J512" i="16"/>
  <c r="H515" i="16"/>
  <c r="I515" i="16"/>
  <c r="J515" i="16"/>
  <c r="H529" i="16"/>
  <c r="I529" i="16"/>
  <c r="J529" i="16"/>
  <c r="H209" i="16"/>
  <c r="I209" i="16"/>
  <c r="J209" i="16"/>
  <c r="H246" i="16"/>
  <c r="I246" i="16"/>
  <c r="J246" i="16"/>
  <c r="H304" i="16"/>
  <c r="I304" i="16"/>
  <c r="J304" i="16"/>
  <c r="H10" i="16"/>
  <c r="I10" i="16"/>
  <c r="J10" i="16"/>
  <c r="H173" i="16"/>
  <c r="I173" i="16"/>
  <c r="J173" i="16"/>
  <c r="H175" i="16"/>
  <c r="I175" i="16"/>
  <c r="J175" i="16"/>
  <c r="H222" i="16"/>
  <c r="I222" i="16"/>
  <c r="J222" i="16"/>
  <c r="H248" i="16"/>
  <c r="I248" i="16"/>
  <c r="J248" i="16"/>
  <c r="H402" i="16"/>
  <c r="I402" i="16"/>
  <c r="J402" i="16"/>
  <c r="H514" i="16"/>
  <c r="I514" i="16"/>
  <c r="J514" i="16"/>
  <c r="H539" i="16"/>
  <c r="I539" i="16"/>
  <c r="J539" i="16"/>
  <c r="H283" i="16"/>
  <c r="I283" i="16"/>
  <c r="J283" i="16"/>
  <c r="H339" i="16"/>
  <c r="I339" i="16"/>
  <c r="J339" i="16"/>
  <c r="H503" i="16"/>
  <c r="I503" i="16"/>
  <c r="J503" i="16"/>
  <c r="H115" i="16"/>
  <c r="I115" i="16"/>
  <c r="J115" i="16"/>
  <c r="H372" i="16"/>
  <c r="I372" i="16"/>
  <c r="J372" i="16"/>
  <c r="H404" i="16"/>
  <c r="I404" i="16"/>
  <c r="J404" i="16"/>
  <c r="H53" i="16"/>
  <c r="I53" i="16"/>
  <c r="J53" i="16"/>
  <c r="H149" i="16"/>
  <c r="I149" i="16"/>
  <c r="J149" i="16"/>
  <c r="H172" i="16"/>
  <c r="I172" i="16"/>
  <c r="J172" i="16"/>
  <c r="H184" i="16"/>
  <c r="I184" i="16"/>
  <c r="J184" i="16"/>
  <c r="H361" i="16"/>
  <c r="I361" i="16"/>
  <c r="J361" i="16"/>
  <c r="H430" i="16"/>
  <c r="I430" i="16"/>
  <c r="J430" i="16"/>
  <c r="H501" i="16"/>
  <c r="I501" i="16"/>
  <c r="J501" i="16"/>
  <c r="H341" i="16"/>
  <c r="I341" i="16"/>
  <c r="J341" i="16"/>
  <c r="H403" i="16"/>
  <c r="I403" i="16"/>
  <c r="J403" i="16"/>
  <c r="H522" i="16"/>
  <c r="I522" i="16"/>
  <c r="J522" i="16"/>
  <c r="H43" i="16"/>
  <c r="I43" i="16"/>
  <c r="J43" i="16"/>
  <c r="H144" i="16"/>
  <c r="I144" i="16"/>
  <c r="J144" i="16"/>
  <c r="H279" i="16"/>
  <c r="I279" i="16"/>
  <c r="J279" i="16"/>
  <c r="H422" i="16"/>
  <c r="I422" i="16"/>
  <c r="J422" i="16"/>
  <c r="H437" i="16"/>
  <c r="I437" i="16"/>
  <c r="J437" i="16"/>
  <c r="H456" i="16"/>
  <c r="I456" i="16"/>
  <c r="J456" i="16"/>
  <c r="H525" i="16"/>
  <c r="I525" i="16"/>
  <c r="J525" i="16"/>
  <c r="H54" i="16"/>
  <c r="I54" i="16"/>
  <c r="J54" i="16"/>
  <c r="H132" i="16"/>
  <c r="I132" i="16"/>
  <c r="J132" i="16"/>
  <c r="H235" i="16"/>
  <c r="I235" i="16"/>
  <c r="J235" i="16"/>
  <c r="H536" i="16"/>
  <c r="I536" i="16"/>
  <c r="J536" i="16"/>
  <c r="H65" i="16"/>
  <c r="I65" i="16"/>
  <c r="J65" i="16"/>
  <c r="H350" i="16"/>
  <c r="I350" i="16"/>
  <c r="J350" i="16"/>
  <c r="H212" i="16"/>
  <c r="I212" i="16"/>
  <c r="J212" i="16"/>
  <c r="H129" i="16"/>
  <c r="I129" i="16"/>
  <c r="J129" i="16"/>
  <c r="H433" i="16"/>
  <c r="I433" i="16"/>
  <c r="J433" i="16"/>
  <c r="H181" i="16"/>
  <c r="I181" i="16"/>
  <c r="J181" i="16"/>
  <c r="H236" i="16"/>
  <c r="I236" i="16"/>
  <c r="J236" i="16"/>
  <c r="H390" i="16"/>
  <c r="I390" i="16"/>
  <c r="J390" i="16"/>
  <c r="H275" i="16"/>
  <c r="I275" i="16"/>
  <c r="J275" i="16"/>
  <c r="H77" i="16"/>
  <c r="I77" i="16"/>
  <c r="J77" i="16"/>
  <c r="H243" i="16"/>
  <c r="I243" i="16"/>
  <c r="J243" i="16"/>
  <c r="H476" i="16"/>
  <c r="I476" i="16"/>
  <c r="J476" i="16"/>
  <c r="H498" i="16"/>
  <c r="I498" i="16"/>
  <c r="J498" i="16"/>
  <c r="H326" i="16"/>
  <c r="I326" i="16"/>
  <c r="J326" i="16"/>
  <c r="H86" i="16"/>
  <c r="I86" i="16"/>
  <c r="J86" i="16"/>
  <c r="H321" i="16"/>
  <c r="I321" i="16"/>
  <c r="J321" i="16"/>
  <c r="I213" i="16"/>
  <c r="J213" i="16"/>
  <c r="H213" i="16"/>
  <c r="R66" i="15"/>
  <c r="R25" i="15"/>
  <c r="R4" i="15"/>
  <c r="R15" i="15"/>
  <c r="R5" i="15"/>
  <c r="R6" i="15"/>
  <c r="R7" i="15"/>
  <c r="R8" i="15"/>
  <c r="R9" i="15"/>
  <c r="R10" i="15"/>
  <c r="R11" i="15"/>
  <c r="R12" i="15"/>
  <c r="R13" i="15"/>
  <c r="R14" i="15"/>
  <c r="R41" i="15"/>
  <c r="R17" i="15"/>
  <c r="R18" i="15"/>
  <c r="R19" i="15"/>
  <c r="R21" i="15"/>
  <c r="R22" i="15"/>
  <c r="R23" i="15"/>
  <c r="R24" i="15"/>
  <c r="R26" i="15"/>
  <c r="R27" i="15"/>
  <c r="R28" i="15"/>
  <c r="R29" i="15"/>
  <c r="R30" i="15"/>
  <c r="R31" i="15"/>
  <c r="R32" i="15"/>
  <c r="R33" i="15"/>
  <c r="R34" i="15"/>
  <c r="R67" i="15"/>
  <c r="R35" i="15"/>
  <c r="R68" i="15"/>
  <c r="R36" i="15"/>
  <c r="R38" i="15"/>
  <c r="R39" i="15"/>
  <c r="R40" i="15"/>
  <c r="R69" i="15"/>
  <c r="R42" i="15"/>
  <c r="R43" i="15"/>
  <c r="R44" i="15"/>
  <c r="R45" i="15"/>
  <c r="R46" i="15"/>
  <c r="R47" i="15"/>
  <c r="R48" i="15"/>
  <c r="R49" i="15"/>
  <c r="R50" i="15"/>
  <c r="R51" i="15"/>
  <c r="R53" i="15"/>
  <c r="R54" i="15"/>
  <c r="R55" i="15"/>
  <c r="R56" i="15"/>
  <c r="R1" i="15"/>
  <c r="B1" i="6"/>
  <c r="E7" i="3" s="1"/>
  <c r="B1" i="8"/>
  <c r="B1" i="10"/>
  <c r="B1" i="11"/>
  <c r="J1" i="10" l="1"/>
  <c r="M1" i="10" s="1"/>
  <c r="J1" i="11"/>
  <c r="M1" i="11" s="1"/>
  <c r="M27" i="11" s="1"/>
  <c r="C27" i="11" s="1"/>
  <c r="C32" i="12"/>
  <c r="C33" i="12"/>
  <c r="M1" i="12"/>
  <c r="M27" i="12" s="1"/>
  <c r="C27" i="12" s="1"/>
  <c r="A2" i="10"/>
  <c r="M28" i="11" l="1"/>
  <c r="C28" i="11" s="1"/>
  <c r="M29" i="12"/>
  <c r="C29" i="12" s="1"/>
  <c r="M26" i="11"/>
  <c r="C26" i="11" s="1"/>
  <c r="M28" i="12"/>
  <c r="C28" i="12" s="1"/>
  <c r="M29" i="11"/>
  <c r="C29" i="11" s="1"/>
  <c r="M26" i="12"/>
  <c r="C26" i="12" s="1"/>
  <c r="M13" i="10"/>
  <c r="M14" i="10"/>
  <c r="C14" i="10" s="1"/>
  <c r="M14" i="11"/>
  <c r="C14" i="11" s="1"/>
  <c r="M13" i="11"/>
  <c r="C13" i="11" s="1"/>
  <c r="M13" i="12"/>
  <c r="C13" i="12" s="1"/>
  <c r="M14" i="12"/>
  <c r="C14" i="12" s="1"/>
  <c r="M31" i="12"/>
  <c r="C31" i="12" s="1"/>
  <c r="M12" i="12"/>
  <c r="C12" i="12" s="1"/>
  <c r="M11" i="12"/>
  <c r="C11" i="12" s="1"/>
  <c r="M30" i="12"/>
  <c r="C30" i="12" s="1"/>
  <c r="M31" i="11"/>
  <c r="C31" i="11" s="1"/>
  <c r="M12" i="11"/>
  <c r="C12" i="11" s="1"/>
  <c r="M30" i="11"/>
  <c r="C30" i="11" s="1"/>
  <c r="M32" i="11"/>
  <c r="C32" i="11" s="1"/>
  <c r="M33" i="11"/>
  <c r="C33" i="11" s="1"/>
  <c r="M11" i="11"/>
  <c r="C11" i="11" s="1"/>
  <c r="M12" i="10"/>
  <c r="C12" i="10" s="1"/>
  <c r="M32" i="10"/>
  <c r="C32" i="10" s="1"/>
  <c r="M33" i="10"/>
  <c r="C33" i="10" s="1"/>
  <c r="M11" i="10"/>
  <c r="C11" i="10" s="1"/>
  <c r="M30" i="10"/>
  <c r="C30" i="10" s="1"/>
  <c r="M31" i="10"/>
  <c r="C31" i="10" s="1"/>
  <c r="M26" i="10"/>
  <c r="C26" i="10" s="1"/>
  <c r="M28" i="10"/>
  <c r="C28" i="10" s="1"/>
  <c r="M29" i="10"/>
  <c r="C29" i="10" s="1"/>
  <c r="M27" i="10"/>
  <c r="C27" i="10" s="1"/>
  <c r="F539" i="16"/>
  <c r="F538" i="16"/>
  <c r="F537" i="16"/>
  <c r="F536" i="16"/>
  <c r="F535" i="16"/>
  <c r="F534" i="16"/>
  <c r="F533" i="16"/>
  <c r="F532" i="16"/>
  <c r="F531" i="16"/>
  <c r="F530" i="16"/>
  <c r="F529" i="16"/>
  <c r="F528" i="16"/>
  <c r="F527" i="16"/>
  <c r="F526" i="16"/>
  <c r="F525" i="16"/>
  <c r="F524" i="16"/>
  <c r="F523" i="16"/>
  <c r="F522" i="16"/>
  <c r="F521" i="16"/>
  <c r="F520" i="16"/>
  <c r="F519" i="16"/>
  <c r="F518" i="16"/>
  <c r="F517" i="16"/>
  <c r="F516" i="16"/>
  <c r="F515" i="16"/>
  <c r="F514" i="16"/>
  <c r="F513" i="16"/>
  <c r="F512" i="16"/>
  <c r="F511" i="16"/>
  <c r="F510" i="16"/>
  <c r="F509" i="16"/>
  <c r="F508" i="16"/>
  <c r="F507" i="16"/>
  <c r="F506" i="16"/>
  <c r="F505" i="16"/>
  <c r="F504" i="16"/>
  <c r="F503" i="16"/>
  <c r="F502" i="16"/>
  <c r="F501" i="16"/>
  <c r="F500" i="16"/>
  <c r="F499" i="16"/>
  <c r="F498" i="16"/>
  <c r="F497" i="16"/>
  <c r="F496" i="16"/>
  <c r="F495" i="16"/>
  <c r="F494" i="16"/>
  <c r="F493" i="16"/>
  <c r="F492" i="16"/>
  <c r="F491" i="16"/>
  <c r="F490" i="16"/>
  <c r="F489" i="16"/>
  <c r="F488" i="16"/>
  <c r="F487" i="16"/>
  <c r="F486" i="16"/>
  <c r="F485" i="16"/>
  <c r="F484" i="16"/>
  <c r="F483" i="16"/>
  <c r="F482" i="16"/>
  <c r="F481" i="16"/>
  <c r="F480" i="16"/>
  <c r="F479" i="16"/>
  <c r="F478" i="16"/>
  <c r="F477" i="16"/>
  <c r="F476" i="16"/>
  <c r="F475" i="16"/>
  <c r="F474" i="16"/>
  <c r="F473" i="16"/>
  <c r="F472" i="16"/>
  <c r="F471" i="16"/>
  <c r="F470" i="16"/>
  <c r="F469" i="16"/>
  <c r="F468" i="16"/>
  <c r="F467" i="16"/>
  <c r="F466" i="16"/>
  <c r="F465" i="16"/>
  <c r="F464" i="16"/>
  <c r="F463" i="16"/>
  <c r="F462" i="16"/>
  <c r="F461" i="16"/>
  <c r="F460" i="16"/>
  <c r="F459" i="16"/>
  <c r="F458" i="16"/>
  <c r="F457" i="16"/>
  <c r="F456" i="16"/>
  <c r="F455" i="16"/>
  <c r="F454" i="16"/>
  <c r="F453" i="16"/>
  <c r="F452" i="16"/>
  <c r="F451" i="16"/>
  <c r="F450" i="16"/>
  <c r="F449" i="16"/>
  <c r="F448" i="16"/>
  <c r="F447" i="16"/>
  <c r="F446" i="16"/>
  <c r="F445" i="16"/>
  <c r="F444" i="16"/>
  <c r="F443" i="16"/>
  <c r="F442" i="16"/>
  <c r="F441" i="16"/>
  <c r="F440" i="16"/>
  <c r="F439" i="16"/>
  <c r="F438" i="16"/>
  <c r="F437" i="16"/>
  <c r="F436" i="16"/>
  <c r="F435" i="16"/>
  <c r="F434" i="16"/>
  <c r="F433" i="16"/>
  <c r="F432" i="16"/>
  <c r="F431" i="16"/>
  <c r="F430" i="16"/>
  <c r="F429" i="16"/>
  <c r="F428" i="16"/>
  <c r="F427" i="16"/>
  <c r="F426" i="16"/>
  <c r="F425" i="16"/>
  <c r="F424" i="16"/>
  <c r="F423" i="16"/>
  <c r="F422" i="16"/>
  <c r="F421" i="16"/>
  <c r="F420" i="16"/>
  <c r="F419" i="16"/>
  <c r="F418" i="16"/>
  <c r="F417" i="16"/>
  <c r="F416" i="16"/>
  <c r="F415" i="16"/>
  <c r="F414" i="16"/>
  <c r="F413" i="16"/>
  <c r="F412" i="16"/>
  <c r="F411" i="16"/>
  <c r="F410" i="16"/>
  <c r="F409" i="16"/>
  <c r="F408" i="16"/>
  <c r="F407" i="16"/>
  <c r="F406" i="16"/>
  <c r="F405" i="16"/>
  <c r="F404" i="16"/>
  <c r="F403" i="16"/>
  <c r="F402" i="16"/>
  <c r="F401" i="16"/>
  <c r="F400" i="16"/>
  <c r="F399" i="16"/>
  <c r="F398" i="16"/>
  <c r="F397" i="16"/>
  <c r="F396" i="16"/>
  <c r="F395" i="16"/>
  <c r="F394" i="16"/>
  <c r="F393" i="16"/>
  <c r="F392" i="16"/>
  <c r="F391" i="16"/>
  <c r="F390" i="16"/>
  <c r="F389" i="16"/>
  <c r="F388" i="16"/>
  <c r="F387" i="16"/>
  <c r="F386" i="16"/>
  <c r="F385" i="16"/>
  <c r="F384" i="16"/>
  <c r="F383" i="16"/>
  <c r="F382" i="16"/>
  <c r="F381" i="16"/>
  <c r="F380" i="16"/>
  <c r="F379" i="16"/>
  <c r="F378" i="16"/>
  <c r="F377" i="16"/>
  <c r="F376" i="16"/>
  <c r="F375" i="16"/>
  <c r="F374" i="16"/>
  <c r="F373" i="16"/>
  <c r="F372" i="16"/>
  <c r="F371" i="16"/>
  <c r="F370" i="16"/>
  <c r="F369" i="16"/>
  <c r="F368" i="16"/>
  <c r="F367" i="16"/>
  <c r="F366" i="16"/>
  <c r="F365" i="16"/>
  <c r="F364" i="16"/>
  <c r="F363" i="16"/>
  <c r="F362" i="16"/>
  <c r="F361" i="16"/>
  <c r="F360" i="16"/>
  <c r="F359" i="16"/>
  <c r="F358" i="16"/>
  <c r="F357" i="16"/>
  <c r="F356" i="16"/>
  <c r="F355" i="16"/>
  <c r="F354" i="16"/>
  <c r="F353" i="16"/>
  <c r="F352" i="16"/>
  <c r="F351" i="16"/>
  <c r="F349" i="16"/>
  <c r="F348" i="16"/>
  <c r="F347" i="16"/>
  <c r="F346" i="16"/>
  <c r="F345" i="16"/>
  <c r="F344" i="16"/>
  <c r="F343" i="16"/>
  <c r="F342" i="16"/>
  <c r="F341" i="16"/>
  <c r="F340" i="16"/>
  <c r="F339" i="16"/>
  <c r="F338" i="16"/>
  <c r="F337" i="16"/>
  <c r="F336" i="16"/>
  <c r="F335" i="16"/>
  <c r="F334" i="16"/>
  <c r="F333" i="16"/>
  <c r="F332" i="16"/>
  <c r="F331" i="16"/>
  <c r="F330" i="16"/>
  <c r="F329" i="16"/>
  <c r="F328" i="16"/>
  <c r="F327" i="16"/>
  <c r="F326" i="16"/>
  <c r="F325" i="16"/>
  <c r="F324" i="16"/>
  <c r="C11" i="1" s="1"/>
  <c r="F323" i="16"/>
  <c r="F322" i="16"/>
  <c r="F321" i="16"/>
  <c r="F320" i="16"/>
  <c r="F319" i="16"/>
  <c r="F318" i="16"/>
  <c r="F317" i="16"/>
  <c r="F316" i="16"/>
  <c r="F315" i="16"/>
  <c r="F314" i="16"/>
  <c r="F313" i="16"/>
  <c r="F312" i="16"/>
  <c r="F311" i="16"/>
  <c r="F310" i="16"/>
  <c r="F309" i="16"/>
  <c r="F308" i="16"/>
  <c r="F307" i="16"/>
  <c r="F306" i="16"/>
  <c r="F305" i="16"/>
  <c r="F304" i="16"/>
  <c r="F303" i="16"/>
  <c r="F302" i="16"/>
  <c r="F301" i="16"/>
  <c r="F300" i="16"/>
  <c r="F299" i="16"/>
  <c r="F298" i="16"/>
  <c r="F297" i="16"/>
  <c r="F296" i="16"/>
  <c r="F295" i="16"/>
  <c r="F294" i="16"/>
  <c r="F293" i="16"/>
  <c r="F292" i="16"/>
  <c r="F291" i="16"/>
  <c r="F290" i="16"/>
  <c r="F289" i="16"/>
  <c r="F288" i="16"/>
  <c r="F287" i="16"/>
  <c r="F286" i="16"/>
  <c r="F285" i="16"/>
  <c r="F284" i="16"/>
  <c r="F283" i="16"/>
  <c r="F282" i="16"/>
  <c r="F281" i="16"/>
  <c r="F280" i="16"/>
  <c r="F279" i="16"/>
  <c r="F278" i="16"/>
  <c r="F277" i="16"/>
  <c r="F276" i="16"/>
  <c r="F275" i="16"/>
  <c r="F273" i="16"/>
  <c r="F272" i="16"/>
  <c r="F271" i="16"/>
  <c r="F270" i="16"/>
  <c r="F269" i="16"/>
  <c r="F268" i="16"/>
  <c r="F267" i="16"/>
  <c r="F266" i="16"/>
  <c r="F265" i="16"/>
  <c r="F264" i="16"/>
  <c r="F263" i="16"/>
  <c r="F262" i="16"/>
  <c r="F261" i="16"/>
  <c r="F260" i="16"/>
  <c r="F259" i="16"/>
  <c r="F258" i="16"/>
  <c r="F257" i="16"/>
  <c r="F256" i="16"/>
  <c r="F255" i="16"/>
  <c r="F254" i="16"/>
  <c r="F253" i="16"/>
  <c r="F252" i="16"/>
  <c r="F251" i="16"/>
  <c r="F250" i="16"/>
  <c r="F249" i="16"/>
  <c r="F248" i="16"/>
  <c r="F247" i="16"/>
  <c r="F246" i="16"/>
  <c r="F245" i="16"/>
  <c r="F244" i="16"/>
  <c r="F243" i="16"/>
  <c r="F242" i="16"/>
  <c r="F241" i="16"/>
  <c r="F240" i="16"/>
  <c r="F239" i="16"/>
  <c r="F238" i="16"/>
  <c r="F237" i="16"/>
  <c r="F236" i="16"/>
  <c r="F235" i="16"/>
  <c r="F234" i="16"/>
  <c r="F233" i="16"/>
  <c r="F232" i="16"/>
  <c r="F231" i="16"/>
  <c r="F230" i="16"/>
  <c r="F229" i="16"/>
  <c r="F228" i="16"/>
  <c r="F227" i="16"/>
  <c r="F226" i="16"/>
  <c r="F225" i="16"/>
  <c r="F224" i="16"/>
  <c r="F223" i="16"/>
  <c r="F222" i="16"/>
  <c r="F221" i="16"/>
  <c r="F220" i="16"/>
  <c r="F219" i="16"/>
  <c r="F218" i="16"/>
  <c r="F217" i="16"/>
  <c r="F216" i="16"/>
  <c r="F215" i="16"/>
  <c r="F214" i="16"/>
  <c r="F213" i="16"/>
  <c r="F212" i="16"/>
  <c r="F211" i="16"/>
  <c r="F210" i="16"/>
  <c r="F209" i="16"/>
  <c r="F208" i="16"/>
  <c r="F207" i="16"/>
  <c r="F206" i="16"/>
  <c r="F205" i="16"/>
  <c r="F204" i="16"/>
  <c r="F203" i="16"/>
  <c r="F202" i="16"/>
  <c r="F201" i="16"/>
  <c r="F200" i="16"/>
  <c r="F199" i="16"/>
  <c r="F198" i="16"/>
  <c r="F197" i="16"/>
  <c r="F196" i="16"/>
  <c r="F195" i="16"/>
  <c r="F194" i="16"/>
  <c r="F193" i="16"/>
  <c r="F192" i="16"/>
  <c r="F191" i="16"/>
  <c r="F190" i="16"/>
  <c r="F189" i="16"/>
  <c r="F188" i="16"/>
  <c r="F187" i="16"/>
  <c r="F186" i="16"/>
  <c r="F185" i="16"/>
  <c r="F184" i="16"/>
  <c r="F183" i="16"/>
  <c r="F182" i="16"/>
  <c r="F181" i="16"/>
  <c r="F180" i="16"/>
  <c r="F179" i="16"/>
  <c r="F178" i="16"/>
  <c r="F177" i="16"/>
  <c r="F176" i="16"/>
  <c r="F175" i="16"/>
  <c r="F174" i="16"/>
  <c r="F173" i="16"/>
  <c r="F172" i="16"/>
  <c r="F171" i="16"/>
  <c r="F170" i="16"/>
  <c r="F169" i="16"/>
  <c r="F168" i="16"/>
  <c r="F167" i="16"/>
  <c r="F166" i="16"/>
  <c r="F165" i="16"/>
  <c r="F164" i="16"/>
  <c r="F163" i="16"/>
  <c r="F162" i="16"/>
  <c r="F161" i="16"/>
  <c r="F160" i="16"/>
  <c r="F159" i="16"/>
  <c r="F158" i="16"/>
  <c r="F157" i="16"/>
  <c r="F156" i="16"/>
  <c r="F155" i="16"/>
  <c r="F154" i="16"/>
  <c r="F153" i="16"/>
  <c r="F152" i="16"/>
  <c r="F151" i="16"/>
  <c r="F150" i="16"/>
  <c r="F149" i="16"/>
  <c r="F148" i="16"/>
  <c r="F147" i="16"/>
  <c r="F146" i="16"/>
  <c r="F145" i="16"/>
  <c r="F144" i="16"/>
  <c r="F143" i="16"/>
  <c r="F142" i="16"/>
  <c r="F141" i="16"/>
  <c r="F140" i="16"/>
  <c r="F139" i="16"/>
  <c r="F138" i="16"/>
  <c r="F137" i="16"/>
  <c r="F136" i="16"/>
  <c r="F135" i="16"/>
  <c r="F134" i="16"/>
  <c r="F133" i="16"/>
  <c r="F132" i="16"/>
  <c r="F131" i="16"/>
  <c r="F130" i="16"/>
  <c r="F129" i="16"/>
  <c r="F128" i="16"/>
  <c r="F127" i="16"/>
  <c r="F126" i="16"/>
  <c r="F125" i="16"/>
  <c r="F124" i="16"/>
  <c r="F123" i="16"/>
  <c r="F122" i="16"/>
  <c r="F121" i="16"/>
  <c r="F120" i="16"/>
  <c r="F119" i="16"/>
  <c r="F118" i="16"/>
  <c r="F117" i="16"/>
  <c r="F116" i="16"/>
  <c r="F115" i="16"/>
  <c r="F114" i="16"/>
  <c r="F113" i="16"/>
  <c r="F112" i="16"/>
  <c r="F111" i="16"/>
  <c r="F110" i="16"/>
  <c r="F109" i="16"/>
  <c r="F108" i="16"/>
  <c r="F107" i="16"/>
  <c r="F106" i="16"/>
  <c r="F105" i="16"/>
  <c r="F104" i="16"/>
  <c r="F103" i="16"/>
  <c r="F102" i="16"/>
  <c r="F101" i="16"/>
  <c r="F100" i="16"/>
  <c r="F99" i="16"/>
  <c r="F98" i="16"/>
  <c r="F97" i="16"/>
  <c r="F96" i="16"/>
  <c r="F95" i="16"/>
  <c r="F94" i="16"/>
  <c r="F93" i="16"/>
  <c r="F92" i="16"/>
  <c r="F91" i="16"/>
  <c r="F90" i="16"/>
  <c r="F89" i="16"/>
  <c r="F88" i="16"/>
  <c r="F87" i="16"/>
  <c r="F86" i="16"/>
  <c r="F85" i="16"/>
  <c r="F84" i="16"/>
  <c r="F83" i="16"/>
  <c r="F82" i="16"/>
  <c r="F81" i="16"/>
  <c r="F80" i="16"/>
  <c r="F79" i="16"/>
  <c r="F78" i="16"/>
  <c r="F77" i="16"/>
  <c r="F76" i="16"/>
  <c r="F75" i="16"/>
  <c r="F74" i="16"/>
  <c r="F73" i="16"/>
  <c r="F72" i="16"/>
  <c r="F71" i="16"/>
  <c r="F70" i="16"/>
  <c r="F69" i="16"/>
  <c r="F68" i="16"/>
  <c r="F67" i="16"/>
  <c r="F66" i="16"/>
  <c r="F65" i="16"/>
  <c r="F64" i="16"/>
  <c r="F63" i="16"/>
  <c r="F62" i="16"/>
  <c r="F61" i="16"/>
  <c r="F60" i="16"/>
  <c r="F59" i="16"/>
  <c r="F58" i="16"/>
  <c r="F57" i="16"/>
  <c r="F56" i="16"/>
  <c r="F55" i="16"/>
  <c r="F54" i="16"/>
  <c r="F53" i="16"/>
  <c r="F52" i="16"/>
  <c r="F51" i="16"/>
  <c r="F50" i="16"/>
  <c r="F49" i="16"/>
  <c r="F48" i="16"/>
  <c r="F47" i="16"/>
  <c r="F46" i="16"/>
  <c r="F45" i="16"/>
  <c r="F44" i="16"/>
  <c r="F43" i="16"/>
  <c r="F42" i="16"/>
  <c r="F41" i="16"/>
  <c r="F40" i="16"/>
  <c r="F39" i="16"/>
  <c r="F38" i="16"/>
  <c r="F37" i="16"/>
  <c r="F36" i="16"/>
  <c r="F35" i="16"/>
  <c r="F34" i="16"/>
  <c r="F33" i="16"/>
  <c r="F32" i="16"/>
  <c r="F31" i="16"/>
  <c r="F30" i="16"/>
  <c r="F29" i="16"/>
  <c r="F28" i="16"/>
  <c r="F27" i="16"/>
  <c r="F26" i="16"/>
  <c r="F25" i="16"/>
  <c r="F24" i="16"/>
  <c r="F23" i="16"/>
  <c r="F22" i="16"/>
  <c r="F21" i="16"/>
  <c r="F20" i="16"/>
  <c r="F19" i="16"/>
  <c r="F18" i="16"/>
  <c r="F17" i="16"/>
  <c r="F16" i="16"/>
  <c r="F15" i="16"/>
  <c r="F14" i="16"/>
  <c r="F13" i="16"/>
  <c r="F12" i="16"/>
  <c r="F11" i="16"/>
  <c r="F10" i="16"/>
  <c r="F9" i="16"/>
  <c r="F8" i="16"/>
  <c r="F7" i="16"/>
  <c r="F6" i="16"/>
  <c r="F5" i="16"/>
  <c r="F4" i="16"/>
  <c r="F3" i="16"/>
  <c r="F2" i="16"/>
  <c r="F350" i="16"/>
  <c r="L5" i="7" l="1"/>
  <c r="J5" i="7"/>
  <c r="F5" i="7"/>
  <c r="A2" i="11"/>
  <c r="J1" i="8"/>
  <c r="M1" i="8" l="1"/>
  <c r="A2" i="12"/>
  <c r="J15" i="12"/>
  <c r="E15" i="12"/>
  <c r="J15" i="11"/>
  <c r="B1" i="5"/>
  <c r="B1" i="7"/>
  <c r="M28" i="8" l="1"/>
  <c r="C28" i="8" s="1"/>
  <c r="M26" i="8"/>
  <c r="C26" i="8" s="1"/>
  <c r="M27" i="8"/>
  <c r="C27" i="8" s="1"/>
  <c r="M29" i="8"/>
  <c r="C29" i="8" s="1"/>
  <c r="M14" i="8"/>
  <c r="C14" i="8" s="1"/>
  <c r="M13" i="8"/>
  <c r="C13" i="8" s="1"/>
  <c r="M32" i="8"/>
  <c r="C32" i="8" s="1"/>
  <c r="M30" i="8"/>
  <c r="C30" i="8" s="1"/>
  <c r="M12" i="8"/>
  <c r="C12" i="8" s="1"/>
  <c r="M33" i="8"/>
  <c r="C33" i="8" s="1"/>
  <c r="M31" i="8"/>
  <c r="C31" i="8" s="1"/>
  <c r="M11" i="8"/>
  <c r="C11" i="8" s="1"/>
  <c r="J15" i="10"/>
  <c r="E15" i="10"/>
  <c r="F42" i="9"/>
  <c r="CG2" i="21" s="1"/>
  <c r="F28" i="9"/>
  <c r="CB2" i="21" s="1"/>
  <c r="J15" i="8"/>
  <c r="E15" i="8"/>
  <c r="L42" i="7"/>
  <c r="J42" i="7"/>
  <c r="H42" i="7"/>
  <c r="F42" i="7"/>
  <c r="AE2" i="24" s="1"/>
  <c r="N41" i="7"/>
  <c r="N40" i="7"/>
  <c r="N39" i="7"/>
  <c r="N38" i="7"/>
  <c r="N31" i="7"/>
  <c r="N27" i="7"/>
  <c r="L26" i="7"/>
  <c r="L29" i="7" s="1"/>
  <c r="J26" i="7"/>
  <c r="J29" i="7" s="1"/>
  <c r="H26" i="7"/>
  <c r="H29" i="7" s="1"/>
  <c r="F26" i="7"/>
  <c r="N25" i="7"/>
  <c r="N24" i="7"/>
  <c r="N22" i="7"/>
  <c r="N16" i="7"/>
  <c r="L15" i="7"/>
  <c r="L17" i="7" s="1"/>
  <c r="J15" i="7"/>
  <c r="J17" i="7" s="1"/>
  <c r="H15" i="7"/>
  <c r="H17" i="7" s="1"/>
  <c r="F15" i="7"/>
  <c r="L2" i="24" s="1"/>
  <c r="N14" i="7"/>
  <c r="N13" i="7"/>
  <c r="N12" i="7"/>
  <c r="N11" i="7"/>
  <c r="J43" i="5"/>
  <c r="J36" i="6"/>
  <c r="J32" i="6"/>
  <c r="J26" i="6"/>
  <c r="J25" i="6"/>
  <c r="J24" i="6"/>
  <c r="X2" i="21" s="1"/>
  <c r="J14" i="6"/>
  <c r="BI2" i="21" l="1"/>
  <c r="W41" i="7"/>
  <c r="Z41" i="7" s="1"/>
  <c r="Y41" i="7"/>
  <c r="X41" i="7"/>
  <c r="BH2" i="21"/>
  <c r="W40" i="7"/>
  <c r="Z40" i="7" s="1"/>
  <c r="X40" i="7"/>
  <c r="Y40" i="7"/>
  <c r="BG2" i="21"/>
  <c r="W39" i="7"/>
  <c r="X39" i="7"/>
  <c r="Z39" i="7"/>
  <c r="Y39" i="7"/>
  <c r="BF2" i="21"/>
  <c r="W38" i="7"/>
  <c r="Y38" i="7"/>
  <c r="Z38" i="7"/>
  <c r="X38" i="7"/>
  <c r="BD2" i="21"/>
  <c r="Y31" i="7"/>
  <c r="X31" i="7"/>
  <c r="BB2" i="21"/>
  <c r="W25" i="7"/>
  <c r="X27" i="7"/>
  <c r="Y27" i="7"/>
  <c r="AZ2" i="21"/>
  <c r="W22" i="7"/>
  <c r="Z25" i="7"/>
  <c r="X25" i="7"/>
  <c r="Y25" i="7"/>
  <c r="AY2" i="21"/>
  <c r="X24" i="7"/>
  <c r="Y24" i="7"/>
  <c r="AX2" i="21"/>
  <c r="Y22" i="7"/>
  <c r="X22" i="7"/>
  <c r="Z22" i="7"/>
  <c r="AS2" i="21"/>
  <c r="W16" i="7"/>
  <c r="X16" i="7"/>
  <c r="Z16" i="7"/>
  <c r="Y16" i="7"/>
  <c r="AQ2" i="21"/>
  <c r="W14" i="7"/>
  <c r="Y14" i="7"/>
  <c r="X14" i="7"/>
  <c r="Z14" i="7"/>
  <c r="AP2" i="21"/>
  <c r="W13" i="7"/>
  <c r="Z13" i="7"/>
  <c r="X13" i="7"/>
  <c r="Y13" i="7"/>
  <c r="W26" i="7"/>
  <c r="AO2" i="21"/>
  <c r="W12" i="7"/>
  <c r="Y12" i="7"/>
  <c r="X12" i="7"/>
  <c r="Z12" i="7"/>
  <c r="Y11" i="7"/>
  <c r="AN2" i="21"/>
  <c r="W11" i="7"/>
  <c r="Z11" i="7" s="1"/>
  <c r="D10" i="31"/>
  <c r="M11" i="31"/>
  <c r="M13" i="31" s="1"/>
  <c r="AM2" i="21"/>
  <c r="F29" i="7"/>
  <c r="W2" i="24" s="1"/>
  <c r="U2" i="24"/>
  <c r="J35" i="6"/>
  <c r="AB2" i="21"/>
  <c r="J17" i="6"/>
  <c r="S2" i="21"/>
  <c r="J20" i="6"/>
  <c r="A63" i="9"/>
  <c r="CN2" i="21"/>
  <c r="H34" i="7"/>
  <c r="N15" i="7"/>
  <c r="X15" i="7" s="1"/>
  <c r="N42" i="7"/>
  <c r="A62" i="9"/>
  <c r="F17" i="7"/>
  <c r="J34" i="7"/>
  <c r="L34" i="7"/>
  <c r="N26" i="7"/>
  <c r="BJ2" i="21" l="1"/>
  <c r="W42" i="7"/>
  <c r="Z42" i="7" s="1"/>
  <c r="Y42" i="7"/>
  <c r="X42" i="7"/>
  <c r="BA2" i="21"/>
  <c r="W24" i="7"/>
  <c r="Z24" i="7" s="1"/>
  <c r="Z26" i="7"/>
  <c r="X26" i="7"/>
  <c r="Y26" i="7"/>
  <c r="AD2" i="21"/>
  <c r="W29" i="7"/>
  <c r="AR2" i="21"/>
  <c r="Y15" i="7"/>
  <c r="W15" i="7"/>
  <c r="Z15" i="7" s="1"/>
  <c r="N29" i="7"/>
  <c r="Y29" i="7" s="1"/>
  <c r="N17" i="7"/>
  <c r="X17" i="7" s="1"/>
  <c r="N2" i="24"/>
  <c r="J41" i="6"/>
  <c r="U2" i="21"/>
  <c r="F34" i="7"/>
  <c r="X29" i="7" l="1"/>
  <c r="BC2" i="21"/>
  <c r="W27" i="7"/>
  <c r="Z27" i="7" s="1"/>
  <c r="Z29" i="7"/>
  <c r="AT2" i="21"/>
  <c r="Y17" i="7"/>
  <c r="W17" i="7"/>
  <c r="Z17" i="7" s="1"/>
  <c r="D15" i="31"/>
  <c r="M16" i="31"/>
  <c r="M18" i="31" s="1"/>
  <c r="M20" i="31" s="1"/>
  <c r="M22" i="31" s="1"/>
  <c r="M23" i="31" s="1"/>
  <c r="L28" i="31" s="1"/>
  <c r="N34" i="7"/>
  <c r="X34" i="7" s="1"/>
  <c r="Y2" i="24"/>
  <c r="J42" i="6"/>
  <c r="AF2" i="21"/>
  <c r="BE2" i="21" l="1"/>
  <c r="W34" i="7"/>
  <c r="Z34" i="7" s="1"/>
  <c r="W31" i="7"/>
  <c r="Z31" i="7" s="1"/>
  <c r="Y34" i="7"/>
  <c r="D17" i="31"/>
  <c r="D21" i="31" s="1"/>
  <c r="D22" i="31" s="1"/>
  <c r="E15"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George G. Hermane</author>
  </authors>
  <commentList>
    <comment ref="A1" authorId="0" shapeId="0" xr:uid="{00000000-0006-0000-0100-000001000000}">
      <text>
        <r>
          <rPr>
            <b/>
            <sz val="9"/>
            <color indexed="81"/>
            <rFont val="Tahoma"/>
            <family val="2"/>
          </rPr>
          <t>George G. Hermane:</t>
        </r>
        <r>
          <rPr>
            <sz val="9"/>
            <color indexed="81"/>
            <rFont val="Tahoma"/>
            <family val="2"/>
          </rPr>
          <t xml:space="preserve">
No change from 2018  2019.01.02</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George G. Hermane</author>
  </authors>
  <commentList>
    <comment ref="F32" authorId="0" shapeId="0" xr:uid="{00000000-0006-0000-0200-000001000000}">
      <text>
        <r>
          <rPr>
            <b/>
            <sz val="9"/>
            <color indexed="81"/>
            <rFont val="Tahoma"/>
            <family val="2"/>
          </rPr>
          <t>George G. Hermane:</t>
        </r>
        <r>
          <rPr>
            <sz val="9"/>
            <color indexed="81"/>
            <rFont val="Tahoma"/>
            <family val="2"/>
          </rPr>
          <t xml:space="preserve">
Added this year 1/2/2019
</t>
        </r>
      </text>
    </comment>
    <comment ref="M64" authorId="0" shapeId="0" xr:uid="{E2B06533-92EF-44E7-8684-84F38E36D617}">
      <text>
        <r>
          <rPr>
            <b/>
            <sz val="9"/>
            <color indexed="81"/>
            <rFont val="Tahoma"/>
            <family val="2"/>
          </rPr>
          <t>George G. Hermane:</t>
        </r>
        <r>
          <rPr>
            <sz val="9"/>
            <color indexed="81"/>
            <rFont val="Tahoma"/>
            <family val="2"/>
          </rPr>
          <t xml:space="preserve">
School districts are below</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George G. Hermane</author>
  </authors>
  <commentList>
    <comment ref="J15" authorId="0" shapeId="0" xr:uid="{00000000-0006-0000-0600-000001000000}">
      <text>
        <r>
          <rPr>
            <b/>
            <sz val="9"/>
            <color indexed="81"/>
            <rFont val="Tahoma"/>
            <family val="2"/>
          </rPr>
          <t>All real property exclusions, exemptions and deferments</t>
        </r>
        <r>
          <rPr>
            <sz val="9"/>
            <color indexed="81"/>
            <rFont val="Tahoma"/>
            <family val="2"/>
          </rPr>
          <t xml:space="preserve">: This line should included the amount entered below in "9. Value deferred."   Hence, the total in this line should exceed the amount in line 9.
</t>
        </r>
        <r>
          <rPr>
            <b/>
            <sz val="9"/>
            <color indexed="81"/>
            <rFont val="Tahoma"/>
            <family val="2"/>
          </rPr>
          <t xml:space="preserve">
</t>
        </r>
        <r>
          <rPr>
            <sz val="9"/>
            <color indexed="81"/>
            <rFont val="Tahoma"/>
            <family val="2"/>
          </rPr>
          <t xml:space="preserve">
</t>
        </r>
      </text>
    </comment>
    <comment ref="J22" authorId="0" shapeId="0" xr:uid="{00000000-0006-0000-0600-000002000000}">
      <text>
        <r>
          <rPr>
            <b/>
            <sz val="9"/>
            <color indexed="81"/>
            <rFont val="Tahoma"/>
            <family val="2"/>
          </rPr>
          <t>Full assessed value of present use property:</t>
        </r>
        <r>
          <rPr>
            <sz val="9"/>
            <color indexed="81"/>
            <rFont val="Tahoma"/>
            <family val="2"/>
          </rPr>
          <t xml:space="preserve">  This should only include the value of the land that qualifies for use, and should not include the value of non-use land or improvements.
</t>
        </r>
      </text>
    </comment>
    <comment ref="J23" authorId="0" shapeId="0" xr:uid="{00000000-0006-0000-0600-000003000000}">
      <text>
        <r>
          <rPr>
            <b/>
            <sz val="9"/>
            <color indexed="81"/>
            <rFont val="Tahoma"/>
            <family val="2"/>
          </rPr>
          <t xml:space="preserve">(PUV) Value deferred: </t>
        </r>
        <r>
          <rPr>
            <sz val="9"/>
            <color indexed="81"/>
            <rFont val="Tahoma"/>
            <family val="2"/>
          </rPr>
          <t xml:space="preserve"> This is the amount of the present use deferred value for the current year.  This amount should also be included above in "6. All real property exclusions, exemptions and deferments."   Hence, the total in this line should be less than the total in line 6.</t>
        </r>
      </text>
    </comment>
    <comment ref="J24" authorId="0" shapeId="0" xr:uid="{00000000-0006-0000-0600-000004000000}">
      <text>
        <r>
          <rPr>
            <sz val="9"/>
            <color indexed="81"/>
            <rFont val="Tahoma"/>
            <family val="2"/>
          </rPr>
          <t xml:space="preserve">This total should equal the total assessed value for the land that qualifies for use, less the present-use value deferment.  
This is an informational filed only.  These amount should already be included in the  "7. Total Taxable Valuation of Real Property"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George G. Hermane</author>
  </authors>
  <commentList>
    <comment ref="H11" authorId="0" shapeId="0" xr:uid="{00000000-0006-0000-0900-000001000000}">
      <text>
        <r>
          <rPr>
            <sz val="9"/>
            <color indexed="81"/>
            <rFont val="Tahoma"/>
            <family val="2"/>
          </rPr>
          <t xml:space="preserve">Total Rate Per $100 of value example:  78.51 cents per $100 valuation should be entered as 0.7851
</t>
        </r>
      </text>
    </comment>
    <comment ref="H12" authorId="0" shapeId="0" xr:uid="{00000000-0006-0000-0900-000002000000}">
      <text>
        <r>
          <rPr>
            <sz val="9"/>
            <color indexed="81"/>
            <rFont val="Tahoma"/>
            <family val="2"/>
          </rPr>
          <t xml:space="preserve">Total Rate Per $100 of value example:  78.51 cents per $100 valuation should be entered as 0.7851
</t>
        </r>
      </text>
    </comment>
    <comment ref="H13" authorId="0" shapeId="0" xr:uid="{00000000-0006-0000-0900-000003000000}">
      <text>
        <r>
          <rPr>
            <sz val="9"/>
            <color indexed="81"/>
            <rFont val="Tahoma"/>
            <family val="2"/>
          </rPr>
          <t xml:space="preserve">Total Rate Per $100 of value example:  78.51 cents per $100 valuation should be entered as 0.7851
</t>
        </r>
      </text>
    </comment>
    <comment ref="H14" authorId="0" shapeId="0" xr:uid="{00000000-0006-0000-0900-000004000000}">
      <text>
        <r>
          <rPr>
            <sz val="9"/>
            <color indexed="81"/>
            <rFont val="Tahoma"/>
            <family val="2"/>
          </rPr>
          <t xml:space="preserve">Total Rate Per $100 of value example:  78.51 cents per $100 valuation should be entered as 0.7851
</t>
        </r>
      </text>
    </comment>
    <comment ref="J15" authorId="0" shapeId="0" xr:uid="{00000000-0006-0000-0900-000005000000}">
      <text>
        <r>
          <rPr>
            <b/>
            <sz val="9"/>
            <color indexed="81"/>
            <rFont val="Tahoma"/>
            <family val="2"/>
          </rPr>
          <t xml:space="preserve">This must be populated for special county districts in order for their levies to be </t>
        </r>
      </text>
    </comment>
    <comment ref="H26" authorId="0" shapeId="0" xr:uid="{00000000-0006-0000-0900-000006000000}">
      <text>
        <r>
          <rPr>
            <sz val="9"/>
            <color indexed="81"/>
            <rFont val="Tahoma"/>
            <family val="2"/>
          </rPr>
          <t xml:space="preserve">Total Rate Per $100 of value example:  78.51 cents per $100 valuation should be entered as 0.7851
</t>
        </r>
      </text>
    </comment>
    <comment ref="H27" authorId="0" shapeId="0" xr:uid="{00000000-0006-0000-0900-000007000000}">
      <text>
        <r>
          <rPr>
            <sz val="9"/>
            <color indexed="81"/>
            <rFont val="Tahoma"/>
            <family val="2"/>
          </rPr>
          <t xml:space="preserve">Total Rate Per $100 of value example:  78.51 cents per $100 valuation should be entered as 0.7851
</t>
        </r>
      </text>
    </comment>
    <comment ref="H28" authorId="0" shapeId="0" xr:uid="{00000000-0006-0000-0900-000008000000}">
      <text>
        <r>
          <rPr>
            <sz val="9"/>
            <color indexed="81"/>
            <rFont val="Tahoma"/>
            <family val="2"/>
          </rPr>
          <t xml:space="preserve">Total Rate Per $100 of value example:  78.51 cents per $100 valuation should be entered as 0.7851
</t>
        </r>
      </text>
    </comment>
    <comment ref="H29" authorId="0" shapeId="0" xr:uid="{00000000-0006-0000-0900-000009000000}">
      <text>
        <r>
          <rPr>
            <sz val="9"/>
            <color indexed="81"/>
            <rFont val="Tahoma"/>
            <family val="2"/>
          </rPr>
          <t xml:space="preserve">Total Rate Per $100 of value example:  78.51 cents per $100 valuation should be entered as 0.7851
</t>
        </r>
      </text>
    </comment>
    <comment ref="H30" authorId="0" shapeId="0" xr:uid="{00000000-0006-0000-0900-00000A000000}">
      <text>
        <r>
          <rPr>
            <sz val="9"/>
            <color indexed="81"/>
            <rFont val="Tahoma"/>
            <family val="2"/>
          </rPr>
          <t xml:space="preserve">Total Rate Per $100 of value example:  78.51 cents per $100 valuation should be entered as 0.7851
</t>
        </r>
      </text>
    </comment>
    <comment ref="H31" authorId="0" shapeId="0" xr:uid="{00000000-0006-0000-0900-00000B000000}">
      <text>
        <r>
          <rPr>
            <sz val="9"/>
            <color indexed="81"/>
            <rFont val="Tahoma"/>
            <family val="2"/>
          </rPr>
          <t xml:space="preserve">Total Rate Per $100 of value example:  78.51 cents per $100 valuation should be entered as 0.7851
</t>
        </r>
      </text>
    </comment>
    <comment ref="H32" authorId="0" shapeId="0" xr:uid="{00000000-0006-0000-0900-00000C000000}">
      <text>
        <r>
          <rPr>
            <sz val="9"/>
            <color indexed="81"/>
            <rFont val="Tahoma"/>
            <family val="2"/>
          </rPr>
          <t xml:space="preserve">Total Rate Per $100 of value example:  78.51 cents per $100 valuation should be entered as 0.7851
</t>
        </r>
      </text>
    </comment>
    <comment ref="H33" authorId="0" shapeId="0" xr:uid="{00000000-0006-0000-0900-00000D000000}">
      <text>
        <r>
          <rPr>
            <sz val="9"/>
            <color indexed="81"/>
            <rFont val="Tahoma"/>
            <family val="2"/>
          </rPr>
          <t xml:space="preserve">Total Rate Per $100 of value example:  78.51 cents per $100 valuation should be entered as 0.7851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George G. Hermane</author>
  </authors>
  <commentList>
    <comment ref="H11" authorId="0" shapeId="0" xr:uid="{00000000-0006-0000-0A00-000001000000}">
      <text>
        <r>
          <rPr>
            <sz val="9"/>
            <color indexed="81"/>
            <rFont val="Tahoma"/>
            <family val="2"/>
          </rPr>
          <t xml:space="preserve">Total Rate Per $100 of value example:  78.51 cents per $100 valuation should be entered as 0.7851
</t>
        </r>
      </text>
    </comment>
    <comment ref="H12" authorId="0" shapeId="0" xr:uid="{00000000-0006-0000-0A00-000002000000}">
      <text>
        <r>
          <rPr>
            <sz val="9"/>
            <color indexed="81"/>
            <rFont val="Tahoma"/>
            <family val="2"/>
          </rPr>
          <t xml:space="preserve">Total Rate Per $100 of value example:  78.51 cents per $100 valuation should be entered as 0.7851
</t>
        </r>
      </text>
    </comment>
    <comment ref="H13" authorId="0" shapeId="0" xr:uid="{00000000-0006-0000-0A00-000003000000}">
      <text>
        <r>
          <rPr>
            <sz val="9"/>
            <color indexed="81"/>
            <rFont val="Tahoma"/>
            <family val="2"/>
          </rPr>
          <t xml:space="preserve">Total Rate Per $100 of value example:  78.51 cents per $100 valuation should be entered as 0.7851
</t>
        </r>
      </text>
    </comment>
    <comment ref="H14" authorId="0" shapeId="0" xr:uid="{00000000-0006-0000-0A00-000004000000}">
      <text>
        <r>
          <rPr>
            <sz val="9"/>
            <color indexed="81"/>
            <rFont val="Tahoma"/>
            <family val="2"/>
          </rPr>
          <t xml:space="preserve">Total Rate Per $100 of value example:  78.51 cents per $100 valuation should be entered as 0.7851
</t>
        </r>
      </text>
    </comment>
    <comment ref="H26" authorId="0" shapeId="0" xr:uid="{00000000-0006-0000-0A00-000005000000}">
      <text>
        <r>
          <rPr>
            <sz val="9"/>
            <color indexed="81"/>
            <rFont val="Tahoma"/>
            <family val="2"/>
          </rPr>
          <t xml:space="preserve">Total Rate Per $100 of value example:  78.51 cents per $100 valuation should be entered as 0.7851
</t>
        </r>
      </text>
    </comment>
    <comment ref="H27" authorId="0" shapeId="0" xr:uid="{00000000-0006-0000-0A00-000006000000}">
      <text>
        <r>
          <rPr>
            <sz val="9"/>
            <color indexed="81"/>
            <rFont val="Tahoma"/>
            <family val="2"/>
          </rPr>
          <t xml:space="preserve">Total Rate Per $100 of value example:  78.51 cents per $100 valuation should be entered as 0.7851
</t>
        </r>
      </text>
    </comment>
    <comment ref="H28" authorId="0" shapeId="0" xr:uid="{00000000-0006-0000-0A00-000007000000}">
      <text>
        <r>
          <rPr>
            <sz val="9"/>
            <color indexed="81"/>
            <rFont val="Tahoma"/>
            <family val="2"/>
          </rPr>
          <t xml:space="preserve">Total Rate Per $100 of value example:  78.51 cents per $100 valuation should be entered as 0.7851
</t>
        </r>
      </text>
    </comment>
    <comment ref="H29" authorId="0" shapeId="0" xr:uid="{00000000-0006-0000-0A00-000008000000}">
      <text>
        <r>
          <rPr>
            <sz val="9"/>
            <color indexed="81"/>
            <rFont val="Tahoma"/>
            <family val="2"/>
          </rPr>
          <t xml:space="preserve">Total Rate Per $100 of value example:  78.51 cents per $100 valuation should be entered as 0.7851
</t>
        </r>
      </text>
    </comment>
    <comment ref="H30" authorId="0" shapeId="0" xr:uid="{00000000-0006-0000-0A00-000009000000}">
      <text>
        <r>
          <rPr>
            <sz val="9"/>
            <color indexed="81"/>
            <rFont val="Tahoma"/>
            <family val="2"/>
          </rPr>
          <t xml:space="preserve">Total Rate Per $100 of value example:  78.51 cents per $100 valuation should be entered as 0.7851
</t>
        </r>
      </text>
    </comment>
    <comment ref="H31" authorId="0" shapeId="0" xr:uid="{00000000-0006-0000-0A00-00000A000000}">
      <text>
        <r>
          <rPr>
            <sz val="9"/>
            <color indexed="81"/>
            <rFont val="Tahoma"/>
            <family val="2"/>
          </rPr>
          <t xml:space="preserve">Total Rate Per $100 of value example:  78.51 cents per $100 valuation should be entered as 0.7851
</t>
        </r>
      </text>
    </comment>
    <comment ref="H32" authorId="0" shapeId="0" xr:uid="{00000000-0006-0000-0A00-00000B000000}">
      <text>
        <r>
          <rPr>
            <sz val="9"/>
            <color indexed="81"/>
            <rFont val="Tahoma"/>
            <family val="2"/>
          </rPr>
          <t xml:space="preserve">Total Rate Per $100 of value example:  78.51 cents per $100 valuation should be entered as 0.7851
</t>
        </r>
      </text>
    </comment>
    <comment ref="H33" authorId="0" shapeId="0" xr:uid="{00000000-0006-0000-0A00-00000C000000}">
      <text>
        <r>
          <rPr>
            <sz val="9"/>
            <color indexed="81"/>
            <rFont val="Tahoma"/>
            <family val="2"/>
          </rPr>
          <t xml:space="preserve">Total Rate Per $100 of value example:  78.51 cents per $100 valuation should be entered as 0.7851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George G. Hermane</author>
  </authors>
  <commentList>
    <comment ref="H11" authorId="0" shapeId="0" xr:uid="{00000000-0006-0000-0B00-000001000000}">
      <text>
        <r>
          <rPr>
            <sz val="9"/>
            <color indexed="81"/>
            <rFont val="Tahoma"/>
            <family val="2"/>
          </rPr>
          <t xml:space="preserve">Total Rate Per $100 of value example:  78.51 cents per $100 valuation should be entered as 0.7851
</t>
        </r>
      </text>
    </comment>
    <comment ref="H12" authorId="0" shapeId="0" xr:uid="{00000000-0006-0000-0B00-000002000000}">
      <text>
        <r>
          <rPr>
            <sz val="9"/>
            <color indexed="81"/>
            <rFont val="Tahoma"/>
            <family val="2"/>
          </rPr>
          <t xml:space="preserve">Total Rate Per $100 of value example:  78.51 cents per $100 valuation should be entered as 0.7851
</t>
        </r>
      </text>
    </comment>
    <comment ref="H13" authorId="0" shapeId="0" xr:uid="{00000000-0006-0000-0B00-000003000000}">
      <text>
        <r>
          <rPr>
            <sz val="9"/>
            <color indexed="81"/>
            <rFont val="Tahoma"/>
            <family val="2"/>
          </rPr>
          <t xml:space="preserve">Total Rate Per $100 of value example:  78.51 cents per $100 valuation should be entered as 0.7851
</t>
        </r>
      </text>
    </comment>
    <comment ref="H14" authorId="0" shapeId="0" xr:uid="{00000000-0006-0000-0B00-000004000000}">
      <text>
        <r>
          <rPr>
            <sz val="9"/>
            <color indexed="81"/>
            <rFont val="Tahoma"/>
            <family val="2"/>
          </rPr>
          <t xml:space="preserve">Total Rate Per $100 of value example:  78.51 cents per $100 valuation should be entered as 0.7851
</t>
        </r>
      </text>
    </comment>
    <comment ref="H26" authorId="0" shapeId="0" xr:uid="{00000000-0006-0000-0B00-000005000000}">
      <text>
        <r>
          <rPr>
            <sz val="9"/>
            <color indexed="81"/>
            <rFont val="Tahoma"/>
            <family val="2"/>
          </rPr>
          <t xml:space="preserve">Total Rate Per $100 of value example:  78.51 cents per $100 valuation should be entered as 0.7851
</t>
        </r>
      </text>
    </comment>
    <comment ref="H27" authorId="0" shapeId="0" xr:uid="{00000000-0006-0000-0B00-000006000000}">
      <text>
        <r>
          <rPr>
            <sz val="9"/>
            <color indexed="81"/>
            <rFont val="Tahoma"/>
            <family val="2"/>
          </rPr>
          <t xml:space="preserve">Total Rate Per $100 of value example:  78.51 cents per $100 valuation should be entered as 0.7851
</t>
        </r>
      </text>
    </comment>
    <comment ref="H28" authorId="0" shapeId="0" xr:uid="{00000000-0006-0000-0B00-000007000000}">
      <text>
        <r>
          <rPr>
            <sz val="9"/>
            <color indexed="81"/>
            <rFont val="Tahoma"/>
            <family val="2"/>
          </rPr>
          <t xml:space="preserve">Total Rate Per $100 of value example:  78.51 cents per $100 valuation should be entered as 0.7851
</t>
        </r>
      </text>
    </comment>
    <comment ref="H29" authorId="0" shapeId="0" xr:uid="{00000000-0006-0000-0B00-000008000000}">
      <text>
        <r>
          <rPr>
            <sz val="9"/>
            <color indexed="81"/>
            <rFont val="Tahoma"/>
            <family val="2"/>
          </rPr>
          <t xml:space="preserve">Total Rate Per $100 of value example:  78.51 cents per $100 valuation should be entered as 0.7851
</t>
        </r>
      </text>
    </comment>
    <comment ref="H30" authorId="0" shapeId="0" xr:uid="{00000000-0006-0000-0B00-000009000000}">
      <text>
        <r>
          <rPr>
            <sz val="9"/>
            <color indexed="81"/>
            <rFont val="Tahoma"/>
            <family val="2"/>
          </rPr>
          <t xml:space="preserve">Total Rate Per $100 of value example:  78.51 cents per $100 valuation should be entered as 0.7851
</t>
        </r>
      </text>
    </comment>
    <comment ref="H31" authorId="0" shapeId="0" xr:uid="{00000000-0006-0000-0B00-00000A000000}">
      <text>
        <r>
          <rPr>
            <sz val="9"/>
            <color indexed="81"/>
            <rFont val="Tahoma"/>
            <family val="2"/>
          </rPr>
          <t xml:space="preserve">Total Rate Per $100 of value example:  78.51 cents per $100 valuation should be entered as 0.7851
</t>
        </r>
      </text>
    </comment>
    <comment ref="H32" authorId="0" shapeId="0" xr:uid="{00000000-0006-0000-0B00-00000B000000}">
      <text>
        <r>
          <rPr>
            <sz val="9"/>
            <color indexed="81"/>
            <rFont val="Tahoma"/>
            <family val="2"/>
          </rPr>
          <t xml:space="preserve">Total Rate Per $100 of value example:  78.51 cents per $100 valuation should be entered as 0.7851
</t>
        </r>
      </text>
    </comment>
    <comment ref="H33" authorId="0" shapeId="0" xr:uid="{00000000-0006-0000-0B00-00000C000000}">
      <text>
        <r>
          <rPr>
            <sz val="9"/>
            <color indexed="81"/>
            <rFont val="Tahoma"/>
            <family val="2"/>
          </rPr>
          <t xml:space="preserve">Total Rate Per $100 of value example:  78.51 cents per $100 valuation should be entered as 0.7851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George G. Hermane</author>
  </authors>
  <commentList>
    <comment ref="H11" authorId="0" shapeId="0" xr:uid="{00000000-0006-0000-0C00-000001000000}">
      <text>
        <r>
          <rPr>
            <sz val="9"/>
            <color indexed="81"/>
            <rFont val="Tahoma"/>
            <family val="2"/>
          </rPr>
          <t xml:space="preserve">Total Rate Per $100 of value example:  78.51 cents per $100 valuation should be entered as 0.7851
</t>
        </r>
      </text>
    </comment>
    <comment ref="H12" authorId="0" shapeId="0" xr:uid="{00000000-0006-0000-0C00-000002000000}">
      <text>
        <r>
          <rPr>
            <sz val="9"/>
            <color indexed="81"/>
            <rFont val="Tahoma"/>
            <family val="2"/>
          </rPr>
          <t xml:space="preserve">Total Rate Per $100 of value example:  78.51 cents per $100 valuation should be entered as 0.7851
</t>
        </r>
      </text>
    </comment>
    <comment ref="H13" authorId="0" shapeId="0" xr:uid="{00000000-0006-0000-0C00-000003000000}">
      <text>
        <r>
          <rPr>
            <sz val="9"/>
            <color indexed="81"/>
            <rFont val="Tahoma"/>
            <family val="2"/>
          </rPr>
          <t xml:space="preserve">Total Rate Per $100 of value example:  78.51 cents per $100 valuation should be entered as 0.7851
</t>
        </r>
      </text>
    </comment>
    <comment ref="H14" authorId="0" shapeId="0" xr:uid="{00000000-0006-0000-0C00-000004000000}">
      <text>
        <r>
          <rPr>
            <sz val="9"/>
            <color indexed="81"/>
            <rFont val="Tahoma"/>
            <family val="2"/>
          </rPr>
          <t xml:space="preserve">Total Rate Per $100 of value example:  78.51 cents per $100 valuation should be entered as 0.7851
</t>
        </r>
      </text>
    </comment>
    <comment ref="H26" authorId="0" shapeId="0" xr:uid="{00000000-0006-0000-0C00-000005000000}">
      <text>
        <r>
          <rPr>
            <sz val="9"/>
            <color indexed="81"/>
            <rFont val="Tahoma"/>
            <family val="2"/>
          </rPr>
          <t xml:space="preserve">Total Rate Per $100 of value example:  78.51 cents per $100 valuation should be entered as 0.7851
</t>
        </r>
      </text>
    </comment>
    <comment ref="H27" authorId="0" shapeId="0" xr:uid="{00000000-0006-0000-0C00-000006000000}">
      <text>
        <r>
          <rPr>
            <sz val="9"/>
            <color indexed="81"/>
            <rFont val="Tahoma"/>
            <family val="2"/>
          </rPr>
          <t xml:space="preserve">Total Rate Per $100 of value example:  78.51 cents per $100 valuation should be entered as 0.7851
</t>
        </r>
      </text>
    </comment>
    <comment ref="H28" authorId="0" shapeId="0" xr:uid="{00000000-0006-0000-0C00-000007000000}">
      <text>
        <r>
          <rPr>
            <sz val="9"/>
            <color indexed="81"/>
            <rFont val="Tahoma"/>
            <family val="2"/>
          </rPr>
          <t xml:space="preserve">Total Rate Per $100 of value example:  78.51 cents per $100 valuation should be entered as 0.7851
</t>
        </r>
      </text>
    </comment>
    <comment ref="H29" authorId="0" shapeId="0" xr:uid="{00000000-0006-0000-0C00-000008000000}">
      <text>
        <r>
          <rPr>
            <sz val="9"/>
            <color indexed="81"/>
            <rFont val="Tahoma"/>
            <family val="2"/>
          </rPr>
          <t xml:space="preserve">Total Rate Per $100 of value example:  78.51 cents per $100 valuation should be entered as 0.7851
</t>
        </r>
      </text>
    </comment>
    <comment ref="H30" authorId="0" shapeId="0" xr:uid="{00000000-0006-0000-0C00-000009000000}">
      <text>
        <r>
          <rPr>
            <sz val="9"/>
            <color indexed="81"/>
            <rFont val="Tahoma"/>
            <family val="2"/>
          </rPr>
          <t xml:space="preserve">Total Rate Per $100 of value example:  78.51 cents per $100 valuation should be entered as 0.7851
</t>
        </r>
      </text>
    </comment>
    <comment ref="H31" authorId="0" shapeId="0" xr:uid="{00000000-0006-0000-0C00-00000A000000}">
      <text>
        <r>
          <rPr>
            <sz val="9"/>
            <color indexed="81"/>
            <rFont val="Tahoma"/>
            <family val="2"/>
          </rPr>
          <t xml:space="preserve">Total Rate Per $100 of value example:  78.51 cents per $100 valuation should be entered as 0.7851
</t>
        </r>
      </text>
    </comment>
    <comment ref="H32" authorId="0" shapeId="0" xr:uid="{00000000-0006-0000-0C00-00000B000000}">
      <text>
        <r>
          <rPr>
            <sz val="9"/>
            <color indexed="81"/>
            <rFont val="Tahoma"/>
            <family val="2"/>
          </rPr>
          <t xml:space="preserve">Total Rate Per $100 of value example:  78.51 cents per $100 valuation should be entered as 0.7851
</t>
        </r>
      </text>
    </comment>
    <comment ref="H33" authorId="0" shapeId="0" xr:uid="{00000000-0006-0000-0C00-00000C000000}">
      <text>
        <r>
          <rPr>
            <sz val="9"/>
            <color indexed="81"/>
            <rFont val="Tahoma"/>
            <family val="2"/>
          </rPr>
          <t xml:space="preserve">Total Rate Per $100 of value example:  78.51 cents per $100 valuation should be entered as 0.7851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George G. Hermane</author>
    <author>gghermane</author>
  </authors>
  <commentList>
    <comment ref="F12" authorId="0" shapeId="0" xr:uid="{00000000-0006-0000-0D00-000001000000}">
      <text>
        <r>
          <rPr>
            <sz val="9"/>
            <color indexed="81"/>
            <rFont val="Tahoma"/>
            <family val="2"/>
          </rPr>
          <t xml:space="preserve">§ 20-97.  (Effective July 1, 2016) Taxes credited to Highway Fund; municipal vehicle taxes.
(a)        State Taxes to Highway Fund. - All taxes levied under this Article are compensatory taxes for the use and privileges of the public highways of this State. The taxes collected shall be credited to the State Highway Fund. Except as provided in this section, no county or municipality shall levy any license or privilege tax upon any motor vehicle licensed by the State.
(b)        Repealed by Session Laws 2015-241, s. 29.27A(a), effective July 1, 2016.
(b1)      Municipal Vehicle Tax. - A city or town may levy an annual municipal vehicle tax upon any vehicle resident in the city or town. The aggregate annual municipal vehicle tax levied, including any annual municipal vehicle tax authorized by local legislation, may not exceed thirty dollars ($30.00) per vehicle. A city or town may use the net proceeds from the municipal vehicle tax as follows:
</t>
        </r>
        <r>
          <rPr>
            <b/>
            <sz val="9"/>
            <color indexed="81"/>
            <rFont val="Tahoma"/>
            <family val="2"/>
          </rPr>
          <t>(1)        General purpose. - Not more than five dollars ($5.00) of the tax levied may be used for any lawful purpose.</t>
        </r>
        <r>
          <rPr>
            <sz val="9"/>
            <color indexed="81"/>
            <rFont val="Tahoma"/>
            <family val="2"/>
          </rPr>
          <t xml:space="preserve">
(2)        Public transportation. - Not more than five dollars ($5.00) of the tax levied may be used for financing, constructing, operating, and maintaining local public transportation systems. This subdivision only applies to a city or town that operates a public transportation system as defined in G.S. 105-550.
(3)        Public streets. - The remainder of the tax levied may be used for maintaining, repairing, constructing, reconstructing, widening, or improving public streets in the city or town that do not form a part of the State highway system.
</t>
        </r>
      </text>
    </comment>
    <comment ref="F15" authorId="0" shapeId="0" xr:uid="{00000000-0006-0000-0D00-000002000000}">
      <text>
        <r>
          <rPr>
            <sz val="9"/>
            <color indexed="81"/>
            <rFont val="Tahoma"/>
            <family val="2"/>
          </rPr>
          <t xml:space="preserve">§ 20-97.  (Effective July 1, 2016) Taxes credited to Highway Fund; municipal vehicle taxes.
(a)        State Taxes to Highway Fund. - All taxes levied under this Article are compensatory taxes for the use and privileges of the public highways of this State. The taxes collected shall be credited to the State Highway Fund. Except as provided in this section, no county or municipality shall levy any license or privilege tax upon any motor vehicle licensed by the State.
(b)        Repealed by Session Laws 2015-241, s. 29.27A(a), effective July 1, 2016.
(b1)      Municipal Vehicle Tax. - A city or town may levy an annual municipal vehicle tax upon any vehicle resident in the city or town. The aggregate annual municipal vehicle tax levied, including any annual municipal vehicle tax authorized by local legislation, may not exceed thirty dollars ($30.00) per vehicle. A city or town may use the net proceeds from the municipal vehicle tax as follows:
</t>
        </r>
        <r>
          <rPr>
            <b/>
            <sz val="9"/>
            <color indexed="81"/>
            <rFont val="Tahoma"/>
            <family val="2"/>
          </rPr>
          <t>(1)        General purpose. - Not more than five dollars ($5.00) of the tax levied may be used for any lawful purpose.</t>
        </r>
        <r>
          <rPr>
            <sz val="9"/>
            <color indexed="81"/>
            <rFont val="Tahoma"/>
            <family val="2"/>
          </rPr>
          <t xml:space="preserve">
(2)        Public transportation. - Not more than five dollars ($5.00) of the tax levied may be used for financing, constructing, operating, and maintaining local public transportation systems. This subdivision only applies to a city or town that operates a public transportation system as defined in G.S. 105-550.
(3)        Public streets. - The remainder of the tax levied may be used for maintaining, repairing, constructing, reconstructing, widening, or improving public streets in the city or town that do not form a part of the State highway system.</t>
        </r>
        <r>
          <rPr>
            <b/>
            <sz val="9"/>
            <color indexed="81"/>
            <rFont val="Tahoma"/>
            <family val="2"/>
          </rPr>
          <t xml:space="preserve">
</t>
        </r>
      </text>
    </comment>
    <comment ref="F16" authorId="0" shapeId="0" xr:uid="{00000000-0006-0000-0D00-000003000000}">
      <text>
        <r>
          <rPr>
            <sz val="9"/>
            <color indexed="81"/>
            <rFont val="Tahoma"/>
            <family val="2"/>
          </rPr>
          <t>§ 20-97.  (Effective July 1, 2016) Taxes credited to Highway Fund; municipal vehicle taxes.
(d)       Municipal Taxi Tax. - Cities and towns may levy a tax of not more than fifteen dollars ($15.00) per year upon each vehicle operated in the city or town as a taxicab. The proceeds of the tax may be used for any lawful purpose.</t>
        </r>
      </text>
    </comment>
    <comment ref="F36" authorId="1" shapeId="0" xr:uid="{00000000-0006-0000-0D00-000004000000}">
      <text>
        <r>
          <rPr>
            <b/>
            <sz val="9"/>
            <color indexed="81"/>
            <rFont val="Tahoma"/>
            <family val="2"/>
          </rPr>
          <t>Short Term Vehicles</t>
        </r>
        <r>
          <rPr>
            <sz val="9"/>
            <color indexed="81"/>
            <rFont val="Tahoma"/>
            <family val="2"/>
          </rPr>
          <t xml:space="preserve">
Per NCGS 160A.215.1 this tax shall not exceed 1.5% of the gross receipts from the short-term leases or rentals.
</t>
        </r>
      </text>
    </comment>
    <comment ref="F39" authorId="1" shapeId="0" xr:uid="{00000000-0006-0000-0D00-000005000000}">
      <text>
        <r>
          <rPr>
            <b/>
            <sz val="9"/>
            <color indexed="81"/>
            <rFont val="Tahoma"/>
            <family val="2"/>
          </rPr>
          <t xml:space="preserve">Short Term Heavy Equipment
</t>
        </r>
        <r>
          <rPr>
            <sz val="9"/>
            <color indexed="81"/>
            <rFont val="Tahoma"/>
            <family val="2"/>
          </rPr>
          <t xml:space="preserve">
Per NCGS 160A-215.2 this tax shall not exceed 0.8% of the gross receipts from the short term lease or rental of this equipment.
</t>
        </r>
      </text>
    </comment>
    <comment ref="F51" authorId="1" shapeId="0" xr:uid="{00000000-0006-0000-0D00-000006000000}">
      <text>
        <r>
          <rPr>
            <b/>
            <sz val="9"/>
            <color indexed="81"/>
            <rFont val="Tahoma"/>
            <family val="2"/>
          </rPr>
          <t xml:space="preserve">Please enter % sign. 
</t>
        </r>
        <r>
          <rPr>
            <sz val="9"/>
            <color indexed="81"/>
            <rFont val="Tahoma"/>
            <family val="2"/>
          </rPr>
          <t>Example: "six percent" should be entered as "6.00%</t>
        </r>
        <r>
          <rPr>
            <b/>
            <sz val="9"/>
            <color indexed="81"/>
            <rFont val="Tahoma"/>
            <family val="2"/>
          </rPr>
          <t xml:space="preserve">"
</t>
        </r>
        <r>
          <rPr>
            <sz val="9"/>
            <color indexed="81"/>
            <rFont val="Tahoma"/>
            <family val="2"/>
          </rPr>
          <t xml:space="preserve">
There is no statewide cap on occupancy tax.  Each locality is subject to its own cap based on the language of its local bill.  Most occupancy tax rates are set at 3% or 6%.    </t>
        </r>
      </text>
    </comment>
    <comment ref="F52" authorId="0" shapeId="0" xr:uid="{00000000-0006-0000-0D00-000007000000}">
      <text>
        <r>
          <rPr>
            <sz val="9"/>
            <color indexed="81"/>
            <rFont val="Tahoma"/>
            <family val="2"/>
          </rPr>
          <t xml:space="preserve">Per NCGS 160A-215, which authorizes levy of room occupancy taxes by cites.  Do not include amounts levied by counties under NCGS 153A-155.
</t>
        </r>
        <r>
          <rPr>
            <b/>
            <sz val="9"/>
            <color indexed="81"/>
            <rFont val="Tahoma"/>
            <family val="2"/>
          </rPr>
          <t xml:space="preserve">
</t>
        </r>
        <r>
          <rPr>
            <sz val="9"/>
            <color indexed="81"/>
            <rFont val="Tahoma"/>
            <family val="2"/>
          </rPr>
          <t xml:space="preserve">
</t>
        </r>
      </text>
    </comment>
    <comment ref="F65" authorId="1" shapeId="0" xr:uid="{00000000-0006-0000-0D00-000008000000}">
      <text>
        <r>
          <rPr>
            <b/>
            <sz val="9"/>
            <color indexed="81"/>
            <rFont val="Tahoma"/>
            <family val="2"/>
          </rPr>
          <t xml:space="preserve">Please enter % sign.
</t>
        </r>
        <r>
          <rPr>
            <sz val="9"/>
            <color indexed="81"/>
            <rFont val="Tahoma"/>
            <family val="2"/>
          </rPr>
          <t xml:space="preserve">
There is no statewide cap on occupancy tax.  Each locality is subject to its own cap based on the language of its local bill.  Most occupancy tax rates are set at 3% or 6%.    </t>
        </r>
      </text>
    </comment>
  </commentList>
</comments>
</file>

<file path=xl/sharedStrings.xml><?xml version="1.0" encoding="utf-8"?>
<sst xmlns="http://schemas.openxmlformats.org/spreadsheetml/2006/main" count="124894" uniqueCount="23149">
  <si>
    <t>North Carolina Department of Revenue</t>
  </si>
  <si>
    <t>Valuation and Property Tax Levies</t>
  </si>
  <si>
    <t>Municipality:</t>
  </si>
  <si>
    <t xml:space="preserve">     In the county(s) of</t>
  </si>
  <si>
    <t>ABERDEEN, TOWN OF-M00323</t>
  </si>
  <si>
    <t>AHOSKIE, TOWN OF-M00019</t>
  </si>
  <si>
    <t>ALAMANCE, VILLAGE OF-M00480</t>
  </si>
  <si>
    <t>ALBEMARLE, CITY OF-M00223</t>
  </si>
  <si>
    <t>ALLIANCE, TOWN OF-M00685</t>
  </si>
  <si>
    <t>ANDREWS, TOWN OF-M00104</t>
  </si>
  <si>
    <t>ANGIER, TOWN OF-M00170</t>
  </si>
  <si>
    <t>ANSONVILLE, TOWN OF-M00490</t>
  </si>
  <si>
    <t>APEX, TOWN OF-M00005</t>
  </si>
  <si>
    <t>ARCHDALE, CITY OF-M00268</t>
  </si>
  <si>
    <t>ARCHER LODGE, TOWN OF-M00678</t>
  </si>
  <si>
    <t>ASHEBORO, TOWN OF-M00366</t>
  </si>
  <si>
    <t>ASHEVILLE, CITY OF-M00367</t>
  </si>
  <si>
    <t>ASKEWVILLE, TOWN OF-M00368</t>
  </si>
  <si>
    <t>ATKINSON, TOWN OF-M00286</t>
  </si>
  <si>
    <t>ATLANTIC BEACH, TOWN OF-M00085</t>
  </si>
  <si>
    <t>AULANDER, TOWN OF-M00030</t>
  </si>
  <si>
    <t>AURORA, TOWN OF-M00369</t>
  </si>
  <si>
    <t>AUTRYVILLE, TOWN OF-M00232</t>
  </si>
  <si>
    <t>AYDEN, TOWN OF-M00280</t>
  </si>
  <si>
    <t>BADIN, TOWN OF-M00380</t>
  </si>
  <si>
    <t>BAILEY, TOWN OF-M00313</t>
  </si>
  <si>
    <t>BAKERSVILLE, TOWN OF-M00330</t>
  </si>
  <si>
    <t>BALD HEAD ISLAND, VILLAGE OF-M00381</t>
  </si>
  <si>
    <t>BANNER ELK, TOWN OF-M00048</t>
  </si>
  <si>
    <t>BATH, TOWN OF-M00382</t>
  </si>
  <si>
    <t>BAYBORO, TOWN OF-M00293</t>
  </si>
  <si>
    <t>BEAR GRASS, TOWN OF-M00010</t>
  </si>
  <si>
    <t>BEAUFORT, TOWN OF-M00086</t>
  </si>
  <si>
    <t>BEECH MOUNTAIN, TOWN OF-M00370</t>
  </si>
  <si>
    <t>BELHAVEN, TOWN OF-M00371</t>
  </si>
  <si>
    <t>BELMONT, CITY OF-M00142</t>
  </si>
  <si>
    <t>BELVILLE, TOWN OF-M00644</t>
  </si>
  <si>
    <t>BENSON, TOWN OF-M00364</t>
  </si>
  <si>
    <t>BERMUDA RUN, TOWN OF-M00604</t>
  </si>
  <si>
    <t>BESSEMER CITY, CITY OF-M00143</t>
  </si>
  <si>
    <t>BETHANIA, TOWN OF-M00504</t>
  </si>
  <si>
    <t>BETHEL, TOWN OF-M00033</t>
  </si>
  <si>
    <t>BEULAVILLE, TOWN OF-M00127</t>
  </si>
  <si>
    <t>BILTMORE FOREST, TOWN OF-M00069</t>
  </si>
  <si>
    <t>BISCOE, TOWN OF-M00328</t>
  </si>
  <si>
    <t>BLACK CREEK, TOWN OF-M00003</t>
  </si>
  <si>
    <t>BLACK MOUNTAIN, TOWN OF-M00070</t>
  </si>
  <si>
    <t>BLADENBORO, TOWN OF-M00056</t>
  </si>
  <si>
    <t>BLOWING ROCK, TOWN OF-M00198</t>
  </si>
  <si>
    <t>BOARDMAN, TOWN OF-M00591</t>
  </si>
  <si>
    <t>BOGUE, TOWN OF-M00517</t>
  </si>
  <si>
    <t>BOILING SPRING LAKES, CITY OF-M00062</t>
  </si>
  <si>
    <t>BOILING SPRINGS, TOWN OF-M00373</t>
  </si>
  <si>
    <t>BOLIVIA, TOWN OF-M00374</t>
  </si>
  <si>
    <t>BOLTON, TOWN OF-M00375</t>
  </si>
  <si>
    <t>BOONE, TOWN OF-M00197</t>
  </si>
  <si>
    <t>BOONVILLE, TOWN OF-M00189</t>
  </si>
  <si>
    <t>BOSTIC, TOWN OF-M00236</t>
  </si>
  <si>
    <t>BREVARD, CITY OF-M00394</t>
  </si>
  <si>
    <t>BRIDGETON, TOWN OF-M00113</t>
  </si>
  <si>
    <t>BROADWAY, TOWN OF-M00395</t>
  </si>
  <si>
    <t>BROOKFORD, TOWN OF-M00093</t>
  </si>
  <si>
    <t>BRUNSWICK, TOWN OF-M00108</t>
  </si>
  <si>
    <t>BRYSON CITY, TOWN OF-M00212</t>
  </si>
  <si>
    <t>BUNN, TOWN OF-M00139</t>
  </si>
  <si>
    <t>BURGAW, TOWN OF-M00285</t>
  </si>
  <si>
    <t>BURLINGTON, CITY OF-M00035</t>
  </si>
  <si>
    <t>BURNSVILLE, TOWN OF-M00185</t>
  </si>
  <si>
    <t>BUTNER, TOWN OF-M00660</t>
  </si>
  <si>
    <t>CALABASH, TOWN OF-M00396</t>
  </si>
  <si>
    <t>CALYPSO, TOWN OF-M00128</t>
  </si>
  <si>
    <t>CAMERON, TOWN OF-M00322</t>
  </si>
  <si>
    <t>CANDOR, TOWN OF-M00327</t>
  </si>
  <si>
    <t>CANTON, TOWN OF-M00175</t>
  </si>
  <si>
    <t>CAPE CARTERET, TOWN OF-M00087</t>
  </si>
  <si>
    <t>CAROLINA BEACH, TOWN OF-M00397</t>
  </si>
  <si>
    <t>CAROLINA SHORES, TOWN OF-M00590</t>
  </si>
  <si>
    <t>CARRBORO, TOWN OF-M00398</t>
  </si>
  <si>
    <t>CARTHAGE, TOWN OF-M00321</t>
  </si>
  <si>
    <t>CARY, TOWN OF-M00479</t>
  </si>
  <si>
    <t>CASAR, TOWN OF-M00399</t>
  </si>
  <si>
    <t>CASTALIA, TOWN OF-M00312</t>
  </si>
  <si>
    <t>CASWELL BEACH, TOWN OF-M00063</t>
  </si>
  <si>
    <t>CATAWBA, TOWN OF-M00094</t>
  </si>
  <si>
    <t>CEDAR POINT, TOWN OF-M00400</t>
  </si>
  <si>
    <t>CEDAR ROCK, VILLAGE OF-M00601</t>
  </si>
  <si>
    <t>CERRO GORDO, TOWN OF-M00402</t>
  </si>
  <si>
    <t>CHADBOURN, TOWN OF-M00023</t>
  </si>
  <si>
    <t>CHAPEL HILL, TOWN OF-M00403</t>
  </si>
  <si>
    <t>CHARLOTTE, CITY OF-M00336</t>
  </si>
  <si>
    <t>CHERRYVILLE, CITY OF-M00144</t>
  </si>
  <si>
    <t>CHIMNEY ROCK VILLAGE-M00532</t>
  </si>
  <si>
    <t>CHINA GROVE, TOWN OF-M00243</t>
  </si>
  <si>
    <t>CHOCOWINITY, TOWN OF-M00486</t>
  </si>
  <si>
    <t>CLAREMONT, CITY OF-M00095</t>
  </si>
  <si>
    <t>CLARKTON, TOWN OF-M00057</t>
  </si>
  <si>
    <t>CLAYTON, TOWN OF-M00363</t>
  </si>
  <si>
    <t>CLEMMONS, VILLAGE OF-M00384</t>
  </si>
  <si>
    <t>CLEVELAND, TOWN OF-M00242</t>
  </si>
  <si>
    <t>CLINTON, TOWN OF-M00385</t>
  </si>
  <si>
    <t>CLYDE, TOWN OF-M00176</t>
  </si>
  <si>
    <t>COATS, TOWN OF-M00171</t>
  </si>
  <si>
    <t>COFIELD, TOWN OF-M00018</t>
  </si>
  <si>
    <t>COLERAIN, TOWN OF-M00051</t>
  </si>
  <si>
    <t>COLUMBIA, TOWN OF-M00527</t>
  </si>
  <si>
    <t>COLUMBUS, TOWN OF-M00271</t>
  </si>
  <si>
    <t>COMO, TOWN OF-M00386</t>
  </si>
  <si>
    <t>CONCORD, CITY OF-M00078</t>
  </si>
  <si>
    <t>CONETOE, TOWN OF-M00134</t>
  </si>
  <si>
    <t>CONNELLY SPRINGS, TOWN OF-M00387</t>
  </si>
  <si>
    <t>CONOVER, CITY OF-M00096</t>
  </si>
  <si>
    <t>CONWAY, TOWN OF-M00306</t>
  </si>
  <si>
    <t>COOLEEMEE, TOWN OF-M00125</t>
  </si>
  <si>
    <t>CORNELIUS, TOWN OF-M00011</t>
  </si>
  <si>
    <t>COVE CITY, TOWN OF-M00114</t>
  </si>
  <si>
    <t>CRAMERTON, TOWN OF-M00145</t>
  </si>
  <si>
    <t>CREEDMOOR, CITY OF-M00155</t>
  </si>
  <si>
    <t>CRESWELL, TOWN OF-M00388</t>
  </si>
  <si>
    <t>CROSSNORE, TOWN OF-M00031</t>
  </si>
  <si>
    <t>DALLAS, TOWN OF-M00146</t>
  </si>
  <si>
    <t>DANBURY, TOWN OF-M00389</t>
  </si>
  <si>
    <t>DAVIDSON, TOWN OF-M00335</t>
  </si>
  <si>
    <t>DENTON, TOWN OF-M00124</t>
  </si>
  <si>
    <t>DILLSBORO, TOWN OF-M00183</t>
  </si>
  <si>
    <t>DOBBINS HEIGHTS, TOWN OF-M00263</t>
  </si>
  <si>
    <t>DOBSON, TOWN OF-M00528</t>
  </si>
  <si>
    <t>DOVER, TOWN OF-M00022</t>
  </si>
  <si>
    <t>DREXEL, TOWN OF-M00073</t>
  </si>
  <si>
    <t>DUBLIN, TOWN OF-M00058</t>
  </si>
  <si>
    <t>DUCK, TOWN OF-M00617</t>
  </si>
  <si>
    <t>DUNN, CITY OF-M00172</t>
  </si>
  <si>
    <t>DURHAM, CITY OF-M00021</t>
  </si>
  <si>
    <t>EARL, TOWN OF-M00502</t>
  </si>
  <si>
    <t>EAST ARCADIA, TOWN OF-M00391</t>
  </si>
  <si>
    <t>EAST BEND, TOWN OF-M00188</t>
  </si>
  <si>
    <t>EAST LAURINBURG, TOWN OF-M00392</t>
  </si>
  <si>
    <t>EAST SPENCER, TOWN OF-M00393</t>
  </si>
  <si>
    <t>EASTOVER, TOWN OF-M00654</t>
  </si>
  <si>
    <t>EDEN, CITY OF-M00248</t>
  </si>
  <si>
    <t>EDENTON, TOWN OF-M00025</t>
  </si>
  <si>
    <t>ELIZABETH CITY, CITY OF-M00287</t>
  </si>
  <si>
    <t>ELIZABETHTOWN, TOWN OF-M00059</t>
  </si>
  <si>
    <t>ELK PARK, TOWN OF-M00049</t>
  </si>
  <si>
    <t>ELKIN, TOWN OF-M00215</t>
  </si>
  <si>
    <t>ELLENBORO, TOWN OF-M00491</t>
  </si>
  <si>
    <t>ELLERBE, TOWN OF-M00262</t>
  </si>
  <si>
    <t>ELM CITY, TOWN OF-M00404</t>
  </si>
  <si>
    <t>ELON, TOWN OF-M00036</t>
  </si>
  <si>
    <t>EMERALD ISLE, TOWN OF-M00088</t>
  </si>
  <si>
    <t>ENFIELD, TOWN OF-M00163</t>
  </si>
  <si>
    <t>ERWIN, TOWN OF-M00173</t>
  </si>
  <si>
    <t>EUREKA, TOWN OF-M00196</t>
  </si>
  <si>
    <t>EVERETTS, TOWN OF-M00344</t>
  </si>
  <si>
    <t>FAIR BLUFF, TOWN OF-M00109</t>
  </si>
  <si>
    <t>FAIRMONT, TOWN OF-M00258</t>
  </si>
  <si>
    <t>FAIRVIEW, TOWN OF-M00621</t>
  </si>
  <si>
    <t>FAISON, TOWN OF-M00129</t>
  </si>
  <si>
    <t>FAITH, TOWN OF-M00405</t>
  </si>
  <si>
    <t>FALCON, TOWN OF-M00406</t>
  </si>
  <si>
    <t>FALKLAND, TOWN OF-M00279</t>
  </si>
  <si>
    <t>FALLSTON, TOWN OF-M00407</t>
  </si>
  <si>
    <t>FARMVILLE, TOWN OF-M00278</t>
  </si>
  <si>
    <t>FAYETTEVILLE, CITY OF-M00408</t>
  </si>
  <si>
    <t>FLAT ROCK, VILLAGE OF-M00639</t>
  </si>
  <si>
    <t>FLETCHER, TOWN OF-M00522</t>
  </si>
  <si>
    <t>FONTANA DAM, TOWN OF-M00682</t>
  </si>
  <si>
    <t>FOREST CITY, TOWN OF-M00235</t>
  </si>
  <si>
    <t>FOREST HILLS, VILLAGE OF-M00588</t>
  </si>
  <si>
    <t>FOUNTAIN, TOWN OF-M00277</t>
  </si>
  <si>
    <t>FOUR OAKS, TOWN OF-M00362</t>
  </si>
  <si>
    <t>FOXFIRE VILLAGE-M00320</t>
  </si>
  <si>
    <t>FRANKLIN, TOWN OF-M00349</t>
  </si>
  <si>
    <t>FRANKLINTON, TOWN OF-M00140</t>
  </si>
  <si>
    <t>FRANKLINVILLE, TOWN OF-M00267</t>
  </si>
  <si>
    <t>FREMONT, TOWN OF-M00409</t>
  </si>
  <si>
    <t>FUQUAY-VARINA, TOWN OF-M00203</t>
  </si>
  <si>
    <t>GARLAND, TOWN OF-M00007</t>
  </si>
  <si>
    <t>GARNER, TOWN OF-M00410</t>
  </si>
  <si>
    <t>GARYSBURG, TOWN OF-M00305</t>
  </si>
  <si>
    <t>GASTON, TOWN OF-M00304</t>
  </si>
  <si>
    <t>GASTONIA, CITY OF-M00147</t>
  </si>
  <si>
    <t>GATESVILLE, TOWN OF-M00153</t>
  </si>
  <si>
    <t>GIBSON, TOWN OF-M00226</t>
  </si>
  <si>
    <t>GIBSONVILLE, TOWN OF-M00161</t>
  </si>
  <si>
    <t>GLEN ALPINE, TOWN OF-M00514</t>
  </si>
  <si>
    <t>GODWIN, TOWN OF-M00411</t>
  </si>
  <si>
    <t>GOLDSBORO, CITY OF-M00412</t>
  </si>
  <si>
    <t>GOLDSTON, TOWN OF-M00101</t>
  </si>
  <si>
    <t>GRAHAM, CITY OF-M00037</t>
  </si>
  <si>
    <t>GRANITE FALLS, TOWN OF-M00082</t>
  </si>
  <si>
    <t>GRANITE QUARRY, TOWN OF-M00241</t>
  </si>
  <si>
    <t>GRANTSBORO, TOWN OF-M00585</t>
  </si>
  <si>
    <t>GREEN LEVEL, TOWN OF-M00497</t>
  </si>
  <si>
    <t>GREENEVERS, TOWN OF-M00413</t>
  </si>
  <si>
    <t>GREENSBORO, CITY OF-M00162</t>
  </si>
  <si>
    <t>GREENVILLE, CITY OF-M00276</t>
  </si>
  <si>
    <t>GRIFTON, TOWN OF-M00275</t>
  </si>
  <si>
    <t>GRIMESLAND, TOWN OF-M00274</t>
  </si>
  <si>
    <t>GROVER, TOWN OF-M00414</t>
  </si>
  <si>
    <t>HALIFAX, TOWN OF-M00164</t>
  </si>
  <si>
    <t>HAMILTON, TOWN OF-M00345</t>
  </si>
  <si>
    <t>HAMLET, CITY OF-M00261</t>
  </si>
  <si>
    <t>HARMONY, TOWN OF-M00016</t>
  </si>
  <si>
    <t>HARRELLS, TOWN OF-M00231</t>
  </si>
  <si>
    <t>HARRELLSVILLE, TOWN OF-M00415</t>
  </si>
  <si>
    <t>HARRISBURG, TOWN OF-M00079</t>
  </si>
  <si>
    <t>HASSELL, TOWN OF-M00416</t>
  </si>
  <si>
    <t>HAVELOCK, CITY OF-M00115</t>
  </si>
  <si>
    <t>HAW RIVER, TOWN OF-M00417</t>
  </si>
  <si>
    <t>HAYESVILLE, TOWN OF-M00106</t>
  </si>
  <si>
    <t>HEMBY BRIDGE, TOWN OF-M00608</t>
  </si>
  <si>
    <t>HENDERSON, CITY OF-M00204</t>
  </si>
  <si>
    <t>HENDERSONVILLE, CITY OF-M00179</t>
  </si>
  <si>
    <t>HERTFORD, TOWN OF-M00282</t>
  </si>
  <si>
    <t>HICKORY, CITY OF-M00097</t>
  </si>
  <si>
    <t>HIGH POINT, CITY OF-M00418</t>
  </si>
  <si>
    <t>HIGH SHOALS, TOWN OF-M00148</t>
  </si>
  <si>
    <t>HIGHLANDS, TOWN OF-M00348</t>
  </si>
  <si>
    <t>HILDEBRAN, TOWN OF-M00074</t>
  </si>
  <si>
    <t>HILLSBOROUGH, TOWN OF-M00419</t>
  </si>
  <si>
    <t>HOBGOOD, TOWN OF-M00165</t>
  </si>
  <si>
    <t>HOFFMAN, TOWN OF-M00260</t>
  </si>
  <si>
    <t>HOLDEN BEACH, TOWN OF-M00064</t>
  </si>
  <si>
    <t>HOLLY RIDGE, TOWN OF-M00297</t>
  </si>
  <si>
    <t>HOLLY SPRINGS, TOWN OF-M00420</t>
  </si>
  <si>
    <t>HOOKERTON, TOWN OF-M00158</t>
  </si>
  <si>
    <t>HOPE MILLS, TOWN OF-M00421</t>
  </si>
  <si>
    <t>HOT SPRINGS, TOWN OF-M00347</t>
  </si>
  <si>
    <t>HUDSON, TOWN OF-M00083</t>
  </si>
  <si>
    <t>HUNTERSVILLE, TOWN OF-M00334</t>
  </si>
  <si>
    <t>INDIAN BEACH, TOWN OF-M00422</t>
  </si>
  <si>
    <t>INDIAN TRAIL, TOWN OF-M00211</t>
  </si>
  <si>
    <t>JACKSON, TOWN OF-M00303</t>
  </si>
  <si>
    <t>JACKSONVILLE, CITY OF-M00296</t>
  </si>
  <si>
    <t>JAMESTOWN, TOWN OF-M00423</t>
  </si>
  <si>
    <t>JAMESVILLE, TOWN OF-M00343</t>
  </si>
  <si>
    <t>JEFFERSON, TOWN OF-M00045</t>
  </si>
  <si>
    <t>JONESVILLE, TOWN OF-M00187</t>
  </si>
  <si>
    <t>KANNAPOLIS, CITY OF-M00080</t>
  </si>
  <si>
    <t>KELFORD, TOWN OF-M00052</t>
  </si>
  <si>
    <t>KENANSVILLE, TOWN OF-M00130</t>
  </si>
  <si>
    <t>KENLY, TOWN OF-M00361</t>
  </si>
  <si>
    <t>KERNERSVILLE, TOWN OF-M00484</t>
  </si>
  <si>
    <t>KILL DEVIL HILLS, TOWN OF-M00120</t>
  </si>
  <si>
    <t>KING, CITY OF-M00217</t>
  </si>
  <si>
    <t>KINGS MOUNTAIN, CITY OF-M00024</t>
  </si>
  <si>
    <t>KINGSTOWN, TOWN OF-M00424</t>
  </si>
  <si>
    <t>KINSTON, CITY OF-M00352</t>
  </si>
  <si>
    <t>KITTRELL, TOWN OF-M00376</t>
  </si>
  <si>
    <t>KITTY HAWK, TOWN OF-M00365</t>
  </si>
  <si>
    <t>KNIGHTDALE, TOWN OF-M00529</t>
  </si>
  <si>
    <t>KURE BEACH, TOWN OF-M00425</t>
  </si>
  <si>
    <t>LA GRANGE, TOWN OF-M00351</t>
  </si>
  <si>
    <t>LAKE LURE, TOWN OF-M00426</t>
  </si>
  <si>
    <t>LAKE PARK, TOWN OF-M00500</t>
  </si>
  <si>
    <t>LAKE SANTEETLAH, TOWN OF-M00001</t>
  </si>
  <si>
    <t>LAKE WACCAMAW, TOWN OF-M00110</t>
  </si>
  <si>
    <t>LANDIS, TOWN OF-M00240</t>
  </si>
  <si>
    <t>LANSING, TOWN OF-M00046</t>
  </si>
  <si>
    <t>LASKER, TOWN OF-M00302</t>
  </si>
  <si>
    <t>LATTIMORE, TOWN OF-M00427</t>
  </si>
  <si>
    <t>LAUREL PARK, TOWN OF-M00180</t>
  </si>
  <si>
    <t>LAURINBURG, CITY OF-M00225</t>
  </si>
  <si>
    <t>LAWNDALE, TOWN OF-M00107</t>
  </si>
  <si>
    <t>LEGGETT, TOWN OF-M00428</t>
  </si>
  <si>
    <t>LELAND, TOWN OF-M00429</t>
  </si>
  <si>
    <t>LENOIR, CITY OF-M00084</t>
  </si>
  <si>
    <t>LEWISTON WOODVILLE, TOWN OF-M00053</t>
  </si>
  <si>
    <t>LEWISVILLE, TOWN OF-M00487</t>
  </si>
  <si>
    <t>LEXINGTON, CITY OF-M00656</t>
  </si>
  <si>
    <t>LIBERTY, TOWN OF-M00266</t>
  </si>
  <si>
    <t>LILESVILLE, TOWN OF-M00041</t>
  </si>
  <si>
    <t>LILLINGTON, TOWN OF-M00174</t>
  </si>
  <si>
    <t>LINCOLNTON, CITY OF-M00013</t>
  </si>
  <si>
    <t>LINDEN, TOWN OF-M00431</t>
  </si>
  <si>
    <t>LITTLETON, TOWN OF-M00166</t>
  </si>
  <si>
    <t>LOCUST, CITY OF-M00614</t>
  </si>
  <si>
    <t>LONG VIEW, TOWN OF-M00098</t>
  </si>
  <si>
    <t>LOUISBURG, TOWN OF-M00432</t>
  </si>
  <si>
    <t>LOVE VALLEY, TOWN OF-M00433</t>
  </si>
  <si>
    <t>LOWELL, TOWN OF-M00149</t>
  </si>
  <si>
    <t>LUCAMA, TOWN OF-M00493</t>
  </si>
  <si>
    <t>LUMBER BRIDGE, TOWN OF-M00257</t>
  </si>
  <si>
    <t>LUMBERTON, CITY OF-M00256</t>
  </si>
  <si>
    <t>MACCLESFIELD, TOWN OF-M00135</t>
  </si>
  <si>
    <t>MACON, TOWN OF-M00434</t>
  </si>
  <si>
    <t>MADISON, TOWN OF-M00247</t>
  </si>
  <si>
    <t>MAGGIE VALLEY, TOWN OF-M00177</t>
  </si>
  <si>
    <t>MAGNOLIA, TOWN OF-M00131</t>
  </si>
  <si>
    <t>MAIDEN, TOWN OF-M00099</t>
  </si>
  <si>
    <t>MANTEO, TOWN OF-M00121</t>
  </si>
  <si>
    <t>MARION, CITY OF-M00338</t>
  </si>
  <si>
    <t>MARS HILL, TOWN OF-M00346</t>
  </si>
  <si>
    <t>MARSHALL, TOWN OF-M00012</t>
  </si>
  <si>
    <t>MARSHVILLE, TOWN OF-M00210</t>
  </si>
  <si>
    <t>MARVIN, VILLAGE OF-M00499</t>
  </si>
  <si>
    <t>MATTHEWS, TOWN OF-M00333</t>
  </si>
  <si>
    <t>MAXTON, TOWN OF-M00255</t>
  </si>
  <si>
    <t>MAYODAN, TOWN OF-M00246</t>
  </si>
  <si>
    <t>MAYSVILLE, TOWN OF-M00355</t>
  </si>
  <si>
    <t>MCADENVILLE, TOWN OF-M00635</t>
  </si>
  <si>
    <t>MCDONALD, TOWN OF-M00525</t>
  </si>
  <si>
    <t>MCFARLAN, TOWN OF-M00042</t>
  </si>
  <si>
    <t>MEBANE, CITY OF-M00038</t>
  </si>
  <si>
    <t>MESIC, TOWN OF-M00292</t>
  </si>
  <si>
    <t>MICRO, TOWN OF-M00360</t>
  </si>
  <si>
    <t>MIDDLEBURG, TOWN OF-M00377</t>
  </si>
  <si>
    <t>MIDDLESEX, TOWN OF-M00311</t>
  </si>
  <si>
    <t>MIDLAND, TOWN OF-M00615</t>
  </si>
  <si>
    <t>MIDWAY, TOWN OF-M00650</t>
  </si>
  <si>
    <t>MILLS RIVER, TOWN OF-M00625</t>
  </si>
  <si>
    <t>MILTON, TOWN OF-M00437</t>
  </si>
  <si>
    <t>MINERAL SPRINGS, TOWN OF-M00599</t>
  </si>
  <si>
    <t>MINNESOTT BEACH, TOWN OF-M00291</t>
  </si>
  <si>
    <t>MINT HILL, TOWN OF-M00622</t>
  </si>
  <si>
    <t>MISENHEIMER, VILLAGE OF-M00623</t>
  </si>
  <si>
    <t>MOCKSVILLE, TOWN OF-M00126</t>
  </si>
  <si>
    <t>MOMEYER, TOWN OF-M00498</t>
  </si>
  <si>
    <t>MONROE, CITY OF-M00209</t>
  </si>
  <si>
    <t>MONTREAT, TOWN OF-M00071</t>
  </si>
  <si>
    <t>MOORESVILLE, TOWN OF-M00015</t>
  </si>
  <si>
    <t>MOREHEAD CITY, TOWN OF-M00089</t>
  </si>
  <si>
    <t>MORGANTON, CITY OF-M00075</t>
  </si>
  <si>
    <t>MORRISVILLE, TOWN OF-M00530</t>
  </si>
  <si>
    <t>MORVEN, TOWN OF-M00043</t>
  </si>
  <si>
    <t>MOUNT AIRY, CITY OF-M00214</t>
  </si>
  <si>
    <t>MOUNT GILEAD, TOWN OF-M00326</t>
  </si>
  <si>
    <t>MOUNT HOLLY, CITY OF-M00150</t>
  </si>
  <si>
    <t>MOUNT OLIVE, TOWN OF-M00439</t>
  </si>
  <si>
    <t>MOUNT PLEASANT, TOWN OF-M00515</t>
  </si>
  <si>
    <t>MURFREESBORO, TOWN OF-M00440</t>
  </si>
  <si>
    <t>MURPHY, TOWN OF-M00105</t>
  </si>
  <si>
    <t>NAGS HEAD, TOWN OF-M00122</t>
  </si>
  <si>
    <t>NASHVILLE, TOWN OF-M00310</t>
  </si>
  <si>
    <t>NAVASSA, TOWN OF-M00066</t>
  </si>
  <si>
    <t>NEW BERN, CITY OF-M00116</t>
  </si>
  <si>
    <t>NEW LONDON, TOWN OF-M00006</t>
  </si>
  <si>
    <t>NEWLAND, TOWN OF-M00050</t>
  </si>
  <si>
    <t>NEWPORT, TOWN OF-M00090</t>
  </si>
  <si>
    <t>NEWTON GROVE, TOWN OF-M00230</t>
  </si>
  <si>
    <t>NEWTON, CITY OF-M00100</t>
  </si>
  <si>
    <t>NORLINA, TOWN OF-M00202</t>
  </si>
  <si>
    <t>NORTH TOPSAIL BEACH, TOWN OF-M00441</t>
  </si>
  <si>
    <t>NORTH WILKESBORO, TOWN OF-M00193</t>
  </si>
  <si>
    <t>NORTHWEST, TOWN OF-M00501</t>
  </si>
  <si>
    <t>NORWOOD, TOWN OF-M00221</t>
  </si>
  <si>
    <t>OAK CITY, TOWN OF-M00342</t>
  </si>
  <si>
    <t>OAK ISLAND, TOWN OF-M00596</t>
  </si>
  <si>
    <t>OAK RIDGE, TOWN OF-M00633</t>
  </si>
  <si>
    <t>OAKBORO, TOWN OF-M00220</t>
  </si>
  <si>
    <t>OCEAN ISLE BEACH, TOWN OF-M00028</t>
  </si>
  <si>
    <t>OLD FORT, TOWN OF-M00337</t>
  </si>
  <si>
    <t>ORIENTAL, TOWN OF-M00290</t>
  </si>
  <si>
    <t>OSSIPEE, TOWN OF-M00626</t>
  </si>
  <si>
    <t>OXFORD, CITY OF-M00156</t>
  </si>
  <si>
    <t>PANTEGO, TOWN OF-M00483</t>
  </si>
  <si>
    <t>PARKTON, TOWN OF-M00254</t>
  </si>
  <si>
    <t>PARMELE, TOWN OF-M00341</t>
  </si>
  <si>
    <t>PEACHLAND, TOWN OF-M00442</t>
  </si>
  <si>
    <t>PELETIER, TOWN OF-M00518</t>
  </si>
  <si>
    <t>PEMBROKE, TOWN OF-M00253</t>
  </si>
  <si>
    <t>PIKEVILLE, TOWN OF-M00195</t>
  </si>
  <si>
    <t>PILOT MOUNTAIN, TOWN OF-M00213</t>
  </si>
  <si>
    <t>PINE KNOLL SHORES, TOWN OF-M00091</t>
  </si>
  <si>
    <t>PINE LEVEL, TOWN OF-M00359</t>
  </si>
  <si>
    <t>PINEBLUFF, TOWN OF-M00319</t>
  </si>
  <si>
    <t>PINEHURST, VILLAGE OF-M00318</t>
  </si>
  <si>
    <t>PINETOPS, TOWN OF-M00136</t>
  </si>
  <si>
    <t>PINEVILLE, TOWN OF-M00331</t>
  </si>
  <si>
    <t>PINK HILL, TOWN OF-M00350</t>
  </si>
  <si>
    <t>PITTSBORO, TOWN OF-M00102</t>
  </si>
  <si>
    <t>PLEASANT GARDEN, TOWN OF-M00641</t>
  </si>
  <si>
    <t>PLYMOUTH, TOWN OF-M00200</t>
  </si>
  <si>
    <t>POLKTON, TOWN OF-M00032</t>
  </si>
  <si>
    <t>POLKVILLE, TOWN OF-M00443</t>
  </si>
  <si>
    <t>POLLOCKSVILLE, TOWN OF-M00354</t>
  </si>
  <si>
    <t>POWELLSVILLE, TOWN OF-M00029</t>
  </si>
  <si>
    <t>PRINCETON, TOWN OF-M00358</t>
  </si>
  <si>
    <t>PRINCEVILLE, TOWN OF-M00481</t>
  </si>
  <si>
    <t>PROCTORVILLE, TOWN OF-M00008</t>
  </si>
  <si>
    <t>RAEFORD, CITY OF-M00181</t>
  </si>
  <si>
    <t>RALEIGH, CITY OF-M00444</t>
  </si>
  <si>
    <t>RAMSEUR, TOWN OF-M00265</t>
  </si>
  <si>
    <t>RANDLEMAN, CITY OF-M00264</t>
  </si>
  <si>
    <t>RANLO, TOWN OF-M00151</t>
  </si>
  <si>
    <t>RAYNHAM, TOWN OF-M00252</t>
  </si>
  <si>
    <t>RED CROSS, TOWN OF-M00620</t>
  </si>
  <si>
    <t>RED SPRINGS, TOWN OF-M00251</t>
  </si>
  <si>
    <t>REIDSVILLE, CITY OF-M00245</t>
  </si>
  <si>
    <t>RENNERT, TOWN OF-M00445</t>
  </si>
  <si>
    <t>RHODHISS, TOWN OF-M00076</t>
  </si>
  <si>
    <t>RICH SQUARE, TOWN OF-M00301</t>
  </si>
  <si>
    <t>RICHFIELD, TOWN OF-M00219</t>
  </si>
  <si>
    <t>RICHLANDS, TOWN OF-M00295</t>
  </si>
  <si>
    <t>RIVER BEND, TOWN OF-M00117</t>
  </si>
  <si>
    <t>ROANOKE RAPIDS, CITY OF-M00167</t>
  </si>
  <si>
    <t>ROBBINS, TOWN OF-M00317</t>
  </si>
  <si>
    <t>ROBBINSVILLE, TOWN OF-M00154</t>
  </si>
  <si>
    <t>ROBERSONVILLE, TOWN OF-M00340</t>
  </si>
  <si>
    <t>ROCKINGHAM, CITY OF-M00259</t>
  </si>
  <si>
    <t>ROCKWELL, TOWN OF-M00239</t>
  </si>
  <si>
    <t>ROCKY MOUNT, CITY OF-M00309</t>
  </si>
  <si>
    <t>ROLESVILLE, TOWN OF-M00446</t>
  </si>
  <si>
    <t>RONDA, TOWN OF-M00192</t>
  </si>
  <si>
    <t>ROPER, TOWN OF-M00199</t>
  </si>
  <si>
    <t>ROSE HILL, TOWN OF-M00520</t>
  </si>
  <si>
    <t>ROSEBORO, TOWN OF-M00229</t>
  </si>
  <si>
    <t>ROSMAN, TOWN OF-M00447</t>
  </si>
  <si>
    <t>ROWLAND, TOWN OF-M00250</t>
  </si>
  <si>
    <t>ROXBORO, CITY OF-M00034</t>
  </si>
  <si>
    <t>ROXOBEL, TOWN OF-M00054</t>
  </si>
  <si>
    <t>RURAL HALL, TOWN OF-M00448</t>
  </si>
  <si>
    <t>RUTH, TOWN OF-M00482</t>
  </si>
  <si>
    <t>RUTHERFORD COLLEGE, TOWN OF-M00026</t>
  </si>
  <si>
    <t>RUTHERFORDTON, TOWN OF-M00234</t>
  </si>
  <si>
    <t>SAINT HELENA, TOWN OF-M00459</t>
  </si>
  <si>
    <t>SALEMBURG, TOWN OF-M00228</t>
  </si>
  <si>
    <t>SALISBURY, CITY OF-M00460</t>
  </si>
  <si>
    <t>SALUDA, CITY OF-M00270</t>
  </si>
  <si>
    <t>SANDY CREEK, TOWN OF-M00461</t>
  </si>
  <si>
    <t>SANDYFIELD, TOWN OF-M00503</t>
  </si>
  <si>
    <t>SANFORD, CITY OF-M00353</t>
  </si>
  <si>
    <t>SARATOGA, TOWN OF-M00462</t>
  </si>
  <si>
    <t>SAWMILLS, TOWN OF-M00463</t>
  </si>
  <si>
    <t>SCOTLAND NECK, TOWN OF-M00168</t>
  </si>
  <si>
    <t>SEABOARD, TOWN OF-M00300</t>
  </si>
  <si>
    <t>SEAGROVE, TOWN OF-M00464</t>
  </si>
  <si>
    <t>SEDALIA, TOWN OF-M00627</t>
  </si>
  <si>
    <t>SELMA, TOWN OF-M00357</t>
  </si>
  <si>
    <t>SEVEN DEVILS, TOWN OF-M00465</t>
  </si>
  <si>
    <t>SEVEN SPRINGS, TOWN OF-M00194</t>
  </si>
  <si>
    <t>SEVERN, TOWN OF-M00299</t>
  </si>
  <si>
    <t>SHALLOTTE, TOWN OF-M00466</t>
  </si>
  <si>
    <t>SHARPSBURG, TOWN OF-M00308</t>
  </si>
  <si>
    <t>SHELBY, CITY OF-M00467</t>
  </si>
  <si>
    <t>SILER CITY, TOWN OF-M00103</t>
  </si>
  <si>
    <t>SIMPSON, VILLAGE OF-M00273</t>
  </si>
  <si>
    <t>SIMS, TOWN OF-M00002</t>
  </si>
  <si>
    <t>SMITHFIELD, TOWN OF-M00356</t>
  </si>
  <si>
    <t>SNOW HILL, TOWN OF-M00159</t>
  </si>
  <si>
    <t>SOUTHERN PINES, TOWN OF-M00316</t>
  </si>
  <si>
    <t>SOUTHERN SHORES, TOWN OF-M00123</t>
  </si>
  <si>
    <t>SOUTHPORT, CITY OF-M00067</t>
  </si>
  <si>
    <t>SPARTA, TOWN OF-M00040</t>
  </si>
  <si>
    <t>SPEED, TOWN OF-M00468</t>
  </si>
  <si>
    <t>SPENCER, TOWN OF-M00238</t>
  </si>
  <si>
    <t>SPINDALE, TOWN OF-M00233</t>
  </si>
  <si>
    <t>SPRING HOPE, TOWN OF-M00307</t>
  </si>
  <si>
    <t>SPRING LAKE, TOWN OF-M00449</t>
  </si>
  <si>
    <t>SPRUCE PINE, TOWN OF-M00329</t>
  </si>
  <si>
    <t>ST PAULS, TOWN OF-M00249</t>
  </si>
  <si>
    <t>ST. JAMES, TOWN OF-M00597</t>
  </si>
  <si>
    <t>STALEY, TOWN OF-M00450</t>
  </si>
  <si>
    <t>STALLINGS, TOWN OF-M00208</t>
  </si>
  <si>
    <t>STANFIELD, TOWN OF-M00218</t>
  </si>
  <si>
    <t>STANLEY, TOWN OF-M00152</t>
  </si>
  <si>
    <t>STANTONSBURG, TOWN OF-M00451</t>
  </si>
  <si>
    <t>STAR, TOWN OF-M00325</t>
  </si>
  <si>
    <t>STATESVILLE, CITY OF-M00014</t>
  </si>
  <si>
    <t>STEDMAN, TOWN OF-M00452</t>
  </si>
  <si>
    <t>STEM, TOWN OF-M00020</t>
  </si>
  <si>
    <t>STONEVILLE, TOWN OF-M00244</t>
  </si>
  <si>
    <t>STONEWALL, TOWN OF-M00289</t>
  </si>
  <si>
    <t>STOVALL, TOWN OF-M00157</t>
  </si>
  <si>
    <t>SUGAR MOUNTAIN, TOWN OF-M00495</t>
  </si>
  <si>
    <t>SUMMERFIELD, TOWN OF-M00632</t>
  </si>
  <si>
    <t>SUNSET BEACH, TOWN OF-M00027</t>
  </si>
  <si>
    <t>SURF CITY, TOWN OF-M00284</t>
  </si>
  <si>
    <t>SWANSBORO, TOWN OF-M00294</t>
  </si>
  <si>
    <t>SYLVA, TOWN OF-M00184</t>
  </si>
  <si>
    <t>TABOR CITY, TOWN OF-M00111</t>
  </si>
  <si>
    <t>TAR HEEL, TOWN OF-M00060</t>
  </si>
  <si>
    <t>TARBORO, TOWN OF-M00137</t>
  </si>
  <si>
    <t>TAYLORSVILLE, TOWN OF-M00039</t>
  </si>
  <si>
    <t>TAYLORTOWN, TOWN OF-M00315</t>
  </si>
  <si>
    <t>TEACHEY, TOWN OF-M00454</t>
  </si>
  <si>
    <t>THOMASVILLE, CITY OF-M00455</t>
  </si>
  <si>
    <t>TOBACCOVILLE, VILLAGE OF-M00488</t>
  </si>
  <si>
    <t>TOPSAIL BEACH, TOWN OF-M00283</t>
  </si>
  <si>
    <t>TRENT WOODS, TOWN OF-M00118</t>
  </si>
  <si>
    <t>TRENTON, TOWN OF-M00456</t>
  </si>
  <si>
    <t>TRINITY, TOWN OF-M00524</t>
  </si>
  <si>
    <t>TROUTMAN, TOWN OF-M00182</t>
  </si>
  <si>
    <t>TROY, TOWN OF-M00324</t>
  </si>
  <si>
    <t>TRYON, TOWN OF-M00269</t>
  </si>
  <si>
    <t>TURKEY, TOWN OF-M00227</t>
  </si>
  <si>
    <t>UNIONVILLE, TOWN OF-M00598</t>
  </si>
  <si>
    <t>VALDESE, TOWN OF-M00077</t>
  </si>
  <si>
    <t>VANCEBORO, TOWN OF-M00119</t>
  </si>
  <si>
    <t>VANDEMERE, TOWN OF-M00288</t>
  </si>
  <si>
    <t>VARNAMTOWN, TOWN OF-M00457</t>
  </si>
  <si>
    <t>VASS, TOWN OF-M00314</t>
  </si>
  <si>
    <t>WACO, TOWN OF-M00458</t>
  </si>
  <si>
    <t>WADE, TOWN OF-M00496</t>
  </si>
  <si>
    <t>WADESBORO, TOWN OF-M00044</t>
  </si>
  <si>
    <t>WAGRAM, TOWN OF-M00224</t>
  </si>
  <si>
    <t>WAKE FOREST, TOWN OF-M00378</t>
  </si>
  <si>
    <t>WALKERTOWN, TOWN OF-M00469</t>
  </si>
  <si>
    <t>WALLACE, TOWN OF-M00132</t>
  </si>
  <si>
    <t>WALLBURG, CITY OF-M00638</t>
  </si>
  <si>
    <t>WALNUT COVE, TOWN OF-M00216</t>
  </si>
  <si>
    <t>WALNUT CREEK, VILLAGE OF-M00004</t>
  </si>
  <si>
    <t>WALSTONBURG, TOWN OF-M00160</t>
  </si>
  <si>
    <t>WARRENTON, TOWN OF-M00201</t>
  </si>
  <si>
    <t>WARSAW, TOWN OF-M00133</t>
  </si>
  <si>
    <t>WASHINGTON, TOWN OF-M00470</t>
  </si>
  <si>
    <t>WASHINGTONPARK, TOWN OF-M00471</t>
  </si>
  <si>
    <t>WATHA, TOWN OF-M00472</t>
  </si>
  <si>
    <t>WAXHAW, TOWN OF-M00207</t>
  </si>
  <si>
    <t>WAYNESVILLE, TOWN OF-M00178</t>
  </si>
  <si>
    <t>WEAVERVILLE, TOWN OF-M00072</t>
  </si>
  <si>
    <t>WEBSTER, TOWN OF-M00516</t>
  </si>
  <si>
    <t>WEDDINGTON, TOWN OF-M00206</t>
  </si>
  <si>
    <t>WELDON, TOWN OF-M00169</t>
  </si>
  <si>
    <t>WENDELL, TOWN OF-M00473</t>
  </si>
  <si>
    <t>WESLEY CHAPEL, VILLAGE OF-M00593</t>
  </si>
  <si>
    <t>WEST JEFFERSON, TOWN OF-M00047</t>
  </si>
  <si>
    <t>WHISPERING PINES, VILLAGE OF-M00009</t>
  </si>
  <si>
    <t>WHITAKERS, TOWN OF-M00138</t>
  </si>
  <si>
    <t>WHITE LAKE, TOWN OF-M00061</t>
  </si>
  <si>
    <t>WHITEVILLE, CITY OF-M00112</t>
  </si>
  <si>
    <t>WHITSETT, TOWN OF-M00657</t>
  </si>
  <si>
    <t>WILKESBORO, TOWN OF-M00191</t>
  </si>
  <si>
    <t>WILLIAMSTON, CITY OF-M00339</t>
  </si>
  <si>
    <t>WILMINGTON, CITY OF-M00474</t>
  </si>
  <si>
    <t>WILSON, CITY OF-M00475</t>
  </si>
  <si>
    <t>WILSON'S MILLS, TOWN OF-M00523</t>
  </si>
  <si>
    <t>WINDSOR, TOWN OF-M00055</t>
  </si>
  <si>
    <t>WINFALL, TOWN OF-M00281</t>
  </si>
  <si>
    <t>WINGATE, TOWN OF-M00205</t>
  </si>
  <si>
    <t>WINSTON-SALEM, CITY OF-M00485</t>
  </si>
  <si>
    <t>WINTERVILLE, TOWN OF-M00272</t>
  </si>
  <si>
    <t>WINTON, TOWN OF-M00017</t>
  </si>
  <si>
    <t>WOODFIN, TOWN OF-M00476</t>
  </si>
  <si>
    <t>WOODLAND, TOWN OF-M00298</t>
  </si>
  <si>
    <t>WRIGHTSVILLE BEACH, TOWN OF-M00477</t>
  </si>
  <si>
    <t>YADKINVILLE, TOWN OF-M00186</t>
  </si>
  <si>
    <t>YANCEYVILLE, TOWN OF-M00092</t>
  </si>
  <si>
    <t>YOUNGSVILLE, TOWN OF-M00141</t>
  </si>
  <si>
    <t>ZEBULON, TOWN OF-M00478</t>
  </si>
  <si>
    <t xml:space="preserve"> </t>
  </si>
  <si>
    <t>Name</t>
  </si>
  <si>
    <t>Title</t>
  </si>
  <si>
    <t>Telephone</t>
  </si>
  <si>
    <t>Date</t>
  </si>
  <si>
    <t>Person to contact for additional information</t>
  </si>
  <si>
    <t>FAX</t>
  </si>
  <si>
    <t>Email</t>
  </si>
  <si>
    <t>This form is also available at:</t>
  </si>
  <si>
    <t>https://www.ncdor.gov/local-government/information-unit</t>
  </si>
  <si>
    <t xml:space="preserve">Should you have questions regarding the preparation of your report email us at </t>
  </si>
  <si>
    <t>localgovt_informationunit@ncdor.gov</t>
  </si>
  <si>
    <t>You can also contact us at:</t>
  </si>
  <si>
    <t>Sharon Phelan 919-814-1144</t>
  </si>
  <si>
    <t>Tahmina Islam 919-814-1136</t>
  </si>
  <si>
    <t>Part I</t>
  </si>
  <si>
    <t>Notes (If there was any major changes from current year to this year - please explain)</t>
  </si>
  <si>
    <t>Assessed Value of Taxable Real Property</t>
  </si>
  <si>
    <t>1.</t>
  </si>
  <si>
    <r>
      <t>Assessed value of residential real property</t>
    </r>
    <r>
      <rPr>
        <b/>
        <sz val="9"/>
        <rFont val="Arial"/>
        <family val="2"/>
      </rPr>
      <t>………………………………………………………………..</t>
    </r>
  </si>
  <si>
    <t>+</t>
  </si>
  <si>
    <t>2.</t>
  </si>
  <si>
    <r>
      <t>Assessed value of commercial real property</t>
    </r>
    <r>
      <rPr>
        <b/>
        <sz val="9"/>
        <rFont val="Arial"/>
        <family val="2"/>
      </rPr>
      <t>………………………………………………………………………..</t>
    </r>
  </si>
  <si>
    <t>3.</t>
  </si>
  <si>
    <r>
      <t>Assessed value of industrial real property</t>
    </r>
    <r>
      <rPr>
        <b/>
        <sz val="9"/>
        <rFont val="Arial"/>
        <family val="2"/>
      </rPr>
      <t>………………………………………………………………….</t>
    </r>
  </si>
  <si>
    <t>4.</t>
  </si>
  <si>
    <r>
      <t xml:space="preserve">Assessed value of taxable real property </t>
    </r>
    <r>
      <rPr>
        <u/>
        <sz val="9"/>
        <rFont val="Arial"/>
        <family val="2"/>
      </rPr>
      <t>not</t>
    </r>
    <r>
      <rPr>
        <sz val="9"/>
        <rFont val="Arial"/>
        <family val="2"/>
      </rPr>
      <t xml:space="preserve"> included in lines 1-3</t>
    </r>
    <r>
      <rPr>
        <b/>
        <sz val="9"/>
        <rFont val="Arial"/>
        <family val="2"/>
      </rPr>
      <t>…………………………………….</t>
    </r>
  </si>
  <si>
    <t>5.</t>
  </si>
  <si>
    <r>
      <t>Add lines 1-4</t>
    </r>
    <r>
      <rPr>
        <b/>
        <sz val="9"/>
        <rFont val="Arial"/>
        <family val="2"/>
      </rPr>
      <t>………………………………………………………………………………………………………….</t>
    </r>
  </si>
  <si>
    <t>=</t>
  </si>
  <si>
    <t>6.</t>
  </si>
  <si>
    <r>
      <t>All real property exclusions, exemptions, and deferments</t>
    </r>
    <r>
      <rPr>
        <b/>
        <sz val="9"/>
        <rFont val="Arial"/>
        <family val="2"/>
      </rPr>
      <t>………………………………………………………………</t>
    </r>
  </si>
  <si>
    <t>-</t>
  </si>
  <si>
    <t>7.</t>
  </si>
  <si>
    <t>Total Taxable Valuation of Real Property (Subtract line 6 from line 5)………………………………………………………..</t>
  </si>
  <si>
    <t>Additional required information (present-use value and deferments should be included in lines 1-7 as well):</t>
  </si>
  <si>
    <r>
      <t xml:space="preserve">Property classified for taxation at </t>
    </r>
    <r>
      <rPr>
        <b/>
        <u/>
        <sz val="9"/>
        <rFont val="Arial"/>
        <family val="2"/>
      </rPr>
      <t>present-use value</t>
    </r>
    <r>
      <rPr>
        <sz val="9"/>
        <rFont val="Arial"/>
        <family val="2"/>
      </rPr>
      <t xml:space="preserve"> (G.S. 105-277.4)</t>
    </r>
  </si>
  <si>
    <t>8.</t>
  </si>
  <si>
    <t>9.</t>
  </si>
  <si>
    <r>
      <t>Value deferred</t>
    </r>
    <r>
      <rPr>
        <b/>
        <sz val="9"/>
        <rFont val="Arial"/>
        <family val="2"/>
      </rPr>
      <t>……………………………………………………………………………………………………………….</t>
    </r>
  </si>
  <si>
    <t>10.</t>
  </si>
  <si>
    <r>
      <t xml:space="preserve">Assessed Value of Taxable Personal Property </t>
    </r>
    <r>
      <rPr>
        <b/>
        <sz val="9"/>
        <rFont val="Arial"/>
        <family val="2"/>
      </rPr>
      <t xml:space="preserve"> (Excluding classified registered motor vehicles)</t>
    </r>
  </si>
  <si>
    <t>11.</t>
  </si>
  <si>
    <r>
      <t>Business personal property (including machinery, equipment, furniture and fixtures)</t>
    </r>
    <r>
      <rPr>
        <b/>
        <sz val="9"/>
        <rFont val="Arial"/>
        <family val="2"/>
      </rPr>
      <t>………………………………..</t>
    </r>
  </si>
  <si>
    <t>12.</t>
  </si>
  <si>
    <t>Non-business personal property (including manufactured mobile homes and vehicles not</t>
  </si>
  <si>
    <r>
      <t>classified as registered motor vehicles)</t>
    </r>
    <r>
      <rPr>
        <b/>
        <sz val="9"/>
        <rFont val="Arial"/>
        <family val="2"/>
      </rPr>
      <t>……………………………………………………………………………………..</t>
    </r>
  </si>
  <si>
    <t>13.</t>
  </si>
  <si>
    <r>
      <t xml:space="preserve">All other taxable personal property </t>
    </r>
    <r>
      <rPr>
        <u/>
        <sz val="9"/>
        <rFont val="Arial"/>
        <family val="2"/>
      </rPr>
      <t>not</t>
    </r>
    <r>
      <rPr>
        <sz val="9"/>
        <rFont val="Arial"/>
        <family val="2"/>
      </rPr>
      <t xml:space="preserve"> included in items 11 or 12</t>
    </r>
    <r>
      <rPr>
        <b/>
        <sz val="9"/>
        <rFont val="Arial"/>
        <family val="2"/>
      </rPr>
      <t xml:space="preserve"> ………………………………………………</t>
    </r>
  </si>
  <si>
    <t>14.</t>
  </si>
  <si>
    <r>
      <t>Add lines 11-13</t>
    </r>
    <r>
      <rPr>
        <b/>
        <sz val="9"/>
        <rFont val="Arial"/>
        <family val="2"/>
      </rPr>
      <t>…………………………………………………………………………………………………………</t>
    </r>
  </si>
  <si>
    <t>15.</t>
  </si>
  <si>
    <r>
      <t>All personal property exclusions, exemptions, and deferments</t>
    </r>
    <r>
      <rPr>
        <b/>
        <sz val="9"/>
        <rFont val="Arial"/>
        <family val="2"/>
      </rPr>
      <t>………………………………………………………………………………………………….</t>
    </r>
  </si>
  <si>
    <t>16.</t>
  </si>
  <si>
    <t>Total Taxable Value of Personal Property (Subtract line 15 from line 14)………………………………..</t>
  </si>
  <si>
    <r>
      <t>Assessed Value of Public Service Companies</t>
    </r>
    <r>
      <rPr>
        <b/>
        <sz val="9"/>
        <rFont val="Arial"/>
        <family val="2"/>
      </rPr>
      <t xml:space="preserve">  </t>
    </r>
    <r>
      <rPr>
        <sz val="9"/>
        <rFont val="Arial"/>
        <family val="2"/>
      </rPr>
      <t>(Assessed by the Property Tax Section of the Department of Revenue)</t>
    </r>
  </si>
  <si>
    <t>17.</t>
  </si>
  <si>
    <t xml:space="preserve">Total Assessed Valuation of Public Service Companies…………………………………………………………………………. </t>
  </si>
  <si>
    <t>18.</t>
  </si>
  <si>
    <t>classified registered motor vehicles reported in section F (Add lines 7, 16, and 17)…………………………………………………………………………………………</t>
  </si>
  <si>
    <t>Office Use Only:</t>
  </si>
  <si>
    <t>Page 2</t>
  </si>
  <si>
    <t>Keep this data validation field</t>
  </si>
  <si>
    <t>Data Validation</t>
  </si>
  <si>
    <t>X</t>
  </si>
  <si>
    <t>Example: a rate of 78.51 cents per $100 valuation should be entered as 0.7851</t>
  </si>
  <si>
    <r>
      <t xml:space="preserve">Municipal levy </t>
    </r>
    <r>
      <rPr>
        <u/>
        <sz val="9"/>
        <rFont val="Arial"/>
        <family val="2"/>
      </rPr>
      <t>excluding</t>
    </r>
    <r>
      <rPr>
        <sz val="9"/>
        <rFont val="Arial"/>
        <family val="2"/>
      </rPr>
      <t xml:space="preserve"> levies on discovered properties, late listings, special</t>
    </r>
  </si>
  <si>
    <t xml:space="preserve">district, animal license taxes, registered motor vehicle (RMV) levies reported on </t>
  </si>
  <si>
    <t>pages 5a-d, and any deferred levies that have not been charged to the tax</t>
  </si>
  <si>
    <r>
      <t>collector for the purpose of collection</t>
    </r>
    <r>
      <rPr>
        <b/>
        <sz val="9"/>
        <rFont val="Arial"/>
        <family val="2"/>
      </rPr>
      <t>………….………………………………………………………</t>
    </r>
  </si>
  <si>
    <r>
      <t>Late listings and discovered properties</t>
    </r>
    <r>
      <rPr>
        <b/>
        <sz val="9"/>
        <rFont val="Arial"/>
        <family val="2"/>
      </rPr>
      <t>…………………………………………………………………...</t>
    </r>
  </si>
  <si>
    <r>
      <t>Penalties on late listings and discoveries</t>
    </r>
    <r>
      <rPr>
        <b/>
        <sz val="9"/>
        <rFont val="Arial"/>
        <family val="2"/>
      </rPr>
      <t>…………………………………………………………………….</t>
    </r>
  </si>
  <si>
    <r>
      <rPr>
        <sz val="9"/>
        <color theme="1"/>
        <rFont val="Arial"/>
        <family val="2"/>
      </rPr>
      <t xml:space="preserve">Less </t>
    </r>
    <r>
      <rPr>
        <sz val="9"/>
        <color rgb="FFFF0000"/>
        <rFont val="Arial"/>
        <family val="2"/>
      </rPr>
      <t>*</t>
    </r>
    <r>
      <rPr>
        <sz val="9"/>
        <rFont val="Arial"/>
        <family val="2"/>
      </rPr>
      <t>Releases / Refunds of Current Year Levies</t>
    </r>
    <r>
      <rPr>
        <b/>
        <sz val="9"/>
        <rFont val="Arial"/>
        <family val="2"/>
      </rPr>
      <t>………………………………………………………….</t>
    </r>
  </si>
  <si>
    <t xml:space="preserve">   Do not include amounts that have already been netted against line 1-3 totals:</t>
  </si>
  <si>
    <t>Place an "X" in this box if lines 1-3 totals have already been netted to reflect releases and refunds.</t>
  </si>
  <si>
    <r>
      <rPr>
        <sz val="8"/>
        <color rgb="FFFF0000"/>
        <rFont val="Arial"/>
        <family val="2"/>
      </rPr>
      <t>*</t>
    </r>
    <r>
      <rPr>
        <sz val="8"/>
        <rFont val="Arial"/>
        <family val="2"/>
      </rPr>
      <t xml:space="preserve">Contact your county tax office for any inquiries regarding the reporting of releases and refunds </t>
    </r>
  </si>
  <si>
    <t>.</t>
  </si>
  <si>
    <t>Municipalities located in more than one county: continue to Section C on next page</t>
  </si>
  <si>
    <t>All other municipalities: continue to Section D and E on page 5</t>
  </si>
  <si>
    <t>Page 3</t>
  </si>
  <si>
    <t>C.  Supplementary Schedule of Valuations and Levies for Municipalities Located in More Than One County</t>
  </si>
  <si>
    <t xml:space="preserve">Totals must agree with </t>
  </si>
  <si>
    <t>page 2, Section A.</t>
  </si>
  <si>
    <r>
      <t>Assessed value of residential real property</t>
    </r>
    <r>
      <rPr>
        <b/>
        <sz val="9"/>
        <rFont val="Arial"/>
        <family val="2"/>
      </rPr>
      <t>…………………………………………………………..………………………………………………………………</t>
    </r>
  </si>
  <si>
    <r>
      <t>Assessed value of commercial real property</t>
    </r>
    <r>
      <rPr>
        <b/>
        <sz val="9"/>
        <rFont val="Arial"/>
        <family val="2"/>
      </rPr>
      <t>…………………………………………………………………………………………………………….</t>
    </r>
  </si>
  <si>
    <r>
      <t>Assessed value of industrial real property</t>
    </r>
    <r>
      <rPr>
        <b/>
        <sz val="9"/>
        <rFont val="Arial"/>
        <family val="2"/>
      </rPr>
      <t>………………………………………………………………………………………………………………………</t>
    </r>
  </si>
  <si>
    <r>
      <t xml:space="preserve">Assessed value of taxable real property </t>
    </r>
    <r>
      <rPr>
        <u/>
        <sz val="9"/>
        <rFont val="Arial"/>
        <family val="2"/>
      </rPr>
      <t>not</t>
    </r>
    <r>
      <rPr>
        <sz val="9"/>
        <rFont val="Arial"/>
        <family val="2"/>
      </rPr>
      <t xml:space="preserve"> included in items 1-3</t>
    </r>
    <r>
      <rPr>
        <b/>
        <sz val="9"/>
        <rFont val="Arial"/>
        <family val="2"/>
      </rPr>
      <t>………………………………………….…………………………………..</t>
    </r>
  </si>
  <si>
    <r>
      <t>Add lines 1-4</t>
    </r>
    <r>
      <rPr>
        <b/>
        <sz val="9"/>
        <rFont val="Arial"/>
        <family val="2"/>
      </rPr>
      <t>…………………………………………………………………………………………………………………………..………………………………...…………….</t>
    </r>
  </si>
  <si>
    <r>
      <t>All real property exclusions, exemptions, and deferments</t>
    </r>
    <r>
      <rPr>
        <b/>
        <sz val="9"/>
        <rFont val="Arial"/>
        <family val="2"/>
      </rPr>
      <t>…………………………………….…………………………………………………</t>
    </r>
  </si>
  <si>
    <t>(the above lines correspond to lines 1 - 7 on page 2)</t>
  </si>
  <si>
    <t>(note that lines 8 - 10 from page 2 are not transferred to this schedule)</t>
  </si>
  <si>
    <t xml:space="preserve">Assessed Value of Taxable Personal Property </t>
  </si>
  <si>
    <r>
      <t>Business personal property (including machinery, equipment, furniture and fixtures)</t>
    </r>
    <r>
      <rPr>
        <b/>
        <sz val="9"/>
        <rFont val="Arial"/>
        <family val="2"/>
      </rPr>
      <t>…………………….………………………..</t>
    </r>
  </si>
  <si>
    <r>
      <t>classified as registered motor vehicles)</t>
    </r>
    <r>
      <rPr>
        <b/>
        <sz val="9"/>
        <rFont val="Arial"/>
        <family val="2"/>
      </rPr>
      <t>……………………………………………………………………………………………………………………</t>
    </r>
  </si>
  <si>
    <t xml:space="preserve">Total Taxable Valuation of Public Service Companies…………………………………………………………………………. </t>
  </si>
  <si>
    <t>(the above lines correspond to lines 11 - 18 on page 2)</t>
  </si>
  <si>
    <t>Totals must agree with</t>
  </si>
  <si>
    <t>with page 3, section B.</t>
  </si>
  <si>
    <t>Total municipal levy excluding levies on classified registered motor vehicles………………………………………………………………………….</t>
  </si>
  <si>
    <t>Penalties on late listings and discoveries………………….…………………………………………………………………………………...………………………………….</t>
  </si>
  <si>
    <t>Total Municipal Ad Valorem Levy (Lines 1 through 4)……………………………………………………………………………..</t>
  </si>
  <si>
    <t>(the above lines correspond to lines 1 - 5 on page 3)</t>
  </si>
  <si>
    <t>Page 4</t>
  </si>
  <si>
    <t>D.</t>
  </si>
  <si>
    <t>Valuation and levies should include public service company assessments, and registered motor vehicle NCVTS and RMV legacy system assessments for</t>
  </si>
  <si>
    <t>Assessed valuation as of</t>
  </si>
  <si>
    <t>Total rate</t>
  </si>
  <si>
    <t>Total special school</t>
  </si>
  <si>
    <t>Name of district</t>
  </si>
  <si>
    <t>per $100 of value</t>
  </si>
  <si>
    <t>district levy (omit cents)</t>
  </si>
  <si>
    <t>Total School Districts…………………………………………………..</t>
  </si>
  <si>
    <t>E.</t>
  </si>
  <si>
    <t>Total special</t>
  </si>
  <si>
    <t>Total Other Districts…………………………………………………..</t>
  </si>
  <si>
    <t>F.</t>
  </si>
  <si>
    <t>Municipality RMV DATA ONLY:</t>
  </si>
  <si>
    <t>January 1 - December 31</t>
  </si>
  <si>
    <t>Taxable valuation</t>
  </si>
  <si>
    <t xml:space="preserve"> Levies</t>
  </si>
  <si>
    <t>Registered motor vehicles values and levies:</t>
  </si>
  <si>
    <t>Page 5a</t>
  </si>
  <si>
    <t>Part II.</t>
  </si>
  <si>
    <t>Collections of Specified Local Taxes</t>
  </si>
  <si>
    <t xml:space="preserve"> License Tax Collections</t>
  </si>
  <si>
    <t>Beer and wine retail licenses (G.S. 105-113.77.-113.79)……………………………………………</t>
  </si>
  <si>
    <t>$</t>
  </si>
  <si>
    <t>Auto licenses general purpose  (city tags) (G.S. 20-97)………………………………………………….</t>
  </si>
  <si>
    <t xml:space="preserve">      Auto License Rate…...     </t>
  </si>
  <si>
    <t>Vehicle licenses for public transportation (G.S. 20-97)…………………………..</t>
  </si>
  <si>
    <t>Taxicab licenses (G.S. 20-97)…………………………………………………………</t>
  </si>
  <si>
    <t>Municipal animal/pet licenses (animal taxes) (G.S. 160A-212)……………………………………………</t>
  </si>
  <si>
    <t>General business licenses (flat fee)………………………………………………………….</t>
  </si>
  <si>
    <t>Other license taxes levied by local ordinance (Enter Tax Name Below)</t>
  </si>
  <si>
    <t>All municipalities should report the gross receipts tax collections for the short-term lease or rental of vehicles and</t>
  </si>
  <si>
    <t xml:space="preserve"> heavy equipment.</t>
  </si>
  <si>
    <t>Gross receipts tax on the short-term lease or rental of vehicles:</t>
  </si>
  <si>
    <r>
      <t xml:space="preserve">Tax Rate </t>
    </r>
    <r>
      <rPr>
        <sz val="8"/>
        <rFont val="Arial"/>
        <family val="2"/>
      </rPr>
      <t>(%)</t>
    </r>
    <r>
      <rPr>
        <sz val="9"/>
        <rFont val="Arial"/>
        <family val="2"/>
      </rPr>
      <t>:</t>
    </r>
  </si>
  <si>
    <r>
      <t xml:space="preserve">(cannot exceed 1.5%)   </t>
    </r>
    <r>
      <rPr>
        <i/>
        <sz val="9"/>
        <color rgb="FFFF0000"/>
        <rFont val="Arial"/>
        <family val="2"/>
      </rPr>
      <t>"1.5%" can be entered as ".015"</t>
    </r>
  </si>
  <si>
    <t>Net Collections</t>
  </si>
  <si>
    <t>Gross receipts tax on the short-term lease or rental of heavy equipment:</t>
  </si>
  <si>
    <t>To be completed only by municipalities levying local occupancy taxes.  Please report total net collections (gross collections</t>
  </si>
  <si>
    <t xml:space="preserve">less refunds to taxpayers)  along with the subsequent distribution of the monies to special funds, authorities, other units of </t>
  </si>
  <si>
    <r>
      <t xml:space="preserve">government, etc.  </t>
    </r>
    <r>
      <rPr>
        <b/>
        <sz val="9"/>
        <rFont val="Arial"/>
        <family val="2"/>
      </rPr>
      <t>Do not include distributions from county-levied occupancy tax.</t>
    </r>
  </si>
  <si>
    <t>Tax rate (%)…………………………………………………………………………………………..</t>
  </si>
  <si>
    <t>Distributions to this municipality…………………………………………………………………………………….</t>
  </si>
  <si>
    <t>Distributions (if any) to county………………………………………………………………………………….</t>
  </si>
  <si>
    <t>Distributions (if any) to other municipalities………………………………………………………………………………….</t>
  </si>
  <si>
    <t>Distributions to tourism development authority or other entity……………………………….</t>
  </si>
  <si>
    <t>Total Net Distributions (should equal line 2 "Total Net Collections")</t>
  </si>
  <si>
    <t xml:space="preserve">   (should equal Line "2 Total Net Collections" with the exception of any timing differences)</t>
  </si>
  <si>
    <t xml:space="preserve">     Name of entity………………………………………………………………….</t>
  </si>
  <si>
    <t xml:space="preserve">If your local occupancy tax rate changed during the year, please complete the following: </t>
  </si>
  <si>
    <t>Previous local occupancy tax rate (%)……….…………………………………</t>
  </si>
  <si>
    <t>Effective date for new tax rate…………………………………..………………..</t>
  </si>
  <si>
    <t>Page 6</t>
  </si>
  <si>
    <t>STANLY</t>
  </si>
  <si>
    <t>ALBEMARLE MUN SERV DIST-M00566</t>
  </si>
  <si>
    <t>BRUNSWICK</t>
  </si>
  <si>
    <t>BALD HEAD ISLAND MSD A, VILLAGE OF-M00679</t>
  </si>
  <si>
    <t>BALD HEAD ISLAND MSD B, VILLAGE OF-M00680</t>
  </si>
  <si>
    <t>WATAUGA</t>
  </si>
  <si>
    <t>BOONE MUNICIPAL SERVICE DIST-M00613</t>
  </si>
  <si>
    <t>TRANSYLVANIA</t>
  </si>
  <si>
    <t>BREVARD DNTWN REVIT DIST-M00569</t>
  </si>
  <si>
    <t>ALAMANCE</t>
  </si>
  <si>
    <t>BURLINGTON DNTWN DIST-M00582</t>
  </si>
  <si>
    <t>ORANGE</t>
  </si>
  <si>
    <t>CHAPEL HILL DNTWN SERV DIST-M00541</t>
  </si>
  <si>
    <t>MECKLENBURG</t>
  </si>
  <si>
    <t>CHARLOTTE MUNICIPAL SERV DIST #1-M00556</t>
  </si>
  <si>
    <t>CHARLOTTE MUNICIPAL SERV DIST #2-M00557</t>
  </si>
  <si>
    <t>CHARLOTTE MUNICIPAL SERV DIST #3-M00558</t>
  </si>
  <si>
    <t>CHARLOTTE MUNICIPAL SERV DIST #4-M00607</t>
  </si>
  <si>
    <t>CHARLOTTE MUNICIPAL SERV DIST #5-M00630</t>
  </si>
  <si>
    <t>RUTHERFORD</t>
  </si>
  <si>
    <t>CHIMNEY ROCK MUN SERV DIST-M00594</t>
  </si>
  <si>
    <t>SAMPSON</t>
  </si>
  <si>
    <t>CLINTON DNTWN SERV DIST-M00564</t>
  </si>
  <si>
    <t>CABARRUS</t>
  </si>
  <si>
    <t>CONCORD DNTWN MUN SERV DIST-M00631</t>
  </si>
  <si>
    <t>JACKSON</t>
  </si>
  <si>
    <t>DILLSBORO CITY FD, TOWN OF-M00706</t>
  </si>
  <si>
    <t>DARE</t>
  </si>
  <si>
    <t>HARNETT</t>
  </si>
  <si>
    <t>DUNN MUNICPAL SERVICE DIST-M00703</t>
  </si>
  <si>
    <t>DURHAM</t>
  </si>
  <si>
    <t>BID (BUSINESS IMPROVMENT DIST)-M00683</t>
  </si>
  <si>
    <t>ROCKINGHAM</t>
  </si>
  <si>
    <t>EDEN DRAPER VILLAGE DNTWN SERV DIST-M00670</t>
  </si>
  <si>
    <t>EDEN OLDE LEAKSVILLE DNTWN SERV DIST-M00671</t>
  </si>
  <si>
    <t>PASQUOTANK</t>
  </si>
  <si>
    <t>ELIZABETH CITY DNTWN SERV DIST-M00560</t>
  </si>
  <si>
    <t>BLADEN</t>
  </si>
  <si>
    <t>ELIZABETHTOWN DOWNTOWN BUS DIST-M00718</t>
  </si>
  <si>
    <t>SURRY</t>
  </si>
  <si>
    <t>ELKIN MUNICIPAL SERV DIST-M00618</t>
  </si>
  <si>
    <t>CARTERET</t>
  </si>
  <si>
    <t>EMERALD ISLE SECONDARY (NONOCEANFRONT)DISTRICT-M00708</t>
  </si>
  <si>
    <t>EMERALD ISLE PRIMARY (OCEANFRONT) DISTRICT-M00709</t>
  </si>
  <si>
    <t>CUMBERLAND</t>
  </si>
  <si>
    <t>FAYETTEVILLE DNTWN SERV DIST-M00540</t>
  </si>
  <si>
    <t>LAKE VALLEY DRIVE MSD-M00719</t>
  </si>
  <si>
    <t>GASTON</t>
  </si>
  <si>
    <t>GASTONIA MUN SERV DIST-M00543</t>
  </si>
  <si>
    <t>WAYNE</t>
  </si>
  <si>
    <t>GOLDSBORO DNTWN SERV DIST-M00586</t>
  </si>
  <si>
    <t>GUILFORD</t>
  </si>
  <si>
    <t>COLLEGE HILL HIST DIST-M00545</t>
  </si>
  <si>
    <t>GREENSBORO DNTWN IMPROV DIST-M00651</t>
  </si>
  <si>
    <t>HARRISBURG CITY FD-M00717</t>
  </si>
  <si>
    <t>HENDERSON</t>
  </si>
  <si>
    <t>HENDERSONVILLE DNTWN MAIN ST-M00611</t>
  </si>
  <si>
    <t>HENDERSONVILLE 7TH AVE HISTORIC DIST-M00723</t>
  </si>
  <si>
    <t>INDIAN BEACH PRIMARY (OCEANFRONT) DISTRICT-M00710</t>
  </si>
  <si>
    <t>INDIAN BEACH SECONDARY (NONOCEANFRONT) DISTRICT-M00711</t>
  </si>
  <si>
    <t>CLEVELAND</t>
  </si>
  <si>
    <t>KINGS MTN MUN SERV DIST, CITY OF-M00636</t>
  </si>
  <si>
    <t>LENOIR</t>
  </si>
  <si>
    <t>KINSTON DNTWN SERV DIST-M00552</t>
  </si>
  <si>
    <t>SCOTLAND</t>
  </si>
  <si>
    <t>LAURINBURG DNTWN SERV DIST-M00565</t>
  </si>
  <si>
    <t>CALDWELL</t>
  </si>
  <si>
    <t>LENOIR DNTWN SERV DIST-M00536</t>
  </si>
  <si>
    <t>FORSYTH</t>
  </si>
  <si>
    <t>LEWISVILLE MUN SERV DIST-M00637</t>
  </si>
  <si>
    <t>DAVIDSON</t>
  </si>
  <si>
    <t>LEXINGTON DNTWN SERV DIST-M00542</t>
  </si>
  <si>
    <t>ROBESON</t>
  </si>
  <si>
    <t>MAXTON DOWNTOWN REVITALIZATION-M00721</t>
  </si>
  <si>
    <t>MAXTON FD-M00724</t>
  </si>
  <si>
    <t>MAXTON FD-M00725</t>
  </si>
  <si>
    <t>UNION</t>
  </si>
  <si>
    <t>MONROE MUN SERV DIST-M00570</t>
  </si>
  <si>
    <t>IREDELL</t>
  </si>
  <si>
    <t>MOORESVILLE DNTWN SERV DIST-M00549</t>
  </si>
  <si>
    <t>BURKE</t>
  </si>
  <si>
    <t>MORGANTON DNTWN SERV DIST-M00533</t>
  </si>
  <si>
    <t>WAKE</t>
  </si>
  <si>
    <t>MORRISVILLE SPECIAL SERVICE DISTRICT-M00689</t>
  </si>
  <si>
    <t>MOUNT AIRY MUN SERV DIST-M00568</t>
  </si>
  <si>
    <t>CRAVEN</t>
  </si>
  <si>
    <t>NEW BERN DNTWN SERV DIST-M00539</t>
  </si>
  <si>
    <t>GRANVILLE</t>
  </si>
  <si>
    <t>ECONO DEVELOP IN SIDE PARK AUTH-M00727</t>
  </si>
  <si>
    <t>ECONO DEVELOP OUT SIDE PARK AUTH-M00728</t>
  </si>
  <si>
    <t>OXFORD PARKING AUTHORITY-M00729</t>
  </si>
  <si>
    <t>PINE KNOLL SHORES PRIMARY (OCEANFRONT) DISTRICT-M00712</t>
  </si>
  <si>
    <t>PINE KNOLL SHORES SECONDARY (NONOCEANFRONT) DIST-M00713</t>
  </si>
  <si>
    <t>RALEIGH MUNICIPAL SERV DIST-M00672</t>
  </si>
  <si>
    <t>HILLSBOROUGH ST MUNI DIST-M00677</t>
  </si>
  <si>
    <t>REIDSVILLE DNTWN SERV DIST-M00561</t>
  </si>
  <si>
    <t>NASH</t>
  </si>
  <si>
    <t>ROCKY MOUNT SERV DIST-M00555</t>
  </si>
  <si>
    <t>RUTHERFORDTON DNTWN SERV DIST-M00563</t>
  </si>
  <si>
    <t>ROWAN</t>
  </si>
  <si>
    <t>SALISBURY DNTWN SERV DIST-M00562</t>
  </si>
  <si>
    <t>LEE</t>
  </si>
  <si>
    <t>SANFORD DNTWN SERV DIST-M00551</t>
  </si>
  <si>
    <t>SHELBY DNTWN MUN SERV DIST-M00538</t>
  </si>
  <si>
    <t>JOHNSTON</t>
  </si>
  <si>
    <t>SMITHFIELD DNTWN SERV DIST-M00550</t>
  </si>
  <si>
    <t>STATESVILLE DNTWN SERV DIST-M00548</t>
  </si>
  <si>
    <t>DMSD (WOODS MUNICIPAL SERV DIST)-M00702</t>
  </si>
  <si>
    <t>WAKE FOREST DNTWN SERV DIST-M00571</t>
  </si>
  <si>
    <t>HAYWOOD</t>
  </si>
  <si>
    <t>WAYNESVILLE MSD-M00684</t>
  </si>
  <si>
    <t>COLUMBUS</t>
  </si>
  <si>
    <t>WHITEVILLE DNTWN BUS DIST-M00583</t>
  </si>
  <si>
    <t>WILSON</t>
  </si>
  <si>
    <t>WILSON MUNICIPAL SERV DIST-M00575</t>
  </si>
  <si>
    <t>WINSTON-SALEM DTWN BUS DIST-M00690</t>
  </si>
  <si>
    <t>MOORE</t>
  </si>
  <si>
    <t>HERTFORD</t>
  </si>
  <si>
    <t>PAMLICO</t>
  </si>
  <si>
    <t>CHEROKEE</t>
  </si>
  <si>
    <t>ANSON</t>
  </si>
  <si>
    <t>RANDOLPH</t>
  </si>
  <si>
    <t>BUNCOMBE</t>
  </si>
  <si>
    <t>BERTIE</t>
  </si>
  <si>
    <t>PENDER</t>
  </si>
  <si>
    <t>BEAUFORT</t>
  </si>
  <si>
    <t>PITT</t>
  </si>
  <si>
    <t>MITCHELL</t>
  </si>
  <si>
    <t>AVERY</t>
  </si>
  <si>
    <t>MARTIN</t>
  </si>
  <si>
    <t>DAVIE</t>
  </si>
  <si>
    <t>DUPLIN</t>
  </si>
  <si>
    <t>MONTGOMERY</t>
  </si>
  <si>
    <t>YADKIN</t>
  </si>
  <si>
    <t>CATAWBA</t>
  </si>
  <si>
    <t>SWAIN</t>
  </si>
  <si>
    <t>FRANKLIN</t>
  </si>
  <si>
    <t>YANCEY</t>
  </si>
  <si>
    <t>NEW HANOVER</t>
  </si>
  <si>
    <t>CHATHAM</t>
  </si>
  <si>
    <t>TYRRELL</t>
  </si>
  <si>
    <t>POLK</t>
  </si>
  <si>
    <t>EDGECOMBE</t>
  </si>
  <si>
    <t>NORTHAMPTON</t>
  </si>
  <si>
    <t>WASHINGTON</t>
  </si>
  <si>
    <t>STOKES</t>
  </si>
  <si>
    <t>RICHMOND</t>
  </si>
  <si>
    <t>CHOWAN</t>
  </si>
  <si>
    <t>CAMDEN</t>
  </si>
  <si>
    <t>WILKES</t>
  </si>
  <si>
    <t>HALIFAX</t>
  </si>
  <si>
    <t>GRAHAM</t>
  </si>
  <si>
    <t>MACON</t>
  </si>
  <si>
    <t>GATES</t>
  </si>
  <si>
    <t>CLAY</t>
  </si>
  <si>
    <t>VANCE</t>
  </si>
  <si>
    <t>PERQUIMANS</t>
  </si>
  <si>
    <t>ONSLOW</t>
  </si>
  <si>
    <t>GREENE</t>
  </si>
  <si>
    <t>MADISON</t>
  </si>
  <si>
    <t>ASHE</t>
  </si>
  <si>
    <t>LINCOLN</t>
  </si>
  <si>
    <t>WARREN</t>
  </si>
  <si>
    <t>MCDOWELL</t>
  </si>
  <si>
    <t>JONES</t>
  </si>
  <si>
    <t>CASWELL</t>
  </si>
  <si>
    <t>HOKE</t>
  </si>
  <si>
    <t>PERSON</t>
  </si>
  <si>
    <t>ALLEGHANY</t>
  </si>
  <si>
    <t>ALEXANDER</t>
  </si>
  <si>
    <t>In County of:</t>
  </si>
  <si>
    <t>OPUS, CITY OF-M00780</t>
  </si>
  <si>
    <t>BLOOM</t>
  </si>
  <si>
    <t xml:space="preserve">  </t>
  </si>
  <si>
    <t>TOPSAIL BEACH</t>
  </si>
  <si>
    <t>County 1</t>
  </si>
  <si>
    <t>County 2</t>
  </si>
  <si>
    <t>County 4</t>
  </si>
  <si>
    <t>County 3</t>
  </si>
  <si>
    <t>Concatenate</t>
  </si>
  <si>
    <t>N/A</t>
  </si>
  <si>
    <t>Concatenate Space</t>
  </si>
  <si>
    <t>County 2 Code</t>
  </si>
  <si>
    <t>County 3 Code</t>
  </si>
  <si>
    <t>County 4 Code</t>
  </si>
  <si>
    <t xml:space="preserve"> and retrieves values in cells to the right</t>
  </si>
  <si>
    <t>Only Town of Maxton has special districts in more</t>
  </si>
  <si>
    <t>than one County (Robeson &amp; Scotland)</t>
  </si>
  <si>
    <t>Scotland:  MAXTON FD-M00725</t>
  </si>
  <si>
    <t>Robeson:  MAXTON DOWNTOWN REVITALIZATION-M00721, MAXTON FD-M00724</t>
  </si>
  <si>
    <t>Had to fix Maxton</t>
  </si>
  <si>
    <t>OPUS CITY SCHOOL -D00878</t>
  </si>
  <si>
    <t>nuts</t>
  </si>
  <si>
    <t>squirrell</t>
  </si>
  <si>
    <t>ROANOKE RAPIDS SD-D01080</t>
  </si>
  <si>
    <t>THOMASVILLE SCH DIST-D00311</t>
  </si>
  <si>
    <t>MOORESVILLE SCH DIST-D00518</t>
  </si>
  <si>
    <t>The three FDs that are Municipal FDs are:</t>
  </si>
  <si>
    <r>
      <t>Source is</t>
    </r>
    <r>
      <rPr>
        <b/>
        <i/>
        <sz val="11"/>
        <color rgb="FFFF0000"/>
        <rFont val="Calibri"/>
        <family val="2"/>
        <scheme val="minor"/>
      </rPr>
      <t xml:space="preserve"> MuniParent</t>
    </r>
    <r>
      <rPr>
        <i/>
        <sz val="11"/>
        <color theme="1"/>
        <rFont val="Calibri"/>
        <family val="2"/>
        <scheme val="minor"/>
      </rPr>
      <t xml:space="preserve"> Tab:  Formula looks up muni</t>
    </r>
  </si>
  <si>
    <t>THOMASVILLE SCH DIST-D00311 (Thomasville is in Randolph and Davidson Counties, but the school district has been reported in Davidson County Only</t>
  </si>
  <si>
    <t>***Important:  RMV values and levies from NCVTS should be included in the sections D &amp; E  below***</t>
  </si>
  <si>
    <t xml:space="preserve">     I certify that to the best of my knowledge, this report is accurate and complete.</t>
  </si>
  <si>
    <r>
      <t xml:space="preserve">Full assessed value of present-use value property </t>
    </r>
    <r>
      <rPr>
        <sz val="9"/>
        <color rgb="FFFF0000"/>
        <rFont val="Arial"/>
        <family val="2"/>
      </rPr>
      <t>(that qualifies for use only)</t>
    </r>
    <r>
      <rPr>
        <b/>
        <sz val="9"/>
        <rFont val="Arial"/>
        <family val="2"/>
      </rPr>
      <t>……...…………..</t>
    </r>
  </si>
  <si>
    <t>ID</t>
  </si>
  <si>
    <t>Muni_year</t>
  </si>
  <si>
    <t>Muni_Number</t>
  </si>
  <si>
    <t>Muni_Process</t>
  </si>
  <si>
    <t>Muni_Validation</t>
  </si>
  <si>
    <t>Cover_Name1</t>
  </si>
  <si>
    <t>Cover_Title1</t>
  </si>
  <si>
    <t>Cover_Telephone1</t>
  </si>
  <si>
    <t>Cover_Date1</t>
  </si>
  <si>
    <t>Cover_Name2</t>
  </si>
  <si>
    <t>Cover_Title2</t>
  </si>
  <si>
    <t>Cover_Telephone2</t>
  </si>
  <si>
    <t>Cover_Fax2</t>
  </si>
  <si>
    <t>Cover_Email2</t>
  </si>
  <si>
    <t>PG2_01</t>
  </si>
  <si>
    <t>PG2_02</t>
  </si>
  <si>
    <t>PG2_03</t>
  </si>
  <si>
    <t>PG2_04</t>
  </si>
  <si>
    <t>PG2_05</t>
  </si>
  <si>
    <t>PG2_06</t>
  </si>
  <si>
    <t>PG2_07</t>
  </si>
  <si>
    <t>PG2_08</t>
  </si>
  <si>
    <t>PG2_09</t>
  </si>
  <si>
    <t>PG2_10</t>
  </si>
  <si>
    <t>PG2_11</t>
  </si>
  <si>
    <t>PG2_12</t>
  </si>
  <si>
    <t>PG2_13</t>
  </si>
  <si>
    <t>PG2_14</t>
  </si>
  <si>
    <t>PG2_15</t>
  </si>
  <si>
    <t>PG2_16</t>
  </si>
  <si>
    <t>PG2_17</t>
  </si>
  <si>
    <t>PG2_18</t>
  </si>
  <si>
    <t>PG3_TaxRate</t>
  </si>
  <si>
    <t>PG3_01</t>
  </si>
  <si>
    <t>PG3_02</t>
  </si>
  <si>
    <t>PG3_03</t>
  </si>
  <si>
    <t>PG3_04</t>
  </si>
  <si>
    <t>User_Added</t>
  </si>
  <si>
    <t>Date_add</t>
  </si>
  <si>
    <t>last_changed</t>
  </si>
  <si>
    <t>Date_change</t>
  </si>
  <si>
    <t>2015</t>
  </si>
  <si>
    <t/>
  </si>
  <si>
    <t>Beth F. Wentland</t>
  </si>
  <si>
    <t>Finance Officer</t>
  </si>
  <si>
    <t>910-944-4502</t>
  </si>
  <si>
    <t>bwentland@townofaberdeen.net</t>
  </si>
  <si>
    <t>17270</t>
  </si>
  <si>
    <t>0.43</t>
  </si>
  <si>
    <t>0</t>
  </si>
  <si>
    <t>310</t>
  </si>
  <si>
    <t>193</t>
  </si>
  <si>
    <t>145</t>
  </si>
  <si>
    <t>35</t>
  </si>
  <si>
    <t>88</t>
  </si>
  <si>
    <t>63</t>
  </si>
  <si>
    <t>95</t>
  </si>
  <si>
    <t>0.015</t>
  </si>
  <si>
    <t>jleed</t>
  </si>
  <si>
    <t>Patricia Bradley</t>
  </si>
  <si>
    <t>252-332-5146 ext:225</t>
  </si>
  <si>
    <t>252-332-1643</t>
  </si>
  <si>
    <t>patriciataylor@ahoskie.org</t>
  </si>
  <si>
    <t>0.76</t>
  </si>
  <si>
    <t>75</t>
  </si>
  <si>
    <t>100</t>
  </si>
  <si>
    <t>275</t>
  </si>
  <si>
    <t>460</t>
  </si>
  <si>
    <t>176</t>
  </si>
  <si>
    <t>20</t>
  </si>
  <si>
    <t>80</t>
  </si>
  <si>
    <t>675</t>
  </si>
  <si>
    <t>200</t>
  </si>
  <si>
    <t>105</t>
  </si>
  <si>
    <t>300</t>
  </si>
  <si>
    <t>150</t>
  </si>
  <si>
    <t>50</t>
  </si>
  <si>
    <t>2700</t>
  </si>
  <si>
    <t>455</t>
  </si>
  <si>
    <t>90</t>
  </si>
  <si>
    <t>3</t>
  </si>
  <si>
    <t>Ben York</t>
  </si>
  <si>
    <t>Town Clerk</t>
  </si>
  <si>
    <t>336-226-0033</t>
  </si>
  <si>
    <t>336-226-5523</t>
  </si>
  <si>
    <t>villagealamance@bellsouth.net</t>
  </si>
  <si>
    <t>3699529</t>
  </si>
  <si>
    <t>1143408</t>
  </si>
  <si>
    <t>0.2</t>
  </si>
  <si>
    <t>250</t>
  </si>
  <si>
    <t>Finance Director</t>
  </si>
  <si>
    <t>704-984-9446</t>
  </si>
  <si>
    <t>704-984-9448</t>
  </si>
  <si>
    <t>cconroy@ci.albemarle.nc.us</t>
  </si>
  <si>
    <t>0.59</t>
  </si>
  <si>
    <t>1000</t>
  </si>
  <si>
    <t>540</t>
  </si>
  <si>
    <t>400</t>
  </si>
  <si>
    <t>210</t>
  </si>
  <si>
    <t>350</t>
  </si>
  <si>
    <t>1450</t>
  </si>
  <si>
    <t>500</t>
  </si>
  <si>
    <t>5600</t>
  </si>
  <si>
    <t>925</t>
  </si>
  <si>
    <t>6</t>
  </si>
  <si>
    <t>Darlene Lackey</t>
  </si>
  <si>
    <t>Tax Collector</t>
  </si>
  <si>
    <t>828-321-3113</t>
  </si>
  <si>
    <t>828-321-4159</t>
  </si>
  <si>
    <t>0.515</t>
  </si>
  <si>
    <t>Keith Faulkner</t>
  </si>
  <si>
    <t>Tax Administrator</t>
  </si>
  <si>
    <t>910-814-3065</t>
  </si>
  <si>
    <t>910-814-4017</t>
  </si>
  <si>
    <t>mwright@harnett.org</t>
  </si>
  <si>
    <t>0.53</t>
  </si>
  <si>
    <t>703</t>
  </si>
  <si>
    <t>230</t>
  </si>
  <si>
    <t>1610</t>
  </si>
  <si>
    <t>25</t>
  </si>
  <si>
    <t>85</t>
  </si>
  <si>
    <t>225</t>
  </si>
  <si>
    <t>15</t>
  </si>
  <si>
    <t>1190</t>
  </si>
  <si>
    <t>430</t>
  </si>
  <si>
    <t>Vance Holloman</t>
  </si>
  <si>
    <t>vance.holloman@apexnc.org</t>
  </si>
  <si>
    <t>7930</t>
  </si>
  <si>
    <t>Lori Nurse</t>
  </si>
  <si>
    <t>336-434-7345</t>
  </si>
  <si>
    <t>Mandy Cartrette</t>
  </si>
  <si>
    <t>Assistant Finance Director</t>
  </si>
  <si>
    <t>336-434-7347</t>
  </si>
  <si>
    <t>336-431-2131</t>
  </si>
  <si>
    <t>mcartrette@archdale-nc.gov</t>
  </si>
  <si>
    <t>3989500</t>
  </si>
  <si>
    <t>1544300</t>
  </si>
  <si>
    <t>0.29</t>
  </si>
  <si>
    <t>TOWN CLERK</t>
  </si>
  <si>
    <t>8749</t>
  </si>
  <si>
    <t>0.15</t>
  </si>
  <si>
    <t>Deborah P. Reaves</t>
  </si>
  <si>
    <t>336-626-1201 ext 247</t>
  </si>
  <si>
    <t>336-626-1218</t>
  </si>
  <si>
    <t>dreaves@ci.asheboro.nc.us</t>
  </si>
  <si>
    <t>700</t>
  </si>
  <si>
    <t>1270</t>
  </si>
  <si>
    <t>665</t>
  </si>
  <si>
    <t>450</t>
  </si>
  <si>
    <t>800</t>
  </si>
  <si>
    <t>Barbara Whitehorn</t>
  </si>
  <si>
    <t>(828) 250-8920</t>
  </si>
  <si>
    <t>0.46</t>
  </si>
  <si>
    <t>1200</t>
  </si>
  <si>
    <t>1095</t>
  </si>
  <si>
    <t>1100</t>
  </si>
  <si>
    <t>900</t>
  </si>
  <si>
    <t>3140</t>
  </si>
  <si>
    <t>Local Utility Franchise - CPL</t>
  </si>
  <si>
    <t>Local Utility Franchise - Gas</t>
  </si>
  <si>
    <t>Jodie Rhea</t>
  </si>
  <si>
    <t>252-794-6152</t>
  </si>
  <si>
    <t>252-794-5357</t>
  </si>
  <si>
    <t>jodi.rhea@bertie.nc.gov</t>
  </si>
  <si>
    <t>David Walker</t>
  </si>
  <si>
    <t>Town Manager</t>
  </si>
  <si>
    <t>252-726-2121</t>
  </si>
  <si>
    <t>taxcollector@atlanticbeach-nc.com</t>
  </si>
  <si>
    <t>1286</t>
  </si>
  <si>
    <t>330</t>
  </si>
  <si>
    <t>589</t>
  </si>
  <si>
    <t>2400</t>
  </si>
  <si>
    <t>5</t>
  </si>
  <si>
    <t>189</t>
  </si>
  <si>
    <t>980</t>
  </si>
  <si>
    <t>360</t>
  </si>
  <si>
    <t>Solid Waste</t>
  </si>
  <si>
    <t>252-322-4611</t>
  </si>
  <si>
    <t>bobby.parker@co.beaufort.nc.us</t>
  </si>
  <si>
    <t>200029</t>
  </si>
  <si>
    <t>0.55</t>
  </si>
  <si>
    <t>361</t>
  </si>
  <si>
    <t>Town Clerk/Tax Collector</t>
  </si>
  <si>
    <t>910-525-4567</t>
  </si>
  <si>
    <t>132340</t>
  </si>
  <si>
    <t>0.5</t>
  </si>
  <si>
    <t>40</t>
  </si>
  <si>
    <t>180</t>
  </si>
  <si>
    <t>Jay Almond</t>
  </si>
  <si>
    <t>704-422-3470</t>
  </si>
  <si>
    <t>704-422-5344</t>
  </si>
  <si>
    <t>jayalmond@badin.org</t>
  </si>
  <si>
    <t>0.39</t>
  </si>
  <si>
    <t>252-235-4977</t>
  </si>
  <si>
    <t>252-235-2196</t>
  </si>
  <si>
    <t>0.61</t>
  </si>
  <si>
    <t>110</t>
  </si>
  <si>
    <t>Mayor</t>
  </si>
  <si>
    <t>(828)-688-2113</t>
  </si>
  <si>
    <t>Crystal Young</t>
  </si>
  <si>
    <t>Finance Officer/Town Clerk</t>
  </si>
  <si>
    <t>info@bakersvillenc.com</t>
  </si>
  <si>
    <t>0.41</t>
  </si>
  <si>
    <t>910-457-6206</t>
  </si>
  <si>
    <t>Rick Owen</t>
  </si>
  <si>
    <t>Manager</t>
  </si>
  <si>
    <t>Cheryl Buchanan</t>
  </si>
  <si>
    <t>0.54</t>
  </si>
  <si>
    <t>60</t>
  </si>
  <si>
    <t>501</t>
  </si>
  <si>
    <t>510</t>
  </si>
  <si>
    <t>410</t>
  </si>
  <si>
    <t>msconnolly</t>
  </si>
  <si>
    <t>Town Clerk/ Finance Officer</t>
  </si>
  <si>
    <t>252-745-4238</t>
  </si>
  <si>
    <t>252-745-6030</t>
  </si>
  <si>
    <t>townofbayboro@gmail.com</t>
  </si>
  <si>
    <t>0.225</t>
  </si>
  <si>
    <t>Calvin I. Owens</t>
  </si>
  <si>
    <t>calvin01@embarqmail.com</t>
  </si>
  <si>
    <t>179373</t>
  </si>
  <si>
    <t>0.27</t>
  </si>
  <si>
    <t>252-728-8588</t>
  </si>
  <si>
    <t>30000</t>
  </si>
  <si>
    <t>0.33</t>
  </si>
  <si>
    <t>143</t>
  </si>
  <si>
    <t>1050</t>
  </si>
  <si>
    <t>541</t>
  </si>
  <si>
    <t>10</t>
  </si>
  <si>
    <t>Rebecca Ward</t>
  </si>
  <si>
    <t>0.732</t>
  </si>
  <si>
    <t>Michelle Wood</t>
  </si>
  <si>
    <t>704-901-2061</t>
  </si>
  <si>
    <t>704-825-0514</t>
  </si>
  <si>
    <t>mwood@cityofbelmont.org</t>
  </si>
  <si>
    <t>76525</t>
  </si>
  <si>
    <t>Town Administrator</t>
  </si>
  <si>
    <t>townadministrator@townofbelville.com</t>
  </si>
  <si>
    <t>1130</t>
  </si>
  <si>
    <t>140</t>
  </si>
  <si>
    <t>2100</t>
  </si>
  <si>
    <t>Interim Finance Director</t>
  </si>
  <si>
    <t>919-894-3553</t>
  </si>
  <si>
    <t>535</t>
  </si>
  <si>
    <t>336-998-0906</t>
  </si>
  <si>
    <t>336-753-6121</t>
  </si>
  <si>
    <t>336-751-0154</t>
  </si>
  <si>
    <t>2505500</t>
  </si>
  <si>
    <t>Gate Fee</t>
  </si>
  <si>
    <t>FINANCE DIRECTOR</t>
  </si>
  <si>
    <t>704-833-0366</t>
  </si>
  <si>
    <t>125</t>
  </si>
  <si>
    <t>121</t>
  </si>
  <si>
    <t>Brent Rockett</t>
  </si>
  <si>
    <t>336-922-4744</t>
  </si>
  <si>
    <t>Karen Keller</t>
  </si>
  <si>
    <t>office@townofbethania.org</t>
  </si>
  <si>
    <t>0.3</t>
  </si>
  <si>
    <t>22</t>
  </si>
  <si>
    <t>FINANCE OFFICER</t>
  </si>
  <si>
    <t>910-298-4647</t>
  </si>
  <si>
    <t>910-298-3481</t>
  </si>
  <si>
    <t>loriw@intrstar.net</t>
  </si>
  <si>
    <t>2552228</t>
  </si>
  <si>
    <t>2000</t>
  </si>
  <si>
    <t>868</t>
  </si>
  <si>
    <t>Jonathan B. Kanipe</t>
  </si>
  <si>
    <t>Helen Stephens</t>
  </si>
  <si>
    <t>Laura B. Morton</t>
  </si>
  <si>
    <t>910-428-4112</t>
  </si>
  <si>
    <t>910-428-3975</t>
  </si>
  <si>
    <t>laura.morton@townofbiscoe.com</t>
  </si>
  <si>
    <t>14500</t>
  </si>
  <si>
    <t>0.56</t>
  </si>
  <si>
    <t>MAYOR</t>
  </si>
  <si>
    <t>252-243-6439</t>
  </si>
  <si>
    <t>252-206-7152</t>
  </si>
  <si>
    <t>53650</t>
  </si>
  <si>
    <t>101</t>
  </si>
  <si>
    <t>Assistant Town Manager</t>
  </si>
  <si>
    <t>828-419-9301</t>
  </si>
  <si>
    <t>828-669-4204</t>
  </si>
  <si>
    <t>dean.luebbe@townofblackmountain.org</t>
  </si>
  <si>
    <t>617700</t>
  </si>
  <si>
    <t>0.375</t>
  </si>
  <si>
    <t>203</t>
  </si>
  <si>
    <t>960</t>
  </si>
  <si>
    <t>1025</t>
  </si>
  <si>
    <t>66</t>
  </si>
  <si>
    <t>Melanie Hester</t>
  </si>
  <si>
    <t>910-863-3655</t>
  </si>
  <si>
    <t>910-863-3738</t>
  </si>
  <si>
    <t>31</t>
  </si>
  <si>
    <t>372</t>
  </si>
  <si>
    <t>2516</t>
  </si>
  <si>
    <t>673</t>
  </si>
  <si>
    <t>n/a</t>
  </si>
  <si>
    <t xml:space="preserve"> ; Cover Date</t>
  </si>
  <si>
    <t>828-295-5200</t>
  </si>
  <si>
    <t>828-295-5202</t>
  </si>
  <si>
    <t>0.31</t>
  </si>
  <si>
    <t>70</t>
  </si>
  <si>
    <t>165</t>
  </si>
  <si>
    <t>186</t>
  </si>
  <si>
    <t>94</t>
  </si>
  <si>
    <t>0.05</t>
  </si>
  <si>
    <t>67</t>
  </si>
  <si>
    <t>0.17</t>
  </si>
  <si>
    <t>Rhonda Allen</t>
  </si>
  <si>
    <t>704-434-2357</t>
  </si>
  <si>
    <t>704-434-2358</t>
  </si>
  <si>
    <t>rhonda.allen@boilingspringsnc.net</t>
  </si>
  <si>
    <t>0.32</t>
  </si>
  <si>
    <t>30</t>
  </si>
  <si>
    <t>78</t>
  </si>
  <si>
    <t>144</t>
  </si>
  <si>
    <t>AMY C. DAVIS</t>
  </si>
  <si>
    <t>828-268-6210</t>
  </si>
  <si>
    <t>GUY C. MILLER</t>
  </si>
  <si>
    <t>828-268-6217</t>
  </si>
  <si>
    <t>guy.miller@townofboone.net</t>
  </si>
  <si>
    <t>491600</t>
  </si>
  <si>
    <t>314</t>
  </si>
  <si>
    <t>1500</t>
  </si>
  <si>
    <t>3100</t>
  </si>
  <si>
    <t>650</t>
  </si>
  <si>
    <t>600</t>
  </si>
  <si>
    <t>170</t>
  </si>
  <si>
    <t>0.03</t>
  </si>
  <si>
    <t>Phyllis H Adams</t>
  </si>
  <si>
    <t>Clayton Campbell</t>
  </si>
  <si>
    <t>ccampbell@yadkincountync.gov</t>
  </si>
  <si>
    <t>3193051</t>
  </si>
  <si>
    <t>45</t>
  </si>
  <si>
    <t>Angie Ownbey</t>
  </si>
  <si>
    <t>828-245-5108</t>
  </si>
  <si>
    <t>townofbostic@nctv.com</t>
  </si>
  <si>
    <t>0.26</t>
  </si>
  <si>
    <t>24</t>
  </si>
  <si>
    <t>828-884-3542</t>
  </si>
  <si>
    <t>503</t>
  </si>
  <si>
    <t>1430</t>
  </si>
  <si>
    <t>118</t>
  </si>
  <si>
    <t>Elaine G. Bryan</t>
  </si>
  <si>
    <t>Town Clerk/Finance Officer</t>
  </si>
  <si>
    <t>252-637-3697</t>
  </si>
  <si>
    <t>Ronald V. Antry</t>
  </si>
  <si>
    <t>Craven County Tax Administrator</t>
  </si>
  <si>
    <t>252-636-6604</t>
  </si>
  <si>
    <t>252-636-2569</t>
  </si>
  <si>
    <t>rantry@cravencountync.gov</t>
  </si>
  <si>
    <t>25000</t>
  </si>
  <si>
    <t>255</t>
  </si>
  <si>
    <t>13</t>
  </si>
  <si>
    <t>919-258-9922</t>
  </si>
  <si>
    <t>306200</t>
  </si>
  <si>
    <t>0.44</t>
  </si>
  <si>
    <t>Marshall J Eckard</t>
  </si>
  <si>
    <t>Town Admin</t>
  </si>
  <si>
    <t>828-322-4903</t>
  </si>
  <si>
    <t>828-322-7898</t>
  </si>
  <si>
    <t>townofbrookford@yahoo.com</t>
  </si>
  <si>
    <t>0.52</t>
  </si>
  <si>
    <t>828-488-9474</t>
  </si>
  <si>
    <t>0.35</t>
  </si>
  <si>
    <t>461</t>
  </si>
  <si>
    <t>Clerk</t>
  </si>
  <si>
    <t>919-496-2992</t>
  </si>
  <si>
    <t>434540</t>
  </si>
  <si>
    <t>347953</t>
  </si>
  <si>
    <t>86587</t>
  </si>
  <si>
    <t>0.69</t>
  </si>
  <si>
    <t>578</t>
  </si>
  <si>
    <t>Ashley Loftis</t>
  </si>
  <si>
    <t>910-663-3442</t>
  </si>
  <si>
    <t>910-259-6644</t>
  </si>
  <si>
    <t>0.48</t>
  </si>
  <si>
    <t>770</t>
  </si>
  <si>
    <t>0.58</t>
  </si>
  <si>
    <t>2200</t>
  </si>
  <si>
    <t>1410</t>
  </si>
  <si>
    <t>1440</t>
  </si>
  <si>
    <t>1960</t>
  </si>
  <si>
    <t>2390</t>
  </si>
  <si>
    <t>1150</t>
  </si>
  <si>
    <t>3410</t>
  </si>
  <si>
    <t>JEANNE MARTIN</t>
  </si>
  <si>
    <t>TOWN CLERK/TAX COLLECTOR</t>
  </si>
  <si>
    <t>828-682-2420</t>
  </si>
  <si>
    <t>JACKIE HENSLEY</t>
  </si>
  <si>
    <t>CLERK</t>
  </si>
  <si>
    <t>828-682-7757</t>
  </si>
  <si>
    <t>wc@townofburnsville.org</t>
  </si>
  <si>
    <t>130</t>
  </si>
  <si>
    <t>107</t>
  </si>
  <si>
    <t>1055</t>
  </si>
  <si>
    <t>204</t>
  </si>
  <si>
    <t>SUSAN HISCOCKS</t>
  </si>
  <si>
    <t>919-575-3033</t>
  </si>
  <si>
    <t>919-575-3034</t>
  </si>
  <si>
    <t>shiscocks@butnernc.org</t>
  </si>
  <si>
    <t>190</t>
  </si>
  <si>
    <t>710</t>
  </si>
  <si>
    <t>950</t>
  </si>
  <si>
    <t>6930</t>
  </si>
  <si>
    <t>704-922-3176</t>
  </si>
  <si>
    <t>Administrative Services Director</t>
  </si>
  <si>
    <t>704-922-4701</t>
  </si>
  <si>
    <t>52185</t>
  </si>
  <si>
    <t>0.38</t>
  </si>
  <si>
    <t>245</t>
  </si>
  <si>
    <t>365</t>
  </si>
  <si>
    <t>227</t>
  </si>
  <si>
    <t>380</t>
  </si>
  <si>
    <t>429</t>
  </si>
  <si>
    <t>1415</t>
  </si>
  <si>
    <t>1750</t>
  </si>
  <si>
    <t>1660</t>
  </si>
  <si>
    <t>TAX ADMINISTRATOR</t>
  </si>
  <si>
    <t>(828) 586-1439</t>
  </si>
  <si>
    <t>(828) 631-4539</t>
  </si>
  <si>
    <t>info@dillsboronc.info</t>
  </si>
  <si>
    <t>21</t>
  </si>
  <si>
    <t>48</t>
  </si>
  <si>
    <t>423</t>
  </si>
  <si>
    <t>1198</t>
  </si>
  <si>
    <t>336-356-8962</t>
  </si>
  <si>
    <t>Michael L Hartgrove</t>
  </si>
  <si>
    <t>hartgrovem@co.surry.nc.us</t>
  </si>
  <si>
    <t>132</t>
  </si>
  <si>
    <t>239</t>
  </si>
  <si>
    <t>TOWN MANAGER</t>
  </si>
  <si>
    <t>828-437-7421</t>
  </si>
  <si>
    <t>TAX COLLECTOR</t>
  </si>
  <si>
    <t>828-437-4661</t>
  </si>
  <si>
    <t>ccarswell@townofdrexel.net</t>
  </si>
  <si>
    <t>Jane Starnes</t>
  </si>
  <si>
    <t>910-862-4301</t>
  </si>
  <si>
    <t>4368</t>
  </si>
  <si>
    <t>0.49</t>
  </si>
  <si>
    <t>587</t>
  </si>
  <si>
    <t>Christopher Layton</t>
  </si>
  <si>
    <t>252-255-1234</t>
  </si>
  <si>
    <t>252-255-1236</t>
  </si>
  <si>
    <t>clayton@townofduck.com</t>
  </si>
  <si>
    <t>0.21</t>
  </si>
  <si>
    <t>Margaret Wright</t>
  </si>
  <si>
    <t>910-814-3049</t>
  </si>
  <si>
    <t>625</t>
  </si>
  <si>
    <t>160</t>
  </si>
  <si>
    <t>945</t>
  </si>
  <si>
    <t>750</t>
  </si>
  <si>
    <t>159</t>
  </si>
  <si>
    <t>0.8</t>
  </si>
  <si>
    <t>tislam</t>
  </si>
  <si>
    <t>clerk@townofearl.org</t>
  </si>
  <si>
    <t>2700264</t>
  </si>
  <si>
    <t>457</t>
  </si>
  <si>
    <t>Mary Helen Norton</t>
  </si>
  <si>
    <t>Scotland County Tax Administrator</t>
  </si>
  <si>
    <t>910-277-2571</t>
  </si>
  <si>
    <t>910-277-3185</t>
  </si>
  <si>
    <t>mhnorton@scotlandcounty.org</t>
  </si>
  <si>
    <t>186340</t>
  </si>
  <si>
    <t>704-636-7111</t>
  </si>
  <si>
    <t>704-639-7734</t>
  </si>
  <si>
    <t>15708</t>
  </si>
  <si>
    <t>0.63</t>
  </si>
  <si>
    <t>C Kim Nazarchyk</t>
  </si>
  <si>
    <t>910-323-0707</t>
  </si>
  <si>
    <t>Sandra Napier</t>
  </si>
  <si>
    <t>910-678-7575</t>
  </si>
  <si>
    <t>snapier@co.cumberland.nc.us</t>
  </si>
  <si>
    <t>Amy P. Winn</t>
  </si>
  <si>
    <t>336-612-3796</t>
  </si>
  <si>
    <t>336-623-2598</t>
  </si>
  <si>
    <t>awinn@edennc.us</t>
  </si>
  <si>
    <t>59898</t>
  </si>
  <si>
    <t>0.609</t>
  </si>
  <si>
    <t>280</t>
  </si>
  <si>
    <t>375</t>
  </si>
  <si>
    <t>1950</t>
  </si>
  <si>
    <t>1700</t>
  </si>
  <si>
    <t>935</t>
  </si>
  <si>
    <t>545</t>
  </si>
  <si>
    <t>122</t>
  </si>
  <si>
    <t>405</t>
  </si>
  <si>
    <t>12</t>
  </si>
  <si>
    <t>630</t>
  </si>
  <si>
    <t>Sarah E Blanchard</t>
  </si>
  <si>
    <t>252-337-6861</t>
  </si>
  <si>
    <t>Evelyn H Benton</t>
  </si>
  <si>
    <t>ebenton@cityofec.com</t>
  </si>
  <si>
    <t>0.615</t>
  </si>
  <si>
    <t>850</t>
  </si>
  <si>
    <t>38</t>
  </si>
  <si>
    <t>220</t>
  </si>
  <si>
    <t>425</t>
  </si>
  <si>
    <t>3175</t>
  </si>
  <si>
    <t>65</t>
  </si>
  <si>
    <t>4300</t>
  </si>
  <si>
    <t>1893</t>
  </si>
  <si>
    <t>1543</t>
  </si>
  <si>
    <t>608</t>
  </si>
  <si>
    <t>Beverly Robinson</t>
  </si>
  <si>
    <t>brobinson@elizabethtownnc.org</t>
  </si>
  <si>
    <t>195</t>
  </si>
  <si>
    <t>270</t>
  </si>
  <si>
    <t>55</t>
  </si>
  <si>
    <t>62</t>
  </si>
  <si>
    <t>1925</t>
  </si>
  <si>
    <t>4829</t>
  </si>
  <si>
    <t>320</t>
  </si>
  <si>
    <t>CONNIE S. GUINN</t>
  </si>
  <si>
    <t xml:space="preserve">TOWN CLERK </t>
  </si>
  <si>
    <t>828/733/9573</t>
  </si>
  <si>
    <t>828/733/8696</t>
  </si>
  <si>
    <t>28</t>
  </si>
  <si>
    <t>JOHN W. HOLCOMB</t>
  </si>
  <si>
    <t>336/794-6462</t>
  </si>
  <si>
    <t>CATHERINE C. TILLEY</t>
  </si>
  <si>
    <t>336/794-6465</t>
  </si>
  <si>
    <t>ctilley@elkinnc.org</t>
  </si>
  <si>
    <t>350000</t>
  </si>
  <si>
    <t>141</t>
  </si>
  <si>
    <t>182</t>
  </si>
  <si>
    <t>144905</t>
  </si>
  <si>
    <t>Teresa Panther</t>
  </si>
  <si>
    <t>Clerk/Finance Officer</t>
  </si>
  <si>
    <t>828-453-8611</t>
  </si>
  <si>
    <t>828-453-8665</t>
  </si>
  <si>
    <t>tmp61@bellsouth.net</t>
  </si>
  <si>
    <t>Jonathan M. Russell</t>
  </si>
  <si>
    <t>252-236-4917</t>
  </si>
  <si>
    <t>252-236-3970</t>
  </si>
  <si>
    <t>3950</t>
  </si>
  <si>
    <t>79</t>
  </si>
  <si>
    <t>610</t>
  </si>
  <si>
    <t>Richard White</t>
  </si>
  <si>
    <t>336-584-3601</t>
  </si>
  <si>
    <t>Michele Tyndall</t>
  </si>
  <si>
    <t>336-584-4828</t>
  </si>
  <si>
    <t>336-584-5334</t>
  </si>
  <si>
    <t>Mtyndall@ci.elon.nc.us</t>
  </si>
  <si>
    <t>0.42</t>
  </si>
  <si>
    <t>Gayle Parker</t>
  </si>
  <si>
    <t>252-354-3424</t>
  </si>
  <si>
    <t>252-354-5068</t>
  </si>
  <si>
    <t>gparker@emeraldisle-nc.org</t>
  </si>
  <si>
    <t>252-827-4823</t>
  </si>
  <si>
    <t>cbuck30@embarqmail.com</t>
  </si>
  <si>
    <t>1079730</t>
  </si>
  <si>
    <t>72052</t>
  </si>
  <si>
    <t>0.37</t>
  </si>
  <si>
    <t>57</t>
  </si>
  <si>
    <t>2.5</t>
  </si>
  <si>
    <t>201511</t>
  </si>
  <si>
    <t>Dee Hall</t>
  </si>
  <si>
    <t>336-427-2271</t>
  </si>
  <si>
    <t>dhall@townofmadison.org</t>
  </si>
  <si>
    <t>37461117</t>
  </si>
  <si>
    <t>0.73</t>
  </si>
  <si>
    <t>3300</t>
  </si>
  <si>
    <t>Shayne Wheeler</t>
  </si>
  <si>
    <t>828-926-0866 x 101</t>
  </si>
  <si>
    <t>828-926-3576</t>
  </si>
  <si>
    <t>swheeler@townofmaggievalley.com</t>
  </si>
  <si>
    <t>135</t>
  </si>
  <si>
    <t>575</t>
  </si>
  <si>
    <t>1250</t>
  </si>
  <si>
    <t>1775</t>
  </si>
  <si>
    <t>570</t>
  </si>
  <si>
    <t>Gwendolyn B. Vann</t>
  </si>
  <si>
    <t>910-289-3205</t>
  </si>
  <si>
    <t>910-289-9412</t>
  </si>
  <si>
    <t>910-289-4747</t>
  </si>
  <si>
    <t>0.66</t>
  </si>
  <si>
    <t>265</t>
  </si>
  <si>
    <t>Dianne Lowe</t>
  </si>
  <si>
    <t>828-428-5003</t>
  </si>
  <si>
    <t xml:space="preserve">Finance Director </t>
  </si>
  <si>
    <t xml:space="preserve">Same as above </t>
  </si>
  <si>
    <t>0.36</t>
  </si>
  <si>
    <t>2825</t>
  </si>
  <si>
    <t>17</t>
  </si>
  <si>
    <t>695</t>
  </si>
  <si>
    <t>1800</t>
  </si>
  <si>
    <t>828-652-3551</t>
  </si>
  <si>
    <t>828-652-1983</t>
  </si>
  <si>
    <t>bmoore@marionnc.org</t>
  </si>
  <si>
    <t>0.51</t>
  </si>
  <si>
    <t>2059</t>
  </si>
  <si>
    <t>440</t>
  </si>
  <si>
    <t>915</t>
  </si>
  <si>
    <t>120</t>
  </si>
  <si>
    <t>525</t>
  </si>
  <si>
    <t>4500</t>
  </si>
  <si>
    <t>17992</t>
  </si>
  <si>
    <t>760</t>
  </si>
  <si>
    <t>Kristie Griffin</t>
  </si>
  <si>
    <t>8286493031</t>
  </si>
  <si>
    <t>8286493413</t>
  </si>
  <si>
    <t>49</t>
  </si>
  <si>
    <t>Tonya Johnson</t>
  </si>
  <si>
    <t>704-624-2515</t>
  </si>
  <si>
    <t>Deborah Morton</t>
  </si>
  <si>
    <t>704-624-0175</t>
  </si>
  <si>
    <t>458</t>
  </si>
  <si>
    <t>704-843-1680</t>
  </si>
  <si>
    <t>Nancy Schneeberger</t>
  </si>
  <si>
    <t>704-843-1660</t>
  </si>
  <si>
    <t>tax@marvinnc.org</t>
  </si>
  <si>
    <t>Lindsey Wiggs</t>
  </si>
  <si>
    <t>704-708-1238</t>
  </si>
  <si>
    <t>704-845-1964</t>
  </si>
  <si>
    <t>lwiggs@matthewsnc.gov</t>
  </si>
  <si>
    <t>530</t>
  </si>
  <si>
    <t>624</t>
  </si>
  <si>
    <t>Angela Pitchford</t>
  </si>
  <si>
    <t>Interim Town Manager</t>
  </si>
  <si>
    <t>910 844-5231</t>
  </si>
  <si>
    <t>635</t>
  </si>
  <si>
    <t>44</t>
  </si>
  <si>
    <t>8</t>
  </si>
  <si>
    <t>395</t>
  </si>
  <si>
    <t>mhopper@townofmayodan.com</t>
  </si>
  <si>
    <t>615</t>
  </si>
  <si>
    <t>9199</t>
  </si>
  <si>
    <t>(252)448-2546</t>
  </si>
  <si>
    <t>(252)448-1080</t>
  </si>
  <si>
    <t>scroom@jonescountync.gov</t>
  </si>
  <si>
    <t>86</t>
  </si>
  <si>
    <t>Crystal Certain</t>
  </si>
  <si>
    <t>Town Administrator/Clerk</t>
  </si>
  <si>
    <t>910-628-0574</t>
  </si>
  <si>
    <t>SAME AS ABOVE</t>
  </si>
  <si>
    <t>bacotk@wildblue.net</t>
  </si>
  <si>
    <t>47300</t>
  </si>
  <si>
    <t>98900</t>
  </si>
  <si>
    <t>45500</t>
  </si>
  <si>
    <t>53400</t>
  </si>
  <si>
    <t>4450</t>
  </si>
  <si>
    <t>1</t>
  </si>
  <si>
    <t>1548</t>
  </si>
  <si>
    <t>Rita James</t>
  </si>
  <si>
    <t>704-994-3202</t>
  </si>
  <si>
    <t>704-994-3238</t>
  </si>
  <si>
    <t>rjames@co.anson.nc.us</t>
  </si>
  <si>
    <t>Jeanne Tate</t>
  </si>
  <si>
    <t>919-563-5901</t>
  </si>
  <si>
    <t>149</t>
  </si>
  <si>
    <t>3104</t>
  </si>
  <si>
    <t>725</t>
  </si>
  <si>
    <t>359</t>
  </si>
  <si>
    <t>252-738-2059</t>
  </si>
  <si>
    <t>0.45</t>
  </si>
  <si>
    <t>252-235-5761</t>
  </si>
  <si>
    <t>156310</t>
  </si>
  <si>
    <t>673280</t>
  </si>
  <si>
    <t>516970</t>
  </si>
  <si>
    <t>52</t>
  </si>
  <si>
    <t>371</t>
  </si>
  <si>
    <t>Beverly Love</t>
  </si>
  <si>
    <t>704-888-2232</t>
  </si>
  <si>
    <t>1204</t>
  </si>
  <si>
    <t>1177</t>
  </si>
  <si>
    <t>Aurelie Taylor</t>
  </si>
  <si>
    <t>828-890-2901</t>
  </si>
  <si>
    <t>aurelie.taylor@millsriver.org</t>
  </si>
  <si>
    <t>msncmayor@yahoo.com</t>
  </si>
  <si>
    <t>0.025</t>
  </si>
  <si>
    <t>704-545-9726</t>
  </si>
  <si>
    <t>704-545-0802</t>
  </si>
  <si>
    <t>Village Administrator</t>
  </si>
  <si>
    <t>704-463-1234</t>
  </si>
  <si>
    <t>704-463-1107</t>
  </si>
  <si>
    <t>333099</t>
  </si>
  <si>
    <t>240708</t>
  </si>
  <si>
    <t>92559</t>
  </si>
  <si>
    <t>148149</t>
  </si>
  <si>
    <t>0.22</t>
  </si>
  <si>
    <t>336-753-6701</t>
  </si>
  <si>
    <t>Brian S. Myers</t>
  </si>
  <si>
    <t>2663</t>
  </si>
  <si>
    <t>585340</t>
  </si>
  <si>
    <t>1766998</t>
  </si>
  <si>
    <t>1181658</t>
  </si>
  <si>
    <t>Lisa Strickland</t>
  </si>
  <si>
    <t>704-282-4534</t>
  </si>
  <si>
    <t>113</t>
  </si>
  <si>
    <t>415</t>
  </si>
  <si>
    <t>713</t>
  </si>
  <si>
    <t>285</t>
  </si>
  <si>
    <t>Stefan Stackhouse</t>
  </si>
  <si>
    <t>828-669-3810</t>
  </si>
  <si>
    <t>sstackhouse@townofmontreat.org</t>
  </si>
  <si>
    <t>177115</t>
  </si>
  <si>
    <t>19</t>
  </si>
  <si>
    <t>704-663-8278</t>
  </si>
  <si>
    <t>2940</t>
  </si>
  <si>
    <t>550</t>
  </si>
  <si>
    <t>520</t>
  </si>
  <si>
    <t>620</t>
  </si>
  <si>
    <t>490</t>
  </si>
  <si>
    <t>505</t>
  </si>
  <si>
    <t>Penalties</t>
  </si>
  <si>
    <t>252-726-6848</t>
  </si>
  <si>
    <t>Shirl Meadows</t>
  </si>
  <si>
    <t>252-726-2267</t>
  </si>
  <si>
    <t>605</t>
  </si>
  <si>
    <t>1772</t>
  </si>
  <si>
    <t>464</t>
  </si>
  <si>
    <t>485</t>
  </si>
  <si>
    <t>1400</t>
  </si>
  <si>
    <t>87</t>
  </si>
  <si>
    <t>476</t>
  </si>
  <si>
    <t>188</t>
  </si>
  <si>
    <t>475</t>
  </si>
  <si>
    <t>37</t>
  </si>
  <si>
    <t>919-463-6178</t>
  </si>
  <si>
    <t>39</t>
  </si>
  <si>
    <t>598</t>
  </si>
  <si>
    <t>12780</t>
  </si>
  <si>
    <t>1470</t>
  </si>
  <si>
    <t>Pam Stone</t>
  </si>
  <si>
    <t>336-786-3514</t>
  </si>
  <si>
    <t>336-786-3509</t>
  </si>
  <si>
    <t>scoalson@mountairy.org</t>
  </si>
  <si>
    <t>1850</t>
  </si>
  <si>
    <t>910-439-1336</t>
  </si>
  <si>
    <t>ljackson@mtgileadnc.com</t>
  </si>
  <si>
    <t>419700</t>
  </si>
  <si>
    <t>57600</t>
  </si>
  <si>
    <t>0.57</t>
  </si>
  <si>
    <t>704-951-3010</t>
  </si>
  <si>
    <t>704-822-2933</t>
  </si>
  <si>
    <t>553</t>
  </si>
  <si>
    <t>206</t>
  </si>
  <si>
    <t>1104</t>
  </si>
  <si>
    <t>214</t>
  </si>
  <si>
    <t>919-658-9537</t>
  </si>
  <si>
    <t>Kaye H. Anderson</t>
  </si>
  <si>
    <t>919-658-3873</t>
  </si>
  <si>
    <t>482030</t>
  </si>
  <si>
    <t>470</t>
  </si>
  <si>
    <t>Crystal Smith</t>
  </si>
  <si>
    <t>704-436-9803</t>
  </si>
  <si>
    <t>704-436-2921</t>
  </si>
  <si>
    <t>smithc@mtpleasantnc.us</t>
  </si>
  <si>
    <t>Carolyn Brown</t>
  </si>
  <si>
    <t>252-398-5904</t>
  </si>
  <si>
    <t>495</t>
  </si>
  <si>
    <t>260</t>
  </si>
  <si>
    <t>828-837-2510</t>
  </si>
  <si>
    <t>828-837-9612</t>
  </si>
  <si>
    <t>1315</t>
  </si>
  <si>
    <t>Linda Bittner</t>
  </si>
  <si>
    <t>252-449-2008</t>
  </si>
  <si>
    <t>252-441-4680</t>
  </si>
  <si>
    <t>linda.bittner@nagsheadnc.gov</t>
  </si>
  <si>
    <t>705</t>
  </si>
  <si>
    <t>891</t>
  </si>
  <si>
    <t>660</t>
  </si>
  <si>
    <t>Linda Modlin</t>
  </si>
  <si>
    <t>252-459-4511 x226</t>
  </si>
  <si>
    <t>Yvette Hinton</t>
  </si>
  <si>
    <t>Deputy Finance Officer/Tax Collector</t>
  </si>
  <si>
    <t>252-459-4511 x227</t>
  </si>
  <si>
    <t>252-459-8926</t>
  </si>
  <si>
    <t>yvette.hinton@townofnashvillenc.gov</t>
  </si>
  <si>
    <t>2500</t>
  </si>
  <si>
    <t>CHARLENA R. ALSTON</t>
  </si>
  <si>
    <t>910-371-2432</t>
  </si>
  <si>
    <t>City Manager</t>
  </si>
  <si>
    <t>221220</t>
  </si>
  <si>
    <t>971</t>
  </si>
  <si>
    <t>315</t>
  </si>
  <si>
    <t>2170</t>
  </si>
  <si>
    <t>Susan R. Almond</t>
  </si>
  <si>
    <t>704-463-5423</t>
  </si>
  <si>
    <t>704-463-0230</t>
  </si>
  <si>
    <t>0.16</t>
  </si>
  <si>
    <t>TOWN ADMINISTRATOR</t>
  </si>
  <si>
    <t>828-733-2069</t>
  </si>
  <si>
    <t>41</t>
  </si>
  <si>
    <t>735</t>
  </si>
  <si>
    <t>1305</t>
  </si>
  <si>
    <t>MARYELLEN V BROWN</t>
  </si>
  <si>
    <t>252-223-4749</t>
  </si>
  <si>
    <t>252-223-5382</t>
  </si>
  <si>
    <t>0.357</t>
  </si>
  <si>
    <t>910-594-0827</t>
  </si>
  <si>
    <t>910-236-9018</t>
  </si>
  <si>
    <t>scphelan</t>
  </si>
  <si>
    <t>Serina T. Hinson</t>
  </si>
  <si>
    <t>828-695-4258</t>
  </si>
  <si>
    <t>Ronald L. Ingram</t>
  </si>
  <si>
    <t>828-695-4280</t>
  </si>
  <si>
    <t>828-465-7419</t>
  </si>
  <si>
    <t>ringram@newtonnc.gov</t>
  </si>
  <si>
    <t>Cindy P. Gardner</t>
  </si>
  <si>
    <t>252-456-3325</t>
  </si>
  <si>
    <t>252-456-4182</t>
  </si>
  <si>
    <t>townclerk@townofnorlina.com</t>
  </si>
  <si>
    <t>64</t>
  </si>
  <si>
    <t>0.3932</t>
  </si>
  <si>
    <t>1412</t>
  </si>
  <si>
    <t>2450</t>
  </si>
  <si>
    <t>1815</t>
  </si>
  <si>
    <t>336-838-1779</t>
  </si>
  <si>
    <t>payroll@north-wilkesboro.com</t>
  </si>
  <si>
    <t>33</t>
  </si>
  <si>
    <t>1475</t>
  </si>
  <si>
    <t>590</t>
  </si>
  <si>
    <t>704-474-3416</t>
  </si>
  <si>
    <t>704-474-3201</t>
  </si>
  <si>
    <t>0.4</t>
  </si>
  <si>
    <t>390</t>
  </si>
  <si>
    <t>252-798-7721</t>
  </si>
  <si>
    <t>Same as above</t>
  </si>
  <si>
    <t>252-798-1430</t>
  </si>
  <si>
    <t>oakcity204@embarqmail.com</t>
  </si>
  <si>
    <t>597112</t>
  </si>
  <si>
    <t>42</t>
  </si>
  <si>
    <t>Bonnie Bray</t>
  </si>
  <si>
    <t>538</t>
  </si>
  <si>
    <t>53</t>
  </si>
  <si>
    <t>Samuel K Anders CPA MSA</t>
  </si>
  <si>
    <t>336-643-7577</t>
  </si>
  <si>
    <t>336-643-3606</t>
  </si>
  <si>
    <t>sam@samanderscpa.com</t>
  </si>
  <si>
    <t>0.0863</t>
  </si>
  <si>
    <t>228</t>
  </si>
  <si>
    <t>704-485-3351</t>
  </si>
  <si>
    <t>95906</t>
  </si>
  <si>
    <t>91057</t>
  </si>
  <si>
    <t>4849</t>
  </si>
  <si>
    <t>466</t>
  </si>
  <si>
    <t>Daisy Ivey</t>
  </si>
  <si>
    <t>(910) 579-2166</t>
  </si>
  <si>
    <t>Wendy Barbee</t>
  </si>
  <si>
    <t>(910) 579-8804</t>
  </si>
  <si>
    <t>Wendy@oibgov.com</t>
  </si>
  <si>
    <t>0.155</t>
  </si>
  <si>
    <t>236</t>
  </si>
  <si>
    <t>Renee' Taylor</t>
  </si>
  <si>
    <t>828-668-4244</t>
  </si>
  <si>
    <t>828-668-2007</t>
  </si>
  <si>
    <t>rtaylor@oldfortnc.com</t>
  </si>
  <si>
    <t>252-249-0555</t>
  </si>
  <si>
    <t>Heidi Artley</t>
  </si>
  <si>
    <t>252-249-0208</t>
  </si>
  <si>
    <t>914</t>
  </si>
  <si>
    <t>708</t>
  </si>
  <si>
    <t>Richard Overman</t>
  </si>
  <si>
    <t>336-584-4258</t>
  </si>
  <si>
    <t>Bobby J. Massey</t>
  </si>
  <si>
    <t>CPA</t>
  </si>
  <si>
    <t>336-584-0171</t>
  </si>
  <si>
    <t>336-584-8249</t>
  </si>
  <si>
    <t>bmasseycpa@bellsouth.net</t>
  </si>
  <si>
    <t>1903009</t>
  </si>
  <si>
    <t>856895</t>
  </si>
  <si>
    <t>69902</t>
  </si>
  <si>
    <t>61887</t>
  </si>
  <si>
    <t>8015</t>
  </si>
  <si>
    <t>0.18</t>
  </si>
  <si>
    <t>252-944-8809</t>
  </si>
  <si>
    <t>Debra McNeill</t>
  </si>
  <si>
    <t>910-858-3360</t>
  </si>
  <si>
    <t>375500</t>
  </si>
  <si>
    <t>241100</t>
  </si>
  <si>
    <t>147900</t>
  </si>
  <si>
    <t>93200</t>
  </si>
  <si>
    <t>23</t>
  </si>
  <si>
    <t>Cynthia T. McNally</t>
  </si>
  <si>
    <t>252-795-4600</t>
  </si>
  <si>
    <t>252-795-4242</t>
  </si>
  <si>
    <t>0.68</t>
  </si>
  <si>
    <t>55662</t>
  </si>
  <si>
    <t>1046400</t>
  </si>
  <si>
    <t>1832400</t>
  </si>
  <si>
    <t>1110470</t>
  </si>
  <si>
    <t>721930</t>
  </si>
  <si>
    <t>0.055</t>
  </si>
  <si>
    <t>36</t>
  </si>
  <si>
    <t>560</t>
  </si>
  <si>
    <t>1505</t>
  </si>
  <si>
    <t>Michael D. Hunt</t>
  </si>
  <si>
    <t>919-242-5126</t>
  </si>
  <si>
    <t>166</t>
  </si>
  <si>
    <t>74</t>
  </si>
  <si>
    <t>0.06</t>
  </si>
  <si>
    <t>Connie G. Shelton</t>
  </si>
  <si>
    <t>252-247-4355</t>
  </si>
  <si>
    <t>cshelton@townofpks.com</t>
  </si>
  <si>
    <t>435</t>
  </si>
  <si>
    <t>347</t>
  </si>
  <si>
    <t>18</t>
  </si>
  <si>
    <t>SHARON THOMPSON</t>
  </si>
  <si>
    <t>919-965-2284</t>
  </si>
  <si>
    <t>919-965-0066</t>
  </si>
  <si>
    <t>clerk@pinelevel.org</t>
  </si>
  <si>
    <t>181</t>
  </si>
  <si>
    <t>John G. Frye</t>
  </si>
  <si>
    <t>Director of Financial Services</t>
  </si>
  <si>
    <t>910-295-4434</t>
  </si>
  <si>
    <t>0.28</t>
  </si>
  <si>
    <t>Golf Cart Stickers</t>
  </si>
  <si>
    <t>704-889-1722</t>
  </si>
  <si>
    <t>704-889-2293</t>
  </si>
  <si>
    <t>215</t>
  </si>
  <si>
    <t>Kimberly Mitchell</t>
  </si>
  <si>
    <t>252-568-3181</t>
  </si>
  <si>
    <t>417214</t>
  </si>
  <si>
    <t>128</t>
  </si>
  <si>
    <t>1005</t>
  </si>
  <si>
    <t>Nancy Emslie</t>
  </si>
  <si>
    <t>919-542-7109</t>
  </si>
  <si>
    <t>0.4333</t>
  </si>
  <si>
    <t>730</t>
  </si>
  <si>
    <t>336-674-3002</t>
  </si>
  <si>
    <t>336-641-4380</t>
  </si>
  <si>
    <t>183</t>
  </si>
  <si>
    <t>Kimberly James</t>
  </si>
  <si>
    <t>Tax Clerk</t>
  </si>
  <si>
    <t>252-793-9101</t>
  </si>
  <si>
    <t>252-793-6738</t>
  </si>
  <si>
    <t>kimberly.james@visitplymouthnc.com</t>
  </si>
  <si>
    <t>669320</t>
  </si>
  <si>
    <t>584190</t>
  </si>
  <si>
    <t>85130</t>
  </si>
  <si>
    <t>Town Clerk/Finance</t>
  </si>
  <si>
    <t>3565000</t>
  </si>
  <si>
    <t>0.25</t>
  </si>
  <si>
    <t>Victoria W. Blanton</t>
  </si>
  <si>
    <t>704-538-8334</t>
  </si>
  <si>
    <t>Jack B. Shytle</t>
  </si>
  <si>
    <t>704-477-3702</t>
  </si>
  <si>
    <t>jshytle1@carolina.rr.com</t>
  </si>
  <si>
    <t xml:space="preserve">Tax Collector </t>
  </si>
  <si>
    <t>252-224-9831</t>
  </si>
  <si>
    <t xml:space="preserve">Staci Ventura </t>
  </si>
  <si>
    <t>252-224-0423</t>
  </si>
  <si>
    <t>pvilletc@embarqmail.com</t>
  </si>
  <si>
    <t>73134</t>
  </si>
  <si>
    <t>0.24</t>
  </si>
  <si>
    <t>910-875-8161</t>
  </si>
  <si>
    <t>910-875-8165</t>
  </si>
  <si>
    <t>sedwards@raefordnc.org</t>
  </si>
  <si>
    <t>Perry E. James III</t>
  </si>
  <si>
    <t>Chief Financial Officer</t>
  </si>
  <si>
    <t>Natasha Baldwin</t>
  </si>
  <si>
    <t>(919) 996-4948</t>
  </si>
  <si>
    <t>(919) 996-7628</t>
  </si>
  <si>
    <t>2270</t>
  </si>
  <si>
    <t>2115</t>
  </si>
  <si>
    <t>292612</t>
  </si>
  <si>
    <t>211311</t>
  </si>
  <si>
    <t>81301</t>
  </si>
  <si>
    <t xml:space="preserve">Finance Officer </t>
  </si>
  <si>
    <t>704-824-3461</t>
  </si>
  <si>
    <t>704-485-3203</t>
  </si>
  <si>
    <t>Aloma Whitley</t>
  </si>
  <si>
    <t>704-485-2002</t>
  </si>
  <si>
    <t>704-485-2015</t>
  </si>
  <si>
    <t>awhitley@redcross-nc.com</t>
  </si>
  <si>
    <t>Kathy Pittman</t>
  </si>
  <si>
    <t>kpittman@redsprings.org</t>
  </si>
  <si>
    <t>427800</t>
  </si>
  <si>
    <t>Chris Phillips</t>
  </si>
  <si>
    <t>Michelle Smith</t>
  </si>
  <si>
    <t>336-349-1058</t>
  </si>
  <si>
    <t>msmith@ci.reidsville.nc.us</t>
  </si>
  <si>
    <t>0.74</t>
  </si>
  <si>
    <t>299</t>
  </si>
  <si>
    <t>7500</t>
  </si>
  <si>
    <t>26300</t>
  </si>
  <si>
    <t>2</t>
  </si>
  <si>
    <t>828-396-8400</t>
  </si>
  <si>
    <t>Elizabeth D Wilson</t>
  </si>
  <si>
    <t>bfinance@charter.net</t>
  </si>
  <si>
    <t>252-539-2315</t>
  </si>
  <si>
    <t>0.65</t>
  </si>
  <si>
    <t>Carolyn Capps</t>
  </si>
  <si>
    <t>704-463-1308</t>
  </si>
  <si>
    <t>704-463-1408</t>
  </si>
  <si>
    <t>Richfieldnc@aol.com</t>
  </si>
  <si>
    <t>2507672</t>
  </si>
  <si>
    <t>(910)324-3301</t>
  </si>
  <si>
    <t>(910)455-2196 Ext. 101</t>
  </si>
  <si>
    <t>purban@wssgcpa.com</t>
  </si>
  <si>
    <t>1427</t>
  </si>
  <si>
    <t>252-638-3870 ext. 5</t>
  </si>
  <si>
    <t>0.265</t>
  </si>
  <si>
    <t>NONE</t>
  </si>
  <si>
    <t>Zoning Permits</t>
  </si>
  <si>
    <t>370</t>
  </si>
  <si>
    <t>252-533-2800</t>
  </si>
  <si>
    <t>Lori C. Jones</t>
  </si>
  <si>
    <t>252-533-2836</t>
  </si>
  <si>
    <t>ljones@roanokerapidsnc.com</t>
  </si>
  <si>
    <t>1076</t>
  </si>
  <si>
    <t>733</t>
  </si>
  <si>
    <t>198</t>
  </si>
  <si>
    <t>445</t>
  </si>
  <si>
    <t>1525</t>
  </si>
  <si>
    <t>3225</t>
  </si>
  <si>
    <t>Steve Hooper</t>
  </si>
  <si>
    <t>828-479-3250</t>
  </si>
  <si>
    <t>Mandy Sharpe</t>
  </si>
  <si>
    <t>828-479-9272</t>
  </si>
  <si>
    <t>m.sharpe@townofrobbinsville.com</t>
  </si>
  <si>
    <t>252-508-0311</t>
  </si>
  <si>
    <t>HAZEL K TEW</t>
  </si>
  <si>
    <t>910-895-9088</t>
  </si>
  <si>
    <t>910-895-0610</t>
  </si>
  <si>
    <t>hazel@gorockingham.com</t>
  </si>
  <si>
    <t>201</t>
  </si>
  <si>
    <t>131</t>
  </si>
  <si>
    <t>532</t>
  </si>
  <si>
    <t>704-279-2180</t>
  </si>
  <si>
    <t>704-279-0454</t>
  </si>
  <si>
    <t>48837</t>
  </si>
  <si>
    <t>46899</t>
  </si>
  <si>
    <t>1938</t>
  </si>
  <si>
    <t>7120</t>
  </si>
  <si>
    <t>Cable vision</t>
  </si>
  <si>
    <t>Accountant</t>
  </si>
  <si>
    <t>252-972-1353</t>
  </si>
  <si>
    <t>252-972-1662</t>
  </si>
  <si>
    <t>Chrissy.rhodes@rockymountnc.gov</t>
  </si>
  <si>
    <t>775</t>
  </si>
  <si>
    <t>Cable TV Franchise Fee</t>
  </si>
  <si>
    <t>Amy Stevens</t>
  </si>
  <si>
    <t>919-556-3506</t>
  </si>
  <si>
    <t>919-556-6852</t>
  </si>
  <si>
    <t>amy.stevens@rolesville.nc.gov</t>
  </si>
  <si>
    <t>2180</t>
  </si>
  <si>
    <t>1740</t>
  </si>
  <si>
    <t>419</t>
  </si>
  <si>
    <t>0.82</t>
  </si>
  <si>
    <t>910-289-3159</t>
  </si>
  <si>
    <t>910-289-4461</t>
  </si>
  <si>
    <t>Brian Shelton</t>
  </si>
  <si>
    <t>828-884-6859</t>
  </si>
  <si>
    <t>Daniel Craig</t>
  </si>
  <si>
    <t>336-599-3116</t>
  </si>
  <si>
    <t>336-599-3774</t>
  </si>
  <si>
    <t>dcraig@cityofroxboro.com</t>
  </si>
  <si>
    <t>345</t>
  </si>
  <si>
    <t>Fishing Licenses</t>
  </si>
  <si>
    <t>550202</t>
  </si>
  <si>
    <t>FRANK L JAMES</t>
  </si>
  <si>
    <t>336-969-6856</t>
  </si>
  <si>
    <t>MONICA S THOMAS</t>
  </si>
  <si>
    <t>336-969-9081</t>
  </si>
  <si>
    <t>828-874-0022</t>
  </si>
  <si>
    <t>0.1</t>
  </si>
  <si>
    <t>828-286-8054</t>
  </si>
  <si>
    <t>thodge@rutherfordton.net</t>
  </si>
  <si>
    <t>0.567</t>
  </si>
  <si>
    <t>(910)259-9655</t>
  </si>
  <si>
    <t>sthelena@bizec.rr.com</t>
  </si>
  <si>
    <t>JUANITA FAIRCLOTH</t>
  </si>
  <si>
    <t>S. Wade Furches</t>
  </si>
  <si>
    <t>wfurc@salisburync.gov</t>
  </si>
  <si>
    <t>2800</t>
  </si>
  <si>
    <t>2850</t>
  </si>
  <si>
    <t>Martina Colby</t>
  </si>
  <si>
    <t>910.655.3153</t>
  </si>
  <si>
    <t>778670</t>
  </si>
  <si>
    <t>Beth Kelly</t>
  </si>
  <si>
    <t>Financial Services Director</t>
  </si>
  <si>
    <t>919-777-1106</t>
  </si>
  <si>
    <t>Tina Stroupe</t>
  </si>
  <si>
    <t>919-775-5084</t>
  </si>
  <si>
    <t>116</t>
  </si>
  <si>
    <t>Charles Thomas Hawkins</t>
  </si>
  <si>
    <t>252-238-3487</t>
  </si>
  <si>
    <t>Brenda N. Wilson</t>
  </si>
  <si>
    <t>252-238-3489</t>
  </si>
  <si>
    <t>26</t>
  </si>
  <si>
    <t>828-396-7903</t>
  </si>
  <si>
    <t>Karen Clontz</t>
  </si>
  <si>
    <t>828-396-8955</t>
  </si>
  <si>
    <t>kclontz@townofsawmills.com</t>
  </si>
  <si>
    <t>Nancy Jackson</t>
  </si>
  <si>
    <t>252-826-3152</t>
  </si>
  <si>
    <t>2470</t>
  </si>
  <si>
    <t>0.7</t>
  </si>
  <si>
    <t>264</t>
  </si>
  <si>
    <t>447</t>
  </si>
  <si>
    <t>2581</t>
  </si>
  <si>
    <t>336-449-1132</t>
  </si>
  <si>
    <t>970000</t>
  </si>
  <si>
    <t>774923</t>
  </si>
  <si>
    <t>195077</t>
  </si>
  <si>
    <t>0.275</t>
  </si>
  <si>
    <t>Kim P Batten</t>
  </si>
  <si>
    <t>919-965-4637</t>
  </si>
  <si>
    <t>828-963-5343</t>
  </si>
  <si>
    <t>828-963-7418</t>
  </si>
  <si>
    <t>townfinance@sevendevils.net</t>
  </si>
  <si>
    <t>252-569-5241</t>
  </si>
  <si>
    <t>townof7springs@gmail.com</t>
  </si>
  <si>
    <t>205</t>
  </si>
  <si>
    <t>Carol B. Ferguson</t>
  </si>
  <si>
    <t>252-585-0411</t>
  </si>
  <si>
    <t>252-585-9073</t>
  </si>
  <si>
    <t>severnnc@3rddoor.com</t>
  </si>
  <si>
    <t>7</t>
  </si>
  <si>
    <t>Maria Gaither</t>
  </si>
  <si>
    <t>910-754-4032</t>
  </si>
  <si>
    <t>252-977-7488</t>
  </si>
  <si>
    <t>202</t>
  </si>
  <si>
    <t>Justin S. Merritt</t>
  </si>
  <si>
    <t>704-484-6834</t>
  </si>
  <si>
    <t>704-484-6871</t>
  </si>
  <si>
    <t>justin.merritt@cityofshelby.com</t>
  </si>
  <si>
    <t>919-742-4733</t>
  </si>
  <si>
    <t>919-663-3874</t>
  </si>
  <si>
    <t>1265</t>
  </si>
  <si>
    <t>1725</t>
  </si>
  <si>
    <t>Sue Ellen Hill</t>
  </si>
  <si>
    <t>252-757-1430</t>
  </si>
  <si>
    <t>252-757-0434</t>
  </si>
  <si>
    <t>simpson@suddenlinkmail.com</t>
  </si>
  <si>
    <t>6970</t>
  </si>
  <si>
    <t>72</t>
  </si>
  <si>
    <t>Rhonda R. Payne</t>
  </si>
  <si>
    <t>252-237-4226</t>
  </si>
  <si>
    <t>Mayor/Town Administrator</t>
  </si>
  <si>
    <t>65413</t>
  </si>
  <si>
    <t>9</t>
  </si>
  <si>
    <t>Gregory Siler</t>
  </si>
  <si>
    <t>(919) 934-2116, Ext. 1106</t>
  </si>
  <si>
    <t>(919) 934-1134</t>
  </si>
  <si>
    <t>greg.siler@smithfield-nc.com</t>
  </si>
  <si>
    <t>6188</t>
  </si>
  <si>
    <t>363</t>
  </si>
  <si>
    <t>1955</t>
  </si>
  <si>
    <t>865</t>
  </si>
  <si>
    <t>Cathy Webb</t>
  </si>
  <si>
    <t>252-747-3414</t>
  </si>
  <si>
    <t>252-747-4269</t>
  </si>
  <si>
    <t>webbc@snowhillnc.com</t>
  </si>
  <si>
    <t>910-692-2971</t>
  </si>
  <si>
    <t>Bonnie Swain</t>
  </si>
  <si>
    <t>252-261-2394</t>
  </si>
  <si>
    <t>252-255-0876</t>
  </si>
  <si>
    <t>bswain@southernshores-nc.gov</t>
  </si>
  <si>
    <t>246</t>
  </si>
  <si>
    <t>Melanie Trexler</t>
  </si>
  <si>
    <t>910-457-7905</t>
  </si>
  <si>
    <t>2456</t>
  </si>
  <si>
    <t>284</t>
  </si>
  <si>
    <t>4600</t>
  </si>
  <si>
    <t>JOHN H. MILLER</t>
  </si>
  <si>
    <t>336-372-4257</t>
  </si>
  <si>
    <t>PEGGY CHOATE</t>
  </si>
  <si>
    <t>336-372-2051</t>
  </si>
  <si>
    <t>pchoate@townofsparta.org</t>
  </si>
  <si>
    <t>305</t>
  </si>
  <si>
    <t>djfaison1985@gmail.com</t>
  </si>
  <si>
    <t>178468</t>
  </si>
  <si>
    <t>325117</t>
  </si>
  <si>
    <t>229584</t>
  </si>
  <si>
    <t>155260</t>
  </si>
  <si>
    <t>74324</t>
  </si>
  <si>
    <t>704-633-2231</t>
  </si>
  <si>
    <t>3171</t>
  </si>
  <si>
    <t>104</t>
  </si>
  <si>
    <t>Cathy Swafford</t>
  </si>
  <si>
    <t>828-286-3466</t>
  </si>
  <si>
    <t>828-286-3305</t>
  </si>
  <si>
    <t>cswafford@spindalenc.net</t>
  </si>
  <si>
    <t>700843</t>
  </si>
  <si>
    <t>567484</t>
  </si>
  <si>
    <t>133359</t>
  </si>
  <si>
    <t>0.683</t>
  </si>
  <si>
    <t>Michele Collins</t>
  </si>
  <si>
    <t>252-478-5186</t>
  </si>
  <si>
    <t>252-478-7131</t>
  </si>
  <si>
    <t>m.collins@springhope.net</t>
  </si>
  <si>
    <t>114070</t>
  </si>
  <si>
    <t>0.6</t>
  </si>
  <si>
    <t>David Lindsey</t>
  </si>
  <si>
    <t>828-765-3000</t>
  </si>
  <si>
    <t>828-765-3014</t>
  </si>
  <si>
    <t>spfinance@bellsouth.net</t>
  </si>
  <si>
    <t>2985</t>
  </si>
  <si>
    <t>5696</t>
  </si>
  <si>
    <t>910-865-5164</t>
  </si>
  <si>
    <t>910-865-3849</t>
  </si>
  <si>
    <t>Lonna Hart</t>
  </si>
  <si>
    <t>336-622-3030</t>
  </si>
  <si>
    <t>336-622-6859</t>
  </si>
  <si>
    <t>townofstaley@rtelco.net</t>
  </si>
  <si>
    <t>276168</t>
  </si>
  <si>
    <t>14</t>
  </si>
  <si>
    <t>704-821-0314</t>
  </si>
  <si>
    <t>704-821-6841</t>
  </si>
  <si>
    <t>0.215</t>
  </si>
  <si>
    <t>258</t>
  </si>
  <si>
    <t>1103</t>
  </si>
  <si>
    <t>506</t>
  </si>
  <si>
    <t>Wanda W. Yow</t>
  </si>
  <si>
    <t>704-888-2386</t>
  </si>
  <si>
    <t>Bridgette Helms</t>
  </si>
  <si>
    <t>Interim Town Administrator</t>
  </si>
  <si>
    <t>704-888-0523</t>
  </si>
  <si>
    <t>bwhelms@bellsouth.net</t>
  </si>
  <si>
    <t>238300</t>
  </si>
  <si>
    <t>740</t>
  </si>
  <si>
    <t>167028</t>
  </si>
  <si>
    <t>158373</t>
  </si>
  <si>
    <t>8655</t>
  </si>
  <si>
    <t>252-238-3608</t>
  </si>
  <si>
    <t>252-238-2696</t>
  </si>
  <si>
    <t>139</t>
  </si>
  <si>
    <t>93</t>
  </si>
  <si>
    <t>618</t>
  </si>
  <si>
    <t>Robin L. Hussey</t>
  </si>
  <si>
    <t>Administrative Assistant</t>
  </si>
  <si>
    <t>910-428-4623</t>
  </si>
  <si>
    <t>910-428-1170</t>
  </si>
  <si>
    <t>townofstar@gmail.com</t>
  </si>
  <si>
    <t>6222600</t>
  </si>
  <si>
    <t>179372</t>
  </si>
  <si>
    <t>106272</t>
  </si>
  <si>
    <t>73100</t>
  </si>
  <si>
    <t>(704) 878-3592</t>
  </si>
  <si>
    <t>Gene R. Triplett</t>
  </si>
  <si>
    <t>(704) 878-3593</t>
  </si>
  <si>
    <t>(704) 873-4167</t>
  </si>
  <si>
    <t>gtriplett@statesvillenc.net</t>
  </si>
  <si>
    <t>3845</t>
  </si>
  <si>
    <t>1205</t>
  </si>
  <si>
    <t>TOWN CLERK/FINANCE OFFICER</t>
  </si>
  <si>
    <t>910-323-1892</t>
  </si>
  <si>
    <t>69</t>
  </si>
  <si>
    <t>6540</t>
  </si>
  <si>
    <t>Joanna Dalton</t>
  </si>
  <si>
    <t>336-573-9393</t>
  </si>
  <si>
    <t>6454102</t>
  </si>
  <si>
    <t>22913</t>
  </si>
  <si>
    <t>21036</t>
  </si>
  <si>
    <t>1877</t>
  </si>
  <si>
    <t>0.67</t>
  </si>
  <si>
    <t>Administrator</t>
  </si>
  <si>
    <t>919-693-4646</t>
  </si>
  <si>
    <t>919-693-1032</t>
  </si>
  <si>
    <t>jcp4646@yahoo.com</t>
  </si>
  <si>
    <t>336-643-8655</t>
  </si>
  <si>
    <t>336-643-8654</t>
  </si>
  <si>
    <t>0.0275</t>
  </si>
  <si>
    <t>82</t>
  </si>
  <si>
    <t>Lisa Anglin</t>
  </si>
  <si>
    <t>910-579-6297</t>
  </si>
  <si>
    <t>910-579-1840</t>
  </si>
  <si>
    <t>910-328-4131</t>
  </si>
  <si>
    <t>910-328-1746</t>
  </si>
  <si>
    <t>874</t>
  </si>
  <si>
    <t>146</t>
  </si>
  <si>
    <t>168</t>
  </si>
  <si>
    <t>2467</t>
  </si>
  <si>
    <t>Sonia Johnson</t>
  </si>
  <si>
    <t>910-326-4428</t>
  </si>
  <si>
    <t>910-326-3101</t>
  </si>
  <si>
    <t>sjohnson@ci.swansboro.nc.us</t>
  </si>
  <si>
    <t>742680</t>
  </si>
  <si>
    <t>273020</t>
  </si>
  <si>
    <t>261520</t>
  </si>
  <si>
    <t>11500</t>
  </si>
  <si>
    <t>1405</t>
  </si>
  <si>
    <t>2268</t>
  </si>
  <si>
    <t>480</t>
  </si>
  <si>
    <t>930</t>
  </si>
  <si>
    <t>1860</t>
  </si>
  <si>
    <t>828-586-2719</t>
  </si>
  <si>
    <t>68719</t>
  </si>
  <si>
    <t>Barbara Wilkins</t>
  </si>
  <si>
    <t>910-862-4314</t>
  </si>
  <si>
    <t>bmwilkinstown@gmail.com</t>
  </si>
  <si>
    <t>340</t>
  </si>
  <si>
    <t>Anne Mann</t>
  </si>
  <si>
    <t>252-641-4212</t>
  </si>
  <si>
    <t>252-641-4227</t>
  </si>
  <si>
    <t>252-641-4286</t>
  </si>
  <si>
    <t>juliebraxton@tarboro-nc.com</t>
  </si>
  <si>
    <t>755</t>
  </si>
  <si>
    <t>Yolanda T. Prince</t>
  </si>
  <si>
    <t>828-632-2218</t>
  </si>
  <si>
    <t>828-632-7964</t>
  </si>
  <si>
    <t>yprince@taylorsvillenc.com</t>
  </si>
  <si>
    <t>1970</t>
  </si>
  <si>
    <t>MABEL WALDEN</t>
  </si>
  <si>
    <t>910-295-4010</t>
  </si>
  <si>
    <t>910-295-1696</t>
  </si>
  <si>
    <t>TAYLORTOWNCLERK2@GMAIL.COM</t>
  </si>
  <si>
    <t>1640</t>
  </si>
  <si>
    <t>910-285-7564</t>
  </si>
  <si>
    <t>3000</t>
  </si>
  <si>
    <t>Leo Daniel Corder Jr.</t>
  </si>
  <si>
    <t>336-983-0029</t>
  </si>
  <si>
    <t>336-983-4334</t>
  </si>
  <si>
    <t>administrator@tobaccovillenc.org</t>
  </si>
  <si>
    <t>102</t>
  </si>
  <si>
    <t>46</t>
  </si>
  <si>
    <t>Cable TV Franchise Tax (Residual)</t>
  </si>
  <si>
    <t>CONNIE B FORAND</t>
  </si>
  <si>
    <t>910-328-5841</t>
  </si>
  <si>
    <t>910-328-1560</t>
  </si>
  <si>
    <t>accountant@topsailbeach.org</t>
  </si>
  <si>
    <t>644385</t>
  </si>
  <si>
    <t>4200</t>
  </si>
  <si>
    <t>Abra Cullen</t>
  </si>
  <si>
    <t>252-637-9810</t>
  </si>
  <si>
    <t>329</t>
  </si>
  <si>
    <t>2367</t>
  </si>
  <si>
    <t>Darlene O. Spivey</t>
  </si>
  <si>
    <t>(252)448-4441</t>
  </si>
  <si>
    <t>45000</t>
  </si>
  <si>
    <t>Debbie Hinson</t>
  </si>
  <si>
    <t>336-431-2841</t>
  </si>
  <si>
    <t>336-431-5079</t>
  </si>
  <si>
    <t>1542</t>
  </si>
  <si>
    <t>Steven H. Shealy</t>
  </si>
  <si>
    <t>704-528-7600</t>
  </si>
  <si>
    <t>704-528-7605</t>
  </si>
  <si>
    <t>0.47</t>
  </si>
  <si>
    <t>709</t>
  </si>
  <si>
    <t>Cathy M. Maness</t>
  </si>
  <si>
    <t>1115</t>
  </si>
  <si>
    <t>Pamela B. Justice</t>
  </si>
  <si>
    <t>828-859-6654</t>
  </si>
  <si>
    <t>828-859-6653</t>
  </si>
  <si>
    <t>pbj@tryon-nc.com</t>
  </si>
  <si>
    <t>1174193</t>
  </si>
  <si>
    <t>Cynthia Cottle</t>
  </si>
  <si>
    <t>910-592-1247</t>
  </si>
  <si>
    <t>ccottle@sampsonnc.com</t>
  </si>
  <si>
    <t>Darrell H. Baucom</t>
  </si>
  <si>
    <t>704-283-0863</t>
  </si>
  <si>
    <t>dbaucom4@carolina.rr.com</t>
  </si>
  <si>
    <t>0.02</t>
  </si>
  <si>
    <t>54</t>
  </si>
  <si>
    <t>252-244-0919</t>
  </si>
  <si>
    <t>747</t>
  </si>
  <si>
    <t>155</t>
  </si>
  <si>
    <t>304</t>
  </si>
  <si>
    <t>Cassandra Parrish</t>
  </si>
  <si>
    <t>910-842-3095</t>
  </si>
  <si>
    <t>910-846-3353</t>
  </si>
  <si>
    <t>varnamtown@atmc.net</t>
  </si>
  <si>
    <t>910-245-4676</t>
  </si>
  <si>
    <t>vassnc@townofvass.com</t>
  </si>
  <si>
    <t>Tiffany D. Lott</t>
  </si>
  <si>
    <t>704-445-4708</t>
  </si>
  <si>
    <t>Cindy C. Burchett</t>
  </si>
  <si>
    <t>910-485-3502</t>
  </si>
  <si>
    <t>910-485-0747</t>
  </si>
  <si>
    <t>townofwade@nc.rr.com</t>
  </si>
  <si>
    <t>704-694-5171</t>
  </si>
  <si>
    <t>704-695-1331</t>
  </si>
  <si>
    <t>4070</t>
  </si>
  <si>
    <t>5214085</t>
  </si>
  <si>
    <t>387860</t>
  </si>
  <si>
    <t>84090</t>
  </si>
  <si>
    <t>5000</t>
  </si>
  <si>
    <t>Aileen J. Staples</t>
  </si>
  <si>
    <t>919-435-9461</t>
  </si>
  <si>
    <t>Modestine L. Harding</t>
  </si>
  <si>
    <t>919-435-9462</t>
  </si>
  <si>
    <t>919-435-9489</t>
  </si>
  <si>
    <t>mharding@wakeforestnc.gov</t>
  </si>
  <si>
    <t>Scott Snow</t>
  </si>
  <si>
    <t>336-595-4212</t>
  </si>
  <si>
    <t>336-595-6183</t>
  </si>
  <si>
    <t>scottsnow@triad.rr.com</t>
  </si>
  <si>
    <t>4000</t>
  </si>
  <si>
    <t>LESLIE A. FALSTREAU</t>
  </si>
  <si>
    <t>336-591-4809</t>
  </si>
  <si>
    <t>336-591-7275</t>
  </si>
  <si>
    <t>1204300</t>
  </si>
  <si>
    <t>919-778-9687</t>
  </si>
  <si>
    <t>Sharon Geelen</t>
  </si>
  <si>
    <t>919-778-6088</t>
  </si>
  <si>
    <t>252-753-5667</t>
  </si>
  <si>
    <t>252-747-2644</t>
  </si>
  <si>
    <t>252-747-5067</t>
  </si>
  <si>
    <t>Meredith Valentine</t>
  </si>
  <si>
    <t>252-257-1122</t>
  </si>
  <si>
    <t>910-293-7814</t>
  </si>
  <si>
    <t>Dianne Benson</t>
  </si>
  <si>
    <t>910-293-7701</t>
  </si>
  <si>
    <t>tax@townofwarsawnc.com</t>
  </si>
  <si>
    <t>306</t>
  </si>
  <si>
    <t>Matt Rauschenbach</t>
  </si>
  <si>
    <t>252 975-9312</t>
  </si>
  <si>
    <t>252 946-1965</t>
  </si>
  <si>
    <t>mrauschenbach@washingtonnc.gov</t>
  </si>
  <si>
    <t>3550</t>
  </si>
  <si>
    <t>Denise D Dale</t>
  </si>
  <si>
    <t>252-946-3157</t>
  </si>
  <si>
    <t>ddwashpark@suddenlinkmail.com</t>
  </si>
  <si>
    <t>Holly Horton</t>
  </si>
  <si>
    <t>910-285-4092 or 910-471-0072</t>
  </si>
  <si>
    <t>910-259-1256</t>
  </si>
  <si>
    <t>910-259-1482</t>
  </si>
  <si>
    <t>jpound@pendercountync.gov</t>
  </si>
  <si>
    <t>3765</t>
  </si>
  <si>
    <t>704-843-2195</t>
  </si>
  <si>
    <t>Ann Sutton</t>
  </si>
  <si>
    <t>704-843-2196</t>
  </si>
  <si>
    <t>0.34</t>
  </si>
  <si>
    <t>James Robertson</t>
  </si>
  <si>
    <t>828-452-3588</t>
  </si>
  <si>
    <t>828-454-8889</t>
  </si>
  <si>
    <t>828-484-7015</t>
  </si>
  <si>
    <t>828-645-4776</t>
  </si>
  <si>
    <t>Danell Moses</t>
  </si>
  <si>
    <t>828-631-5103</t>
  </si>
  <si>
    <t>info@townofwebster.org</t>
  </si>
  <si>
    <t xml:space="preserve">Kim Woods </t>
  </si>
  <si>
    <t>252-536-4836</t>
  </si>
  <si>
    <t>252-536-4104</t>
  </si>
  <si>
    <t>346</t>
  </si>
  <si>
    <t>209</t>
  </si>
  <si>
    <t>2945</t>
  </si>
  <si>
    <t>Butch Kay</t>
  </si>
  <si>
    <t>919-365-4450</t>
  </si>
  <si>
    <t>919-366-1462</t>
  </si>
  <si>
    <t>bkay@townofwendell.com</t>
  </si>
  <si>
    <t>Cheryl Bennett</t>
  </si>
  <si>
    <t>704-839-0170</t>
  </si>
  <si>
    <t>clerk@wesleychapelnc.com</t>
  </si>
  <si>
    <t>0.0165</t>
  </si>
  <si>
    <t>Heather Holdaway</t>
  </si>
  <si>
    <t>336-246-3551</t>
  </si>
  <si>
    <t>Wesley Barker</t>
  </si>
  <si>
    <t>336-246-4409</t>
  </si>
  <si>
    <t>clerk@townofwj.com</t>
  </si>
  <si>
    <t>910-949-3907</t>
  </si>
  <si>
    <t>4</t>
  </si>
  <si>
    <t>Gwen Parker</t>
  </si>
  <si>
    <t>252-437-4011</t>
  </si>
  <si>
    <t>252-437-1720</t>
  </si>
  <si>
    <t>townofwhitakers@aol.com</t>
  </si>
  <si>
    <t>534189</t>
  </si>
  <si>
    <t>100112</t>
  </si>
  <si>
    <t>0.72</t>
  </si>
  <si>
    <t>Zoning</t>
  </si>
  <si>
    <t>Brenda Clark</t>
  </si>
  <si>
    <t>910-862-4800</t>
  </si>
  <si>
    <t>Patsy Teachey</t>
  </si>
  <si>
    <t>pteachey@whitelakenc.org</t>
  </si>
  <si>
    <t>Colburn Brown</t>
  </si>
  <si>
    <t>Michelle Hoffman</t>
  </si>
  <si>
    <t>910-642-8048</t>
  </si>
  <si>
    <t>mhoffman@ci.whiteville.nc.us</t>
  </si>
  <si>
    <t>14030</t>
  </si>
  <si>
    <t>0.5125</t>
  </si>
  <si>
    <t>4250</t>
  </si>
  <si>
    <t>10681</t>
  </si>
  <si>
    <t>336-449-3380</t>
  </si>
  <si>
    <t>Jo Hesson</t>
  </si>
  <si>
    <t>336-449-6065</t>
  </si>
  <si>
    <t>whitsettnc@embarqmail.com</t>
  </si>
  <si>
    <t>200200</t>
  </si>
  <si>
    <t>1853600</t>
  </si>
  <si>
    <t>J. K. Byrd</t>
  </si>
  <si>
    <t>336-838-3951</t>
  </si>
  <si>
    <t>Same</t>
  </si>
  <si>
    <t>336-838-7616</t>
  </si>
  <si>
    <t>33140</t>
  </si>
  <si>
    <t>704</t>
  </si>
  <si>
    <t>855</t>
  </si>
  <si>
    <t>Tiffany White</t>
  </si>
  <si>
    <t>252-792-5142</t>
  </si>
  <si>
    <t>252-792-2509</t>
  </si>
  <si>
    <t>1360</t>
  </si>
  <si>
    <t>Emily Hurd</t>
  </si>
  <si>
    <t>919-556-5073</t>
  </si>
  <si>
    <t>919-556-0995</t>
  </si>
  <si>
    <t>ehurd@townofyoungsville.org</t>
  </si>
  <si>
    <t>1300</t>
  </si>
  <si>
    <t>Bobby Fitts</t>
  </si>
  <si>
    <t>(919) 823-1806</t>
  </si>
  <si>
    <t>(919) 269-6200</t>
  </si>
  <si>
    <t xml:space="preserve">rfitts@townofzebulon.org </t>
  </si>
  <si>
    <t>138</t>
  </si>
  <si>
    <t>4400</t>
  </si>
  <si>
    <t>452</t>
  </si>
  <si>
    <t>910-341-7822</t>
  </si>
  <si>
    <t>910-254-0906</t>
  </si>
  <si>
    <t>908</t>
  </si>
  <si>
    <t>1056</t>
  </si>
  <si>
    <t>1349</t>
  </si>
  <si>
    <t>Convention Center District</t>
  </si>
  <si>
    <t>Kim Hands</t>
  </si>
  <si>
    <t>(252) 206-5260</t>
  </si>
  <si>
    <t>Church Modlin</t>
  </si>
  <si>
    <t>(252) 399-2147</t>
  </si>
  <si>
    <t>(252) 399-2183</t>
  </si>
  <si>
    <t>cmodlin@wilsonnc.org</t>
  </si>
  <si>
    <t>919-938-1121</t>
  </si>
  <si>
    <t>taraleatman@wilsonsmillsnc.org</t>
  </si>
  <si>
    <t>0.145</t>
  </si>
  <si>
    <t>BRENDA DILLARD</t>
  </si>
  <si>
    <t>CLERK/FINANCE OFFICER</t>
  </si>
  <si>
    <t>TERRY CHAPPELL</t>
  </si>
  <si>
    <t>terry@chappellaccounting.com</t>
  </si>
  <si>
    <t>1535</t>
  </si>
  <si>
    <t>704-233-4411</t>
  </si>
  <si>
    <t>Adrienne Rorie</t>
  </si>
  <si>
    <t>Assistant Town Clerk</t>
  </si>
  <si>
    <t>704-233-4412</t>
  </si>
  <si>
    <t>Arorie@TownofWingateNC.gov</t>
  </si>
  <si>
    <t>8000</t>
  </si>
  <si>
    <t>4950</t>
  </si>
  <si>
    <t>2625</t>
  </si>
  <si>
    <t>LATE PENALTIES</t>
  </si>
  <si>
    <t>252-215-2348</t>
  </si>
  <si>
    <t>252-215-2353</t>
  </si>
  <si>
    <t>252-321-8455</t>
  </si>
  <si>
    <t>kiesha.chavis@wintervillenc.com</t>
  </si>
  <si>
    <t>0.475</t>
  </si>
  <si>
    <t>Catheline D. Parker</t>
  </si>
  <si>
    <t>252-358-3041</t>
  </si>
  <si>
    <t>252-358-3273</t>
  </si>
  <si>
    <t>252-587-7161</t>
  </si>
  <si>
    <t>252-534-1406</t>
  </si>
  <si>
    <t>cathyallen1@nhcnc.net</t>
  </si>
  <si>
    <t>0.645</t>
  </si>
  <si>
    <t>43</t>
  </si>
  <si>
    <t>910-256-7900</t>
  </si>
  <si>
    <t>910-798-7310</t>
  </si>
  <si>
    <t>0.133</t>
  </si>
  <si>
    <t>805</t>
  </si>
  <si>
    <t>336-679-8732</t>
  </si>
  <si>
    <t>336-679-6151</t>
  </si>
  <si>
    <t>35504</t>
  </si>
  <si>
    <t>Ryan Strader</t>
  </si>
  <si>
    <t>336-694-5431</t>
  </si>
  <si>
    <t>336-694-1499</t>
  </si>
  <si>
    <t>finance@yanceyvillenc.gov</t>
  </si>
  <si>
    <t>252-566-3186</t>
  </si>
  <si>
    <t>Darrell Parrish</t>
  </si>
  <si>
    <t>dparrish@co.lenoir.nc.us</t>
  </si>
  <si>
    <t>143774</t>
  </si>
  <si>
    <t>Sam Karr</t>
  </si>
  <si>
    <t>828-625-8371</t>
  </si>
  <si>
    <t>findir@townoflakelure.com</t>
  </si>
  <si>
    <t>0.276</t>
  </si>
  <si>
    <t>Boat Permits</t>
  </si>
  <si>
    <t>Vacation Rental Fees</t>
  </si>
  <si>
    <t>Fire Inspection Fees</t>
  </si>
  <si>
    <t>704-882-8657</t>
  </si>
  <si>
    <t>cheryl.bennett@lakeparknc.gov</t>
  </si>
  <si>
    <t>283653</t>
  </si>
  <si>
    <t>0.23</t>
  </si>
  <si>
    <t>828-479-8190</t>
  </si>
  <si>
    <t>828-479-0248</t>
  </si>
  <si>
    <t>info@townoflakesanteetlah.org</t>
  </si>
  <si>
    <t>lwclerk@embarqmail.com</t>
  </si>
  <si>
    <t>2964600</t>
  </si>
  <si>
    <t>739</t>
  </si>
  <si>
    <t>156</t>
  </si>
  <si>
    <t>83</t>
  </si>
  <si>
    <t>1974</t>
  </si>
  <si>
    <t>Reed Linn</t>
  </si>
  <si>
    <t>704-857-2411</t>
  </si>
  <si>
    <t>704-855-3350</t>
  </si>
  <si>
    <t>drlinn@townoflandis.com</t>
  </si>
  <si>
    <t>865626</t>
  </si>
  <si>
    <t>336-384-3938</t>
  </si>
  <si>
    <t>336-384-1490</t>
  </si>
  <si>
    <t>townoflansing@skybest.com</t>
  </si>
  <si>
    <t>252200</t>
  </si>
  <si>
    <t>Judy Collier</t>
  </si>
  <si>
    <t>252-308-3947</t>
  </si>
  <si>
    <t>704-434-2620</t>
  </si>
  <si>
    <t>704-739-0771</t>
  </si>
  <si>
    <t>704-739-6122</t>
  </si>
  <si>
    <t>dkeller@dlkcpapa.com</t>
  </si>
  <si>
    <t>Town Clerk/Finance Director</t>
  </si>
  <si>
    <t>828-693-4840</t>
  </si>
  <si>
    <t>715</t>
  </si>
  <si>
    <t>DIANA CHAVIS</t>
  </si>
  <si>
    <t>910-291-1735</t>
  </si>
  <si>
    <t>910-277-3648</t>
  </si>
  <si>
    <t>dchavis@laurinburg.org</t>
  </si>
  <si>
    <t>235</t>
  </si>
  <si>
    <t>Craig Lutz</t>
  </si>
  <si>
    <t>5256</t>
  </si>
  <si>
    <t>252-823-5086</t>
  </si>
  <si>
    <t>714021</t>
  </si>
  <si>
    <t>933218</t>
  </si>
  <si>
    <t>Deputy Finance Officer</t>
  </si>
  <si>
    <t>1354</t>
  </si>
  <si>
    <t>468</t>
  </si>
  <si>
    <t>Same as Above</t>
  </si>
  <si>
    <t>316</t>
  </si>
  <si>
    <t>387</t>
  </si>
  <si>
    <t>645</t>
  </si>
  <si>
    <t>JOHN OVERTON</t>
  </si>
  <si>
    <t>DIRECTOR OF FINANCE</t>
  </si>
  <si>
    <t>336-248-3925</t>
  </si>
  <si>
    <t>TJ JACKSON</t>
  </si>
  <si>
    <t>336-248-2907</t>
  </si>
  <si>
    <t>tgjackson@lexingtonnc.gov</t>
  </si>
  <si>
    <t>LEXINGTON TOURISM AUTHORITY</t>
  </si>
  <si>
    <t>Bridget Langley</t>
  </si>
  <si>
    <t>336-622-4276</t>
  </si>
  <si>
    <t>1298</t>
  </si>
  <si>
    <t>240</t>
  </si>
  <si>
    <t>880</t>
  </si>
  <si>
    <t>Lynn B. Whitlock</t>
  </si>
  <si>
    <t>704-848-4711</t>
  </si>
  <si>
    <t>704-848-8915</t>
  </si>
  <si>
    <t>Steven Zickefoose</t>
  </si>
  <si>
    <t>704-736-8980</t>
  </si>
  <si>
    <t>6069</t>
  </si>
  <si>
    <t>910-980-0119</t>
  </si>
  <si>
    <t>910-980-0120</t>
  </si>
  <si>
    <t>lindentownhall@embarqmail.com</t>
  </si>
  <si>
    <t>252-586-2709</t>
  </si>
  <si>
    <t>704-888-5260</t>
  </si>
  <si>
    <t>704-888-1566</t>
  </si>
  <si>
    <t>2020</t>
  </si>
  <si>
    <t>3440</t>
  </si>
  <si>
    <t>Sean Medlin</t>
  </si>
  <si>
    <t>919-497-1015</t>
  </si>
  <si>
    <t>919-496-6319</t>
  </si>
  <si>
    <t>smedlin@ncrrbiz.com</t>
  </si>
  <si>
    <t>688270</t>
  </si>
  <si>
    <t>628795</t>
  </si>
  <si>
    <t>59475</t>
  </si>
  <si>
    <t>704-592-2552</t>
  </si>
  <si>
    <t>lovevalleytownclerk@aol.com</t>
  </si>
  <si>
    <t>704-824-3518</t>
  </si>
  <si>
    <t>704-824-4700</t>
  </si>
  <si>
    <t>60630</t>
  </si>
  <si>
    <t>252-239-0560</t>
  </si>
  <si>
    <t>252-239-9707</t>
  </si>
  <si>
    <t>lucama@cocentral.com</t>
  </si>
  <si>
    <t>114</t>
  </si>
  <si>
    <t>Eric Davis</t>
  </si>
  <si>
    <t>704-920-4307</t>
  </si>
  <si>
    <t>Wendi Heglar</t>
  </si>
  <si>
    <t>Deputy Finance Director</t>
  </si>
  <si>
    <t>704-920-4306</t>
  </si>
  <si>
    <t>704-938-5919</t>
  </si>
  <si>
    <t>wheglar@kannapolisnc.gov</t>
  </si>
  <si>
    <t>407</t>
  </si>
  <si>
    <t>5153</t>
  </si>
  <si>
    <t>Annette Dunn</t>
  </si>
  <si>
    <t>910-296-0369</t>
  </si>
  <si>
    <t>910-296-0707</t>
  </si>
  <si>
    <t>clerk@kenansville.org</t>
  </si>
  <si>
    <t>Gregory L. Dunham</t>
  </si>
  <si>
    <t>919-284-2116</t>
  </si>
  <si>
    <t>919-284-5229</t>
  </si>
  <si>
    <t>greg.dunham@townofkenly.com</t>
  </si>
  <si>
    <t>18000</t>
  </si>
  <si>
    <t>Franz Ader</t>
  </si>
  <si>
    <t>336-992-0504</t>
  </si>
  <si>
    <t>336-996-5871</t>
  </si>
  <si>
    <t>Cablevision Fees</t>
  </si>
  <si>
    <t>Local Vehicle Fees</t>
  </si>
  <si>
    <t>Beverly Kissinger</t>
  </si>
  <si>
    <t>Sharon Allsbrook</t>
  </si>
  <si>
    <t>252-449-5342</t>
  </si>
  <si>
    <t>252-480-4074</t>
  </si>
  <si>
    <t>sharon@kdhnc.com</t>
  </si>
  <si>
    <t>758</t>
  </si>
  <si>
    <t>152</t>
  </si>
  <si>
    <t>Susan O'Brien</t>
  </si>
  <si>
    <t>Director of Finance and Personnel</t>
  </si>
  <si>
    <t>336-983-0236</t>
  </si>
  <si>
    <t>same as above</t>
  </si>
  <si>
    <t>336-983-3241</t>
  </si>
  <si>
    <t>sobrien@ci.king.nc.us</t>
  </si>
  <si>
    <t>0.422</t>
  </si>
  <si>
    <t>5100</t>
  </si>
  <si>
    <t>704-734-4607</t>
  </si>
  <si>
    <t>452948</t>
  </si>
  <si>
    <t>Tammy Spikes</t>
  </si>
  <si>
    <t>980-404-0488</t>
  </si>
  <si>
    <t>252-939-3146</t>
  </si>
  <si>
    <t>782</t>
  </si>
  <si>
    <t>6700</t>
  </si>
  <si>
    <t>11</t>
  </si>
  <si>
    <t>7178</t>
  </si>
  <si>
    <t>252-261-3552</t>
  </si>
  <si>
    <t>252-261-7900</t>
  </si>
  <si>
    <t>919-217-2209</t>
  </si>
  <si>
    <t>Arlen Copenhaver</t>
  </si>
  <si>
    <t>Finance &amp; Budget Officer</t>
  </si>
  <si>
    <t>(910) 458-8216</t>
  </si>
  <si>
    <t>(910) 458-7421</t>
  </si>
  <si>
    <t>58</t>
  </si>
  <si>
    <t>910-671-3819</t>
  </si>
  <si>
    <t>Cheryl Spaulding-Hunt</t>
  </si>
  <si>
    <t>910-671-4413</t>
  </si>
  <si>
    <t>chunt@ci.lumberton.nc.us</t>
  </si>
  <si>
    <t>1600</t>
  </si>
  <si>
    <t>1761</t>
  </si>
  <si>
    <t>TELECOMMUNICATIONS TAX</t>
  </si>
  <si>
    <t>Angel Rawls</t>
  </si>
  <si>
    <t>252-534-3811</t>
  </si>
  <si>
    <t>jacksontownhall@mchsi.com</t>
  </si>
  <si>
    <t>43017</t>
  </si>
  <si>
    <t>Gayle Maides</t>
  </si>
  <si>
    <t>910-938-6517</t>
  </si>
  <si>
    <t>910-938-6514</t>
  </si>
  <si>
    <t>llamb@jacksonvillenc.gov</t>
  </si>
  <si>
    <t>400350</t>
  </si>
  <si>
    <t>0.642</t>
  </si>
  <si>
    <t>Jacksonville Tourism Development Authority</t>
  </si>
  <si>
    <t>Judy Gallman</t>
  </si>
  <si>
    <t>336-454-1138</t>
  </si>
  <si>
    <t>336-886-3504</t>
  </si>
  <si>
    <t>jgallman@jamestown-nc.gov</t>
  </si>
  <si>
    <t>0.455</t>
  </si>
  <si>
    <t>Kimberly Sutton</t>
  </si>
  <si>
    <t>252-792-5006</t>
  </si>
  <si>
    <t>252-799-4313</t>
  </si>
  <si>
    <t>jamesville@embarqmail.com</t>
  </si>
  <si>
    <t>382877</t>
  </si>
  <si>
    <t>Anna M Brooks</t>
  </si>
  <si>
    <t>336-846-9368</t>
  </si>
  <si>
    <t>336-846-2288</t>
  </si>
  <si>
    <t>jeffersontownhall@yahoo.com</t>
  </si>
  <si>
    <t>Lynn Trivette</t>
  </si>
  <si>
    <t>336-835-3426</t>
  </si>
  <si>
    <t>336-835-3231</t>
  </si>
  <si>
    <t>229</t>
  </si>
  <si>
    <t xml:space="preserve">Town Clerk </t>
  </si>
  <si>
    <t>252-583-6571</t>
  </si>
  <si>
    <t>252-583-3234</t>
  </si>
  <si>
    <t>townofhalifax@yahoo.com</t>
  </si>
  <si>
    <t>252-798-2001</t>
  </si>
  <si>
    <t>252-798-1660</t>
  </si>
  <si>
    <t>188865</t>
  </si>
  <si>
    <t>Tanya Muncy</t>
  </si>
  <si>
    <t>704-546-2339</t>
  </si>
  <si>
    <t>704-546-5061</t>
  </si>
  <si>
    <t>harmonync@yadtel.net</t>
  </si>
  <si>
    <t>Cynthia J. Ezzell</t>
  </si>
  <si>
    <t>910-532-4040</t>
  </si>
  <si>
    <t>910-592-8146 ext233</t>
  </si>
  <si>
    <t>652113</t>
  </si>
  <si>
    <t>2960</t>
  </si>
  <si>
    <t>0.19</t>
  </si>
  <si>
    <t>Clerk/ Finance Officer</t>
  </si>
  <si>
    <t>252-356-4499</t>
  </si>
  <si>
    <t>harrellsville@centurylink.net</t>
  </si>
  <si>
    <t>481722</t>
  </si>
  <si>
    <t>J. Lee Connor, Jr.</t>
  </si>
  <si>
    <t>704-455-0707</t>
  </si>
  <si>
    <t>704-455-1206</t>
  </si>
  <si>
    <t>lconnor@harrisburgnc.org</t>
  </si>
  <si>
    <t>0.1585</t>
  </si>
  <si>
    <t>252-444-6403</t>
  </si>
  <si>
    <t>0.485</t>
  </si>
  <si>
    <t>211</t>
  </si>
  <si>
    <t>Jeffrey H. Earp</t>
  </si>
  <si>
    <t>336-578-0784</t>
  </si>
  <si>
    <t>336-578-0010</t>
  </si>
  <si>
    <t>828-389-1862</t>
  </si>
  <si>
    <t>828-389-1266</t>
  </si>
  <si>
    <t>828-389-4070</t>
  </si>
  <si>
    <t>taxoffice@claync.org</t>
  </si>
  <si>
    <t>0.62</t>
  </si>
  <si>
    <t>233</t>
  </si>
  <si>
    <t>252-426-7060</t>
  </si>
  <si>
    <t>townclerk@townofhertfordnc.com</t>
  </si>
  <si>
    <t>2912</t>
  </si>
  <si>
    <t>Jeffrey Moore</t>
  </si>
  <si>
    <t>(336) 883-3238</t>
  </si>
  <si>
    <t>(336) 883-8572</t>
  </si>
  <si>
    <t>3925</t>
  </si>
  <si>
    <t>Lucy Williams</t>
  </si>
  <si>
    <t>City Clerk</t>
  </si>
  <si>
    <t>704-735-1651</t>
  </si>
  <si>
    <t>704-735-5595</t>
  </si>
  <si>
    <t>lwilliams@cityofhighshoals.net</t>
  </si>
  <si>
    <t>Fredrick Rankins</t>
  </si>
  <si>
    <t>(828) 397-5801</t>
  </si>
  <si>
    <t>(828) 397-7180</t>
  </si>
  <si>
    <t>fredrick.rankins@hildebrannc.org</t>
  </si>
  <si>
    <t>7117</t>
  </si>
  <si>
    <t>Maggie Bethea</t>
  </si>
  <si>
    <t>910-281-3606</t>
  </si>
  <si>
    <t>910-281-3362</t>
  </si>
  <si>
    <t>townofhoffman@windstream.net</t>
  </si>
  <si>
    <t>1191</t>
  </si>
  <si>
    <t>Town Manager/Finance Officer</t>
  </si>
  <si>
    <t>910-842-6488</t>
  </si>
  <si>
    <t>Margaret Lancaster</t>
  </si>
  <si>
    <t>Fiscal Operations Clerk III</t>
  </si>
  <si>
    <t>mlancaster@hbtownhall.com</t>
  </si>
  <si>
    <t>Joseph Pierce</t>
  </si>
  <si>
    <t>910-329-7081</t>
  </si>
  <si>
    <t>Heather Reynolds</t>
  </si>
  <si>
    <t>910-329-1593</t>
  </si>
  <si>
    <t>0.415</t>
  </si>
  <si>
    <t>Mary Hogan</t>
  </si>
  <si>
    <t>919-557-3912</t>
  </si>
  <si>
    <t>252-747-3816</t>
  </si>
  <si>
    <t>252-747-8131</t>
  </si>
  <si>
    <t>ahbaker@embarqmail.com</t>
  </si>
  <si>
    <t>170400</t>
  </si>
  <si>
    <t>0.465</t>
  </si>
  <si>
    <t>704-875-6541</t>
  </si>
  <si>
    <t>Pattie Ellis</t>
  </si>
  <si>
    <t>704-948-6020</t>
  </si>
  <si>
    <t>pellis@huntersville.org</t>
  </si>
  <si>
    <t>0.305</t>
  </si>
  <si>
    <t>0.165</t>
  </si>
  <si>
    <t>276</t>
  </si>
  <si>
    <t>704-821-5401</t>
  </si>
  <si>
    <t>704-821-9045</t>
  </si>
  <si>
    <t>1479</t>
  </si>
  <si>
    <t>Pamela Cashwell</t>
  </si>
  <si>
    <t>910-529-4141</t>
  </si>
  <si>
    <t>910-592-8146 ext 233</t>
  </si>
  <si>
    <t>110150</t>
  </si>
  <si>
    <t>919-773-4413</t>
  </si>
  <si>
    <t>0.008</t>
  </si>
  <si>
    <t>Roy L. Bell</t>
  </si>
  <si>
    <t>252-536-2167</t>
  </si>
  <si>
    <t>Juanita Owens</t>
  </si>
  <si>
    <t>252-536-2077</t>
  </si>
  <si>
    <t>garysburg@embarqmail.com</t>
  </si>
  <si>
    <t>Decals</t>
  </si>
  <si>
    <t>Melody Braddy</t>
  </si>
  <si>
    <t>704-854-6678</t>
  </si>
  <si>
    <t>Jeanne W. Shuford</t>
  </si>
  <si>
    <t>704-866-6755</t>
  </si>
  <si>
    <t>jeannes@cityofgastonia.com</t>
  </si>
  <si>
    <t>990</t>
  </si>
  <si>
    <t>840</t>
  </si>
  <si>
    <t>Noise Control Permit</t>
  </si>
  <si>
    <t>Permits &amp; Fees Taxi Permits &amp; Renewals</t>
  </si>
  <si>
    <t>765</t>
  </si>
  <si>
    <t>Gastonia Tourism Development Authority</t>
  </si>
  <si>
    <t>Elton Winslow</t>
  </si>
  <si>
    <t>252-357-0001</t>
  </si>
  <si>
    <t>Angela Hunsucker</t>
  </si>
  <si>
    <t>910-268-4291</t>
  </si>
  <si>
    <t>1094270</t>
  </si>
  <si>
    <t>Rhonda Schriver</t>
  </si>
  <si>
    <t>336-449-4144</t>
  </si>
  <si>
    <t>336-449-4196</t>
  </si>
  <si>
    <t>taxes@gibsonville.net</t>
  </si>
  <si>
    <t>828-584-2622</t>
  </si>
  <si>
    <t>townhall@bellsouth.net</t>
  </si>
  <si>
    <t>1078646</t>
  </si>
  <si>
    <t>1434</t>
  </si>
  <si>
    <t>565</t>
  </si>
  <si>
    <t>910-980-1000</t>
  </si>
  <si>
    <t>Kaye Scott</t>
  </si>
  <si>
    <t>919-580-4354</t>
  </si>
  <si>
    <t>919-580-4290</t>
  </si>
  <si>
    <t>Annie K. King-Gaines</t>
  </si>
  <si>
    <t>919 774 4000 (work)</t>
  </si>
  <si>
    <t>akkgaines@americansouthgc.com</t>
  </si>
  <si>
    <t>135576</t>
  </si>
  <si>
    <t>336-570-6703</t>
  </si>
  <si>
    <t>scallahan@cityofgraham.com</t>
  </si>
  <si>
    <t>MARSHA HARBISON</t>
  </si>
  <si>
    <t>828-396-3131</t>
  </si>
  <si>
    <t>KIMBERLY ANDERSON</t>
  </si>
  <si>
    <t>828-396-3133</t>
  </si>
  <si>
    <t>anderson@granitefallsnc.com</t>
  </si>
  <si>
    <t>704-279-5596</t>
  </si>
  <si>
    <t>Daniel Gerald</t>
  </si>
  <si>
    <t>336-578-3443</t>
  </si>
  <si>
    <t>273</t>
  </si>
  <si>
    <t>Emma Brinson</t>
  </si>
  <si>
    <t>910-289-3078</t>
  </si>
  <si>
    <t>910-289-2555</t>
  </si>
  <si>
    <t>townofgreenevers@centurylink.net</t>
  </si>
  <si>
    <t>Richard Lusk</t>
  </si>
  <si>
    <t>336-373-2077</t>
  </si>
  <si>
    <t>Dan Lands</t>
  </si>
  <si>
    <t>336-373-4770</t>
  </si>
  <si>
    <t>336-373-2138</t>
  </si>
  <si>
    <t>dan.lands@greensboro-nc.gov</t>
  </si>
  <si>
    <t>0.6325</t>
  </si>
  <si>
    <t>3799</t>
  </si>
  <si>
    <t>2148</t>
  </si>
  <si>
    <t>1515</t>
  </si>
  <si>
    <t>Long Distance Licensing</t>
  </si>
  <si>
    <t>Bernita W. Demery</t>
  </si>
  <si>
    <t>252-329-4443</t>
  </si>
  <si>
    <t>Tronette R. Greene</t>
  </si>
  <si>
    <t>252-329-4453</t>
  </si>
  <si>
    <t>252-329-4750</t>
  </si>
  <si>
    <t>355</t>
  </si>
  <si>
    <t>2205</t>
  </si>
  <si>
    <t>0.08</t>
  </si>
  <si>
    <t>ANGEL HUDSON</t>
  </si>
  <si>
    <t>252-524-5168</t>
  </si>
  <si>
    <t>ahudson@grifton.com</t>
  </si>
  <si>
    <t>515</t>
  </si>
  <si>
    <t>Barbara M Chitmon</t>
  </si>
  <si>
    <t>252-752-6337</t>
  </si>
  <si>
    <t>252-752-7433</t>
  </si>
  <si>
    <t>grimeslandtown@embarqmail.com</t>
  </si>
  <si>
    <t>Jennifer H. Larson</t>
  </si>
  <si>
    <t>Town Clerk/Deputy Finance Officer</t>
  </si>
  <si>
    <t>910-628-9766, ext. 217</t>
  </si>
  <si>
    <t>910-628-6025</t>
  </si>
  <si>
    <t>jennyhlarson@bellsouth.net</t>
  </si>
  <si>
    <t>810</t>
  </si>
  <si>
    <t>910-267-2721</t>
  </si>
  <si>
    <t>910-267-1848</t>
  </si>
  <si>
    <t>8669475</t>
  </si>
  <si>
    <t>282</t>
  </si>
  <si>
    <t>636</t>
  </si>
  <si>
    <t>Karen Fink</t>
  </si>
  <si>
    <t>704-279-7500</t>
  </si>
  <si>
    <t>704-279-0408</t>
  </si>
  <si>
    <t>faithtownclerk@yahoo.com</t>
  </si>
  <si>
    <t>218220</t>
  </si>
  <si>
    <t>191138</t>
  </si>
  <si>
    <t>27082</t>
  </si>
  <si>
    <t>252-758-2954</t>
  </si>
  <si>
    <t>David Carraway</t>
  </si>
  <si>
    <t>Mary Boggs</t>
  </si>
  <si>
    <t>704-538-7139</t>
  </si>
  <si>
    <t>Penny Grigg</t>
  </si>
  <si>
    <t>704-476-3083</t>
  </si>
  <si>
    <t>704-484-4910</t>
  </si>
  <si>
    <t>Penny.grigg@clevelandcounty.com</t>
  </si>
  <si>
    <t>252-753-6715</t>
  </si>
  <si>
    <t>252-753-2963</t>
  </si>
  <si>
    <t>910-433-1682</t>
  </si>
  <si>
    <t>Accounting Manager</t>
  </si>
  <si>
    <t>910-433-1677</t>
  </si>
  <si>
    <t>910-433-1680</t>
  </si>
  <si>
    <t>9920</t>
  </si>
  <si>
    <t>Nick Weedman</t>
  </si>
  <si>
    <t>Finance Officer/Tax Supervisor</t>
  </si>
  <si>
    <t>828-697-8100</t>
  </si>
  <si>
    <t>Martha M. Orr</t>
  </si>
  <si>
    <t>828-697-8461</t>
  </si>
  <si>
    <t>martha.o@villageofflatrock.org</t>
  </si>
  <si>
    <t>828-687-3985</t>
  </si>
  <si>
    <t>Cynthia Broome</t>
  </si>
  <si>
    <t>828-687-7133</t>
  </si>
  <si>
    <t>c.broome@fletchernc.org</t>
  </si>
  <si>
    <t>814</t>
  </si>
  <si>
    <t>2883</t>
  </si>
  <si>
    <t>Zelerie Rogers</t>
  </si>
  <si>
    <t>828-498-2107</t>
  </si>
  <si>
    <t>828-248-5204</t>
  </si>
  <si>
    <t>828-245-6143</t>
  </si>
  <si>
    <t>Stephanie Gibson</t>
  </si>
  <si>
    <t>(828) 342-2340</t>
  </si>
  <si>
    <t>stephanie@villageofforesthills.org</t>
  </si>
  <si>
    <t>LETHA H HINES</t>
  </si>
  <si>
    <t>252-749-2881</t>
  </si>
  <si>
    <t>252-749-1305</t>
  </si>
  <si>
    <t>TOFCLERK2001@AOL.COM</t>
  </si>
  <si>
    <t>town.clerk@embarqmail.com</t>
  </si>
  <si>
    <t>Sharon Sanchez</t>
  </si>
  <si>
    <t>ssanchez@foxfirenc.com</t>
  </si>
  <si>
    <t>Kim Worley</t>
  </si>
  <si>
    <t>919-494-2520</t>
  </si>
  <si>
    <t>919-494-7804</t>
  </si>
  <si>
    <t>kworley@franklintonnc.us</t>
  </si>
  <si>
    <t>1181300</t>
  </si>
  <si>
    <t>Carla Morgan</t>
  </si>
  <si>
    <t>919-552-1439</t>
  </si>
  <si>
    <t>0.385</t>
  </si>
  <si>
    <t>Charles M. Nance Jr.</t>
  </si>
  <si>
    <t>910-579-6747</t>
  </si>
  <si>
    <t>Sherri Robinson</t>
  </si>
  <si>
    <t>910-579-5495</t>
  </si>
  <si>
    <t>txcalabash@atmc.net</t>
  </si>
  <si>
    <t>154</t>
  </si>
  <si>
    <t>388</t>
  </si>
  <si>
    <t>Loretta Lanier</t>
  </si>
  <si>
    <t>919-658-9221</t>
  </si>
  <si>
    <t>305590</t>
  </si>
  <si>
    <t>47</t>
  </si>
  <si>
    <t>910-245-3212</t>
  </si>
  <si>
    <t>cameronnc@townofcameron.com</t>
  </si>
  <si>
    <t>0.575</t>
  </si>
  <si>
    <t>172</t>
  </si>
  <si>
    <t>84</t>
  </si>
  <si>
    <t>109</t>
  </si>
  <si>
    <t>499</t>
  </si>
  <si>
    <t>Tammy K. Kellis</t>
  </si>
  <si>
    <t>910-974-4221</t>
  </si>
  <si>
    <t>910-974-4299</t>
  </si>
  <si>
    <t>336008</t>
  </si>
  <si>
    <t>150808</t>
  </si>
  <si>
    <t>185200</t>
  </si>
  <si>
    <t>617900</t>
  </si>
  <si>
    <t>613600</t>
  </si>
  <si>
    <t>0.235</t>
  </si>
  <si>
    <t>29</t>
  </si>
  <si>
    <t>580</t>
  </si>
  <si>
    <t>585</t>
  </si>
  <si>
    <t>910-575-4877</t>
  </si>
  <si>
    <t>Julie Munday</t>
  </si>
  <si>
    <t>910-575-4812</t>
  </si>
  <si>
    <t>csth@atmc.net</t>
  </si>
  <si>
    <t>68</t>
  </si>
  <si>
    <t>2493</t>
  </si>
  <si>
    <t>KESHA MATTHEWS</t>
  </si>
  <si>
    <t>910-947-2331</t>
  </si>
  <si>
    <t>910-947-3079</t>
  </si>
  <si>
    <t>KTMATTHEWS.ADMIN@TOWNOFCARTHAGE.ORG</t>
  </si>
  <si>
    <t>Director of Finance</t>
  </si>
  <si>
    <t>919 469-4110</t>
  </si>
  <si>
    <t>Susan Morey</t>
  </si>
  <si>
    <t>919 469-4312</t>
  </si>
  <si>
    <t>susan.morey@townofcary.org</t>
  </si>
  <si>
    <t>1365</t>
  </si>
  <si>
    <t>3430</t>
  </si>
  <si>
    <t>7912</t>
  </si>
  <si>
    <t>Chad Hicks</t>
  </si>
  <si>
    <t>910-278-5471</t>
  </si>
  <si>
    <t>1-866-271-3641</t>
  </si>
  <si>
    <t>828-241-2215</t>
  </si>
  <si>
    <t>Kathy W. Johnson</t>
  </si>
  <si>
    <t>kathy.johnson@townofcatawbanc.org</t>
  </si>
  <si>
    <t>0.0625</t>
  </si>
  <si>
    <t>112</t>
  </si>
  <si>
    <t>1136</t>
  </si>
  <si>
    <t>842</t>
  </si>
  <si>
    <t>Wendy Johnson</t>
  </si>
  <si>
    <t>wjohnson@townofchadbourn.com</t>
  </si>
  <si>
    <t>1010</t>
  </si>
  <si>
    <t>56</t>
  </si>
  <si>
    <t>Kenneth C. Pennoyer</t>
  </si>
  <si>
    <t>919-968-2706</t>
  </si>
  <si>
    <t>919-969-5017</t>
  </si>
  <si>
    <t>919-969-2017</t>
  </si>
  <si>
    <t>aoland@townofchapelhill.org</t>
  </si>
  <si>
    <t>0.524</t>
  </si>
  <si>
    <t>Chapel Hill Orange County Visitors Bureau</t>
  </si>
  <si>
    <t>Randy J. Harrington</t>
  </si>
  <si>
    <t>Chief Financial Officer and Director of Management &amp; Financial Services</t>
  </si>
  <si>
    <t>704-336-5013</t>
  </si>
  <si>
    <t>704-336-6102</t>
  </si>
  <si>
    <t>438</t>
  </si>
  <si>
    <t>905</t>
  </si>
  <si>
    <t>704-435-1711</t>
  </si>
  <si>
    <t>704-435-1703</t>
  </si>
  <si>
    <t>704-435-1707</t>
  </si>
  <si>
    <t>Mary Jo Bopp</t>
  </si>
  <si>
    <t>MARY JO BOPP</t>
  </si>
  <si>
    <t>704-855-1855</t>
  </si>
  <si>
    <t>mbopp@chinagrovenc.gov</t>
  </si>
  <si>
    <t>9690</t>
  </si>
  <si>
    <t>Joy A. McRoy</t>
  </si>
  <si>
    <t>jmcroy@suddenlinkmail.com</t>
  </si>
  <si>
    <t>Zoning Fees</t>
  </si>
  <si>
    <t>5425</t>
  </si>
  <si>
    <t>STEPHANIE CORN</t>
  </si>
  <si>
    <t>8284667255</t>
  </si>
  <si>
    <t>Robert W McKie Jr</t>
  </si>
  <si>
    <t>919-359-9336</t>
  </si>
  <si>
    <t>7787</t>
  </si>
  <si>
    <t>2190</t>
  </si>
  <si>
    <t>3655</t>
  </si>
  <si>
    <t>K. Ann Stroud</t>
  </si>
  <si>
    <t>336-766-7511</t>
  </si>
  <si>
    <t>336-766-7536</t>
  </si>
  <si>
    <t>astroud@clemmons.org</t>
  </si>
  <si>
    <t>0.115</t>
  </si>
  <si>
    <t>1045</t>
  </si>
  <si>
    <t>Cathy Payne</t>
  </si>
  <si>
    <t>704-278-4777</t>
  </si>
  <si>
    <t>255011</t>
  </si>
  <si>
    <t>6580</t>
  </si>
  <si>
    <t>Kristin Stafford</t>
  </si>
  <si>
    <t>224</t>
  </si>
  <si>
    <t>75000</t>
  </si>
  <si>
    <t>Sheila Kirkpatrick</t>
  </si>
  <si>
    <t>828-627-2566</t>
  </si>
  <si>
    <t>828-627-1190</t>
  </si>
  <si>
    <t>sheila.kirkpatrick@townofclyde.com</t>
  </si>
  <si>
    <t>1313</t>
  </si>
  <si>
    <t>Barbara J. Archer</t>
  </si>
  <si>
    <t>252-358-8611</t>
  </si>
  <si>
    <t>252-358-0367</t>
  </si>
  <si>
    <t>townofcofield@embarqmail.com</t>
  </si>
  <si>
    <t>231277</t>
  </si>
  <si>
    <t>Ellen P. Bell</t>
  </si>
  <si>
    <t>Kathleen A. Gregory</t>
  </si>
  <si>
    <t>828-894-8236</t>
  </si>
  <si>
    <t>828-894-2797</t>
  </si>
  <si>
    <t>108</t>
  </si>
  <si>
    <t>59</t>
  </si>
  <si>
    <t>Pam Hinson</t>
  </si>
  <si>
    <t>704-920-5220</t>
  </si>
  <si>
    <t>Rita Ellison</t>
  </si>
  <si>
    <t>704-920-5265</t>
  </si>
  <si>
    <t>704-920-6954</t>
  </si>
  <si>
    <t>ellisonr@concordnc.gov</t>
  </si>
  <si>
    <t>Susan P. Brown</t>
  </si>
  <si>
    <t>252-823-0349</t>
  </si>
  <si>
    <t>252-641-7864</t>
  </si>
  <si>
    <t>40631</t>
  </si>
  <si>
    <t>Vickie Schlichting</t>
  </si>
  <si>
    <t>828-464-1191</t>
  </si>
  <si>
    <t>Lori W Conner</t>
  </si>
  <si>
    <t>828-465-5177</t>
  </si>
  <si>
    <t>lori.conner@conovernc.gov</t>
  </si>
  <si>
    <t>Golf Carts</t>
  </si>
  <si>
    <t>Precious Metals</t>
  </si>
  <si>
    <t>John Chandler</t>
  </si>
  <si>
    <t>336-284-2141</t>
  </si>
  <si>
    <t>bmyers@daviecountync.gov</t>
  </si>
  <si>
    <t>271353</t>
  </si>
  <si>
    <t>37177</t>
  </si>
  <si>
    <t>16</t>
  </si>
  <si>
    <t>704-892-6031</t>
  </si>
  <si>
    <t>704-896-2465</t>
  </si>
  <si>
    <t>252-633-1595</t>
  </si>
  <si>
    <t>704-824-4337</t>
  </si>
  <si>
    <t>704-824-8943</t>
  </si>
  <si>
    <t>jlineberger@cramerton.org</t>
  </si>
  <si>
    <t>338</t>
  </si>
  <si>
    <t>919-764-1011</t>
  </si>
  <si>
    <t>919-528-3052</t>
  </si>
  <si>
    <t>252-793-1176</t>
  </si>
  <si>
    <t>252-793-2849</t>
  </si>
  <si>
    <t>swilkins@washconc.org</t>
  </si>
  <si>
    <t>161150</t>
  </si>
  <si>
    <t>154580</t>
  </si>
  <si>
    <t>6570</t>
  </si>
  <si>
    <t>(919)918-7439</t>
  </si>
  <si>
    <t>(919)918-7306</t>
  </si>
  <si>
    <t>ehicks@townofcarrboro.org</t>
  </si>
  <si>
    <t>0.5894</t>
  </si>
  <si>
    <t>142</t>
  </si>
  <si>
    <t>1209</t>
  </si>
  <si>
    <t>704-826-8404</t>
  </si>
  <si>
    <t>Elna Lewis</t>
  </si>
  <si>
    <t>Deputy Clerk</t>
  </si>
  <si>
    <t>252-923-0212</t>
  </si>
  <si>
    <t>252-943-2357</t>
  </si>
  <si>
    <t>financedirector@belhavennc.us</t>
  </si>
  <si>
    <t>Ellene D Leonard</t>
  </si>
  <si>
    <t>252-459-3668</t>
  </si>
  <si>
    <t>SHARON SCHMIDT</t>
  </si>
  <si>
    <t>828-381-3769</t>
  </si>
  <si>
    <t>schmidtsharon@gmail.com</t>
  </si>
  <si>
    <t>252-585-0488</t>
  </si>
  <si>
    <t>252-585-0272</t>
  </si>
  <si>
    <t>conwaytownhall@mchsi.com</t>
  </si>
  <si>
    <t>Summer Woodard</t>
  </si>
  <si>
    <t>828-524-2516</t>
  </si>
  <si>
    <t>828-524-4540</t>
  </si>
  <si>
    <t>49330</t>
  </si>
  <si>
    <t>39543</t>
  </si>
  <si>
    <t>9787</t>
  </si>
  <si>
    <t>919-693-5196</t>
  </si>
  <si>
    <t>919-693-7614</t>
  </si>
  <si>
    <t>winston@wwcecpa.com</t>
  </si>
  <si>
    <t>191</t>
  </si>
  <si>
    <t>MARIE MOORE</t>
  </si>
  <si>
    <t>910-521-9758</t>
  </si>
  <si>
    <t>910-521-0472</t>
  </si>
  <si>
    <t>MARIE@PEMBROKENC.COM</t>
  </si>
  <si>
    <t>928500</t>
  </si>
  <si>
    <t>0.64</t>
  </si>
  <si>
    <t>910-628-8300</t>
  </si>
  <si>
    <t>proctorvillenc@gmail.com</t>
  </si>
  <si>
    <t>134100</t>
  </si>
  <si>
    <t>336-824-4111</t>
  </si>
  <si>
    <t>336-824-6624</t>
  </si>
  <si>
    <t>845</t>
  </si>
  <si>
    <t>2027</t>
  </si>
  <si>
    <t>84700</t>
  </si>
  <si>
    <t>113600</t>
  </si>
  <si>
    <t>74700</t>
  </si>
  <si>
    <t>38900</t>
  </si>
  <si>
    <t>155200</t>
  </si>
  <si>
    <t>121808</t>
  </si>
  <si>
    <t>10898</t>
  </si>
  <si>
    <t>648</t>
  </si>
  <si>
    <t>Jackie Hampton</t>
  </si>
  <si>
    <t>910-655-8945</t>
  </si>
  <si>
    <t>910-655-4366</t>
  </si>
  <si>
    <t>jhampton@boltontown.us</t>
  </si>
  <si>
    <t>1021200</t>
  </si>
  <si>
    <t>421</t>
  </si>
  <si>
    <t>Stephen G Duncan</t>
  </si>
  <si>
    <t>(828) 777-5718</t>
  </si>
  <si>
    <t>312675</t>
  </si>
  <si>
    <t>JAMES COZART</t>
  </si>
  <si>
    <t>(828) 322-3921</t>
  </si>
  <si>
    <t>james.cozart@mail.ci.longview.nc.us</t>
  </si>
  <si>
    <t>Stephanie Payne</t>
  </si>
  <si>
    <t>spayne@townofmarshill.org</t>
  </si>
  <si>
    <t>1463702</t>
  </si>
  <si>
    <t>1734</t>
  </si>
  <si>
    <t>336-234-0030</t>
  </si>
  <si>
    <t>Marla Ashworth</t>
  </si>
  <si>
    <t>919-936-8171</t>
  </si>
  <si>
    <t>919-936-2842</t>
  </si>
  <si>
    <t>m.ashworth@myprincetonnc.com</t>
  </si>
  <si>
    <t>10000000</t>
  </si>
  <si>
    <t>780</t>
  </si>
  <si>
    <t>336-835-2061</t>
  </si>
  <si>
    <t>828-749-2373</t>
  </si>
  <si>
    <t>saludafinance@cityofsaludanc.com</t>
  </si>
  <si>
    <t>0.605</t>
  </si>
  <si>
    <t>828-733-0360</t>
  </si>
  <si>
    <t>Susie Potter</t>
  </si>
  <si>
    <t>828-733-6393</t>
  </si>
  <si>
    <t>townhall@townofcrossnore.com</t>
  </si>
  <si>
    <t>J. L. LaMaster</t>
  </si>
  <si>
    <t>828-879-2123</t>
  </si>
  <si>
    <t>828-879-2139</t>
  </si>
  <si>
    <t>704-937-9986</t>
  </si>
  <si>
    <t>828-622-7591</t>
  </si>
  <si>
    <t>CLARA RAMSEY</t>
  </si>
  <si>
    <t>townofhotsprings@frontier.com</t>
  </si>
  <si>
    <t>1020376</t>
  </si>
  <si>
    <t>Jason Young</t>
  </si>
  <si>
    <t>Andrew Harris</t>
  </si>
  <si>
    <t>252-818-0891</t>
  </si>
  <si>
    <t>andrew@andrewharriscpa.com</t>
  </si>
  <si>
    <t>77450</t>
  </si>
  <si>
    <t>Amy Goode Hanaway</t>
  </si>
  <si>
    <t>828-287-7943</t>
  </si>
  <si>
    <t>Wanda Prevatte</t>
  </si>
  <si>
    <t>910-654-5387</t>
  </si>
  <si>
    <t>Alan Thompson</t>
  </si>
  <si>
    <t>910-642-2109</t>
  </si>
  <si>
    <t>910-642-5958</t>
  </si>
  <si>
    <t>alanthompson@tpsacpas.com</t>
  </si>
  <si>
    <t>249000</t>
  </si>
  <si>
    <t>123700</t>
  </si>
  <si>
    <t>125300</t>
  </si>
  <si>
    <t>910-608-0390</t>
  </si>
  <si>
    <t>300400</t>
  </si>
  <si>
    <t>CLAUDIA BRAY</t>
  </si>
  <si>
    <t>910-655-9877</t>
  </si>
  <si>
    <t>ALAN THOMPSON</t>
  </si>
  <si>
    <t>Angela M. Easter</t>
  </si>
  <si>
    <t>2620</t>
  </si>
  <si>
    <t>Trevor Davis</t>
  </si>
  <si>
    <t>22689</t>
  </si>
  <si>
    <t>910-948-2431</t>
  </si>
  <si>
    <t>910-948-3981</t>
  </si>
  <si>
    <t>1606032</t>
  </si>
  <si>
    <t>213</t>
  </si>
  <si>
    <t>1530</t>
  </si>
  <si>
    <t>2016</t>
  </si>
  <si>
    <t>tos@intrstar.net</t>
  </si>
  <si>
    <t>828-885-5602</t>
  </si>
  <si>
    <t>292</t>
  </si>
  <si>
    <t>910-253-4730</t>
  </si>
  <si>
    <t>1/13/2016</t>
  </si>
  <si>
    <t>910-253-4732</t>
  </si>
  <si>
    <t>bduncan@stjames.town</t>
  </si>
  <si>
    <t>151</t>
  </si>
  <si>
    <t>2002</t>
  </si>
  <si>
    <t>TAMMY KEESLER</t>
  </si>
  <si>
    <t>89</t>
  </si>
  <si>
    <t>910 844-5802</t>
  </si>
  <si>
    <t>2074800</t>
  </si>
  <si>
    <t>685290</t>
  </si>
  <si>
    <t>4205</t>
  </si>
  <si>
    <t>PEMBROKE TOURISM AUTHORITY</t>
  </si>
  <si>
    <t>TOWN MANAGER/FINANCE DIRECTOR</t>
  </si>
  <si>
    <t>336/794-6495</t>
  </si>
  <si>
    <t>1649570</t>
  </si>
  <si>
    <t>1238270</t>
  </si>
  <si>
    <t>411300</t>
  </si>
  <si>
    <t>TOWN OF ELKIN TOURISM DEVELOP AUTHORITY</t>
  </si>
  <si>
    <t>Carolyn Braly</t>
  </si>
  <si>
    <t>252-249-1755</t>
  </si>
  <si>
    <t>2/1/2016</t>
  </si>
  <si>
    <t>32056</t>
  </si>
  <si>
    <t>31162</t>
  </si>
  <si>
    <t>894</t>
  </si>
  <si>
    <t>14550</t>
  </si>
  <si>
    <t>0.13</t>
  </si>
  <si>
    <t>15580</t>
  </si>
  <si>
    <t>263</t>
  </si>
  <si>
    <t>288</t>
  </si>
  <si>
    <t>Town of Ahoskie Tourism Development Authority</t>
  </si>
  <si>
    <t>169150</t>
  </si>
  <si>
    <t>27</t>
  </si>
  <si>
    <t>Colleen Conroy</t>
  </si>
  <si>
    <t>2589</t>
  </si>
  <si>
    <t>389</t>
  </si>
  <si>
    <t>17499</t>
  </si>
  <si>
    <t>Linda K. Marshall</t>
  </si>
  <si>
    <t>Clerk, Finance Officer</t>
  </si>
  <si>
    <t>252-745-4260</t>
  </si>
  <si>
    <t>townofalliance@centurylink.net</t>
  </si>
  <si>
    <t>220610</t>
  </si>
  <si>
    <t>1/27/2016</t>
  </si>
  <si>
    <t>2570</t>
  </si>
  <si>
    <t>433</t>
  </si>
  <si>
    <t>92</t>
  </si>
  <si>
    <t>1453</t>
  </si>
  <si>
    <t>Kim P. Batten</t>
  </si>
  <si>
    <t>Finance Manager/Town Clerk</t>
  </si>
  <si>
    <t>919-359-9727</t>
  </si>
  <si>
    <t>919-359-3333</t>
  </si>
  <si>
    <t>(828) 259-4584</t>
  </si>
  <si>
    <t>1352</t>
  </si>
  <si>
    <t>6213</t>
  </si>
  <si>
    <t>278</t>
  </si>
  <si>
    <t>1/25/2016</t>
  </si>
  <si>
    <t>252-726-5115</t>
  </si>
  <si>
    <t>786001</t>
  </si>
  <si>
    <t>366</t>
  </si>
  <si>
    <t>133</t>
  </si>
  <si>
    <t>aurora@embarqmail.com</t>
  </si>
  <si>
    <t>5075900</t>
  </si>
  <si>
    <t>4875871</t>
  </si>
  <si>
    <t>368396</t>
  </si>
  <si>
    <t>882</t>
  </si>
  <si>
    <t>Charles E. Vines</t>
  </si>
  <si>
    <t>1/21/2016</t>
  </si>
  <si>
    <t>166200</t>
  </si>
  <si>
    <t>0.6663</t>
  </si>
  <si>
    <t>(828) 898-5398</t>
  </si>
  <si>
    <t>cbuchanan@townofbannerelk.org</t>
  </si>
  <si>
    <t>Joan Leary</t>
  </si>
  <si>
    <t>1/26/2016</t>
  </si>
  <si>
    <t>165436</t>
  </si>
  <si>
    <t>76470</t>
  </si>
  <si>
    <t>88966</t>
  </si>
  <si>
    <t>Carl L. Tilghman</t>
  </si>
  <si>
    <t>252-728-8481</t>
  </si>
  <si>
    <t>Alfred C. Gillikin</t>
  </si>
  <si>
    <t>252-728-8485</t>
  </si>
  <si>
    <t>alfredg@carteretcountync.gov</t>
  </si>
  <si>
    <t>0.3475</t>
  </si>
  <si>
    <t>3352</t>
  </si>
  <si>
    <t>1279</t>
  </si>
  <si>
    <t>312</t>
  </si>
  <si>
    <t>8920</t>
  </si>
  <si>
    <t>Steven R Smith</t>
  </si>
  <si>
    <t>828-387-4236</t>
  </si>
  <si>
    <t>828-387-4862</t>
  </si>
  <si>
    <t>Athina Williams</t>
  </si>
  <si>
    <t>3481920</t>
  </si>
  <si>
    <t>3448730</t>
  </si>
  <si>
    <t>33190</t>
  </si>
  <si>
    <t>748</t>
  </si>
  <si>
    <t>356</t>
  </si>
  <si>
    <t>H. Lee Rollins</t>
  </si>
  <si>
    <t>175211</t>
  </si>
  <si>
    <t>LORI T. WILLIAMS</t>
  </si>
  <si>
    <t>534</t>
  </si>
  <si>
    <t>448</t>
  </si>
  <si>
    <t>hstephens@biltmoreforest.org</t>
  </si>
  <si>
    <t>35784600</t>
  </si>
  <si>
    <t>30426100</t>
  </si>
  <si>
    <t>5358500</t>
  </si>
  <si>
    <t>39186746</t>
  </si>
  <si>
    <t>39655644</t>
  </si>
  <si>
    <t>12347922</t>
  </si>
  <si>
    <t>91190312</t>
  </si>
  <si>
    <t>1370783</t>
  </si>
  <si>
    <t>89819529</t>
  </si>
  <si>
    <t>317814</t>
  </si>
  <si>
    <t>285414</t>
  </si>
  <si>
    <t>32400</t>
  </si>
  <si>
    <t>24369299</t>
  </si>
  <si>
    <t>1036922</t>
  </si>
  <si>
    <t>38675</t>
  </si>
  <si>
    <t>25444896</t>
  </si>
  <si>
    <t>25430396</t>
  </si>
  <si>
    <t>2683604</t>
  </si>
  <si>
    <t>117933529</t>
  </si>
  <si>
    <t>823</t>
  </si>
  <si>
    <t>10336200</t>
  </si>
  <si>
    <t>Jeffrey E. Repp</t>
  </si>
  <si>
    <t>(910) 363-0025</t>
  </si>
  <si>
    <t>1/11/2016</t>
  </si>
  <si>
    <t>Karen Thompson</t>
  </si>
  <si>
    <t>(910) 363-0029</t>
  </si>
  <si>
    <t>kthompson@cityofbsl.org</t>
  </si>
  <si>
    <t>27710</t>
  </si>
  <si>
    <t>Ella Jane Marston</t>
  </si>
  <si>
    <t>6065</t>
  </si>
  <si>
    <t>BOONE TOURISM DEVELOPMENT AUTHORITY</t>
  </si>
  <si>
    <t>336-849-7672</t>
  </si>
  <si>
    <t>336-849-7663</t>
  </si>
  <si>
    <t>336-679-2703</t>
  </si>
  <si>
    <t>208</t>
  </si>
  <si>
    <t>1044</t>
  </si>
  <si>
    <t>1608</t>
  </si>
  <si>
    <t>MARY YOW</t>
  </si>
  <si>
    <t>919-718-4661</t>
  </si>
  <si>
    <t>919-718-4633</t>
  </si>
  <si>
    <t>myow@leecountync.gov</t>
  </si>
  <si>
    <t>14800</t>
  </si>
  <si>
    <t>328</t>
  </si>
  <si>
    <t>Cheryl Clewis</t>
  </si>
  <si>
    <t>910-642-6741</t>
  </si>
  <si>
    <t>Al J. Leonard, Jr.</t>
  </si>
  <si>
    <t>910-642-5909</t>
  </si>
  <si>
    <t>tobrunswick@centurylink.net</t>
  </si>
  <si>
    <t>12900</t>
  </si>
  <si>
    <t>Wendy Pope</t>
  </si>
  <si>
    <t>wpope@townofburgaw.com</t>
  </si>
  <si>
    <t>14711000</t>
  </si>
  <si>
    <t>Greater Burgaw Area TDA</t>
  </si>
  <si>
    <t>Peggy Reece</t>
  </si>
  <si>
    <t>preece@ci.burlington.nc.us</t>
  </si>
  <si>
    <t>97</t>
  </si>
  <si>
    <t>2020810</t>
  </si>
  <si>
    <t>0.0875</t>
  </si>
  <si>
    <t>99</t>
  </si>
  <si>
    <t>184</t>
  </si>
  <si>
    <t>127</t>
  </si>
  <si>
    <t>townofcandor@embarqmail.com</t>
  </si>
  <si>
    <t>7046600</t>
  </si>
  <si>
    <t>27625</t>
  </si>
  <si>
    <t>0.1525</t>
  </si>
  <si>
    <t>910-458-5495</t>
  </si>
  <si>
    <t>Allison Snell</t>
  </si>
  <si>
    <t>910-798-7455</t>
  </si>
  <si>
    <t>621</t>
  </si>
  <si>
    <t>61</t>
  </si>
  <si>
    <t>472</t>
  </si>
  <si>
    <t>New Hanover County Tourism &amp; Development Authority</t>
  </si>
  <si>
    <t>Joyce Dunn</t>
  </si>
  <si>
    <t>228820</t>
  </si>
  <si>
    <t>0.1016</t>
  </si>
  <si>
    <t>792</t>
  </si>
  <si>
    <t>ARCHE L. MCADOO</t>
  </si>
  <si>
    <t>Earlene F. Hicks</t>
  </si>
  <si>
    <t>(919)918-4456</t>
  </si>
  <si>
    <t>6546</t>
  </si>
  <si>
    <t>207</t>
  </si>
  <si>
    <t>15215</t>
  </si>
  <si>
    <t>1357840</t>
  </si>
  <si>
    <t>0.495</t>
  </si>
  <si>
    <t>1744</t>
  </si>
  <si>
    <t>866-271-3641</t>
  </si>
  <si>
    <t>10154150</t>
  </si>
  <si>
    <t>410000</t>
  </si>
  <si>
    <t>5601800</t>
  </si>
  <si>
    <t>1863402</t>
  </si>
  <si>
    <t>1534258</t>
  </si>
  <si>
    <t>329144</t>
  </si>
  <si>
    <t>Business Management Director</t>
  </si>
  <si>
    <t>Amy Oland</t>
  </si>
  <si>
    <t>3126</t>
  </si>
  <si>
    <t>Ken Joyner</t>
  </si>
  <si>
    <t>Assessor</t>
  </si>
  <si>
    <t>980.314.4300</t>
  </si>
  <si>
    <t>Barry Lindenman</t>
  </si>
  <si>
    <t>704.545.5114</t>
  </si>
  <si>
    <t>barry.lindenman@mecklenburgcountync.gov</t>
  </si>
  <si>
    <t>0.4787</t>
  </si>
  <si>
    <t>704-857-2466</t>
  </si>
  <si>
    <t>785</t>
  </si>
  <si>
    <t>366353</t>
  </si>
  <si>
    <t>111342</t>
  </si>
  <si>
    <t>910-299-4900 ext. 3022</t>
  </si>
  <si>
    <t>910-592-0221</t>
  </si>
  <si>
    <t>9784721</t>
  </si>
  <si>
    <t>1093</t>
  </si>
  <si>
    <t>34</t>
  </si>
  <si>
    <t>71</t>
  </si>
  <si>
    <t>252-796-2781</t>
  </si>
  <si>
    <t>0.456</t>
  </si>
  <si>
    <t>2/2/2016</t>
  </si>
  <si>
    <t>Conetoetow@aol.com</t>
  </si>
  <si>
    <t>54060</t>
  </si>
  <si>
    <t>13429</t>
  </si>
  <si>
    <t>804</t>
  </si>
  <si>
    <t>Sonja Gaskins</t>
  </si>
  <si>
    <t>13713346</t>
  </si>
  <si>
    <t>1/12/2016</t>
  </si>
  <si>
    <t>Reuben D. Carden</t>
  </si>
  <si>
    <t>919-764-1004</t>
  </si>
  <si>
    <t>rcarden@cityofcreedmoor.org</t>
  </si>
  <si>
    <t>0.665</t>
  </si>
  <si>
    <t>354400</t>
  </si>
  <si>
    <t>17407</t>
  </si>
  <si>
    <t>Pieter Swart</t>
  </si>
  <si>
    <t>(704) 940-9648</t>
  </si>
  <si>
    <t>pswart@townofdavidson.org</t>
  </si>
  <si>
    <t>16512190</t>
  </si>
  <si>
    <t>306701</t>
  </si>
  <si>
    <t>305432</t>
  </si>
  <si>
    <t>1269</t>
  </si>
  <si>
    <t>1695130</t>
  </si>
  <si>
    <t>252-523-9610</t>
  </si>
  <si>
    <t>43641</t>
  </si>
  <si>
    <t>Sherri Bradshaw</t>
  </si>
  <si>
    <t>Chelsea Carswell</t>
  </si>
  <si>
    <t>273109</t>
  </si>
  <si>
    <t>910-323-2640</t>
  </si>
  <si>
    <t>townmanager@eastovernc.com</t>
  </si>
  <si>
    <t>0.205</t>
  </si>
  <si>
    <t>Assistant Director of Finance</t>
  </si>
  <si>
    <t>332527</t>
  </si>
  <si>
    <t>76418</t>
  </si>
  <si>
    <t>256109</t>
  </si>
  <si>
    <t>21000</t>
  </si>
  <si>
    <t>222</t>
  </si>
  <si>
    <t>488</t>
  </si>
  <si>
    <t>9700</t>
  </si>
  <si>
    <t>463</t>
  </si>
  <si>
    <t>17995</t>
  </si>
  <si>
    <t>1690</t>
  </si>
  <si>
    <t>196</t>
  </si>
  <si>
    <t>1825</t>
  </si>
  <si>
    <t>Dena H. Owens</t>
  </si>
  <si>
    <t>3770</t>
  </si>
  <si>
    <t>5161458</t>
  </si>
  <si>
    <t>13139</t>
  </si>
  <si>
    <t>437</t>
  </si>
  <si>
    <t>252-445-1019</t>
  </si>
  <si>
    <t>0.838</t>
  </si>
  <si>
    <t>129</t>
  </si>
  <si>
    <t>234</t>
  </si>
  <si>
    <t>Heather Kelly</t>
  </si>
  <si>
    <t>Sharon Lee</t>
  </si>
  <si>
    <t>2438293</t>
  </si>
  <si>
    <t>643121</t>
  </si>
  <si>
    <t>1494</t>
  </si>
  <si>
    <t>WILEY T. CLARK</t>
  </si>
  <si>
    <t>(910) 980-1355</t>
  </si>
  <si>
    <t>BELINDA D. WHITE</t>
  </si>
  <si>
    <t>(910) 980-5639</t>
  </si>
  <si>
    <t>townoffalcon@embarqmail.com</t>
  </si>
  <si>
    <t>1216053</t>
  </si>
  <si>
    <t>1123311</t>
  </si>
  <si>
    <t>Vickie Wells</t>
  </si>
  <si>
    <t>penny.grigg@clevelandcounty.com</t>
  </si>
  <si>
    <t>319558</t>
  </si>
  <si>
    <t>Roxanne Stiles</t>
  </si>
  <si>
    <t>roxannestiles@townofforestcity.com</t>
  </si>
  <si>
    <t>(910)295-4841</t>
  </si>
  <si>
    <t>1447</t>
  </si>
  <si>
    <t>828-524-1885</t>
  </si>
  <si>
    <t>3042</t>
  </si>
  <si>
    <t>Tammy Ray</t>
  </si>
  <si>
    <t>Town Manger</t>
  </si>
  <si>
    <t>10126</t>
  </si>
  <si>
    <t>1046</t>
  </si>
  <si>
    <t>Shameshia Fennell</t>
  </si>
  <si>
    <t>sfennell@fremontnc.gov</t>
  </si>
  <si>
    <t>chmorgan@fuquay-varina.org</t>
  </si>
  <si>
    <t>23979</t>
  </si>
  <si>
    <t>506684</t>
  </si>
  <si>
    <t>148165</t>
  </si>
  <si>
    <t>358519</t>
  </si>
  <si>
    <t>Pam Wortham</t>
  </si>
  <si>
    <t>Donna Wigal</t>
  </si>
  <si>
    <t>919-773-4411</t>
  </si>
  <si>
    <t>dwigal@garnernc.gov</t>
  </si>
  <si>
    <t>443</t>
  </si>
  <si>
    <t>242758</t>
  </si>
  <si>
    <t>7425</t>
  </si>
  <si>
    <t>704-854-6681</t>
  </si>
  <si>
    <t>1187</t>
  </si>
  <si>
    <t>11363</t>
  </si>
  <si>
    <t>Katherine A. Lane</t>
  </si>
  <si>
    <t>252-357-1360</t>
  </si>
  <si>
    <t>252-357-0073</t>
  </si>
  <si>
    <t>klane@gatescountync.gov</t>
  </si>
  <si>
    <t>680</t>
  </si>
  <si>
    <t>RHONDA SCHRIVER</t>
  </si>
  <si>
    <t>404</t>
  </si>
  <si>
    <t>1922</t>
  </si>
  <si>
    <t>5787</t>
  </si>
  <si>
    <t>2872</t>
  </si>
  <si>
    <t>City of Goldsboro</t>
  </si>
  <si>
    <t>3210309</t>
  </si>
  <si>
    <t>1629983</t>
  </si>
  <si>
    <t>210290</t>
  </si>
  <si>
    <t>74714</t>
  </si>
  <si>
    <t>336-570-6700 X116</t>
  </si>
  <si>
    <t>SCALLAHAN@CITYOFGRAHAM.COM</t>
  </si>
  <si>
    <t>Ray Lewis</t>
  </si>
  <si>
    <t>252-745-6511</t>
  </si>
  <si>
    <t>252-745-7705</t>
  </si>
  <si>
    <t>grantsboronc@embarqmail.com</t>
  </si>
  <si>
    <t>336-584-0771</t>
  </si>
  <si>
    <t>50441</t>
  </si>
  <si>
    <t>47974</t>
  </si>
  <si>
    <t>523</t>
  </si>
  <si>
    <t>119</t>
  </si>
  <si>
    <t>2067</t>
  </si>
  <si>
    <t>10261766</t>
  </si>
  <si>
    <t>9627001</t>
  </si>
  <si>
    <t>634765</t>
  </si>
  <si>
    <t>35199</t>
  </si>
  <si>
    <t>2547</t>
  </si>
  <si>
    <t>1999</t>
  </si>
  <si>
    <t>2900</t>
  </si>
  <si>
    <t>1896</t>
  </si>
  <si>
    <t>1620</t>
  </si>
  <si>
    <t>tgreene@greenvillenc.gov</t>
  </si>
  <si>
    <t>237</t>
  </si>
  <si>
    <t>803</t>
  </si>
  <si>
    <t>229500</t>
  </si>
  <si>
    <t>40635</t>
  </si>
  <si>
    <t>910-582-7983</t>
  </si>
  <si>
    <t>910-582-5815</t>
  </si>
  <si>
    <t>177</t>
  </si>
  <si>
    <t>1/31/2016</t>
  </si>
  <si>
    <t>3961562</t>
  </si>
  <si>
    <t>Lee W. Tillman</t>
  </si>
  <si>
    <t>1065</t>
  </si>
  <si>
    <t>Melanie R. Eveker</t>
  </si>
  <si>
    <t>meveker@townofhawriver.com</t>
  </si>
  <si>
    <t>11632470</t>
  </si>
  <si>
    <t>14910</t>
  </si>
  <si>
    <t>199</t>
  </si>
  <si>
    <t>HARRY BAUGHN</t>
  </si>
  <si>
    <t>REHNAYE TALLEY</t>
  </si>
  <si>
    <t>1311</t>
  </si>
  <si>
    <t>7560</t>
  </si>
  <si>
    <t>0.5665</t>
  </si>
  <si>
    <t>2075</t>
  </si>
  <si>
    <t>1630</t>
  </si>
  <si>
    <t>693</t>
  </si>
  <si>
    <t>1330</t>
  </si>
  <si>
    <t>6840</t>
  </si>
  <si>
    <t>Joan B. Sykes</t>
  </si>
  <si>
    <t>252-826-4573</t>
  </si>
  <si>
    <t>252-826-2044</t>
  </si>
  <si>
    <t>townofhobgood@embarqmail.com</t>
  </si>
  <si>
    <t>TOWN MANAGER/FINANCE OFFICER</t>
  </si>
  <si>
    <t>MARGARET LANCASTER</t>
  </si>
  <si>
    <t>919-557-3913</t>
  </si>
  <si>
    <t>919-557-7407</t>
  </si>
  <si>
    <t>tina.stroupe@hollyspringsnc.us</t>
  </si>
  <si>
    <t>1018</t>
  </si>
  <si>
    <t>4388</t>
  </si>
  <si>
    <t xml:space="preserve">; Invalid Muni/County/Year Tax Rate </t>
  </si>
  <si>
    <t>Robert E. Taylor</t>
  </si>
  <si>
    <t>April H. Baker</t>
  </si>
  <si>
    <t>gghermane</t>
  </si>
  <si>
    <t>Clara Ramsey</t>
  </si>
  <si>
    <t>(828) 622-7591</t>
  </si>
  <si>
    <t>(828) 622-7408</t>
  </si>
  <si>
    <t>Tamra T. Swanson</t>
  </si>
  <si>
    <t>828-728-8272</t>
  </si>
  <si>
    <t>828-728-2680</t>
  </si>
  <si>
    <t>tswansontoh@charter.net</t>
  </si>
  <si>
    <t>77500</t>
  </si>
  <si>
    <t>0.195</t>
  </si>
  <si>
    <t>Alicia Massey</t>
  </si>
  <si>
    <t>0.185</t>
  </si>
  <si>
    <t>4948</t>
  </si>
  <si>
    <t>910-938-5245</t>
  </si>
  <si>
    <t>3661060</t>
  </si>
  <si>
    <t>3634440</t>
  </si>
  <si>
    <t>26620</t>
  </si>
  <si>
    <t>561</t>
  </si>
  <si>
    <t>583</t>
  </si>
  <si>
    <t>52271</t>
  </si>
  <si>
    <t>1778</t>
  </si>
  <si>
    <t>1310</t>
  </si>
  <si>
    <t>293</t>
  </si>
  <si>
    <t>28135</t>
  </si>
  <si>
    <t>23003</t>
  </si>
  <si>
    <t>5132</t>
  </si>
  <si>
    <t>2306</t>
  </si>
  <si>
    <t>Samuel Johnson</t>
  </si>
  <si>
    <t>336-992-5457</t>
  </si>
  <si>
    <t>sjohnson@toknc.com</t>
  </si>
  <si>
    <t>0.3809</t>
  </si>
  <si>
    <t>1380</t>
  </si>
  <si>
    <t>704-484-9776</t>
  </si>
  <si>
    <t>704-484-8612</t>
  </si>
  <si>
    <t>townofkingstown@yahoo.com</t>
  </si>
  <si>
    <t>462</t>
  </si>
  <si>
    <t>6000</t>
  </si>
  <si>
    <t>25775439</t>
  </si>
  <si>
    <t>779</t>
  </si>
  <si>
    <t>Dana C. Stroud</t>
  </si>
  <si>
    <t>252-527-7174</t>
  </si>
  <si>
    <t>1473261</t>
  </si>
  <si>
    <t>878</t>
  </si>
  <si>
    <t>243</t>
  </si>
  <si>
    <t>KIM MATHESON</t>
  </si>
  <si>
    <t>267200</t>
  </si>
  <si>
    <t>1086236</t>
  </si>
  <si>
    <t>3875340</t>
  </si>
  <si>
    <t>3060775</t>
  </si>
  <si>
    <t>Missy Rhodes</t>
  </si>
  <si>
    <t>mrhodes@townofleland.com</t>
  </si>
  <si>
    <t>3649470</t>
  </si>
  <si>
    <t>Leland TDA</t>
  </si>
  <si>
    <t>657</t>
  </si>
  <si>
    <t>401</t>
  </si>
  <si>
    <t>555</t>
  </si>
  <si>
    <t>32</t>
  </si>
  <si>
    <t>2422</t>
  </si>
  <si>
    <t>Ruby Hendges</t>
  </si>
  <si>
    <t>385611</t>
  </si>
  <si>
    <t>1/30/2016</t>
  </si>
  <si>
    <t>WANDA J CLARK</t>
  </si>
  <si>
    <t>clerk@townoflittleton-nc.us</t>
  </si>
  <si>
    <t>29421</t>
  </si>
  <si>
    <t>Stephania Morton</t>
  </si>
  <si>
    <t>finance@locustnc.com</t>
  </si>
  <si>
    <t>22000</t>
  </si>
  <si>
    <t>806190</t>
  </si>
  <si>
    <t>89390</t>
  </si>
  <si>
    <t>Kevin Haney</t>
  </si>
  <si>
    <t>356560</t>
  </si>
  <si>
    <t>295930</t>
  </si>
  <si>
    <t>252-432-6911</t>
  </si>
  <si>
    <t>252-365-7004</t>
  </si>
  <si>
    <t>lynchannette27@yahoo.com</t>
  </si>
  <si>
    <t>248493</t>
  </si>
  <si>
    <t>212</t>
  </si>
  <si>
    <t>57000</t>
  </si>
  <si>
    <t>317</t>
  </si>
  <si>
    <t>828-926-0866</t>
  </si>
  <si>
    <t>543</t>
  </si>
  <si>
    <t>2586</t>
  </si>
  <si>
    <t>Dianne S. Lowe</t>
  </si>
  <si>
    <t>828-428-5017</t>
  </si>
  <si>
    <t>259631</t>
  </si>
  <si>
    <t>4976</t>
  </si>
  <si>
    <t>3434</t>
  </si>
  <si>
    <t>252-473-2133</t>
  </si>
  <si>
    <t>252-473-2135</t>
  </si>
  <si>
    <t>twiddy@townofmanteo.com</t>
  </si>
  <si>
    <t>2330</t>
  </si>
  <si>
    <t>606</t>
  </si>
  <si>
    <t>Brett Moore</t>
  </si>
  <si>
    <t>1008</t>
  </si>
  <si>
    <t>dmorton@marshville.org</t>
  </si>
  <si>
    <t>178493</t>
  </si>
  <si>
    <t>1016</t>
  </si>
  <si>
    <t>Christopher Tucker</t>
  </si>
  <si>
    <t>613</t>
  </si>
  <si>
    <t>1910</t>
  </si>
  <si>
    <t>Melessa K. Hopper</t>
  </si>
  <si>
    <t>749</t>
  </si>
  <si>
    <t>13196</t>
  </si>
  <si>
    <t>(910)743-4441</t>
  </si>
  <si>
    <t>Sam Croom</t>
  </si>
  <si>
    <t>10400495</t>
  </si>
  <si>
    <t>919-563-1007</t>
  </si>
  <si>
    <t>Hazel Smith</t>
  </si>
  <si>
    <t>252-671-0448</t>
  </si>
  <si>
    <t>Booker T. Jones, Sr.</t>
  </si>
  <si>
    <t>252-671-4111</t>
  </si>
  <si>
    <t>252-745-0444</t>
  </si>
  <si>
    <t>mesicnc@embarqmail.com</t>
  </si>
  <si>
    <t>236897</t>
  </si>
  <si>
    <t>919-284-2572</t>
  </si>
  <si>
    <t>919-284-5966</t>
  </si>
  <si>
    <t>2249530</t>
  </si>
  <si>
    <t>40030</t>
  </si>
  <si>
    <t>32913</t>
  </si>
  <si>
    <t>157</t>
  </si>
  <si>
    <t>828-890-2903</t>
  </si>
  <si>
    <t>Michelle Wells</t>
  </si>
  <si>
    <t>mwells@admin.minthill.com</t>
  </si>
  <si>
    <t>234970</t>
  </si>
  <si>
    <t>6960</t>
  </si>
  <si>
    <t>Karen Hendricks</t>
  </si>
  <si>
    <t>252-459-4788</t>
  </si>
  <si>
    <t>Jim Wrenn</t>
  </si>
  <si>
    <t>252-462-2676</t>
  </si>
  <si>
    <t>jim.wrenn@nashcountync.gov</t>
  </si>
  <si>
    <t>2144038</t>
  </si>
  <si>
    <t>Bethany Hawver</t>
  </si>
  <si>
    <t>704-282-4517</t>
  </si>
  <si>
    <t>704-282-4724</t>
  </si>
  <si>
    <t>0.5863</t>
  </si>
  <si>
    <t>820</t>
  </si>
  <si>
    <t>690</t>
  </si>
  <si>
    <t>157500</t>
  </si>
  <si>
    <t>3080</t>
  </si>
  <si>
    <t>Monroe Tourism Development Authority</t>
  </si>
  <si>
    <t>348400</t>
  </si>
  <si>
    <t>Jewel Lasater</t>
  </si>
  <si>
    <t>Shirl.Meadows@moreheadcitync.org</t>
  </si>
  <si>
    <t>1160</t>
  </si>
  <si>
    <t>1694</t>
  </si>
  <si>
    <t>311</t>
  </si>
  <si>
    <t>15850</t>
  </si>
  <si>
    <t>4040</t>
  </si>
  <si>
    <t>919-463-6170</t>
  </si>
  <si>
    <t>103</t>
  </si>
  <si>
    <t>Sherri Abbott</t>
  </si>
  <si>
    <t>683</t>
  </si>
  <si>
    <t>Mary Lucas</t>
  </si>
  <si>
    <t>Finance Clerk/Town Clerk</t>
  </si>
  <si>
    <t>(910) 439 - 5111</t>
  </si>
  <si>
    <t>Sandra Walker</t>
  </si>
  <si>
    <t>ANNA PAYNE</t>
  </si>
  <si>
    <t>pj.siler@brmemc.net</t>
  </si>
  <si>
    <t>Kim Blankenburg</t>
  </si>
  <si>
    <t>252-449-6055</t>
  </si>
  <si>
    <t>1030</t>
  </si>
  <si>
    <t>Lori A. Mullican</t>
  </si>
  <si>
    <t>252-639-2715</t>
  </si>
  <si>
    <t>668</t>
  </si>
  <si>
    <t>clerk@newlondonnc.org</t>
  </si>
  <si>
    <t>817111</t>
  </si>
  <si>
    <t>589900</t>
  </si>
  <si>
    <t>282600</t>
  </si>
  <si>
    <t>307300</t>
  </si>
  <si>
    <t>1505310</t>
  </si>
  <si>
    <t>11879348</t>
  </si>
  <si>
    <t>528</t>
  </si>
  <si>
    <t>David K. Hatten</t>
  </si>
  <si>
    <t>910-201-8016</t>
  </si>
  <si>
    <t>1644</t>
  </si>
  <si>
    <t>Sam@samanderscpa.com</t>
  </si>
  <si>
    <t>1238500</t>
  </si>
  <si>
    <t>174</t>
  </si>
  <si>
    <t>Patti W. Efird</t>
  </si>
  <si>
    <t>704-485-2439</t>
  </si>
  <si>
    <t>pefird@oakboro.com</t>
  </si>
  <si>
    <t>8939899</t>
  </si>
  <si>
    <t>1969500</t>
  </si>
  <si>
    <t>1914140</t>
  </si>
  <si>
    <t>55360</t>
  </si>
  <si>
    <t>0.1875</t>
  </si>
  <si>
    <t>Diane Miller</t>
  </si>
  <si>
    <t>Jerry M. McCrary</t>
  </si>
  <si>
    <t>252-247-4353 ext.8</t>
  </si>
  <si>
    <t>0.197</t>
  </si>
  <si>
    <t>Marjorie Conklin</t>
  </si>
  <si>
    <t>910-281-3124</t>
  </si>
  <si>
    <t>910-281-4366</t>
  </si>
  <si>
    <t>pinebluff@nc.rr.com</t>
  </si>
  <si>
    <t>910-295-8646</t>
  </si>
  <si>
    <t>Brooke Hunter</t>
  </si>
  <si>
    <t>910-295-8647</t>
  </si>
  <si>
    <t>bhunter@vopnc.org</t>
  </si>
  <si>
    <t>450240</t>
  </si>
  <si>
    <t>419230</t>
  </si>
  <si>
    <t>31010</t>
  </si>
  <si>
    <t>2010</t>
  </si>
  <si>
    <t>6583</t>
  </si>
  <si>
    <t>5207</t>
  </si>
  <si>
    <t>1230</t>
  </si>
  <si>
    <t>153</t>
  </si>
  <si>
    <t>817880</t>
  </si>
  <si>
    <t>404933</t>
  </si>
  <si>
    <t>412947</t>
  </si>
  <si>
    <t>1841</t>
  </si>
  <si>
    <t>Sandy Carmany</t>
  </si>
  <si>
    <t>Greg French</t>
  </si>
  <si>
    <t>252-823-1057</t>
  </si>
  <si>
    <t>302</t>
  </si>
  <si>
    <t>351900</t>
  </si>
  <si>
    <t>175500</t>
  </si>
  <si>
    <t>176400</t>
  </si>
  <si>
    <t>4800</t>
  </si>
  <si>
    <t>Natasha.Baldwin@raleighnc.gov</t>
  </si>
  <si>
    <t>861</t>
  </si>
  <si>
    <t>1680</t>
  </si>
  <si>
    <t>364</t>
  </si>
  <si>
    <t>1144</t>
  </si>
  <si>
    <t>3364957509</t>
  </si>
  <si>
    <t>3364957503</t>
  </si>
  <si>
    <t>3640588</t>
  </si>
  <si>
    <t>Larry Wayne Smith</t>
  </si>
  <si>
    <t>(910) 843-4248</t>
  </si>
  <si>
    <t>CHRIS PHILLIPS</t>
  </si>
  <si>
    <t>336-349-1055</t>
  </si>
  <si>
    <t>MICHELLE SMITH</t>
  </si>
  <si>
    <t>336-347-2369</t>
  </si>
  <si>
    <t>Doreen Putney</t>
  </si>
  <si>
    <t>Paul V Urban</t>
  </si>
  <si>
    <t>(910)455-1943</t>
  </si>
  <si>
    <t>1603870</t>
  </si>
  <si>
    <t>1472470</t>
  </si>
  <si>
    <t>131400</t>
  </si>
  <si>
    <t>297</t>
  </si>
  <si>
    <t>5957</t>
  </si>
  <si>
    <t>2330210</t>
  </si>
  <si>
    <t>216110</t>
  </si>
  <si>
    <t>80030</t>
  </si>
  <si>
    <t>136080</t>
  </si>
  <si>
    <t>5068</t>
  </si>
  <si>
    <t>clerk@rockwellnc.gov</t>
  </si>
  <si>
    <t>394</t>
  </si>
  <si>
    <t>Tony Blalock</t>
  </si>
  <si>
    <t>910-525-4121</t>
  </si>
  <si>
    <t>462016553</t>
  </si>
  <si>
    <t>2449892</t>
  </si>
  <si>
    <t>459566661</t>
  </si>
  <si>
    <t>Lake Roxboro Boat Dock and Ramp Fees</t>
  </si>
  <si>
    <t>MONICA THOMAS</t>
  </si>
  <si>
    <t>828-874-0333</t>
  </si>
  <si>
    <t>656</t>
  </si>
  <si>
    <t>Mary D. Bakan</t>
  </si>
  <si>
    <t>Teresa P. Harris</t>
  </si>
  <si>
    <t>704-638-5313</t>
  </si>
  <si>
    <t>704-638-5302</t>
  </si>
  <si>
    <t>704-638-8435</t>
  </si>
  <si>
    <t>2580</t>
  </si>
  <si>
    <t>Julie Osteen</t>
  </si>
  <si>
    <t>828-749-2581</t>
  </si>
  <si>
    <t>471270</t>
  </si>
  <si>
    <t>Bethany Stephens</t>
  </si>
  <si>
    <t>919-777-1108</t>
  </si>
  <si>
    <t>bethany.stephens@sanfordnc.net</t>
  </si>
  <si>
    <t>saratoga@saratoganc.org</t>
  </si>
  <si>
    <t>Christopher Todd</t>
  </si>
  <si>
    <t>Cam Dungee</t>
  </si>
  <si>
    <t>Karen L. Johnson</t>
  </si>
  <si>
    <t>Johnston County Tourism Authority</t>
  </si>
  <si>
    <t>HELGA SAPPINGTON</t>
  </si>
  <si>
    <t>TOWNFINANCE@SEVENDEVILS.NET</t>
  </si>
  <si>
    <t>643</t>
  </si>
  <si>
    <t>105130</t>
  </si>
  <si>
    <t>Maria O. Gaither</t>
  </si>
  <si>
    <t>852</t>
  </si>
  <si>
    <t>Shallotte Tourism Development Authority</t>
  </si>
  <si>
    <t>Crystal Gabric</t>
  </si>
  <si>
    <t>gabric@southernpines.net</t>
  </si>
  <si>
    <t>3091590</t>
  </si>
  <si>
    <t>1978550</t>
  </si>
  <si>
    <t>1113040</t>
  </si>
  <si>
    <t>49680</t>
  </si>
  <si>
    <t>4532</t>
  </si>
  <si>
    <t>2035</t>
  </si>
  <si>
    <t>910-457-7906</t>
  </si>
  <si>
    <t>910-457-7920</t>
  </si>
  <si>
    <t>25140</t>
  </si>
  <si>
    <t>2326220</t>
  </si>
  <si>
    <t>2315320</t>
  </si>
  <si>
    <t>10900</t>
  </si>
  <si>
    <t>0.2456</t>
  </si>
  <si>
    <t>661600</t>
  </si>
  <si>
    <t>1287000</t>
  </si>
  <si>
    <t>298</t>
  </si>
  <si>
    <t>658</t>
  </si>
  <si>
    <t>1990</t>
  </si>
  <si>
    <t>252-823-6931</t>
  </si>
  <si>
    <t>349991</t>
  </si>
  <si>
    <t>1251</t>
  </si>
  <si>
    <t>REID WALTERS</t>
  </si>
  <si>
    <t>TORI LOWE</t>
  </si>
  <si>
    <t>0.655</t>
  </si>
  <si>
    <t>3035</t>
  </si>
  <si>
    <t>Karen Scotton</t>
  </si>
  <si>
    <t>0.125</t>
  </si>
  <si>
    <t>1332</t>
  </si>
  <si>
    <t>481</t>
  </si>
  <si>
    <t>391</t>
  </si>
  <si>
    <t>GARY W. DAVIS</t>
  </si>
  <si>
    <t>1866</t>
  </si>
  <si>
    <t>498</t>
  </si>
  <si>
    <t>597</t>
  </si>
  <si>
    <t>1173</t>
  </si>
  <si>
    <t>2720</t>
  </si>
  <si>
    <t>16700</t>
  </si>
  <si>
    <t>477</t>
  </si>
  <si>
    <t>828-898-9292</t>
  </si>
  <si>
    <t>828-898-9293</t>
  </si>
  <si>
    <t>clerk.zoning@seesugar.com</t>
  </si>
  <si>
    <t>76</t>
  </si>
  <si>
    <t>Windy Davis</t>
  </si>
  <si>
    <t>wdavis@townofsurfcity.com</t>
  </si>
  <si>
    <t>1821140</t>
  </si>
  <si>
    <t>1638</t>
  </si>
  <si>
    <t>32094</t>
  </si>
  <si>
    <t>Lynn Bryant</t>
  </si>
  <si>
    <t>828-586-4034</t>
  </si>
  <si>
    <t>lbryant@townofsylva.org</t>
  </si>
  <si>
    <t>7535</t>
  </si>
  <si>
    <t>Julie L. Braxton</t>
  </si>
  <si>
    <t>137</t>
  </si>
  <si>
    <t>1481</t>
  </si>
  <si>
    <t>427</t>
  </si>
  <si>
    <t>5427</t>
  </si>
  <si>
    <t>794</t>
  </si>
  <si>
    <t>16570</t>
  </si>
  <si>
    <t>1560</t>
  </si>
  <si>
    <t>424</t>
  </si>
  <si>
    <t>ERIC E. KRPEJS</t>
  </si>
  <si>
    <t>ASSISTANT FINANCE DIRECTOR</t>
  </si>
  <si>
    <t>(336) 475-4231</t>
  </si>
  <si>
    <t>(336) 475-4283</t>
  </si>
  <si>
    <t>eric.krpejs@thomasville-nc.gov</t>
  </si>
  <si>
    <t>1942</t>
  </si>
  <si>
    <t>1155</t>
  </si>
  <si>
    <t>1501</t>
  </si>
  <si>
    <t>83390</t>
  </si>
  <si>
    <t>20340</t>
  </si>
  <si>
    <t>Renee Ipock</t>
  </si>
  <si>
    <t>667</t>
  </si>
  <si>
    <t>2665</t>
  </si>
  <si>
    <t>Tom Woodruff</t>
  </si>
  <si>
    <t>252-745-5473</t>
  </si>
  <si>
    <t>252-745-5480</t>
  </si>
  <si>
    <t>vandemereclerk@live.com</t>
  </si>
  <si>
    <t>26110</t>
  </si>
  <si>
    <t>839700</t>
  </si>
  <si>
    <t>Barbara Boyd</t>
  </si>
  <si>
    <t>910-245-2739</t>
  </si>
  <si>
    <t>910-277-2566</t>
  </si>
  <si>
    <t>740050</t>
  </si>
  <si>
    <t>655120</t>
  </si>
  <si>
    <t>84930</t>
  </si>
  <si>
    <t>28575</t>
  </si>
  <si>
    <t>24531100</t>
  </si>
  <si>
    <t>23326800</t>
  </si>
  <si>
    <t>0.3775</t>
  </si>
  <si>
    <t>Washington TDA</t>
  </si>
  <si>
    <t>835500</t>
  </si>
  <si>
    <t>Ann F Sutton</t>
  </si>
  <si>
    <t>704-843-2195 ext 223</t>
  </si>
  <si>
    <t>asutton@waxhaw.com</t>
  </si>
  <si>
    <t>1339</t>
  </si>
  <si>
    <t>28530</t>
  </si>
  <si>
    <t>7131</t>
  </si>
  <si>
    <t>2354</t>
  </si>
  <si>
    <t>Kim Woods</t>
  </si>
  <si>
    <t>704-846-2709 X5</t>
  </si>
  <si>
    <t>0.052</t>
  </si>
  <si>
    <t>4527200</t>
  </si>
  <si>
    <t>1740100</t>
  </si>
  <si>
    <t>2787100</t>
  </si>
  <si>
    <t>2160</t>
  </si>
  <si>
    <t>910-862-8686</t>
  </si>
  <si>
    <t>9550000</t>
  </si>
  <si>
    <t>451</t>
  </si>
  <si>
    <t>831</t>
  </si>
  <si>
    <t>919-938-3885</t>
  </si>
  <si>
    <t>Karen Wingo</t>
  </si>
  <si>
    <t>252-215-2358</t>
  </si>
  <si>
    <t>Kim Bryant</t>
  </si>
  <si>
    <t>Town Finance Officer</t>
  </si>
  <si>
    <t>Cathy Allen</t>
  </si>
  <si>
    <t>252-534-4461</t>
  </si>
  <si>
    <t>446775</t>
  </si>
  <si>
    <t>ERICA F. WALTERS</t>
  </si>
  <si>
    <t>910-256-7910</t>
  </si>
  <si>
    <t>1179</t>
  </si>
  <si>
    <t xml:space="preserve">Dina Reavis </t>
  </si>
  <si>
    <t xml:space="preserve">Crystal Sprague </t>
  </si>
  <si>
    <t xml:space="preserve">csprague@yadkinville.org </t>
  </si>
  <si>
    <t>2023</t>
  </si>
  <si>
    <t>12330</t>
  </si>
  <si>
    <t>RYAN STRADER</t>
  </si>
  <si>
    <t>13302930</t>
  </si>
  <si>
    <t>1370</t>
  </si>
  <si>
    <t>YARD SALE PERMITS</t>
  </si>
  <si>
    <t>blove@midlandnc.us</t>
  </si>
  <si>
    <t>Leigh D. Etheridge</t>
  </si>
  <si>
    <t>252-533-2835</t>
  </si>
  <si>
    <t>27010</t>
  </si>
  <si>
    <t>0.651</t>
  </si>
  <si>
    <t>1872</t>
  </si>
  <si>
    <t>Halifax County Tourism Development Authority</t>
  </si>
  <si>
    <t>7200</t>
  </si>
  <si>
    <t>0.595</t>
  </si>
  <si>
    <t>Edna Green</t>
  </si>
  <si>
    <t>townoflawndale@aol.com</t>
  </si>
  <si>
    <t>D. Katrina Miller</t>
  </si>
  <si>
    <t>magnolia2@intrstar.net</t>
  </si>
  <si>
    <t>Lisa T. Smith</t>
  </si>
  <si>
    <t>5500</t>
  </si>
  <si>
    <t>1462</t>
  </si>
  <si>
    <t>252-826-2107</t>
  </si>
  <si>
    <t>njackson@townofscotlandneck.com</t>
  </si>
  <si>
    <t>0.785</t>
  </si>
  <si>
    <t>Claiburn B. Watson</t>
  </si>
  <si>
    <t>(910) 703-8903</t>
  </si>
  <si>
    <t>(910) 436-2667</t>
  </si>
  <si>
    <t>cwatson@spring-lake.org</t>
  </si>
  <si>
    <t>329042</t>
  </si>
  <si>
    <t>318144</t>
  </si>
  <si>
    <t>398</t>
  </si>
  <si>
    <t>2031</t>
  </si>
  <si>
    <t>8368</t>
  </si>
  <si>
    <t>3204</t>
  </si>
  <si>
    <t>2427</t>
  </si>
  <si>
    <t>2328</t>
  </si>
  <si>
    <t>Nancy Myers</t>
  </si>
  <si>
    <t>(336) 883-3245</t>
  </si>
  <si>
    <t>nancy.myers@highpointnc.gov</t>
  </si>
  <si>
    <t>1570</t>
  </si>
  <si>
    <t>Furniture Showroom Business License</t>
  </si>
  <si>
    <t>High Point Market Authority</t>
  </si>
  <si>
    <t>Yeymy Y. Jones</t>
  </si>
  <si>
    <t>yeymym@cityofws.org</t>
  </si>
  <si>
    <t>1218</t>
  </si>
  <si>
    <t>14383</t>
  </si>
  <si>
    <t>406920</t>
  </si>
  <si>
    <t>FREDERICK BECKER III</t>
  </si>
  <si>
    <t>11892400</t>
  </si>
  <si>
    <t>Cynthia Buck</t>
  </si>
  <si>
    <t>1125450</t>
  </si>
  <si>
    <t>910-653-3458</t>
  </si>
  <si>
    <t>910-653-3970</t>
  </si>
  <si>
    <t>yamman@embarqmail.com</t>
  </si>
  <si>
    <t>296600</t>
  </si>
  <si>
    <t>114200</t>
  </si>
  <si>
    <t>182400</t>
  </si>
  <si>
    <t>187</t>
  </si>
  <si>
    <t>672</t>
  </si>
  <si>
    <t>252-482-1528</t>
  </si>
  <si>
    <t>35649</t>
  </si>
  <si>
    <t>Hak Ung</t>
  </si>
  <si>
    <t>919-603-1125</t>
  </si>
  <si>
    <t>919-603-1128</t>
  </si>
  <si>
    <t>hak.ung@oxfordnc.org</t>
  </si>
  <si>
    <t>6500</t>
  </si>
  <si>
    <t>2520</t>
  </si>
  <si>
    <t>7350</t>
  </si>
  <si>
    <t>0.0725</t>
  </si>
  <si>
    <t>919-894-1283</t>
  </si>
  <si>
    <t>CONNIE BAUGUESS</t>
  </si>
  <si>
    <t>PATRICIA WAGONER</t>
  </si>
  <si>
    <t>2351</t>
  </si>
  <si>
    <t>0.11</t>
  </si>
  <si>
    <t>Janet C. Parrott</t>
  </si>
  <si>
    <t>828-321-5111</t>
  </si>
  <si>
    <t>0.5708</t>
  </si>
  <si>
    <t>(828) 625-8371</t>
  </si>
  <si>
    <t>704-839-0182 Ext. 2001</t>
  </si>
  <si>
    <t>2098</t>
  </si>
  <si>
    <t>336-824-2604</t>
  </si>
  <si>
    <t>franklinvillefo@triad.rr.com</t>
  </si>
  <si>
    <t>34375</t>
  </si>
  <si>
    <t>1822</t>
  </si>
  <si>
    <t>Nancy W Jenkins</t>
  </si>
  <si>
    <t>114945</t>
  </si>
  <si>
    <t>0.505</t>
  </si>
  <si>
    <t>910-579-6297 Ext. 1003</t>
  </si>
  <si>
    <t>910-642-8046 ext. 1005</t>
  </si>
  <si>
    <t>910-642-8046 ext. 1003</t>
  </si>
  <si>
    <t>252-827-4435</t>
  </si>
  <si>
    <t>252-827-2806</t>
  </si>
  <si>
    <t>cclaiborne@pinetopsnc.com</t>
  </si>
  <si>
    <t>745456</t>
  </si>
  <si>
    <t>180210</t>
  </si>
  <si>
    <t>22500</t>
  </si>
  <si>
    <t>15300</t>
  </si>
  <si>
    <t>kathy@columbusnc.com</t>
  </si>
  <si>
    <t>215400</t>
  </si>
  <si>
    <t>102700</t>
  </si>
  <si>
    <t>112700</t>
  </si>
  <si>
    <t>Mark Macon</t>
  </si>
  <si>
    <t>0.77</t>
  </si>
  <si>
    <t>1133</t>
  </si>
  <si>
    <t>5033025</t>
  </si>
  <si>
    <t>4956500</t>
  </si>
  <si>
    <t>Drew Holland</t>
  </si>
  <si>
    <t>(910) 426-4102</t>
  </si>
  <si>
    <t>(910) 424-4902</t>
  </si>
  <si>
    <t>rholland@townofhopemills.com</t>
  </si>
  <si>
    <t>236060</t>
  </si>
  <si>
    <t>JESSICA FAIRCLOTH</t>
  </si>
  <si>
    <t>910-525-0244</t>
  </si>
  <si>
    <t>TOAUTRYVILLE@NCRRBIZ.COM</t>
  </si>
  <si>
    <t>7451090</t>
  </si>
  <si>
    <t>231</t>
  </si>
  <si>
    <t>clerk@townofblowingrocknc.gov</t>
  </si>
  <si>
    <t>Blowing Rock Tourism Development Authority</t>
  </si>
  <si>
    <t>Carla Passmore</t>
  </si>
  <si>
    <t>828-488-3517</t>
  </si>
  <si>
    <t>carlapassmore@brysoncitync.gov</t>
  </si>
  <si>
    <t>23985</t>
  </si>
  <si>
    <t>2355</t>
  </si>
  <si>
    <t>TOWN CLERK/FINANCE DIRECTOR</t>
  </si>
  <si>
    <t>828-696-4948</t>
  </si>
  <si>
    <t>khensley@laurelpark.org</t>
  </si>
  <si>
    <t>Bobby McMahan</t>
  </si>
  <si>
    <t>828-586-7572</t>
  </si>
  <si>
    <t>828-586-7515</t>
  </si>
  <si>
    <t>bobmcmahan@jacksonnc.org</t>
  </si>
  <si>
    <t>zelerie.rogers@fontanavillage.com</t>
  </si>
  <si>
    <t>1106080</t>
  </si>
  <si>
    <t>0.554</t>
  </si>
  <si>
    <t>Town of Fontana Dam Tourism Development Authority</t>
  </si>
  <si>
    <t>367000</t>
  </si>
  <si>
    <t>5460026</t>
  </si>
  <si>
    <t>285753</t>
  </si>
  <si>
    <t>331</t>
  </si>
  <si>
    <t>Bobby Cavenaugh</t>
  </si>
  <si>
    <t>Vickie Dixon</t>
  </si>
  <si>
    <t>rosehill@embarqmail.com</t>
  </si>
  <si>
    <t>24196</t>
  </si>
  <si>
    <t>5050</t>
  </si>
  <si>
    <t>Gold Cart License</t>
  </si>
  <si>
    <t>22242740</t>
  </si>
  <si>
    <t>21617720</t>
  </si>
  <si>
    <t>3637340</t>
  </si>
  <si>
    <t>3111910</t>
  </si>
  <si>
    <t>525430</t>
  </si>
  <si>
    <t>1868</t>
  </si>
  <si>
    <t>1506</t>
  </si>
  <si>
    <t>(910)289-3078</t>
  </si>
  <si>
    <t>Charlotte B. Griffin</t>
  </si>
  <si>
    <t>(252) 792-7323</t>
  </si>
  <si>
    <t>Calvin Owens</t>
  </si>
  <si>
    <t>(252) 792-5455</t>
  </si>
  <si>
    <t>gabby45@suddenlink.net</t>
  </si>
  <si>
    <t>828-493-5898</t>
  </si>
  <si>
    <t>348</t>
  </si>
  <si>
    <t>252-426-5015</t>
  </si>
  <si>
    <t>252-589-5061</t>
  </si>
  <si>
    <t>Bettie J Williams</t>
  </si>
  <si>
    <t>252-589-1099</t>
  </si>
  <si>
    <t>stownhall@mchsi.com</t>
  </si>
  <si>
    <t>Franchise Telecom</t>
  </si>
  <si>
    <t>MARLA ASHWORTH</t>
  </si>
  <si>
    <t>3/7/2016</t>
  </si>
  <si>
    <t>53282954</t>
  </si>
  <si>
    <t>63282954</t>
  </si>
  <si>
    <t>1020995</t>
  </si>
  <si>
    <t>62261959</t>
  </si>
  <si>
    <t>2940122</t>
  </si>
  <si>
    <t>569683</t>
  </si>
  <si>
    <t>3509805</t>
  </si>
  <si>
    <t>3508805</t>
  </si>
  <si>
    <t>1940581</t>
  </si>
  <si>
    <t>67711345</t>
  </si>
  <si>
    <t>197</t>
  </si>
  <si>
    <t>223</t>
  </si>
  <si>
    <t>Bobbie Jo Ricks</t>
  </si>
  <si>
    <t>1035500</t>
  </si>
  <si>
    <t>2140</t>
  </si>
  <si>
    <t>609</t>
  </si>
  <si>
    <t>SHERRY L. HUDSON</t>
  </si>
  <si>
    <t>919.963.3112</t>
  </si>
  <si>
    <t>919.963.3113</t>
  </si>
  <si>
    <t>1089238</t>
  </si>
  <si>
    <t>866706</t>
  </si>
  <si>
    <t>222532</t>
  </si>
  <si>
    <t>townofruth@nctv.com</t>
  </si>
  <si>
    <t>3708200</t>
  </si>
  <si>
    <t>543620</t>
  </si>
  <si>
    <t>Renee Davis</t>
  </si>
  <si>
    <t>rdavis@bladenco.org</t>
  </si>
  <si>
    <t>243890</t>
  </si>
  <si>
    <t>224896</t>
  </si>
  <si>
    <t>75006</t>
  </si>
  <si>
    <t>149890</t>
  </si>
  <si>
    <t>910-592-7273</t>
  </si>
  <si>
    <t>KATHLEEN BACOT</t>
  </si>
  <si>
    <t>1587</t>
  </si>
  <si>
    <t>Rebecca R. Shuler</t>
  </si>
  <si>
    <t>(828)526.2118</t>
  </si>
  <si>
    <t>(828)526.2595</t>
  </si>
  <si>
    <t>rebecca.shuler@highlandsnc.org</t>
  </si>
  <si>
    <t>0.164</t>
  </si>
  <si>
    <t>244</t>
  </si>
  <si>
    <t>1480</t>
  </si>
  <si>
    <t>Bill Willis</t>
  </si>
  <si>
    <t>Judy Lynch</t>
  </si>
  <si>
    <t>828-351-2457</t>
  </si>
  <si>
    <t>jlynch@regionc.org</t>
  </si>
  <si>
    <t>48039</t>
  </si>
  <si>
    <t>178</t>
  </si>
  <si>
    <t>252-398-3855</t>
  </si>
  <si>
    <t>swk1028@yahoo.com</t>
  </si>
  <si>
    <t>382621</t>
  </si>
  <si>
    <t>67417</t>
  </si>
  <si>
    <t>Peggy Moore</t>
  </si>
  <si>
    <t>910-649-7426</t>
  </si>
  <si>
    <t>910-649-7151</t>
  </si>
  <si>
    <t>1678800</t>
  </si>
  <si>
    <t>3136800</t>
  </si>
  <si>
    <t>399500</t>
  </si>
  <si>
    <t>235300</t>
  </si>
  <si>
    <t>164200</t>
  </si>
  <si>
    <t>same</t>
  </si>
  <si>
    <t>9732548</t>
  </si>
  <si>
    <t>220449</t>
  </si>
  <si>
    <t>168264</t>
  </si>
  <si>
    <t>828-322-3921</t>
  </si>
  <si>
    <t>995</t>
  </si>
  <si>
    <t>16217</t>
  </si>
  <si>
    <t>0.405</t>
  </si>
  <si>
    <t>252-462-0508</t>
  </si>
  <si>
    <t>330823</t>
  </si>
  <si>
    <t>Lee Berry</t>
  </si>
  <si>
    <t>910-652-6251</t>
  </si>
  <si>
    <t>309107</t>
  </si>
  <si>
    <t>191170</t>
  </si>
  <si>
    <t>117937</t>
  </si>
  <si>
    <t>Joy McRoy</t>
  </si>
  <si>
    <t>(252) 946-6568</t>
  </si>
  <si>
    <t>(252) 975-7500</t>
  </si>
  <si>
    <t>8010</t>
  </si>
  <si>
    <t>0.476</t>
  </si>
  <si>
    <t>Donna DeFalco-Dube</t>
  </si>
  <si>
    <t>910-285-9118</t>
  </si>
  <si>
    <t>donna@teacheytown.com</t>
  </si>
  <si>
    <t>2147</t>
  </si>
  <si>
    <t>136</t>
  </si>
  <si>
    <t>Jenny Larson</t>
  </si>
  <si>
    <t>Town Clerk/Deputy Finance Director</t>
  </si>
  <si>
    <t>319200</t>
  </si>
  <si>
    <t>100800</t>
  </si>
  <si>
    <t>218400</t>
  </si>
  <si>
    <t>townofwinton@gmail.com</t>
  </si>
  <si>
    <t>556</t>
  </si>
  <si>
    <t>5242200</t>
  </si>
  <si>
    <t>310470</t>
  </si>
  <si>
    <t>34460</t>
  </si>
  <si>
    <t>Lori Abbott</t>
  </si>
  <si>
    <t>704-472-1369</t>
  </si>
  <si>
    <t>ccemslabbott@yahoo.com</t>
  </si>
  <si>
    <t>221</t>
  </si>
  <si>
    <t>5551</t>
  </si>
  <si>
    <t>Thomas B Anderson</t>
  </si>
  <si>
    <t>417541</t>
  </si>
  <si>
    <t>685006</t>
  </si>
  <si>
    <t>392541</t>
  </si>
  <si>
    <t>292465</t>
  </si>
  <si>
    <t>Pam Orrell</t>
  </si>
  <si>
    <t>336-945-5558</t>
  </si>
  <si>
    <t>336-945-5531</t>
  </si>
  <si>
    <t>finance@lewisvillenc.net</t>
  </si>
  <si>
    <t>0.177</t>
  </si>
  <si>
    <t>1057</t>
  </si>
  <si>
    <t>Cherish Wilson</t>
  </si>
  <si>
    <t xml:space="preserve">Chief Financial Officer </t>
  </si>
  <si>
    <t>252-793-5527</t>
  </si>
  <si>
    <t>252-793-4086</t>
  </si>
  <si>
    <t>12420</t>
  </si>
  <si>
    <t>493</t>
  </si>
  <si>
    <t>Diane Timmons</t>
  </si>
  <si>
    <t>919-242-5064</t>
  </si>
  <si>
    <t>919-242-5599</t>
  </si>
  <si>
    <t>townofeureka@embarqmail.com</t>
  </si>
  <si>
    <t>0.75</t>
  </si>
  <si>
    <t>Theodore Carr</t>
  </si>
  <si>
    <t>407100</t>
  </si>
  <si>
    <t>104378</t>
  </si>
  <si>
    <t>302722</t>
  </si>
  <si>
    <t>Richard Allen</t>
  </si>
  <si>
    <t>Bill Thacker</t>
  </si>
  <si>
    <t>tspeicher@silercity.org</t>
  </si>
  <si>
    <t>628</t>
  </si>
  <si>
    <t>80928</t>
  </si>
  <si>
    <t>Town of St. Pauls TDA</t>
  </si>
  <si>
    <t>910-371-0041</t>
  </si>
  <si>
    <t>navassaclerk@email.com</t>
  </si>
  <si>
    <t>252-792-3394</t>
  </si>
  <si>
    <t>Nancy Hardison</t>
  </si>
  <si>
    <t>252-792-9164</t>
  </si>
  <si>
    <t>245549</t>
  </si>
  <si>
    <t>Marie Spain</t>
  </si>
  <si>
    <t>2527453456</t>
  </si>
  <si>
    <t>185856</t>
  </si>
  <si>
    <t>170148</t>
  </si>
  <si>
    <t>David Wiseman</t>
  </si>
  <si>
    <t>252-795-4956</t>
  </si>
  <si>
    <t>dave1enc@aol.com</t>
  </si>
  <si>
    <t>234350</t>
  </si>
  <si>
    <t>3518</t>
  </si>
  <si>
    <t>Michael Boaz</t>
  </si>
  <si>
    <t>mboaz@pilotmountainnc.org</t>
  </si>
  <si>
    <t>417</t>
  </si>
  <si>
    <t>3931</t>
  </si>
  <si>
    <t>2885</t>
  </si>
  <si>
    <t>336-873-7307</t>
  </si>
  <si>
    <t>seagrovetownclerk@centurylink.net</t>
  </si>
  <si>
    <t>242</t>
  </si>
  <si>
    <t>50900</t>
  </si>
  <si>
    <t>28800</t>
  </si>
  <si>
    <t>22100</t>
  </si>
  <si>
    <t>29936</t>
  </si>
  <si>
    <t>CHRISTABEL BRITT</t>
  </si>
  <si>
    <t>WANDA PREVATTE</t>
  </si>
  <si>
    <t>433700</t>
  </si>
  <si>
    <t>11000</t>
  </si>
  <si>
    <t>4276</t>
  </si>
  <si>
    <t>11470</t>
  </si>
  <si>
    <t>PG3_04x</t>
  </si>
  <si>
    <t>PG3_05</t>
  </si>
  <si>
    <t>PG4_01</t>
  </si>
  <si>
    <t>PG4_02</t>
  </si>
  <si>
    <t>PG4_03</t>
  </si>
  <si>
    <t>PG4_04</t>
  </si>
  <si>
    <t>PG4_05</t>
  </si>
  <si>
    <t>PG4_06</t>
  </si>
  <si>
    <t>PG4_07</t>
  </si>
  <si>
    <t>PG4_08</t>
  </si>
  <si>
    <t>PG4_09</t>
  </si>
  <si>
    <t>PG4_10</t>
  </si>
  <si>
    <t>PG4_11</t>
  </si>
  <si>
    <t>PG4_12</t>
  </si>
  <si>
    <t>PG4_13</t>
  </si>
  <si>
    <t>PG4_14</t>
  </si>
  <si>
    <t>PG4_15</t>
  </si>
  <si>
    <t>PG4_16</t>
  </si>
  <si>
    <t>PG4_17</t>
  </si>
  <si>
    <t>PG4_18</t>
  </si>
  <si>
    <t>PG4_L01</t>
  </si>
  <si>
    <t>PG4_L02</t>
  </si>
  <si>
    <t>PG4_L03</t>
  </si>
  <si>
    <t>PG4_L04</t>
  </si>
  <si>
    <t>PG4_L05</t>
  </si>
  <si>
    <t>PG6A_01</t>
  </si>
  <si>
    <t>PG6A_02</t>
  </si>
  <si>
    <t>PG6A_02Rate</t>
  </si>
  <si>
    <t>PG6A_03</t>
  </si>
  <si>
    <t>PG6A_04</t>
  </si>
  <si>
    <t>PG6A_05</t>
  </si>
  <si>
    <t>PG6A_06</t>
  </si>
  <si>
    <t>PG6A_07Notes</t>
  </si>
  <si>
    <t>PG6A_07Rate</t>
  </si>
  <si>
    <t>PG6A_08Notes</t>
  </si>
  <si>
    <t>PG6A_08Rate</t>
  </si>
  <si>
    <t>PG6A_09Notes</t>
  </si>
  <si>
    <t>PG6A_09Rate</t>
  </si>
  <si>
    <t>PG6A_10Notes</t>
  </si>
  <si>
    <t>PG6A_10Rate</t>
  </si>
  <si>
    <t>PG6A_11Notes</t>
  </si>
  <si>
    <t>PG6A_11Rate</t>
  </si>
  <si>
    <t>PG6A_12</t>
  </si>
  <si>
    <t>PG6B_TAXRATE1</t>
  </si>
  <si>
    <t>PG6B_NETCOLLECT1</t>
  </si>
  <si>
    <t>PG6B_TAXRATE2</t>
  </si>
  <si>
    <t>PG6B_NETCOLLECT2</t>
  </si>
  <si>
    <t>PG6B_Total</t>
  </si>
  <si>
    <t>PG6C_01</t>
  </si>
  <si>
    <t>PG6C_02</t>
  </si>
  <si>
    <t>PG6C_03</t>
  </si>
  <si>
    <t>PG6C_04</t>
  </si>
  <si>
    <t>PG6C_05</t>
  </si>
  <si>
    <t>PG6C_06</t>
  </si>
  <si>
    <t>PG6C_07</t>
  </si>
  <si>
    <t>PG6C_07Entity</t>
  </si>
  <si>
    <t>PG6C_08</t>
  </si>
  <si>
    <t>PG6C_09</t>
  </si>
  <si>
    <t>PG2_01Notes</t>
  </si>
  <si>
    <t>PG2_02Notes</t>
  </si>
  <si>
    <t>PG2_03Notes</t>
  </si>
  <si>
    <t>PG2_04Notes</t>
  </si>
  <si>
    <t>PG2_05Notes</t>
  </si>
  <si>
    <t>PG2_06Notes</t>
  </si>
  <si>
    <t>PG2_07Notes</t>
  </si>
  <si>
    <t>PG2_08Notes</t>
  </si>
  <si>
    <t>PG2_09Notes</t>
  </si>
  <si>
    <t>PG2_10Notes</t>
  </si>
  <si>
    <t>PG2_11Notes</t>
  </si>
  <si>
    <t>PG2_12Notes</t>
  </si>
  <si>
    <t>PG2_13Notes</t>
  </si>
  <si>
    <t>PG2_14Notes</t>
  </si>
  <si>
    <t>PG2_15Notes</t>
  </si>
  <si>
    <t>PG2_16Notes</t>
  </si>
  <si>
    <t>PG2_17Notes</t>
  </si>
  <si>
    <t>PG2_18Notes</t>
  </si>
  <si>
    <t>2017</t>
  </si>
  <si>
    <t>24575180</t>
  </si>
  <si>
    <t>18109730</t>
  </si>
  <si>
    <t>42684910</t>
  </si>
  <si>
    <t>1527439</t>
  </si>
  <si>
    <t>41157471</t>
  </si>
  <si>
    <t>581373</t>
  </si>
  <si>
    <t>401335</t>
  </si>
  <si>
    <t>180038</t>
  </si>
  <si>
    <t>2586680</t>
  </si>
  <si>
    <t>182950</t>
  </si>
  <si>
    <t>4266369</t>
  </si>
  <si>
    <t>7035999</t>
  </si>
  <si>
    <t>29720</t>
  </si>
  <si>
    <t>7006279</t>
  </si>
  <si>
    <t>656712</t>
  </si>
  <si>
    <t>48820462</t>
  </si>
  <si>
    <t>24369</t>
  </si>
  <si>
    <t>24445</t>
  </si>
  <si>
    <t>note check</t>
  </si>
  <si>
    <t>1/12/2017</t>
  </si>
  <si>
    <t>828-629-2505</t>
  </si>
  <si>
    <t>taxcollector@andrewsnc.com</t>
  </si>
  <si>
    <t>96388538</t>
  </si>
  <si>
    <t>2269425</t>
  </si>
  <si>
    <t>94119113</t>
  </si>
  <si>
    <t>9593552</t>
  </si>
  <si>
    <t>2698960</t>
  </si>
  <si>
    <t>106411625</t>
  </si>
  <si>
    <t>548020</t>
  </si>
  <si>
    <t>1/18/2017</t>
  </si>
  <si>
    <t>38797258</t>
  </si>
  <si>
    <t>35273604</t>
  </si>
  <si>
    <t>76623090</t>
  </si>
  <si>
    <t>765217</t>
  </si>
  <si>
    <t>75857873</t>
  </si>
  <si>
    <t>3852353</t>
  </si>
  <si>
    <t>366180</t>
  </si>
  <si>
    <t>6272552</t>
  </si>
  <si>
    <t>10491085</t>
  </si>
  <si>
    <t>10489085</t>
  </si>
  <si>
    <t>1368668</t>
  </si>
  <si>
    <t>87715626</t>
  </si>
  <si>
    <t>385949</t>
  </si>
  <si>
    <t>859573735</t>
  </si>
  <si>
    <t>184478470</t>
  </si>
  <si>
    <t>59424467</t>
  </si>
  <si>
    <t>1103476672</t>
  </si>
  <si>
    <t>15275523</t>
  </si>
  <si>
    <t>1088201149</t>
  </si>
  <si>
    <t>51840249</t>
  </si>
  <si>
    <t>1165007</t>
  </si>
  <si>
    <t>3115919</t>
  </si>
  <si>
    <t>56121175</t>
  </si>
  <si>
    <t>56690</t>
  </si>
  <si>
    <t>56064485</t>
  </si>
  <si>
    <t>23492460</t>
  </si>
  <si>
    <t>1167758094</t>
  </si>
  <si>
    <t>5546699</t>
  </si>
  <si>
    <t>3242</t>
  </si>
  <si>
    <t>5550097</t>
  </si>
  <si>
    <t>47504</t>
  </si>
  <si>
    <t>40823</t>
  </si>
  <si>
    <t>88327</t>
  </si>
  <si>
    <t>22374</t>
  </si>
  <si>
    <t>94771</t>
  </si>
  <si>
    <t>Diane Jenkins</t>
  </si>
  <si>
    <t>1/9/2017</t>
  </si>
  <si>
    <t>704-629-3857</t>
  </si>
  <si>
    <t>djenkins@bessemercity.com</t>
  </si>
  <si>
    <t>157085340</t>
  </si>
  <si>
    <t>25389568</t>
  </si>
  <si>
    <t>28763049</t>
  </si>
  <si>
    <t>211237957</t>
  </si>
  <si>
    <t>6080064</t>
  </si>
  <si>
    <t>205157893</t>
  </si>
  <si>
    <t>246692</t>
  </si>
  <si>
    <t>71481</t>
  </si>
  <si>
    <t>97136452</t>
  </si>
  <si>
    <t>1309912</t>
  </si>
  <si>
    <t>584158</t>
  </si>
  <si>
    <t>99030522</t>
  </si>
  <si>
    <t>1770</t>
  </si>
  <si>
    <t>99028752</t>
  </si>
  <si>
    <t>8438075</t>
  </si>
  <si>
    <t>312624720</t>
  </si>
  <si>
    <t>1406033</t>
  </si>
  <si>
    <t>973</t>
  </si>
  <si>
    <t>1407786</t>
  </si>
  <si>
    <t>bboroclerk@bizec.rr.com</t>
  </si>
  <si>
    <t>67428780</t>
  </si>
  <si>
    <t>8674610</t>
  </si>
  <si>
    <t>86439590</t>
  </si>
  <si>
    <t>19372823</t>
  </si>
  <si>
    <t>67066767</t>
  </si>
  <si>
    <t>5926570</t>
  </si>
  <si>
    <t>1121053</t>
  </si>
  <si>
    <t>7047623</t>
  </si>
  <si>
    <t>199710</t>
  </si>
  <si>
    <t>6847913</t>
  </si>
  <si>
    <t>2893049</t>
  </si>
  <si>
    <t>76807729</t>
  </si>
  <si>
    <t>486229</t>
  </si>
  <si>
    <t>5340</t>
  </si>
  <si>
    <t>487571</t>
  </si>
  <si>
    <t>6113</t>
  </si>
  <si>
    <t>202297092</t>
  </si>
  <si>
    <t>24841366</t>
  </si>
  <si>
    <t>1144122</t>
  </si>
  <si>
    <t>228282580</t>
  </si>
  <si>
    <t>4078602</t>
  </si>
  <si>
    <t>224203978</t>
  </si>
  <si>
    <t>3471084</t>
  </si>
  <si>
    <t>2323208</t>
  </si>
  <si>
    <t>1147876</t>
  </si>
  <si>
    <t>10319002</t>
  </si>
  <si>
    <t>8104676</t>
  </si>
  <si>
    <t>621104</t>
  </si>
  <si>
    <t>19044782</t>
  </si>
  <si>
    <t>4911037</t>
  </si>
  <si>
    <t>248159797</t>
  </si>
  <si>
    <t>800300</t>
  </si>
  <si>
    <t>18628</t>
  </si>
  <si>
    <t>819728</t>
  </si>
  <si>
    <t>16987</t>
  </si>
  <si>
    <t>Boiling Springs Tourism Development Authority</t>
  </si>
  <si>
    <t>Town of Brookford</t>
  </si>
  <si>
    <t>1/16/2017</t>
  </si>
  <si>
    <t>12832619</t>
  </si>
  <si>
    <t>1931773</t>
  </si>
  <si>
    <t>64570</t>
  </si>
  <si>
    <t>14828962</t>
  </si>
  <si>
    <t>977144</t>
  </si>
  <si>
    <t>15806106</t>
  </si>
  <si>
    <t>77111</t>
  </si>
  <si>
    <t>77135</t>
  </si>
  <si>
    <t>1/13/2017</t>
  </si>
  <si>
    <t>148093695</t>
  </si>
  <si>
    <t>2612145</t>
  </si>
  <si>
    <t>145481550</t>
  </si>
  <si>
    <t>758370</t>
  </si>
  <si>
    <t>140000</t>
  </si>
  <si>
    <t>618370</t>
  </si>
  <si>
    <t>8269964</t>
  </si>
  <si>
    <t>177538</t>
  </si>
  <si>
    <t>56992</t>
  </si>
  <si>
    <t>8504494</t>
  </si>
  <si>
    <t>5840557</t>
  </si>
  <si>
    <t>159826601</t>
  </si>
  <si>
    <t>807124</t>
  </si>
  <si>
    <t>807006</t>
  </si>
  <si>
    <t>18659220</t>
  </si>
  <si>
    <t>3864102</t>
  </si>
  <si>
    <t>22523322</t>
  </si>
  <si>
    <t>956554</t>
  </si>
  <si>
    <t>21566768</t>
  </si>
  <si>
    <t>427797</t>
  </si>
  <si>
    <t>249740</t>
  </si>
  <si>
    <t>178057</t>
  </si>
  <si>
    <t>7725966</t>
  </si>
  <si>
    <t>414000</t>
  </si>
  <si>
    <t>8139966</t>
  </si>
  <si>
    <t>2010388</t>
  </si>
  <si>
    <t>31717122</t>
  </si>
  <si>
    <t>241050</t>
  </si>
  <si>
    <t>241180</t>
  </si>
  <si>
    <t>6608214</t>
  </si>
  <si>
    <t>415864</t>
  </si>
  <si>
    <t>7024078</t>
  </si>
  <si>
    <t>308779</t>
  </si>
  <si>
    <t>6715299</t>
  </si>
  <si>
    <t>280839</t>
  </si>
  <si>
    <t>169825</t>
  </si>
  <si>
    <t>111014</t>
  </si>
  <si>
    <t>4636043</t>
  </si>
  <si>
    <t>158864</t>
  </si>
  <si>
    <t>4794907</t>
  </si>
  <si>
    <t>185997</t>
  </si>
  <si>
    <t>11696203</t>
  </si>
  <si>
    <t>17544</t>
  </si>
  <si>
    <t>336</t>
  </si>
  <si>
    <t>17208</t>
  </si>
  <si>
    <t>9395392</t>
  </si>
  <si>
    <t>1021489</t>
  </si>
  <si>
    <t>10416881</t>
  </si>
  <si>
    <t>398106</t>
  </si>
  <si>
    <t>10018775</t>
  </si>
  <si>
    <t>276539</t>
  </si>
  <si>
    <t>45262</t>
  </si>
  <si>
    <t>593705</t>
  </si>
  <si>
    <t>94651</t>
  </si>
  <si>
    <t>688356</t>
  </si>
  <si>
    <t>622310</t>
  </si>
  <si>
    <t>11329441</t>
  </si>
  <si>
    <t>50982</t>
  </si>
  <si>
    <t>51003</t>
  </si>
  <si>
    <t>1/19/2017</t>
  </si>
  <si>
    <t>4723628</t>
  </si>
  <si>
    <t>126721</t>
  </si>
  <si>
    <t>4850349</t>
  </si>
  <si>
    <t>487309</t>
  </si>
  <si>
    <t>4363040</t>
  </si>
  <si>
    <t>249355</t>
  </si>
  <si>
    <t>225937</t>
  </si>
  <si>
    <t>23418</t>
  </si>
  <si>
    <t>47202</t>
  </si>
  <si>
    <t>57942</t>
  </si>
  <si>
    <t>105144</t>
  </si>
  <si>
    <t>2369649</t>
  </si>
  <si>
    <t>6837833</t>
  </si>
  <si>
    <t>24616</t>
  </si>
  <si>
    <t>24630</t>
  </si>
  <si>
    <t xml:space="preserve">Increase in value from public service company </t>
  </si>
  <si>
    <t>11794106</t>
  </si>
  <si>
    <t>3766917</t>
  </si>
  <si>
    <t>15561023</t>
  </si>
  <si>
    <t>1371944</t>
  </si>
  <si>
    <t>14189079</t>
  </si>
  <si>
    <t>1379453</t>
  </si>
  <si>
    <t>768257</t>
  </si>
  <si>
    <t>611196</t>
  </si>
  <si>
    <t>1920525</t>
  </si>
  <si>
    <t>335901</t>
  </si>
  <si>
    <t>2256426</t>
  </si>
  <si>
    <t>17824958</t>
  </si>
  <si>
    <t>106950</t>
  </si>
  <si>
    <t>418</t>
  </si>
  <si>
    <t>107408</t>
  </si>
  <si>
    <t>5177310</t>
  </si>
  <si>
    <t>1308555</t>
  </si>
  <si>
    <t>6485865</t>
  </si>
  <si>
    <t>369113</t>
  </si>
  <si>
    <t>6116752</t>
  </si>
  <si>
    <t>130056</t>
  </si>
  <si>
    <t>56922</t>
  </si>
  <si>
    <t>123614</t>
  </si>
  <si>
    <t>107180</t>
  </si>
  <si>
    <t>230794</t>
  </si>
  <si>
    <t>303452</t>
  </si>
  <si>
    <t>6650998</t>
  </si>
  <si>
    <t>21948</t>
  </si>
  <si>
    <t>21827</t>
  </si>
  <si>
    <t>2017- Jan-11</t>
  </si>
  <si>
    <t>161135330</t>
  </si>
  <si>
    <t>104520270</t>
  </si>
  <si>
    <t>265655600</t>
  </si>
  <si>
    <t>16004815</t>
  </si>
  <si>
    <t>249650785</t>
  </si>
  <si>
    <t>254228060</t>
  </si>
  <si>
    <t>252207250</t>
  </si>
  <si>
    <t>3671370</t>
  </si>
  <si>
    <t>975049</t>
  </si>
  <si>
    <t>4646419</t>
  </si>
  <si>
    <t>19295</t>
  </si>
  <si>
    <t>4627124</t>
  </si>
  <si>
    <t>2955105</t>
  </si>
  <si>
    <t>257233014</t>
  </si>
  <si>
    <t>222494</t>
  </si>
  <si>
    <t>222614</t>
  </si>
  <si>
    <t>9105754877</t>
  </si>
  <si>
    <t>1/10/2016</t>
  </si>
  <si>
    <t>Julie Mnday</t>
  </si>
  <si>
    <t>9105754812</t>
  </si>
  <si>
    <t>387600500</t>
  </si>
  <si>
    <t>1567107</t>
  </si>
  <si>
    <t>219265</t>
  </si>
  <si>
    <t>389386872</t>
  </si>
  <si>
    <t>5557293</t>
  </si>
  <si>
    <t>383829579</t>
  </si>
  <si>
    <t>3177780</t>
  </si>
  <si>
    <t>387007359</t>
  </si>
  <si>
    <t>390005</t>
  </si>
  <si>
    <t>390015</t>
  </si>
  <si>
    <t>165948228</t>
  </si>
  <si>
    <t>45316550</t>
  </si>
  <si>
    <t>15857653</t>
  </si>
  <si>
    <t>227122431</t>
  </si>
  <si>
    <t>4872289</t>
  </si>
  <si>
    <t>222250142</t>
  </si>
  <si>
    <t>595698</t>
  </si>
  <si>
    <t>463337</t>
  </si>
  <si>
    <t>132361</t>
  </si>
  <si>
    <t>37480052</t>
  </si>
  <si>
    <t>856473</t>
  </si>
  <si>
    <t>546629</t>
  </si>
  <si>
    <t>38883154</t>
  </si>
  <si>
    <t>38873464</t>
  </si>
  <si>
    <t>9545706</t>
  </si>
  <si>
    <t>270669312</t>
  </si>
  <si>
    <t>1569847</t>
  </si>
  <si>
    <t>1570530</t>
  </si>
  <si>
    <t>704-278-0078</t>
  </si>
  <si>
    <t>clevelandclerk@clevelandnc.org</t>
  </si>
  <si>
    <t>37613134</t>
  </si>
  <si>
    <t>6751564</t>
  </si>
  <si>
    <t>40837388</t>
  </si>
  <si>
    <t>85202086</t>
  </si>
  <si>
    <t>867221</t>
  </si>
  <si>
    <t>84334865</t>
  </si>
  <si>
    <t>77823563</t>
  </si>
  <si>
    <t>298921</t>
  </si>
  <si>
    <t>44696</t>
  </si>
  <si>
    <t>78167180</t>
  </si>
  <si>
    <t>78160600</t>
  </si>
  <si>
    <t>4585394</t>
  </si>
  <si>
    <t>167080859</t>
  </si>
  <si>
    <t>467325</t>
  </si>
  <si>
    <t>467893</t>
  </si>
  <si>
    <t>1/10/2017</t>
  </si>
  <si>
    <t>68986519</t>
  </si>
  <si>
    <t>1185718</t>
  </si>
  <si>
    <t>67800801</t>
  </si>
  <si>
    <t>4458842</t>
  </si>
  <si>
    <t>260062</t>
  </si>
  <si>
    <t>4198780</t>
  </si>
  <si>
    <t>2313892</t>
  </si>
  <si>
    <t>74313473</t>
  </si>
  <si>
    <t>309598</t>
  </si>
  <si>
    <t>309656</t>
  </si>
  <si>
    <t>1/17/2017</t>
  </si>
  <si>
    <t>72282787</t>
  </si>
  <si>
    <t>36409151</t>
  </si>
  <si>
    <t>108691938</t>
  </si>
  <si>
    <t>1408134</t>
  </si>
  <si>
    <t>107283804</t>
  </si>
  <si>
    <t>7356876</t>
  </si>
  <si>
    <t>77315</t>
  </si>
  <si>
    <t>48740</t>
  </si>
  <si>
    <t>7482931</t>
  </si>
  <si>
    <t>7480961</t>
  </si>
  <si>
    <t>3195089</t>
  </si>
  <si>
    <t>117959854</t>
  </si>
  <si>
    <t>477564</t>
  </si>
  <si>
    <t>18060</t>
  </si>
  <si>
    <t>495624</t>
  </si>
  <si>
    <t>4320</t>
  </si>
  <si>
    <t>26264</t>
  </si>
  <si>
    <t>752795389</t>
  </si>
  <si>
    <t>10977229</t>
  </si>
  <si>
    <t>741818160</t>
  </si>
  <si>
    <t>217286667</t>
  </si>
  <si>
    <t>31710</t>
  </si>
  <si>
    <t>217254957</t>
  </si>
  <si>
    <t>32106917</t>
  </si>
  <si>
    <t>991180034</t>
  </si>
  <si>
    <t>4473434</t>
  </si>
  <si>
    <t>185112</t>
  </si>
  <si>
    <t>4658546</t>
  </si>
  <si>
    <t>Golf Cart Fees</t>
  </si>
  <si>
    <t>1693</t>
  </si>
  <si>
    <t>863</t>
  </si>
  <si>
    <t>Joel F. Lineberger, CPA</t>
  </si>
  <si>
    <t>338284205</t>
  </si>
  <si>
    <t>58740475</t>
  </si>
  <si>
    <t>410738026</t>
  </si>
  <si>
    <t>3388585</t>
  </si>
  <si>
    <t>407349441</t>
  </si>
  <si>
    <t>12731659</t>
  </si>
  <si>
    <t>479087</t>
  </si>
  <si>
    <t>602149</t>
  </si>
  <si>
    <t>13812895</t>
  </si>
  <si>
    <t>10695844</t>
  </si>
  <si>
    <t>431858180</t>
  </si>
  <si>
    <t>2049485</t>
  </si>
  <si>
    <t>1842</t>
  </si>
  <si>
    <t>2052057</t>
  </si>
  <si>
    <t>2.43% primarily new residential construction</t>
  </si>
  <si>
    <t>15.67% undetermined sources</t>
  </si>
  <si>
    <t>5.74%  net increase in wireless communication values and motor freight carriers</t>
  </si>
  <si>
    <t>ccertain@dallasnc.net</t>
  </si>
  <si>
    <t>165460567</t>
  </si>
  <si>
    <t>66675708</t>
  </si>
  <si>
    <t>4948159</t>
  </si>
  <si>
    <t>237084434</t>
  </si>
  <si>
    <t>4600918</t>
  </si>
  <si>
    <t>232483516</t>
  </si>
  <si>
    <t>13467795</t>
  </si>
  <si>
    <t>557646</t>
  </si>
  <si>
    <t>389456</t>
  </si>
  <si>
    <t>14414897</t>
  </si>
  <si>
    <t>4900</t>
  </si>
  <si>
    <t>14409997</t>
  </si>
  <si>
    <t>5663504</t>
  </si>
  <si>
    <t>252557017</t>
  </si>
  <si>
    <t>1009795</t>
  </si>
  <si>
    <t>1011413</t>
  </si>
  <si>
    <t>5681</t>
  </si>
  <si>
    <t>70696306</t>
  </si>
  <si>
    <t>11784804</t>
  </si>
  <si>
    <t>82481110</t>
  </si>
  <si>
    <t>1790574</t>
  </si>
  <si>
    <t>80690536</t>
  </si>
  <si>
    <t>1291727</t>
  </si>
  <si>
    <t>469999</t>
  </si>
  <si>
    <t>1761726</t>
  </si>
  <si>
    <t>6401</t>
  </si>
  <si>
    <t>1755325</t>
  </si>
  <si>
    <t>1811473</t>
  </si>
  <si>
    <t>84257334</t>
  </si>
  <si>
    <t>320178</t>
  </si>
  <si>
    <t>Burke County tax office collects all of our tax information and valuation. The information is</t>
  </si>
  <si>
    <t>given to us and we bill our customers.</t>
  </si>
  <si>
    <t>The Town of Drexel is no longer receiving as detailed of a breakdown on the taxable value.</t>
  </si>
  <si>
    <t>I do not have enough detailed information to complete this form the way I used to be able to.</t>
  </si>
  <si>
    <t>19006390</t>
  </si>
  <si>
    <t>5616555</t>
  </si>
  <si>
    <t>13389835</t>
  </si>
  <si>
    <t>970218</t>
  </si>
  <si>
    <t>1247695</t>
  </si>
  <si>
    <t>119700</t>
  </si>
  <si>
    <t>1127995</t>
  </si>
  <si>
    <t>175136</t>
  </si>
  <si>
    <t>14692966</t>
  </si>
  <si>
    <t>72740</t>
  </si>
  <si>
    <t>72810</t>
  </si>
  <si>
    <t>x</t>
  </si>
  <si>
    <t>1552746000</t>
  </si>
  <si>
    <t>135000</t>
  </si>
  <si>
    <t>1552611000</t>
  </si>
  <si>
    <t>8902695</t>
  </si>
  <si>
    <t>23188608</t>
  </si>
  <si>
    <t>32091303</t>
  </si>
  <si>
    <t>7413188</t>
  </si>
  <si>
    <t>1592115491</t>
  </si>
  <si>
    <t>3327875</t>
  </si>
  <si>
    <t>1651</t>
  </si>
  <si>
    <t>3329526</t>
  </si>
  <si>
    <t>Patricia Whitaker</t>
  </si>
  <si>
    <t>252-445-3146  ext. 26</t>
  </si>
  <si>
    <t>1/11/2017</t>
  </si>
  <si>
    <t>pwhitaker@enfieldnc.org</t>
  </si>
  <si>
    <t>64465663</t>
  </si>
  <si>
    <t>2284350</t>
  </si>
  <si>
    <t>62181313</t>
  </si>
  <si>
    <t>2354728</t>
  </si>
  <si>
    <t>8036938</t>
  </si>
  <si>
    <t>72572979</t>
  </si>
  <si>
    <t>608162</t>
  </si>
  <si>
    <t>Mary M. Boggs</t>
  </si>
  <si>
    <t>704-473-3083</t>
  </si>
  <si>
    <t>28925192</t>
  </si>
  <si>
    <t>3972660</t>
  </si>
  <si>
    <t>1031566</t>
  </si>
  <si>
    <t>33929418</t>
  </si>
  <si>
    <t>1802901</t>
  </si>
  <si>
    <t>32126517</t>
  </si>
  <si>
    <t>1909503</t>
  </si>
  <si>
    <t>1061322</t>
  </si>
  <si>
    <t>848181</t>
  </si>
  <si>
    <t>2643638</t>
  </si>
  <si>
    <t>223343</t>
  </si>
  <si>
    <t>76713</t>
  </si>
  <si>
    <t>2943694</t>
  </si>
  <si>
    <t>2940614</t>
  </si>
  <si>
    <t>1661979</t>
  </si>
  <si>
    <t>36729110</t>
  </si>
  <si>
    <t>17534</t>
  </si>
  <si>
    <t>18384</t>
  </si>
  <si>
    <t>Heather Taylor</t>
  </si>
  <si>
    <t>758120600</t>
  </si>
  <si>
    <t>10833380</t>
  </si>
  <si>
    <t>747287220</t>
  </si>
  <si>
    <t>304339071</t>
  </si>
  <si>
    <t>4062943</t>
  </si>
  <si>
    <t>300276128</t>
  </si>
  <si>
    <t>11513111</t>
  </si>
  <si>
    <t>1059076459</t>
  </si>
  <si>
    <t>3600860</t>
  </si>
  <si>
    <t>11520</t>
  </si>
  <si>
    <t>3615207</t>
  </si>
  <si>
    <t>15570047</t>
  </si>
  <si>
    <t>20410339</t>
  </si>
  <si>
    <t>437545</t>
  </si>
  <si>
    <t>19972794</t>
  </si>
  <si>
    <t>1537734</t>
  </si>
  <si>
    <t>34026</t>
  </si>
  <si>
    <t>1574860</t>
  </si>
  <si>
    <t>180324</t>
  </si>
  <si>
    <t>21727978</t>
  </si>
  <si>
    <t>40933</t>
  </si>
  <si>
    <t>41290</t>
  </si>
  <si>
    <t>25377094</t>
  </si>
  <si>
    <t>18057301</t>
  </si>
  <si>
    <t>43434395</t>
  </si>
  <si>
    <t>3096974</t>
  </si>
  <si>
    <t>40337421</t>
  </si>
  <si>
    <t>1688760</t>
  </si>
  <si>
    <t>1242345</t>
  </si>
  <si>
    <t>446415</t>
  </si>
  <si>
    <t>7797906</t>
  </si>
  <si>
    <t>335962</t>
  </si>
  <si>
    <t>1306255</t>
  </si>
  <si>
    <t>9440123</t>
  </si>
  <si>
    <t>9413113</t>
  </si>
  <si>
    <t>6288741</t>
  </si>
  <si>
    <t>56039275</t>
  </si>
  <si>
    <t>27673</t>
  </si>
  <si>
    <t>EMMA BRINSON</t>
  </si>
  <si>
    <t>TOWN ADMINISTRATOR/CLERK</t>
  </si>
  <si>
    <t>TOWNOFGREENEVERS@CENTURYLINK.NET</t>
  </si>
  <si>
    <t>16191490</t>
  </si>
  <si>
    <t>306440</t>
  </si>
  <si>
    <t>15885050</t>
  </si>
  <si>
    <t>102612</t>
  </si>
  <si>
    <t>160236</t>
  </si>
  <si>
    <t>262848</t>
  </si>
  <si>
    <t>407615</t>
  </si>
  <si>
    <t>16555513</t>
  </si>
  <si>
    <t>41368</t>
  </si>
  <si>
    <t>reported incorrectly LY</t>
  </si>
  <si>
    <t>Sharon A Vick</t>
  </si>
  <si>
    <t>2/1/2017</t>
  </si>
  <si>
    <t>13801550</t>
  </si>
  <si>
    <t>1057600</t>
  </si>
  <si>
    <t>14859150</t>
  </si>
  <si>
    <t>7057750</t>
  </si>
  <si>
    <t>7801400</t>
  </si>
  <si>
    <t>413180</t>
  </si>
  <si>
    <t>66053</t>
  </si>
  <si>
    <t>479233</t>
  </si>
  <si>
    <t>2056552</t>
  </si>
  <si>
    <t>10337185</t>
  </si>
  <si>
    <t>67754</t>
  </si>
  <si>
    <t>471</t>
  </si>
  <si>
    <t>68081</t>
  </si>
  <si>
    <t>86010696</t>
  </si>
  <si>
    <t>22525891</t>
  </si>
  <si>
    <t>120169057</t>
  </si>
  <si>
    <t>3746845</t>
  </si>
  <si>
    <t>116422212</t>
  </si>
  <si>
    <t>1133838</t>
  </si>
  <si>
    <t>957332</t>
  </si>
  <si>
    <t>176506</t>
  </si>
  <si>
    <t>9687731</t>
  </si>
  <si>
    <t>758514</t>
  </si>
  <si>
    <t>132432</t>
  </si>
  <si>
    <t>10578677</t>
  </si>
  <si>
    <t>10563767</t>
  </si>
  <si>
    <t>9221232</t>
  </si>
  <si>
    <t>136207211</t>
  </si>
  <si>
    <t>653686</t>
  </si>
  <si>
    <t>788</t>
  </si>
  <si>
    <t>654582</t>
  </si>
  <si>
    <t>BRANDON SHOAF</t>
  </si>
  <si>
    <t>252-426-5311 EXT. 9</t>
  </si>
  <si>
    <t>CINDY E. SHARBER</t>
  </si>
  <si>
    <t>252-426-5311 EXT. 5</t>
  </si>
  <si>
    <t>103340500</t>
  </si>
  <si>
    <t>1566704</t>
  </si>
  <si>
    <t>101773796</t>
  </si>
  <si>
    <t>7524780</t>
  </si>
  <si>
    <t>4925746</t>
  </si>
  <si>
    <t>114224322</t>
  </si>
  <si>
    <t>511626</t>
  </si>
  <si>
    <t>25129</t>
  </si>
  <si>
    <t>536908</t>
  </si>
  <si>
    <t>9458</t>
  </si>
  <si>
    <t>7949</t>
  </si>
  <si>
    <t>revaluation</t>
  </si>
  <si>
    <t>15741709</t>
  </si>
  <si>
    <t>368382</t>
  </si>
  <si>
    <t>15373327</t>
  </si>
  <si>
    <t>340748</t>
  </si>
  <si>
    <t>575637</t>
  </si>
  <si>
    <t>916385</t>
  </si>
  <si>
    <t>871385</t>
  </si>
  <si>
    <t>1119731</t>
  </si>
  <si>
    <t>17364443</t>
  </si>
  <si>
    <t>34728</t>
  </si>
  <si>
    <t>3012617457</t>
  </si>
  <si>
    <t>756735932</t>
  </si>
  <si>
    <t>7354879</t>
  </si>
  <si>
    <t>3776708268</t>
  </si>
  <si>
    <t>100193247</t>
  </si>
  <si>
    <t>3676515021</t>
  </si>
  <si>
    <t>30897584</t>
  </si>
  <si>
    <t>29133023</t>
  </si>
  <si>
    <t>1764561</t>
  </si>
  <si>
    <t>184408849</t>
  </si>
  <si>
    <t>6528797</t>
  </si>
  <si>
    <t>190937646</t>
  </si>
  <si>
    <t>41769122</t>
  </si>
  <si>
    <t>149168524</t>
  </si>
  <si>
    <t>14414591</t>
  </si>
  <si>
    <t>3840098136</t>
  </si>
  <si>
    <t>0.4325</t>
  </si>
  <si>
    <t>16587645</t>
  </si>
  <si>
    <t>20098</t>
  </si>
  <si>
    <t>5713</t>
  </si>
  <si>
    <t>113092</t>
  </si>
  <si>
    <t>16500364</t>
  </si>
  <si>
    <t>2016 County-wide reappraisal</t>
  </si>
  <si>
    <t>Major facility sale and write-down</t>
  </si>
  <si>
    <t>10751292</t>
  </si>
  <si>
    <t>1554994</t>
  </si>
  <si>
    <t>12476686</t>
  </si>
  <si>
    <t>658256</t>
  </si>
  <si>
    <t>11818430</t>
  </si>
  <si>
    <t>13071760</t>
  </si>
  <si>
    <t>12413504</t>
  </si>
  <si>
    <t>375510</t>
  </si>
  <si>
    <t>226984</t>
  </si>
  <si>
    <t>604238</t>
  </si>
  <si>
    <t>624652</t>
  </si>
  <si>
    <t>13047320</t>
  </si>
  <si>
    <t>57770</t>
  </si>
  <si>
    <t>2786</t>
  </si>
  <si>
    <t>60556</t>
  </si>
  <si>
    <t>252-247-4353 ext. 8</t>
  </si>
  <si>
    <t>360230327</t>
  </si>
  <si>
    <t>37721755</t>
  </si>
  <si>
    <t>397952082</t>
  </si>
  <si>
    <t>397874582</t>
  </si>
  <si>
    <t>1291304</t>
  </si>
  <si>
    <t>16722668</t>
  </si>
  <si>
    <t>18013972</t>
  </si>
  <si>
    <t>860904</t>
  </si>
  <si>
    <t>416749458</t>
  </si>
  <si>
    <t>815100</t>
  </si>
  <si>
    <t>3187</t>
  </si>
  <si>
    <t>812578</t>
  </si>
  <si>
    <t>In 2016 TheTown of Indian Beach mobile homes values were increased by the Carteret County Tax Dept.</t>
  </si>
  <si>
    <t>82575700</t>
  </si>
  <si>
    <t>39342800</t>
  </si>
  <si>
    <t>6461700</t>
  </si>
  <si>
    <t>128380200</t>
  </si>
  <si>
    <t>1654000</t>
  </si>
  <si>
    <t>126726200</t>
  </si>
  <si>
    <t>9847480</t>
  </si>
  <si>
    <t>98224</t>
  </si>
  <si>
    <t>9945704</t>
  </si>
  <si>
    <t>3189316</t>
  </si>
  <si>
    <t>139861220</t>
  </si>
  <si>
    <t>503500</t>
  </si>
  <si>
    <t>503856</t>
  </si>
  <si>
    <t>Town Clerk / Finance Manager</t>
  </si>
  <si>
    <t>Barbara Jones</t>
  </si>
  <si>
    <t>taxcollector@jonesvillenc.gov &amp; townclerk@jonesvillenc.gov</t>
  </si>
  <si>
    <t>73825940</t>
  </si>
  <si>
    <t>47871438</t>
  </si>
  <si>
    <t>22320903</t>
  </si>
  <si>
    <t>4709</t>
  </si>
  <si>
    <t>144022990</t>
  </si>
  <si>
    <t>3402530</t>
  </si>
  <si>
    <t>140620460</t>
  </si>
  <si>
    <t>18891427</t>
  </si>
  <si>
    <t>205058</t>
  </si>
  <si>
    <t>3811</t>
  </si>
  <si>
    <t>19100296</t>
  </si>
  <si>
    <t>1735264</t>
  </si>
  <si>
    <t>17365032</t>
  </si>
  <si>
    <t>3617825</t>
  </si>
  <si>
    <t>161603317</t>
  </si>
  <si>
    <t>727215</t>
  </si>
  <si>
    <t>732285</t>
  </si>
  <si>
    <t>CABLE TV FRANCHISE TAX</t>
  </si>
  <si>
    <t>3393</t>
  </si>
  <si>
    <t>3673</t>
  </si>
  <si>
    <t>320251</t>
  </si>
  <si>
    <t>9608</t>
  </si>
  <si>
    <t>JONESVILLE TOURISM DEVELOPMENT AUTHORITY</t>
  </si>
  <si>
    <t>Chris Costner</t>
  </si>
  <si>
    <t>704-734-4590</t>
  </si>
  <si>
    <t>chris.costner@cityofkm.com</t>
  </si>
  <si>
    <t>419021443</t>
  </si>
  <si>
    <t>94218481</t>
  </si>
  <si>
    <t>179433542</t>
  </si>
  <si>
    <t>692673466</t>
  </si>
  <si>
    <t>11717470</t>
  </si>
  <si>
    <t>680955996</t>
  </si>
  <si>
    <t>3832128</t>
  </si>
  <si>
    <t>2956752</t>
  </si>
  <si>
    <t>875376</t>
  </si>
  <si>
    <t>391731597</t>
  </si>
  <si>
    <t>3873967</t>
  </si>
  <si>
    <t>986971</t>
  </si>
  <si>
    <t>396592535</t>
  </si>
  <si>
    <t>135333000</t>
  </si>
  <si>
    <t>1212881531</t>
  </si>
  <si>
    <t>4658021</t>
  </si>
  <si>
    <t>558085</t>
  </si>
  <si>
    <t>7493</t>
  </si>
  <si>
    <t>5223599</t>
  </si>
  <si>
    <t>881</t>
  </si>
  <si>
    <t>121670</t>
  </si>
  <si>
    <t>3535</t>
  </si>
  <si>
    <t>118135</t>
  </si>
  <si>
    <t>City of Kings Mountain Tourism Development Authority</t>
  </si>
  <si>
    <t>JIM HAGER</t>
  </si>
  <si>
    <t>1/12/2013</t>
  </si>
  <si>
    <t>82654940</t>
  </si>
  <si>
    <t>811351</t>
  </si>
  <si>
    <t>267000</t>
  </si>
  <si>
    <t>544351</t>
  </si>
  <si>
    <t>268968</t>
  </si>
  <si>
    <t>83468259</t>
  </si>
  <si>
    <t>187198</t>
  </si>
  <si>
    <t>187265</t>
  </si>
  <si>
    <t>168794437</t>
  </si>
  <si>
    <t>25267353</t>
  </si>
  <si>
    <t>19184567</t>
  </si>
  <si>
    <t>213246357</t>
  </si>
  <si>
    <t>5767827</t>
  </si>
  <si>
    <t>207478530</t>
  </si>
  <si>
    <t>16857072</t>
  </si>
  <si>
    <t>496336</t>
  </si>
  <si>
    <t>523917</t>
  </si>
  <si>
    <t>17877325</t>
  </si>
  <si>
    <t>4907836</t>
  </si>
  <si>
    <t>230263691</t>
  </si>
  <si>
    <t>1092426</t>
  </si>
  <si>
    <t>12839</t>
  </si>
  <si>
    <t>1105716</t>
  </si>
  <si>
    <t>Carolyn S. Wince</t>
  </si>
  <si>
    <t>Darrell Keller CPA PA</t>
  </si>
  <si>
    <t>12845874</t>
  </si>
  <si>
    <t>456636</t>
  </si>
  <si>
    <t>13302510</t>
  </si>
  <si>
    <t>871029</t>
  </si>
  <si>
    <t>12431481</t>
  </si>
  <si>
    <t>1116186</t>
  </si>
  <si>
    <t>771469</t>
  </si>
  <si>
    <t>344717</t>
  </si>
  <si>
    <t>370255</t>
  </si>
  <si>
    <t>106151</t>
  </si>
  <si>
    <t>40900</t>
  </si>
  <si>
    <t>517306</t>
  </si>
  <si>
    <t>22686</t>
  </si>
  <si>
    <t>494620</t>
  </si>
  <si>
    <t>1417711</t>
  </si>
  <si>
    <t>14343812</t>
  </si>
  <si>
    <t>28437</t>
  </si>
  <si>
    <t>3119</t>
  </si>
  <si>
    <t>31583</t>
  </si>
  <si>
    <t>704 473-3075</t>
  </si>
  <si>
    <t>704 538-3146</t>
  </si>
  <si>
    <t>704 538-3145</t>
  </si>
  <si>
    <t>13173970</t>
  </si>
  <si>
    <t>1608794</t>
  </si>
  <si>
    <t>1183838</t>
  </si>
  <si>
    <t>15966602</t>
  </si>
  <si>
    <t>387876</t>
  </si>
  <si>
    <t>15578726</t>
  </si>
  <si>
    <t>4212</t>
  </si>
  <si>
    <t>1397863</t>
  </si>
  <si>
    <t>152679</t>
  </si>
  <si>
    <t>38599</t>
  </si>
  <si>
    <t>1589141</t>
  </si>
  <si>
    <t>1240360</t>
  </si>
  <si>
    <t>18408227</t>
  </si>
  <si>
    <t>39486</t>
  </si>
  <si>
    <t>2853</t>
  </si>
  <si>
    <t>42397</t>
  </si>
  <si>
    <t>336-622-2665</t>
  </si>
  <si>
    <t>blangley@rtelco.net</t>
  </si>
  <si>
    <t>150397372</t>
  </si>
  <si>
    <t>14049120</t>
  </si>
  <si>
    <t>136348252</t>
  </si>
  <si>
    <t>604964</t>
  </si>
  <si>
    <t>362518</t>
  </si>
  <si>
    <t>242446</t>
  </si>
  <si>
    <t>20270864</t>
  </si>
  <si>
    <t>1881806</t>
  </si>
  <si>
    <t>22152670</t>
  </si>
  <si>
    <t>5038487</t>
  </si>
  <si>
    <t>163539409</t>
  </si>
  <si>
    <t>870193</t>
  </si>
  <si>
    <t>12741</t>
  </si>
  <si>
    <t>3682</t>
  </si>
  <si>
    <t>886616</t>
  </si>
  <si>
    <t>12105</t>
  </si>
  <si>
    <t>14385</t>
  </si>
  <si>
    <t>City Manager/Finance Director</t>
  </si>
  <si>
    <t>704-736-8995</t>
  </si>
  <si>
    <t>szickefoose@lincolntonnc.org</t>
  </si>
  <si>
    <t>355204382</t>
  </si>
  <si>
    <t>312930873</t>
  </si>
  <si>
    <t>30923834</t>
  </si>
  <si>
    <t>699059089</t>
  </si>
  <si>
    <t>10417569</t>
  </si>
  <si>
    <t>688641520</t>
  </si>
  <si>
    <t>1633503</t>
  </si>
  <si>
    <t>916354</t>
  </si>
  <si>
    <t>717149</t>
  </si>
  <si>
    <t>53411097</t>
  </si>
  <si>
    <t>2873290</t>
  </si>
  <si>
    <t>869053</t>
  </si>
  <si>
    <t>57153440</t>
  </si>
  <si>
    <t>98437</t>
  </si>
  <si>
    <t>57055003</t>
  </si>
  <si>
    <t>23533271</t>
  </si>
  <si>
    <t>769229794</t>
  </si>
  <si>
    <t>4306430</t>
  </si>
  <si>
    <t>1256</t>
  </si>
  <si>
    <t>4246</t>
  </si>
  <si>
    <t>4311932</t>
  </si>
  <si>
    <t>25341</t>
  </si>
  <si>
    <t>106187</t>
  </si>
  <si>
    <t>Lincolnton Tourism Development Authority</t>
  </si>
  <si>
    <t>146226903</t>
  </si>
  <si>
    <t>69094463</t>
  </si>
  <si>
    <t>11012871</t>
  </si>
  <si>
    <t>226334237</t>
  </si>
  <si>
    <t>4206167</t>
  </si>
  <si>
    <t>222128070</t>
  </si>
  <si>
    <t>10286897</t>
  </si>
  <si>
    <t>625790</t>
  </si>
  <si>
    <t>258939</t>
  </si>
  <si>
    <t>11171626</t>
  </si>
  <si>
    <t>10243873</t>
  </si>
  <si>
    <t>243543569</t>
  </si>
  <si>
    <t>1047215</t>
  </si>
  <si>
    <t>1048267</t>
  </si>
  <si>
    <t>28773</t>
  </si>
  <si>
    <t>1178580099</t>
  </si>
  <si>
    <t>20559699</t>
  </si>
  <si>
    <t>1158020400</t>
  </si>
  <si>
    <t>206438400</t>
  </si>
  <si>
    <t>40480737</t>
  </si>
  <si>
    <t>1404939537</t>
  </si>
  <si>
    <t>9115644</t>
  </si>
  <si>
    <t>16463</t>
  </si>
  <si>
    <t>9132107</t>
  </si>
  <si>
    <t>94753</t>
  </si>
  <si>
    <t>131503</t>
  </si>
  <si>
    <t>166352</t>
  </si>
  <si>
    <t>392608</t>
  </si>
  <si>
    <t>1152596</t>
  </si>
  <si>
    <t>21516</t>
  </si>
  <si>
    <t>1131080</t>
  </si>
  <si>
    <t xml:space="preserve">  1/18/2017</t>
  </si>
  <si>
    <t>70261949</t>
  </si>
  <si>
    <t>56727550</t>
  </si>
  <si>
    <t>126989499</t>
  </si>
  <si>
    <t>2196773</t>
  </si>
  <si>
    <t>124792726</t>
  </si>
  <si>
    <t>598353</t>
  </si>
  <si>
    <t>419860</t>
  </si>
  <si>
    <t>23719316</t>
  </si>
  <si>
    <t>2930257</t>
  </si>
  <si>
    <t>1439749</t>
  </si>
  <si>
    <t>28089322</t>
  </si>
  <si>
    <t>4057</t>
  </si>
  <si>
    <t>28085265</t>
  </si>
  <si>
    <t>7370569</t>
  </si>
  <si>
    <t>160248560</t>
  </si>
  <si>
    <t>762723</t>
  </si>
  <si>
    <t>6470</t>
  </si>
  <si>
    <t>769811</t>
  </si>
  <si>
    <t>704-708-1225</t>
  </si>
  <si>
    <t>2864000312</t>
  </si>
  <si>
    <t>3062439</t>
  </si>
  <si>
    <t>2867062751</t>
  </si>
  <si>
    <t>184229878</t>
  </si>
  <si>
    <t>19930767</t>
  </si>
  <si>
    <t>204160645</t>
  </si>
  <si>
    <t>50937939</t>
  </si>
  <si>
    <t>3122161335</t>
  </si>
  <si>
    <t>10615349</t>
  </si>
  <si>
    <t>40596</t>
  </si>
  <si>
    <t>12850</t>
  </si>
  <si>
    <t>10668795</t>
  </si>
  <si>
    <t>3515</t>
  </si>
  <si>
    <t>584718</t>
  </si>
  <si>
    <t>24679</t>
  </si>
  <si>
    <t>612942</t>
  </si>
  <si>
    <t>564840</t>
  </si>
  <si>
    <t xml:space="preserve">Increase of construction </t>
  </si>
  <si>
    <t>James E. Robinette, Jr.</t>
  </si>
  <si>
    <t>Mayor - Town of McAdenville</t>
  </si>
  <si>
    <t>704.824.3190</t>
  </si>
  <si>
    <t>Lesley Dellinger</t>
  </si>
  <si>
    <t>704.824.3248</t>
  </si>
  <si>
    <t>clerk@townofmcadenville.org</t>
  </si>
  <si>
    <t>45035202</t>
  </si>
  <si>
    <t>7446908</t>
  </si>
  <si>
    <t>62882605</t>
  </si>
  <si>
    <t>718066</t>
  </si>
  <si>
    <t>62164539</t>
  </si>
  <si>
    <t>45217720</t>
  </si>
  <si>
    <t>384558</t>
  </si>
  <si>
    <t>44370</t>
  </si>
  <si>
    <t>45646648</t>
  </si>
  <si>
    <t>2190218</t>
  </si>
  <si>
    <t>110001405</t>
  </si>
  <si>
    <t>330005</t>
  </si>
  <si>
    <t>330115</t>
  </si>
  <si>
    <t>Peddlers</t>
  </si>
  <si>
    <t>CAROLYN BRALY</t>
  </si>
  <si>
    <t>90995303</t>
  </si>
  <si>
    <t>4208739</t>
  </si>
  <si>
    <t>95204042</t>
  </si>
  <si>
    <t>507083</t>
  </si>
  <si>
    <t>94696959</t>
  </si>
  <si>
    <t>377879</t>
  </si>
  <si>
    <t>86370</t>
  </si>
  <si>
    <t>2134779</t>
  </si>
  <si>
    <t>2599028</t>
  </si>
  <si>
    <t>14110</t>
  </si>
  <si>
    <t>2584918</t>
  </si>
  <si>
    <t>926317</t>
  </si>
  <si>
    <t>98208194</t>
  </si>
  <si>
    <t>127620</t>
  </si>
  <si>
    <t>127961</t>
  </si>
  <si>
    <t>336-719-7516</t>
  </si>
  <si>
    <t>874707181</t>
  </si>
  <si>
    <t>14432635</t>
  </si>
  <si>
    <t>860274546</t>
  </si>
  <si>
    <t>2488200</t>
  </si>
  <si>
    <t>1571390</t>
  </si>
  <si>
    <t>916810</t>
  </si>
  <si>
    <t>120269223</t>
  </si>
  <si>
    <t>772460</t>
  </si>
  <si>
    <t>5444042</t>
  </si>
  <si>
    <t>126485725</t>
  </si>
  <si>
    <t>3439628</t>
  </si>
  <si>
    <t>123046097</t>
  </si>
  <si>
    <t>28255301</t>
  </si>
  <si>
    <t>1011575944</t>
  </si>
  <si>
    <t>4855564</t>
  </si>
  <si>
    <t>62340</t>
  </si>
  <si>
    <t>5145</t>
  </si>
  <si>
    <t>8162</t>
  </si>
  <si>
    <t>4914887</t>
  </si>
  <si>
    <t>24020</t>
  </si>
  <si>
    <t>444446</t>
  </si>
  <si>
    <t>2259817400</t>
  </si>
  <si>
    <t>2567350</t>
  </si>
  <si>
    <t>2257250050</t>
  </si>
  <si>
    <t>57597947</t>
  </si>
  <si>
    <t>21283233</t>
  </si>
  <si>
    <t>2336131230</t>
  </si>
  <si>
    <t>0.297</t>
  </si>
  <si>
    <t>6938130</t>
  </si>
  <si>
    <t>1344</t>
  </si>
  <si>
    <t>2572</t>
  </si>
  <si>
    <t>1169</t>
  </si>
  <si>
    <t>6940877</t>
  </si>
  <si>
    <t>1478</t>
  </si>
  <si>
    <t>4644</t>
  </si>
  <si>
    <t>828-668-4244-301</t>
  </si>
  <si>
    <t>53713680</t>
  </si>
  <si>
    <t>740670</t>
  </si>
  <si>
    <t>52973010</t>
  </si>
  <si>
    <t>49347233</t>
  </si>
  <si>
    <t>5032899</t>
  </si>
  <si>
    <t>107353142</t>
  </si>
  <si>
    <t>343530</t>
  </si>
  <si>
    <t>Tammy Cox</t>
  </si>
  <si>
    <t>manager@TownofOriental.com</t>
  </si>
  <si>
    <t>185665625</t>
  </si>
  <si>
    <t>15992906</t>
  </si>
  <si>
    <t>201658531</t>
  </si>
  <si>
    <t>2311624</t>
  </si>
  <si>
    <t>199346907</t>
  </si>
  <si>
    <t>1832425</t>
  </si>
  <si>
    <t>378663</t>
  </si>
  <si>
    <t>14544879</t>
  </si>
  <si>
    <t>16755967</t>
  </si>
  <si>
    <t>76100</t>
  </si>
  <si>
    <t>16679867</t>
  </si>
  <si>
    <t>1379539</t>
  </si>
  <si>
    <t>217406313</t>
  </si>
  <si>
    <t>477598</t>
  </si>
  <si>
    <t>952</t>
  </si>
  <si>
    <t>479300</t>
  </si>
  <si>
    <t>20332</t>
  </si>
  <si>
    <t>1/9/2014</t>
  </si>
  <si>
    <t>108653259</t>
  </si>
  <si>
    <t>95214641</t>
  </si>
  <si>
    <t>204796400</t>
  </si>
  <si>
    <t>61391645</t>
  </si>
  <si>
    <t>143404755</t>
  </si>
  <si>
    <t>21910132</t>
  </si>
  <si>
    <t>9360564</t>
  </si>
  <si>
    <t>174675451</t>
  </si>
  <si>
    <t>1117923</t>
  </si>
  <si>
    <t>31201</t>
  </si>
  <si>
    <t>844459095</t>
  </si>
  <si>
    <t>30856162</t>
  </si>
  <si>
    <t>875315257</t>
  </si>
  <si>
    <t>1016116</t>
  </si>
  <si>
    <t>874299141</t>
  </si>
  <si>
    <t>2921860</t>
  </si>
  <si>
    <t>8308929</t>
  </si>
  <si>
    <t>11230789</t>
  </si>
  <si>
    <t>3951345</t>
  </si>
  <si>
    <t>889481275</t>
  </si>
  <si>
    <t>1753771</t>
  </si>
  <si>
    <t>837</t>
  </si>
  <si>
    <t>2444</t>
  </si>
  <si>
    <t>1752188</t>
  </si>
  <si>
    <t>ZACHARY HEWETT</t>
  </si>
  <si>
    <t>336-495-7509</t>
  </si>
  <si>
    <t>336-495-7503</t>
  </si>
  <si>
    <t>ZHEWETT@CITYOFRANDLEMAN.COM</t>
  </si>
  <si>
    <t>308469577</t>
  </si>
  <si>
    <t>27701139</t>
  </si>
  <si>
    <t>280768438</t>
  </si>
  <si>
    <t>76103436</t>
  </si>
  <si>
    <t>1702495</t>
  </si>
  <si>
    <t>77805931</t>
  </si>
  <si>
    <t>17326</t>
  </si>
  <si>
    <t>77788605</t>
  </si>
  <si>
    <t>6210124</t>
  </si>
  <si>
    <t>364767167</t>
  </si>
  <si>
    <t>2289245</t>
  </si>
  <si>
    <t>4818</t>
  </si>
  <si>
    <t>2302812</t>
  </si>
  <si>
    <t>523799264</t>
  </si>
  <si>
    <t>9384983</t>
  </si>
  <si>
    <t>514414281</t>
  </si>
  <si>
    <t>62066595</t>
  </si>
  <si>
    <t>6007</t>
  </si>
  <si>
    <t>62060588</t>
  </si>
  <si>
    <t>24223886</t>
  </si>
  <si>
    <t>600698755</t>
  </si>
  <si>
    <t>2766983</t>
  </si>
  <si>
    <t>11698</t>
  </si>
  <si>
    <t>1945</t>
  </si>
  <si>
    <t>2780626</t>
  </si>
  <si>
    <t>32436</t>
  </si>
  <si>
    <t>33688</t>
  </si>
  <si>
    <t>0.00015</t>
  </si>
  <si>
    <t>23424</t>
  </si>
  <si>
    <t>619909348</t>
  </si>
  <si>
    <t>94550392</t>
  </si>
  <si>
    <t>1368551</t>
  </si>
  <si>
    <t>715828291</t>
  </si>
  <si>
    <t>8832193</t>
  </si>
  <si>
    <t>706996098</t>
  </si>
  <si>
    <t>7105703</t>
  </si>
  <si>
    <t>6271611</t>
  </si>
  <si>
    <t>834092</t>
  </si>
  <si>
    <t>11078156</t>
  </si>
  <si>
    <t>1806489</t>
  </si>
  <si>
    <t>12884645</t>
  </si>
  <si>
    <t>6783887</t>
  </si>
  <si>
    <t>726664630</t>
  </si>
  <si>
    <t>3463420</t>
  </si>
  <si>
    <t>10551</t>
  </si>
  <si>
    <t>633</t>
  </si>
  <si>
    <t>2324</t>
  </si>
  <si>
    <t>3472280</t>
  </si>
  <si>
    <t>50604</t>
  </si>
  <si>
    <t>JESSICA S. BARGSLEY</t>
  </si>
  <si>
    <t>FINANCE OFFICER/ TOWN CLERK</t>
  </si>
  <si>
    <t>TOWNCLERK@RUTHERFORDCOLLEGENC.US</t>
  </si>
  <si>
    <t>62998224</t>
  </si>
  <si>
    <t>15759843</t>
  </si>
  <si>
    <t>6368670</t>
  </si>
  <si>
    <t>85126737</t>
  </si>
  <si>
    <t>1349808</t>
  </si>
  <si>
    <t>83776929</t>
  </si>
  <si>
    <t>10515179</t>
  </si>
  <si>
    <t>749309</t>
  </si>
  <si>
    <t>11264488</t>
  </si>
  <si>
    <t>1613266</t>
  </si>
  <si>
    <t>96654683</t>
  </si>
  <si>
    <t>96657</t>
  </si>
  <si>
    <t>Loss of a large Industry</t>
  </si>
  <si>
    <t>Thaddeus W. Hodge</t>
  </si>
  <si>
    <t>828-287-3520</t>
  </si>
  <si>
    <t>3/13/2017</t>
  </si>
  <si>
    <t>193912131</t>
  </si>
  <si>
    <t>97365999</t>
  </si>
  <si>
    <t>6715342</t>
  </si>
  <si>
    <t>297993472</t>
  </si>
  <si>
    <t>41419018</t>
  </si>
  <si>
    <t>256574454</t>
  </si>
  <si>
    <t>273103827</t>
  </si>
  <si>
    <t>87530</t>
  </si>
  <si>
    <t>273016297</t>
  </si>
  <si>
    <t>20729475</t>
  </si>
  <si>
    <t>16962054</t>
  </si>
  <si>
    <t>37691529</t>
  </si>
  <si>
    <t>8505628</t>
  </si>
  <si>
    <t>302771611</t>
  </si>
  <si>
    <t>1666340</t>
  </si>
  <si>
    <t>95299</t>
  </si>
  <si>
    <t>48443</t>
  </si>
  <si>
    <t>1713196</t>
  </si>
  <si>
    <t>18844</t>
  </si>
  <si>
    <t>910-525-5650</t>
  </si>
  <si>
    <t>910-525-3023</t>
  </si>
  <si>
    <t>20643657</t>
  </si>
  <si>
    <t>3712076</t>
  </si>
  <si>
    <t>24355733</t>
  </si>
  <si>
    <t>831363</t>
  </si>
  <si>
    <t>23524370</t>
  </si>
  <si>
    <t>472044</t>
  </si>
  <si>
    <t>238993</t>
  </si>
  <si>
    <t>233051</t>
  </si>
  <si>
    <t>751817</t>
  </si>
  <si>
    <t>85779</t>
  </si>
  <si>
    <t>1615185</t>
  </si>
  <si>
    <t>2452781</t>
  </si>
  <si>
    <t>1336517</t>
  </si>
  <si>
    <t>27313668</t>
  </si>
  <si>
    <t>78019</t>
  </si>
  <si>
    <t>4134</t>
  </si>
  <si>
    <t>81941</t>
  </si>
  <si>
    <t>1179314761</t>
  </si>
  <si>
    <t>718565655</t>
  </si>
  <si>
    <t>316402302</t>
  </si>
  <si>
    <t>2214282718</t>
  </si>
  <si>
    <t>23887206</t>
  </si>
  <si>
    <t>2190395512</t>
  </si>
  <si>
    <t>1558188</t>
  </si>
  <si>
    <t>1436938</t>
  </si>
  <si>
    <t>121250</t>
  </si>
  <si>
    <t>330302499</t>
  </si>
  <si>
    <t>31749582</t>
  </si>
  <si>
    <t>2209662</t>
  </si>
  <si>
    <t>364261743</t>
  </si>
  <si>
    <t>86770</t>
  </si>
  <si>
    <t>364174973</t>
  </si>
  <si>
    <t>70460904</t>
  </si>
  <si>
    <t>2625031389</t>
  </si>
  <si>
    <t>0.672</t>
  </si>
  <si>
    <t>17768386</t>
  </si>
  <si>
    <t>11473</t>
  </si>
  <si>
    <t>17781353</t>
  </si>
  <si>
    <t>2255</t>
  </si>
  <si>
    <t>63360</t>
  </si>
  <si>
    <t>381071</t>
  </si>
  <si>
    <t>11432</t>
  </si>
  <si>
    <t>369639</t>
  </si>
  <si>
    <t>Salisbury Tourism and Cultural Development Commission</t>
  </si>
  <si>
    <t>Finance Director / Asst Town Administrator</t>
  </si>
  <si>
    <t>1.17.17</t>
  </si>
  <si>
    <t>910-754-2740</t>
  </si>
  <si>
    <t>mgaither@townofshallotte.org or mgaither@atmc.net</t>
  </si>
  <si>
    <t>317116250</t>
  </si>
  <si>
    <t>399926470</t>
  </si>
  <si>
    <t>2306520</t>
  </si>
  <si>
    <t>719349240</t>
  </si>
  <si>
    <t>138851591</t>
  </si>
  <si>
    <t>580497649</t>
  </si>
  <si>
    <t>27940111</t>
  </si>
  <si>
    <t>7352240</t>
  </si>
  <si>
    <t>615790000</t>
  </si>
  <si>
    <t>2154592</t>
  </si>
  <si>
    <t>2155265</t>
  </si>
  <si>
    <t>70492</t>
  </si>
  <si>
    <t>36304</t>
  </si>
  <si>
    <t>34188</t>
  </si>
  <si>
    <t>759366191</t>
  </si>
  <si>
    <t>430491768</t>
  </si>
  <si>
    <t>87260665</t>
  </si>
  <si>
    <t>1277118624</t>
  </si>
  <si>
    <t>24145053</t>
  </si>
  <si>
    <t>1252973571</t>
  </si>
  <si>
    <t>11682900</t>
  </si>
  <si>
    <t>8576445</t>
  </si>
  <si>
    <t>3106455</t>
  </si>
  <si>
    <t>349096421</t>
  </si>
  <si>
    <t>7870421</t>
  </si>
  <si>
    <t>3678369</t>
  </si>
  <si>
    <t>360645211</t>
  </si>
  <si>
    <t>2884538</t>
  </si>
  <si>
    <t>357760673</t>
  </si>
  <si>
    <t>45618861</t>
  </si>
  <si>
    <t>1656353105</t>
  </si>
  <si>
    <t>0.4972</t>
  </si>
  <si>
    <t>8113514</t>
  </si>
  <si>
    <t>231697</t>
  </si>
  <si>
    <t>14293</t>
  </si>
  <si>
    <t>8359504</t>
  </si>
  <si>
    <t>7300</t>
  </si>
  <si>
    <t>46279</t>
  </si>
  <si>
    <t>196645</t>
  </si>
  <si>
    <t>Various</t>
  </si>
  <si>
    <t>1277774000</t>
  </si>
  <si>
    <t>2841682</t>
  </si>
  <si>
    <t>1274932318</t>
  </si>
  <si>
    <t>17967465</t>
  </si>
  <si>
    <t>8173578</t>
  </si>
  <si>
    <t>1301073361</t>
  </si>
  <si>
    <t>2862361</t>
  </si>
  <si>
    <t>853</t>
  </si>
  <si>
    <t>2863214</t>
  </si>
  <si>
    <t>88535323</t>
  </si>
  <si>
    <t>158753900</t>
  </si>
  <si>
    <t>247289223</t>
  </si>
  <si>
    <t>93495146</t>
  </si>
  <si>
    <t>153794077</t>
  </si>
  <si>
    <t>2953600</t>
  </si>
  <si>
    <t>2697700</t>
  </si>
  <si>
    <t>255900</t>
  </si>
  <si>
    <t>39001097</t>
  </si>
  <si>
    <t>406775</t>
  </si>
  <si>
    <t>39407872</t>
  </si>
  <si>
    <t>50400</t>
  </si>
  <si>
    <t>39357472</t>
  </si>
  <si>
    <t>14469820</t>
  </si>
  <si>
    <t>207621369</t>
  </si>
  <si>
    <t>1053796</t>
  </si>
  <si>
    <t>4502</t>
  </si>
  <si>
    <t>1059374</t>
  </si>
  <si>
    <t>County included non profit values</t>
  </si>
  <si>
    <t>exemptions for non profit included in above</t>
  </si>
  <si>
    <t>OLIVIA SMITH</t>
  </si>
  <si>
    <t>(704) 263-4779</t>
  </si>
  <si>
    <t>(704) 263-9699</t>
  </si>
  <si>
    <t>OSMITH@TOWNOFSTANLEY.ORG</t>
  </si>
  <si>
    <t>160639525</t>
  </si>
  <si>
    <t>39123786</t>
  </si>
  <si>
    <t>12362579</t>
  </si>
  <si>
    <t>212125890</t>
  </si>
  <si>
    <t>3330281</t>
  </si>
  <si>
    <t>208795609</t>
  </si>
  <si>
    <t>24240389</t>
  </si>
  <si>
    <t>217698</t>
  </si>
  <si>
    <t>411357</t>
  </si>
  <si>
    <t>24869444</t>
  </si>
  <si>
    <t>7187386</t>
  </si>
  <si>
    <t>240852439</t>
  </si>
  <si>
    <t>1300547</t>
  </si>
  <si>
    <t>1302426</t>
  </si>
  <si>
    <t>67840065</t>
  </si>
  <si>
    <t>73443359</t>
  </si>
  <si>
    <t>8814330</t>
  </si>
  <si>
    <t>150097754</t>
  </si>
  <si>
    <t>1633832</t>
  </si>
  <si>
    <t>148463922</t>
  </si>
  <si>
    <t>12281088</t>
  </si>
  <si>
    <t>659000</t>
  </si>
  <si>
    <t>136600</t>
  </si>
  <si>
    <t>13076688</t>
  </si>
  <si>
    <t>20300</t>
  </si>
  <si>
    <t>13056388</t>
  </si>
  <si>
    <t>9459277</t>
  </si>
  <si>
    <t>170979587</t>
  </si>
  <si>
    <t>581570</t>
  </si>
  <si>
    <t>582043</t>
  </si>
  <si>
    <t>620235498</t>
  </si>
  <si>
    <t>620879883</t>
  </si>
  <si>
    <t>1502</t>
  </si>
  <si>
    <t>620878381</t>
  </si>
  <si>
    <t>4491653</t>
  </si>
  <si>
    <t>4365346</t>
  </si>
  <si>
    <t>629735380</t>
  </si>
  <si>
    <t>0.3125</t>
  </si>
  <si>
    <t>1967923</t>
  </si>
  <si>
    <t>379480</t>
  </si>
  <si>
    <t>PAMELA B JUSTICE</t>
  </si>
  <si>
    <t>167435173</t>
  </si>
  <si>
    <t>6774864</t>
  </si>
  <si>
    <t>175384230</t>
  </si>
  <si>
    <t>23600714</t>
  </si>
  <si>
    <t>151783516</t>
  </si>
  <si>
    <t>5153573</t>
  </si>
  <si>
    <t>98403</t>
  </si>
  <si>
    <t>5251976</t>
  </si>
  <si>
    <t>4341071</t>
  </si>
  <si>
    <t>161376563</t>
  </si>
  <si>
    <t>896358</t>
  </si>
  <si>
    <t>19415</t>
  </si>
  <si>
    <t>20112712</t>
  </si>
  <si>
    <t>583325</t>
  </si>
  <si>
    <t>20696037</t>
  </si>
  <si>
    <t>1426586</t>
  </si>
  <si>
    <t>19269451</t>
  </si>
  <si>
    <t>1200289</t>
  </si>
  <si>
    <t>750484</t>
  </si>
  <si>
    <t>449805</t>
  </si>
  <si>
    <t>13197</t>
  </si>
  <si>
    <t>237403</t>
  </si>
  <si>
    <t>333990</t>
  </si>
  <si>
    <t>3530</t>
  </si>
  <si>
    <t>330460</t>
  </si>
  <si>
    <t>486942</t>
  </si>
  <si>
    <t>20086853</t>
  </si>
  <si>
    <t>46358</t>
  </si>
  <si>
    <t>46386</t>
  </si>
  <si>
    <t>Clerk/Finance Director</t>
  </si>
  <si>
    <t>37677000</t>
  </si>
  <si>
    <t>5283590</t>
  </si>
  <si>
    <t>42986700</t>
  </si>
  <si>
    <t>5091005</t>
  </si>
  <si>
    <t>37895695</t>
  </si>
  <si>
    <t>40133533</t>
  </si>
  <si>
    <t>39293833</t>
  </si>
  <si>
    <t>86213</t>
  </si>
  <si>
    <t>92616</t>
  </si>
  <si>
    <t>300181</t>
  </si>
  <si>
    <t>479010</t>
  </si>
  <si>
    <t>863747</t>
  </si>
  <si>
    <t>39238452</t>
  </si>
  <si>
    <t>19596</t>
  </si>
  <si>
    <t>19602</t>
  </si>
  <si>
    <t>32087531</t>
  </si>
  <si>
    <t>1543438</t>
  </si>
  <si>
    <t>30544093</t>
  </si>
  <si>
    <t>3032260</t>
  </si>
  <si>
    <t>1954141</t>
  </si>
  <si>
    <t>35530494</t>
  </si>
  <si>
    <t>88827</t>
  </si>
  <si>
    <t>88903</t>
  </si>
  <si>
    <t>Bess Patton</t>
  </si>
  <si>
    <t>January 12,2017</t>
  </si>
  <si>
    <t>BECKY R SUTTON</t>
  </si>
  <si>
    <t>bsutton@greenecountync.gov</t>
  </si>
  <si>
    <t>8280231</t>
  </si>
  <si>
    <t>870224</t>
  </si>
  <si>
    <t>9150455</t>
  </si>
  <si>
    <t>188798</t>
  </si>
  <si>
    <t>8961657</t>
  </si>
  <si>
    <t>301830</t>
  </si>
  <si>
    <t>220902</t>
  </si>
  <si>
    <t>301554</t>
  </si>
  <si>
    <t>83459</t>
  </si>
  <si>
    <t>385013</t>
  </si>
  <si>
    <t>92747</t>
  </si>
  <si>
    <t>9439417</t>
  </si>
  <si>
    <t>46197</t>
  </si>
  <si>
    <t>46354</t>
  </si>
  <si>
    <t>Eddie Caldwell</t>
  </si>
  <si>
    <t>828-456-3515</t>
  </si>
  <si>
    <t>ecaldwell@waynesvillenc.gov</t>
  </si>
  <si>
    <t>1020852856</t>
  </si>
  <si>
    <t>18836159</t>
  </si>
  <si>
    <t>1002016697</t>
  </si>
  <si>
    <t>74216722</t>
  </si>
  <si>
    <t>741765</t>
  </si>
  <si>
    <t>73474957</t>
  </si>
  <si>
    <t>13872928</t>
  </si>
  <si>
    <t>1089364582</t>
  </si>
  <si>
    <t>0.4857</t>
  </si>
  <si>
    <t>5291044</t>
  </si>
  <si>
    <t>6690</t>
  </si>
  <si>
    <t>594</t>
  </si>
  <si>
    <t>3528</t>
  </si>
  <si>
    <t>5294800</t>
  </si>
  <si>
    <t>23855</t>
  </si>
  <si>
    <t>1947724781</t>
  </si>
  <si>
    <t>21124400</t>
  </si>
  <si>
    <t>1968849181</t>
  </si>
  <si>
    <t>44271689</t>
  </si>
  <si>
    <t>1924577492</t>
  </si>
  <si>
    <t>46131296</t>
  </si>
  <si>
    <t>41108496</t>
  </si>
  <si>
    <t>5022800</t>
  </si>
  <si>
    <t>8690598</t>
  </si>
  <si>
    <t>1228753</t>
  </si>
  <si>
    <t>3294711</t>
  </si>
  <si>
    <t>13214062</t>
  </si>
  <si>
    <t>19879509</t>
  </si>
  <si>
    <t>1957671063</t>
  </si>
  <si>
    <t>1007651</t>
  </si>
  <si>
    <t>1008167</t>
  </si>
  <si>
    <t>44271492</t>
  </si>
  <si>
    <t>1924577689</t>
  </si>
  <si>
    <t>1937791751</t>
  </si>
  <si>
    <t>1007717</t>
  </si>
  <si>
    <t>341670301</t>
  </si>
  <si>
    <t>106390642</t>
  </si>
  <si>
    <t>18970178</t>
  </si>
  <si>
    <t>467031121</t>
  </si>
  <si>
    <t>4403016</t>
  </si>
  <si>
    <t>462628105</t>
  </si>
  <si>
    <t>956577</t>
  </si>
  <si>
    <t>953037</t>
  </si>
  <si>
    <t>3540</t>
  </si>
  <si>
    <t>14769344</t>
  </si>
  <si>
    <t>696001</t>
  </si>
  <si>
    <t>15465345</t>
  </si>
  <si>
    <t>6494577</t>
  </si>
  <si>
    <t>484588027</t>
  </si>
  <si>
    <t>2363766</t>
  </si>
  <si>
    <t>10716</t>
  </si>
  <si>
    <t>3043</t>
  </si>
  <si>
    <t>17135</t>
  </si>
  <si>
    <t>2360390</t>
  </si>
  <si>
    <t>2016 County-wide reappraisal and growth</t>
  </si>
  <si>
    <t>63958145</t>
  </si>
  <si>
    <t>139196800</t>
  </si>
  <si>
    <t>203154945</t>
  </si>
  <si>
    <t>2888000</t>
  </si>
  <si>
    <t>200266945</t>
  </si>
  <si>
    <t>62851907</t>
  </si>
  <si>
    <t>33614</t>
  </si>
  <si>
    <t>62885521</t>
  </si>
  <si>
    <t>7944008</t>
  </si>
  <si>
    <t>271096474</t>
  </si>
  <si>
    <t>1099048</t>
  </si>
  <si>
    <t>39574</t>
  </si>
  <si>
    <t>1138622</t>
  </si>
  <si>
    <t>56290</t>
  </si>
  <si>
    <t>West Jefferson Tourism Development Authority</t>
  </si>
  <si>
    <t>GE manufacturer doubled in size/plus added equipment</t>
  </si>
  <si>
    <t>258657640</t>
  </si>
  <si>
    <t>7960370</t>
  </si>
  <si>
    <t>250697270</t>
  </si>
  <si>
    <t>1790721</t>
  </si>
  <si>
    <t>16518243</t>
  </si>
  <si>
    <t>18308964</t>
  </si>
  <si>
    <t>290469</t>
  </si>
  <si>
    <t>18018495</t>
  </si>
  <si>
    <t>852579</t>
  </si>
  <si>
    <t>269568344</t>
  </si>
  <si>
    <t>644917</t>
  </si>
  <si>
    <t>1887</t>
  </si>
  <si>
    <t>646804</t>
  </si>
  <si>
    <t>4975</t>
  </si>
  <si>
    <t>tiffanywhite@townofwilliamston.com</t>
  </si>
  <si>
    <t>301912263</t>
  </si>
  <si>
    <t>5818405</t>
  </si>
  <si>
    <t>296093858</t>
  </si>
  <si>
    <t>25371912</t>
  </si>
  <si>
    <t>22240164</t>
  </si>
  <si>
    <t>343705934</t>
  </si>
  <si>
    <t>2543424</t>
  </si>
  <si>
    <t>4501</t>
  </si>
  <si>
    <t>1509</t>
  </si>
  <si>
    <t>2547083</t>
  </si>
  <si>
    <t>12397</t>
  </si>
  <si>
    <t>arorie@townofwingatenc.gov</t>
  </si>
  <si>
    <t>90428788</t>
  </si>
  <si>
    <t>19633600</t>
  </si>
  <si>
    <t>110062388</t>
  </si>
  <si>
    <t>2341370</t>
  </si>
  <si>
    <t>107721018</t>
  </si>
  <si>
    <t>677449</t>
  </si>
  <si>
    <t>534295</t>
  </si>
  <si>
    <t>143154</t>
  </si>
  <si>
    <t>3571789</t>
  </si>
  <si>
    <t>291449</t>
  </si>
  <si>
    <t>88940</t>
  </si>
  <si>
    <t>3952178</t>
  </si>
  <si>
    <t>3406614</t>
  </si>
  <si>
    <t>115079810</t>
  </si>
  <si>
    <t>483114</t>
  </si>
  <si>
    <t>483652</t>
  </si>
  <si>
    <t>828-241-9969</t>
  </si>
  <si>
    <t>48552897</t>
  </si>
  <si>
    <t>54564697</t>
  </si>
  <si>
    <t>4694807</t>
  </si>
  <si>
    <t>5624782</t>
  </si>
  <si>
    <t>64884286</t>
  </si>
  <si>
    <t>311445</t>
  </si>
  <si>
    <t>312485</t>
  </si>
  <si>
    <t>6085338</t>
  </si>
  <si>
    <t>1669305</t>
  </si>
  <si>
    <t>7754643</t>
  </si>
  <si>
    <t>779350</t>
  </si>
  <si>
    <t>6975293</t>
  </si>
  <si>
    <t>945958</t>
  </si>
  <si>
    <t>395756</t>
  </si>
  <si>
    <t>199153</t>
  </si>
  <si>
    <t>119022</t>
  </si>
  <si>
    <t>318175</t>
  </si>
  <si>
    <t>930803</t>
  </si>
  <si>
    <t>8224271</t>
  </si>
  <si>
    <t>20561</t>
  </si>
  <si>
    <t>20634</t>
  </si>
  <si>
    <t>77560493</t>
  </si>
  <si>
    <t>24743369</t>
  </si>
  <si>
    <t>102303862</t>
  </si>
  <si>
    <t>2397481</t>
  </si>
  <si>
    <t>99906381</t>
  </si>
  <si>
    <t>188411</t>
  </si>
  <si>
    <t>115472</t>
  </si>
  <si>
    <t>72939</t>
  </si>
  <si>
    <t>9231497</t>
  </si>
  <si>
    <t>722326</t>
  </si>
  <si>
    <t>9953823</t>
  </si>
  <si>
    <t>4829089</t>
  </si>
  <si>
    <t>114689293</t>
  </si>
  <si>
    <t>166299</t>
  </si>
  <si>
    <t>51</t>
  </si>
  <si>
    <t>166941</t>
  </si>
  <si>
    <t>Personal property discoveries</t>
  </si>
  <si>
    <t>919-965-9841 ext 1010</t>
  </si>
  <si>
    <t>1/20/2017</t>
  </si>
  <si>
    <t>919=965-4637</t>
  </si>
  <si>
    <t>kjohnson@selma-nc.com</t>
  </si>
  <si>
    <t>156153593</t>
  </si>
  <si>
    <t>114693980</t>
  </si>
  <si>
    <t>43201710</t>
  </si>
  <si>
    <t>314049283</t>
  </si>
  <si>
    <t>7987403</t>
  </si>
  <si>
    <t>306061880</t>
  </si>
  <si>
    <t>5398866</t>
  </si>
  <si>
    <t>3607013</t>
  </si>
  <si>
    <t>1791853</t>
  </si>
  <si>
    <t>61891267</t>
  </si>
  <si>
    <t>18742180</t>
  </si>
  <si>
    <t>80633447</t>
  </si>
  <si>
    <t>41130</t>
  </si>
  <si>
    <t>80592317</t>
  </si>
  <si>
    <t>31342335</t>
  </si>
  <si>
    <t>417996532</t>
  </si>
  <si>
    <t>2131783</t>
  </si>
  <si>
    <t>2239</t>
  </si>
  <si>
    <t>4079</t>
  </si>
  <si>
    <t>2138101</t>
  </si>
  <si>
    <t>104413</t>
  </si>
  <si>
    <t>3132</t>
  </si>
  <si>
    <t>101281</t>
  </si>
  <si>
    <t>Betsy R. Brothers</t>
  </si>
  <si>
    <t>(910) 329-7081</t>
  </si>
  <si>
    <t>(910) 329-1593</t>
  </si>
  <si>
    <t>townmanager@townofhollyridge.net</t>
  </si>
  <si>
    <t>233487330</t>
  </si>
  <si>
    <t>13427700</t>
  </si>
  <si>
    <t>4577320</t>
  </si>
  <si>
    <t>251492350</t>
  </si>
  <si>
    <t>1498986</t>
  </si>
  <si>
    <t>249993364</t>
  </si>
  <si>
    <t>9880778</t>
  </si>
  <si>
    <t>1255364</t>
  </si>
  <si>
    <t>1128450</t>
  </si>
  <si>
    <t>12264592</t>
  </si>
  <si>
    <t>12822</t>
  </si>
  <si>
    <t>12251770</t>
  </si>
  <si>
    <t>1967976</t>
  </si>
  <si>
    <t>264213110</t>
  </si>
  <si>
    <t>1096484</t>
  </si>
  <si>
    <t>217</t>
  </si>
  <si>
    <t>1097344</t>
  </si>
  <si>
    <t>13517446</t>
  </si>
  <si>
    <t>590134</t>
  </si>
  <si>
    <t>131857</t>
  </si>
  <si>
    <t>14239437</t>
  </si>
  <si>
    <t>708149</t>
  </si>
  <si>
    <t>13531288</t>
  </si>
  <si>
    <t>611215</t>
  </si>
  <si>
    <t>203660</t>
  </si>
  <si>
    <t>407555</t>
  </si>
  <si>
    <t>7276733</t>
  </si>
  <si>
    <t>47763</t>
  </si>
  <si>
    <t>84719</t>
  </si>
  <si>
    <t>7409215</t>
  </si>
  <si>
    <t>191861</t>
  </si>
  <si>
    <t>21132364</t>
  </si>
  <si>
    <t>121394</t>
  </si>
  <si>
    <t>122602</t>
  </si>
  <si>
    <t>Kimberly Kenny</t>
  </si>
  <si>
    <t>919-217-2210</t>
  </si>
  <si>
    <t>kim.kenny@knightdalenc.gov</t>
  </si>
  <si>
    <t>858629952</t>
  </si>
  <si>
    <t>522107359</t>
  </si>
  <si>
    <t>13606883</t>
  </si>
  <si>
    <t>1394344194</t>
  </si>
  <si>
    <t>10984354</t>
  </si>
  <si>
    <t>1383359840</t>
  </si>
  <si>
    <t>8295562</t>
  </si>
  <si>
    <t>7713337</t>
  </si>
  <si>
    <t>582225</t>
  </si>
  <si>
    <t>46839815</t>
  </si>
  <si>
    <t>2282607</t>
  </si>
  <si>
    <t>49122422</t>
  </si>
  <si>
    <t>10712624</t>
  </si>
  <si>
    <t>1443194886</t>
  </si>
  <si>
    <t>6180654</t>
  </si>
  <si>
    <t>24964</t>
  </si>
  <si>
    <t>6132</t>
  </si>
  <si>
    <t>95758</t>
  </si>
  <si>
    <t>6115992</t>
  </si>
  <si>
    <t>179504</t>
  </si>
  <si>
    <t>179867</t>
  </si>
  <si>
    <t>0.005</t>
  </si>
  <si>
    <t>42540</t>
  </si>
  <si>
    <t>Jim Wojtowicz,CPA</t>
  </si>
  <si>
    <t>amassey@admin.indiantrail.org</t>
  </si>
  <si>
    <t>2472761095</t>
  </si>
  <si>
    <t>714394453</t>
  </si>
  <si>
    <t>3187155548</t>
  </si>
  <si>
    <t>30357144</t>
  </si>
  <si>
    <t>3156798404</t>
  </si>
  <si>
    <t>16557738</t>
  </si>
  <si>
    <t>14055772</t>
  </si>
  <si>
    <t>2501966</t>
  </si>
  <si>
    <t>127778031</t>
  </si>
  <si>
    <t>36622506</t>
  </si>
  <si>
    <t>3172162</t>
  </si>
  <si>
    <t>167572699</t>
  </si>
  <si>
    <t>89498</t>
  </si>
  <si>
    <t>167483201</t>
  </si>
  <si>
    <t>45833952</t>
  </si>
  <si>
    <t>3370115557</t>
  </si>
  <si>
    <t>6150092</t>
  </si>
  <si>
    <t>5529</t>
  </si>
  <si>
    <t>6155621</t>
  </si>
  <si>
    <t>3266</t>
  </si>
  <si>
    <t>25495</t>
  </si>
  <si>
    <t>28761</t>
  </si>
  <si>
    <t>919-662-8874</t>
  </si>
  <si>
    <t>1577007656</t>
  </si>
  <si>
    <t>1133648966</t>
  </si>
  <si>
    <t>49706555</t>
  </si>
  <si>
    <t>2760363177</t>
  </si>
  <si>
    <t>28353972</t>
  </si>
  <si>
    <t>2732009205</t>
  </si>
  <si>
    <t>14226177</t>
  </si>
  <si>
    <t>13002016</t>
  </si>
  <si>
    <t>1224161</t>
  </si>
  <si>
    <t>160616753</t>
  </si>
  <si>
    <t>18448356</t>
  </si>
  <si>
    <t>179065109</t>
  </si>
  <si>
    <t>118064138</t>
  </si>
  <si>
    <t>3029138452</t>
  </si>
  <si>
    <t>0.5325</t>
  </si>
  <si>
    <t>16061541</t>
  </si>
  <si>
    <t>58132</t>
  </si>
  <si>
    <t>16818</t>
  </si>
  <si>
    <t>94327</t>
  </si>
  <si>
    <t>16042164</t>
  </si>
  <si>
    <t>357278</t>
  </si>
  <si>
    <t>Precious Metal/Gold Buyers</t>
  </si>
  <si>
    <t>Intinerant Merchant - Peddlers on foot</t>
  </si>
  <si>
    <t>Business Registration</t>
  </si>
  <si>
    <t>21440</t>
  </si>
  <si>
    <t>381290</t>
  </si>
  <si>
    <t>0.0049</t>
  </si>
  <si>
    <t>20436</t>
  </si>
  <si>
    <t>60543</t>
  </si>
  <si>
    <t>80979</t>
  </si>
  <si>
    <t>704-822-822-2933</t>
  </si>
  <si>
    <t>sandra.walker@mt.holly.us</t>
  </si>
  <si>
    <t>840793784</t>
  </si>
  <si>
    <t>117318368</t>
  </si>
  <si>
    <t>27651450</t>
  </si>
  <si>
    <t>985763602</t>
  </si>
  <si>
    <t>10755314</t>
  </si>
  <si>
    <t>975008288</t>
  </si>
  <si>
    <t>515379</t>
  </si>
  <si>
    <t>346249</t>
  </si>
  <si>
    <t>169130</t>
  </si>
  <si>
    <t>117054534</t>
  </si>
  <si>
    <t>1629120</t>
  </si>
  <si>
    <t>4393604</t>
  </si>
  <si>
    <t>123077258</t>
  </si>
  <si>
    <t>123075848</t>
  </si>
  <si>
    <t>27502017</t>
  </si>
  <si>
    <t>1125586153</t>
  </si>
  <si>
    <t>5965607</t>
  </si>
  <si>
    <t>3414</t>
  </si>
  <si>
    <t>3155</t>
  </si>
  <si>
    <t>4511</t>
  </si>
  <si>
    <t>5967665</t>
  </si>
  <si>
    <t>84176</t>
  </si>
  <si>
    <t>break down of real property this year versus last year.</t>
  </si>
  <si>
    <t>Richard J. White, III</t>
  </si>
  <si>
    <t>416494542</t>
  </si>
  <si>
    <t>76599191</t>
  </si>
  <si>
    <t>302819432</t>
  </si>
  <si>
    <t>801074623</t>
  </si>
  <si>
    <t>305541019</t>
  </si>
  <si>
    <t>495533604</t>
  </si>
  <si>
    <t>15375407</t>
  </si>
  <si>
    <t>1157314</t>
  </si>
  <si>
    <t>56254</t>
  </si>
  <si>
    <t>16588975</t>
  </si>
  <si>
    <t>767038</t>
  </si>
  <si>
    <t>15821937</t>
  </si>
  <si>
    <t>10801101</t>
  </si>
  <si>
    <t>522156642</t>
  </si>
  <si>
    <t>2147693</t>
  </si>
  <si>
    <t>13320</t>
  </si>
  <si>
    <t>12697</t>
  </si>
  <si>
    <t>2148316</t>
  </si>
  <si>
    <t>23413541</t>
  </si>
  <si>
    <t>15640164</t>
  </si>
  <si>
    <t>46100305</t>
  </si>
  <si>
    <t>925556</t>
  </si>
  <si>
    <t>45174749</t>
  </si>
  <si>
    <t>14111315</t>
  </si>
  <si>
    <t>1745478</t>
  </si>
  <si>
    <t>17245</t>
  </si>
  <si>
    <t>15874038</t>
  </si>
  <si>
    <t>4368246</t>
  </si>
  <si>
    <t>65417033</t>
  </si>
  <si>
    <t>425191</t>
  </si>
  <si>
    <t>425692</t>
  </si>
  <si>
    <t>910-428-46263</t>
  </si>
  <si>
    <t>24404961</t>
  </si>
  <si>
    <t>7272081</t>
  </si>
  <si>
    <t>37899642</t>
  </si>
  <si>
    <t>874973</t>
  </si>
  <si>
    <t>37024669</t>
  </si>
  <si>
    <t>2791994</t>
  </si>
  <si>
    <t>173685</t>
  </si>
  <si>
    <t>32365</t>
  </si>
  <si>
    <t>2998044</t>
  </si>
  <si>
    <t>28320</t>
  </si>
  <si>
    <t>2969724</t>
  </si>
  <si>
    <t>2287985</t>
  </si>
  <si>
    <t>42282378</t>
  </si>
  <si>
    <t>257923</t>
  </si>
  <si>
    <t>258068</t>
  </si>
  <si>
    <t>DAVID R WALKER</t>
  </si>
  <si>
    <t>LAUREEN T HASULAK</t>
  </si>
  <si>
    <t>252-726--2121</t>
  </si>
  <si>
    <t>1352749508</t>
  </si>
  <si>
    <t>119948166</t>
  </si>
  <si>
    <t>1473483675</t>
  </si>
  <si>
    <t>1141220</t>
  </si>
  <si>
    <t>1472342455</t>
  </si>
  <si>
    <t>13906008</t>
  </si>
  <si>
    <t>50325453</t>
  </si>
  <si>
    <t>64231461</t>
  </si>
  <si>
    <t>2056</t>
  </si>
  <si>
    <t>64229405</t>
  </si>
  <si>
    <t>5481832</t>
  </si>
  <si>
    <t>1542053692</t>
  </si>
  <si>
    <t>2544389</t>
  </si>
  <si>
    <t>5701</t>
  </si>
  <si>
    <t>11289</t>
  </si>
  <si>
    <t>2539161</t>
  </si>
  <si>
    <t>890</t>
  </si>
  <si>
    <t>SOLID WASTE</t>
  </si>
  <si>
    <t>521513</t>
  </si>
  <si>
    <t>BEACH PERMITS</t>
  </si>
  <si>
    <t>557043</t>
  </si>
  <si>
    <t>Timothy Johnson</t>
  </si>
  <si>
    <t>administrator@townofbaileync.org</t>
  </si>
  <si>
    <t>24440547</t>
  </si>
  <si>
    <t>24072151</t>
  </si>
  <si>
    <t>2403199</t>
  </si>
  <si>
    <t>1328883</t>
  </si>
  <si>
    <t>27804233</t>
  </si>
  <si>
    <t>169383</t>
  </si>
  <si>
    <t>327</t>
  </si>
  <si>
    <t>169710</t>
  </si>
  <si>
    <t>283278600</t>
  </si>
  <si>
    <t>69069100</t>
  </si>
  <si>
    <t>27525230</t>
  </si>
  <si>
    <t>6124302</t>
  </si>
  <si>
    <t>385997232</t>
  </si>
  <si>
    <t>51425460</t>
  </si>
  <si>
    <t>334571772</t>
  </si>
  <si>
    <t>30823043</t>
  </si>
  <si>
    <t>658123</t>
  </si>
  <si>
    <t>31481166</t>
  </si>
  <si>
    <t>31479388</t>
  </si>
  <si>
    <t>12384438</t>
  </si>
  <si>
    <t>378435598</t>
  </si>
  <si>
    <t>1721886</t>
  </si>
  <si>
    <t>1722431</t>
  </si>
  <si>
    <t>bhawver@monroenc.org</t>
  </si>
  <si>
    <t>1291682580</t>
  </si>
  <si>
    <t>1105461135</t>
  </si>
  <si>
    <t>2397143715</t>
  </si>
  <si>
    <t>46816199</t>
  </si>
  <si>
    <t>2350327516</t>
  </si>
  <si>
    <t>32026144</t>
  </si>
  <si>
    <t>26897995</t>
  </si>
  <si>
    <t>5128149</t>
  </si>
  <si>
    <t>650684049</t>
  </si>
  <si>
    <t>20334600</t>
  </si>
  <si>
    <t>27498286</t>
  </si>
  <si>
    <t>698516935</t>
  </si>
  <si>
    <t>36527</t>
  </si>
  <si>
    <t>698480408</t>
  </si>
  <si>
    <t>62106543</t>
  </si>
  <si>
    <t>3110914467</t>
  </si>
  <si>
    <t>18239292</t>
  </si>
  <si>
    <t>70006</t>
  </si>
  <si>
    <t>42778</t>
  </si>
  <si>
    <t>52296</t>
  </si>
  <si>
    <t>18299780</t>
  </si>
  <si>
    <t>1892</t>
  </si>
  <si>
    <t>140103</t>
  </si>
  <si>
    <t>142130</t>
  </si>
  <si>
    <t>53217</t>
  </si>
  <si>
    <t>23650</t>
  </si>
  <si>
    <t>76867</t>
  </si>
  <si>
    <t>596047</t>
  </si>
  <si>
    <t>17881</t>
  </si>
  <si>
    <t>578166</t>
  </si>
  <si>
    <t>VALERIE W. REGISTER</t>
  </si>
  <si>
    <t>910-646-3700</t>
  </si>
  <si>
    <t>910-646-3860</t>
  </si>
  <si>
    <t>201905100</t>
  </si>
  <si>
    <t>9778400</t>
  </si>
  <si>
    <t>6967600</t>
  </si>
  <si>
    <t>221615700</t>
  </si>
  <si>
    <t>1800300</t>
  </si>
  <si>
    <t>219815400</t>
  </si>
  <si>
    <t>36269410</t>
  </si>
  <si>
    <t>169820</t>
  </si>
  <si>
    <t>1570364</t>
  </si>
  <si>
    <t>38009594</t>
  </si>
  <si>
    <t>38007454</t>
  </si>
  <si>
    <t>1469414</t>
  </si>
  <si>
    <t>259292268</t>
  </si>
  <si>
    <t>518585</t>
  </si>
  <si>
    <t>517918</t>
  </si>
  <si>
    <t>Marlene Dunn</t>
  </si>
  <si>
    <t>82658717</t>
  </si>
  <si>
    <t>35487892</t>
  </si>
  <si>
    <t>14490741</t>
  </si>
  <si>
    <t>132637350</t>
  </si>
  <si>
    <t>1874107</t>
  </si>
  <si>
    <t>130763243</t>
  </si>
  <si>
    <t>9781644</t>
  </si>
  <si>
    <t>1936120</t>
  </si>
  <si>
    <t>512318</t>
  </si>
  <si>
    <t>12230082</t>
  </si>
  <si>
    <t>12222962</t>
  </si>
  <si>
    <t>4820059</t>
  </si>
  <si>
    <t>147806264</t>
  </si>
  <si>
    <t>620784</t>
  </si>
  <si>
    <t>621115</t>
  </si>
  <si>
    <t>permits</t>
  </si>
  <si>
    <t>cable</t>
  </si>
  <si>
    <t>3173</t>
  </si>
  <si>
    <t>7373</t>
  </si>
  <si>
    <t>Eleanor Roberts</t>
  </si>
  <si>
    <t>Town Clerk/Financial Officer</t>
  </si>
  <si>
    <t>1/22/2017</t>
  </si>
  <si>
    <t>Same as above.</t>
  </si>
  <si>
    <t>29750978</t>
  </si>
  <si>
    <t>4606575</t>
  </si>
  <si>
    <t>25144403</t>
  </si>
  <si>
    <t>255206</t>
  </si>
  <si>
    <t>201952</t>
  </si>
  <si>
    <t>53254</t>
  </si>
  <si>
    <t>2202451</t>
  </si>
  <si>
    <t>329661</t>
  </si>
  <si>
    <t>2532112</t>
  </si>
  <si>
    <t>9564580</t>
  </si>
  <si>
    <t>37241095</t>
  </si>
  <si>
    <t>148386</t>
  </si>
  <si>
    <t>149033</t>
  </si>
  <si>
    <t>(910) 253-5303</t>
  </si>
  <si>
    <t>7168424</t>
  </si>
  <si>
    <t>13324280</t>
  </si>
  <si>
    <t>20492704</t>
  </si>
  <si>
    <t>10366072</t>
  </si>
  <si>
    <t>10126632</t>
  </si>
  <si>
    <t>390652</t>
  </si>
  <si>
    <t>1053493</t>
  </si>
  <si>
    <t>28929</t>
  </si>
  <si>
    <t>1082422</t>
  </si>
  <si>
    <t>1078904</t>
  </si>
  <si>
    <t>1168872</t>
  </si>
  <si>
    <t>12374408</t>
  </si>
  <si>
    <t>6192</t>
  </si>
  <si>
    <t>Gary Looper</t>
  </si>
  <si>
    <t>Manager, Town of Midway</t>
  </si>
  <si>
    <t>(336) 764-5455</t>
  </si>
  <si>
    <t>1/23/2017</t>
  </si>
  <si>
    <t>Jerry A. Ward</t>
  </si>
  <si>
    <t>336-242-2189</t>
  </si>
  <si>
    <t>336-243-2894</t>
  </si>
  <si>
    <t>jerry.ward@davidsoncountync.gov</t>
  </si>
  <si>
    <t>299473670</t>
  </si>
  <si>
    <t>4110320</t>
  </si>
  <si>
    <t>325826730</t>
  </si>
  <si>
    <t>11965838</t>
  </si>
  <si>
    <t>313860892</t>
  </si>
  <si>
    <t>9475330</t>
  </si>
  <si>
    <t>7885790</t>
  </si>
  <si>
    <t>1589540</t>
  </si>
  <si>
    <t>2684641</t>
  </si>
  <si>
    <t>1125626</t>
  </si>
  <si>
    <t>1165307</t>
  </si>
  <si>
    <t>4975574</t>
  </si>
  <si>
    <t>5728920</t>
  </si>
  <si>
    <t>324565386</t>
  </si>
  <si>
    <t>162283</t>
  </si>
  <si>
    <t>162342</t>
  </si>
  <si>
    <t>Deputy Clerk/Tax Collector</t>
  </si>
  <si>
    <t>faisontown@earthlink.net</t>
  </si>
  <si>
    <t>18680201</t>
  </si>
  <si>
    <t>5461451</t>
  </si>
  <si>
    <t>32811127</t>
  </si>
  <si>
    <t>403850</t>
  </si>
  <si>
    <t>32407277</t>
  </si>
  <si>
    <t>14326288</t>
  </si>
  <si>
    <t>250398</t>
  </si>
  <si>
    <t>3142</t>
  </si>
  <si>
    <t>14579828</t>
  </si>
  <si>
    <t>1022015</t>
  </si>
  <si>
    <t>48009120</t>
  </si>
  <si>
    <t>254448</t>
  </si>
  <si>
    <t>24701725</t>
  </si>
  <si>
    <t>4339975</t>
  </si>
  <si>
    <t>598855</t>
  </si>
  <si>
    <t>29640555</t>
  </si>
  <si>
    <t>1507310</t>
  </si>
  <si>
    <t>28133245</t>
  </si>
  <si>
    <t>759943</t>
  </si>
  <si>
    <t>552637</t>
  </si>
  <si>
    <t>207306</t>
  </si>
  <si>
    <t>671198</t>
  </si>
  <si>
    <t>508373</t>
  </si>
  <si>
    <t>112469</t>
  </si>
  <si>
    <t>1292040</t>
  </si>
  <si>
    <t>1489317</t>
  </si>
  <si>
    <t>30914602</t>
  </si>
  <si>
    <t>147068</t>
  </si>
  <si>
    <t>7507</t>
  </si>
  <si>
    <t>154676</t>
  </si>
  <si>
    <t>1/24/2017</t>
  </si>
  <si>
    <t>45209057644</t>
  </si>
  <si>
    <t>32405936596</t>
  </si>
  <si>
    <t>77614994240</t>
  </si>
  <si>
    <t>1983398601</t>
  </si>
  <si>
    <t>75631595639</t>
  </si>
  <si>
    <t>48379987</t>
  </si>
  <si>
    <t>44136701</t>
  </si>
  <si>
    <t>4243286</t>
  </si>
  <si>
    <t>802194751</t>
  </si>
  <si>
    <t>83718252</t>
  </si>
  <si>
    <t>7336295964</t>
  </si>
  <si>
    <t>8222208967</t>
  </si>
  <si>
    <t>165034270</t>
  </si>
  <si>
    <t>8057174697</t>
  </si>
  <si>
    <t>2994868071</t>
  </si>
  <si>
    <t>86683638407</t>
  </si>
  <si>
    <t>414935654</t>
  </si>
  <si>
    <t>3898935</t>
  </si>
  <si>
    <t>399518</t>
  </si>
  <si>
    <t>419234107</t>
  </si>
  <si>
    <t>84290</t>
  </si>
  <si>
    <t>11296</t>
  </si>
  <si>
    <t>96052</t>
  </si>
  <si>
    <t>3487839</t>
  </si>
  <si>
    <t>0.012</t>
  </si>
  <si>
    <t>740273</t>
  </si>
  <si>
    <t>4228112</t>
  </si>
  <si>
    <t>19427899</t>
  </si>
  <si>
    <t>10528433</t>
  </si>
  <si>
    <t>1269452</t>
  </si>
  <si>
    <t>2423039</t>
  </si>
  <si>
    <t>5206975</t>
  </si>
  <si>
    <t>City of Charlotte</t>
  </si>
  <si>
    <t>40225908</t>
  </si>
  <si>
    <t>5864717</t>
  </si>
  <si>
    <t>2992650</t>
  </si>
  <si>
    <t>49083275</t>
  </si>
  <si>
    <t>1805360</t>
  </si>
  <si>
    <t>47277915</t>
  </si>
  <si>
    <t>961261</t>
  </si>
  <si>
    <t>414369</t>
  </si>
  <si>
    <t>546892</t>
  </si>
  <si>
    <t>27000035</t>
  </si>
  <si>
    <t>133452</t>
  </si>
  <si>
    <t>48694</t>
  </si>
  <si>
    <t>27182181</t>
  </si>
  <si>
    <t>20120222</t>
  </si>
  <si>
    <t>7061959</t>
  </si>
  <si>
    <t>3078297</t>
  </si>
  <si>
    <t>57418171</t>
  </si>
  <si>
    <t>340899</t>
  </si>
  <si>
    <t>20835</t>
  </si>
  <si>
    <t>363066</t>
  </si>
  <si>
    <t>corrections due to solar farm from value 1,854,170</t>
  </si>
  <si>
    <t>corrections due to solar farm from value 3,530</t>
  </si>
  <si>
    <t>corrections due to solar farm from 2,032,786</t>
  </si>
  <si>
    <t>corrections due to solar farm from 52,388,998</t>
  </si>
  <si>
    <t>3/1/2017</t>
  </si>
  <si>
    <t>1734454710</t>
  </si>
  <si>
    <t>477695357</t>
  </si>
  <si>
    <t>2212150067</t>
  </si>
  <si>
    <t>32841508</t>
  </si>
  <si>
    <t>2179308559</t>
  </si>
  <si>
    <t>28611204</t>
  </si>
  <si>
    <t>23599982</t>
  </si>
  <si>
    <t>5011222</t>
  </si>
  <si>
    <t>20719</t>
  </si>
  <si>
    <t>1154241</t>
  </si>
  <si>
    <t>54048585</t>
  </si>
  <si>
    <t>55223545</t>
  </si>
  <si>
    <t>22222</t>
  </si>
  <si>
    <t>55201323</t>
  </si>
  <si>
    <t>25871771</t>
  </si>
  <si>
    <t>2260381653</t>
  </si>
  <si>
    <t>6102624</t>
  </si>
  <si>
    <t>24515</t>
  </si>
  <si>
    <t>6129141</t>
  </si>
  <si>
    <t>NO FAX AVAILABLE</t>
  </si>
  <si>
    <t>69357028</t>
  </si>
  <si>
    <t>17686682</t>
  </si>
  <si>
    <t>950516</t>
  </si>
  <si>
    <t>87994226</t>
  </si>
  <si>
    <t>16489911</t>
  </si>
  <si>
    <t>71504315</t>
  </si>
  <si>
    <t>366054</t>
  </si>
  <si>
    <t>282090</t>
  </si>
  <si>
    <t>83964</t>
  </si>
  <si>
    <t>1439830</t>
  </si>
  <si>
    <t>1199321</t>
  </si>
  <si>
    <t>46548</t>
  </si>
  <si>
    <t>2685699</t>
  </si>
  <si>
    <t>25724</t>
  </si>
  <si>
    <t>2659975</t>
  </si>
  <si>
    <t>2038642</t>
  </si>
  <si>
    <t>76202932</t>
  </si>
  <si>
    <t>480079</t>
  </si>
  <si>
    <t>480157</t>
  </si>
  <si>
    <t>9300</t>
  </si>
  <si>
    <t>10801057</t>
  </si>
  <si>
    <t>13140421</t>
  </si>
  <si>
    <t>579967</t>
  </si>
  <si>
    <t>12560454</t>
  </si>
  <si>
    <t>594265</t>
  </si>
  <si>
    <t>471892</t>
  </si>
  <si>
    <t>122373</t>
  </si>
  <si>
    <t>1077192</t>
  </si>
  <si>
    <t>306143</t>
  </si>
  <si>
    <t>83110</t>
  </si>
  <si>
    <t>1466445</t>
  </si>
  <si>
    <t>886966</t>
  </si>
  <si>
    <t>14913865</t>
  </si>
  <si>
    <t>22371</t>
  </si>
  <si>
    <t>1317</t>
  </si>
  <si>
    <t>369</t>
  </si>
  <si>
    <t>23880</t>
  </si>
  <si>
    <t>(828)688-2113</t>
  </si>
  <si>
    <t>(828)688-2745</t>
  </si>
  <si>
    <t>20002110</t>
  </si>
  <si>
    <t>5797600</t>
  </si>
  <si>
    <t>25799710</t>
  </si>
  <si>
    <t>617550</t>
  </si>
  <si>
    <t>25182160</t>
  </si>
  <si>
    <t>340800</t>
  </si>
  <si>
    <t>187900</t>
  </si>
  <si>
    <t>152900</t>
  </si>
  <si>
    <t>692279</t>
  </si>
  <si>
    <t>191046</t>
  </si>
  <si>
    <t>884575</t>
  </si>
  <si>
    <t>683257</t>
  </si>
  <si>
    <t>26749992</t>
  </si>
  <si>
    <t>109675</t>
  </si>
  <si>
    <t xml:space="preserve">*Deannexation Loss of 155,200 in commercial property value.  </t>
  </si>
  <si>
    <t>*Commercial Piece of Equipment moved outside city.  Loss of 453,618 in value.</t>
  </si>
  <si>
    <t>Jeanne W Shuford</t>
  </si>
  <si>
    <t>2811008548</t>
  </si>
  <si>
    <t>1286795418</t>
  </si>
  <si>
    <t>234073193</t>
  </si>
  <si>
    <t>4331877159</t>
  </si>
  <si>
    <t>71486764</t>
  </si>
  <si>
    <t>4260390395</t>
  </si>
  <si>
    <t>10950638</t>
  </si>
  <si>
    <t>8633871</t>
  </si>
  <si>
    <t>2316767</t>
  </si>
  <si>
    <t>634961849</t>
  </si>
  <si>
    <t>9314088</t>
  </si>
  <si>
    <t>17857187</t>
  </si>
  <si>
    <t>662133124</t>
  </si>
  <si>
    <t>1912104</t>
  </si>
  <si>
    <t>660221020</t>
  </si>
  <si>
    <t>147673485</t>
  </si>
  <si>
    <t>5068284900</t>
  </si>
  <si>
    <t>26846706</t>
  </si>
  <si>
    <t>14263</t>
  </si>
  <si>
    <t>37522</t>
  </si>
  <si>
    <t>26898491</t>
  </si>
  <si>
    <t>863659</t>
  </si>
  <si>
    <t>15.00/30.00</t>
  </si>
  <si>
    <t>Local ordinances-Privilege Licenses</t>
  </si>
  <si>
    <t>868395</t>
  </si>
  <si>
    <t>94897</t>
  </si>
  <si>
    <t>636438</t>
  </si>
  <si>
    <t>Beverly E. O'Brien</t>
  </si>
  <si>
    <t>Finance Officer/ Deputy Clerk</t>
  </si>
  <si>
    <t>336-824-2446</t>
  </si>
  <si>
    <t>35415208</t>
  </si>
  <si>
    <t>6829249</t>
  </si>
  <si>
    <t>28585959</t>
  </si>
  <si>
    <t>3691452</t>
  </si>
  <si>
    <t>1759739</t>
  </si>
  <si>
    <t>5451191</t>
  </si>
  <si>
    <t>5426191</t>
  </si>
  <si>
    <t>1616814</t>
  </si>
  <si>
    <t>35628964</t>
  </si>
  <si>
    <t>158210</t>
  </si>
  <si>
    <t>3897</t>
  </si>
  <si>
    <t>162595</t>
  </si>
  <si>
    <t>186104100</t>
  </si>
  <si>
    <t>20942800</t>
  </si>
  <si>
    <t>207046900</t>
  </si>
  <si>
    <t>4632850</t>
  </si>
  <si>
    <t>202414050</t>
  </si>
  <si>
    <t>15911850</t>
  </si>
  <si>
    <t>1450329</t>
  </si>
  <si>
    <t>17362179</t>
  </si>
  <si>
    <t>65620</t>
  </si>
  <si>
    <t>17296559</t>
  </si>
  <si>
    <t>5558472</t>
  </si>
  <si>
    <t>225269081</t>
  </si>
  <si>
    <t>439901</t>
  </si>
  <si>
    <t>440099</t>
  </si>
  <si>
    <t xml:space="preserve">elkparktownhall@att.net </t>
  </si>
  <si>
    <t>15400769</t>
  </si>
  <si>
    <t>1973603</t>
  </si>
  <si>
    <t>17374372</t>
  </si>
  <si>
    <t>418086</t>
  </si>
  <si>
    <t>16956286</t>
  </si>
  <si>
    <t>350208</t>
  </si>
  <si>
    <t>344220</t>
  </si>
  <si>
    <t>694428</t>
  </si>
  <si>
    <t>433352</t>
  </si>
  <si>
    <t>18084066</t>
  </si>
  <si>
    <t>54252</t>
  </si>
  <si>
    <t>54347</t>
  </si>
  <si>
    <t>Sharon Thompson</t>
  </si>
  <si>
    <t>90330665</t>
  </si>
  <si>
    <t>1306085</t>
  </si>
  <si>
    <t>89024580</t>
  </si>
  <si>
    <t>3231915</t>
  </si>
  <si>
    <t>826729</t>
  </si>
  <si>
    <t>581130</t>
  </si>
  <si>
    <t>4639774</t>
  </si>
  <si>
    <t>1899334</t>
  </si>
  <si>
    <t>95563688</t>
  </si>
  <si>
    <t>439593</t>
  </si>
  <si>
    <t>441741</t>
  </si>
  <si>
    <t>AMY STATON</t>
  </si>
  <si>
    <t>252-972-1200</t>
  </si>
  <si>
    <t>CHRISSY RHODES</t>
  </si>
  <si>
    <t>chrissy.rhodes@rockymountnc.gov</t>
  </si>
  <si>
    <t>3116133806</t>
  </si>
  <si>
    <t>47630295</t>
  </si>
  <si>
    <t>3068503511</t>
  </si>
  <si>
    <t>15155249</t>
  </si>
  <si>
    <t>12383034</t>
  </si>
  <si>
    <t>2772215</t>
  </si>
  <si>
    <t>500317275</t>
  </si>
  <si>
    <t>134960</t>
  </si>
  <si>
    <t>500182315</t>
  </si>
  <si>
    <t>82147862</t>
  </si>
  <si>
    <t>3650833688</t>
  </si>
  <si>
    <t>22087549</t>
  </si>
  <si>
    <t>88206</t>
  </si>
  <si>
    <t>32680</t>
  </si>
  <si>
    <t>31461</t>
  </si>
  <si>
    <t>22176974</t>
  </si>
  <si>
    <t>3558</t>
  </si>
  <si>
    <t>210922</t>
  </si>
  <si>
    <t>$5.00/ea</t>
  </si>
  <si>
    <t>19014</t>
  </si>
  <si>
    <t>558797</t>
  </si>
  <si>
    <t>794261</t>
  </si>
  <si>
    <t>Mayor / Finance Officer</t>
  </si>
  <si>
    <t>828-351-2430</t>
  </si>
  <si>
    <t>21341886</t>
  </si>
  <si>
    <t>2144502</t>
  </si>
  <si>
    <t>2220755</t>
  </si>
  <si>
    <t>25707143</t>
  </si>
  <si>
    <t>498492</t>
  </si>
  <si>
    <t>25208651</t>
  </si>
  <si>
    <t>865931</t>
  </si>
  <si>
    <t>261038</t>
  </si>
  <si>
    <t>60523</t>
  </si>
  <si>
    <t>1187492</t>
  </si>
  <si>
    <t>1184972</t>
  </si>
  <si>
    <t>3860950</t>
  </si>
  <si>
    <t>30254573</t>
  </si>
  <si>
    <t>102903</t>
  </si>
  <si>
    <t>15090</t>
  </si>
  <si>
    <t>118077</t>
  </si>
  <si>
    <t>0.0003</t>
  </si>
  <si>
    <t>3477</t>
  </si>
  <si>
    <t>3370</t>
  </si>
  <si>
    <t>Grover Tourism Development Authority</t>
  </si>
  <si>
    <t>JAN. 23, 2017</t>
  </si>
  <si>
    <t>152290980</t>
  </si>
  <si>
    <t>1226450</t>
  </si>
  <si>
    <t>151064530</t>
  </si>
  <si>
    <t>22249085</t>
  </si>
  <si>
    <t>724525</t>
  </si>
  <si>
    <t>22973610</t>
  </si>
  <si>
    <t>3192878</t>
  </si>
  <si>
    <t>177231018</t>
  </si>
  <si>
    <t>744357</t>
  </si>
  <si>
    <t>744388</t>
  </si>
  <si>
    <t>Ralph S. Staley</t>
  </si>
  <si>
    <t>Gene R, Triplett</t>
  </si>
  <si>
    <t>1078722535</t>
  </si>
  <si>
    <t>645027021</t>
  </si>
  <si>
    <t>337868865</t>
  </si>
  <si>
    <t>2061618421</t>
  </si>
  <si>
    <t>35047142</t>
  </si>
  <si>
    <t>2026571279</t>
  </si>
  <si>
    <t>7434600</t>
  </si>
  <si>
    <t>6703460</t>
  </si>
  <si>
    <t>731140</t>
  </si>
  <si>
    <t>506952668</t>
  </si>
  <si>
    <t>144904964</t>
  </si>
  <si>
    <t>31332117</t>
  </si>
  <si>
    <t>683189749</t>
  </si>
  <si>
    <t>52855010</t>
  </si>
  <si>
    <t>2762616038</t>
  </si>
  <si>
    <t>12481374</t>
  </si>
  <si>
    <t>122044</t>
  </si>
  <si>
    <t>7886</t>
  </si>
  <si>
    <t>18068</t>
  </si>
  <si>
    <t>12593236</t>
  </si>
  <si>
    <t>43280</t>
  </si>
  <si>
    <t>980548</t>
  </si>
  <si>
    <t>788203</t>
  </si>
  <si>
    <t>192345</t>
  </si>
  <si>
    <t>Statesville Convention and Visitors Bureau</t>
  </si>
  <si>
    <t>704-221-2285</t>
  </si>
  <si>
    <t>1/14/2017</t>
  </si>
  <si>
    <t>519142160</t>
  </si>
  <si>
    <t>5806100</t>
  </si>
  <si>
    <t>524948260</t>
  </si>
  <si>
    <t>76044852</t>
  </si>
  <si>
    <t>448903408</t>
  </si>
  <si>
    <t>104238130</t>
  </si>
  <si>
    <t>72011348</t>
  </si>
  <si>
    <t>32226782</t>
  </si>
  <si>
    <t>9660851</t>
  </si>
  <si>
    <t>2859888</t>
  </si>
  <si>
    <t>9389303</t>
  </si>
  <si>
    <t>21910042</t>
  </si>
  <si>
    <t>70802</t>
  </si>
  <si>
    <t>21839240</t>
  </si>
  <si>
    <t>10811536</t>
  </si>
  <si>
    <t>481554184</t>
  </si>
  <si>
    <t>96311</t>
  </si>
  <si>
    <t>96372</t>
  </si>
  <si>
    <t>Dean Luebbe</t>
  </si>
  <si>
    <t>626197200</t>
  </si>
  <si>
    <t>245706400</t>
  </si>
  <si>
    <t>7353500</t>
  </si>
  <si>
    <t>879257100</t>
  </si>
  <si>
    <t>24606270</t>
  </si>
  <si>
    <t>854650830</t>
  </si>
  <si>
    <t>523600</t>
  </si>
  <si>
    <t>94100</t>
  </si>
  <si>
    <t>95470227</t>
  </si>
  <si>
    <t>2936732</t>
  </si>
  <si>
    <t>98406959</t>
  </si>
  <si>
    <t>98381959</t>
  </si>
  <si>
    <t>14113554</t>
  </si>
  <si>
    <t>967146343</t>
  </si>
  <si>
    <t>3621847</t>
  </si>
  <si>
    <t>9224</t>
  </si>
  <si>
    <t>2471</t>
  </si>
  <si>
    <t>3633542</t>
  </si>
  <si>
    <t>Chris Robertson</t>
  </si>
  <si>
    <t>1024030799</t>
  </si>
  <si>
    <t>6951500</t>
  </si>
  <si>
    <t>1030982299</t>
  </si>
  <si>
    <t>2330545</t>
  </si>
  <si>
    <t>1028651754</t>
  </si>
  <si>
    <t>1396792</t>
  </si>
  <si>
    <t>1381119</t>
  </si>
  <si>
    <t>15673</t>
  </si>
  <si>
    <t>2129213</t>
  </si>
  <si>
    <t>923420</t>
  </si>
  <si>
    <t>955491</t>
  </si>
  <si>
    <t>4008124</t>
  </si>
  <si>
    <t>3744574</t>
  </si>
  <si>
    <t>1036404452</t>
  </si>
  <si>
    <t>518288</t>
  </si>
  <si>
    <t>518375</t>
  </si>
  <si>
    <t>30757088</t>
  </si>
  <si>
    <t>947119</t>
  </si>
  <si>
    <t>31704207</t>
  </si>
  <si>
    <t>1773662</t>
  </si>
  <si>
    <t>29930545</t>
  </si>
  <si>
    <t>15051842</t>
  </si>
  <si>
    <t>724960</t>
  </si>
  <si>
    <t>15776802</t>
  </si>
  <si>
    <t>1927746</t>
  </si>
  <si>
    <t>47635093</t>
  </si>
  <si>
    <t>224380</t>
  </si>
  <si>
    <t>Peddlers License</t>
  </si>
  <si>
    <t>(910) 572-3661</t>
  </si>
  <si>
    <t>Sherry Robinson</t>
  </si>
  <si>
    <t>(910) 572-3663</t>
  </si>
  <si>
    <t>adminasst@troy.nc.us</t>
  </si>
  <si>
    <t>86884519</t>
  </si>
  <si>
    <t>23186827</t>
  </si>
  <si>
    <t>29848168</t>
  </si>
  <si>
    <t>139919514</t>
  </si>
  <si>
    <t>1642838</t>
  </si>
  <si>
    <t>138276676</t>
  </si>
  <si>
    <t>52622160</t>
  </si>
  <si>
    <t>412835</t>
  </si>
  <si>
    <t>53034995</t>
  </si>
  <si>
    <t>4382178</t>
  </si>
  <si>
    <t>195693849</t>
  </si>
  <si>
    <t>880772</t>
  </si>
  <si>
    <t>4445</t>
  </si>
  <si>
    <t>876329</t>
  </si>
  <si>
    <t>Town Administrator/Clerk/Finance Officer</t>
  </si>
  <si>
    <t xml:space="preserve">GFRENCH@myguilford.com </t>
  </si>
  <si>
    <t>277185950</t>
  </si>
  <si>
    <t>45393080</t>
  </si>
  <si>
    <t>8197980</t>
  </si>
  <si>
    <t>3351647</t>
  </si>
  <si>
    <t>334128657</t>
  </si>
  <si>
    <t>39563646</t>
  </si>
  <si>
    <t>294565011</t>
  </si>
  <si>
    <t>13696850</t>
  </si>
  <si>
    <t>11396857</t>
  </si>
  <si>
    <t>2299993</t>
  </si>
  <si>
    <t>9762378</t>
  </si>
  <si>
    <t>3223315</t>
  </si>
  <si>
    <t>12985693</t>
  </si>
  <si>
    <t>54240</t>
  </si>
  <si>
    <t>12931453</t>
  </si>
  <si>
    <t>29654353</t>
  </si>
  <si>
    <t>337150817</t>
  </si>
  <si>
    <t>84317</t>
  </si>
  <si>
    <t>84472</t>
  </si>
  <si>
    <t>9192425151</t>
  </si>
  <si>
    <t>9192427212</t>
  </si>
  <si>
    <t>42879601</t>
  </si>
  <si>
    <t>2301225</t>
  </si>
  <si>
    <t>40578376</t>
  </si>
  <si>
    <t>41698301</t>
  </si>
  <si>
    <t>1896513</t>
  </si>
  <si>
    <t>416253</t>
  </si>
  <si>
    <t>2312766</t>
  </si>
  <si>
    <t>1270788</t>
  </si>
  <si>
    <t>44161930</t>
  </si>
  <si>
    <t>294731</t>
  </si>
  <si>
    <t>294919</t>
  </si>
  <si>
    <t>Watercraft was combined and billed in non-business value</t>
  </si>
  <si>
    <t>12719958790</t>
  </si>
  <si>
    <t>9051698600</t>
  </si>
  <si>
    <t>2000067400</t>
  </si>
  <si>
    <t>382279419</t>
  </si>
  <si>
    <t>24154004209</t>
  </si>
  <si>
    <t>3665834268</t>
  </si>
  <si>
    <t>20488169941</t>
  </si>
  <si>
    <t>2812791509</t>
  </si>
  <si>
    <t>23125350</t>
  </si>
  <si>
    <t>2835916859</t>
  </si>
  <si>
    <t>15580096</t>
  </si>
  <si>
    <t>2820336763</t>
  </si>
  <si>
    <t>672020212</t>
  </si>
  <si>
    <t>23980526916</t>
  </si>
  <si>
    <t>151676130</t>
  </si>
  <si>
    <t>254058</t>
  </si>
  <si>
    <t>129014</t>
  </si>
  <si>
    <t>152059202</t>
  </si>
  <si>
    <t>18437</t>
  </si>
  <si>
    <t>741101</t>
  </si>
  <si>
    <t>1323854</t>
  </si>
  <si>
    <t>LongDistanceLicensing</t>
  </si>
  <si>
    <t>482343</t>
  </si>
  <si>
    <t>SoilErosion</t>
  </si>
  <si>
    <t>193286</t>
  </si>
  <si>
    <t>TrafficEngineering-DrivewaySidewalkPermits</t>
  </si>
  <si>
    <t>36345</t>
  </si>
  <si>
    <t>TrafficEngineering-OtherPermits</t>
  </si>
  <si>
    <t>15284</t>
  </si>
  <si>
    <t>SpecialEventPermits-PreciousMetalsFees-OtherLicenses</t>
  </si>
  <si>
    <t>15120</t>
  </si>
  <si>
    <t>2827463</t>
  </si>
  <si>
    <t>383054</t>
  </si>
  <si>
    <t>4872710</t>
  </si>
  <si>
    <t>3905980</t>
  </si>
  <si>
    <t>966730</t>
  </si>
  <si>
    <t>Greensboro Area Convention and Visitors Bureau</t>
  </si>
  <si>
    <t>33552504</t>
  </si>
  <si>
    <t>895914</t>
  </si>
  <si>
    <t>32656590</t>
  </si>
  <si>
    <t>1280855</t>
  </si>
  <si>
    <t>82560</t>
  </si>
  <si>
    <t>1363415</t>
  </si>
  <si>
    <t>2352218</t>
  </si>
  <si>
    <t>36372223</t>
  </si>
  <si>
    <t>232782</t>
  </si>
  <si>
    <t>828-274-0824</t>
  </si>
  <si>
    <t>828-274-8131</t>
  </si>
  <si>
    <t>572157700</t>
  </si>
  <si>
    <t>70457700</t>
  </si>
  <si>
    <t>642615400</t>
  </si>
  <si>
    <t>30945700</t>
  </si>
  <si>
    <t>611669700</t>
  </si>
  <si>
    <t>6234528</t>
  </si>
  <si>
    <t>44946</t>
  </si>
  <si>
    <t>6279474</t>
  </si>
  <si>
    <t>4935182</t>
  </si>
  <si>
    <t>622884356</t>
  </si>
  <si>
    <t>0.395</t>
  </si>
  <si>
    <t>2460378</t>
  </si>
  <si>
    <t>$3,092 release included in this figure for personal property release</t>
  </si>
  <si>
    <t>pchoate@townofsparta</t>
  </si>
  <si>
    <t>75691600</t>
  </si>
  <si>
    <t>36845800</t>
  </si>
  <si>
    <t>4397900</t>
  </si>
  <si>
    <t>116935300</t>
  </si>
  <si>
    <t>3011588</t>
  </si>
  <si>
    <t>113923712</t>
  </si>
  <si>
    <t>1948600</t>
  </si>
  <si>
    <t>8928297</t>
  </si>
  <si>
    <t>237922</t>
  </si>
  <si>
    <t>1295235</t>
  </si>
  <si>
    <t>10461454</t>
  </si>
  <si>
    <t>5489401</t>
  </si>
  <si>
    <t>129874567</t>
  </si>
  <si>
    <t>455463</t>
  </si>
  <si>
    <t>20311</t>
  </si>
  <si>
    <t>475774</t>
  </si>
  <si>
    <t>704 243-0505 x223</t>
  </si>
  <si>
    <t>704 243-1705</t>
  </si>
  <si>
    <t>227363442</t>
  </si>
  <si>
    <t>239255842</t>
  </si>
  <si>
    <t>8171966</t>
  </si>
  <si>
    <t>231083876</t>
  </si>
  <si>
    <t>8216670</t>
  </si>
  <si>
    <t>5887903</t>
  </si>
  <si>
    <t>2328767</t>
  </si>
  <si>
    <t>2606024</t>
  </si>
  <si>
    <t>672199</t>
  </si>
  <si>
    <t>5186100</t>
  </si>
  <si>
    <t>8464323</t>
  </si>
  <si>
    <t>5825230</t>
  </si>
  <si>
    <t>245373429</t>
  </si>
  <si>
    <t>60194</t>
  </si>
  <si>
    <t>1153</t>
  </si>
  <si>
    <t>61361</t>
  </si>
  <si>
    <t>Frances Collier</t>
  </si>
  <si>
    <t>6616873</t>
  </si>
  <si>
    <t>244505</t>
  </si>
  <si>
    <t>7246989</t>
  </si>
  <si>
    <t>380073</t>
  </si>
  <si>
    <t>6866916</t>
  </si>
  <si>
    <t>419719</t>
  </si>
  <si>
    <t>333388</t>
  </si>
  <si>
    <t>86331</t>
  </si>
  <si>
    <t>533859</t>
  </si>
  <si>
    <t>188424</t>
  </si>
  <si>
    <t>725133</t>
  </si>
  <si>
    <t>447323</t>
  </si>
  <si>
    <t>8039372</t>
  </si>
  <si>
    <t>1549</t>
  </si>
  <si>
    <t>21615</t>
  </si>
  <si>
    <t>January 24,2017</t>
  </si>
  <si>
    <t>kgriffin@townofmarshall.org</t>
  </si>
  <si>
    <t>38241250</t>
  </si>
  <si>
    <t>21071829</t>
  </si>
  <si>
    <t>59313079</t>
  </si>
  <si>
    <t>2391383</t>
  </si>
  <si>
    <t>56921696</t>
  </si>
  <si>
    <t>2550289</t>
  </si>
  <si>
    <t>1350249</t>
  </si>
  <si>
    <t>1200040</t>
  </si>
  <si>
    <t>14700234</t>
  </si>
  <si>
    <t>475709</t>
  </si>
  <si>
    <t>15175943</t>
  </si>
  <si>
    <t>26988</t>
  </si>
  <si>
    <t>15148955</t>
  </si>
  <si>
    <t>17010398</t>
  </si>
  <si>
    <t>89081049</t>
  </si>
  <si>
    <t>424906</t>
  </si>
  <si>
    <t>23182</t>
  </si>
  <si>
    <t>11591</t>
  </si>
  <si>
    <t>436497</t>
  </si>
  <si>
    <t>806228973</t>
  </si>
  <si>
    <t>59328300</t>
  </si>
  <si>
    <t>5290800</t>
  </si>
  <si>
    <t>872086573</t>
  </si>
  <si>
    <t>54883237</t>
  </si>
  <si>
    <t>817203336</t>
  </si>
  <si>
    <t>13985191</t>
  </si>
  <si>
    <t>11660008</t>
  </si>
  <si>
    <t>2325183</t>
  </si>
  <si>
    <t>17282247</t>
  </si>
  <si>
    <t>3589844</t>
  </si>
  <si>
    <t>20872091</t>
  </si>
  <si>
    <t>13851416</t>
  </si>
  <si>
    <t>851926843</t>
  </si>
  <si>
    <t>735213</t>
  </si>
  <si>
    <t>735791</t>
  </si>
  <si>
    <t>Mack Smith</t>
  </si>
  <si>
    <t>Cindy Dougherty</t>
  </si>
  <si>
    <t>cdougherty@townofblackcreek.org</t>
  </si>
  <si>
    <t>21800601</t>
  </si>
  <si>
    <t>1733531</t>
  </si>
  <si>
    <t>265411</t>
  </si>
  <si>
    <t>23799543</t>
  </si>
  <si>
    <t>716524</t>
  </si>
  <si>
    <t>23083019</t>
  </si>
  <si>
    <t>798520</t>
  </si>
  <si>
    <t>271875</t>
  </si>
  <si>
    <t>526645</t>
  </si>
  <si>
    <t>240247</t>
  </si>
  <si>
    <t>445197</t>
  </si>
  <si>
    <t>55689</t>
  </si>
  <si>
    <t>741133</t>
  </si>
  <si>
    <t>49820</t>
  </si>
  <si>
    <t>691313</t>
  </si>
  <si>
    <t>1366700</t>
  </si>
  <si>
    <t>25141032</t>
  </si>
  <si>
    <t>130626</t>
  </si>
  <si>
    <t>7650</t>
  </si>
  <si>
    <t>138380</t>
  </si>
  <si>
    <t xml:space="preserve"> Town Manager</t>
  </si>
  <si>
    <t>1/21/2017</t>
  </si>
  <si>
    <t>(828) 898-4568</t>
  </si>
  <si>
    <t>160634170</t>
  </si>
  <si>
    <t>35823527</t>
  </si>
  <si>
    <t>196457697</t>
  </si>
  <si>
    <t>5660500</t>
  </si>
  <si>
    <t>190797197</t>
  </si>
  <si>
    <t>5042400</t>
  </si>
  <si>
    <t>4200067</t>
  </si>
  <si>
    <t>320049</t>
  </si>
  <si>
    <t>4521556</t>
  </si>
  <si>
    <t>4518856</t>
  </si>
  <si>
    <t>1574722</t>
  </si>
  <si>
    <t>196890775</t>
  </si>
  <si>
    <t>1141967</t>
  </si>
  <si>
    <t>9133</t>
  </si>
  <si>
    <t>1151268</t>
  </si>
  <si>
    <t>170179</t>
  </si>
  <si>
    <t>Town of Banner Elk</t>
  </si>
  <si>
    <t>KAREN DUNCAN, CPA</t>
  </si>
  <si>
    <t>828-438-5240</t>
  </si>
  <si>
    <t>JENNIE MCNEILLY</t>
  </si>
  <si>
    <t>828-438-5242</t>
  </si>
  <si>
    <t>828-432-2517</t>
  </si>
  <si>
    <t>JMCNEILLY@CI.MORGANTON.NC.US</t>
  </si>
  <si>
    <t>1167675000</t>
  </si>
  <si>
    <t>19940546</t>
  </si>
  <si>
    <t>1147734454</t>
  </si>
  <si>
    <t>103371</t>
  </si>
  <si>
    <t>399000430</t>
  </si>
  <si>
    <t>1601046</t>
  </si>
  <si>
    <t>368863</t>
  </si>
  <si>
    <t>400970339</t>
  </si>
  <si>
    <t>56687</t>
  </si>
  <si>
    <t>400913652</t>
  </si>
  <si>
    <t>32210597</t>
  </si>
  <si>
    <t>1580858703</t>
  </si>
  <si>
    <t>8372814</t>
  </si>
  <si>
    <t>8982</t>
  </si>
  <si>
    <t>34040</t>
  </si>
  <si>
    <t>9401</t>
  </si>
  <si>
    <t>8406435</t>
  </si>
  <si>
    <t>Debra B. Coffey</t>
  </si>
  <si>
    <t>828 586-1439</t>
  </si>
  <si>
    <t>828 631-4539</t>
  </si>
  <si>
    <t>24222620</t>
  </si>
  <si>
    <t>12947920</t>
  </si>
  <si>
    <t>37170540</t>
  </si>
  <si>
    <t>178055</t>
  </si>
  <si>
    <t>36992485</t>
  </si>
  <si>
    <t>954440</t>
  </si>
  <si>
    <t>10969</t>
  </si>
  <si>
    <t>965409</t>
  </si>
  <si>
    <t>2171647</t>
  </si>
  <si>
    <t>40129541</t>
  </si>
  <si>
    <t>84272</t>
  </si>
  <si>
    <t>84511</t>
  </si>
  <si>
    <t>50723141</t>
  </si>
  <si>
    <t>19184091</t>
  </si>
  <si>
    <t>114635</t>
  </si>
  <si>
    <t>70021867</t>
  </si>
  <si>
    <t>12162125</t>
  </si>
  <si>
    <t>57859742</t>
  </si>
  <si>
    <t>3812307</t>
  </si>
  <si>
    <t>4629449</t>
  </si>
  <si>
    <t>66301498</t>
  </si>
  <si>
    <t>315595</t>
  </si>
  <si>
    <t>315893</t>
  </si>
  <si>
    <t>Kenneth E. Jacobs</t>
  </si>
  <si>
    <t>42778900</t>
  </si>
  <si>
    <t>52529100</t>
  </si>
  <si>
    <t>8017652</t>
  </si>
  <si>
    <t>44511448</t>
  </si>
  <si>
    <t>1637972</t>
  </si>
  <si>
    <t>215628</t>
  </si>
  <si>
    <t>1142604</t>
  </si>
  <si>
    <t>546021</t>
  </si>
  <si>
    <t>1688625</t>
  </si>
  <si>
    <t>1660661</t>
  </si>
  <si>
    <t>47860734</t>
  </si>
  <si>
    <t>71791</t>
  </si>
  <si>
    <t>71903</t>
  </si>
  <si>
    <t>727939739</t>
  </si>
  <si>
    <t>16574244</t>
  </si>
  <si>
    <t>711365495</t>
  </si>
  <si>
    <t>185113318</t>
  </si>
  <si>
    <t>6833449</t>
  </si>
  <si>
    <t>191946767</t>
  </si>
  <si>
    <t>26562459</t>
  </si>
  <si>
    <t>929874721</t>
  </si>
  <si>
    <t>4986003</t>
  </si>
  <si>
    <t>86881</t>
  </si>
  <si>
    <t>6352</t>
  </si>
  <si>
    <t>51561</t>
  </si>
  <si>
    <t>5027675</t>
  </si>
  <si>
    <t>Peddlers, itinerant merchants, and speciality market operators</t>
  </si>
  <si>
    <t>832</t>
  </si>
  <si>
    <t>12906</t>
  </si>
  <si>
    <t>13738</t>
  </si>
  <si>
    <t>3058674013</t>
  </si>
  <si>
    <t>3778746786</t>
  </si>
  <si>
    <t>58949859</t>
  </si>
  <si>
    <t>1119161</t>
  </si>
  <si>
    <t>6897489819</t>
  </si>
  <si>
    <t>1585544847</t>
  </si>
  <si>
    <t>5311944972</t>
  </si>
  <si>
    <t>8384280</t>
  </si>
  <si>
    <t>8001026</t>
  </si>
  <si>
    <t>383254</t>
  </si>
  <si>
    <t>254523860</t>
  </si>
  <si>
    <t>38668673</t>
  </si>
  <si>
    <t>31249781</t>
  </si>
  <si>
    <t>324442314</t>
  </si>
  <si>
    <t>89050</t>
  </si>
  <si>
    <t>324353264</t>
  </si>
  <si>
    <t>61597450</t>
  </si>
  <si>
    <t>5697895686</t>
  </si>
  <si>
    <t>29628968</t>
  </si>
  <si>
    <t>101043</t>
  </si>
  <si>
    <t>17977</t>
  </si>
  <si>
    <t>16469</t>
  </si>
  <si>
    <t>29731519</t>
  </si>
  <si>
    <t>142723</t>
  </si>
  <si>
    <t>1934295</t>
  </si>
  <si>
    <t>1270187</t>
  </si>
  <si>
    <t>29014</t>
  </si>
  <si>
    <t>635093</t>
  </si>
  <si>
    <t>1934294</t>
  </si>
  <si>
    <t>Conventions and Visitors Authority (CVA)</t>
  </si>
  <si>
    <t>DEBORAH P REAVES</t>
  </si>
  <si>
    <t>336-626-1201 EXT 247</t>
  </si>
  <si>
    <t>DREAVES@CI.ASHEBORO.NC.US</t>
  </si>
  <si>
    <t>1805991892</t>
  </si>
  <si>
    <t>267484120</t>
  </si>
  <si>
    <t>1538507772</t>
  </si>
  <si>
    <t>2615471</t>
  </si>
  <si>
    <t>2339825</t>
  </si>
  <si>
    <t>275646</t>
  </si>
  <si>
    <t>632616627</t>
  </si>
  <si>
    <t>25760250</t>
  </si>
  <si>
    <t>658376877</t>
  </si>
  <si>
    <t>2540121</t>
  </si>
  <si>
    <t>655836756</t>
  </si>
  <si>
    <t>42437644</t>
  </si>
  <si>
    <t>2236782172</t>
  </si>
  <si>
    <t>14168225</t>
  </si>
  <si>
    <t>630361</t>
  </si>
  <si>
    <t>74760</t>
  </si>
  <si>
    <t>14873346</t>
  </si>
  <si>
    <t>1307</t>
  </si>
  <si>
    <t>34679</t>
  </si>
  <si>
    <t>1/25/2017</t>
  </si>
  <si>
    <t>bethany.stephens@snafordnc.net</t>
  </si>
  <si>
    <t>1398465129</t>
  </si>
  <si>
    <t>609049930</t>
  </si>
  <si>
    <t>160081978</t>
  </si>
  <si>
    <t>2167597037</t>
  </si>
  <si>
    <t>374893452</t>
  </si>
  <si>
    <t>1792703585</t>
  </si>
  <si>
    <t>481917218</t>
  </si>
  <si>
    <t>2487002</t>
  </si>
  <si>
    <t>479430216</t>
  </si>
  <si>
    <t>57138427</t>
  </si>
  <si>
    <t>2329272228</t>
  </si>
  <si>
    <t>13900626</t>
  </si>
  <si>
    <t>80015</t>
  </si>
  <si>
    <t>21981</t>
  </si>
  <si>
    <t>13996622</t>
  </si>
  <si>
    <t>Peddler</t>
  </si>
  <si>
    <t>Itinerant Merchant</t>
  </si>
  <si>
    <t>4755</t>
  </si>
  <si>
    <t>SANDY CALLAHAN</t>
  </si>
  <si>
    <t>673638791</t>
  </si>
  <si>
    <t>247211601</t>
  </si>
  <si>
    <t>78492184</t>
  </si>
  <si>
    <t>999342576</t>
  </si>
  <si>
    <t>126525939</t>
  </si>
  <si>
    <t>872816637</t>
  </si>
  <si>
    <t>79856389</t>
  </si>
  <si>
    <t>7692605</t>
  </si>
  <si>
    <t>1035773</t>
  </si>
  <si>
    <t>88584767</t>
  </si>
  <si>
    <t>33390</t>
  </si>
  <si>
    <t>88551377</t>
  </si>
  <si>
    <t>26001144</t>
  </si>
  <si>
    <t>987369158</t>
  </si>
  <si>
    <t>4492532</t>
  </si>
  <si>
    <t>3889</t>
  </si>
  <si>
    <t>5956</t>
  </si>
  <si>
    <t>4490465</t>
  </si>
  <si>
    <t>1805859959</t>
  </si>
  <si>
    <t>938867606</t>
  </si>
  <si>
    <t>266128715</t>
  </si>
  <si>
    <t>3010856280</t>
  </si>
  <si>
    <t>39391219</t>
  </si>
  <si>
    <t>2971465061</t>
  </si>
  <si>
    <t>12457366</t>
  </si>
  <si>
    <t>9864795</t>
  </si>
  <si>
    <t>2592571</t>
  </si>
  <si>
    <t>651379946</t>
  </si>
  <si>
    <t>9734938</t>
  </si>
  <si>
    <t>13095323</t>
  </si>
  <si>
    <t>674210207</t>
  </si>
  <si>
    <t>37420</t>
  </si>
  <si>
    <t>674172787</t>
  </si>
  <si>
    <t>36882854</t>
  </si>
  <si>
    <t>3682520702</t>
  </si>
  <si>
    <t>0.555</t>
  </si>
  <si>
    <t>20211567</t>
  </si>
  <si>
    <t>225353</t>
  </si>
  <si>
    <t>26590</t>
  </si>
  <si>
    <t>20463510</t>
  </si>
  <si>
    <t>2533</t>
  </si>
  <si>
    <t>Contractors and construction companies</t>
  </si>
  <si>
    <t>License penalties</t>
  </si>
  <si>
    <t>49870</t>
  </si>
  <si>
    <t>Walter J. Warren</t>
  </si>
  <si>
    <t>Christy L. Thomas</t>
  </si>
  <si>
    <t>townofmicro@gmail.com</t>
  </si>
  <si>
    <t>13448939</t>
  </si>
  <si>
    <t>1615357</t>
  </si>
  <si>
    <t>17313826</t>
  </si>
  <si>
    <t>630565</t>
  </si>
  <si>
    <t>16683261</t>
  </si>
  <si>
    <t>397279</t>
  </si>
  <si>
    <t>157488</t>
  </si>
  <si>
    <t>554767</t>
  </si>
  <si>
    <t>1112423</t>
  </si>
  <si>
    <t>18350451</t>
  </si>
  <si>
    <t>100927</t>
  </si>
  <si>
    <t>101085</t>
  </si>
  <si>
    <t>LENELL WYCHE</t>
  </si>
  <si>
    <t>828-648-2363</t>
  </si>
  <si>
    <t>WANDA M. LURVEY</t>
  </si>
  <si>
    <t>WLURVEY@CANTONNC.COM</t>
  </si>
  <si>
    <t>282837444</t>
  </si>
  <si>
    <t>5050224</t>
  </si>
  <si>
    <t>277787220</t>
  </si>
  <si>
    <t>157493762</t>
  </si>
  <si>
    <t>720520</t>
  </si>
  <si>
    <t>158214282</t>
  </si>
  <si>
    <t>16558909</t>
  </si>
  <si>
    <t>452560411</t>
  </si>
  <si>
    <t>2624850</t>
  </si>
  <si>
    <t>2627366</t>
  </si>
  <si>
    <t>2060</t>
  </si>
  <si>
    <t>0.0058</t>
  </si>
  <si>
    <t>1471</t>
  </si>
  <si>
    <t>Lisa Cash</t>
  </si>
  <si>
    <t>Stephen Potter</t>
  </si>
  <si>
    <t>919-920-3894</t>
  </si>
  <si>
    <t>spotter@peoplepc.com</t>
  </si>
  <si>
    <t>3455960</t>
  </si>
  <si>
    <t>141440</t>
  </si>
  <si>
    <t>3314520</t>
  </si>
  <si>
    <t>269032</t>
  </si>
  <si>
    <t>212001</t>
  </si>
  <si>
    <t>481033</t>
  </si>
  <si>
    <t>291782</t>
  </si>
  <si>
    <t>4087335</t>
  </si>
  <si>
    <t>22072</t>
  </si>
  <si>
    <t>22156</t>
  </si>
  <si>
    <t>LISE MEINHARDT</t>
  </si>
  <si>
    <t>828-733-0351 OR 828-733-0323</t>
  </si>
  <si>
    <t>828-733-0351</t>
  </si>
  <si>
    <t>FINANCE@TOWNOFNEWLAND.ORG</t>
  </si>
  <si>
    <t>25892003</t>
  </si>
  <si>
    <t>29055237</t>
  </si>
  <si>
    <t>1571800</t>
  </si>
  <si>
    <t>56519040</t>
  </si>
  <si>
    <t>718900</t>
  </si>
  <si>
    <t>55800140</t>
  </si>
  <si>
    <t>4962459</t>
  </si>
  <si>
    <t>3056070</t>
  </si>
  <si>
    <t>73791</t>
  </si>
  <si>
    <t>8092320</t>
  </si>
  <si>
    <t>1760765</t>
  </si>
  <si>
    <t>65653225</t>
  </si>
  <si>
    <t>330803</t>
  </si>
  <si>
    <t>9156</t>
  </si>
  <si>
    <t>962</t>
  </si>
  <si>
    <t>340898</t>
  </si>
  <si>
    <t>16066287</t>
  </si>
  <si>
    <t>4350475</t>
  </si>
  <si>
    <t>766290</t>
  </si>
  <si>
    <t>21190022</t>
  </si>
  <si>
    <t>3419628</t>
  </si>
  <si>
    <t>17770394</t>
  </si>
  <si>
    <t>203083</t>
  </si>
  <si>
    <t>171235</t>
  </si>
  <si>
    <t>31848</t>
  </si>
  <si>
    <t>296787</t>
  </si>
  <si>
    <t>285287</t>
  </si>
  <si>
    <t>76324</t>
  </si>
  <si>
    <t>658398</t>
  </si>
  <si>
    <t>371305</t>
  </si>
  <si>
    <t>18800097</t>
  </si>
  <si>
    <t>83795</t>
  </si>
  <si>
    <t>84328</t>
  </si>
  <si>
    <t>CFO</t>
  </si>
  <si>
    <t>510789600</t>
  </si>
  <si>
    <t>321115286</t>
  </si>
  <si>
    <t>831904886</t>
  </si>
  <si>
    <t>153949878</t>
  </si>
  <si>
    <t>677955008</t>
  </si>
  <si>
    <t>100384838</t>
  </si>
  <si>
    <t>5005028</t>
  </si>
  <si>
    <t>105389866</t>
  </si>
  <si>
    <t>12465788</t>
  </si>
  <si>
    <t>795810662</t>
  </si>
  <si>
    <t>4138216</t>
  </si>
  <si>
    <t>47080</t>
  </si>
  <si>
    <t>48584</t>
  </si>
  <si>
    <t>19929</t>
  </si>
  <si>
    <t>259553</t>
  </si>
  <si>
    <t>251766</t>
  </si>
  <si>
    <t>Alicia L. Gregory</t>
  </si>
  <si>
    <t xml:space="preserve">Tara Eatman </t>
  </si>
  <si>
    <t>98102339</t>
  </si>
  <si>
    <t>6211580</t>
  </si>
  <si>
    <t>13242220</t>
  </si>
  <si>
    <t>117556139</t>
  </si>
  <si>
    <t>5428690</t>
  </si>
  <si>
    <t>112127449</t>
  </si>
  <si>
    <t>5134300</t>
  </si>
  <si>
    <t>4429482</t>
  </si>
  <si>
    <t>704818</t>
  </si>
  <si>
    <t>18334584</t>
  </si>
  <si>
    <t>2559811</t>
  </si>
  <si>
    <t>20894395</t>
  </si>
  <si>
    <t>20892125</t>
  </si>
  <si>
    <t>2394965</t>
  </si>
  <si>
    <t>135414539</t>
  </si>
  <si>
    <t>568741</t>
  </si>
  <si>
    <t>3013</t>
  </si>
  <si>
    <t>572118</t>
  </si>
  <si>
    <t>828-396-3134</t>
  </si>
  <si>
    <t>242650570</t>
  </si>
  <si>
    <t>83154800</t>
  </si>
  <si>
    <t>14826700</t>
  </si>
  <si>
    <t>340632070</t>
  </si>
  <si>
    <t>3009300</t>
  </si>
  <si>
    <t>337622770</t>
  </si>
  <si>
    <t>1205900</t>
  </si>
  <si>
    <t>818500</t>
  </si>
  <si>
    <t>387400</t>
  </si>
  <si>
    <t>30884989</t>
  </si>
  <si>
    <t>590542</t>
  </si>
  <si>
    <t>31475531</t>
  </si>
  <si>
    <t>4842552</t>
  </si>
  <si>
    <t>373940853</t>
  </si>
  <si>
    <t>1645340</t>
  </si>
  <si>
    <t>5472</t>
  </si>
  <si>
    <t>1650728</t>
  </si>
  <si>
    <t>37921</t>
  </si>
  <si>
    <t>252-449-5338</t>
  </si>
  <si>
    <t xml:space="preserve">Sharon Y Allsbrook </t>
  </si>
  <si>
    <t>252-559-5342</t>
  </si>
  <si>
    <t>1962337983</t>
  </si>
  <si>
    <t>13547935</t>
  </si>
  <si>
    <t>1948790048</t>
  </si>
  <si>
    <t>29508164</t>
  </si>
  <si>
    <t>17220032</t>
  </si>
  <si>
    <t>46728196</t>
  </si>
  <si>
    <t>27283854</t>
  </si>
  <si>
    <t>2022802098</t>
  </si>
  <si>
    <t>7707219</t>
  </si>
  <si>
    <t>2509</t>
  </si>
  <si>
    <t>7708283</t>
  </si>
  <si>
    <t>1880</t>
  </si>
  <si>
    <t>Can't break down into lines 1-3</t>
  </si>
  <si>
    <t>7767800</t>
  </si>
  <si>
    <t>1144200</t>
  </si>
  <si>
    <t>8912000</t>
  </si>
  <si>
    <t>207850</t>
  </si>
  <si>
    <t>8704150</t>
  </si>
  <si>
    <t>153800</t>
  </si>
  <si>
    <t>115900</t>
  </si>
  <si>
    <t>37900</t>
  </si>
  <si>
    <t>505312</t>
  </si>
  <si>
    <t>34683</t>
  </si>
  <si>
    <t>539995</t>
  </si>
  <si>
    <t>341358</t>
  </si>
  <si>
    <t>9585503</t>
  </si>
  <si>
    <t>21746</t>
  </si>
  <si>
    <t>21751</t>
  </si>
  <si>
    <t>1947908424</t>
  </si>
  <si>
    <t>48753005</t>
  </si>
  <si>
    <t>1996661429</t>
  </si>
  <si>
    <t>7039216</t>
  </si>
  <si>
    <t>1989622213</t>
  </si>
  <si>
    <t>30185839</t>
  </si>
  <si>
    <t>18567165</t>
  </si>
  <si>
    <t>2038375217</t>
  </si>
  <si>
    <t>11726833</t>
  </si>
  <si>
    <t>90328</t>
  </si>
  <si>
    <t>357304</t>
  </si>
  <si>
    <t>119101</t>
  </si>
  <si>
    <t>7344</t>
  </si>
  <si>
    <t>574077</t>
  </si>
  <si>
    <t>183025</t>
  </si>
  <si>
    <t>5491</t>
  </si>
  <si>
    <t>177534</t>
  </si>
  <si>
    <t>CARRBOBO TOURISM DEVELOPMENT AUTHORITY</t>
  </si>
  <si>
    <t>3155411410</t>
  </si>
  <si>
    <t>977426949</t>
  </si>
  <si>
    <t>20567270</t>
  </si>
  <si>
    <t>1575700</t>
  </si>
  <si>
    <t>4154981329</t>
  </si>
  <si>
    <t>17762182</t>
  </si>
  <si>
    <t>4137219147</t>
  </si>
  <si>
    <t>6673038</t>
  </si>
  <si>
    <t>6667251</t>
  </si>
  <si>
    <t>112955366</t>
  </si>
  <si>
    <t>16947111</t>
  </si>
  <si>
    <t>129902477</t>
  </si>
  <si>
    <t>54379012</t>
  </si>
  <si>
    <t>4321500636</t>
  </si>
  <si>
    <t>22471803</t>
  </si>
  <si>
    <t>101993</t>
  </si>
  <si>
    <t>19759</t>
  </si>
  <si>
    <t>123601</t>
  </si>
  <si>
    <t>22469954</t>
  </si>
  <si>
    <t>423335</t>
  </si>
  <si>
    <t>64894</t>
  </si>
  <si>
    <t>Kim Nazarchyk</t>
  </si>
  <si>
    <t>Town Mgr</t>
  </si>
  <si>
    <t>238190045</t>
  </si>
  <si>
    <t>18319420</t>
  </si>
  <si>
    <t>10423709</t>
  </si>
  <si>
    <t>266933174</t>
  </si>
  <si>
    <t>8683033</t>
  </si>
  <si>
    <t>258250141</t>
  </si>
  <si>
    <t>5592257</t>
  </si>
  <si>
    <t>4319354</t>
  </si>
  <si>
    <t>1272903</t>
  </si>
  <si>
    <t>5025581</t>
  </si>
  <si>
    <t>4100104</t>
  </si>
  <si>
    <t>95912</t>
  </si>
  <si>
    <t>9221597</t>
  </si>
  <si>
    <t>171532</t>
  </si>
  <si>
    <t>9050065</t>
  </si>
  <si>
    <t>5165386</t>
  </si>
  <si>
    <t>272465592</t>
  </si>
  <si>
    <t>541583</t>
  </si>
  <si>
    <t>492</t>
  </si>
  <si>
    <t>542291</t>
  </si>
  <si>
    <t>52606943</t>
  </si>
  <si>
    <t>55688357</t>
  </si>
  <si>
    <t>1056707</t>
  </si>
  <si>
    <t>54631650</t>
  </si>
  <si>
    <t>363272</t>
  </si>
  <si>
    <t>119776</t>
  </si>
  <si>
    <t>304729</t>
  </si>
  <si>
    <t>787777</t>
  </si>
  <si>
    <t>1066421</t>
  </si>
  <si>
    <t>56485848</t>
  </si>
  <si>
    <t>231574</t>
  </si>
  <si>
    <t>231666</t>
  </si>
  <si>
    <t>TRACY SMITH</t>
  </si>
  <si>
    <t>138444326</t>
  </si>
  <si>
    <t>10140524</t>
  </si>
  <si>
    <t>152225438</t>
  </si>
  <si>
    <t>3257963</t>
  </si>
  <si>
    <t>148967475</t>
  </si>
  <si>
    <t>586704</t>
  </si>
  <si>
    <t>250892</t>
  </si>
  <si>
    <t>335812</t>
  </si>
  <si>
    <t>13666869</t>
  </si>
  <si>
    <t>8163294</t>
  </si>
  <si>
    <t>243478</t>
  </si>
  <si>
    <t>22073641</t>
  </si>
  <si>
    <t>4062124</t>
  </si>
  <si>
    <t>175103240</t>
  </si>
  <si>
    <t>700313</t>
  </si>
  <si>
    <t>4202</t>
  </si>
  <si>
    <t>704615</t>
  </si>
  <si>
    <t>910-278-3400</t>
  </si>
  <si>
    <t>dhatten@ci.oak-island.nc.us</t>
  </si>
  <si>
    <t>2284504784</t>
  </si>
  <si>
    <t>125956752</t>
  </si>
  <si>
    <t>13200</t>
  </si>
  <si>
    <t>2410474736</t>
  </si>
  <si>
    <t>13004740</t>
  </si>
  <si>
    <t>2397469996</t>
  </si>
  <si>
    <t>19860452</t>
  </si>
  <si>
    <t>7300219</t>
  </si>
  <si>
    <t>27160671</t>
  </si>
  <si>
    <t>11258182</t>
  </si>
  <si>
    <t>15902489</t>
  </si>
  <si>
    <t>19135751</t>
  </si>
  <si>
    <t>2432508236</t>
  </si>
  <si>
    <t>7054274</t>
  </si>
  <si>
    <t>1084143</t>
  </si>
  <si>
    <t>Town of Oak Island</t>
  </si>
  <si>
    <t>Town clerk/Finance Officer</t>
  </si>
  <si>
    <t>AI J.Leonard,Jr.</t>
  </si>
  <si>
    <t>23122300</t>
  </si>
  <si>
    <t>4333400</t>
  </si>
  <si>
    <t>2307100</t>
  </si>
  <si>
    <t>31441600</t>
  </si>
  <si>
    <t>28304800</t>
  </si>
  <si>
    <t>6872802</t>
  </si>
  <si>
    <t>467780</t>
  </si>
  <si>
    <t>51253</t>
  </si>
  <si>
    <t>7391835</t>
  </si>
  <si>
    <t>72630</t>
  </si>
  <si>
    <t>7319205</t>
  </si>
  <si>
    <t>1829873</t>
  </si>
  <si>
    <t>37453878</t>
  </si>
  <si>
    <t>231812</t>
  </si>
  <si>
    <t>Lessie Jackson</t>
  </si>
  <si>
    <t>(910) 439 - 1336</t>
  </si>
  <si>
    <t>45814732</t>
  </si>
  <si>
    <t>13308780</t>
  </si>
  <si>
    <t>6269607</t>
  </si>
  <si>
    <t>65393119</t>
  </si>
  <si>
    <t>1480808</t>
  </si>
  <si>
    <t>63912311</t>
  </si>
  <si>
    <t>1038537</t>
  </si>
  <si>
    <t>419729</t>
  </si>
  <si>
    <t>618808</t>
  </si>
  <si>
    <t>13808687</t>
  </si>
  <si>
    <t>473305</t>
  </si>
  <si>
    <t>357852</t>
  </si>
  <si>
    <t>14639844</t>
  </si>
  <si>
    <t>14582244</t>
  </si>
  <si>
    <t>4370191</t>
  </si>
  <si>
    <t>82864746</t>
  </si>
  <si>
    <t>471826</t>
  </si>
  <si>
    <t>472832</t>
  </si>
  <si>
    <t>252-413-8893</t>
  </si>
  <si>
    <t>3371857</t>
  </si>
  <si>
    <t>2071554</t>
  </si>
  <si>
    <t>5443411</t>
  </si>
  <si>
    <t>1937796</t>
  </si>
  <si>
    <t>3505615</t>
  </si>
  <si>
    <t>236413</t>
  </si>
  <si>
    <t>170575</t>
  </si>
  <si>
    <t>65838</t>
  </si>
  <si>
    <t>152487</t>
  </si>
  <si>
    <t>42299</t>
  </si>
  <si>
    <t>9596</t>
  </si>
  <si>
    <t>204382</t>
  </si>
  <si>
    <t>329237</t>
  </si>
  <si>
    <t>4039234</t>
  </si>
  <si>
    <t>18177</t>
  </si>
  <si>
    <t>18179</t>
  </si>
  <si>
    <t>misc.</t>
  </si>
  <si>
    <t>Kim Dawson</t>
  </si>
  <si>
    <t>919-580-4371</t>
  </si>
  <si>
    <t>kdawson@goldsboronc.gov</t>
  </si>
  <si>
    <t>1070874320</t>
  </si>
  <si>
    <t>807852558</t>
  </si>
  <si>
    <t>1878726878</t>
  </si>
  <si>
    <t>29585910</t>
  </si>
  <si>
    <t>1849140968</t>
  </si>
  <si>
    <t>245368966</t>
  </si>
  <si>
    <t>4569820</t>
  </si>
  <si>
    <t>249938786</t>
  </si>
  <si>
    <t>3840</t>
  </si>
  <si>
    <t>249934946</t>
  </si>
  <si>
    <t>66627158</t>
  </si>
  <si>
    <t>2165703072</t>
  </si>
  <si>
    <t>14077070</t>
  </si>
  <si>
    <t>1971231</t>
  </si>
  <si>
    <t>12813</t>
  </si>
  <si>
    <t>16061114</t>
  </si>
  <si>
    <t>2841</t>
  </si>
  <si>
    <t>2991</t>
  </si>
  <si>
    <t>60361</t>
  </si>
  <si>
    <t>713038</t>
  </si>
  <si>
    <t>63608000</t>
  </si>
  <si>
    <t>914000</t>
  </si>
  <si>
    <t>62694000</t>
  </si>
  <si>
    <t>75412837</t>
  </si>
  <si>
    <t>75298767</t>
  </si>
  <si>
    <t>7954239</t>
  </si>
  <si>
    <t>1951854</t>
  </si>
  <si>
    <t>72600093</t>
  </si>
  <si>
    <t>447528</t>
  </si>
  <si>
    <t>257</t>
  </si>
  <si>
    <t>447785</t>
  </si>
  <si>
    <t>Annette Lynch</t>
  </si>
  <si>
    <t>1/26/2017</t>
  </si>
  <si>
    <t>4102912</t>
  </si>
  <si>
    <t>4351405</t>
  </si>
  <si>
    <t>4149894</t>
  </si>
  <si>
    <t>14253</t>
  </si>
  <si>
    <t>19979</t>
  </si>
  <si>
    <t>35757</t>
  </si>
  <si>
    <t>471876</t>
  </si>
  <si>
    <t>4657527</t>
  </si>
  <si>
    <t>13865</t>
  </si>
  <si>
    <t>151243600</t>
  </si>
  <si>
    <t>7025086</t>
  </si>
  <si>
    <t>158268686</t>
  </si>
  <si>
    <t>3255850</t>
  </si>
  <si>
    <t>155012836</t>
  </si>
  <si>
    <t>915217</t>
  </si>
  <si>
    <t>121890</t>
  </si>
  <si>
    <t>246650</t>
  </si>
  <si>
    <t>1283757</t>
  </si>
  <si>
    <t>1058865</t>
  </si>
  <si>
    <t>157355458</t>
  </si>
  <si>
    <t>797113</t>
  </si>
  <si>
    <t>103569</t>
  </si>
  <si>
    <t>TOWN OF SEVEN DEVILS TOURISM DEVELOPMENT AUTHORITY</t>
  </si>
  <si>
    <t>51825353</t>
  </si>
  <si>
    <t>1598570</t>
  </si>
  <si>
    <t>50226783</t>
  </si>
  <si>
    <t>2613006</t>
  </si>
  <si>
    <t>436106</t>
  </si>
  <si>
    <t>11663</t>
  </si>
  <si>
    <t>4750</t>
  </si>
  <si>
    <t>3056025</t>
  </si>
  <si>
    <t>2872147</t>
  </si>
  <si>
    <t>56154955</t>
  </si>
  <si>
    <t>366413</t>
  </si>
  <si>
    <t>Anthony B. Bowers</t>
  </si>
  <si>
    <t>Kiesha B Chavis</t>
  </si>
  <si>
    <t>554655939</t>
  </si>
  <si>
    <t>218605412</t>
  </si>
  <si>
    <t>20494377</t>
  </si>
  <si>
    <t>287055</t>
  </si>
  <si>
    <t>794042783</t>
  </si>
  <si>
    <t>146437170</t>
  </si>
  <si>
    <t>647605613</t>
  </si>
  <si>
    <t>1897429</t>
  </si>
  <si>
    <t>1741306</t>
  </si>
  <si>
    <t>156123</t>
  </si>
  <si>
    <t>22411735</t>
  </si>
  <si>
    <t>2740185</t>
  </si>
  <si>
    <t>2481175</t>
  </si>
  <si>
    <t>27633095</t>
  </si>
  <si>
    <t>72818</t>
  </si>
  <si>
    <t>27560277</t>
  </si>
  <si>
    <t>4673772</t>
  </si>
  <si>
    <t>679839662</t>
  </si>
  <si>
    <t>3200853</t>
  </si>
  <si>
    <t>9319</t>
  </si>
  <si>
    <t>15550</t>
  </si>
  <si>
    <t>3194664</t>
  </si>
  <si>
    <t>0.0008</t>
  </si>
  <si>
    <t>30878</t>
  </si>
  <si>
    <t>DONNA M BEAN</t>
  </si>
  <si>
    <t>828-757-2180</t>
  </si>
  <si>
    <t>828-757-2162</t>
  </si>
  <si>
    <t>DBEAN@CI.LENOIR.NC.US</t>
  </si>
  <si>
    <t>650510191</t>
  </si>
  <si>
    <t>671924718</t>
  </si>
  <si>
    <t>65373250</t>
  </si>
  <si>
    <t>1387808159</t>
  </si>
  <si>
    <t>25978451</t>
  </si>
  <si>
    <t>1361829708</t>
  </si>
  <si>
    <t>720048565</t>
  </si>
  <si>
    <t>63722866</t>
  </si>
  <si>
    <t>2145601139</t>
  </si>
  <si>
    <t>12447862</t>
  </si>
  <si>
    <t>10092</t>
  </si>
  <si>
    <t>304867</t>
  </si>
  <si>
    <t>12153314</t>
  </si>
  <si>
    <t>90028</t>
  </si>
  <si>
    <t>Lenoir Tourism Development Authority</t>
  </si>
  <si>
    <t>710400341</t>
  </si>
  <si>
    <t>272694432</t>
  </si>
  <si>
    <t>4743254</t>
  </si>
  <si>
    <t>989444059</t>
  </si>
  <si>
    <t>17170884</t>
  </si>
  <si>
    <t>972273175</t>
  </si>
  <si>
    <t>4948112</t>
  </si>
  <si>
    <t>4489828</t>
  </si>
  <si>
    <t>458284</t>
  </si>
  <si>
    <t>34871236</t>
  </si>
  <si>
    <t>2494892</t>
  </si>
  <si>
    <t>410876</t>
  </si>
  <si>
    <t>37777004</t>
  </si>
  <si>
    <t>49762</t>
  </si>
  <si>
    <t>37727242</t>
  </si>
  <si>
    <t>8867312</t>
  </si>
  <si>
    <t>1018867729</t>
  </si>
  <si>
    <t>4686792</t>
  </si>
  <si>
    <t>11047</t>
  </si>
  <si>
    <t>2729</t>
  </si>
  <si>
    <t>4700568</t>
  </si>
  <si>
    <t>54760</t>
  </si>
  <si>
    <t>808304238</t>
  </si>
  <si>
    <t>813838038</t>
  </si>
  <si>
    <t>56639611</t>
  </si>
  <si>
    <t>757198427</t>
  </si>
  <si>
    <t>6169119</t>
  </si>
  <si>
    <t>5245565</t>
  </si>
  <si>
    <t>923554</t>
  </si>
  <si>
    <t>75407133</t>
  </si>
  <si>
    <t>5825438</t>
  </si>
  <si>
    <t>81232571</t>
  </si>
  <si>
    <t>6511</t>
  </si>
  <si>
    <t>81226060</t>
  </si>
  <si>
    <t>17542010</t>
  </si>
  <si>
    <t>855966497</t>
  </si>
  <si>
    <t>2472140</t>
  </si>
  <si>
    <t>11218</t>
  </si>
  <si>
    <t>3276</t>
  </si>
  <si>
    <t>2486634</t>
  </si>
  <si>
    <t>1993</t>
  </si>
  <si>
    <t>2193</t>
  </si>
  <si>
    <t>1109</t>
  </si>
  <si>
    <t>January 26 2017</t>
  </si>
  <si>
    <t>910-842-9315</t>
  </si>
  <si>
    <t>1204331000</t>
  </si>
  <si>
    <t>18934805</t>
  </si>
  <si>
    <t>1185396195</t>
  </si>
  <si>
    <t>10687073</t>
  </si>
  <si>
    <t>3524818</t>
  </si>
  <si>
    <t>1199608086</t>
  </si>
  <si>
    <t>2639137</t>
  </si>
  <si>
    <t>834</t>
  </si>
  <si>
    <t>2639971</t>
  </si>
  <si>
    <t>1816874</t>
  </si>
  <si>
    <t>1535192</t>
  </si>
  <si>
    <t>281682</t>
  </si>
  <si>
    <t>Heather E. R Meacham</t>
  </si>
  <si>
    <t>919-542-4621 ext. 1102</t>
  </si>
  <si>
    <t>Heather E. R. Meacham</t>
  </si>
  <si>
    <t>hmeacham@pittsboronc.gov</t>
  </si>
  <si>
    <t>286688684</t>
  </si>
  <si>
    <t>122540128</t>
  </si>
  <si>
    <t>3712357</t>
  </si>
  <si>
    <t>412941169</t>
  </si>
  <si>
    <t>3311787</t>
  </si>
  <si>
    <t>409629382</t>
  </si>
  <si>
    <t>19409822</t>
  </si>
  <si>
    <t>395409</t>
  </si>
  <si>
    <t>608711</t>
  </si>
  <si>
    <t>20413942</t>
  </si>
  <si>
    <t>472792</t>
  </si>
  <si>
    <t>19941150</t>
  </si>
  <si>
    <t>6129807</t>
  </si>
  <si>
    <t>435700339</t>
  </si>
  <si>
    <t>1858520</t>
  </si>
  <si>
    <t>46184</t>
  </si>
  <si>
    <t>902</t>
  </si>
  <si>
    <t>1905606</t>
  </si>
  <si>
    <t>Julie Schere</t>
  </si>
  <si>
    <t>172363900</t>
  </si>
  <si>
    <t>133274543</t>
  </si>
  <si>
    <t>17181340</t>
  </si>
  <si>
    <t>35784395</t>
  </si>
  <si>
    <t>358604178</t>
  </si>
  <si>
    <t>7589101</t>
  </si>
  <si>
    <t>351015077</t>
  </si>
  <si>
    <t>67000</t>
  </si>
  <si>
    <t>61429780</t>
  </si>
  <si>
    <t>662887</t>
  </si>
  <si>
    <t>1026217</t>
  </si>
  <si>
    <t>63118884</t>
  </si>
  <si>
    <t>27670</t>
  </si>
  <si>
    <t>63091214</t>
  </si>
  <si>
    <t>17801008</t>
  </si>
  <si>
    <t>431907299</t>
  </si>
  <si>
    <t>2202727</t>
  </si>
  <si>
    <t>5264</t>
  </si>
  <si>
    <t>5434</t>
  </si>
  <si>
    <t>2204379</t>
  </si>
  <si>
    <t>7241</t>
  </si>
  <si>
    <t>34316</t>
  </si>
  <si>
    <t xml:space="preserve">report changed to show residential separated so this property value is what is left </t>
  </si>
  <si>
    <t>deferred amount on the report from county but does not show properties</t>
  </si>
  <si>
    <t xml:space="preserve"> Liliana Noble</t>
  </si>
  <si>
    <t>lnoble@kittyhawktown.net</t>
  </si>
  <si>
    <t>1028209500</t>
  </si>
  <si>
    <t>2509248</t>
  </si>
  <si>
    <t>1025700252</t>
  </si>
  <si>
    <t>7390340</t>
  </si>
  <si>
    <t>33165779</t>
  </si>
  <si>
    <t>33162779</t>
  </si>
  <si>
    <t>38361378</t>
  </si>
  <si>
    <t>1097224409</t>
  </si>
  <si>
    <t>3800455</t>
  </si>
  <si>
    <t>2670</t>
  </si>
  <si>
    <t>3805582</t>
  </si>
  <si>
    <t>KATHKEEN S BACOT</t>
  </si>
  <si>
    <t>3166000</t>
  </si>
  <si>
    <t>3213300</t>
  </si>
  <si>
    <t>290350</t>
  </si>
  <si>
    <t>2922950</t>
  </si>
  <si>
    <t>63500</t>
  </si>
  <si>
    <t>6990</t>
  </si>
  <si>
    <t>71194</t>
  </si>
  <si>
    <t>269804</t>
  </si>
  <si>
    <t>3263948</t>
  </si>
  <si>
    <t>1628</t>
  </si>
  <si>
    <t>1633</t>
  </si>
  <si>
    <t>57485522</t>
  </si>
  <si>
    <t>21208050</t>
  </si>
  <si>
    <t>716340</t>
  </si>
  <si>
    <t>23230980</t>
  </si>
  <si>
    <t>102640892</t>
  </si>
  <si>
    <t>19859110</t>
  </si>
  <si>
    <t>82781782</t>
  </si>
  <si>
    <t>4456046</t>
  </si>
  <si>
    <t>343544</t>
  </si>
  <si>
    <t>4799590</t>
  </si>
  <si>
    <t>4165</t>
  </si>
  <si>
    <t>4795425</t>
  </si>
  <si>
    <t>5410722</t>
  </si>
  <si>
    <t>92987929</t>
  </si>
  <si>
    <t>668868</t>
  </si>
  <si>
    <t>2347717924</t>
  </si>
  <si>
    <t>656896245</t>
  </si>
  <si>
    <t>281160364</t>
  </si>
  <si>
    <t>55140340</t>
  </si>
  <si>
    <t>3340914873</t>
  </si>
  <si>
    <t>9096569</t>
  </si>
  <si>
    <t>3331818304</t>
  </si>
  <si>
    <t>157230058</t>
  </si>
  <si>
    <t>4263697</t>
  </si>
  <si>
    <t>651502</t>
  </si>
  <si>
    <t>162145257</t>
  </si>
  <si>
    <t>120130</t>
  </si>
  <si>
    <t>162025127</t>
  </si>
  <si>
    <t>83163104</t>
  </si>
  <si>
    <t>3577006535</t>
  </si>
  <si>
    <t>22533898</t>
  </si>
  <si>
    <t>162874</t>
  </si>
  <si>
    <t>37228</t>
  </si>
  <si>
    <t>64196</t>
  </si>
  <si>
    <t>22669804</t>
  </si>
  <si>
    <t>570944</t>
  </si>
  <si>
    <t>5666</t>
  </si>
  <si>
    <t>910-628-9766, ext.211</t>
  </si>
  <si>
    <t>61156800</t>
  </si>
  <si>
    <t>22678600</t>
  </si>
  <si>
    <t>2554800</t>
  </si>
  <si>
    <t>86390200</t>
  </si>
  <si>
    <t>3392850</t>
  </si>
  <si>
    <t>82997350</t>
  </si>
  <si>
    <t>9657236</t>
  </si>
  <si>
    <t>657806</t>
  </si>
  <si>
    <t>192340</t>
  </si>
  <si>
    <t>10507382</t>
  </si>
  <si>
    <t>65347</t>
  </si>
  <si>
    <t>10442035</t>
  </si>
  <si>
    <t>5011788</t>
  </si>
  <si>
    <t>98451173</t>
  </si>
  <si>
    <t>718649</t>
  </si>
  <si>
    <t>719623</t>
  </si>
  <si>
    <t>LUTHER H LEWIS JR</t>
  </si>
  <si>
    <t>JIM WRENN</t>
  </si>
  <si>
    <t>(252)462-2676</t>
  </si>
  <si>
    <t>(252)462-0508</t>
  </si>
  <si>
    <t>24625065</t>
  </si>
  <si>
    <t>12854390</t>
  </si>
  <si>
    <t>37479455</t>
  </si>
  <si>
    <t>977560</t>
  </si>
  <si>
    <t>36501895</t>
  </si>
  <si>
    <t>8789533</t>
  </si>
  <si>
    <t>1016737</t>
  </si>
  <si>
    <t>9806270</t>
  </si>
  <si>
    <t>29330</t>
  </si>
  <si>
    <t>9776940</t>
  </si>
  <si>
    <t>1192927</t>
  </si>
  <si>
    <t>47471762</t>
  </si>
  <si>
    <t>270589</t>
  </si>
  <si>
    <t>164</t>
  </si>
  <si>
    <t>226</t>
  </si>
  <si>
    <t>272167</t>
  </si>
  <si>
    <t>53363711</t>
  </si>
  <si>
    <t>30358584</t>
  </si>
  <si>
    <t>83722295</t>
  </si>
  <si>
    <t>1941625</t>
  </si>
  <si>
    <t>81780670</t>
  </si>
  <si>
    <t>10667334</t>
  </si>
  <si>
    <t>236943</t>
  </si>
  <si>
    <t>10904277</t>
  </si>
  <si>
    <t>4261878</t>
  </si>
  <si>
    <t>96946825</t>
  </si>
  <si>
    <t>329619</t>
  </si>
  <si>
    <t>Denise D. Dale</t>
  </si>
  <si>
    <t>48182223</t>
  </si>
  <si>
    <t>49017723</t>
  </si>
  <si>
    <t>437784</t>
  </si>
  <si>
    <t>48579939</t>
  </si>
  <si>
    <t>90397</t>
  </si>
  <si>
    <t>681734</t>
  </si>
  <si>
    <t>772131</t>
  </si>
  <si>
    <t>49628238</t>
  </si>
  <si>
    <t>143922</t>
  </si>
  <si>
    <t>91</t>
  </si>
  <si>
    <t>144013</t>
  </si>
  <si>
    <t>Schumata Brown</t>
  </si>
  <si>
    <t>40946740</t>
  </si>
  <si>
    <t>3027145</t>
  </si>
  <si>
    <t>43973885</t>
  </si>
  <si>
    <t>1804398</t>
  </si>
  <si>
    <t>42169487</t>
  </si>
  <si>
    <t>128876</t>
  </si>
  <si>
    <t>83376</t>
  </si>
  <si>
    <t>1911321</t>
  </si>
  <si>
    <t>941397</t>
  </si>
  <si>
    <t>2852718</t>
  </si>
  <si>
    <t>39580</t>
  </si>
  <si>
    <t>2813138</t>
  </si>
  <si>
    <t>1283671</t>
  </si>
  <si>
    <t>46266296</t>
  </si>
  <si>
    <t>222078</t>
  </si>
  <si>
    <t>5159</t>
  </si>
  <si>
    <t>219301</t>
  </si>
  <si>
    <t>11262011</t>
  </si>
  <si>
    <t>4888514</t>
  </si>
  <si>
    <t>763451</t>
  </si>
  <si>
    <t>16913976</t>
  </si>
  <si>
    <t>5720442</t>
  </si>
  <si>
    <t>11193534</t>
  </si>
  <si>
    <t>2020031</t>
  </si>
  <si>
    <t>1648387</t>
  </si>
  <si>
    <t>371644</t>
  </si>
  <si>
    <t>6564092</t>
  </si>
  <si>
    <t>186993</t>
  </si>
  <si>
    <t>44204</t>
  </si>
  <si>
    <t>6795289</t>
  </si>
  <si>
    <t>6794289</t>
  </si>
  <si>
    <t>845220</t>
  </si>
  <si>
    <t>18833043</t>
  </si>
  <si>
    <t>92496</t>
  </si>
  <si>
    <t>754</t>
  </si>
  <si>
    <t>93265</t>
  </si>
  <si>
    <t>11069817</t>
  </si>
  <si>
    <t>1866343</t>
  </si>
  <si>
    <t>12936160</t>
  </si>
  <si>
    <t>317355</t>
  </si>
  <si>
    <t>12618805</t>
  </si>
  <si>
    <t>520167</t>
  </si>
  <si>
    <t>256201</t>
  </si>
  <si>
    <t>776368</t>
  </si>
  <si>
    <t>774228</t>
  </si>
  <si>
    <t>800750</t>
  </si>
  <si>
    <t>14193783</t>
  </si>
  <si>
    <t>53936</t>
  </si>
  <si>
    <t>53963</t>
  </si>
  <si>
    <t>TAMMY FLOYD</t>
  </si>
  <si>
    <t xml:space="preserve">MUNICIPAL CLERK </t>
  </si>
  <si>
    <t>237852066</t>
  </si>
  <si>
    <t>18378262</t>
  </si>
  <si>
    <t>256230328</t>
  </si>
  <si>
    <t>681100</t>
  </si>
  <si>
    <t>255549228</t>
  </si>
  <si>
    <t>703300</t>
  </si>
  <si>
    <t>22200</t>
  </si>
  <si>
    <t>10058775</t>
  </si>
  <si>
    <t>6347228</t>
  </si>
  <si>
    <t>16406003</t>
  </si>
  <si>
    <t>1989438</t>
  </si>
  <si>
    <t>273944669</t>
  </si>
  <si>
    <t>1260145</t>
  </si>
  <si>
    <t>1260571</t>
  </si>
  <si>
    <t>0.0006</t>
  </si>
  <si>
    <t>243516</t>
  </si>
  <si>
    <t>103600</t>
  </si>
  <si>
    <t>139916</t>
  </si>
  <si>
    <t>Village of Sugar Mtn. Tourism Development Authority</t>
  </si>
  <si>
    <t>cityhall-trinity@outlook.com</t>
  </si>
  <si>
    <t>503560328</t>
  </si>
  <si>
    <t>56858170</t>
  </si>
  <si>
    <t>446702158</t>
  </si>
  <si>
    <t>12493673</t>
  </si>
  <si>
    <t>10126476</t>
  </si>
  <si>
    <t>2367197</t>
  </si>
  <si>
    <t>33811275</t>
  </si>
  <si>
    <t>5117758</t>
  </si>
  <si>
    <t>38929033</t>
  </si>
  <si>
    <t>95555</t>
  </si>
  <si>
    <t>38833478</t>
  </si>
  <si>
    <t>12339997</t>
  </si>
  <si>
    <t>497875633</t>
  </si>
  <si>
    <t>493904</t>
  </si>
  <si>
    <t>3974</t>
  </si>
  <si>
    <t>498514</t>
  </si>
  <si>
    <t>(919)552-1439</t>
  </si>
  <si>
    <t>(919)552-7481</t>
  </si>
  <si>
    <t>1930068554</t>
  </si>
  <si>
    <t>650468351</t>
  </si>
  <si>
    <t>50744791</t>
  </si>
  <si>
    <t>2631281696</t>
  </si>
  <si>
    <t>38127341</t>
  </si>
  <si>
    <t>2593154355</t>
  </si>
  <si>
    <t>26605191</t>
  </si>
  <si>
    <t>26122605</t>
  </si>
  <si>
    <t>482586</t>
  </si>
  <si>
    <t>100966857</t>
  </si>
  <si>
    <t>4624558</t>
  </si>
  <si>
    <t>105591415</t>
  </si>
  <si>
    <t>20707346</t>
  </si>
  <si>
    <t>2719453116</t>
  </si>
  <si>
    <t>11711055</t>
  </si>
  <si>
    <t>19501</t>
  </si>
  <si>
    <t>6506</t>
  </si>
  <si>
    <t>56239</t>
  </si>
  <si>
    <t>11680823</t>
  </si>
  <si>
    <t>96073</t>
  </si>
  <si>
    <t>95964</t>
  </si>
  <si>
    <t>192037</t>
  </si>
  <si>
    <t>45030</t>
  </si>
  <si>
    <t>Tonya Dozier</t>
  </si>
  <si>
    <t>tdozier@weavervillenc.org</t>
  </si>
  <si>
    <t>556501364</t>
  </si>
  <si>
    <t>6925227</t>
  </si>
  <si>
    <t>549576137</t>
  </si>
  <si>
    <t>84886939</t>
  </si>
  <si>
    <t>5244545</t>
  </si>
  <si>
    <t>639707621</t>
  </si>
  <si>
    <t>2823603</t>
  </si>
  <si>
    <t>8440</t>
  </si>
  <si>
    <t>2832226</t>
  </si>
  <si>
    <t>1/30/2017</t>
  </si>
  <si>
    <t>Jessie Collier</t>
  </si>
  <si>
    <t>jcollier@franklinnc.com</t>
  </si>
  <si>
    <t>609564402</t>
  </si>
  <si>
    <t>4553110</t>
  </si>
  <si>
    <t>614117512</t>
  </si>
  <si>
    <t>12490102</t>
  </si>
  <si>
    <t>601627410</t>
  </si>
  <si>
    <t>45475719</t>
  </si>
  <si>
    <t>3690793</t>
  </si>
  <si>
    <t>49166512</t>
  </si>
  <si>
    <t>14424492</t>
  </si>
  <si>
    <t>665218414</t>
  </si>
  <si>
    <t>1862612</t>
  </si>
  <si>
    <t>12791</t>
  </si>
  <si>
    <t>1850469</t>
  </si>
  <si>
    <t>31701</t>
  </si>
  <si>
    <t>121838</t>
  </si>
  <si>
    <t>118183</t>
  </si>
  <si>
    <t xml:space="preserve">This note pertains to page 6 Rental Vehicle Tax. Enterprise Car Rental moved into our taxing </t>
  </si>
  <si>
    <t>jurisdiction, therefore; increasing our tax collection.</t>
  </si>
  <si>
    <t>dhall@summerfieldgov.com</t>
  </si>
  <si>
    <t>1267050575</t>
  </si>
  <si>
    <t>58056335</t>
  </si>
  <si>
    <t>4920606</t>
  </si>
  <si>
    <t>9619178</t>
  </si>
  <si>
    <t>1339646694</t>
  </si>
  <si>
    <t>75232095</t>
  </si>
  <si>
    <t>1264414599</t>
  </si>
  <si>
    <t>25679316</t>
  </si>
  <si>
    <t>21739838</t>
  </si>
  <si>
    <t>3939478</t>
  </si>
  <si>
    <t>17057155</t>
  </si>
  <si>
    <t>5403198</t>
  </si>
  <si>
    <t>22460353</t>
  </si>
  <si>
    <t>8930</t>
  </si>
  <si>
    <t>22451423</t>
  </si>
  <si>
    <t>23361477</t>
  </si>
  <si>
    <t>1310227499</t>
  </si>
  <si>
    <t>360399</t>
  </si>
  <si>
    <t>360541</t>
  </si>
  <si>
    <t>1/27/2017</t>
  </si>
  <si>
    <t>kim.batten@townofarcherlodge.com</t>
  </si>
  <si>
    <t>243394824</t>
  </si>
  <si>
    <t>10243451</t>
  </si>
  <si>
    <t>233151373</t>
  </si>
  <si>
    <t>11012070</t>
  </si>
  <si>
    <t>8275870</t>
  </si>
  <si>
    <t>2736200</t>
  </si>
  <si>
    <t>1782332</t>
  </si>
  <si>
    <t>1866792</t>
  </si>
  <si>
    <t>264285</t>
  </si>
  <si>
    <t>3913409</t>
  </si>
  <si>
    <t>8079</t>
  </si>
  <si>
    <t>3905330</t>
  </si>
  <si>
    <t>2139790</t>
  </si>
  <si>
    <t>239196493</t>
  </si>
  <si>
    <t>478393</t>
  </si>
  <si>
    <t>479970</t>
  </si>
  <si>
    <t>828-577-1654</t>
  </si>
  <si>
    <t>Angela Woodson</t>
  </si>
  <si>
    <t>828-884-4159</t>
  </si>
  <si>
    <t>rosmantown@comporium.net</t>
  </si>
  <si>
    <t>12400211</t>
  </si>
  <si>
    <t>4807919</t>
  </si>
  <si>
    <t>17208130</t>
  </si>
  <si>
    <t>608195</t>
  </si>
  <si>
    <t>16599935</t>
  </si>
  <si>
    <t>217200</t>
  </si>
  <si>
    <t>36990</t>
  </si>
  <si>
    <t>272578</t>
  </si>
  <si>
    <t>565110</t>
  </si>
  <si>
    <t>4372</t>
  </si>
  <si>
    <t>842060</t>
  </si>
  <si>
    <t>24990</t>
  </si>
  <si>
    <t>817070</t>
  </si>
  <si>
    <t>1241662</t>
  </si>
  <si>
    <t>18658667</t>
  </si>
  <si>
    <t>82098</t>
  </si>
  <si>
    <t>GAYLE MAIDES</t>
  </si>
  <si>
    <t>LYNDSEY LAMB</t>
  </si>
  <si>
    <t>1747408550</t>
  </si>
  <si>
    <t>1318323645</t>
  </si>
  <si>
    <t>3069793605</t>
  </si>
  <si>
    <t>41365690</t>
  </si>
  <si>
    <t>3028427915</t>
  </si>
  <si>
    <t>197509275</t>
  </si>
  <si>
    <t>7828283</t>
  </si>
  <si>
    <t>8407065</t>
  </si>
  <si>
    <t>213744623</t>
  </si>
  <si>
    <t>94412</t>
  </si>
  <si>
    <t>213650211</t>
  </si>
  <si>
    <t>98252021</t>
  </si>
  <si>
    <t>3340330147</t>
  </si>
  <si>
    <t>21444920</t>
  </si>
  <si>
    <t>52864</t>
  </si>
  <si>
    <t>22081</t>
  </si>
  <si>
    <t>21519865</t>
  </si>
  <si>
    <t>3212</t>
  </si>
  <si>
    <t>3794</t>
  </si>
  <si>
    <t>7156</t>
  </si>
  <si>
    <t>133992</t>
  </si>
  <si>
    <t>64803</t>
  </si>
  <si>
    <t>198795</t>
  </si>
  <si>
    <t>852774</t>
  </si>
  <si>
    <t>CATHERINE RENBARGER</t>
  </si>
  <si>
    <t>8284667185</t>
  </si>
  <si>
    <t>SCORN@CITYOFCLAREMONT.ORG</t>
  </si>
  <si>
    <t>177559534</t>
  </si>
  <si>
    <t>1668850</t>
  </si>
  <si>
    <t>175890684</t>
  </si>
  <si>
    <t>41347</t>
  </si>
  <si>
    <t>37131</t>
  </si>
  <si>
    <t>4216</t>
  </si>
  <si>
    <t>168016898</t>
  </si>
  <si>
    <t>198809</t>
  </si>
  <si>
    <t>168215707</t>
  </si>
  <si>
    <t>24608291</t>
  </si>
  <si>
    <t>368714682</t>
  </si>
  <si>
    <t>1685453</t>
  </si>
  <si>
    <t>120581</t>
  </si>
  <si>
    <t>1806241</t>
  </si>
  <si>
    <t>0.04</t>
  </si>
  <si>
    <t>1161</t>
  </si>
  <si>
    <t>Steven R. Smith</t>
  </si>
  <si>
    <t>1/1/2017</t>
  </si>
  <si>
    <t>828-387-48692</t>
  </si>
  <si>
    <t>rward@townofbeechmountain.com</t>
  </si>
  <si>
    <t>494460600</t>
  </si>
  <si>
    <t>21865700</t>
  </si>
  <si>
    <t>516326300</t>
  </si>
  <si>
    <t>3582050</t>
  </si>
  <si>
    <t>512744250</t>
  </si>
  <si>
    <t>543700</t>
  </si>
  <si>
    <t>486700</t>
  </si>
  <si>
    <t>9093512</t>
  </si>
  <si>
    <t>1302035</t>
  </si>
  <si>
    <t>10395547</t>
  </si>
  <si>
    <t>2909671</t>
  </si>
  <si>
    <t>526049468</t>
  </si>
  <si>
    <t>3850682</t>
  </si>
  <si>
    <t>267</t>
  </si>
  <si>
    <t>3844992</t>
  </si>
  <si>
    <t>254877</t>
  </si>
  <si>
    <t>7648</t>
  </si>
  <si>
    <t>247229</t>
  </si>
  <si>
    <t xml:space="preserve">Beech Mountain Tourism &amp; Development Authority </t>
  </si>
  <si>
    <t>3101300</t>
  </si>
  <si>
    <t>556320</t>
  </si>
  <si>
    <t>3843960</t>
  </si>
  <si>
    <t>547970</t>
  </si>
  <si>
    <t>3295990</t>
  </si>
  <si>
    <t>418156</t>
  </si>
  <si>
    <t>27500</t>
  </si>
  <si>
    <t>1476</t>
  </si>
  <si>
    <t>447132</t>
  </si>
  <si>
    <t>442132</t>
  </si>
  <si>
    <t>659416</t>
  </si>
  <si>
    <t>4397538</t>
  </si>
  <si>
    <t>13193</t>
  </si>
  <si>
    <t>January 27, 2017</t>
  </si>
  <si>
    <t>Doreen Muentener</t>
  </si>
  <si>
    <t>dmuentener@townofmorrisville.org</t>
  </si>
  <si>
    <t>1830577846</t>
  </si>
  <si>
    <t>1932725137</t>
  </si>
  <si>
    <t>76488009</t>
  </si>
  <si>
    <t>3839790992</t>
  </si>
  <si>
    <t>7888258</t>
  </si>
  <si>
    <t>3831902734</t>
  </si>
  <si>
    <t>5239381</t>
  </si>
  <si>
    <t>4157519</t>
  </si>
  <si>
    <t>1081862</t>
  </si>
  <si>
    <t>380821632</t>
  </si>
  <si>
    <t>15156154</t>
  </si>
  <si>
    <t>395977786</t>
  </si>
  <si>
    <t>24312157</t>
  </si>
  <si>
    <t>4252192677</t>
  </si>
  <si>
    <t>16518063</t>
  </si>
  <si>
    <t>65290</t>
  </si>
  <si>
    <t>20626</t>
  </si>
  <si>
    <t>177459</t>
  </si>
  <si>
    <t>16426520</t>
  </si>
  <si>
    <t>191018</t>
  </si>
  <si>
    <t>277630</t>
  </si>
  <si>
    <t>468648</t>
  </si>
  <si>
    <t>76346</t>
  </si>
  <si>
    <t>2016  Wake County-wide reappraisal</t>
  </si>
  <si>
    <t>19162706</t>
  </si>
  <si>
    <t>2703910</t>
  </si>
  <si>
    <t>753758</t>
  </si>
  <si>
    <t>22620374</t>
  </si>
  <si>
    <t>1143958</t>
  </si>
  <si>
    <t>21476416</t>
  </si>
  <si>
    <t>2479828</t>
  </si>
  <si>
    <t>56880</t>
  </si>
  <si>
    <t>2536708</t>
  </si>
  <si>
    <t>8170</t>
  </si>
  <si>
    <t>2528538</t>
  </si>
  <si>
    <t>604088</t>
  </si>
  <si>
    <t>24609042</t>
  </si>
  <si>
    <t>177185</t>
  </si>
  <si>
    <t>1477</t>
  </si>
  <si>
    <t>178799</t>
  </si>
  <si>
    <t>Cathy B. Allen</t>
  </si>
  <si>
    <t>cathy.allen1@nhcnc.net</t>
  </si>
  <si>
    <t>2435628</t>
  </si>
  <si>
    <t>1429814</t>
  </si>
  <si>
    <t>3865442</t>
  </si>
  <si>
    <t>779785</t>
  </si>
  <si>
    <t>3085657</t>
  </si>
  <si>
    <t>1081858</t>
  </si>
  <si>
    <t>676415</t>
  </si>
  <si>
    <t>405443</t>
  </si>
  <si>
    <t>223773</t>
  </si>
  <si>
    <t>10263</t>
  </si>
  <si>
    <t>234036</t>
  </si>
  <si>
    <t>118070</t>
  </si>
  <si>
    <t>3437763</t>
  </si>
  <si>
    <t>8534</t>
  </si>
  <si>
    <t>8586</t>
  </si>
  <si>
    <t>Residential property reduced by the removal of Agriculture property</t>
  </si>
  <si>
    <t>Includes Agriculture property</t>
  </si>
  <si>
    <t>Deborah Hockett</t>
  </si>
  <si>
    <t>Amanda Martin</t>
  </si>
  <si>
    <t>704-799-4048</t>
  </si>
  <si>
    <t>704-799-4148</t>
  </si>
  <si>
    <t>amartin@ci.mooresville.nc.us</t>
  </si>
  <si>
    <t>2562634333</t>
  </si>
  <si>
    <t>1603138850</t>
  </si>
  <si>
    <t>536227380</t>
  </si>
  <si>
    <t>4702000563</t>
  </si>
  <si>
    <t>34113821</t>
  </si>
  <si>
    <t>4667886742</t>
  </si>
  <si>
    <t>10095450</t>
  </si>
  <si>
    <t>9688530</t>
  </si>
  <si>
    <t>753980369</t>
  </si>
  <si>
    <t>31895936</t>
  </si>
  <si>
    <t>108720351</t>
  </si>
  <si>
    <t>894596656</t>
  </si>
  <si>
    <t>29557</t>
  </si>
  <si>
    <t>894567099</t>
  </si>
  <si>
    <t>64223225</t>
  </si>
  <si>
    <t>5626677066</t>
  </si>
  <si>
    <t>32607933</t>
  </si>
  <si>
    <t>222462</t>
  </si>
  <si>
    <t>106533</t>
  </si>
  <si>
    <t>32936928</t>
  </si>
  <si>
    <t>Peddler Permits</t>
  </si>
  <si>
    <t>1223</t>
  </si>
  <si>
    <t>66926</t>
  </si>
  <si>
    <t>41773</t>
  </si>
  <si>
    <t>108699</t>
  </si>
  <si>
    <t>1047979</t>
  </si>
  <si>
    <t>20479</t>
  </si>
  <si>
    <t>1027500</t>
  </si>
  <si>
    <t>Mooresville Travel and Tourism Authority</t>
  </si>
  <si>
    <t>956771210</t>
  </si>
  <si>
    <t>281075350</t>
  </si>
  <si>
    <t>162186410</t>
  </si>
  <si>
    <t>1400032970</t>
  </si>
  <si>
    <t>27408527</t>
  </si>
  <si>
    <t>1372624443</t>
  </si>
  <si>
    <t>2307680</t>
  </si>
  <si>
    <t>2018000</t>
  </si>
  <si>
    <t>289680</t>
  </si>
  <si>
    <t>198641464</t>
  </si>
  <si>
    <t>2315223</t>
  </si>
  <si>
    <t>11543088</t>
  </si>
  <si>
    <t>212499775</t>
  </si>
  <si>
    <t>5330</t>
  </si>
  <si>
    <t>212494445</t>
  </si>
  <si>
    <t>47987580</t>
  </si>
  <si>
    <t>1633106468</t>
  </si>
  <si>
    <t>9145285</t>
  </si>
  <si>
    <t>9158594</t>
  </si>
  <si>
    <t>29418</t>
  </si>
  <si>
    <t>142850</t>
  </si>
  <si>
    <t>7143</t>
  </si>
  <si>
    <t>135707</t>
  </si>
  <si>
    <t>THOMASVILLE TOURISM COMMISSION</t>
  </si>
  <si>
    <t>Town Clerk / Deputy Finance Officer</t>
  </si>
  <si>
    <t>7042843612</t>
  </si>
  <si>
    <t>7605043</t>
  </si>
  <si>
    <t>201235</t>
  </si>
  <si>
    <t>7806278</t>
  </si>
  <si>
    <t>333496</t>
  </si>
  <si>
    <t>7472782</t>
  </si>
  <si>
    <t>345072</t>
  </si>
  <si>
    <t>173481</t>
  </si>
  <si>
    <t>171591</t>
  </si>
  <si>
    <t>211830</t>
  </si>
  <si>
    <t>223348</t>
  </si>
  <si>
    <t>3351</t>
  </si>
  <si>
    <t>438529</t>
  </si>
  <si>
    <t>740783</t>
  </si>
  <si>
    <t>8652094</t>
  </si>
  <si>
    <t>13396</t>
  </si>
  <si>
    <t>14714</t>
  </si>
  <si>
    <t>TERESA FRACK</t>
  </si>
  <si>
    <t>7117156</t>
  </si>
  <si>
    <t>740989</t>
  </si>
  <si>
    <t>862138</t>
  </si>
  <si>
    <t>8720283</t>
  </si>
  <si>
    <t>640276</t>
  </si>
  <si>
    <t>8080007</t>
  </si>
  <si>
    <t>386497</t>
  </si>
  <si>
    <t>123500</t>
  </si>
  <si>
    <t>262997</t>
  </si>
  <si>
    <t>55797</t>
  </si>
  <si>
    <t>25555</t>
  </si>
  <si>
    <t>81352</t>
  </si>
  <si>
    <t>552041</t>
  </si>
  <si>
    <t>8713400</t>
  </si>
  <si>
    <t>23526</t>
  </si>
  <si>
    <t>23555</t>
  </si>
  <si>
    <t>TABITHA E. BAILEY</t>
  </si>
  <si>
    <t>tabithabailey@townofstantonsburg.com</t>
  </si>
  <si>
    <t>32256894</t>
  </si>
  <si>
    <t>1837465</t>
  </si>
  <si>
    <t>1113052</t>
  </si>
  <si>
    <t>35207411</t>
  </si>
  <si>
    <t>8350894</t>
  </si>
  <si>
    <t>26856517</t>
  </si>
  <si>
    <t>466761</t>
  </si>
  <si>
    <t>188489</t>
  </si>
  <si>
    <t>278272</t>
  </si>
  <si>
    <t>2404356</t>
  </si>
  <si>
    <t>130828</t>
  </si>
  <si>
    <t>9960</t>
  </si>
  <si>
    <t>2545144</t>
  </si>
  <si>
    <t>2544144</t>
  </si>
  <si>
    <t>1324037</t>
  </si>
  <si>
    <t>30724698</t>
  </si>
  <si>
    <t>153623</t>
  </si>
  <si>
    <t>919 249 3315</t>
  </si>
  <si>
    <t>4141983070</t>
  </si>
  <si>
    <t>1226437521</t>
  </si>
  <si>
    <t>47068510</t>
  </si>
  <si>
    <t>5415489101</t>
  </si>
  <si>
    <t>14648610</t>
  </si>
  <si>
    <t>5400840491</t>
  </si>
  <si>
    <t>5702713</t>
  </si>
  <si>
    <t>5264515</t>
  </si>
  <si>
    <t>438198</t>
  </si>
  <si>
    <t>181883858</t>
  </si>
  <si>
    <t>11899703</t>
  </si>
  <si>
    <t>193783561</t>
  </si>
  <si>
    <t>34099710</t>
  </si>
  <si>
    <t>5628723762</t>
  </si>
  <si>
    <t>21222524</t>
  </si>
  <si>
    <t>90502</t>
  </si>
  <si>
    <t>17843</t>
  </si>
  <si>
    <t>248884</t>
  </si>
  <si>
    <t>21081985</t>
  </si>
  <si>
    <t>187787</t>
  </si>
  <si>
    <t>179814</t>
  </si>
  <si>
    <t>367601</t>
  </si>
  <si>
    <t>0.0075</t>
  </si>
  <si>
    <t>56331</t>
  </si>
  <si>
    <t>2016 County-wide Reappraisal</t>
  </si>
  <si>
    <t>394194249</t>
  </si>
  <si>
    <t>116082772</t>
  </si>
  <si>
    <t>77340323</t>
  </si>
  <si>
    <t>14780763</t>
  </si>
  <si>
    <t>602398107</t>
  </si>
  <si>
    <t>14508379</t>
  </si>
  <si>
    <t>587889728</t>
  </si>
  <si>
    <t>7280810</t>
  </si>
  <si>
    <t>6286969</t>
  </si>
  <si>
    <t>993841</t>
  </si>
  <si>
    <t>180828113</t>
  </si>
  <si>
    <t>2092734</t>
  </si>
  <si>
    <t>1930115</t>
  </si>
  <si>
    <t>184850962</t>
  </si>
  <si>
    <t>24702314</t>
  </si>
  <si>
    <t>797443004</t>
  </si>
  <si>
    <t>3269517</t>
  </si>
  <si>
    <t>10765</t>
  </si>
  <si>
    <t>3283157</t>
  </si>
  <si>
    <t>628232878</t>
  </si>
  <si>
    <t>369040281</t>
  </si>
  <si>
    <t>52720041</t>
  </si>
  <si>
    <t>1049993200</t>
  </si>
  <si>
    <t>12102354</t>
  </si>
  <si>
    <t>1037890846</t>
  </si>
  <si>
    <t>9899600</t>
  </si>
  <si>
    <t>9072700</t>
  </si>
  <si>
    <t>826900</t>
  </si>
  <si>
    <t>1693935</t>
  </si>
  <si>
    <t>67231530</t>
  </si>
  <si>
    <t>68925465</t>
  </si>
  <si>
    <t>1344706</t>
  </si>
  <si>
    <t>67580759</t>
  </si>
  <si>
    <t>17078979</t>
  </si>
  <si>
    <t>1122550584</t>
  </si>
  <si>
    <t>7352706</t>
  </si>
  <si>
    <t>164250</t>
  </si>
  <si>
    <t>2461</t>
  </si>
  <si>
    <t>17235</t>
  </si>
  <si>
    <t>7502182</t>
  </si>
  <si>
    <t>1590</t>
  </si>
  <si>
    <t>Business Registration ( flat fee)</t>
  </si>
  <si>
    <t>24440</t>
  </si>
  <si>
    <t>27945</t>
  </si>
  <si>
    <t>62433</t>
  </si>
  <si>
    <t>Lonnie Hart</t>
  </si>
  <si>
    <t>336-622-300</t>
  </si>
  <si>
    <t>17607703</t>
  </si>
  <si>
    <t>1749107</t>
  </si>
  <si>
    <t>15858596</t>
  </si>
  <si>
    <t>545454</t>
  </si>
  <si>
    <t>464870</t>
  </si>
  <si>
    <t>80584</t>
  </si>
  <si>
    <t>58954</t>
  </si>
  <si>
    <t>257918</t>
  </si>
  <si>
    <t>316872</t>
  </si>
  <si>
    <t>610326</t>
  </si>
  <si>
    <t>16785794</t>
  </si>
  <si>
    <t>20839</t>
  </si>
  <si>
    <t>20997</t>
  </si>
  <si>
    <t>339-849-7663</t>
  </si>
  <si>
    <t>53361063</t>
  </si>
  <si>
    <t>7466374</t>
  </si>
  <si>
    <t>64020488</t>
  </si>
  <si>
    <t>1508270</t>
  </si>
  <si>
    <t>62512218</t>
  </si>
  <si>
    <t>507897</t>
  </si>
  <si>
    <t>229506</t>
  </si>
  <si>
    <t>278391</t>
  </si>
  <si>
    <t>6751905</t>
  </si>
  <si>
    <t>150667</t>
  </si>
  <si>
    <t>23895</t>
  </si>
  <si>
    <t>6926467</t>
  </si>
  <si>
    <t>1319326</t>
  </si>
  <si>
    <t>70758011</t>
  </si>
  <si>
    <t>325432</t>
  </si>
  <si>
    <t>325487</t>
  </si>
  <si>
    <t>Susan Powell</t>
  </si>
  <si>
    <t>845147430</t>
  </si>
  <si>
    <t>50383467</t>
  </si>
  <si>
    <t>794763963</t>
  </si>
  <si>
    <t>137328275</t>
  </si>
  <si>
    <t>27966632</t>
  </si>
  <si>
    <t>960058870</t>
  </si>
  <si>
    <t>1728106</t>
  </si>
  <si>
    <t>1734024</t>
  </si>
  <si>
    <t>910-692-1649</t>
  </si>
  <si>
    <t>1432020268</t>
  </si>
  <si>
    <t>636832314</t>
  </si>
  <si>
    <t>18914880</t>
  </si>
  <si>
    <t>499818545</t>
  </si>
  <si>
    <t>2587586007</t>
  </si>
  <si>
    <t>497761148</t>
  </si>
  <si>
    <t>2089824859</t>
  </si>
  <si>
    <t>75716896</t>
  </si>
  <si>
    <t>1988531</t>
  </si>
  <si>
    <t>77705427</t>
  </si>
  <si>
    <t>786235</t>
  </si>
  <si>
    <t>76919192</t>
  </si>
  <si>
    <t>23339069</t>
  </si>
  <si>
    <t>2190083120</t>
  </si>
  <si>
    <t>8283268</t>
  </si>
  <si>
    <t>68143</t>
  </si>
  <si>
    <t>3810</t>
  </si>
  <si>
    <t>3432</t>
  </si>
  <si>
    <t>8351789</t>
  </si>
  <si>
    <t>1940</t>
  </si>
  <si>
    <t>39382</t>
  </si>
  <si>
    <t>2524594788</t>
  </si>
  <si>
    <t>8094799</t>
  </si>
  <si>
    <t>10238837</t>
  </si>
  <si>
    <t>1266386</t>
  </si>
  <si>
    <t>8972451</t>
  </si>
  <si>
    <t>204426</t>
  </si>
  <si>
    <t>141355</t>
  </si>
  <si>
    <t>345781</t>
  </si>
  <si>
    <t>338821</t>
  </si>
  <si>
    <t>213997</t>
  </si>
  <si>
    <t>9525269</t>
  </si>
  <si>
    <t>12382</t>
  </si>
  <si>
    <t>12481</t>
  </si>
  <si>
    <t>Jamison Crampton</t>
  </si>
  <si>
    <t>210963170</t>
  </si>
  <si>
    <t>43736267</t>
  </si>
  <si>
    <t>2572722</t>
  </si>
  <si>
    <t>257272159</t>
  </si>
  <si>
    <t>1841561</t>
  </si>
  <si>
    <t>255430598</t>
  </si>
  <si>
    <t>7925679</t>
  </si>
  <si>
    <t>686754</t>
  </si>
  <si>
    <t>8612433</t>
  </si>
  <si>
    <t>8275243</t>
  </si>
  <si>
    <t>272318274</t>
  </si>
  <si>
    <t>1810917</t>
  </si>
  <si>
    <t>1754</t>
  </si>
  <si>
    <t>1811733</t>
  </si>
  <si>
    <t>36591</t>
  </si>
  <si>
    <t>36911</t>
  </si>
  <si>
    <t>352368952</t>
  </si>
  <si>
    <t>2696314</t>
  </si>
  <si>
    <t>349672638</t>
  </si>
  <si>
    <t>372501</t>
  </si>
  <si>
    <t>346198</t>
  </si>
  <si>
    <t>26303</t>
  </si>
  <si>
    <t>40090954</t>
  </si>
  <si>
    <t>394263</t>
  </si>
  <si>
    <t>40485217</t>
  </si>
  <si>
    <t>42710</t>
  </si>
  <si>
    <t>40442507</t>
  </si>
  <si>
    <t>11437351</t>
  </si>
  <si>
    <t>401552496</t>
  </si>
  <si>
    <t>0.425</t>
  </si>
  <si>
    <t>1706598</t>
  </si>
  <si>
    <t>5660</t>
  </si>
  <si>
    <t>2281</t>
  </si>
  <si>
    <t>1097</t>
  </si>
  <si>
    <t>1713442</t>
  </si>
  <si>
    <t>17764</t>
  </si>
  <si>
    <t>Revaluation</t>
  </si>
  <si>
    <t>2634584132</t>
  </si>
  <si>
    <t>3093134</t>
  </si>
  <si>
    <t>2631490998</t>
  </si>
  <si>
    <t>11534676</t>
  </si>
  <si>
    <t>23972891</t>
  </si>
  <si>
    <t>9262766</t>
  </si>
  <si>
    <t>44770333</t>
  </si>
  <si>
    <t>419974</t>
  </si>
  <si>
    <t>44350359</t>
  </si>
  <si>
    <t>8783511</t>
  </si>
  <si>
    <t>2684624868</t>
  </si>
  <si>
    <t>4161170</t>
  </si>
  <si>
    <t>1724</t>
  </si>
  <si>
    <t>4162894</t>
  </si>
  <si>
    <t>222887559</t>
  </si>
  <si>
    <t>257480125</t>
  </si>
  <si>
    <t>181471682</t>
  </si>
  <si>
    <t>661839366</t>
  </si>
  <si>
    <t>107213630</t>
  </si>
  <si>
    <t>554625736</t>
  </si>
  <si>
    <t>931268</t>
  </si>
  <si>
    <t>538729518</t>
  </si>
  <si>
    <t>935370</t>
  </si>
  <si>
    <t>539664888</t>
  </si>
  <si>
    <t>34262048</t>
  </si>
  <si>
    <t>1128552672</t>
  </si>
  <si>
    <t>3270727</t>
  </si>
  <si>
    <t>17518</t>
  </si>
  <si>
    <t>704-839-0182 ext. 2001</t>
  </si>
  <si>
    <t>704-839-0182 ext 2001</t>
  </si>
  <si>
    <t>812386774</t>
  </si>
  <si>
    <t>60788200</t>
  </si>
  <si>
    <t>873174974</t>
  </si>
  <si>
    <t>19190636</t>
  </si>
  <si>
    <t>853984338</t>
  </si>
  <si>
    <t>22633300</t>
  </si>
  <si>
    <t>16993757</t>
  </si>
  <si>
    <t>5639543</t>
  </si>
  <si>
    <t>11136772</t>
  </si>
  <si>
    <t>2786796</t>
  </si>
  <si>
    <t>1408256</t>
  </si>
  <si>
    <t>15331824</t>
  </si>
  <si>
    <t>5564</t>
  </si>
  <si>
    <t>15326260</t>
  </si>
  <si>
    <t>12002095</t>
  </si>
  <si>
    <t>881312693</t>
  </si>
  <si>
    <t>145400</t>
  </si>
  <si>
    <t>145456</t>
  </si>
  <si>
    <t>223471100</t>
  </si>
  <si>
    <t>15389700</t>
  </si>
  <si>
    <t>238860800</t>
  </si>
  <si>
    <t>2249125</t>
  </si>
  <si>
    <t>236611675</t>
  </si>
  <si>
    <t>1410969</t>
  </si>
  <si>
    <t>599122</t>
  </si>
  <si>
    <t>212564</t>
  </si>
  <si>
    <t>2222655</t>
  </si>
  <si>
    <t>2739276</t>
  </si>
  <si>
    <t>241573606</t>
  </si>
  <si>
    <t>549319</t>
  </si>
  <si>
    <t>549388</t>
  </si>
  <si>
    <t>29633026</t>
  </si>
  <si>
    <t>8542593</t>
  </si>
  <si>
    <t>40875883</t>
  </si>
  <si>
    <t>1495902</t>
  </si>
  <si>
    <t>39379981</t>
  </si>
  <si>
    <t>1120114</t>
  </si>
  <si>
    <t>794302</t>
  </si>
  <si>
    <t>325812</t>
  </si>
  <si>
    <t>1360269</t>
  </si>
  <si>
    <t>77830</t>
  </si>
  <si>
    <t>38068</t>
  </si>
  <si>
    <t>1476167</t>
  </si>
  <si>
    <t>662189</t>
  </si>
  <si>
    <t>41518337</t>
  </si>
  <si>
    <t>199284</t>
  </si>
  <si>
    <t>199288</t>
  </si>
  <si>
    <t>8286698002</t>
  </si>
  <si>
    <t>8286693810</t>
  </si>
  <si>
    <t>232034500</t>
  </si>
  <si>
    <t>232382900</t>
  </si>
  <si>
    <t>696976</t>
  </si>
  <si>
    <t>231685924</t>
  </si>
  <si>
    <t>638712</t>
  </si>
  <si>
    <t>815827</t>
  </si>
  <si>
    <t>1312364</t>
  </si>
  <si>
    <t>233814115</t>
  </si>
  <si>
    <t>958635</t>
  </si>
  <si>
    <t>958991</t>
  </si>
  <si>
    <t>1/28/2017</t>
  </si>
  <si>
    <t>410693738</t>
  </si>
  <si>
    <t>5654300</t>
  </si>
  <si>
    <t>416348038</t>
  </si>
  <si>
    <t>74499467</t>
  </si>
  <si>
    <t>341848571</t>
  </si>
  <si>
    <t>102413063</t>
  </si>
  <si>
    <t>72320961</t>
  </si>
  <si>
    <t>30092102</t>
  </si>
  <si>
    <t>8644794</t>
  </si>
  <si>
    <t>5377028</t>
  </si>
  <si>
    <t>5504168</t>
  </si>
  <si>
    <t>19525990</t>
  </si>
  <si>
    <t>30780</t>
  </si>
  <si>
    <t>19495210</t>
  </si>
  <si>
    <t>8166772</t>
  </si>
  <si>
    <t>369510553</t>
  </si>
  <si>
    <t>73336</t>
  </si>
  <si>
    <t>567</t>
  </si>
  <si>
    <t>73975</t>
  </si>
  <si>
    <t>2525663186</t>
  </si>
  <si>
    <t>(252)527-7174 ext 7233</t>
  </si>
  <si>
    <t>(252)527-4923</t>
  </si>
  <si>
    <t>101904795</t>
  </si>
  <si>
    <t>14679490</t>
  </si>
  <si>
    <t>116728059</t>
  </si>
  <si>
    <t>3833636</t>
  </si>
  <si>
    <t>112894423</t>
  </si>
  <si>
    <t>1238088</t>
  </si>
  <si>
    <t>235173</t>
  </si>
  <si>
    <t>4291575</t>
  </si>
  <si>
    <t>886841</t>
  </si>
  <si>
    <t>447588</t>
  </si>
  <si>
    <t>5626004</t>
  </si>
  <si>
    <t>5611974</t>
  </si>
  <si>
    <t>1923057</t>
  </si>
  <si>
    <t>120429454</t>
  </si>
  <si>
    <t>565316</t>
  </si>
  <si>
    <t>702</t>
  </si>
  <si>
    <t>566300</t>
  </si>
  <si>
    <t>7583790</t>
  </si>
  <si>
    <t>4539020</t>
  </si>
  <si>
    <t>13217080</t>
  </si>
  <si>
    <t>769600</t>
  </si>
  <si>
    <t>12447480</t>
  </si>
  <si>
    <t>476100</t>
  </si>
  <si>
    <t>315330</t>
  </si>
  <si>
    <t>160770</t>
  </si>
  <si>
    <t>309617</t>
  </si>
  <si>
    <t>32164</t>
  </si>
  <si>
    <t>341781</t>
  </si>
  <si>
    <t>339281</t>
  </si>
  <si>
    <t>1584342</t>
  </si>
  <si>
    <t>14371103</t>
  </si>
  <si>
    <t>97719</t>
  </si>
  <si>
    <t>97734</t>
  </si>
  <si>
    <t>368628752</t>
  </si>
  <si>
    <t>125421782</t>
  </si>
  <si>
    <t>54545486</t>
  </si>
  <si>
    <t>558380741</t>
  </si>
  <si>
    <t>10128220</t>
  </si>
  <si>
    <t>548252521</t>
  </si>
  <si>
    <t>6506961</t>
  </si>
  <si>
    <t>3956618</t>
  </si>
  <si>
    <t>2550343</t>
  </si>
  <si>
    <t>134143029</t>
  </si>
  <si>
    <t>480096</t>
  </si>
  <si>
    <t>134623125</t>
  </si>
  <si>
    <t>244633</t>
  </si>
  <si>
    <t>134378492</t>
  </si>
  <si>
    <t>15730715</t>
  </si>
  <si>
    <t>698361728</t>
  </si>
  <si>
    <t>2793447</t>
  </si>
  <si>
    <t>10234</t>
  </si>
  <si>
    <t>2736</t>
  </si>
  <si>
    <t>2806417</t>
  </si>
  <si>
    <t>38328</t>
  </si>
  <si>
    <t>31526</t>
  </si>
  <si>
    <t>Itinerant merchant</t>
  </si>
  <si>
    <t>69982</t>
  </si>
  <si>
    <t>13122</t>
  </si>
  <si>
    <t>Emiliy Hurd</t>
  </si>
  <si>
    <t>Town Clerk / Tax Collector</t>
  </si>
  <si>
    <t>Ehurd@townofyoungsville.org</t>
  </si>
  <si>
    <t>50962170</t>
  </si>
  <si>
    <t>39641310</t>
  </si>
  <si>
    <t>32557590</t>
  </si>
  <si>
    <t>136464000</t>
  </si>
  <si>
    <t>26822670</t>
  </si>
  <si>
    <t>109641330</t>
  </si>
  <si>
    <t>4331540</t>
  </si>
  <si>
    <t>4083340</t>
  </si>
  <si>
    <t>248200</t>
  </si>
  <si>
    <t>25860520</t>
  </si>
  <si>
    <t>264868</t>
  </si>
  <si>
    <t>26125388</t>
  </si>
  <si>
    <t>12394432</t>
  </si>
  <si>
    <t>148161150</t>
  </si>
  <si>
    <t>976685</t>
  </si>
  <si>
    <t>6554</t>
  </si>
  <si>
    <t>970131</t>
  </si>
  <si>
    <t>3346</t>
  </si>
  <si>
    <t>3491</t>
  </si>
  <si>
    <t>DEBBIE HALL</t>
  </si>
  <si>
    <t>ALLISON SNELL</t>
  </si>
  <si>
    <t>ASNELL@NHCGOV.COM</t>
  </si>
  <si>
    <t>1426065800</t>
  </si>
  <si>
    <t>178702500</t>
  </si>
  <si>
    <t>1604772600</t>
  </si>
  <si>
    <t>6516505</t>
  </si>
  <si>
    <t>1598256095</t>
  </si>
  <si>
    <t>18545906</t>
  </si>
  <si>
    <t>341565</t>
  </si>
  <si>
    <t>23423430</t>
  </si>
  <si>
    <t>42310901</t>
  </si>
  <si>
    <t>9384650</t>
  </si>
  <si>
    <t>1649951646</t>
  </si>
  <si>
    <t>3877386</t>
  </si>
  <si>
    <t>4405</t>
  </si>
  <si>
    <t>5691</t>
  </si>
  <si>
    <t>5143</t>
  </si>
  <si>
    <t>3882339</t>
  </si>
  <si>
    <t>39661</t>
  </si>
  <si>
    <t>41426</t>
  </si>
  <si>
    <t>941022</t>
  </si>
  <si>
    <t>Town Hall/ Finance Officer</t>
  </si>
  <si>
    <t>28528607</t>
  </si>
  <si>
    <t>1246395</t>
  </si>
  <si>
    <t>27282212</t>
  </si>
  <si>
    <t>977937</t>
  </si>
  <si>
    <t>27550670</t>
  </si>
  <si>
    <t>2220762</t>
  </si>
  <si>
    <t>882566</t>
  </si>
  <si>
    <t>30385540</t>
  </si>
  <si>
    <t>15193</t>
  </si>
  <si>
    <t>Phillip Cordiero</t>
  </si>
  <si>
    <t>919-732-2104 ext. 1003</t>
  </si>
  <si>
    <t>Keri Carnes</t>
  </si>
  <si>
    <t>919-732-2104 ext. 1005</t>
  </si>
  <si>
    <t>919-732-1028</t>
  </si>
  <si>
    <t>keri.carnes@hillsboroughnc.org</t>
  </si>
  <si>
    <t>727169424</t>
  </si>
  <si>
    <t>19323100</t>
  </si>
  <si>
    <t>707846324</t>
  </si>
  <si>
    <t>75331424</t>
  </si>
  <si>
    <t>13727</t>
  </si>
  <si>
    <t>75345151</t>
  </si>
  <si>
    <t>419100</t>
  </si>
  <si>
    <t>74926051</t>
  </si>
  <si>
    <t>14138094</t>
  </si>
  <si>
    <t>796910469</t>
  </si>
  <si>
    <t>5563898</t>
  </si>
  <si>
    <t>8823</t>
  </si>
  <si>
    <t>3423</t>
  </si>
  <si>
    <t>5576144</t>
  </si>
  <si>
    <t>8092</t>
  </si>
  <si>
    <t>65174</t>
  </si>
  <si>
    <t>Tourism Development Authority</t>
  </si>
  <si>
    <t>489756297</t>
  </si>
  <si>
    <t>3284603</t>
  </si>
  <si>
    <t>486471694</t>
  </si>
  <si>
    <t>7700048</t>
  </si>
  <si>
    <t>11867621</t>
  </si>
  <si>
    <t>506039363</t>
  </si>
  <si>
    <t>2850800</t>
  </si>
  <si>
    <t>2580800</t>
  </si>
  <si>
    <t>Judy .Jeffreys</t>
  </si>
  <si>
    <t>January 30,2017</t>
  </si>
  <si>
    <t>9056090</t>
  </si>
  <si>
    <t>7174730</t>
  </si>
  <si>
    <t>17902090</t>
  </si>
  <si>
    <t>34132910</t>
  </si>
  <si>
    <t>17271886</t>
  </si>
  <si>
    <t>16861024</t>
  </si>
  <si>
    <t>3545728</t>
  </si>
  <si>
    <t>76392</t>
  </si>
  <si>
    <t>3622120</t>
  </si>
  <si>
    <t>1392</t>
  </si>
  <si>
    <t>3620728</t>
  </si>
  <si>
    <t>1418233</t>
  </si>
  <si>
    <t>21899985</t>
  </si>
  <si>
    <t>151111</t>
  </si>
  <si>
    <t>151205</t>
  </si>
  <si>
    <t>919-553-8919</t>
  </si>
  <si>
    <t>rmckie@townofclaytonnc.org</t>
  </si>
  <si>
    <t>1188024197</t>
  </si>
  <si>
    <t>293787221</t>
  </si>
  <si>
    <t>86541180</t>
  </si>
  <si>
    <t>1568352598</t>
  </si>
  <si>
    <t>13169018</t>
  </si>
  <si>
    <t>1555183580</t>
  </si>
  <si>
    <t>323240</t>
  </si>
  <si>
    <t>319916</t>
  </si>
  <si>
    <t>3324</t>
  </si>
  <si>
    <t>92965394</t>
  </si>
  <si>
    <t>3742657</t>
  </si>
  <si>
    <t>2163537</t>
  </si>
  <si>
    <t>98871588</t>
  </si>
  <si>
    <t>98869618</t>
  </si>
  <si>
    <t>18536813</t>
  </si>
  <si>
    <t>1672590011</t>
  </si>
  <si>
    <t>9199264</t>
  </si>
  <si>
    <t>31439</t>
  </si>
  <si>
    <t>7124</t>
  </si>
  <si>
    <t>9237827</t>
  </si>
  <si>
    <t>382315280</t>
  </si>
  <si>
    <t>302423686</t>
  </si>
  <si>
    <t>23440380</t>
  </si>
  <si>
    <t>76272390</t>
  </si>
  <si>
    <t>784451736</t>
  </si>
  <si>
    <t>76438678</t>
  </si>
  <si>
    <t>708013058</t>
  </si>
  <si>
    <t>3669630</t>
  </si>
  <si>
    <t>2823400</t>
  </si>
  <si>
    <t>846230</t>
  </si>
  <si>
    <t>45821569</t>
  </si>
  <si>
    <t>565495</t>
  </si>
  <si>
    <t>46387064</t>
  </si>
  <si>
    <t>14530</t>
  </si>
  <si>
    <t>46372534</t>
  </si>
  <si>
    <t>17973082</t>
  </si>
  <si>
    <t>772358674</t>
  </si>
  <si>
    <t>3609231</t>
  </si>
  <si>
    <t>23491</t>
  </si>
  <si>
    <t>3664</t>
  </si>
  <si>
    <t>3631218</t>
  </si>
  <si>
    <t>753</t>
  </si>
  <si>
    <t>10279</t>
  </si>
  <si>
    <t>38527420</t>
  </si>
  <si>
    <t>20947200</t>
  </si>
  <si>
    <t>239190</t>
  </si>
  <si>
    <t>25835469</t>
  </si>
  <si>
    <t>85549279</t>
  </si>
  <si>
    <t>22918363</t>
  </si>
  <si>
    <t>62630916</t>
  </si>
  <si>
    <t>6450115</t>
  </si>
  <si>
    <t>4005780</t>
  </si>
  <si>
    <t>2444335</t>
  </si>
  <si>
    <t>3699084</t>
  </si>
  <si>
    <t>209617</t>
  </si>
  <si>
    <t>3908701</t>
  </si>
  <si>
    <t>3886701</t>
  </si>
  <si>
    <t>2168206</t>
  </si>
  <si>
    <t>68685823</t>
  </si>
  <si>
    <t>332881</t>
  </si>
  <si>
    <t>3608</t>
  </si>
  <si>
    <t>954</t>
  </si>
  <si>
    <t>335896</t>
  </si>
  <si>
    <t>336.427.0241</t>
  </si>
  <si>
    <t>72432075</t>
  </si>
  <si>
    <t>49538239</t>
  </si>
  <si>
    <t>25589197</t>
  </si>
  <si>
    <t>147559511</t>
  </si>
  <si>
    <t>2744596</t>
  </si>
  <si>
    <t>144814915</t>
  </si>
  <si>
    <t>51127571</t>
  </si>
  <si>
    <t>359677</t>
  </si>
  <si>
    <t>133439</t>
  </si>
  <si>
    <t>51620687</t>
  </si>
  <si>
    <t>5845018</t>
  </si>
  <si>
    <t>202280620</t>
  </si>
  <si>
    <t>1274368</t>
  </si>
  <si>
    <t>14588</t>
  </si>
  <si>
    <t>2277</t>
  </si>
  <si>
    <t>1291233</t>
  </si>
  <si>
    <t>Keith Herrmann</t>
  </si>
  <si>
    <t>919-560-4455 ext 18230</t>
  </si>
  <si>
    <t>Rachel Bobbitt</t>
  </si>
  <si>
    <t>919-560-4511 ext 18241</t>
  </si>
  <si>
    <t>919-560-1151</t>
  </si>
  <si>
    <t>rachel.bobbitt@durhamnc.gov</t>
  </si>
  <si>
    <t>14439480718</t>
  </si>
  <si>
    <t>8829862240</t>
  </si>
  <si>
    <t>800427689</t>
  </si>
  <si>
    <t>24069770647</t>
  </si>
  <si>
    <t>310099865</t>
  </si>
  <si>
    <t>23759670782</t>
  </si>
  <si>
    <t>1773721882</t>
  </si>
  <si>
    <t>9473431</t>
  </si>
  <si>
    <t>44367517</t>
  </si>
  <si>
    <t>1827562830</t>
  </si>
  <si>
    <t>8615688</t>
  </si>
  <si>
    <t>1818947142</t>
  </si>
  <si>
    <t>367037614</t>
  </si>
  <si>
    <t>25945655538</t>
  </si>
  <si>
    <t>0.5607</t>
  </si>
  <si>
    <t>145628196</t>
  </si>
  <si>
    <t>119815</t>
  </si>
  <si>
    <t>82885</t>
  </si>
  <si>
    <t>145830895</t>
  </si>
  <si>
    <t>11673</t>
  </si>
  <si>
    <t>281744</t>
  </si>
  <si>
    <t>83433</t>
  </si>
  <si>
    <t>365177</t>
  </si>
  <si>
    <t>(252( 726-6848 ext. 104</t>
  </si>
  <si>
    <t>(252) 726-6848 ext. 117</t>
  </si>
  <si>
    <t>(252) 726-2267</t>
  </si>
  <si>
    <t>1711544258</t>
  </si>
  <si>
    <t>6693831</t>
  </si>
  <si>
    <t>1704850427</t>
  </si>
  <si>
    <t>69452294</t>
  </si>
  <si>
    <t>2966831</t>
  </si>
  <si>
    <t>102317297</t>
  </si>
  <si>
    <t>174736422</t>
  </si>
  <si>
    <t>993906</t>
  </si>
  <si>
    <t>173742516</t>
  </si>
  <si>
    <t>29621631</t>
  </si>
  <si>
    <t>1908214574</t>
  </si>
  <si>
    <t>6624730</t>
  </si>
  <si>
    <t>148747</t>
  </si>
  <si>
    <t>7935</t>
  </si>
  <si>
    <t>89407</t>
  </si>
  <si>
    <t>6692005</t>
  </si>
  <si>
    <t>28793</t>
  </si>
  <si>
    <t>1959</t>
  </si>
  <si>
    <t>30752</t>
  </si>
  <si>
    <t>DOES NOT APPLY</t>
  </si>
  <si>
    <t>1/31/2017</t>
  </si>
  <si>
    <t>jtate@cityofmebane.com</t>
  </si>
  <si>
    <t>588792224</t>
  </si>
  <si>
    <t>364032892</t>
  </si>
  <si>
    <t>138258150</t>
  </si>
  <si>
    <t>229067065</t>
  </si>
  <si>
    <t>1320150331</t>
  </si>
  <si>
    <t>11846820</t>
  </si>
  <si>
    <t>1308303511</t>
  </si>
  <si>
    <t>753375</t>
  </si>
  <si>
    <t>747904</t>
  </si>
  <si>
    <t>5471</t>
  </si>
  <si>
    <t>416869752</t>
  </si>
  <si>
    <t>451864</t>
  </si>
  <si>
    <t>1035454</t>
  </si>
  <si>
    <t>418357070</t>
  </si>
  <si>
    <t>24092212</t>
  </si>
  <si>
    <t>1750752793</t>
  </si>
  <si>
    <t>8518211</t>
  </si>
  <si>
    <t>80951</t>
  </si>
  <si>
    <t>11184</t>
  </si>
  <si>
    <t>8610346</t>
  </si>
  <si>
    <t>79339</t>
  </si>
  <si>
    <t>12796</t>
  </si>
  <si>
    <t>795</t>
  </si>
  <si>
    <t>Excludes wholly exempt properties, a change in presentation from prior years.</t>
  </si>
  <si>
    <t>241553505</t>
  </si>
  <si>
    <t>67129001</t>
  </si>
  <si>
    <t>31363834</t>
  </si>
  <si>
    <t>6515360</t>
  </si>
  <si>
    <t>346561700</t>
  </si>
  <si>
    <t>27872891</t>
  </si>
  <si>
    <t>318688809</t>
  </si>
  <si>
    <t>27098318</t>
  </si>
  <si>
    <t>24468461</t>
  </si>
  <si>
    <t>2629857</t>
  </si>
  <si>
    <t>15296829</t>
  </si>
  <si>
    <t>2177258</t>
  </si>
  <si>
    <t>363091</t>
  </si>
  <si>
    <t>17837178</t>
  </si>
  <si>
    <t>8651056</t>
  </si>
  <si>
    <t>345177043</t>
  </si>
  <si>
    <t>686522</t>
  </si>
  <si>
    <t>10754</t>
  </si>
  <si>
    <t>698896</t>
  </si>
  <si>
    <t>Tarasa Lewis</t>
  </si>
  <si>
    <t>252-641-7857</t>
  </si>
  <si>
    <t>tarasalewis@edgecombeco.com</t>
  </si>
  <si>
    <t>1809161</t>
  </si>
  <si>
    <t>3456400</t>
  </si>
  <si>
    <t>3038859</t>
  </si>
  <si>
    <t>219708</t>
  </si>
  <si>
    <t>39393</t>
  </si>
  <si>
    <t>259736</t>
  </si>
  <si>
    <t>85422</t>
  </si>
  <si>
    <t>3384017</t>
  </si>
  <si>
    <t>8460</t>
  </si>
  <si>
    <t>8674</t>
  </si>
  <si>
    <t>160053608</t>
  </si>
  <si>
    <t>38886353</t>
  </si>
  <si>
    <t>29736623</t>
  </si>
  <si>
    <t>228676584</t>
  </si>
  <si>
    <t>4578550</t>
  </si>
  <si>
    <t>224098034</t>
  </si>
  <si>
    <t>27890867</t>
  </si>
  <si>
    <t>1162119</t>
  </si>
  <si>
    <t>29052986</t>
  </si>
  <si>
    <t>4810</t>
  </si>
  <si>
    <t>29048176</t>
  </si>
  <si>
    <t>5772254</t>
  </si>
  <si>
    <t>258918464</t>
  </si>
  <si>
    <t>1009782</t>
  </si>
  <si>
    <t>jlamaster@valdesenc.gov</t>
  </si>
  <si>
    <t>265814237</t>
  </si>
  <si>
    <t>4764938</t>
  </si>
  <si>
    <t>261049299</t>
  </si>
  <si>
    <t>67910201</t>
  </si>
  <si>
    <t>67889861</t>
  </si>
  <si>
    <t>10525933</t>
  </si>
  <si>
    <t>339465093</t>
  </si>
  <si>
    <t>0.545</t>
  </si>
  <si>
    <t>1850085</t>
  </si>
  <si>
    <t xml:space="preserve">Christy Fox </t>
  </si>
  <si>
    <t xml:space="preserve">Asst. Finance Officer/Tax Collector </t>
  </si>
  <si>
    <t>Christy Fox</t>
  </si>
  <si>
    <t>cfox@caswellbeach.org</t>
  </si>
  <si>
    <t>256672640</t>
  </si>
  <si>
    <t>266826790</t>
  </si>
  <si>
    <t>10589605</t>
  </si>
  <si>
    <t>256237185</t>
  </si>
  <si>
    <t>2187067</t>
  </si>
  <si>
    <t>134365</t>
  </si>
  <si>
    <t>2321432</t>
  </si>
  <si>
    <t>14185056</t>
  </si>
  <si>
    <t>272743673</t>
  </si>
  <si>
    <t>600036</t>
  </si>
  <si>
    <t>600123</t>
  </si>
  <si>
    <t>249863</t>
  </si>
  <si>
    <t>204079</t>
  </si>
  <si>
    <t>45784</t>
  </si>
  <si>
    <t>Finanace Officer</t>
  </si>
  <si>
    <t>383510287</t>
  </si>
  <si>
    <t>3362943</t>
  </si>
  <si>
    <t>380147344</t>
  </si>
  <si>
    <t>10047220</t>
  </si>
  <si>
    <t>6785902</t>
  </si>
  <si>
    <t>16833122</t>
  </si>
  <si>
    <t>3130247</t>
  </si>
  <si>
    <t>400110713</t>
  </si>
  <si>
    <t>1560393</t>
  </si>
  <si>
    <t>3862</t>
  </si>
  <si>
    <t>2528</t>
  </si>
  <si>
    <t>1565391</t>
  </si>
  <si>
    <t>5550</t>
  </si>
  <si>
    <t>6125</t>
  </si>
  <si>
    <t>Ben Blackburn</t>
  </si>
  <si>
    <t>Dixie Wall</t>
  </si>
  <si>
    <t>dwall@cityofcherryville.com</t>
  </si>
  <si>
    <t>217324554</t>
  </si>
  <si>
    <t>59288507</t>
  </si>
  <si>
    <t>13317892</t>
  </si>
  <si>
    <t>289930953</t>
  </si>
  <si>
    <t>6232964</t>
  </si>
  <si>
    <t>283697989</t>
  </si>
  <si>
    <t>1122467</t>
  </si>
  <si>
    <t>715547</t>
  </si>
  <si>
    <t>27610548</t>
  </si>
  <si>
    <t>860471</t>
  </si>
  <si>
    <t>666863</t>
  </si>
  <si>
    <t>29137882</t>
  </si>
  <si>
    <t>6120</t>
  </si>
  <si>
    <t>29131762</t>
  </si>
  <si>
    <t>9531601</t>
  </si>
  <si>
    <t>322361352</t>
  </si>
  <si>
    <t>1482834</t>
  </si>
  <si>
    <t>1968</t>
  </si>
  <si>
    <t>1484830</t>
  </si>
  <si>
    <t>J. Doug Booth</t>
  </si>
  <si>
    <t>Reta Chase</t>
  </si>
  <si>
    <t>8744600</t>
  </si>
  <si>
    <t>392320</t>
  </si>
  <si>
    <t>8352280</t>
  </si>
  <si>
    <t>62106</t>
  </si>
  <si>
    <t>38949</t>
  </si>
  <si>
    <t>101055</t>
  </si>
  <si>
    <t>160286</t>
  </si>
  <si>
    <t>8613621</t>
  </si>
  <si>
    <t>65498</t>
  </si>
  <si>
    <t>65513</t>
  </si>
  <si>
    <t>6845310</t>
  </si>
  <si>
    <t>828100</t>
  </si>
  <si>
    <t>7673410</t>
  </si>
  <si>
    <t>695786</t>
  </si>
  <si>
    <t>6977624</t>
  </si>
  <si>
    <t>22238</t>
  </si>
  <si>
    <t>108029</t>
  </si>
  <si>
    <t>130267</t>
  </si>
  <si>
    <t>181720</t>
  </si>
  <si>
    <t>7289611</t>
  </si>
  <si>
    <t>46201</t>
  </si>
  <si>
    <t>46221</t>
  </si>
  <si>
    <t>910-237-7629</t>
  </si>
  <si>
    <t>Tarasa M Lewis</t>
  </si>
  <si>
    <t>tarasalewis@edgecombe.nc.us</t>
  </si>
  <si>
    <t>43576632</t>
  </si>
  <si>
    <t>1506243</t>
  </si>
  <si>
    <t>914015</t>
  </si>
  <si>
    <t>46074340</t>
  </si>
  <si>
    <t>3130120</t>
  </si>
  <si>
    <t>42944220</t>
  </si>
  <si>
    <t>110510</t>
  </si>
  <si>
    <t>62546</t>
  </si>
  <si>
    <t>47964</t>
  </si>
  <si>
    <t>179481</t>
  </si>
  <si>
    <t>469675</t>
  </si>
  <si>
    <t>45511</t>
  </si>
  <si>
    <t>694667</t>
  </si>
  <si>
    <t>1460571</t>
  </si>
  <si>
    <t>45099458</t>
  </si>
  <si>
    <t>275107</t>
  </si>
  <si>
    <t>10741</t>
  </si>
  <si>
    <t>285103</t>
  </si>
  <si>
    <t>Scott L. Edwards</t>
  </si>
  <si>
    <t>175568550</t>
  </si>
  <si>
    <t>77310500</t>
  </si>
  <si>
    <t>41764800</t>
  </si>
  <si>
    <t>9762420</t>
  </si>
  <si>
    <t>304406270</t>
  </si>
  <si>
    <t>5716323</t>
  </si>
  <si>
    <t>298689947</t>
  </si>
  <si>
    <t>2618090</t>
  </si>
  <si>
    <t>1875600</t>
  </si>
  <si>
    <t>742490</t>
  </si>
  <si>
    <t>143905128</t>
  </si>
  <si>
    <t>208625</t>
  </si>
  <si>
    <t>144115613</t>
  </si>
  <si>
    <t>28290</t>
  </si>
  <si>
    <t>144087323</t>
  </si>
  <si>
    <t>12955214</t>
  </si>
  <si>
    <t>455732484</t>
  </si>
  <si>
    <t>2187516</t>
  </si>
  <si>
    <t>2188009</t>
  </si>
  <si>
    <t>csprague@yadkinville.org</t>
  </si>
  <si>
    <t>96819622</t>
  </si>
  <si>
    <t>104254876</t>
  </si>
  <si>
    <t>201074498</t>
  </si>
  <si>
    <t>2292706</t>
  </si>
  <si>
    <t>198781792</t>
  </si>
  <si>
    <t>44648716</t>
  </si>
  <si>
    <t>474603</t>
  </si>
  <si>
    <t>61100</t>
  </si>
  <si>
    <t>45184419</t>
  </si>
  <si>
    <t>5046931</t>
  </si>
  <si>
    <t>249013142</t>
  </si>
  <si>
    <t>1045855</t>
  </si>
  <si>
    <t>1048474</t>
  </si>
  <si>
    <t xml:space="preserve">Motor Vehicle Tax </t>
  </si>
  <si>
    <t>13614</t>
  </si>
  <si>
    <t>35508</t>
  </si>
  <si>
    <t xml:space="preserve">Yadkinville Tourism &amp; Development Authority  </t>
  </si>
  <si>
    <t>6858835300</t>
  </si>
  <si>
    <t>54779649</t>
  </si>
  <si>
    <t>6913614949</t>
  </si>
  <si>
    <t>17169416</t>
  </si>
  <si>
    <t>6896445533</t>
  </si>
  <si>
    <t>176073324</t>
  </si>
  <si>
    <t>2799824</t>
  </si>
  <si>
    <t>407029</t>
  </si>
  <si>
    <t>179280177</t>
  </si>
  <si>
    <t>83768622</t>
  </si>
  <si>
    <t>7159494332</t>
  </si>
  <si>
    <t>37452587</t>
  </si>
  <si>
    <t>37452586</t>
  </si>
  <si>
    <t>37452895</t>
  </si>
  <si>
    <t>4620</t>
  </si>
  <si>
    <t>445634</t>
  </si>
  <si>
    <t>444595</t>
  </si>
  <si>
    <t>19449</t>
  </si>
  <si>
    <t>914298</t>
  </si>
  <si>
    <t>55539</t>
  </si>
  <si>
    <t>1202746</t>
  </si>
  <si>
    <t>970007</t>
  </si>
  <si>
    <t>232739</t>
  </si>
  <si>
    <t>336-667-7129  EXT. 3004</t>
  </si>
  <si>
    <t>328837590</t>
  </si>
  <si>
    <t>119930190</t>
  </si>
  <si>
    <t>448767780</t>
  </si>
  <si>
    <t>120537665</t>
  </si>
  <si>
    <t>328230115</t>
  </si>
  <si>
    <t>50994430</t>
  </si>
  <si>
    <t>1604512</t>
  </si>
  <si>
    <t>52598942</t>
  </si>
  <si>
    <t>14860691</t>
  </si>
  <si>
    <t>395689748</t>
  </si>
  <si>
    <t>2057585</t>
  </si>
  <si>
    <t>15743</t>
  </si>
  <si>
    <t>1760</t>
  </si>
  <si>
    <t>2074339</t>
  </si>
  <si>
    <t>The values last year already had the exemptions and deferments subtracted.</t>
  </si>
  <si>
    <t>We had a business that got a grant and added expensive equipement..</t>
  </si>
  <si>
    <t>426289762</t>
  </si>
  <si>
    <t>442807188</t>
  </si>
  <si>
    <t>2246950</t>
  </si>
  <si>
    <t>871343900</t>
  </si>
  <si>
    <t>10516143</t>
  </si>
  <si>
    <t>860827757</t>
  </si>
  <si>
    <t>586780</t>
  </si>
  <si>
    <t>535460</t>
  </si>
  <si>
    <t>51320</t>
  </si>
  <si>
    <t>38893011</t>
  </si>
  <si>
    <t>463028</t>
  </si>
  <si>
    <t>265780</t>
  </si>
  <si>
    <t>39621819</t>
  </si>
  <si>
    <t>7130</t>
  </si>
  <si>
    <t>39614689</t>
  </si>
  <si>
    <t>18929592</t>
  </si>
  <si>
    <t>919372038</t>
  </si>
  <si>
    <t>4412986</t>
  </si>
  <si>
    <t>127096200</t>
  </si>
  <si>
    <t>67835337</t>
  </si>
  <si>
    <t>106765484</t>
  </si>
  <si>
    <t>303054861</t>
  </si>
  <si>
    <t>107163624</t>
  </si>
  <si>
    <t>195891237</t>
  </si>
  <si>
    <t>3170680</t>
  </si>
  <si>
    <t>2046880</t>
  </si>
  <si>
    <t>1123800</t>
  </si>
  <si>
    <t>13385409</t>
  </si>
  <si>
    <t>429301</t>
  </si>
  <si>
    <t>13814710</t>
  </si>
  <si>
    <t>3810794</t>
  </si>
  <si>
    <t>213516741</t>
  </si>
  <si>
    <t>1047673</t>
  </si>
  <si>
    <t>9291</t>
  </si>
  <si>
    <t>1906</t>
  </si>
  <si>
    <t>1055911</t>
  </si>
  <si>
    <t>9858</t>
  </si>
  <si>
    <t>10163</t>
  </si>
  <si>
    <t>Catherine Gwynn</t>
  </si>
  <si>
    <t>Shanika Hall</t>
  </si>
  <si>
    <t>(252)939-3140</t>
  </si>
  <si>
    <t>(252)939-1679</t>
  </si>
  <si>
    <t>shanika.hall@ci.kinston.nc.us</t>
  </si>
  <si>
    <t>690760975</t>
  </si>
  <si>
    <t>387376984</t>
  </si>
  <si>
    <t>91832079</t>
  </si>
  <si>
    <t>1169970038</t>
  </si>
  <si>
    <t>26724233</t>
  </si>
  <si>
    <t>1143245805</t>
  </si>
  <si>
    <t>10213888</t>
  </si>
  <si>
    <t>8181441</t>
  </si>
  <si>
    <t>2032447</t>
  </si>
  <si>
    <t>212741187</t>
  </si>
  <si>
    <t>4358904</t>
  </si>
  <si>
    <t>1436201</t>
  </si>
  <si>
    <t>218536292</t>
  </si>
  <si>
    <t>28700</t>
  </si>
  <si>
    <t>218507592</t>
  </si>
  <si>
    <t>25650459</t>
  </si>
  <si>
    <t>1387403856</t>
  </si>
  <si>
    <t>9148045</t>
  </si>
  <si>
    <t>6578</t>
  </si>
  <si>
    <t>4096</t>
  </si>
  <si>
    <t>9158719</t>
  </si>
  <si>
    <t>1668</t>
  </si>
  <si>
    <t>146918</t>
  </si>
  <si>
    <t>10.00/vehicle</t>
  </si>
  <si>
    <t>148601</t>
  </si>
  <si>
    <t>26092</t>
  </si>
  <si>
    <t>23874</t>
  </si>
  <si>
    <t>49966</t>
  </si>
  <si>
    <t>223552</t>
  </si>
  <si>
    <t>11178</t>
  </si>
  <si>
    <t>212374</t>
  </si>
  <si>
    <t>Kinston Lenoir County Tourism and Development Authorities</t>
  </si>
  <si>
    <t xml:space="preserve"> Patricia Garrell</t>
  </si>
  <si>
    <t>(910)654-4148</t>
  </si>
  <si>
    <t>(910)654-4147</t>
  </si>
  <si>
    <t>63860400</t>
  </si>
  <si>
    <t>2227082</t>
  </si>
  <si>
    <t>61633318</t>
  </si>
  <si>
    <t>8661701</t>
  </si>
  <si>
    <t>64640</t>
  </si>
  <si>
    <t>8597061</t>
  </si>
  <si>
    <t>2843167</t>
  </si>
  <si>
    <t>73073546</t>
  </si>
  <si>
    <t>453055</t>
  </si>
  <si>
    <t>453793</t>
  </si>
  <si>
    <t>36361031</t>
  </si>
  <si>
    <t>6771031</t>
  </si>
  <si>
    <t>49586164</t>
  </si>
  <si>
    <t>1453209</t>
  </si>
  <si>
    <t>48132955</t>
  </si>
  <si>
    <t>16113567</t>
  </si>
  <si>
    <t>196701</t>
  </si>
  <si>
    <t>46258</t>
  </si>
  <si>
    <t>16356526</t>
  </si>
  <si>
    <t>16340946</t>
  </si>
  <si>
    <t>2642126</t>
  </si>
  <si>
    <t>67116027</t>
  </si>
  <si>
    <t>463101</t>
  </si>
  <si>
    <t>269</t>
  </si>
  <si>
    <t>465242</t>
  </si>
  <si>
    <t>1648699660</t>
  </si>
  <si>
    <t>49720860</t>
  </si>
  <si>
    <t>1698420520</t>
  </si>
  <si>
    <t>51188560</t>
  </si>
  <si>
    <t>1647231960</t>
  </si>
  <si>
    <t>12517378</t>
  </si>
  <si>
    <t>5953383</t>
  </si>
  <si>
    <t>18470761</t>
  </si>
  <si>
    <t>4529383</t>
  </si>
  <si>
    <t>1670232104</t>
  </si>
  <si>
    <t>3131685</t>
  </si>
  <si>
    <t>303</t>
  </si>
  <si>
    <t>3131988</t>
  </si>
  <si>
    <t>MOBILE VENDOR</t>
  </si>
  <si>
    <t>2356166</t>
  </si>
  <si>
    <t>1963479</t>
  </si>
  <si>
    <t>392687</t>
  </si>
  <si>
    <t>381525490</t>
  </si>
  <si>
    <t>73786180</t>
  </si>
  <si>
    <t>455311670</t>
  </si>
  <si>
    <t>5740927</t>
  </si>
  <si>
    <t>449570743</t>
  </si>
  <si>
    <t>130280</t>
  </si>
  <si>
    <t>1679953</t>
  </si>
  <si>
    <t>402101</t>
  </si>
  <si>
    <t>943489</t>
  </si>
  <si>
    <t>3025543</t>
  </si>
  <si>
    <t>41192</t>
  </si>
  <si>
    <t>2984351</t>
  </si>
  <si>
    <t>976191</t>
  </si>
  <si>
    <t>453531285</t>
  </si>
  <si>
    <t>825405</t>
  </si>
  <si>
    <t>825432</t>
  </si>
  <si>
    <t>26398</t>
  </si>
  <si>
    <t>27388</t>
  </si>
  <si>
    <t>Assistant City Manager Administration/Finance Director</t>
  </si>
  <si>
    <t>msmith@reidsvillenc.gov</t>
  </si>
  <si>
    <t>461076030</t>
  </si>
  <si>
    <t>211017954</t>
  </si>
  <si>
    <t>79186939</t>
  </si>
  <si>
    <t>751280923</t>
  </si>
  <si>
    <t>10160341</t>
  </si>
  <si>
    <t>741120582</t>
  </si>
  <si>
    <t>1299249</t>
  </si>
  <si>
    <t>875081</t>
  </si>
  <si>
    <t>424168</t>
  </si>
  <si>
    <t>282865850</t>
  </si>
  <si>
    <t>3414419</t>
  </si>
  <si>
    <t>922323</t>
  </si>
  <si>
    <t>287202592</t>
  </si>
  <si>
    <t>10192948</t>
  </si>
  <si>
    <t>277009644</t>
  </si>
  <si>
    <t>33965882</t>
  </si>
  <si>
    <t>1052096108</t>
  </si>
  <si>
    <t>7785511</t>
  </si>
  <si>
    <t>150057</t>
  </si>
  <si>
    <t>34361</t>
  </si>
  <si>
    <t>7969929</t>
  </si>
  <si>
    <t>8955</t>
  </si>
  <si>
    <t>61748</t>
  </si>
  <si>
    <t>Cindy Novak</t>
  </si>
  <si>
    <t>336.427.2271</t>
  </si>
  <si>
    <t>336.427.2565</t>
  </si>
  <si>
    <t>cnovak@townofmadison.org</t>
  </si>
  <si>
    <t>76187788</t>
  </si>
  <si>
    <t>49900463</t>
  </si>
  <si>
    <t>163549368</t>
  </si>
  <si>
    <t>2091543</t>
  </si>
  <si>
    <t>161457825</t>
  </si>
  <si>
    <t>31796120</t>
  </si>
  <si>
    <t>2247848</t>
  </si>
  <si>
    <t>272290</t>
  </si>
  <si>
    <t>34316258</t>
  </si>
  <si>
    <t>34313638</t>
  </si>
  <si>
    <t>11319618</t>
  </si>
  <si>
    <t>207091081</t>
  </si>
  <si>
    <t>1511765</t>
  </si>
  <si>
    <t>1971</t>
  </si>
  <si>
    <t>1525099</t>
  </si>
  <si>
    <t>466588257</t>
  </si>
  <si>
    <t>350181450</t>
  </si>
  <si>
    <t>66585620</t>
  </si>
  <si>
    <t>883355327</t>
  </si>
  <si>
    <t>9589805</t>
  </si>
  <si>
    <t>873765522</t>
  </si>
  <si>
    <t>7634659</t>
  </si>
  <si>
    <t>6218036</t>
  </si>
  <si>
    <t>1416623</t>
  </si>
  <si>
    <t>89172873</t>
  </si>
  <si>
    <t>1004860</t>
  </si>
  <si>
    <t>6820888</t>
  </si>
  <si>
    <t>96998621</t>
  </si>
  <si>
    <t>96991501</t>
  </si>
  <si>
    <t>18394765</t>
  </si>
  <si>
    <t>989151788</t>
  </si>
  <si>
    <t>5545335</t>
  </si>
  <si>
    <t>121123</t>
  </si>
  <si>
    <t>8464</t>
  </si>
  <si>
    <t>5674922</t>
  </si>
  <si>
    <t>Motels</t>
  </si>
  <si>
    <t>885</t>
  </si>
  <si>
    <t>Other Misc. Past Dues</t>
  </si>
  <si>
    <t>2573</t>
  </si>
  <si>
    <t>216631</t>
  </si>
  <si>
    <t>4477</t>
  </si>
  <si>
    <t>212154</t>
  </si>
  <si>
    <t>Johnston County Tourisn Development Authority</t>
  </si>
  <si>
    <t>Marsha Jones</t>
  </si>
  <si>
    <t>proctorvillenc.gail.com</t>
  </si>
  <si>
    <t>4021700</t>
  </si>
  <si>
    <t>4155800</t>
  </si>
  <si>
    <t>521950</t>
  </si>
  <si>
    <t>3633850</t>
  </si>
  <si>
    <t>10891</t>
  </si>
  <si>
    <t>34130</t>
  </si>
  <si>
    <t>29704</t>
  </si>
  <si>
    <t>74725</t>
  </si>
  <si>
    <t>201052</t>
  </si>
  <si>
    <t>3909627</t>
  </si>
  <si>
    <t>7410</t>
  </si>
  <si>
    <t>7426</t>
  </si>
  <si>
    <t>Melissa A. Radke</t>
  </si>
  <si>
    <t>Chowan County Tax Administrator</t>
  </si>
  <si>
    <t>252-482-9837</t>
  </si>
  <si>
    <t>melissa.radke@chowan.nc.gov</t>
  </si>
  <si>
    <t>265636830</t>
  </si>
  <si>
    <t>119436142</t>
  </si>
  <si>
    <t>6258580</t>
  </si>
  <si>
    <t>756980</t>
  </si>
  <si>
    <t>392088532</t>
  </si>
  <si>
    <t>6060278</t>
  </si>
  <si>
    <t>386028254</t>
  </si>
  <si>
    <t>2818820</t>
  </si>
  <si>
    <t>1229776</t>
  </si>
  <si>
    <t>1589044</t>
  </si>
  <si>
    <t>37684815</t>
  </si>
  <si>
    <t>2710107</t>
  </si>
  <si>
    <t>2571714</t>
  </si>
  <si>
    <t>42966636</t>
  </si>
  <si>
    <t>9757145</t>
  </si>
  <si>
    <t>438752035</t>
  </si>
  <si>
    <t>1637398</t>
  </si>
  <si>
    <t>37958</t>
  </si>
  <si>
    <t>2446</t>
  </si>
  <si>
    <t>11011</t>
  </si>
  <si>
    <t>1666791</t>
  </si>
  <si>
    <t>82726770</t>
  </si>
  <si>
    <t>6329990</t>
  </si>
  <si>
    <t>89056760</t>
  </si>
  <si>
    <t>1849792</t>
  </si>
  <si>
    <t>87206968</t>
  </si>
  <si>
    <t>3374675</t>
  </si>
  <si>
    <t>234775</t>
  </si>
  <si>
    <t>3609450</t>
  </si>
  <si>
    <t>1813555</t>
  </si>
  <si>
    <t>92629973</t>
  </si>
  <si>
    <t>361257</t>
  </si>
  <si>
    <t>361297</t>
  </si>
  <si>
    <t>919-242-4186</t>
  </si>
  <si>
    <t>michaelhunt@pikevillenc.com</t>
  </si>
  <si>
    <t>37349160</t>
  </si>
  <si>
    <t>839950</t>
  </si>
  <si>
    <t>36509210</t>
  </si>
  <si>
    <t>623920</t>
  </si>
  <si>
    <t>36725240</t>
  </si>
  <si>
    <t>3283976</t>
  </si>
  <si>
    <t>500427</t>
  </si>
  <si>
    <t>3784403</t>
  </si>
  <si>
    <t>1907553</t>
  </si>
  <si>
    <t>42201166</t>
  </si>
  <si>
    <t>291188</t>
  </si>
  <si>
    <t>291457</t>
  </si>
  <si>
    <t>Watercraft was combined an billed in Non-Business Value</t>
  </si>
  <si>
    <t>Bobbie Hatley</t>
  </si>
  <si>
    <t>Melissa Austin</t>
  </si>
  <si>
    <t>336-318-6514</t>
  </si>
  <si>
    <t>Melissa.Austin@RandolphCountyNC.gov</t>
  </si>
  <si>
    <t>104268444</t>
  </si>
  <si>
    <t>14559614</t>
  </si>
  <si>
    <t>89708830</t>
  </si>
  <si>
    <t>2527</t>
  </si>
  <si>
    <t>2134</t>
  </si>
  <si>
    <t>393</t>
  </si>
  <si>
    <t>8859680</t>
  </si>
  <si>
    <t>634323</t>
  </si>
  <si>
    <t>9494003</t>
  </si>
  <si>
    <t>11587</t>
  </si>
  <si>
    <t>9482416</t>
  </si>
  <si>
    <t>9858229</t>
  </si>
  <si>
    <t>109049475</t>
  </si>
  <si>
    <t>725917</t>
  </si>
  <si>
    <t>4638</t>
  </si>
  <si>
    <t>796</t>
  </si>
  <si>
    <t>731351</t>
  </si>
  <si>
    <t>642344873</t>
  </si>
  <si>
    <t>331749897</t>
  </si>
  <si>
    <t>974094770</t>
  </si>
  <si>
    <t>201072976</t>
  </si>
  <si>
    <t>773021794</t>
  </si>
  <si>
    <t>437000</t>
  </si>
  <si>
    <t>336621</t>
  </si>
  <si>
    <t>100379</t>
  </si>
  <si>
    <t>200809335</t>
  </si>
  <si>
    <t>2823586</t>
  </si>
  <si>
    <t>203632921</t>
  </si>
  <si>
    <t>25720</t>
  </si>
  <si>
    <t>203607201</t>
  </si>
  <si>
    <t>57700782</t>
  </si>
  <si>
    <t>1034329777</t>
  </si>
  <si>
    <t>6718651</t>
  </si>
  <si>
    <t>16054</t>
  </si>
  <si>
    <t>15471</t>
  </si>
  <si>
    <t>6719234</t>
  </si>
  <si>
    <t>1465</t>
  </si>
  <si>
    <t>25049</t>
  </si>
  <si>
    <t>0.01</t>
  </si>
  <si>
    <t>142319</t>
  </si>
  <si>
    <t>4274</t>
  </si>
  <si>
    <t>138045</t>
  </si>
  <si>
    <t>Jbyrd@WilkesboroNorthCarolina.com</t>
  </si>
  <si>
    <t>330415740</t>
  </si>
  <si>
    <t>258454160</t>
  </si>
  <si>
    <t>588869900</t>
  </si>
  <si>
    <t>9728720</t>
  </si>
  <si>
    <t>579141180</t>
  </si>
  <si>
    <t>106410482</t>
  </si>
  <si>
    <t>468490</t>
  </si>
  <si>
    <t>106878972</t>
  </si>
  <si>
    <t>2890</t>
  </si>
  <si>
    <t>106876082</t>
  </si>
  <si>
    <t>12525220</t>
  </si>
  <si>
    <t>698542482</t>
  </si>
  <si>
    <t>2748968</t>
  </si>
  <si>
    <t>27679</t>
  </si>
  <si>
    <t>2777399</t>
  </si>
  <si>
    <t>4347</t>
  </si>
  <si>
    <t>140558</t>
  </si>
  <si>
    <t>Wilkesboro Tourism Development Authority</t>
  </si>
  <si>
    <t>227800332</t>
  </si>
  <si>
    <t>49959922</t>
  </si>
  <si>
    <t>6118130</t>
  </si>
  <si>
    <t>13252560</t>
  </si>
  <si>
    <t>297130944</t>
  </si>
  <si>
    <t>16833430</t>
  </si>
  <si>
    <t>280297514</t>
  </si>
  <si>
    <t>14346488</t>
  </si>
  <si>
    <t>409093</t>
  </si>
  <si>
    <t>14755581</t>
  </si>
  <si>
    <t>5063432</t>
  </si>
  <si>
    <t>300116527</t>
  </si>
  <si>
    <t>1587371</t>
  </si>
  <si>
    <t>2487</t>
  </si>
  <si>
    <t>2766</t>
  </si>
  <si>
    <t>1587447</t>
  </si>
  <si>
    <t>(910)843-5241  Ext 223</t>
  </si>
  <si>
    <t>90480900</t>
  </si>
  <si>
    <t>34719000</t>
  </si>
  <si>
    <t>3080400</t>
  </si>
  <si>
    <t>128280300</t>
  </si>
  <si>
    <t>5832350</t>
  </si>
  <si>
    <t>122447950</t>
  </si>
  <si>
    <t>887300</t>
  </si>
  <si>
    <t>459500</t>
  </si>
  <si>
    <t>17168747</t>
  </si>
  <si>
    <t>654981</t>
  </si>
  <si>
    <t>252998</t>
  </si>
  <si>
    <t>18076726</t>
  </si>
  <si>
    <t>7650942</t>
  </si>
  <si>
    <t>10425784</t>
  </si>
  <si>
    <t>30454428</t>
  </si>
  <si>
    <t>163328162</t>
  </si>
  <si>
    <t>1044418</t>
  </si>
  <si>
    <t>1107</t>
  </si>
  <si>
    <t>1046407</t>
  </si>
  <si>
    <t>828-625-9983 x102</t>
  </si>
  <si>
    <t>March 28,2017</t>
  </si>
  <si>
    <t>781063824</t>
  </si>
  <si>
    <t>93305992</t>
  </si>
  <si>
    <t>874369816</t>
  </si>
  <si>
    <t>50627551</t>
  </si>
  <si>
    <t>823742265</t>
  </si>
  <si>
    <t>832737015</t>
  </si>
  <si>
    <t>897200</t>
  </si>
  <si>
    <t>831839815</t>
  </si>
  <si>
    <t>5168571</t>
  </si>
  <si>
    <t>7495747</t>
  </si>
  <si>
    <t>3749180</t>
  </si>
  <si>
    <t>16413498</t>
  </si>
  <si>
    <t>9323630</t>
  </si>
  <si>
    <t>849479393</t>
  </si>
  <si>
    <t>2344563</t>
  </si>
  <si>
    <t>1011</t>
  </si>
  <si>
    <t>321357</t>
  </si>
  <si>
    <t>18316</t>
  </si>
  <si>
    <t>4602</t>
  </si>
  <si>
    <t>345506</t>
  </si>
  <si>
    <t>(910) 295-5107 ext 202</t>
  </si>
  <si>
    <t>(910) 295-4841</t>
  </si>
  <si>
    <t>125817210</t>
  </si>
  <si>
    <t>2960030</t>
  </si>
  <si>
    <t>28125540</t>
  </si>
  <si>
    <t>156902780</t>
  </si>
  <si>
    <t>6975905</t>
  </si>
  <si>
    <t>149926875</t>
  </si>
  <si>
    <t>4544760</t>
  </si>
  <si>
    <t>3063700</t>
  </si>
  <si>
    <t>1481060</t>
  </si>
  <si>
    <t>986294</t>
  </si>
  <si>
    <t>147195</t>
  </si>
  <si>
    <t>1133489</t>
  </si>
  <si>
    <t>549002</t>
  </si>
  <si>
    <t>151609366</t>
  </si>
  <si>
    <t>575990</t>
  </si>
  <si>
    <t>576164</t>
  </si>
  <si>
    <t>Ssuan P. Brown</t>
  </si>
  <si>
    <t>7258224</t>
  </si>
  <si>
    <t>534422</t>
  </si>
  <si>
    <t>1369122</t>
  </si>
  <si>
    <t>9161768</t>
  </si>
  <si>
    <t>536696</t>
  </si>
  <si>
    <t>8625072</t>
  </si>
  <si>
    <t>677014</t>
  </si>
  <si>
    <t>178796</t>
  </si>
  <si>
    <t>890185</t>
  </si>
  <si>
    <t>182810</t>
  </si>
  <si>
    <t>9698067</t>
  </si>
  <si>
    <t>18426</t>
  </si>
  <si>
    <t>18726</t>
  </si>
  <si>
    <t>85238310</t>
  </si>
  <si>
    <t>11557729</t>
  </si>
  <si>
    <t>97267309</t>
  </si>
  <si>
    <t>1461266</t>
  </si>
  <si>
    <t>95806043</t>
  </si>
  <si>
    <t>1563948</t>
  </si>
  <si>
    <t>114511</t>
  </si>
  <si>
    <t>21510</t>
  </si>
  <si>
    <t>1699969</t>
  </si>
  <si>
    <t>2136969</t>
  </si>
  <si>
    <t>99642981</t>
  </si>
  <si>
    <t>592175</t>
  </si>
  <si>
    <t>604955</t>
  </si>
  <si>
    <t>Golf</t>
  </si>
  <si>
    <t>JACQUELINE COOPER-KELLEY</t>
  </si>
  <si>
    <t>TOG@NCRRBIZ.COM</t>
  </si>
  <si>
    <t>662069</t>
  </si>
  <si>
    <t>6407848</t>
  </si>
  <si>
    <t>391487</t>
  </si>
  <si>
    <t>6016361</t>
  </si>
  <si>
    <t>267287</t>
  </si>
  <si>
    <t>178951</t>
  </si>
  <si>
    <t>67703</t>
  </si>
  <si>
    <t>247404</t>
  </si>
  <si>
    <t>657795</t>
  </si>
  <si>
    <t>6921560</t>
  </si>
  <si>
    <t>16612</t>
  </si>
  <si>
    <t>16657</t>
  </si>
  <si>
    <t>1348898977</t>
  </si>
  <si>
    <t>384746398</t>
  </si>
  <si>
    <t>28310412</t>
  </si>
  <si>
    <t>106339575</t>
  </si>
  <si>
    <t>1868295362</t>
  </si>
  <si>
    <t>150220501</t>
  </si>
  <si>
    <t>1718074861</t>
  </si>
  <si>
    <t>1681600</t>
  </si>
  <si>
    <t>1222600</t>
  </si>
  <si>
    <t>459000</t>
  </si>
  <si>
    <t>117708089</t>
  </si>
  <si>
    <t>3408033</t>
  </si>
  <si>
    <t>251167</t>
  </si>
  <si>
    <t>121367289</t>
  </si>
  <si>
    <t>15638110</t>
  </si>
  <si>
    <t>105729179</t>
  </si>
  <si>
    <t>38160113</t>
  </si>
  <si>
    <t>1861964153</t>
  </si>
  <si>
    <t>2135809</t>
  </si>
  <si>
    <t>9663</t>
  </si>
  <si>
    <t>4285</t>
  </si>
  <si>
    <t>247</t>
  </si>
  <si>
    <t>2149510</t>
  </si>
  <si>
    <t>2775</t>
  </si>
  <si>
    <t>120446035</t>
  </si>
  <si>
    <t>109768</t>
  </si>
  <si>
    <t>120555803</t>
  </si>
  <si>
    <t>2791737</t>
  </si>
  <si>
    <t>117764066</t>
  </si>
  <si>
    <t>4027839</t>
  </si>
  <si>
    <t>2612708</t>
  </si>
  <si>
    <t>124404613</t>
  </si>
  <si>
    <t>646505</t>
  </si>
  <si>
    <t>MARGARET WIECEK</t>
  </si>
  <si>
    <t>252-446-9441 EXT 202</t>
  </si>
  <si>
    <t>MWIECEK@SHARPSBURGNC.COM</t>
  </si>
  <si>
    <t>39723729</t>
  </si>
  <si>
    <t>14400155</t>
  </si>
  <si>
    <t>207329</t>
  </si>
  <si>
    <t>54331213</t>
  </si>
  <si>
    <t>930195</t>
  </si>
  <si>
    <t>53401018</t>
  </si>
  <si>
    <t>987978</t>
  </si>
  <si>
    <t>148812</t>
  </si>
  <si>
    <t>839166</t>
  </si>
  <si>
    <t>1923356</t>
  </si>
  <si>
    <t>614657</t>
  </si>
  <si>
    <t>7542</t>
  </si>
  <si>
    <t>2545555</t>
  </si>
  <si>
    <t>30820</t>
  </si>
  <si>
    <t>2514735</t>
  </si>
  <si>
    <t>1662102</t>
  </si>
  <si>
    <t>57577855</t>
  </si>
  <si>
    <t>370905</t>
  </si>
  <si>
    <t>5893</t>
  </si>
  <si>
    <t>376906</t>
  </si>
  <si>
    <t>108364900</t>
  </si>
  <si>
    <t>25873070</t>
  </si>
  <si>
    <t>135841840</t>
  </si>
  <si>
    <t>3657925</t>
  </si>
  <si>
    <t>132183915</t>
  </si>
  <si>
    <t>4801585</t>
  </si>
  <si>
    <t>248492</t>
  </si>
  <si>
    <t>275057</t>
  </si>
  <si>
    <t>5325134</t>
  </si>
  <si>
    <t>5323707</t>
  </si>
  <si>
    <t>2760545</t>
  </si>
  <si>
    <t>140268167</t>
  </si>
  <si>
    <t>533019</t>
  </si>
  <si>
    <t>533748</t>
  </si>
  <si>
    <t>25117467</t>
  </si>
  <si>
    <t>57340</t>
  </si>
  <si>
    <t>25174807</t>
  </si>
  <si>
    <t>2048937</t>
  </si>
  <si>
    <t>23125870</t>
  </si>
  <si>
    <t>24932049</t>
  </si>
  <si>
    <t>336715</t>
  </si>
  <si>
    <t>513045</t>
  </si>
  <si>
    <t>849760</t>
  </si>
  <si>
    <t>18931</t>
  </si>
  <si>
    <t>830829</t>
  </si>
  <si>
    <t>1242581</t>
  </si>
  <si>
    <t>25199280</t>
  </si>
  <si>
    <t>151196</t>
  </si>
  <si>
    <t>6638</t>
  </si>
  <si>
    <t>252-257-9219</t>
  </si>
  <si>
    <t>m.valentine@warrenton.nc.gov</t>
  </si>
  <si>
    <t>64688932</t>
  </si>
  <si>
    <t>64690366</t>
  </si>
  <si>
    <t>927589</t>
  </si>
  <si>
    <t>63762777</t>
  </si>
  <si>
    <t>2189989</t>
  </si>
  <si>
    <t>79553</t>
  </si>
  <si>
    <t>2269542</t>
  </si>
  <si>
    <t>3675651</t>
  </si>
  <si>
    <t>69707970</t>
  </si>
  <si>
    <t>376187</t>
  </si>
  <si>
    <t>24572</t>
  </si>
  <si>
    <t>1658</t>
  </si>
  <si>
    <t>399101</t>
  </si>
  <si>
    <t>1188831941</t>
  </si>
  <si>
    <t>330382707</t>
  </si>
  <si>
    <t>154360532</t>
  </si>
  <si>
    <t>32066055</t>
  </si>
  <si>
    <t>1705641235</t>
  </si>
  <si>
    <t>11801210</t>
  </si>
  <si>
    <t>1693840025</t>
  </si>
  <si>
    <t>112830376</t>
  </si>
  <si>
    <t>2302661</t>
  </si>
  <si>
    <t>115133037</t>
  </si>
  <si>
    <t>13632644</t>
  </si>
  <si>
    <t>1822605706</t>
  </si>
  <si>
    <t>2888830</t>
  </si>
  <si>
    <t>16096</t>
  </si>
  <si>
    <t>5907</t>
  </si>
  <si>
    <t>6072</t>
  </si>
  <si>
    <t>2904761</t>
  </si>
  <si>
    <t>1404840808</t>
  </si>
  <si>
    <t>104935200</t>
  </si>
  <si>
    <t>1509776008</t>
  </si>
  <si>
    <t>32381687</t>
  </si>
  <si>
    <t>1477394321</t>
  </si>
  <si>
    <t>28322033</t>
  </si>
  <si>
    <t>26328455</t>
  </si>
  <si>
    <t>1993578</t>
  </si>
  <si>
    <t>21888338</t>
  </si>
  <si>
    <t>848592</t>
  </si>
  <si>
    <t>1008969</t>
  </si>
  <si>
    <t>23745899</t>
  </si>
  <si>
    <t>10424</t>
  </si>
  <si>
    <t>23735475</t>
  </si>
  <si>
    <t>24599243</t>
  </si>
  <si>
    <t>1525729039</t>
  </si>
  <si>
    <t>5494765</t>
  </si>
  <si>
    <t>33771</t>
  </si>
  <si>
    <t>5525126</t>
  </si>
  <si>
    <t>1316</t>
  </si>
  <si>
    <t>Brian S Myers</t>
  </si>
  <si>
    <t>29962750</t>
  </si>
  <si>
    <t>9512533</t>
  </si>
  <si>
    <t>1233050</t>
  </si>
  <si>
    <t>40708333</t>
  </si>
  <si>
    <t>10031673</t>
  </si>
  <si>
    <t>30676660</t>
  </si>
  <si>
    <t>389280</t>
  </si>
  <si>
    <t>117927</t>
  </si>
  <si>
    <t>602592</t>
  </si>
  <si>
    <t>109060</t>
  </si>
  <si>
    <t>711652</t>
  </si>
  <si>
    <t>710652</t>
  </si>
  <si>
    <t>880335</t>
  </si>
  <si>
    <t>32267647</t>
  </si>
  <si>
    <t>135524</t>
  </si>
  <si>
    <t>135564</t>
  </si>
  <si>
    <t>63000</t>
  </si>
  <si>
    <t>AMANDA TURNER</t>
  </si>
  <si>
    <t>TOWNCLERK@NEWTONGROVE.NET</t>
  </si>
  <si>
    <t>48477553</t>
  </si>
  <si>
    <t>3590886</t>
  </si>
  <si>
    <t>44886667</t>
  </si>
  <si>
    <t>10964585</t>
  </si>
  <si>
    <t>54073</t>
  </si>
  <si>
    <t>11018658</t>
  </si>
  <si>
    <t>2288628</t>
  </si>
  <si>
    <t>58193953</t>
  </si>
  <si>
    <t>203678</t>
  </si>
  <si>
    <t>203705</t>
  </si>
  <si>
    <t>24366530</t>
  </si>
  <si>
    <t>23353911</t>
  </si>
  <si>
    <t>1176788</t>
  </si>
  <si>
    <t>48897229</t>
  </si>
  <si>
    <t>1779628</t>
  </si>
  <si>
    <t>47117601</t>
  </si>
  <si>
    <t>2285658</t>
  </si>
  <si>
    <t>4194456</t>
  </si>
  <si>
    <t>6480114</t>
  </si>
  <si>
    <t>229612</t>
  </si>
  <si>
    <t>6250502</t>
  </si>
  <si>
    <t>1179458</t>
  </si>
  <si>
    <t>54547561</t>
  </si>
  <si>
    <t>258382</t>
  </si>
  <si>
    <t>15360</t>
  </si>
  <si>
    <t>1536</t>
  </si>
  <si>
    <t>274262</t>
  </si>
  <si>
    <t>Amy Robinson</t>
  </si>
  <si>
    <t>12619729</t>
  </si>
  <si>
    <t>1689340</t>
  </si>
  <si>
    <t>14309069</t>
  </si>
  <si>
    <t>2310310</t>
  </si>
  <si>
    <t>11998759</t>
  </si>
  <si>
    <t>701990</t>
  </si>
  <si>
    <t>553920</t>
  </si>
  <si>
    <t>148070</t>
  </si>
  <si>
    <t>481854</t>
  </si>
  <si>
    <t>483190</t>
  </si>
  <si>
    <t>965044</t>
  </si>
  <si>
    <t>125220</t>
  </si>
  <si>
    <t>839824</t>
  </si>
  <si>
    <t>705289</t>
  </si>
  <si>
    <t>13543872</t>
  </si>
  <si>
    <t>46289</t>
  </si>
  <si>
    <t>1090</t>
  </si>
  <si>
    <t>47488</t>
  </si>
  <si>
    <t>494408880</t>
  </si>
  <si>
    <t>263975748</t>
  </si>
  <si>
    <t>758384628</t>
  </si>
  <si>
    <t>30615421</t>
  </si>
  <si>
    <t>727769207</t>
  </si>
  <si>
    <t>28355517</t>
  </si>
  <si>
    <t>5296419</t>
  </si>
  <si>
    <t>33651936</t>
  </si>
  <si>
    <t>5715274</t>
  </si>
  <si>
    <t>27936662</t>
  </si>
  <si>
    <t>15771702</t>
  </si>
  <si>
    <t>771477571</t>
  </si>
  <si>
    <t>4514602</t>
  </si>
  <si>
    <t>37700</t>
  </si>
  <si>
    <t>4554742</t>
  </si>
  <si>
    <t>21659</t>
  </si>
  <si>
    <t>1539695349</t>
  </si>
  <si>
    <t>1062464443</t>
  </si>
  <si>
    <t>5669640</t>
  </si>
  <si>
    <t>2607829432</t>
  </si>
  <si>
    <t>109374325</t>
  </si>
  <si>
    <t>2498455107</t>
  </si>
  <si>
    <t>10495910</t>
  </si>
  <si>
    <t>9189440</t>
  </si>
  <si>
    <t>1306470</t>
  </si>
  <si>
    <t>196712654</t>
  </si>
  <si>
    <t>48946586</t>
  </si>
  <si>
    <t>245659240</t>
  </si>
  <si>
    <t>15653803</t>
  </si>
  <si>
    <t>230005437</t>
  </si>
  <si>
    <t>41239778</t>
  </si>
  <si>
    <t>2769700322</t>
  </si>
  <si>
    <t>12512505</t>
  </si>
  <si>
    <t>255980</t>
  </si>
  <si>
    <t>25598</t>
  </si>
  <si>
    <t>35817</t>
  </si>
  <si>
    <t>12758266</t>
  </si>
  <si>
    <t>45595</t>
  </si>
  <si>
    <t>Irving J. VanSlyke, Jr.</t>
  </si>
  <si>
    <t>244223725</t>
  </si>
  <si>
    <t>23770822</t>
  </si>
  <si>
    <t>267994547</t>
  </si>
  <si>
    <t>5819110</t>
  </si>
  <si>
    <t>262175437</t>
  </si>
  <si>
    <t>1936142</t>
  </si>
  <si>
    <t>1754620</t>
  </si>
  <si>
    <t>181522</t>
  </si>
  <si>
    <t>1617479</t>
  </si>
  <si>
    <t>2683423</t>
  </si>
  <si>
    <t>4300902</t>
  </si>
  <si>
    <t>62757</t>
  </si>
  <si>
    <t>4238145</t>
  </si>
  <si>
    <t>1837069</t>
  </si>
  <si>
    <t>268250651</t>
  </si>
  <si>
    <t>0.3105</t>
  </si>
  <si>
    <t>829110</t>
  </si>
  <si>
    <t>3790</t>
  </si>
  <si>
    <t>379</t>
  </si>
  <si>
    <t>833227</t>
  </si>
  <si>
    <t>496494402</t>
  </si>
  <si>
    <t>35386330</t>
  </si>
  <si>
    <t>531880732</t>
  </si>
  <si>
    <t>17263285</t>
  </si>
  <si>
    <t>514617447</t>
  </si>
  <si>
    <t>4541790</t>
  </si>
  <si>
    <t>1980320</t>
  </si>
  <si>
    <t>2561470</t>
  </si>
  <si>
    <t>6906559</t>
  </si>
  <si>
    <t>6040269</t>
  </si>
  <si>
    <t>12946828</t>
  </si>
  <si>
    <t>3091250</t>
  </si>
  <si>
    <t>9855578</t>
  </si>
  <si>
    <t>1883009</t>
  </si>
  <si>
    <t>526356034</t>
  </si>
  <si>
    <t>890795</t>
  </si>
  <si>
    <t>4430</t>
  </si>
  <si>
    <t>895247</t>
  </si>
  <si>
    <t>Dustin Kornegay</t>
  </si>
  <si>
    <t>83417722</t>
  </si>
  <si>
    <t>7471200</t>
  </si>
  <si>
    <t>91195122</t>
  </si>
  <si>
    <t>19130146</t>
  </si>
  <si>
    <t>72064976</t>
  </si>
  <si>
    <t>746233</t>
  </si>
  <si>
    <t>650077</t>
  </si>
  <si>
    <t>96156</t>
  </si>
  <si>
    <t>1984914</t>
  </si>
  <si>
    <t>305198</t>
  </si>
  <si>
    <t>373887</t>
  </si>
  <si>
    <t>2663999</t>
  </si>
  <si>
    <t>2649199</t>
  </si>
  <si>
    <t>1854435</t>
  </si>
  <si>
    <t>76568610</t>
  </si>
  <si>
    <t>374340</t>
  </si>
  <si>
    <t>375368</t>
  </si>
  <si>
    <t>22782581</t>
  </si>
  <si>
    <t>21874216</t>
  </si>
  <si>
    <t>44656797</t>
  </si>
  <si>
    <t>3112865</t>
  </si>
  <si>
    <t>41543932</t>
  </si>
  <si>
    <t>1658801</t>
  </si>
  <si>
    <t>1180050</t>
  </si>
  <si>
    <t>478751</t>
  </si>
  <si>
    <t>3995834</t>
  </si>
  <si>
    <t>811848</t>
  </si>
  <si>
    <t>4807682</t>
  </si>
  <si>
    <t>386363</t>
  </si>
  <si>
    <t>4421319</t>
  </si>
  <si>
    <t>1904907</t>
  </si>
  <si>
    <t>47870158</t>
  </si>
  <si>
    <t>249651</t>
  </si>
  <si>
    <t>4010</t>
  </si>
  <si>
    <t>254053</t>
  </si>
  <si>
    <t>Sherry Wallace</t>
  </si>
  <si>
    <t>January,31,2017</t>
  </si>
  <si>
    <t>11735100</t>
  </si>
  <si>
    <t>3123040</t>
  </si>
  <si>
    <t>8287615</t>
  </si>
  <si>
    <t>23145755</t>
  </si>
  <si>
    <t>8004210</t>
  </si>
  <si>
    <t>15141545</t>
  </si>
  <si>
    <t>393650</t>
  </si>
  <si>
    <t>259910</t>
  </si>
  <si>
    <t>133740</t>
  </si>
  <si>
    <t>481608</t>
  </si>
  <si>
    <t>673645</t>
  </si>
  <si>
    <t>8620</t>
  </si>
  <si>
    <t>665025</t>
  </si>
  <si>
    <t>609972</t>
  </si>
  <si>
    <t>16416542</t>
  </si>
  <si>
    <t>91416</t>
  </si>
  <si>
    <t>2718</t>
  </si>
  <si>
    <t>94401</t>
  </si>
  <si>
    <t>442</t>
  </si>
  <si>
    <t>371142136</t>
  </si>
  <si>
    <t>164384270</t>
  </si>
  <si>
    <t>538031906</t>
  </si>
  <si>
    <t>59496687</t>
  </si>
  <si>
    <t>478535219</t>
  </si>
  <si>
    <t>25626913</t>
  </si>
  <si>
    <t>390920</t>
  </si>
  <si>
    <t>26017833</t>
  </si>
  <si>
    <t>11175085</t>
  </si>
  <si>
    <t>14842748</t>
  </si>
  <si>
    <t>2363715</t>
  </si>
  <si>
    <t>495741682</t>
  </si>
  <si>
    <t>743613</t>
  </si>
  <si>
    <t>742619</t>
  </si>
  <si>
    <t>Gate</t>
  </si>
  <si>
    <t>73856</t>
  </si>
  <si>
    <t>Tori Lowe</t>
  </si>
  <si>
    <t>townclerk</t>
  </si>
  <si>
    <t>112941357</t>
  </si>
  <si>
    <t>32730225</t>
  </si>
  <si>
    <t>12459975</t>
  </si>
  <si>
    <t>158131557</t>
  </si>
  <si>
    <t>2542912</t>
  </si>
  <si>
    <t>155588645</t>
  </si>
  <si>
    <t>582754</t>
  </si>
  <si>
    <t>314666</t>
  </si>
  <si>
    <t>268088</t>
  </si>
  <si>
    <t>19171242</t>
  </si>
  <si>
    <t>193571</t>
  </si>
  <si>
    <t>287915</t>
  </si>
  <si>
    <t>19652728</t>
  </si>
  <si>
    <t>10951150</t>
  </si>
  <si>
    <t>186192523</t>
  </si>
  <si>
    <t>1219561</t>
  </si>
  <si>
    <t>1219980</t>
  </si>
  <si>
    <t>0%</t>
  </si>
  <si>
    <t>Tammy W. Speicher</t>
  </si>
  <si>
    <t>194156193</t>
  </si>
  <si>
    <t>131008309</t>
  </si>
  <si>
    <t>23923056</t>
  </si>
  <si>
    <t>349087558</t>
  </si>
  <si>
    <t>8041078</t>
  </si>
  <si>
    <t>341046480</t>
  </si>
  <si>
    <t>2867348</t>
  </si>
  <si>
    <t>2630792</t>
  </si>
  <si>
    <t>236556</t>
  </si>
  <si>
    <t>31610420</t>
  </si>
  <si>
    <t>3860656</t>
  </si>
  <si>
    <t>5980201</t>
  </si>
  <si>
    <t>41451277</t>
  </si>
  <si>
    <t>94455</t>
  </si>
  <si>
    <t>41356822</t>
  </si>
  <si>
    <t>10977192</t>
  </si>
  <si>
    <t>393380494</t>
  </si>
  <si>
    <t>1835247</t>
  </si>
  <si>
    <t>32743</t>
  </si>
  <si>
    <t>3841</t>
  </si>
  <si>
    <t>1871831</t>
  </si>
  <si>
    <t>27190</t>
  </si>
  <si>
    <t>13855835</t>
  </si>
  <si>
    <t>962430</t>
  </si>
  <si>
    <t>14818265</t>
  </si>
  <si>
    <t>2879389</t>
  </si>
  <si>
    <t>11938876</t>
  </si>
  <si>
    <t>326520</t>
  </si>
  <si>
    <t>237790</t>
  </si>
  <si>
    <t>88730</t>
  </si>
  <si>
    <t>723511</t>
  </si>
  <si>
    <t>830961</t>
  </si>
  <si>
    <t>1554472</t>
  </si>
  <si>
    <t>636460</t>
  </si>
  <si>
    <t>918012</t>
  </si>
  <si>
    <t>617411</t>
  </si>
  <si>
    <t>13474299</t>
  </si>
  <si>
    <t>0.2678</t>
  </si>
  <si>
    <t>34866</t>
  </si>
  <si>
    <t>36175</t>
  </si>
  <si>
    <t>558081353</t>
  </si>
  <si>
    <t>246234808</t>
  </si>
  <si>
    <t>31466248</t>
  </si>
  <si>
    <t>835782409</t>
  </si>
  <si>
    <t>14402562</t>
  </si>
  <si>
    <t>821379847</t>
  </si>
  <si>
    <t>3103987</t>
  </si>
  <si>
    <t>1890492</t>
  </si>
  <si>
    <t>1213495</t>
  </si>
  <si>
    <t>65673405</t>
  </si>
  <si>
    <t>2611025</t>
  </si>
  <si>
    <t>1796304</t>
  </si>
  <si>
    <t>70080734</t>
  </si>
  <si>
    <t>14370</t>
  </si>
  <si>
    <t>70066364</t>
  </si>
  <si>
    <t>16514787</t>
  </si>
  <si>
    <t>907960998</t>
  </si>
  <si>
    <t>5354331</t>
  </si>
  <si>
    <t>2640</t>
  </si>
  <si>
    <t>9023</t>
  </si>
  <si>
    <t>5365994</t>
  </si>
  <si>
    <t>20983</t>
  </si>
  <si>
    <t>93887347</t>
  </si>
  <si>
    <t>12622236</t>
  </si>
  <si>
    <t>115449482</t>
  </si>
  <si>
    <t>2195447</t>
  </si>
  <si>
    <t>113254035</t>
  </si>
  <si>
    <t>12554390</t>
  </si>
  <si>
    <t>677268</t>
  </si>
  <si>
    <t>359288</t>
  </si>
  <si>
    <t>13590946</t>
  </si>
  <si>
    <t>4530</t>
  </si>
  <si>
    <t>13586416</t>
  </si>
  <si>
    <t>5820603</t>
  </si>
  <si>
    <t>132661054</t>
  </si>
  <si>
    <t>543857</t>
  </si>
  <si>
    <t>544334</t>
  </si>
  <si>
    <t>573</t>
  </si>
  <si>
    <t>35516834</t>
  </si>
  <si>
    <t>8785854</t>
  </si>
  <si>
    <t>44302688</t>
  </si>
  <si>
    <t>1044857</t>
  </si>
  <si>
    <t>43257831</t>
  </si>
  <si>
    <t>2334359</t>
  </si>
  <si>
    <t>107527</t>
  </si>
  <si>
    <t>245615</t>
  </si>
  <si>
    <t>2687501</t>
  </si>
  <si>
    <t>2005305</t>
  </si>
  <si>
    <t>47950637</t>
  </si>
  <si>
    <t>196590</t>
  </si>
  <si>
    <t>196823</t>
  </si>
  <si>
    <t>John Mullis</t>
  </si>
  <si>
    <t>townofnorwood@norwoodgov.com</t>
  </si>
  <si>
    <t>177610985</t>
  </si>
  <si>
    <t>15653102</t>
  </si>
  <si>
    <t>205143435</t>
  </si>
  <si>
    <t>9822961</t>
  </si>
  <si>
    <t>195320474</t>
  </si>
  <si>
    <t>8238416</t>
  </si>
  <si>
    <t>7436803</t>
  </si>
  <si>
    <t>801613</t>
  </si>
  <si>
    <t>49028627</t>
  </si>
  <si>
    <t>759787</t>
  </si>
  <si>
    <t>2882208</t>
  </si>
  <si>
    <t>52670622</t>
  </si>
  <si>
    <t>5406431</t>
  </si>
  <si>
    <t>253397527</t>
  </si>
  <si>
    <t>987615</t>
  </si>
  <si>
    <t>522</t>
  </si>
  <si>
    <t>988773</t>
  </si>
  <si>
    <t>243930455</t>
  </si>
  <si>
    <t>76571866</t>
  </si>
  <si>
    <t>12212798</t>
  </si>
  <si>
    <t>332715119</t>
  </si>
  <si>
    <t>7859814</t>
  </si>
  <si>
    <t>324855305</t>
  </si>
  <si>
    <t>4366266</t>
  </si>
  <si>
    <t>3015610</t>
  </si>
  <si>
    <t>1350656</t>
  </si>
  <si>
    <t>19266681</t>
  </si>
  <si>
    <t>883479</t>
  </si>
  <si>
    <t>615137</t>
  </si>
  <si>
    <t>20765297</t>
  </si>
  <si>
    <t>20760977</t>
  </si>
  <si>
    <t>6704292</t>
  </si>
  <si>
    <t>352320574</t>
  </si>
  <si>
    <t>1268161</t>
  </si>
  <si>
    <t>1314</t>
  </si>
  <si>
    <t>1269744</t>
  </si>
  <si>
    <t>92426336</t>
  </si>
  <si>
    <t>6749939</t>
  </si>
  <si>
    <t>2851041</t>
  </si>
  <si>
    <t>102027316</t>
  </si>
  <si>
    <t>4391791</t>
  </si>
  <si>
    <t>97635525</t>
  </si>
  <si>
    <t>6911840</t>
  </si>
  <si>
    <t>3217377</t>
  </si>
  <si>
    <t>3694463</t>
  </si>
  <si>
    <t>6502226</t>
  </si>
  <si>
    <t>418447</t>
  </si>
  <si>
    <t>351365</t>
  </si>
  <si>
    <t>7272038</t>
  </si>
  <si>
    <t>7271038</t>
  </si>
  <si>
    <t>2853214</t>
  </si>
  <si>
    <t>107759777</t>
  </si>
  <si>
    <t>343725</t>
  </si>
  <si>
    <t>345009</t>
  </si>
  <si>
    <t>clerk@newlondnc.org</t>
  </si>
  <si>
    <t>26914053</t>
  </si>
  <si>
    <t>8821650</t>
  </si>
  <si>
    <t>14495467</t>
  </si>
  <si>
    <t>50231170</t>
  </si>
  <si>
    <t>1341463</t>
  </si>
  <si>
    <t>48889707</t>
  </si>
  <si>
    <t>1256159</t>
  </si>
  <si>
    <t>439048</t>
  </si>
  <si>
    <t>53514195</t>
  </si>
  <si>
    <t>2356465</t>
  </si>
  <si>
    <t>131130</t>
  </si>
  <si>
    <t>56001790</t>
  </si>
  <si>
    <t>1939615</t>
  </si>
  <si>
    <t>106831112</t>
  </si>
  <si>
    <t>170930</t>
  </si>
  <si>
    <t>170982</t>
  </si>
  <si>
    <t>27241365</t>
  </si>
  <si>
    <t>22917431</t>
  </si>
  <si>
    <t>52666468</t>
  </si>
  <si>
    <t>2201844</t>
  </si>
  <si>
    <t>50464624</t>
  </si>
  <si>
    <t>3200092</t>
  </si>
  <si>
    <t>1614930</t>
  </si>
  <si>
    <t>1585162</t>
  </si>
  <si>
    <t>8776153</t>
  </si>
  <si>
    <t>592567</t>
  </si>
  <si>
    <t>93040</t>
  </si>
  <si>
    <t>9461760</t>
  </si>
  <si>
    <t>1666560</t>
  </si>
  <si>
    <t>61592944</t>
  </si>
  <si>
    <t>123159</t>
  </si>
  <si>
    <t>123273</t>
  </si>
  <si>
    <t>2740</t>
  </si>
  <si>
    <t>3554</t>
  </si>
  <si>
    <t>43827263</t>
  </si>
  <si>
    <t>2201996</t>
  </si>
  <si>
    <t>46029259</t>
  </si>
  <si>
    <t>3217530</t>
  </si>
  <si>
    <t>42811729</t>
  </si>
  <si>
    <t>4572818</t>
  </si>
  <si>
    <t>2494387</t>
  </si>
  <si>
    <t>2078431</t>
  </si>
  <si>
    <t>928208</t>
  </si>
  <si>
    <t>359120</t>
  </si>
  <si>
    <t>264970</t>
  </si>
  <si>
    <t>1552298</t>
  </si>
  <si>
    <t>1391640</t>
  </si>
  <si>
    <t>45755667</t>
  </si>
  <si>
    <t>73209</t>
  </si>
  <si>
    <t>73313</t>
  </si>
  <si>
    <t>Anita E. Blair</t>
  </si>
  <si>
    <t>Anita Blair</t>
  </si>
  <si>
    <t>clerk@villageofmisenheimer.gov</t>
  </si>
  <si>
    <t>9601089</t>
  </si>
  <si>
    <t>9934188</t>
  </si>
  <si>
    <t>9699218</t>
  </si>
  <si>
    <t>478528</t>
  </si>
  <si>
    <t>72838</t>
  </si>
  <si>
    <t>24910</t>
  </si>
  <si>
    <t>576276</t>
  </si>
  <si>
    <t>20670</t>
  </si>
  <si>
    <t>555606</t>
  </si>
  <si>
    <t>1118323</t>
  </si>
  <si>
    <t>11373147</t>
  </si>
  <si>
    <t>25019</t>
  </si>
  <si>
    <t>25033</t>
  </si>
  <si>
    <t>2175382908</t>
  </si>
  <si>
    <t>204238900</t>
  </si>
  <si>
    <t>14959056</t>
  </si>
  <si>
    <t>2394580864</t>
  </si>
  <si>
    <t>2628226</t>
  </si>
  <si>
    <t>2391952638</t>
  </si>
  <si>
    <t>13810618</t>
  </si>
  <si>
    <t>147350</t>
  </si>
  <si>
    <t>39119781</t>
  </si>
  <si>
    <t>53077749</t>
  </si>
  <si>
    <t>3577850</t>
  </si>
  <si>
    <t>2448608237</t>
  </si>
  <si>
    <t>3256649</t>
  </si>
  <si>
    <t>988</t>
  </si>
  <si>
    <t>3176</t>
  </si>
  <si>
    <t>3259041</t>
  </si>
  <si>
    <t>1188666</t>
  </si>
  <si>
    <t>New Hanover Tourism &amp; Development Authority</t>
  </si>
  <si>
    <t>Tony McDowell</t>
  </si>
  <si>
    <t>(828) 259-5635</t>
  </si>
  <si>
    <t>tmcdowell@ashevillenc.gov</t>
  </si>
  <si>
    <t>6052608800</t>
  </si>
  <si>
    <t>4193735950</t>
  </si>
  <si>
    <t>140985600</t>
  </si>
  <si>
    <t>10387330350</t>
  </si>
  <si>
    <t>343165468</t>
  </si>
  <si>
    <t>10044164882</t>
  </si>
  <si>
    <t>4754000</t>
  </si>
  <si>
    <t>2696700</t>
  </si>
  <si>
    <t>2057300</t>
  </si>
  <si>
    <t>830391057</t>
  </si>
  <si>
    <t>37691659</t>
  </si>
  <si>
    <t>868082716</t>
  </si>
  <si>
    <t>236883</t>
  </si>
  <si>
    <t>867845833</t>
  </si>
  <si>
    <t>213801757</t>
  </si>
  <si>
    <t>11125812472</t>
  </si>
  <si>
    <t>52821535</t>
  </si>
  <si>
    <t>81491</t>
  </si>
  <si>
    <t>46611</t>
  </si>
  <si>
    <t>52949637</t>
  </si>
  <si>
    <t>342384</t>
  </si>
  <si>
    <t>35315</t>
  </si>
  <si>
    <t>Chauffeurs licenses</t>
  </si>
  <si>
    <t>365611</t>
  </si>
  <si>
    <t>30857</t>
  </si>
  <si>
    <t>793435</t>
  </si>
  <si>
    <t>491128</t>
  </si>
  <si>
    <t>120125</t>
  </si>
  <si>
    <t>611253</t>
  </si>
  <si>
    <t>Susan W. Kennington</t>
  </si>
  <si>
    <t>2/2/2017</t>
  </si>
  <si>
    <t>252-398-3016</t>
  </si>
  <si>
    <t>6014019</t>
  </si>
  <si>
    <t>80541</t>
  </si>
  <si>
    <t>6477181</t>
  </si>
  <si>
    <t>1541366</t>
  </si>
  <si>
    <t>4935815</t>
  </si>
  <si>
    <t>40049</t>
  </si>
  <si>
    <t>40492</t>
  </si>
  <si>
    <t>13124</t>
  </si>
  <si>
    <t>152522</t>
  </si>
  <si>
    <t>5101461</t>
  </si>
  <si>
    <t>14807</t>
  </si>
  <si>
    <t>14820</t>
  </si>
  <si>
    <t>42184030</t>
  </si>
  <si>
    <t>8034505</t>
  </si>
  <si>
    <t>264460</t>
  </si>
  <si>
    <t>50482995</t>
  </si>
  <si>
    <t>8260112</t>
  </si>
  <si>
    <t>42222883</t>
  </si>
  <si>
    <t>215730</t>
  </si>
  <si>
    <t>96167</t>
  </si>
  <si>
    <t>311897</t>
  </si>
  <si>
    <t>3515664</t>
  </si>
  <si>
    <t>46050444</t>
  </si>
  <si>
    <t>126640</t>
  </si>
  <si>
    <t>126680</t>
  </si>
  <si>
    <t>215194549</t>
  </si>
  <si>
    <t>2443631</t>
  </si>
  <si>
    <t>212750918</t>
  </si>
  <si>
    <t>29441400</t>
  </si>
  <si>
    <t>686771</t>
  </si>
  <si>
    <t>30128171</t>
  </si>
  <si>
    <t>27684540</t>
  </si>
  <si>
    <t>255146458</t>
  </si>
  <si>
    <t>1167494</t>
  </si>
  <si>
    <t>76974</t>
  </si>
  <si>
    <t>1243931</t>
  </si>
  <si>
    <t>8940</t>
  </si>
  <si>
    <t>a.copenhaver@tokb.org</t>
  </si>
  <si>
    <t>780591800</t>
  </si>
  <si>
    <t>25624000</t>
  </si>
  <si>
    <t>806215800</t>
  </si>
  <si>
    <t>4197700</t>
  </si>
  <si>
    <t>802018100</t>
  </si>
  <si>
    <t>2959595</t>
  </si>
  <si>
    <t>118541</t>
  </si>
  <si>
    <t>1782698</t>
  </si>
  <si>
    <t>4860834</t>
  </si>
  <si>
    <t>1339618</t>
  </si>
  <si>
    <t>808218552</t>
  </si>
  <si>
    <t>0.285</t>
  </si>
  <si>
    <t>2303423</t>
  </si>
  <si>
    <t>2304333</t>
  </si>
  <si>
    <t>7470</t>
  </si>
  <si>
    <t>7615</t>
  </si>
  <si>
    <t>441284</t>
  </si>
  <si>
    <t>townofbostic@nctv. Om</t>
  </si>
  <si>
    <t>13406826</t>
  </si>
  <si>
    <t>301363</t>
  </si>
  <si>
    <t>13105463</t>
  </si>
  <si>
    <t>248993</t>
  </si>
  <si>
    <t>142278</t>
  </si>
  <si>
    <t>391271</t>
  </si>
  <si>
    <t>882155</t>
  </si>
  <si>
    <t>14378889</t>
  </si>
  <si>
    <t>37544</t>
  </si>
  <si>
    <t>37387</t>
  </si>
  <si>
    <t>6771197</t>
  </si>
  <si>
    <t>4936531</t>
  </si>
  <si>
    <t>12359841</t>
  </si>
  <si>
    <t>1657104</t>
  </si>
  <si>
    <t>10702737</t>
  </si>
  <si>
    <t>1590946</t>
  </si>
  <si>
    <t>2370616</t>
  </si>
  <si>
    <t>469656</t>
  </si>
  <si>
    <t>39235</t>
  </si>
  <si>
    <t>508891</t>
  </si>
  <si>
    <t>193189</t>
  </si>
  <si>
    <t>11404817</t>
  </si>
  <si>
    <t>21669</t>
  </si>
  <si>
    <t>21682</t>
  </si>
  <si>
    <t>145830319</t>
  </si>
  <si>
    <t>260494375</t>
  </si>
  <si>
    <t>4895985</t>
  </si>
  <si>
    <t>411342487</t>
  </si>
  <si>
    <t>6330873</t>
  </si>
  <si>
    <t>405011614</t>
  </si>
  <si>
    <t>22020574</t>
  </si>
  <si>
    <t>1470329</t>
  </si>
  <si>
    <t>455070</t>
  </si>
  <si>
    <t>23945973</t>
  </si>
  <si>
    <t>13442</t>
  </si>
  <si>
    <t>23932531</t>
  </si>
  <si>
    <t>6150141</t>
  </si>
  <si>
    <t>435094286</t>
  </si>
  <si>
    <t>3045658</t>
  </si>
  <si>
    <t>3203</t>
  </si>
  <si>
    <t>3291</t>
  </si>
  <si>
    <t>3052152</t>
  </si>
  <si>
    <t>18723</t>
  </si>
  <si>
    <t>18725</t>
  </si>
  <si>
    <t>37898</t>
  </si>
  <si>
    <t>22946320</t>
  </si>
  <si>
    <t>7486100</t>
  </si>
  <si>
    <t>30432420</t>
  </si>
  <si>
    <t>6530832</t>
  </si>
  <si>
    <t>23901588</t>
  </si>
  <si>
    <t>33602425</t>
  </si>
  <si>
    <t>27071593</t>
  </si>
  <si>
    <t>2752432</t>
  </si>
  <si>
    <t>262471</t>
  </si>
  <si>
    <t>3014903</t>
  </si>
  <si>
    <t>2985482</t>
  </si>
  <si>
    <t>3170005</t>
  </si>
  <si>
    <t>30057075</t>
  </si>
  <si>
    <t>240457</t>
  </si>
  <si>
    <t>844013900</t>
  </si>
  <si>
    <t>7815283</t>
  </si>
  <si>
    <t>836198617</t>
  </si>
  <si>
    <t>8460100</t>
  </si>
  <si>
    <t>4329533</t>
  </si>
  <si>
    <t>4130567</t>
  </si>
  <si>
    <t>2017233</t>
  </si>
  <si>
    <t>7741761</t>
  </si>
  <si>
    <t>845957611</t>
  </si>
  <si>
    <t>930553</t>
  </si>
  <si>
    <t>930318</t>
  </si>
  <si>
    <t xml:space="preserve"> Number is lower this year,  last years was wrong.  I included utiities and should not have.</t>
  </si>
  <si>
    <t>456494674</t>
  </si>
  <si>
    <t>194084598</t>
  </si>
  <si>
    <t>81636613</t>
  </si>
  <si>
    <t>732215885</t>
  </si>
  <si>
    <t>15833412</t>
  </si>
  <si>
    <t>716382473</t>
  </si>
  <si>
    <t>104585965</t>
  </si>
  <si>
    <t>8811797</t>
  </si>
  <si>
    <t>16340183</t>
  </si>
  <si>
    <t>129737945</t>
  </si>
  <si>
    <t>27510</t>
  </si>
  <si>
    <t>129710435</t>
  </si>
  <si>
    <t>40275300</t>
  </si>
  <si>
    <t>886368208</t>
  </si>
  <si>
    <t>5397982</t>
  </si>
  <si>
    <t>29201</t>
  </si>
  <si>
    <t>5425721</t>
  </si>
  <si>
    <t>77484</t>
  </si>
  <si>
    <t>72567435</t>
  </si>
  <si>
    <t>109049142</t>
  </si>
  <si>
    <t>8896120</t>
  </si>
  <si>
    <t>132432350</t>
  </si>
  <si>
    <t>322945047</t>
  </si>
  <si>
    <t>119553183</t>
  </si>
  <si>
    <t>203391864</t>
  </si>
  <si>
    <t>23425870</t>
  </si>
  <si>
    <t>452121</t>
  </si>
  <si>
    <t>23877991</t>
  </si>
  <si>
    <t>27850</t>
  </si>
  <si>
    <t>23850141</t>
  </si>
  <si>
    <t>8551291</t>
  </si>
  <si>
    <t>235793296</t>
  </si>
  <si>
    <t>1210649</t>
  </si>
  <si>
    <t>5139</t>
  </si>
  <si>
    <t>1683</t>
  </si>
  <si>
    <t>1216310</t>
  </si>
  <si>
    <t>Hospital and apartment complex to exempt status</t>
  </si>
  <si>
    <t>506122797</t>
  </si>
  <si>
    <t>670906964</t>
  </si>
  <si>
    <t>582200</t>
  </si>
  <si>
    <t>1177611961</t>
  </si>
  <si>
    <t>564208410</t>
  </si>
  <si>
    <t>613403551</t>
  </si>
  <si>
    <t>739200</t>
  </si>
  <si>
    <t>247600</t>
  </si>
  <si>
    <t>753029795</t>
  </si>
  <si>
    <t>18735580</t>
  </si>
  <si>
    <t>1385168926</t>
  </si>
  <si>
    <t>5674745</t>
  </si>
  <si>
    <t>4448</t>
  </si>
  <si>
    <t>23691</t>
  </si>
  <si>
    <t>5655683</t>
  </si>
  <si>
    <t>37063</t>
  </si>
  <si>
    <t>1252285</t>
  </si>
  <si>
    <t>438425</t>
  </si>
  <si>
    <t>813860</t>
  </si>
  <si>
    <t>20612855</t>
  </si>
  <si>
    <t>11871743</t>
  </si>
  <si>
    <t>549712</t>
  </si>
  <si>
    <t>33034310</t>
  </si>
  <si>
    <t>904110</t>
  </si>
  <si>
    <t>32130200</t>
  </si>
  <si>
    <t>417872</t>
  </si>
  <si>
    <t>193872</t>
  </si>
  <si>
    <t>224000</t>
  </si>
  <si>
    <t>1329010</t>
  </si>
  <si>
    <t>286809</t>
  </si>
  <si>
    <t>1615819</t>
  </si>
  <si>
    <t>1784962</t>
  </si>
  <si>
    <t>35530981</t>
  </si>
  <si>
    <t>94157</t>
  </si>
  <si>
    <t>94231</t>
  </si>
  <si>
    <t xml:space="preserve">PRIOR REPORTS HAVE SHOWN THE DEFERRED + TAXABLE AMOUNTS FOR THE </t>
  </si>
  <si>
    <t>PORTION THAT QUALIFIED FOR THE DEFERRAL.  IT DID NOT INCLUDE STRUCTURES,</t>
  </si>
  <si>
    <t>BUILDING SITES, ETC. THAT DID NOT QUALIFY FOR PRESENT USE.</t>
  </si>
  <si>
    <t>419182312</t>
  </si>
  <si>
    <t>93058974</t>
  </si>
  <si>
    <t>5062362</t>
  </si>
  <si>
    <t>14501188</t>
  </si>
  <si>
    <t>531804836</t>
  </si>
  <si>
    <t>40740195</t>
  </si>
  <si>
    <t>491064641</t>
  </si>
  <si>
    <t>37535900</t>
  </si>
  <si>
    <t>2514400</t>
  </si>
  <si>
    <t>35021500</t>
  </si>
  <si>
    <t>28109874</t>
  </si>
  <si>
    <t>1308482</t>
  </si>
  <si>
    <t>15726</t>
  </si>
  <si>
    <t>29434082</t>
  </si>
  <si>
    <t>4946550</t>
  </si>
  <si>
    <t>24487532</t>
  </si>
  <si>
    <t>10684523</t>
  </si>
  <si>
    <t>526236696</t>
  </si>
  <si>
    <t>2221419</t>
  </si>
  <si>
    <t>27777</t>
  </si>
  <si>
    <t>2194335</t>
  </si>
  <si>
    <t>existing business added additional $8,.8 million in personal property equipment</t>
  </si>
  <si>
    <t>Cecil E. Wood</t>
  </si>
  <si>
    <t>253939568</t>
  </si>
  <si>
    <t>235358015</t>
  </si>
  <si>
    <t>123430857</t>
  </si>
  <si>
    <t>612728440</t>
  </si>
  <si>
    <t>108280089</t>
  </si>
  <si>
    <t>504448351</t>
  </si>
  <si>
    <t>9473030</t>
  </si>
  <si>
    <t>8008400</t>
  </si>
  <si>
    <t>1464630</t>
  </si>
  <si>
    <t>304722534</t>
  </si>
  <si>
    <t>690490</t>
  </si>
  <si>
    <t>305413024</t>
  </si>
  <si>
    <t>5530630</t>
  </si>
  <si>
    <t>299882394</t>
  </si>
  <si>
    <t>16159827</t>
  </si>
  <si>
    <t>820490572</t>
  </si>
  <si>
    <t>2379423</t>
  </si>
  <si>
    <t>56624</t>
  </si>
  <si>
    <t>21574</t>
  </si>
  <si>
    <t>2454481</t>
  </si>
  <si>
    <t>772</t>
  </si>
  <si>
    <t>44409</t>
  </si>
  <si>
    <t>335-599-3774</t>
  </si>
  <si>
    <t>238749622</t>
  </si>
  <si>
    <t>218303490</t>
  </si>
  <si>
    <t>2928881</t>
  </si>
  <si>
    <t>459981993</t>
  </si>
  <si>
    <t>7372200</t>
  </si>
  <si>
    <t>452609793</t>
  </si>
  <si>
    <t>172243498</t>
  </si>
  <si>
    <t>11151363</t>
  </si>
  <si>
    <t>43411</t>
  </si>
  <si>
    <t>183438272</t>
  </si>
  <si>
    <t>15796480</t>
  </si>
  <si>
    <t>651844545</t>
  </si>
  <si>
    <t>4302174</t>
  </si>
  <si>
    <t>331807</t>
  </si>
  <si>
    <t>24141</t>
  </si>
  <si>
    <t>4614116</t>
  </si>
  <si>
    <t>67840</t>
  </si>
  <si>
    <t>Fishing licenses</t>
  </si>
  <si>
    <t>2181</t>
  </si>
  <si>
    <t>30262</t>
  </si>
  <si>
    <t>101308</t>
  </si>
  <si>
    <t>14478</t>
  </si>
  <si>
    <t>429907380</t>
  </si>
  <si>
    <t>223279110</t>
  </si>
  <si>
    <t>14512820</t>
  </si>
  <si>
    <t>28592490</t>
  </si>
  <si>
    <t>696291800</t>
  </si>
  <si>
    <t>13162895</t>
  </si>
  <si>
    <t>683128905</t>
  </si>
  <si>
    <t>753388963</t>
  </si>
  <si>
    <t>749513623</t>
  </si>
  <si>
    <t>6380632</t>
  </si>
  <si>
    <t>521026</t>
  </si>
  <si>
    <t>67170220</t>
  </si>
  <si>
    <t>74071878</t>
  </si>
  <si>
    <t>74060878</t>
  </si>
  <si>
    <t>15959784</t>
  </si>
  <si>
    <t>773149567</t>
  </si>
  <si>
    <t>3088598</t>
  </si>
  <si>
    <t>TOWN  CLERK/FINANCE OFFICER</t>
  </si>
  <si>
    <t>336--591-4809</t>
  </si>
  <si>
    <t>lfalstreau@ embarqmail.com</t>
  </si>
  <si>
    <t>64484855</t>
  </si>
  <si>
    <t>34595600</t>
  </si>
  <si>
    <t>698900</t>
  </si>
  <si>
    <t>99779355</t>
  </si>
  <si>
    <t>16953650</t>
  </si>
  <si>
    <t>82825705</t>
  </si>
  <si>
    <t>17336180</t>
  </si>
  <si>
    <t>17619833</t>
  </si>
  <si>
    <t>4301559</t>
  </si>
  <si>
    <t>104747097</t>
  </si>
  <si>
    <t>418988</t>
  </si>
  <si>
    <t>5106</t>
  </si>
  <si>
    <t>414932</t>
  </si>
  <si>
    <t>62314125</t>
  </si>
  <si>
    <t>8535886</t>
  </si>
  <si>
    <t>70850011</t>
  </si>
  <si>
    <t>3723440</t>
  </si>
  <si>
    <t>67126571</t>
  </si>
  <si>
    <t>3551012</t>
  </si>
  <si>
    <t>3076369</t>
  </si>
  <si>
    <t>474643</t>
  </si>
  <si>
    <t>1326188</t>
  </si>
  <si>
    <t>872158</t>
  </si>
  <si>
    <t>13773</t>
  </si>
  <si>
    <t>2212119</t>
  </si>
  <si>
    <t>33666</t>
  </si>
  <si>
    <t>2178453</t>
  </si>
  <si>
    <t>3116083</t>
  </si>
  <si>
    <t>72421107</t>
  </si>
  <si>
    <t>39832</t>
  </si>
  <si>
    <t>39818</t>
  </si>
  <si>
    <t>287531731</t>
  </si>
  <si>
    <t>47116484</t>
  </si>
  <si>
    <t>1880711</t>
  </si>
  <si>
    <t>336528926</t>
  </si>
  <si>
    <t>2565943</t>
  </si>
  <si>
    <t>333962983</t>
  </si>
  <si>
    <t>6160196</t>
  </si>
  <si>
    <t>13345311</t>
  </si>
  <si>
    <t>266786</t>
  </si>
  <si>
    <t>19772293</t>
  </si>
  <si>
    <t>139572</t>
  </si>
  <si>
    <t>19632721</t>
  </si>
  <si>
    <t>2323042</t>
  </si>
  <si>
    <t>355918746</t>
  </si>
  <si>
    <t>222449</t>
  </si>
  <si>
    <t>171</t>
  </si>
  <si>
    <t>953</t>
  </si>
  <si>
    <t>221672</t>
  </si>
  <si>
    <t>329581707</t>
  </si>
  <si>
    <t>44703129</t>
  </si>
  <si>
    <t>374284836</t>
  </si>
  <si>
    <t>2700349</t>
  </si>
  <si>
    <t>371584487</t>
  </si>
  <si>
    <t>7667932</t>
  </si>
  <si>
    <t>4261077</t>
  </si>
  <si>
    <t>401200</t>
  </si>
  <si>
    <t>12330209</t>
  </si>
  <si>
    <t>12302584</t>
  </si>
  <si>
    <t>2681873</t>
  </si>
  <si>
    <t>386568944</t>
  </si>
  <si>
    <t>589518</t>
  </si>
  <si>
    <t>1782</t>
  </si>
  <si>
    <t>588121</t>
  </si>
  <si>
    <t>63350904</t>
  </si>
  <si>
    <t>3688184</t>
  </si>
  <si>
    <t>327954</t>
  </si>
  <si>
    <t>67367042</t>
  </si>
  <si>
    <t>970474</t>
  </si>
  <si>
    <t>66396568</t>
  </si>
  <si>
    <t>440235</t>
  </si>
  <si>
    <t>373637</t>
  </si>
  <si>
    <t>66598</t>
  </si>
  <si>
    <t>1414196</t>
  </si>
  <si>
    <t>1517321</t>
  </si>
  <si>
    <t>78084</t>
  </si>
  <si>
    <t>3009601</t>
  </si>
  <si>
    <t>780204</t>
  </si>
  <si>
    <t>70186373</t>
  </si>
  <si>
    <t>35093</t>
  </si>
  <si>
    <t>35024</t>
  </si>
  <si>
    <t>592652799</t>
  </si>
  <si>
    <t>96540549</t>
  </si>
  <si>
    <t>7034146</t>
  </si>
  <si>
    <t>2368486</t>
  </si>
  <si>
    <t>698595980</t>
  </si>
  <si>
    <t>6852727</t>
  </si>
  <si>
    <t>691743253</t>
  </si>
  <si>
    <t>1919222</t>
  </si>
  <si>
    <t>1071466</t>
  </si>
  <si>
    <t>847756</t>
  </si>
  <si>
    <t>17313598</t>
  </si>
  <si>
    <t>34259479</t>
  </si>
  <si>
    <t>1335812</t>
  </si>
  <si>
    <t>52908889</t>
  </si>
  <si>
    <t>39821</t>
  </si>
  <si>
    <t>52869068</t>
  </si>
  <si>
    <t>6948214</t>
  </si>
  <si>
    <t>751560535</t>
  </si>
  <si>
    <t>2611673</t>
  </si>
  <si>
    <t>39717</t>
  </si>
  <si>
    <t>2574067</t>
  </si>
  <si>
    <t>45173092</t>
  </si>
  <si>
    <t>5750650</t>
  </si>
  <si>
    <t>50923742</t>
  </si>
  <si>
    <t>5544492</t>
  </si>
  <si>
    <t>45379250</t>
  </si>
  <si>
    <t>411751</t>
  </si>
  <si>
    <t>338795</t>
  </si>
  <si>
    <t>72956</t>
  </si>
  <si>
    <t>488195</t>
  </si>
  <si>
    <t>683949</t>
  </si>
  <si>
    <t>1172144</t>
  </si>
  <si>
    <t>369521</t>
  </si>
  <si>
    <t>46920915</t>
  </si>
  <si>
    <t>84458</t>
  </si>
  <si>
    <t>84546</t>
  </si>
  <si>
    <t>6316054749</t>
  </si>
  <si>
    <t>1755265143</t>
  </si>
  <si>
    <t>820090322</t>
  </si>
  <si>
    <t>170361305</t>
  </si>
  <si>
    <t>9061771519</t>
  </si>
  <si>
    <t>148713248</t>
  </si>
  <si>
    <t>8913058271</t>
  </si>
  <si>
    <t>121078836</t>
  </si>
  <si>
    <t>103329829</t>
  </si>
  <si>
    <t>17749007</t>
  </si>
  <si>
    <t>995650580</t>
  </si>
  <si>
    <t>38321740</t>
  </si>
  <si>
    <t>345343060</t>
  </si>
  <si>
    <t>1379315380</t>
  </si>
  <si>
    <t>10341</t>
  </si>
  <si>
    <t>1379305039</t>
  </si>
  <si>
    <t>152758772</t>
  </si>
  <si>
    <t>10445122082</t>
  </si>
  <si>
    <t>46400606</t>
  </si>
  <si>
    <t>3899287</t>
  </si>
  <si>
    <t>138417</t>
  </si>
  <si>
    <t>1705107</t>
  </si>
  <si>
    <t>48733203</t>
  </si>
  <si>
    <t>4169</t>
  </si>
  <si>
    <t>381534</t>
  </si>
  <si>
    <t>345383</t>
  </si>
  <si>
    <t>Transporation Improvement Fund</t>
  </si>
  <si>
    <t>381680</t>
  </si>
  <si>
    <t>1114241</t>
  </si>
  <si>
    <t>196315</t>
  </si>
  <si>
    <t>33035</t>
  </si>
  <si>
    <t>229350</t>
  </si>
  <si>
    <t>ANNIE B. JONES</t>
  </si>
  <si>
    <t>D.G. MATTHEWS, III</t>
  </si>
  <si>
    <t>252-798-3931</t>
  </si>
  <si>
    <t>townclerk@embarqmail.com</t>
  </si>
  <si>
    <t>11192760</t>
  </si>
  <si>
    <t>837880</t>
  </si>
  <si>
    <t>12030640</t>
  </si>
  <si>
    <t>1003345</t>
  </si>
  <si>
    <t>11027295</t>
  </si>
  <si>
    <t>113151</t>
  </si>
  <si>
    <t>192439</t>
  </si>
  <si>
    <t>302040</t>
  </si>
  <si>
    <t>94440</t>
  </si>
  <si>
    <t>11423775</t>
  </si>
  <si>
    <t>59162</t>
  </si>
  <si>
    <t>59144</t>
  </si>
  <si>
    <t>24591534</t>
  </si>
  <si>
    <t>4921959</t>
  </si>
  <si>
    <t>3104767</t>
  </si>
  <si>
    <t>32618260</t>
  </si>
  <si>
    <t>4408250</t>
  </si>
  <si>
    <t>28210010</t>
  </si>
  <si>
    <t>2066163</t>
  </si>
  <si>
    <t>61371</t>
  </si>
  <si>
    <t>2135464</t>
  </si>
  <si>
    <t>416399</t>
  </si>
  <si>
    <t>30761873</t>
  </si>
  <si>
    <t>92261</t>
  </si>
  <si>
    <t>92296</t>
  </si>
  <si>
    <t>22914480</t>
  </si>
  <si>
    <t>3531520</t>
  </si>
  <si>
    <t>26446000</t>
  </si>
  <si>
    <t>193060</t>
  </si>
  <si>
    <t>26252940</t>
  </si>
  <si>
    <t>197070</t>
  </si>
  <si>
    <t>2168</t>
  </si>
  <si>
    <t>29433</t>
  </si>
  <si>
    <t>26284541</t>
  </si>
  <si>
    <t>39427</t>
  </si>
  <si>
    <t>Jackie Huffman</t>
  </si>
  <si>
    <t>pellis@huntersvill.org</t>
  </si>
  <si>
    <t>5710435934</t>
  </si>
  <si>
    <t>121327401</t>
  </si>
  <si>
    <t>5589108533</t>
  </si>
  <si>
    <t>358741603</t>
  </si>
  <si>
    <t>1251884</t>
  </si>
  <si>
    <t>13274423</t>
  </si>
  <si>
    <t>373267910</t>
  </si>
  <si>
    <t>772573</t>
  </si>
  <si>
    <t>372495337</t>
  </si>
  <si>
    <t>76436105</t>
  </si>
  <si>
    <t>6038039975</t>
  </si>
  <si>
    <t>18416022</t>
  </si>
  <si>
    <t>189020</t>
  </si>
  <si>
    <t>6112</t>
  </si>
  <si>
    <t>18611154</t>
  </si>
  <si>
    <t>36817</t>
  </si>
  <si>
    <t>489</t>
  </si>
  <si>
    <t>37306</t>
  </si>
  <si>
    <t>clerksoffice@townofmountolive</t>
  </si>
  <si>
    <t>175224401</t>
  </si>
  <si>
    <t>3852215</t>
  </si>
  <si>
    <t>171372186</t>
  </si>
  <si>
    <t>174742371</t>
  </si>
  <si>
    <t>43362638</t>
  </si>
  <si>
    <t>1544121</t>
  </si>
  <si>
    <t>44906759</t>
  </si>
  <si>
    <t>10442793</t>
  </si>
  <si>
    <t>226721738</t>
  </si>
  <si>
    <t>1454004</t>
  </si>
  <si>
    <t>1159</t>
  </si>
  <si>
    <t>1455163</t>
  </si>
  <si>
    <t>910-525-3133</t>
  </si>
  <si>
    <t>tony.blalock@roseboronc.com</t>
  </si>
  <si>
    <t>60949218</t>
  </si>
  <si>
    <t>681442</t>
  </si>
  <si>
    <t>61630660</t>
  </si>
  <si>
    <t>1297256</t>
  </si>
  <si>
    <t>60333404</t>
  </si>
  <si>
    <t>12382321</t>
  </si>
  <si>
    <t>54608</t>
  </si>
  <si>
    <t>12436929</t>
  </si>
  <si>
    <t>4925534</t>
  </si>
  <si>
    <t>77695867</t>
  </si>
  <si>
    <t>536101</t>
  </si>
  <si>
    <t>8060</t>
  </si>
  <si>
    <t>dlowe@maidennc.gov</t>
  </si>
  <si>
    <t>338366313</t>
  </si>
  <si>
    <t>338625944</t>
  </si>
  <si>
    <t>3193920</t>
  </si>
  <si>
    <t>335432024</t>
  </si>
  <si>
    <t>19171</t>
  </si>
  <si>
    <t>4982</t>
  </si>
  <si>
    <t>14189</t>
  </si>
  <si>
    <t>1134967720</t>
  </si>
  <si>
    <t>345120</t>
  </si>
  <si>
    <t>1135312840</t>
  </si>
  <si>
    <t>9247812</t>
  </si>
  <si>
    <t>1479992676</t>
  </si>
  <si>
    <t>5635814</t>
  </si>
  <si>
    <t>35437</t>
  </si>
  <si>
    <t>2300</t>
  </si>
  <si>
    <t>5673551</t>
  </si>
  <si>
    <t>JACKIE COBB</t>
  </si>
  <si>
    <t>CHRISTIANA CLAIBORNE</t>
  </si>
  <si>
    <t>41099517</t>
  </si>
  <si>
    <t>5585686</t>
  </si>
  <si>
    <t>1265496</t>
  </si>
  <si>
    <t>48696155</t>
  </si>
  <si>
    <t>873562</t>
  </si>
  <si>
    <t>47822593</t>
  </si>
  <si>
    <t>381095</t>
  </si>
  <si>
    <t>202447</t>
  </si>
  <si>
    <t>178648</t>
  </si>
  <si>
    <t>2447801</t>
  </si>
  <si>
    <t>148133</t>
  </si>
  <si>
    <t>91733</t>
  </si>
  <si>
    <t>2687667</t>
  </si>
  <si>
    <t>921244</t>
  </si>
  <si>
    <t>51431504</t>
  </si>
  <si>
    <t>166825</t>
  </si>
  <si>
    <t>166505</t>
  </si>
  <si>
    <t>Richard Dixon</t>
  </si>
  <si>
    <t>704-899-1722</t>
  </si>
  <si>
    <t>rdixon@pinevillenc.gov</t>
  </si>
  <si>
    <t>350142264</t>
  </si>
  <si>
    <t>1046642386</t>
  </si>
  <si>
    <t>1031900</t>
  </si>
  <si>
    <t>1397816550</t>
  </si>
  <si>
    <t>184945198</t>
  </si>
  <si>
    <t>611004</t>
  </si>
  <si>
    <t>185556202</t>
  </si>
  <si>
    <t>12077994</t>
  </si>
  <si>
    <t>1595450746</t>
  </si>
  <si>
    <t>5584078</t>
  </si>
  <si>
    <t>7759</t>
  </si>
  <si>
    <t>5591837</t>
  </si>
  <si>
    <t>232733335</t>
  </si>
  <si>
    <t>297357018</t>
  </si>
  <si>
    <t>35716727</t>
  </si>
  <si>
    <t>565807080</t>
  </si>
  <si>
    <t>2815851</t>
  </si>
  <si>
    <t>562991229</t>
  </si>
  <si>
    <t>200515</t>
  </si>
  <si>
    <t>191129</t>
  </si>
  <si>
    <t>9386</t>
  </si>
  <si>
    <t>341191797</t>
  </si>
  <si>
    <t>6476248</t>
  </si>
  <si>
    <t>347668045</t>
  </si>
  <si>
    <t>11809309</t>
  </si>
  <si>
    <t>922468583</t>
  </si>
  <si>
    <t>5197160</t>
  </si>
  <si>
    <t>97158</t>
  </si>
  <si>
    <t>22926</t>
  </si>
  <si>
    <t>35741</t>
  </si>
  <si>
    <t>5281503</t>
  </si>
  <si>
    <t>38682</t>
  </si>
  <si>
    <t>39207</t>
  </si>
  <si>
    <t>7177</t>
  </si>
  <si>
    <t>8871</t>
  </si>
  <si>
    <t>growth</t>
  </si>
  <si>
    <t>Oak City</t>
  </si>
  <si>
    <t>Town of Oak City</t>
  </si>
  <si>
    <t>2/6/2017</t>
  </si>
  <si>
    <t>Melissa Knox</t>
  </si>
  <si>
    <t>13842720</t>
  </si>
  <si>
    <t>1641310</t>
  </si>
  <si>
    <t>15484030</t>
  </si>
  <si>
    <t>913622</t>
  </si>
  <si>
    <t>14570408</t>
  </si>
  <si>
    <t>1266170</t>
  </si>
  <si>
    <t>669058</t>
  </si>
  <si>
    <t>378997</t>
  </si>
  <si>
    <t>168190</t>
  </si>
  <si>
    <t>547187</t>
  </si>
  <si>
    <t>7390</t>
  </si>
  <si>
    <t>539797</t>
  </si>
  <si>
    <t>359205</t>
  </si>
  <si>
    <t>15469410</t>
  </si>
  <si>
    <t>61746</t>
  </si>
  <si>
    <t>61846</t>
  </si>
  <si>
    <t>Porcha C Brooks</t>
  </si>
  <si>
    <t>Vance County Tax Administrator</t>
  </si>
  <si>
    <t>252-738-2041</t>
  </si>
  <si>
    <t>pbrooks@vancecounty.org</t>
  </si>
  <si>
    <t>346835749</t>
  </si>
  <si>
    <t>295155787</t>
  </si>
  <si>
    <t>41164163</t>
  </si>
  <si>
    <t>683155699</t>
  </si>
  <si>
    <t>12043026</t>
  </si>
  <si>
    <t>671112673</t>
  </si>
  <si>
    <t>1639947</t>
  </si>
  <si>
    <t>1248424</t>
  </si>
  <si>
    <t>391523</t>
  </si>
  <si>
    <t>76884365</t>
  </si>
  <si>
    <t>2987844</t>
  </si>
  <si>
    <t>1201391</t>
  </si>
  <si>
    <t>81073600</t>
  </si>
  <si>
    <t>15420</t>
  </si>
  <si>
    <t>81058180</t>
  </si>
  <si>
    <t>31533272</t>
  </si>
  <si>
    <t>783704125</t>
  </si>
  <si>
    <t>0.712</t>
  </si>
  <si>
    <t>5572897</t>
  </si>
  <si>
    <t>11843</t>
  </si>
  <si>
    <t>2294</t>
  </si>
  <si>
    <t>5587034</t>
  </si>
  <si>
    <t>31675</t>
  </si>
  <si>
    <t>3480755</t>
  </si>
  <si>
    <t>2323156</t>
  </si>
  <si>
    <t>5803911</t>
  </si>
  <si>
    <t>360057</t>
  </si>
  <si>
    <t>5443854</t>
  </si>
  <si>
    <t>291930</t>
  </si>
  <si>
    <t>141734</t>
  </si>
  <si>
    <t>150196</t>
  </si>
  <si>
    <t>523863</t>
  </si>
  <si>
    <t>64477</t>
  </si>
  <si>
    <t>588340</t>
  </si>
  <si>
    <t>1136547</t>
  </si>
  <si>
    <t>7168741</t>
  </si>
  <si>
    <t>7106</t>
  </si>
  <si>
    <t>3193479</t>
  </si>
  <si>
    <t>1310279</t>
  </si>
  <si>
    <t>4503758</t>
  </si>
  <si>
    <t>230124</t>
  </si>
  <si>
    <t>4273634</t>
  </si>
  <si>
    <t>64917</t>
  </si>
  <si>
    <t>51193</t>
  </si>
  <si>
    <t>13724</t>
  </si>
  <si>
    <t>162691</t>
  </si>
  <si>
    <t>10317</t>
  </si>
  <si>
    <t>173008</t>
  </si>
  <si>
    <t>603110</t>
  </si>
  <si>
    <t>5049752</t>
  </si>
  <si>
    <t>23015</t>
  </si>
  <si>
    <t>23104</t>
  </si>
  <si>
    <t>ACCOUNTINGCLERK@RURALHALL.COM</t>
  </si>
  <si>
    <t>118714665</t>
  </si>
  <si>
    <t>146310834</t>
  </si>
  <si>
    <t>49637846</t>
  </si>
  <si>
    <t>18602085</t>
  </si>
  <si>
    <t>333265430</t>
  </si>
  <si>
    <t>31244672</t>
  </si>
  <si>
    <t>302020758</t>
  </si>
  <si>
    <t>39061854</t>
  </si>
  <si>
    <t>460695</t>
  </si>
  <si>
    <t>33680</t>
  </si>
  <si>
    <t>39556229</t>
  </si>
  <si>
    <t>150458</t>
  </si>
  <si>
    <t>39405771</t>
  </si>
  <si>
    <t>17099268</t>
  </si>
  <si>
    <t>358525797</t>
  </si>
  <si>
    <t>1110338</t>
  </si>
  <si>
    <t>562</t>
  </si>
  <si>
    <t>1111746</t>
  </si>
  <si>
    <t>Administrator-Clerk</t>
  </si>
  <si>
    <t>(252) 398-5904 ext 232</t>
  </si>
  <si>
    <t>81941392</t>
  </si>
  <si>
    <t>26651027</t>
  </si>
  <si>
    <t>108592419</t>
  </si>
  <si>
    <t>4245942</t>
  </si>
  <si>
    <t>104346477</t>
  </si>
  <si>
    <t>7338338</t>
  </si>
  <si>
    <t>321751</t>
  </si>
  <si>
    <t>7660089</t>
  </si>
  <si>
    <t>6137266</t>
  </si>
  <si>
    <t>118143832</t>
  </si>
  <si>
    <t>740774</t>
  </si>
  <si>
    <t>2863</t>
  </si>
  <si>
    <t>1556</t>
  </si>
  <si>
    <t>742690</t>
  </si>
  <si>
    <t>82152426</t>
  </si>
  <si>
    <t>2667897</t>
  </si>
  <si>
    <t>85142074</t>
  </si>
  <si>
    <t>2243821</t>
  </si>
  <si>
    <t>82898253</t>
  </si>
  <si>
    <t>3871385</t>
  </si>
  <si>
    <t>3788704</t>
  </si>
  <si>
    <t>92824223</t>
  </si>
  <si>
    <t>744246</t>
  </si>
  <si>
    <t>16430</t>
  </si>
  <si>
    <t>16770</t>
  </si>
  <si>
    <t xml:space="preserve">no break down (Historic Properties and Farm together on scroll </t>
  </si>
  <si>
    <t xml:space="preserve">no break down ( Historic and Farm together on scroll </t>
  </si>
  <si>
    <t xml:space="preserve">This is on a separate scroll, so it is not on page 3 line 1. </t>
  </si>
  <si>
    <t>Shannon O'Neal</t>
  </si>
  <si>
    <t>Finance Officer/Assistant Town Manager</t>
  </si>
  <si>
    <t>413026183</t>
  </si>
  <si>
    <t>89528900</t>
  </si>
  <si>
    <t>502555083</t>
  </si>
  <si>
    <t>1116200</t>
  </si>
  <si>
    <t>501438883</t>
  </si>
  <si>
    <t>11066720</t>
  </si>
  <si>
    <t>21289412</t>
  </si>
  <si>
    <t>32356132</t>
  </si>
  <si>
    <t>4947548</t>
  </si>
  <si>
    <t>538742563</t>
  </si>
  <si>
    <t>1995691</t>
  </si>
  <si>
    <t>1996634</t>
  </si>
  <si>
    <t>6656</t>
  </si>
  <si>
    <t>(828) 453-8611</t>
  </si>
  <si>
    <t>1/29/2017</t>
  </si>
  <si>
    <t xml:space="preserve">(828) 453-8665 </t>
  </si>
  <si>
    <t>19227658</t>
  </si>
  <si>
    <t>6762100</t>
  </si>
  <si>
    <t>25989758</t>
  </si>
  <si>
    <t>5531025</t>
  </si>
  <si>
    <t>20458733</t>
  </si>
  <si>
    <t>318226</t>
  </si>
  <si>
    <t>309739</t>
  </si>
  <si>
    <t>627965</t>
  </si>
  <si>
    <t>2127175</t>
  </si>
  <si>
    <t>23213873</t>
  </si>
  <si>
    <t>51071</t>
  </si>
  <si>
    <t>51102</t>
  </si>
  <si>
    <t>336-222-5026</t>
  </si>
  <si>
    <t>336-229-3120</t>
  </si>
  <si>
    <t>3834042129</t>
  </si>
  <si>
    <t>35906593</t>
  </si>
  <si>
    <t>3798135536</t>
  </si>
  <si>
    <t>482968025</t>
  </si>
  <si>
    <t>84566112</t>
  </si>
  <si>
    <t>4365669673</t>
  </si>
  <si>
    <t>25331634</t>
  </si>
  <si>
    <t>14976</t>
  </si>
  <si>
    <t>25346610</t>
  </si>
  <si>
    <t>24828031</t>
  </si>
  <si>
    <t>503603</t>
  </si>
  <si>
    <t>3365</t>
  </si>
  <si>
    <t>144167481</t>
  </si>
  <si>
    <t>16012421</t>
  </si>
  <si>
    <t>27177096</t>
  </si>
  <si>
    <t>187356998</t>
  </si>
  <si>
    <t>31930118</t>
  </si>
  <si>
    <t>155426880</t>
  </si>
  <si>
    <t>12117448</t>
  </si>
  <si>
    <t>8283000</t>
  </si>
  <si>
    <t>3834448</t>
  </si>
  <si>
    <t>4016422</t>
  </si>
  <si>
    <t>1148909</t>
  </si>
  <si>
    <t>102538</t>
  </si>
  <si>
    <t>5267869</t>
  </si>
  <si>
    <t>4762550</t>
  </si>
  <si>
    <t>165457299</t>
  </si>
  <si>
    <t>82598</t>
  </si>
  <si>
    <t>81</t>
  </si>
  <si>
    <t>82791</t>
  </si>
  <si>
    <t>2917</t>
  </si>
  <si>
    <t>4553050</t>
  </si>
  <si>
    <t>135830</t>
  </si>
  <si>
    <t>4688880</t>
  </si>
  <si>
    <t>284398</t>
  </si>
  <si>
    <t>4404482</t>
  </si>
  <si>
    <t>277580</t>
  </si>
  <si>
    <t>98207</t>
  </si>
  <si>
    <t>351628</t>
  </si>
  <si>
    <t>7520</t>
  </si>
  <si>
    <t>359148</t>
  </si>
  <si>
    <t>139702</t>
  </si>
  <si>
    <t>4903332</t>
  </si>
  <si>
    <t>13125</t>
  </si>
  <si>
    <t>13127</t>
  </si>
  <si>
    <t>2738384495</t>
  </si>
  <si>
    <t>375565321</t>
  </si>
  <si>
    <t>406324142</t>
  </si>
  <si>
    <t>3520273958</t>
  </si>
  <si>
    <t>418675192</t>
  </si>
  <si>
    <t>3101598766</t>
  </si>
  <si>
    <t>58506318</t>
  </si>
  <si>
    <t>1348073</t>
  </si>
  <si>
    <t>59854391</t>
  </si>
  <si>
    <t>59854131</t>
  </si>
  <si>
    <t>19308922</t>
  </si>
  <si>
    <t>3180761819</t>
  </si>
  <si>
    <t>0.295</t>
  </si>
  <si>
    <t>9367808</t>
  </si>
  <si>
    <t>15444</t>
  </si>
  <si>
    <t>9382871</t>
  </si>
  <si>
    <t>8745</t>
  </si>
  <si>
    <t>969398754</t>
  </si>
  <si>
    <t>124861815</t>
  </si>
  <si>
    <t>77656785</t>
  </si>
  <si>
    <t>1171917354</t>
  </si>
  <si>
    <t>82726365</t>
  </si>
  <si>
    <t>1089190989</t>
  </si>
  <si>
    <t>14577925</t>
  </si>
  <si>
    <t>8873800</t>
  </si>
  <si>
    <t>5704125</t>
  </si>
  <si>
    <t>14676098</t>
  </si>
  <si>
    <t>2155197</t>
  </si>
  <si>
    <t>236349</t>
  </si>
  <si>
    <t>17067644</t>
  </si>
  <si>
    <t>1811209</t>
  </si>
  <si>
    <t>15256435</t>
  </si>
  <si>
    <t>16114682</t>
  </si>
  <si>
    <t>1120562106</t>
  </si>
  <si>
    <t>1976598</t>
  </si>
  <si>
    <t>24300</t>
  </si>
  <si>
    <t>717</t>
  </si>
  <si>
    <t>6245</t>
  </si>
  <si>
    <t>1995370</t>
  </si>
  <si>
    <t>Peddlers/Itinerant Merchant</t>
  </si>
  <si>
    <t>14460290</t>
  </si>
  <si>
    <t>13111494</t>
  </si>
  <si>
    <t>27988998</t>
  </si>
  <si>
    <t>733621</t>
  </si>
  <si>
    <t>27255377</t>
  </si>
  <si>
    <t>5317862</t>
  </si>
  <si>
    <t>166449</t>
  </si>
  <si>
    <t>72809</t>
  </si>
  <si>
    <t>5557120</t>
  </si>
  <si>
    <t>1704547</t>
  </si>
  <si>
    <t>34517044</t>
  </si>
  <si>
    <t>188570</t>
  </si>
  <si>
    <t>188736</t>
  </si>
  <si>
    <t>Angie Bates</t>
  </si>
  <si>
    <t>angie_bates@southportnc.org</t>
  </si>
  <si>
    <t>534971365</t>
  </si>
  <si>
    <t>257556550</t>
  </si>
  <si>
    <t>792553055</t>
  </si>
  <si>
    <t>108583431</t>
  </si>
  <si>
    <t>683969624</t>
  </si>
  <si>
    <t>17502567</t>
  </si>
  <si>
    <t>8142028</t>
  </si>
  <si>
    <t>25644595</t>
  </si>
  <si>
    <t>31766704</t>
  </si>
  <si>
    <t>741380923</t>
  </si>
  <si>
    <t>1820832</t>
  </si>
  <si>
    <t>2730</t>
  </si>
  <si>
    <t>18965</t>
  </si>
  <si>
    <t>622</t>
  </si>
  <si>
    <t>1841905</t>
  </si>
  <si>
    <t>87583</t>
  </si>
  <si>
    <t>City of Southport</t>
  </si>
  <si>
    <t>(828)526-2118</t>
  </si>
  <si>
    <t>(828)526-2595</t>
  </si>
  <si>
    <t>1707515862</t>
  </si>
  <si>
    <t>8059210</t>
  </si>
  <si>
    <t>1715575072</t>
  </si>
  <si>
    <t>4507315</t>
  </si>
  <si>
    <t>1711067757</t>
  </si>
  <si>
    <t>16745736</t>
  </si>
  <si>
    <t>2430531</t>
  </si>
  <si>
    <t>1730244024</t>
  </si>
  <si>
    <t>2834322</t>
  </si>
  <si>
    <t>2834422</t>
  </si>
  <si>
    <t>80037747</t>
  </si>
  <si>
    <t>84880684</t>
  </si>
  <si>
    <t>526292</t>
  </si>
  <si>
    <t>84354392</t>
  </si>
  <si>
    <t>3395031</t>
  </si>
  <si>
    <t>59950</t>
  </si>
  <si>
    <t>253030</t>
  </si>
  <si>
    <t>3708011</t>
  </si>
  <si>
    <t>3158637</t>
  </si>
  <si>
    <t>91221040</t>
  </si>
  <si>
    <t>182442</t>
  </si>
  <si>
    <t>182469</t>
  </si>
  <si>
    <t>176655350</t>
  </si>
  <si>
    <t>37575765</t>
  </si>
  <si>
    <t>139079585</t>
  </si>
  <si>
    <t>14327656</t>
  </si>
  <si>
    <t>175398</t>
  </si>
  <si>
    <t>448842</t>
  </si>
  <si>
    <t>14951896</t>
  </si>
  <si>
    <t>14950396</t>
  </si>
  <si>
    <t>15787270</t>
  </si>
  <si>
    <t>169817251</t>
  </si>
  <si>
    <t>917013</t>
  </si>
  <si>
    <t>919898</t>
  </si>
  <si>
    <t>Theresa Vine</t>
  </si>
  <si>
    <t>theresa.vine@walnutcreeknc.com</t>
  </si>
  <si>
    <t>161369830</t>
  </si>
  <si>
    <t>4896915</t>
  </si>
  <si>
    <t>156472915</t>
  </si>
  <si>
    <t>4521190</t>
  </si>
  <si>
    <t>156848640</t>
  </si>
  <si>
    <t>366781</t>
  </si>
  <si>
    <t>855336</t>
  </si>
  <si>
    <t>1222117</t>
  </si>
  <si>
    <t>695799</t>
  </si>
  <si>
    <t>158390831</t>
  </si>
  <si>
    <t>614993</t>
  </si>
  <si>
    <t>615052</t>
  </si>
  <si>
    <t>4501388545</t>
  </si>
  <si>
    <t>2781616363</t>
  </si>
  <si>
    <t>1044176220</t>
  </si>
  <si>
    <t>198204614</t>
  </si>
  <si>
    <t>8525385742</t>
  </si>
  <si>
    <t>1115218313</t>
  </si>
  <si>
    <t>7410167429</t>
  </si>
  <si>
    <t>10761894</t>
  </si>
  <si>
    <t>10045919</t>
  </si>
  <si>
    <t>715975</t>
  </si>
  <si>
    <t>893812278</t>
  </si>
  <si>
    <t>9768974</t>
  </si>
  <si>
    <t>356392</t>
  </si>
  <si>
    <t>903937644</t>
  </si>
  <si>
    <t>3689012</t>
  </si>
  <si>
    <t>900248632</t>
  </si>
  <si>
    <t>141688783</t>
  </si>
  <si>
    <t>8452104844</t>
  </si>
  <si>
    <t>0.6475</t>
  </si>
  <si>
    <t>54724639</t>
  </si>
  <si>
    <t>32663</t>
  </si>
  <si>
    <t>43078</t>
  </si>
  <si>
    <t>54800380</t>
  </si>
  <si>
    <t>7128</t>
  </si>
  <si>
    <t>397096</t>
  </si>
  <si>
    <t>864</t>
  </si>
  <si>
    <t>1619940</t>
  </si>
  <si>
    <t>2025193</t>
  </si>
  <si>
    <t>161061</t>
  </si>
  <si>
    <t>361441</t>
  </si>
  <si>
    <t>Lisa M. Saunders</t>
  </si>
  <si>
    <t>(336)747-6911</t>
  </si>
  <si>
    <t>(336)747-6916</t>
  </si>
  <si>
    <t>11805106794</t>
  </si>
  <si>
    <t>7136320023</t>
  </si>
  <si>
    <t>418072441</t>
  </si>
  <si>
    <t>1083224247</t>
  </si>
  <si>
    <t>20442723505</t>
  </si>
  <si>
    <t>3955210338</t>
  </si>
  <si>
    <t>16487513167</t>
  </si>
  <si>
    <t>33026505</t>
  </si>
  <si>
    <t>22978100</t>
  </si>
  <si>
    <t>10048405</t>
  </si>
  <si>
    <t>2723156076</t>
  </si>
  <si>
    <t>24119352</t>
  </si>
  <si>
    <t>1776417</t>
  </si>
  <si>
    <t>2749051845</t>
  </si>
  <si>
    <t>551841045</t>
  </si>
  <si>
    <t>2197210800</t>
  </si>
  <si>
    <t>376435436</t>
  </si>
  <si>
    <t>19061159403</t>
  </si>
  <si>
    <t>0.585</t>
  </si>
  <si>
    <t>111172872</t>
  </si>
  <si>
    <t>414517</t>
  </si>
  <si>
    <t>147175</t>
  </si>
  <si>
    <t>7400</t>
  </si>
  <si>
    <t>111727164</t>
  </si>
  <si>
    <t>10041</t>
  </si>
  <si>
    <t>12253</t>
  </si>
  <si>
    <t>262821</t>
  </si>
  <si>
    <t>48103</t>
  </si>
  <si>
    <t>310924</t>
  </si>
  <si>
    <t>13091843</t>
  </si>
  <si>
    <t>1392426</t>
  </si>
  <si>
    <t>14484269</t>
  </si>
  <si>
    <t>142195</t>
  </si>
  <si>
    <t>14342074</t>
  </si>
  <si>
    <t>192315</t>
  </si>
  <si>
    <t>15547</t>
  </si>
  <si>
    <t>42257</t>
  </si>
  <si>
    <t>250119</t>
  </si>
  <si>
    <t>920106</t>
  </si>
  <si>
    <t>15512299</t>
  </si>
  <si>
    <t>68508</t>
  </si>
  <si>
    <t>4399</t>
  </si>
  <si>
    <t>72926</t>
  </si>
  <si>
    <t>Sherry Farris</t>
  </si>
  <si>
    <t>75301408</t>
  </si>
  <si>
    <t>1465882</t>
  </si>
  <si>
    <t>73835526</t>
  </si>
  <si>
    <t>624637</t>
  </si>
  <si>
    <t>1703283</t>
  </si>
  <si>
    <t>4300370</t>
  </si>
  <si>
    <t>79839179</t>
  </si>
  <si>
    <t>288831</t>
  </si>
  <si>
    <t>1599</t>
  </si>
  <si>
    <t>290430</t>
  </si>
  <si>
    <t>68597520</t>
  </si>
  <si>
    <t>22702511</t>
  </si>
  <si>
    <t>22852805</t>
  </si>
  <si>
    <t>114152836</t>
  </si>
  <si>
    <t>1591819</t>
  </si>
  <si>
    <t>112561017</t>
  </si>
  <si>
    <t>21297881</t>
  </si>
  <si>
    <t>711742</t>
  </si>
  <si>
    <t>22009623</t>
  </si>
  <si>
    <t>3240087</t>
  </si>
  <si>
    <t>18769536</t>
  </si>
  <si>
    <t>13159334</t>
  </si>
  <si>
    <t>144489887</t>
  </si>
  <si>
    <t>223333</t>
  </si>
  <si>
    <t>766</t>
  </si>
  <si>
    <t>238</t>
  </si>
  <si>
    <t>223861</t>
  </si>
  <si>
    <t>2/3/2017</t>
  </si>
  <si>
    <t>24408766</t>
  </si>
  <si>
    <t>4129931</t>
  </si>
  <si>
    <t>28538697</t>
  </si>
  <si>
    <t>590272</t>
  </si>
  <si>
    <t>27948425</t>
  </si>
  <si>
    <t>1979972</t>
  </si>
  <si>
    <t>342070</t>
  </si>
  <si>
    <t>1637902</t>
  </si>
  <si>
    <t>1192433</t>
  </si>
  <si>
    <t>75014</t>
  </si>
  <si>
    <t>1267447</t>
  </si>
  <si>
    <t>2563268</t>
  </si>
  <si>
    <t>31779140</t>
  </si>
  <si>
    <t>46745</t>
  </si>
  <si>
    <t>46751</t>
  </si>
  <si>
    <t>Richard Lambdin</t>
  </si>
  <si>
    <t>Village Manager</t>
  </si>
  <si>
    <t>910-949-3141</t>
  </si>
  <si>
    <t>2/7/2017</t>
  </si>
  <si>
    <t>Cindy Graham</t>
  </si>
  <si>
    <t>cgraham@whisperingpinesnc.net</t>
  </si>
  <si>
    <t>442457180</t>
  </si>
  <si>
    <t>10113240</t>
  </si>
  <si>
    <t>5603320</t>
  </si>
  <si>
    <t>458173740</t>
  </si>
  <si>
    <t>9671259</t>
  </si>
  <si>
    <t>448502481</t>
  </si>
  <si>
    <t>82490</t>
  </si>
  <si>
    <t>86660</t>
  </si>
  <si>
    <t>1703609</t>
  </si>
  <si>
    <t>1062612</t>
  </si>
  <si>
    <t>2766221</t>
  </si>
  <si>
    <t>1795899</t>
  </si>
  <si>
    <t>453064601</t>
  </si>
  <si>
    <t>1673666</t>
  </si>
  <si>
    <t>2783</t>
  </si>
  <si>
    <t>1676398</t>
  </si>
  <si>
    <t>17861447</t>
  </si>
  <si>
    <t>626142</t>
  </si>
  <si>
    <t>18487589</t>
  </si>
  <si>
    <t>1053096</t>
  </si>
  <si>
    <t>17434493</t>
  </si>
  <si>
    <t>606321</t>
  </si>
  <si>
    <t>159546</t>
  </si>
  <si>
    <t>475793</t>
  </si>
  <si>
    <t>206851</t>
  </si>
  <si>
    <t>682644</t>
  </si>
  <si>
    <t>1256636</t>
  </si>
  <si>
    <t>19373773</t>
  </si>
  <si>
    <t>116856</t>
  </si>
  <si>
    <t>116901</t>
  </si>
  <si>
    <t>Sherri M Wilkins</t>
  </si>
  <si>
    <t>17720040</t>
  </si>
  <si>
    <t>7593920</t>
  </si>
  <si>
    <t>10126120</t>
  </si>
  <si>
    <t>114169</t>
  </si>
  <si>
    <t>61880</t>
  </si>
  <si>
    <t>62752</t>
  </si>
  <si>
    <t>238801</t>
  </si>
  <si>
    <t>230871</t>
  </si>
  <si>
    <t>6030117</t>
  </si>
  <si>
    <t>16387108</t>
  </si>
  <si>
    <t>81936</t>
  </si>
  <si>
    <t>1751</t>
  </si>
  <si>
    <t>808</t>
  </si>
  <si>
    <t>84494</t>
  </si>
  <si>
    <t>1174</t>
  </si>
  <si>
    <t>(704) 524-7398</t>
  </si>
  <si>
    <t>(704)892-3971</t>
  </si>
  <si>
    <t>1735123333</t>
  </si>
  <si>
    <t>320150990</t>
  </si>
  <si>
    <t>1350650</t>
  </si>
  <si>
    <t>2073137163</t>
  </si>
  <si>
    <t>373462908</t>
  </si>
  <si>
    <t>1699674255</t>
  </si>
  <si>
    <t>37113686</t>
  </si>
  <si>
    <t>5268321</t>
  </si>
  <si>
    <t>42382007</t>
  </si>
  <si>
    <t>16887496</t>
  </si>
  <si>
    <t>1758943758</t>
  </si>
  <si>
    <t>6156838</t>
  </si>
  <si>
    <t>2251</t>
  </si>
  <si>
    <t>6166998</t>
  </si>
  <si>
    <t>309759</t>
  </si>
  <si>
    <t>42691766</t>
  </si>
  <si>
    <t>1759253517</t>
  </si>
  <si>
    <t>174146</t>
  </si>
  <si>
    <t>174956</t>
  </si>
  <si>
    <t>Certified Tax Collector</t>
  </si>
  <si>
    <t>Taxcollector@ci.maxton.nc.us</t>
  </si>
  <si>
    <t>71213080</t>
  </si>
  <si>
    <t>3738035</t>
  </si>
  <si>
    <t>67475045</t>
  </si>
  <si>
    <t>3833227</t>
  </si>
  <si>
    <t>8264949</t>
  </si>
  <si>
    <t>79573221</t>
  </si>
  <si>
    <t>636586</t>
  </si>
  <si>
    <t>637063</t>
  </si>
  <si>
    <t>68527600</t>
  </si>
  <si>
    <t>180840</t>
  </si>
  <si>
    <t>71468530</t>
  </si>
  <si>
    <t>3762750</t>
  </si>
  <si>
    <t>67705780</t>
  </si>
  <si>
    <t>258283</t>
  </si>
  <si>
    <t>272226</t>
  </si>
  <si>
    <t>3310361</t>
  </si>
  <si>
    <t>3840870</t>
  </si>
  <si>
    <t>7643</t>
  </si>
  <si>
    <t>79803956</t>
  </si>
  <si>
    <t>peddlers</t>
  </si>
  <si>
    <t>Tammy Holland</t>
  </si>
  <si>
    <t>Revenue Collections Supervisor</t>
  </si>
  <si>
    <t>828-697-3022</t>
  </si>
  <si>
    <t>658199053</t>
  </si>
  <si>
    <t>772958647</t>
  </si>
  <si>
    <t>45021300</t>
  </si>
  <si>
    <t>1476179000</t>
  </si>
  <si>
    <t>13944451</t>
  </si>
  <si>
    <t>1462234549</t>
  </si>
  <si>
    <t>3794600</t>
  </si>
  <si>
    <t>2448517</t>
  </si>
  <si>
    <t>1346083</t>
  </si>
  <si>
    <t>106574566</t>
  </si>
  <si>
    <t>3329043</t>
  </si>
  <si>
    <t>522509</t>
  </si>
  <si>
    <t>110426118</t>
  </si>
  <si>
    <t>110351118</t>
  </si>
  <si>
    <t>24464014</t>
  </si>
  <si>
    <t>1597049681</t>
  </si>
  <si>
    <t>7313176</t>
  </si>
  <si>
    <t>30116</t>
  </si>
  <si>
    <t>10308</t>
  </si>
  <si>
    <t>7172</t>
  </si>
  <si>
    <t>7346428</t>
  </si>
  <si>
    <t>Business Registration Certificate-One Year Only-Flat Fee</t>
  </si>
  <si>
    <t>42800</t>
  </si>
  <si>
    <t>Peddler License</t>
  </si>
  <si>
    <t>45215</t>
  </si>
  <si>
    <t>Crystal Lea Turner</t>
  </si>
  <si>
    <t>Town Clerk/ Finance Office</t>
  </si>
  <si>
    <t>138588505</t>
  </si>
  <si>
    <t>1598927</t>
  </si>
  <si>
    <t>136989578</t>
  </si>
  <si>
    <t>28853987</t>
  </si>
  <si>
    <t>502467</t>
  </si>
  <si>
    <t>26340</t>
  </si>
  <si>
    <t>29382794</t>
  </si>
  <si>
    <t>29380794</t>
  </si>
  <si>
    <t>8024594</t>
  </si>
  <si>
    <t>174394966</t>
  </si>
  <si>
    <t>959172</t>
  </si>
  <si>
    <t>958864</t>
  </si>
  <si>
    <t>(910) 332-4295</t>
  </si>
  <si>
    <t>(910) 371-1073</t>
  </si>
  <si>
    <t>1864881747</t>
  </si>
  <si>
    <t>344018089</t>
  </si>
  <si>
    <t>2212549306</t>
  </si>
  <si>
    <t>92433350</t>
  </si>
  <si>
    <t>2120115956</t>
  </si>
  <si>
    <t>3048310</t>
  </si>
  <si>
    <t>2936637</t>
  </si>
  <si>
    <t>111673</t>
  </si>
  <si>
    <t>37841992</t>
  </si>
  <si>
    <t>1495374</t>
  </si>
  <si>
    <t>39337366</t>
  </si>
  <si>
    <t>38088</t>
  </si>
  <si>
    <t>39299278</t>
  </si>
  <si>
    <t>19694791</t>
  </si>
  <si>
    <t>2179110025</t>
  </si>
  <si>
    <t>0.1833</t>
  </si>
  <si>
    <t>3994308</t>
  </si>
  <si>
    <t>9809</t>
  </si>
  <si>
    <t>4005226</t>
  </si>
  <si>
    <t>160070</t>
  </si>
  <si>
    <t>(919) 996-4930</t>
  </si>
  <si>
    <t>30663907812</t>
  </si>
  <si>
    <t>20098732002</t>
  </si>
  <si>
    <t>411989935</t>
  </si>
  <si>
    <t>51174629749</t>
  </si>
  <si>
    <t>281653844</t>
  </si>
  <si>
    <t>50892975905</t>
  </si>
  <si>
    <t>259873289</t>
  </si>
  <si>
    <t>154302917</t>
  </si>
  <si>
    <t>105570372</t>
  </si>
  <si>
    <t>2497683289</t>
  </si>
  <si>
    <t>120409119</t>
  </si>
  <si>
    <t>19779381</t>
  </si>
  <si>
    <t>2637871789</t>
  </si>
  <si>
    <t>819339280</t>
  </si>
  <si>
    <t>54350186974</t>
  </si>
  <si>
    <t>0.4183</t>
  </si>
  <si>
    <t>226930533</t>
  </si>
  <si>
    <t>398614</t>
  </si>
  <si>
    <t>158274</t>
  </si>
  <si>
    <t>2559495</t>
  </si>
  <si>
    <t>224927926</t>
  </si>
  <si>
    <t>24636</t>
  </si>
  <si>
    <t>9021884</t>
  </si>
  <si>
    <t>24270</t>
  </si>
  <si>
    <t>8340</t>
  </si>
  <si>
    <t>19444</t>
  </si>
  <si>
    <t>Regulatory</t>
  </si>
  <si>
    <t>49000</t>
  </si>
  <si>
    <t>9147574</t>
  </si>
  <si>
    <t>517450</t>
  </si>
  <si>
    <t>418501</t>
  </si>
  <si>
    <t>935951</t>
  </si>
  <si>
    <t>Growth</t>
  </si>
  <si>
    <t>1245436246</t>
  </si>
  <si>
    <t>905417895</t>
  </si>
  <si>
    <t>122502253</t>
  </si>
  <si>
    <t>205490974</t>
  </si>
  <si>
    <t>2478847368</t>
  </si>
  <si>
    <t>322654129</t>
  </si>
  <si>
    <t>2156193239</t>
  </si>
  <si>
    <t>5759536</t>
  </si>
  <si>
    <t>4830700</t>
  </si>
  <si>
    <t>928836</t>
  </si>
  <si>
    <t>335463341</t>
  </si>
  <si>
    <t>4068164</t>
  </si>
  <si>
    <t>215768</t>
  </si>
  <si>
    <t>339747273</t>
  </si>
  <si>
    <t>45517724</t>
  </si>
  <si>
    <t>294229549</t>
  </si>
  <si>
    <t>55527861</t>
  </si>
  <si>
    <t>2505950649</t>
  </si>
  <si>
    <t>14290003</t>
  </si>
  <si>
    <t>58210</t>
  </si>
  <si>
    <t>17839</t>
  </si>
  <si>
    <t>14365816</t>
  </si>
  <si>
    <t>12064</t>
  </si>
  <si>
    <t>103712</t>
  </si>
  <si>
    <t>115776</t>
  </si>
  <si>
    <t>72872</t>
  </si>
  <si>
    <t>137964</t>
  </si>
  <si>
    <t>LORETTA LANIER</t>
  </si>
  <si>
    <t>12085138</t>
  </si>
  <si>
    <t>1952395</t>
  </si>
  <si>
    <t>14037533</t>
  </si>
  <si>
    <t>463550</t>
  </si>
  <si>
    <t>13573983</t>
  </si>
  <si>
    <t>1852877</t>
  </si>
  <si>
    <t>214001</t>
  </si>
  <si>
    <t>2073279</t>
  </si>
  <si>
    <t>1133948</t>
  </si>
  <si>
    <t>16781210</t>
  </si>
  <si>
    <t>78871</t>
  </si>
  <si>
    <t>78921</t>
  </si>
  <si>
    <t xml:space="preserve">harmonync@yadtel.net </t>
  </si>
  <si>
    <t>20163823</t>
  </si>
  <si>
    <t>4485650</t>
  </si>
  <si>
    <t>1100940</t>
  </si>
  <si>
    <t>25750413</t>
  </si>
  <si>
    <t>1191805</t>
  </si>
  <si>
    <t>24558608</t>
  </si>
  <si>
    <t>1181970</t>
  </si>
  <si>
    <t>972410</t>
  </si>
  <si>
    <t>209560</t>
  </si>
  <si>
    <t>1955529</t>
  </si>
  <si>
    <t>885117</t>
  </si>
  <si>
    <t>34038</t>
  </si>
  <si>
    <t>2874684</t>
  </si>
  <si>
    <t>652213</t>
  </si>
  <si>
    <t>28085505</t>
  </si>
  <si>
    <t>28085</t>
  </si>
  <si>
    <t>28128</t>
  </si>
  <si>
    <t>2/8/2017</t>
  </si>
  <si>
    <t>mbrown@townofnewport.com</t>
  </si>
  <si>
    <t>227808081</t>
  </si>
  <si>
    <t>40947170</t>
  </si>
  <si>
    <t>6320720</t>
  </si>
  <si>
    <t>275075971</t>
  </si>
  <si>
    <t>10903</t>
  </si>
  <si>
    <t>275065068</t>
  </si>
  <si>
    <t>14820809</t>
  </si>
  <si>
    <t>1677948</t>
  </si>
  <si>
    <t>16498757</t>
  </si>
  <si>
    <t>4696803</t>
  </si>
  <si>
    <t>296260628</t>
  </si>
  <si>
    <t>1057650</t>
  </si>
  <si>
    <t>Julie Niswonger</t>
  </si>
  <si>
    <t>Tracy Wainwright</t>
  </si>
  <si>
    <t>704-892-6031 ext. 121</t>
  </si>
  <si>
    <t>jniswonger@cornelius.org</t>
  </si>
  <si>
    <t>3761369285</t>
  </si>
  <si>
    <t>928507291</t>
  </si>
  <si>
    <t>4689876576</t>
  </si>
  <si>
    <t>30516991</t>
  </si>
  <si>
    <t>4659359585</t>
  </si>
  <si>
    <t>3373052</t>
  </si>
  <si>
    <t>1252658</t>
  </si>
  <si>
    <t>164450718</t>
  </si>
  <si>
    <t>169076428</t>
  </si>
  <si>
    <t>1611</t>
  </si>
  <si>
    <t>169074817</t>
  </si>
  <si>
    <t>22401187</t>
  </si>
  <si>
    <t>4850835589</t>
  </si>
  <si>
    <t>0.255</t>
  </si>
  <si>
    <t>12444986</t>
  </si>
  <si>
    <t>52388</t>
  </si>
  <si>
    <t>5833</t>
  </si>
  <si>
    <t>12503207</t>
  </si>
  <si>
    <t>73187</t>
  </si>
  <si>
    <t>294045</t>
  </si>
  <si>
    <t>Town of Cornelius</t>
  </si>
  <si>
    <t>12147780</t>
  </si>
  <si>
    <t>3743100</t>
  </si>
  <si>
    <t>15890880</t>
  </si>
  <si>
    <t>491235</t>
  </si>
  <si>
    <t>15399645</t>
  </si>
  <si>
    <t>1387000</t>
  </si>
  <si>
    <t>1004123</t>
  </si>
  <si>
    <t>1090418</t>
  </si>
  <si>
    <t>165932</t>
  </si>
  <si>
    <t>1256350</t>
  </si>
  <si>
    <t>513858</t>
  </si>
  <si>
    <t>17169853</t>
  </si>
  <si>
    <t>117307</t>
  </si>
  <si>
    <t>964</t>
  </si>
  <si>
    <t>119303</t>
  </si>
  <si>
    <t>Dianne Starnes</t>
  </si>
  <si>
    <t>336-593-2002</t>
  </si>
  <si>
    <t>336-593-2019</t>
  </si>
  <si>
    <t>townofdanbury@embarqmail.com</t>
  </si>
  <si>
    <t>7932900</t>
  </si>
  <si>
    <t>12553800</t>
  </si>
  <si>
    <t>20486700</t>
  </si>
  <si>
    <t>12417350</t>
  </si>
  <si>
    <t>8069350</t>
  </si>
  <si>
    <t>2036600</t>
  </si>
  <si>
    <t>1682200</t>
  </si>
  <si>
    <t>1067739</t>
  </si>
  <si>
    <t>9089</t>
  </si>
  <si>
    <t>1076828</t>
  </si>
  <si>
    <t>1224804</t>
  </si>
  <si>
    <t>10370982</t>
  </si>
  <si>
    <t>28001</t>
  </si>
  <si>
    <t>27663</t>
  </si>
  <si>
    <t>none</t>
  </si>
  <si>
    <t>21421059</t>
  </si>
  <si>
    <t>1754523</t>
  </si>
  <si>
    <t>23175582</t>
  </si>
  <si>
    <t>1546158</t>
  </si>
  <si>
    <t>21629424</t>
  </si>
  <si>
    <t>2965719</t>
  </si>
  <si>
    <t>1233913</t>
  </si>
  <si>
    <t>1731806</t>
  </si>
  <si>
    <t>837908</t>
  </si>
  <si>
    <t>181316</t>
  </si>
  <si>
    <t>201867</t>
  </si>
  <si>
    <t>1221091</t>
  </si>
  <si>
    <t>750707</t>
  </si>
  <si>
    <t>23601222</t>
  </si>
  <si>
    <t>11422</t>
  </si>
  <si>
    <t>11820</t>
  </si>
  <si>
    <t>23188992</t>
  </si>
  <si>
    <t>6104250</t>
  </si>
  <si>
    <t>29293242</t>
  </si>
  <si>
    <t>1109258</t>
  </si>
  <si>
    <t>28183984</t>
  </si>
  <si>
    <t>2477432</t>
  </si>
  <si>
    <t>257260</t>
  </si>
  <si>
    <t>1489508</t>
  </si>
  <si>
    <t>4224200</t>
  </si>
  <si>
    <t>5310</t>
  </si>
  <si>
    <t>4218890</t>
  </si>
  <si>
    <t>1508066</t>
  </si>
  <si>
    <t>33910940</t>
  </si>
  <si>
    <t>76178</t>
  </si>
  <si>
    <t>76506</t>
  </si>
  <si>
    <t>Cheryl Spivey, CPA</t>
  </si>
  <si>
    <t>Michelle Donegain, CPA</t>
  </si>
  <si>
    <t>mdonegain@ci.fay.nc.us</t>
  </si>
  <si>
    <t>8383566219</t>
  </si>
  <si>
    <t>3921678592</t>
  </si>
  <si>
    <t>34429401</t>
  </si>
  <si>
    <t>75093136</t>
  </si>
  <si>
    <t>12414767348</t>
  </si>
  <si>
    <t>235523304</t>
  </si>
  <si>
    <t>12179244044</t>
  </si>
  <si>
    <t>39923139</t>
  </si>
  <si>
    <t>37506956</t>
  </si>
  <si>
    <t>2416183</t>
  </si>
  <si>
    <t>520894566</t>
  </si>
  <si>
    <t>66795434</t>
  </si>
  <si>
    <t>9300204</t>
  </si>
  <si>
    <t>596990204</t>
  </si>
  <si>
    <t>3196239</t>
  </si>
  <si>
    <t>593793965</t>
  </si>
  <si>
    <t>190188185</t>
  </si>
  <si>
    <t>12963226194</t>
  </si>
  <si>
    <t>0.4995</t>
  </si>
  <si>
    <t>64751315</t>
  </si>
  <si>
    <t>209367</t>
  </si>
  <si>
    <t>74676</t>
  </si>
  <si>
    <t>50412</t>
  </si>
  <si>
    <t>64984946</t>
  </si>
  <si>
    <t>8139</t>
  </si>
  <si>
    <t>635258</t>
  </si>
  <si>
    <t>633529</t>
  </si>
  <si>
    <t>35435</t>
  </si>
  <si>
    <t>8979</t>
  </si>
  <si>
    <t>1321340</t>
  </si>
  <si>
    <t>510994</t>
  </si>
  <si>
    <t>146649</t>
  </si>
  <si>
    <t>657643</t>
  </si>
  <si>
    <t>Anna Payne</t>
  </si>
  <si>
    <t>P J Siler</t>
  </si>
  <si>
    <t>68355360</t>
  </si>
  <si>
    <t>106314012</t>
  </si>
  <si>
    <t>6591140</t>
  </si>
  <si>
    <t>181260512</t>
  </si>
  <si>
    <t>26940</t>
  </si>
  <si>
    <t>181233572</t>
  </si>
  <si>
    <t>1057140</t>
  </si>
  <si>
    <t>28108818</t>
  </si>
  <si>
    <t>29165958</t>
  </si>
  <si>
    <t>5690</t>
  </si>
  <si>
    <t>29160268</t>
  </si>
  <si>
    <t>1798547</t>
  </si>
  <si>
    <t>212192387</t>
  </si>
  <si>
    <t>891208</t>
  </si>
  <si>
    <t>1485</t>
  </si>
  <si>
    <t>889810</t>
  </si>
  <si>
    <t>BARRY A DUNCAN</t>
  </si>
  <si>
    <t>1419672899</t>
  </si>
  <si>
    <t>2740619</t>
  </si>
  <si>
    <t>1416932280</t>
  </si>
  <si>
    <t>7977148</t>
  </si>
  <si>
    <t>549739</t>
  </si>
  <si>
    <t>8071394</t>
  </si>
  <si>
    <t>16598281</t>
  </si>
  <si>
    <t>6224033</t>
  </si>
  <si>
    <t>1439754594</t>
  </si>
  <si>
    <t>719877</t>
  </si>
  <si>
    <t>721557</t>
  </si>
  <si>
    <t>20368230</t>
  </si>
  <si>
    <t>888395</t>
  </si>
  <si>
    <t>19479835</t>
  </si>
  <si>
    <t>1674113</t>
  </si>
  <si>
    <t>1671663</t>
  </si>
  <si>
    <t>916663</t>
  </si>
  <si>
    <t>22068161</t>
  </si>
  <si>
    <t>138616</t>
  </si>
  <si>
    <t>138507</t>
  </si>
  <si>
    <t>Jerry M. McCrary,</t>
  </si>
  <si>
    <t>252-702-9912</t>
  </si>
  <si>
    <t>mayorjerrym@gmail.com</t>
  </si>
  <si>
    <t>8441760</t>
  </si>
  <si>
    <t>41930</t>
  </si>
  <si>
    <t>8483690</t>
  </si>
  <si>
    <t>769407</t>
  </si>
  <si>
    <t>7714283</t>
  </si>
  <si>
    <t>591200</t>
  </si>
  <si>
    <t>403317</t>
  </si>
  <si>
    <t>187883</t>
  </si>
  <si>
    <t>10089</t>
  </si>
  <si>
    <t>45498</t>
  </si>
  <si>
    <t>55587</t>
  </si>
  <si>
    <t>526369</t>
  </si>
  <si>
    <t>8296239</t>
  </si>
  <si>
    <t>56414</t>
  </si>
  <si>
    <t>56165</t>
  </si>
  <si>
    <t>223130</t>
  </si>
  <si>
    <t>1329210</t>
  </si>
  <si>
    <t>14180</t>
  </si>
  <si>
    <t>1343390</t>
  </si>
  <si>
    <t>7395</t>
  </si>
  <si>
    <t>70694.12</t>
  </si>
  <si>
    <t>70694</t>
  </si>
  <si>
    <t>Town of Fontana Dam Tourism Authority</t>
  </si>
  <si>
    <t>Voluntary annexation of residencial property into town limits</t>
  </si>
  <si>
    <t>1307422460</t>
  </si>
  <si>
    <t>1309243600</t>
  </si>
  <si>
    <t>2202542</t>
  </si>
  <si>
    <t>1307041058</t>
  </si>
  <si>
    <t>12195541</t>
  </si>
  <si>
    <t>6294779</t>
  </si>
  <si>
    <t>1137592</t>
  </si>
  <si>
    <t>19627912</t>
  </si>
  <si>
    <t>7580889</t>
  </si>
  <si>
    <t>1334249859</t>
  </si>
  <si>
    <t>5443604</t>
  </si>
  <si>
    <t>31243</t>
  </si>
  <si>
    <t>8708</t>
  </si>
  <si>
    <t>5468032</t>
  </si>
  <si>
    <t>1271</t>
  </si>
  <si>
    <t>574772</t>
  </si>
  <si>
    <t>Surf City</t>
  </si>
  <si>
    <t>KIMBERLY B. HENSLEY</t>
  </si>
  <si>
    <t>310692500</t>
  </si>
  <si>
    <t>37351300</t>
  </si>
  <si>
    <t>348043800</t>
  </si>
  <si>
    <t>5015163</t>
  </si>
  <si>
    <t>4647003</t>
  </si>
  <si>
    <t>357705966</t>
  </si>
  <si>
    <t>1522416</t>
  </si>
  <si>
    <t>1522609</t>
  </si>
  <si>
    <t>Cable TV</t>
  </si>
  <si>
    <t>20171</t>
  </si>
  <si>
    <t>48381830</t>
  </si>
  <si>
    <t>2286720</t>
  </si>
  <si>
    <t>50668550</t>
  </si>
  <si>
    <t>649755</t>
  </si>
  <si>
    <t>50018795</t>
  </si>
  <si>
    <t>693880</t>
  </si>
  <si>
    <t>495310</t>
  </si>
  <si>
    <t>198570</t>
  </si>
  <si>
    <t>30661</t>
  </si>
  <si>
    <t>14108</t>
  </si>
  <si>
    <t>44769</t>
  </si>
  <si>
    <t>1078057</t>
  </si>
  <si>
    <t>51141621</t>
  </si>
  <si>
    <t>25571</t>
  </si>
  <si>
    <t>79627703</t>
  </si>
  <si>
    <t>751262</t>
  </si>
  <si>
    <t>2159845</t>
  </si>
  <si>
    <t>82538810</t>
  </si>
  <si>
    <t>1861929</t>
  </si>
  <si>
    <t>80676881</t>
  </si>
  <si>
    <t>297916</t>
  </si>
  <si>
    <t>8134004</t>
  </si>
  <si>
    <t>267004</t>
  </si>
  <si>
    <t>779854</t>
  </si>
  <si>
    <t>9180862</t>
  </si>
  <si>
    <t>4545854</t>
  </si>
  <si>
    <t>94403597</t>
  </si>
  <si>
    <t>311532</t>
  </si>
  <si>
    <t>Hilari Hubner</t>
  </si>
  <si>
    <t>(828) 295-5200</t>
  </si>
  <si>
    <t>2/9/2017</t>
  </si>
  <si>
    <t>(828) 295-5202</t>
  </si>
  <si>
    <t>1082047860</t>
  </si>
  <si>
    <t>1759160</t>
  </si>
  <si>
    <t>1080288700</t>
  </si>
  <si>
    <t>14169309</t>
  </si>
  <si>
    <t>6603703</t>
  </si>
  <si>
    <t>1101061712</t>
  </si>
  <si>
    <t>3721157</t>
  </si>
  <si>
    <t>22796</t>
  </si>
  <si>
    <t>12901</t>
  </si>
  <si>
    <t>3731098</t>
  </si>
  <si>
    <t>3743610</t>
  </si>
  <si>
    <t>12902</t>
  </si>
  <si>
    <t>3730754</t>
  </si>
  <si>
    <t>960473</t>
  </si>
  <si>
    <t>346143</t>
  </si>
  <si>
    <t>614330</t>
  </si>
  <si>
    <t>Alex Sharp</t>
  </si>
  <si>
    <t>Sharon Williams</t>
  </si>
  <si>
    <t>434-250-1516</t>
  </si>
  <si>
    <t>sharonw553@comcast.net</t>
  </si>
  <si>
    <t>8887054</t>
  </si>
  <si>
    <t>309677</t>
  </si>
  <si>
    <t>8577377</t>
  </si>
  <si>
    <t>33810</t>
  </si>
  <si>
    <t>30220</t>
  </si>
  <si>
    <t>68235</t>
  </si>
  <si>
    <t>2444307</t>
  </si>
  <si>
    <t>11089919</t>
  </si>
  <si>
    <t>38815</t>
  </si>
  <si>
    <t>8645612</t>
  </si>
  <si>
    <t>31105</t>
  </si>
  <si>
    <t>752</t>
  </si>
  <si>
    <t>628315560</t>
  </si>
  <si>
    <t>360095420</t>
  </si>
  <si>
    <t>189429280</t>
  </si>
  <si>
    <t>1177840260</t>
  </si>
  <si>
    <t>21402080</t>
  </si>
  <si>
    <t>1156438180</t>
  </si>
  <si>
    <t>5114670</t>
  </si>
  <si>
    <t>4613690</t>
  </si>
  <si>
    <t>500980</t>
  </si>
  <si>
    <t>203856408</t>
  </si>
  <si>
    <t>1421509</t>
  </si>
  <si>
    <t>32521930</t>
  </si>
  <si>
    <t>237799847</t>
  </si>
  <si>
    <t>29398521</t>
  </si>
  <si>
    <t>1423636548</t>
  </si>
  <si>
    <t>9253637</t>
  </si>
  <si>
    <t>7385</t>
  </si>
  <si>
    <t>9261022</t>
  </si>
  <si>
    <t>324228</t>
  </si>
  <si>
    <t>9718</t>
  </si>
  <si>
    <t>314510</t>
  </si>
  <si>
    <t>ANY QUESTIONS SHOULD BE DIRECTED TO THE DAVIDSON COUNTY TAX OFFICE.</t>
  </si>
  <si>
    <t>BETTER SOFTWARE REPORTING - PER DAVIDSON COUNTY</t>
  </si>
  <si>
    <t>BETTER ECONOMY - PER DAVIDSON COUNTY</t>
  </si>
  <si>
    <t>TOWN CLARK/ FINANCE OFFICER</t>
  </si>
  <si>
    <t>31147520</t>
  </si>
  <si>
    <t>65095200</t>
  </si>
  <si>
    <t>5916480</t>
  </si>
  <si>
    <t>102159200</t>
  </si>
  <si>
    <t>6332008</t>
  </si>
  <si>
    <t>95827192</t>
  </si>
  <si>
    <t>9860071</t>
  </si>
  <si>
    <t>67909</t>
  </si>
  <si>
    <t>9927980</t>
  </si>
  <si>
    <t>1460</t>
  </si>
  <si>
    <t>9926520</t>
  </si>
  <si>
    <t>1343941</t>
  </si>
  <si>
    <t>107097653</t>
  </si>
  <si>
    <t>425114</t>
  </si>
  <si>
    <t>429376</t>
  </si>
  <si>
    <t>146435040</t>
  </si>
  <si>
    <t>79429480</t>
  </si>
  <si>
    <t>22653340</t>
  </si>
  <si>
    <t>50977620</t>
  </si>
  <si>
    <t>299495480</t>
  </si>
  <si>
    <t>52332799</t>
  </si>
  <si>
    <t>247162681</t>
  </si>
  <si>
    <t>3320060</t>
  </si>
  <si>
    <t>2559730</t>
  </si>
  <si>
    <t>760330</t>
  </si>
  <si>
    <t>37379024</t>
  </si>
  <si>
    <t>328215</t>
  </si>
  <si>
    <t>37707239</t>
  </si>
  <si>
    <t>10638977</t>
  </si>
  <si>
    <t>295508897</t>
  </si>
  <si>
    <t>1536646</t>
  </si>
  <si>
    <t>3714</t>
  </si>
  <si>
    <t>1902</t>
  </si>
  <si>
    <t>1538526</t>
  </si>
  <si>
    <t>382762220</t>
  </si>
  <si>
    <t>228831060</t>
  </si>
  <si>
    <t>103708280</t>
  </si>
  <si>
    <t>48554410</t>
  </si>
  <si>
    <t>763855970</t>
  </si>
  <si>
    <t>68440800</t>
  </si>
  <si>
    <t>695415170</t>
  </si>
  <si>
    <t>8332120</t>
  </si>
  <si>
    <t>7299570</t>
  </si>
  <si>
    <t>1032550</t>
  </si>
  <si>
    <t>59979690</t>
  </si>
  <si>
    <t>1249881</t>
  </si>
  <si>
    <t>61229571</t>
  </si>
  <si>
    <t>22455842</t>
  </si>
  <si>
    <t>779100583</t>
  </si>
  <si>
    <t>3895503</t>
  </si>
  <si>
    <t>1832</t>
  </si>
  <si>
    <t>3897261</t>
  </si>
  <si>
    <t>508983</t>
  </si>
  <si>
    <t>66036850</t>
  </si>
  <si>
    <t>18466420</t>
  </si>
  <si>
    <t>2217310</t>
  </si>
  <si>
    <t>9558400</t>
  </si>
  <si>
    <t>96278980</t>
  </si>
  <si>
    <t>11820345</t>
  </si>
  <si>
    <t>84458635</t>
  </si>
  <si>
    <t>652380</t>
  </si>
  <si>
    <t>556290</t>
  </si>
  <si>
    <t>96090</t>
  </si>
  <si>
    <t>3755609</t>
  </si>
  <si>
    <t>204826</t>
  </si>
  <si>
    <t>3960435</t>
  </si>
  <si>
    <t>1205561</t>
  </si>
  <si>
    <t>89624631</t>
  </si>
  <si>
    <t>528785</t>
  </si>
  <si>
    <t>529012</t>
  </si>
  <si>
    <t>170824470</t>
  </si>
  <si>
    <t>34836680</t>
  </si>
  <si>
    <t>8766630</t>
  </si>
  <si>
    <t>20631545</t>
  </si>
  <si>
    <t>235059325</t>
  </si>
  <si>
    <t>20899470</t>
  </si>
  <si>
    <t>214159855</t>
  </si>
  <si>
    <t>1850790</t>
  </si>
  <si>
    <t>1680950</t>
  </si>
  <si>
    <t>169840</t>
  </si>
  <si>
    <t>6079064</t>
  </si>
  <si>
    <t>735854</t>
  </si>
  <si>
    <t>6814918</t>
  </si>
  <si>
    <t>4912118</t>
  </si>
  <si>
    <t>225886891</t>
  </si>
  <si>
    <t>1152023</t>
  </si>
  <si>
    <t>413</t>
  </si>
  <si>
    <t>1152388</t>
  </si>
  <si>
    <t>2/10/2017</t>
  </si>
  <si>
    <t>230336727</t>
  </si>
  <si>
    <t>104808155</t>
  </si>
  <si>
    <t>9717940</t>
  </si>
  <si>
    <t>54138674</t>
  </si>
  <si>
    <t>399001496</t>
  </si>
  <si>
    <t>69111096</t>
  </si>
  <si>
    <t>329890400</t>
  </si>
  <si>
    <t>3071836</t>
  </si>
  <si>
    <t>1760900</t>
  </si>
  <si>
    <t>1310936</t>
  </si>
  <si>
    <t>34930929</t>
  </si>
  <si>
    <t>1328515</t>
  </si>
  <si>
    <t>156848</t>
  </si>
  <si>
    <t>36416292</t>
  </si>
  <si>
    <t>36400075</t>
  </si>
  <si>
    <t>8949473</t>
  </si>
  <si>
    <t>375239948</t>
  </si>
  <si>
    <t>749355</t>
  </si>
  <si>
    <t>843</t>
  </si>
  <si>
    <t>750596</t>
  </si>
  <si>
    <t>308437254</t>
  </si>
  <si>
    <t>78380101</t>
  </si>
  <si>
    <t>387833055</t>
  </si>
  <si>
    <t>3276545</t>
  </si>
  <si>
    <t>384556510</t>
  </si>
  <si>
    <t>11706025</t>
  </si>
  <si>
    <t>115348</t>
  </si>
  <si>
    <t>4099123</t>
  </si>
  <si>
    <t>15920496</t>
  </si>
  <si>
    <t>10393</t>
  </si>
  <si>
    <t>15910103</t>
  </si>
  <si>
    <t>3745793</t>
  </si>
  <si>
    <t>404212406</t>
  </si>
  <si>
    <t>1414743</t>
  </si>
  <si>
    <t>6457</t>
  </si>
  <si>
    <t>1422961</t>
  </si>
  <si>
    <t>1184</t>
  </si>
  <si>
    <t>58686</t>
  </si>
  <si>
    <t>56925</t>
  </si>
  <si>
    <t>Swansboro Touism Development Authority</t>
  </si>
  <si>
    <t>Kentrina S Woods</t>
  </si>
  <si>
    <t>910-647-5961</t>
  </si>
  <si>
    <t>Angie B Dorsett</t>
  </si>
  <si>
    <t>910-647-0013</t>
  </si>
  <si>
    <t>adorsett@townofclarktonnc.com</t>
  </si>
  <si>
    <t>16641544</t>
  </si>
  <si>
    <t>14033156</t>
  </si>
  <si>
    <t>6616070</t>
  </si>
  <si>
    <t>3333630</t>
  </si>
  <si>
    <t>40624400</t>
  </si>
  <si>
    <t>9649170</t>
  </si>
  <si>
    <t>30975230</t>
  </si>
  <si>
    <t>12223391</t>
  </si>
  <si>
    <t>275241</t>
  </si>
  <si>
    <t>12505982</t>
  </si>
  <si>
    <t>132451</t>
  </si>
  <si>
    <t>12373531</t>
  </si>
  <si>
    <t>6356426</t>
  </si>
  <si>
    <t>49705187</t>
  </si>
  <si>
    <t>303201</t>
  </si>
  <si>
    <t>32982</t>
  </si>
  <si>
    <t>336001</t>
  </si>
  <si>
    <t>Gildan Yarns personal property decreased  in value by 9,542,689</t>
  </si>
  <si>
    <t>However, we received a discovery in August 2016 for Gildan Yarns for personal property</t>
  </si>
  <si>
    <t>for a vaule of 5,186,462.  This in notated in the discovery section of this form</t>
  </si>
  <si>
    <t>149865834</t>
  </si>
  <si>
    <t>54268850</t>
  </si>
  <si>
    <t>19011830</t>
  </si>
  <si>
    <t>223146514</t>
  </si>
  <si>
    <t>3570163</t>
  </si>
  <si>
    <t>219576351</t>
  </si>
  <si>
    <t>77856196</t>
  </si>
  <si>
    <t>1326702</t>
  </si>
  <si>
    <t>79182898</t>
  </si>
  <si>
    <t>79167048</t>
  </si>
  <si>
    <t>6134749</t>
  </si>
  <si>
    <t>304878148</t>
  </si>
  <si>
    <t>1615855</t>
  </si>
  <si>
    <t>7252</t>
  </si>
  <si>
    <t>1623107</t>
  </si>
  <si>
    <t>Melissa Miller</t>
  </si>
  <si>
    <t>(828) 323-7545</t>
  </si>
  <si>
    <t>Bo Weichel</t>
  </si>
  <si>
    <t>(828) 323-7472</t>
  </si>
  <si>
    <t>(828) 323-7550</t>
  </si>
  <si>
    <t>bweichel@hickorync.gov</t>
  </si>
  <si>
    <t>3553099745</t>
  </si>
  <si>
    <t>7284000</t>
  </si>
  <si>
    <t>66219400</t>
  </si>
  <si>
    <t>3626603145</t>
  </si>
  <si>
    <t>35835539</t>
  </si>
  <si>
    <t>3590767606</t>
  </si>
  <si>
    <t>78271920</t>
  </si>
  <si>
    <t>14295</t>
  </si>
  <si>
    <t>478910496</t>
  </si>
  <si>
    <t>557196711</t>
  </si>
  <si>
    <t>118498816</t>
  </si>
  <si>
    <t>4266463133</t>
  </si>
  <si>
    <t>24169513</t>
  </si>
  <si>
    <t>133124</t>
  </si>
  <si>
    <t>24302634</t>
  </si>
  <si>
    <t>35785539</t>
  </si>
  <si>
    <t>3590817606</t>
  </si>
  <si>
    <t>50000</t>
  </si>
  <si>
    <t>557146711</t>
  </si>
  <si>
    <t>4528</t>
  </si>
  <si>
    <t>174458</t>
  </si>
  <si>
    <t>179984</t>
  </si>
  <si>
    <t>117672</t>
  </si>
  <si>
    <t>31378</t>
  </si>
  <si>
    <t>149050</t>
  </si>
  <si>
    <t>1888878</t>
  </si>
  <si>
    <t>Hickory-Conover Tourism Development</t>
  </si>
  <si>
    <t>Kelli Carbone</t>
  </si>
  <si>
    <t>9104579700</t>
  </si>
  <si>
    <t>2/14/2017</t>
  </si>
  <si>
    <t>9104576206</t>
  </si>
  <si>
    <t>kcarbone@villagebhi.org</t>
  </si>
  <si>
    <t>1083459279</t>
  </si>
  <si>
    <t>80344170</t>
  </si>
  <si>
    <t>1163803449</t>
  </si>
  <si>
    <t>86941860</t>
  </si>
  <si>
    <t>1076861589</t>
  </si>
  <si>
    <t>13644708</t>
  </si>
  <si>
    <t>400499</t>
  </si>
  <si>
    <t>14045207</t>
  </si>
  <si>
    <t>8003568</t>
  </si>
  <si>
    <t>1098910364</t>
  </si>
  <si>
    <t>7693274</t>
  </si>
  <si>
    <t>2987</t>
  </si>
  <si>
    <t>669</t>
  </si>
  <si>
    <t>10601</t>
  </si>
  <si>
    <t>7686329</t>
  </si>
  <si>
    <t>1088592</t>
  </si>
  <si>
    <t>252-332-5146</t>
  </si>
  <si>
    <t>137197422</t>
  </si>
  <si>
    <t>110563770</t>
  </si>
  <si>
    <t>247761192</t>
  </si>
  <si>
    <t>3706481</t>
  </si>
  <si>
    <t>244054711</t>
  </si>
  <si>
    <t>299348025</t>
  </si>
  <si>
    <t>2166020</t>
  </si>
  <si>
    <t>297182005</t>
  </si>
  <si>
    <t>59625354</t>
  </si>
  <si>
    <t>20770715</t>
  </si>
  <si>
    <t>324450780</t>
  </si>
  <si>
    <t>0.81</t>
  </si>
  <si>
    <t>2442264</t>
  </si>
  <si>
    <t>1671</t>
  </si>
  <si>
    <t>2443935</t>
  </si>
  <si>
    <t>58484</t>
  </si>
  <si>
    <t>13121200</t>
  </si>
  <si>
    <t>1184200</t>
  </si>
  <si>
    <t>1029600</t>
  </si>
  <si>
    <t>15335000</t>
  </si>
  <si>
    <t>14313800</t>
  </si>
  <si>
    <t>189500</t>
  </si>
  <si>
    <t>83800</t>
  </si>
  <si>
    <t>105700</t>
  </si>
  <si>
    <t>174959</t>
  </si>
  <si>
    <t>343470</t>
  </si>
  <si>
    <t>55746</t>
  </si>
  <si>
    <t>574175</t>
  </si>
  <si>
    <t>46200</t>
  </si>
  <si>
    <t>527975</t>
  </si>
  <si>
    <t>663061</t>
  </si>
  <si>
    <t>15504836</t>
  </si>
  <si>
    <t>90464</t>
  </si>
  <si>
    <t>28813</t>
  </si>
  <si>
    <t>119504</t>
  </si>
  <si>
    <t>Contractors and construction companies………………………………………………………………</t>
  </si>
  <si>
    <t>Installing elevators and automatic sprinkler systems………………………………………………………………………………………</t>
  </si>
  <si>
    <t>Fortunetellers, palmists, etc. (G.S. 105-58)…………………………………………………………………………………………………………….</t>
  </si>
  <si>
    <t>Hotels, motels, tourist courts and tourist homes……………………………………………………………………..</t>
  </si>
  <si>
    <t>Restaurants………………………………………………………………………………………</t>
  </si>
  <si>
    <t>47995691</t>
  </si>
  <si>
    <t>14613750</t>
  </si>
  <si>
    <t>1406000</t>
  </si>
  <si>
    <t>64015441</t>
  </si>
  <si>
    <t>1049635</t>
  </si>
  <si>
    <t>62965806</t>
  </si>
  <si>
    <t>216230</t>
  </si>
  <si>
    <t>209421</t>
  </si>
  <si>
    <t>6809</t>
  </si>
  <si>
    <t>2987835</t>
  </si>
  <si>
    <t>600854</t>
  </si>
  <si>
    <t>3588689</t>
  </si>
  <si>
    <t>3587689</t>
  </si>
  <si>
    <t>2040508</t>
  </si>
  <si>
    <t>68594003</t>
  </si>
  <si>
    <t>377269</t>
  </si>
  <si>
    <t>259</t>
  </si>
  <si>
    <t>377728</t>
  </si>
  <si>
    <t>13139846</t>
  </si>
  <si>
    <t>1131590</t>
  </si>
  <si>
    <t>15423218</t>
  </si>
  <si>
    <t>645097</t>
  </si>
  <si>
    <t>14778121</t>
  </si>
  <si>
    <t>580587</t>
  </si>
  <si>
    <t>344727</t>
  </si>
  <si>
    <t>235860</t>
  </si>
  <si>
    <t>491755</t>
  </si>
  <si>
    <t>85835</t>
  </si>
  <si>
    <t>76730</t>
  </si>
  <si>
    <t>654320</t>
  </si>
  <si>
    <t>554147</t>
  </si>
  <si>
    <t>15986588</t>
  </si>
  <si>
    <t>59377</t>
  </si>
  <si>
    <t>59444</t>
  </si>
  <si>
    <t>DOLORES JONES FAISON</t>
  </si>
  <si>
    <t>CLERK/FINANCE MANAGER</t>
  </si>
  <si>
    <t>2874847</t>
  </si>
  <si>
    <t>3403306</t>
  </si>
  <si>
    <t>3078189</t>
  </si>
  <si>
    <t>42927</t>
  </si>
  <si>
    <t>48662</t>
  </si>
  <si>
    <t>146384</t>
  </si>
  <si>
    <t>3273235</t>
  </si>
  <si>
    <t>12438</t>
  </si>
  <si>
    <t>12998</t>
  </si>
  <si>
    <t>66296280</t>
  </si>
  <si>
    <t>25207570</t>
  </si>
  <si>
    <t>15752560</t>
  </si>
  <si>
    <t>107256410</t>
  </si>
  <si>
    <t>3199600</t>
  </si>
  <si>
    <t>104056810</t>
  </si>
  <si>
    <t>2074270</t>
  </si>
  <si>
    <t>379140</t>
  </si>
  <si>
    <t>6179958</t>
  </si>
  <si>
    <t>203946</t>
  </si>
  <si>
    <t>344807</t>
  </si>
  <si>
    <t>6728711</t>
  </si>
  <si>
    <t>3774368</t>
  </si>
  <si>
    <t>114559889</t>
  </si>
  <si>
    <t>687359</t>
  </si>
  <si>
    <t>687690</t>
  </si>
  <si>
    <t>210072870</t>
  </si>
  <si>
    <t>7483540</t>
  </si>
  <si>
    <t>239174130</t>
  </si>
  <si>
    <t>7710630</t>
  </si>
  <si>
    <t>231463500</t>
  </si>
  <si>
    <t>7023340</t>
  </si>
  <si>
    <t>5934130</t>
  </si>
  <si>
    <t>1089210</t>
  </si>
  <si>
    <t>5356568</t>
  </si>
  <si>
    <t>374375</t>
  </si>
  <si>
    <t>1011922</t>
  </si>
  <si>
    <t>6742865</t>
  </si>
  <si>
    <t>4626955</t>
  </si>
  <si>
    <t>242833320</t>
  </si>
  <si>
    <t>121417</t>
  </si>
  <si>
    <t>121463</t>
  </si>
  <si>
    <t>Beth B Johnson</t>
  </si>
  <si>
    <t>Marcy B Little</t>
  </si>
  <si>
    <t>5210800</t>
  </si>
  <si>
    <t>1650700</t>
  </si>
  <si>
    <t>6861500</t>
  </si>
  <si>
    <t>6609300</t>
  </si>
  <si>
    <t>96988</t>
  </si>
  <si>
    <t>127208</t>
  </si>
  <si>
    <t>175832</t>
  </si>
  <si>
    <t>6912340</t>
  </si>
  <si>
    <t>23494</t>
  </si>
  <si>
    <t>23577</t>
  </si>
  <si>
    <t>Lisa W. Young</t>
  </si>
  <si>
    <t>910-734-2701</t>
  </si>
  <si>
    <t>Debra L. Arnette</t>
  </si>
  <si>
    <t>910-734-1527</t>
  </si>
  <si>
    <t>910-739-2820</t>
  </si>
  <si>
    <t>dajaarnette@yahoo.com</t>
  </si>
  <si>
    <t>2414600</t>
  </si>
  <si>
    <t>2499300</t>
  </si>
  <si>
    <t>226450</t>
  </si>
  <si>
    <t>2272850</t>
  </si>
  <si>
    <t>11070</t>
  </si>
  <si>
    <t>30868</t>
  </si>
  <si>
    <t>2327914</t>
  </si>
  <si>
    <t>2329</t>
  </si>
  <si>
    <t>45171500</t>
  </si>
  <si>
    <t>2347300</t>
  </si>
  <si>
    <t>47518800</t>
  </si>
  <si>
    <t>417413</t>
  </si>
  <si>
    <t>28849</t>
  </si>
  <si>
    <t>446262</t>
  </si>
  <si>
    <t>401262</t>
  </si>
  <si>
    <t>488245</t>
  </si>
  <si>
    <t>48408307</t>
  </si>
  <si>
    <t>72612</t>
  </si>
  <si>
    <t>These are corrected figures from the Caldwell  County office from the Dec 31, 2016 tax scroll</t>
  </si>
  <si>
    <t>previous year had discovery entered twice</t>
  </si>
  <si>
    <t>2/15/2017</t>
  </si>
  <si>
    <t>8614400</t>
  </si>
  <si>
    <t>5499200</t>
  </si>
  <si>
    <t>126100</t>
  </si>
  <si>
    <t>1337400</t>
  </si>
  <si>
    <t>15577100</t>
  </si>
  <si>
    <t>887700</t>
  </si>
  <si>
    <t>14689400</t>
  </si>
  <si>
    <t>1461636</t>
  </si>
  <si>
    <t>19399</t>
  </si>
  <si>
    <t>1493935</t>
  </si>
  <si>
    <t>192990</t>
  </si>
  <si>
    <t>16376325</t>
  </si>
  <si>
    <t>73693</t>
  </si>
  <si>
    <t>Lisa H. Anglin</t>
  </si>
  <si>
    <t>Bonita Bray</t>
  </si>
  <si>
    <t>bbray@atmc.net</t>
  </si>
  <si>
    <t>1400881664</t>
  </si>
  <si>
    <t>103103180</t>
  </si>
  <si>
    <t>1503984844</t>
  </si>
  <si>
    <t>28245942</t>
  </si>
  <si>
    <t>1475738902</t>
  </si>
  <si>
    <t>16888245</t>
  </si>
  <si>
    <t>8167008</t>
  </si>
  <si>
    <t>1500794155</t>
  </si>
  <si>
    <t>2401271</t>
  </si>
  <si>
    <t>3162</t>
  </si>
  <si>
    <t>2404433</t>
  </si>
  <si>
    <t>842280</t>
  </si>
  <si>
    <t>Town of Sunset Beach</t>
  </si>
  <si>
    <t>sshealy@troutmannc.gov</t>
  </si>
  <si>
    <t>196859808</t>
  </si>
  <si>
    <t>88673640</t>
  </si>
  <si>
    <t>20816410</t>
  </si>
  <si>
    <t>306349858</t>
  </si>
  <si>
    <t>2248555</t>
  </si>
  <si>
    <t>304101303</t>
  </si>
  <si>
    <t>51906975</t>
  </si>
  <si>
    <t>1803544</t>
  </si>
  <si>
    <t>5021506</t>
  </si>
  <si>
    <t>58732025</t>
  </si>
  <si>
    <t>5686</t>
  </si>
  <si>
    <t>58726339</t>
  </si>
  <si>
    <t>6591789</t>
  </si>
  <si>
    <t>369419431</t>
  </si>
  <si>
    <t>1920981</t>
  </si>
  <si>
    <t>3837</t>
  </si>
  <si>
    <t>3086</t>
  </si>
  <si>
    <t>1922356</t>
  </si>
  <si>
    <t>24174778</t>
  </si>
  <si>
    <t>5628167</t>
  </si>
  <si>
    <t>30823321</t>
  </si>
  <si>
    <t>1957576</t>
  </si>
  <si>
    <t>28865745</t>
  </si>
  <si>
    <t>4193877</t>
  </si>
  <si>
    <t>689327</t>
  </si>
  <si>
    <t>4883204</t>
  </si>
  <si>
    <t>10148</t>
  </si>
  <si>
    <t>4873056</t>
  </si>
  <si>
    <t>2744019</t>
  </si>
  <si>
    <t>36482820</t>
  </si>
  <si>
    <t>186063</t>
  </si>
  <si>
    <t>26763528</t>
  </si>
  <si>
    <t>36496076</t>
  </si>
  <si>
    <t>775700</t>
  </si>
  <si>
    <t>35720376</t>
  </si>
  <si>
    <t>11095409</t>
  </si>
  <si>
    <t>9527260</t>
  </si>
  <si>
    <t>20622669</t>
  </si>
  <si>
    <t>981383</t>
  </si>
  <si>
    <t>57324428</t>
  </si>
  <si>
    <t>222164</t>
  </si>
  <si>
    <t>1402</t>
  </si>
  <si>
    <t>223605</t>
  </si>
  <si>
    <t>jcp4750@yahoo.com</t>
  </si>
  <si>
    <t>14526016</t>
  </si>
  <si>
    <t>284581</t>
  </si>
  <si>
    <t>14241435</t>
  </si>
  <si>
    <t>198121</t>
  </si>
  <si>
    <t>81610</t>
  </si>
  <si>
    <t>279731</t>
  </si>
  <si>
    <t>610354</t>
  </si>
  <si>
    <t>15131520</t>
  </si>
  <si>
    <t>74144</t>
  </si>
  <si>
    <t>Laura B Morton</t>
  </si>
  <si>
    <t>Brandon Holland</t>
  </si>
  <si>
    <t>910-428-2978</t>
  </si>
  <si>
    <t>manager@townofbiscoe.com</t>
  </si>
  <si>
    <t>39526788</t>
  </si>
  <si>
    <t>39974169</t>
  </si>
  <si>
    <t>12509494</t>
  </si>
  <si>
    <t>92010451</t>
  </si>
  <si>
    <t>1456653</t>
  </si>
  <si>
    <t>90553798</t>
  </si>
  <si>
    <t>40919508</t>
  </si>
  <si>
    <t>995842</t>
  </si>
  <si>
    <t>21355</t>
  </si>
  <si>
    <t>41936705</t>
  </si>
  <si>
    <t>30281992</t>
  </si>
  <si>
    <t>2598079</t>
  </si>
  <si>
    <t>123433869</t>
  </si>
  <si>
    <t>690178</t>
  </si>
  <si>
    <t>1052</t>
  </si>
  <si>
    <t>692104</t>
  </si>
  <si>
    <t>5/9/2017</t>
  </si>
  <si>
    <t>199214570</t>
  </si>
  <si>
    <t>39762711</t>
  </si>
  <si>
    <t>9117612</t>
  </si>
  <si>
    <t>248094893</t>
  </si>
  <si>
    <t>1289938</t>
  </si>
  <si>
    <t>2178</t>
  </si>
  <si>
    <t>1292116</t>
  </si>
  <si>
    <t>1157</t>
  </si>
  <si>
    <t>910-862-6735</t>
  </si>
  <si>
    <t>910-862-6737</t>
  </si>
  <si>
    <t>10605576</t>
  </si>
  <si>
    <t>10849466</t>
  </si>
  <si>
    <t>625141</t>
  </si>
  <si>
    <t>10224325</t>
  </si>
  <si>
    <t>15531</t>
  </si>
  <si>
    <t>271430</t>
  </si>
  <si>
    <t>29565</t>
  </si>
  <si>
    <t>316526</t>
  </si>
  <si>
    <t>39530</t>
  </si>
  <si>
    <t>276996</t>
  </si>
  <si>
    <t>1286268</t>
  </si>
  <si>
    <t>11787589</t>
  </si>
  <si>
    <t>42435</t>
  </si>
  <si>
    <t>42497</t>
  </si>
  <si>
    <t>20093820</t>
  </si>
  <si>
    <t>21536950</t>
  </si>
  <si>
    <t>41630770</t>
  </si>
  <si>
    <t>790490</t>
  </si>
  <si>
    <t>40840280</t>
  </si>
  <si>
    <t>2644765</t>
  </si>
  <si>
    <t>55338</t>
  </si>
  <si>
    <t>2700103</t>
  </si>
  <si>
    <t>5041770</t>
  </si>
  <si>
    <t>48582153</t>
  </si>
  <si>
    <t>315784</t>
  </si>
  <si>
    <t>28576</t>
  </si>
  <si>
    <t xml:space="preserve">Robbinsville Tourism Authority </t>
  </si>
  <si>
    <t>910-862-2066</t>
  </si>
  <si>
    <t>2/13/2017</t>
  </si>
  <si>
    <t>910-862-7117</t>
  </si>
  <si>
    <t>262357800</t>
  </si>
  <si>
    <t>60562718</t>
  </si>
  <si>
    <t>201795082</t>
  </si>
  <si>
    <t>39129538</t>
  </si>
  <si>
    <t>342319</t>
  </si>
  <si>
    <t>11362026</t>
  </si>
  <si>
    <t>50833883</t>
  </si>
  <si>
    <t>3940380</t>
  </si>
  <si>
    <t>46893503</t>
  </si>
  <si>
    <t>6169899</t>
  </si>
  <si>
    <t>254858484</t>
  </si>
  <si>
    <t>1566940</t>
  </si>
  <si>
    <t>3273</t>
  </si>
  <si>
    <t>1570213</t>
  </si>
  <si>
    <t>3288</t>
  </si>
  <si>
    <t>23612845</t>
  </si>
  <si>
    <t>576107</t>
  </si>
  <si>
    <t>24823253</t>
  </si>
  <si>
    <t>1154153</t>
  </si>
  <si>
    <t>23669100</t>
  </si>
  <si>
    <t>290770</t>
  </si>
  <si>
    <t>222911</t>
  </si>
  <si>
    <t>67859</t>
  </si>
  <si>
    <t>626512</t>
  </si>
  <si>
    <t>134030</t>
  </si>
  <si>
    <t>37425</t>
  </si>
  <si>
    <t>797967</t>
  </si>
  <si>
    <t>796737</t>
  </si>
  <si>
    <t>8881426</t>
  </si>
  <si>
    <t>33347263</t>
  </si>
  <si>
    <t>240100</t>
  </si>
  <si>
    <t>zoning</t>
  </si>
  <si>
    <t>Dina H White</t>
  </si>
  <si>
    <t>2/16/2017</t>
  </si>
  <si>
    <t>Mary L Thompson</t>
  </si>
  <si>
    <t>4454818</t>
  </si>
  <si>
    <t>4936540</t>
  </si>
  <si>
    <t>178698</t>
  </si>
  <si>
    <t>4757842</t>
  </si>
  <si>
    <t>100195</t>
  </si>
  <si>
    <t>25713</t>
  </si>
  <si>
    <t>125908</t>
  </si>
  <si>
    <t>604073</t>
  </si>
  <si>
    <t>5487823</t>
  </si>
  <si>
    <t>19207</t>
  </si>
  <si>
    <t>19261</t>
  </si>
  <si>
    <t>The Old Age/Disability exemption increased $76,526</t>
  </si>
  <si>
    <t>David Townsend III</t>
  </si>
  <si>
    <t>910-422-3333</t>
  </si>
  <si>
    <t>910-422-8191</t>
  </si>
  <si>
    <t>dtownsend@townofrowland.com</t>
  </si>
  <si>
    <t>25354400</t>
  </si>
  <si>
    <t>8969700</t>
  </si>
  <si>
    <t>1127900</t>
  </si>
  <si>
    <t>35452000</t>
  </si>
  <si>
    <t>1498700</t>
  </si>
  <si>
    <t>33953300</t>
  </si>
  <si>
    <t>273000</t>
  </si>
  <si>
    <t>117800</t>
  </si>
  <si>
    <t>19070024</t>
  </si>
  <si>
    <t>647773</t>
  </si>
  <si>
    <t>19771447</t>
  </si>
  <si>
    <t>13298880</t>
  </si>
  <si>
    <t>6472567</t>
  </si>
  <si>
    <t>3296768</t>
  </si>
  <si>
    <t>43722635</t>
  </si>
  <si>
    <t>0.79</t>
  </si>
  <si>
    <t>345104</t>
  </si>
  <si>
    <t>345654</t>
  </si>
  <si>
    <t>Allison W.Stalls</t>
  </si>
  <si>
    <t>61515413</t>
  </si>
  <si>
    <t>1388987</t>
  </si>
  <si>
    <t>60126426</t>
  </si>
  <si>
    <t>22364596</t>
  </si>
  <si>
    <t>89605</t>
  </si>
  <si>
    <t>22454201</t>
  </si>
  <si>
    <t>1187444</t>
  </si>
  <si>
    <t>83768071</t>
  </si>
  <si>
    <t>504473</t>
  </si>
  <si>
    <t>6339</t>
  </si>
  <si>
    <t>6407</t>
  </si>
  <si>
    <t>14926761</t>
  </si>
  <si>
    <t>1721827</t>
  </si>
  <si>
    <t>16648588</t>
  </si>
  <si>
    <t>912259</t>
  </si>
  <si>
    <t>31318</t>
  </si>
  <si>
    <t>943577</t>
  </si>
  <si>
    <t>420793</t>
  </si>
  <si>
    <t>18012958</t>
  </si>
  <si>
    <t>65398</t>
  </si>
  <si>
    <t>64042</t>
  </si>
  <si>
    <t>Benjamin Turnmire</t>
  </si>
  <si>
    <t>30916527</t>
  </si>
  <si>
    <t>271700</t>
  </si>
  <si>
    <t>31188227</t>
  </si>
  <si>
    <t>596910</t>
  </si>
  <si>
    <t>115697</t>
  </si>
  <si>
    <t>712607</t>
  </si>
  <si>
    <t>3976552</t>
  </si>
  <si>
    <t>35877386</t>
  </si>
  <si>
    <t>197326</t>
  </si>
  <si>
    <t>43267085</t>
  </si>
  <si>
    <t>19428500</t>
  </si>
  <si>
    <t>62695585</t>
  </si>
  <si>
    <t>2029271</t>
  </si>
  <si>
    <t>60666314</t>
  </si>
  <si>
    <t>13412383</t>
  </si>
  <si>
    <t>330407</t>
  </si>
  <si>
    <t>13742790</t>
  </si>
  <si>
    <t>13735440</t>
  </si>
  <si>
    <t>949069</t>
  </si>
  <si>
    <t>75350823</t>
  </si>
  <si>
    <t>559296</t>
  </si>
  <si>
    <t>559729</t>
  </si>
  <si>
    <t>2015 Report for Residential Real Property included personal property of 13,741,544.  This value</t>
  </si>
  <si>
    <t>was also reported in #11 12,741,544.  My total value is overstated for 2015 by this much.</t>
  </si>
  <si>
    <t>Angelean Elliott</t>
  </si>
  <si>
    <t>5342357</t>
  </si>
  <si>
    <t>2275380</t>
  </si>
  <si>
    <t>7617737</t>
  </si>
  <si>
    <t>764770</t>
  </si>
  <si>
    <t>6852967</t>
  </si>
  <si>
    <t>898570</t>
  </si>
  <si>
    <t>682810</t>
  </si>
  <si>
    <t>215760</t>
  </si>
  <si>
    <t>287373</t>
  </si>
  <si>
    <t>274150</t>
  </si>
  <si>
    <t>561523</t>
  </si>
  <si>
    <t>14990</t>
  </si>
  <si>
    <t>546533</t>
  </si>
  <si>
    <t>490280</t>
  </si>
  <si>
    <t>7889780</t>
  </si>
  <si>
    <t>23669</t>
  </si>
  <si>
    <t>24338</t>
  </si>
  <si>
    <t>1131</t>
  </si>
  <si>
    <t>Susan C. Hiscocks</t>
  </si>
  <si>
    <t>441991169</t>
  </si>
  <si>
    <t>26735</t>
  </si>
  <si>
    <t>442017904</t>
  </si>
  <si>
    <t>3131256</t>
  </si>
  <si>
    <t>438886648</t>
  </si>
  <si>
    <t>109408236</t>
  </si>
  <si>
    <t>5090269</t>
  </si>
  <si>
    <t>114498505</t>
  </si>
  <si>
    <t>7477</t>
  </si>
  <si>
    <t>114491028</t>
  </si>
  <si>
    <t>9402137</t>
  </si>
  <si>
    <t>562779813</t>
  </si>
  <si>
    <t>0.365</t>
  </si>
  <si>
    <t>1833442</t>
  </si>
  <si>
    <t>26721</t>
  </si>
  <si>
    <t>884</t>
  </si>
  <si>
    <t>1859279</t>
  </si>
  <si>
    <t>11959205</t>
  </si>
  <si>
    <t>12196102</t>
  </si>
  <si>
    <t>821755</t>
  </si>
  <si>
    <t>11374347</t>
  </si>
  <si>
    <t>703978</t>
  </si>
  <si>
    <t>426278</t>
  </si>
  <si>
    <t>277700</t>
  </si>
  <si>
    <t>66057</t>
  </si>
  <si>
    <t>55910</t>
  </si>
  <si>
    <t>131376</t>
  </si>
  <si>
    <t>253343</t>
  </si>
  <si>
    <t>264635</t>
  </si>
  <si>
    <t>11892325</t>
  </si>
  <si>
    <t>27468</t>
  </si>
  <si>
    <t>27499</t>
  </si>
  <si>
    <t>75372800</t>
  </si>
  <si>
    <t>33267900</t>
  </si>
  <si>
    <t>8378300</t>
  </si>
  <si>
    <t>12484500</t>
  </si>
  <si>
    <t>129503500</t>
  </si>
  <si>
    <t>8705400</t>
  </si>
  <si>
    <t>120798100</t>
  </si>
  <si>
    <t>23966635</t>
  </si>
  <si>
    <t>144550</t>
  </si>
  <si>
    <t>153850</t>
  </si>
  <si>
    <t>24265035</t>
  </si>
  <si>
    <t>30260</t>
  </si>
  <si>
    <t>24234775</t>
  </si>
  <si>
    <t>3312913</t>
  </si>
  <si>
    <t>148345788</t>
  </si>
  <si>
    <t>951085</t>
  </si>
  <si>
    <t>1511</t>
  </si>
  <si>
    <t>952596</t>
  </si>
  <si>
    <t>John Barrett Jr</t>
  </si>
  <si>
    <t>704-435-3923</t>
  </si>
  <si>
    <t>9140104</t>
  </si>
  <si>
    <t>1438654</t>
  </si>
  <si>
    <t>10578758</t>
  </si>
  <si>
    <t>908045</t>
  </si>
  <si>
    <t>9670713</t>
  </si>
  <si>
    <t>1699857</t>
  </si>
  <si>
    <t>806932</t>
  </si>
  <si>
    <t>892925</t>
  </si>
  <si>
    <t>682168</t>
  </si>
  <si>
    <t>125406</t>
  </si>
  <si>
    <t>83288</t>
  </si>
  <si>
    <t>890862</t>
  </si>
  <si>
    <t>888715</t>
  </si>
  <si>
    <t>1514982</t>
  </si>
  <si>
    <t>12074410</t>
  </si>
  <si>
    <t>21119</t>
  </si>
  <si>
    <t>3030</t>
  </si>
  <si>
    <t>24174</t>
  </si>
  <si>
    <t>17532037</t>
  </si>
  <si>
    <t>20291941</t>
  </si>
  <si>
    <t>396103</t>
  </si>
  <si>
    <t>19895838</t>
  </si>
  <si>
    <t>225598</t>
  </si>
  <si>
    <t>192419</t>
  </si>
  <si>
    <t>72189</t>
  </si>
  <si>
    <t>490206</t>
  </si>
  <si>
    <t>10530</t>
  </si>
  <si>
    <t>479676</t>
  </si>
  <si>
    <t>1066532</t>
  </si>
  <si>
    <t>21442046</t>
  </si>
  <si>
    <t>15546</t>
  </si>
  <si>
    <t>15555</t>
  </si>
  <si>
    <t>Michael Douglas</t>
  </si>
  <si>
    <t>2/20/2017</t>
  </si>
  <si>
    <t>51885975</t>
  </si>
  <si>
    <t>3739523</t>
  </si>
  <si>
    <t>224876</t>
  </si>
  <si>
    <t>55850374</t>
  </si>
  <si>
    <t>2780280</t>
  </si>
  <si>
    <t>53070094</t>
  </si>
  <si>
    <t>915660</t>
  </si>
  <si>
    <t>1990083</t>
  </si>
  <si>
    <t>28872</t>
  </si>
  <si>
    <t>2934615</t>
  </si>
  <si>
    <t>30720</t>
  </si>
  <si>
    <t>2903895</t>
  </si>
  <si>
    <t>2289263</t>
  </si>
  <si>
    <t>58263252</t>
  </si>
  <si>
    <t>209915</t>
  </si>
  <si>
    <t>639</t>
  </si>
  <si>
    <t>210606</t>
  </si>
  <si>
    <t>Letha H. Hines</t>
  </si>
  <si>
    <t>tofclerk2001@aol.com</t>
  </si>
  <si>
    <t>11529303</t>
  </si>
  <si>
    <t>2618373</t>
  </si>
  <si>
    <t>14195715</t>
  </si>
  <si>
    <t>477461</t>
  </si>
  <si>
    <t>13718254</t>
  </si>
  <si>
    <t>2048606</t>
  </si>
  <si>
    <t>5498162</t>
  </si>
  <si>
    <t>32783</t>
  </si>
  <si>
    <t>7579551</t>
  </si>
  <si>
    <t>186678</t>
  </si>
  <si>
    <t>21484483</t>
  </si>
  <si>
    <t>0.5875</t>
  </si>
  <si>
    <t>125125</t>
  </si>
  <si>
    <t>Phyllis Lowery</t>
  </si>
  <si>
    <t>(910) 369-2776</t>
  </si>
  <si>
    <t>18853395</t>
  </si>
  <si>
    <t>24455340</t>
  </si>
  <si>
    <t>1970060</t>
  </si>
  <si>
    <t>22485280</t>
  </si>
  <si>
    <t>718015</t>
  </si>
  <si>
    <t>26446</t>
  </si>
  <si>
    <t>58361</t>
  </si>
  <si>
    <t>802822</t>
  </si>
  <si>
    <t>800822</t>
  </si>
  <si>
    <t>1171092</t>
  </si>
  <si>
    <t>24457194</t>
  </si>
  <si>
    <t>158970</t>
  </si>
  <si>
    <t>854</t>
  </si>
  <si>
    <t>159824</t>
  </si>
  <si>
    <t>2/21/2017</t>
  </si>
  <si>
    <t>13032740</t>
  </si>
  <si>
    <t>12796680</t>
  </si>
  <si>
    <t>13811410</t>
  </si>
  <si>
    <t>913804</t>
  </si>
  <si>
    <t>89567</t>
  </si>
  <si>
    <t>1003371</t>
  </si>
  <si>
    <t>27416</t>
  </si>
  <si>
    <t>13827467</t>
  </si>
  <si>
    <t>35696</t>
  </si>
  <si>
    <t>35697</t>
  </si>
  <si>
    <t>16118849</t>
  </si>
  <si>
    <t>1526642</t>
  </si>
  <si>
    <t>17645491</t>
  </si>
  <si>
    <t>348750</t>
  </si>
  <si>
    <t>17296741</t>
  </si>
  <si>
    <t>485256</t>
  </si>
  <si>
    <t>121357</t>
  </si>
  <si>
    <t>363899</t>
  </si>
  <si>
    <t>86733</t>
  </si>
  <si>
    <t>62490</t>
  </si>
  <si>
    <t>859118</t>
  </si>
  <si>
    <t>1008341</t>
  </si>
  <si>
    <t>285709</t>
  </si>
  <si>
    <t>18590791</t>
  </si>
  <si>
    <t>27881</t>
  </si>
  <si>
    <t>27918</t>
  </si>
  <si>
    <t>202418100</t>
  </si>
  <si>
    <t>186429400</t>
  </si>
  <si>
    <t>2793700</t>
  </si>
  <si>
    <t>45563600</t>
  </si>
  <si>
    <t>437204800</t>
  </si>
  <si>
    <t>391641200</t>
  </si>
  <si>
    <t>39768106</t>
  </si>
  <si>
    <t>401390</t>
  </si>
  <si>
    <t>530951</t>
  </si>
  <si>
    <t>40700447</t>
  </si>
  <si>
    <t>17291995</t>
  </si>
  <si>
    <t>449633642</t>
  </si>
  <si>
    <t>2180635</t>
  </si>
  <si>
    <t>2181822</t>
  </si>
  <si>
    <t>583580</t>
  </si>
  <si>
    <t>5825780</t>
  </si>
  <si>
    <t>5515310</t>
  </si>
  <si>
    <t>70642</t>
  </si>
  <si>
    <t>84480</t>
  </si>
  <si>
    <t>155122</t>
  </si>
  <si>
    <t>120662</t>
  </si>
  <si>
    <t>299880</t>
  </si>
  <si>
    <t>5935852</t>
  </si>
  <si>
    <t>19855</t>
  </si>
  <si>
    <t>2106</t>
  </si>
  <si>
    <t>21961</t>
  </si>
  <si>
    <t>828-689-2301</t>
  </si>
  <si>
    <t>Feb. 22, 2017</t>
  </si>
  <si>
    <t>828-689-3333</t>
  </si>
  <si>
    <t>73873059</t>
  </si>
  <si>
    <t>23972959</t>
  </si>
  <si>
    <t>1458399</t>
  </si>
  <si>
    <t>99304417</t>
  </si>
  <si>
    <t>1122268</t>
  </si>
  <si>
    <t>98182149</t>
  </si>
  <si>
    <t>10819878</t>
  </si>
  <si>
    <t>457546</t>
  </si>
  <si>
    <t>11277424</t>
  </si>
  <si>
    <t>2197965</t>
  </si>
  <si>
    <t>111657538</t>
  </si>
  <si>
    <t>503085</t>
  </si>
  <si>
    <t>6582</t>
  </si>
  <si>
    <t>6058</t>
  </si>
  <si>
    <t>503609</t>
  </si>
  <si>
    <t>Cathy B. Allewn</t>
  </si>
  <si>
    <t>252 534-4461</t>
  </si>
  <si>
    <t>252 534-1406</t>
  </si>
  <si>
    <t>23224109</t>
  </si>
  <si>
    <t>10091550</t>
  </si>
  <si>
    <t>1104800</t>
  </si>
  <si>
    <t>34420459</t>
  </si>
  <si>
    <t>1979723</t>
  </si>
  <si>
    <t>32440736</t>
  </si>
  <si>
    <t>980349</t>
  </si>
  <si>
    <t>556145</t>
  </si>
  <si>
    <t>424204</t>
  </si>
  <si>
    <t>3305836</t>
  </si>
  <si>
    <t>752509</t>
  </si>
  <si>
    <t>4058345</t>
  </si>
  <si>
    <t>20189</t>
  </si>
  <si>
    <t>4038156</t>
  </si>
  <si>
    <t>1847529</t>
  </si>
  <si>
    <t>38326421</t>
  </si>
  <si>
    <t>189363</t>
  </si>
  <si>
    <t>191502</t>
  </si>
  <si>
    <t>2/23/2017</t>
  </si>
  <si>
    <t>Justain Pound</t>
  </si>
  <si>
    <t>8077820</t>
  </si>
  <si>
    <t>555293</t>
  </si>
  <si>
    <t>7522527</t>
  </si>
  <si>
    <t>7191704</t>
  </si>
  <si>
    <t>386527</t>
  </si>
  <si>
    <t>133421</t>
  </si>
  <si>
    <t>519948</t>
  </si>
  <si>
    <t>276096</t>
  </si>
  <si>
    <t>8318571</t>
  </si>
  <si>
    <t>3761</t>
  </si>
  <si>
    <t>252.481.5820</t>
  </si>
  <si>
    <t>150348603</t>
  </si>
  <si>
    <t>73771143</t>
  </si>
  <si>
    <t>7287447</t>
  </si>
  <si>
    <t>231407193</t>
  </si>
  <si>
    <t>38472930</t>
  </si>
  <si>
    <t>192934263</t>
  </si>
  <si>
    <t>2950449</t>
  </si>
  <si>
    <t>2505001</t>
  </si>
  <si>
    <t>445448</t>
  </si>
  <si>
    <t>8310245</t>
  </si>
  <si>
    <t>940791</t>
  </si>
  <si>
    <t>339930</t>
  </si>
  <si>
    <t>9590966</t>
  </si>
  <si>
    <t>35136</t>
  </si>
  <si>
    <t>9555830</t>
  </si>
  <si>
    <t>1288916</t>
  </si>
  <si>
    <t>203779009</t>
  </si>
  <si>
    <t>1093411</t>
  </si>
  <si>
    <t>6996</t>
  </si>
  <si>
    <t>909</t>
  </si>
  <si>
    <t>1099962</t>
  </si>
  <si>
    <t>Jill Dickens</t>
  </si>
  <si>
    <t>910-582-2651</t>
  </si>
  <si>
    <t>Jennifer S. Turner</t>
  </si>
  <si>
    <t>jturner@hamletnc.us</t>
  </si>
  <si>
    <t>179430221</t>
  </si>
  <si>
    <t>56867194</t>
  </si>
  <si>
    <t>9117997</t>
  </si>
  <si>
    <t>245415412</t>
  </si>
  <si>
    <t>6420683</t>
  </si>
  <si>
    <t>238994729</t>
  </si>
  <si>
    <t>30632093</t>
  </si>
  <si>
    <t>16650863</t>
  </si>
  <si>
    <t>286277685</t>
  </si>
  <si>
    <t>1670354</t>
  </si>
  <si>
    <t>109896</t>
  </si>
  <si>
    <t>113771</t>
  </si>
  <si>
    <t>1666479</t>
  </si>
  <si>
    <t>23938</t>
  </si>
  <si>
    <t>24181</t>
  </si>
  <si>
    <t>2/24/2017</t>
  </si>
  <si>
    <t>133231481</t>
  </si>
  <si>
    <t>1077740</t>
  </si>
  <si>
    <t>132153741</t>
  </si>
  <si>
    <t>8655980</t>
  </si>
  <si>
    <t>293979</t>
  </si>
  <si>
    <t>449545</t>
  </si>
  <si>
    <t>9399504</t>
  </si>
  <si>
    <t>9375519</t>
  </si>
  <si>
    <t>3387496</t>
  </si>
  <si>
    <t>144916756</t>
  </si>
  <si>
    <t>507209</t>
  </si>
  <si>
    <t>3/2/2017</t>
  </si>
  <si>
    <t>57977079</t>
  </si>
  <si>
    <t>487630</t>
  </si>
  <si>
    <t>57489449</t>
  </si>
  <si>
    <t>10762420</t>
  </si>
  <si>
    <t>23970</t>
  </si>
  <si>
    <t>75998</t>
  </si>
  <si>
    <t>10862388</t>
  </si>
  <si>
    <t>1991367</t>
  </si>
  <si>
    <t>70343204</t>
  </si>
  <si>
    <t>330613</t>
  </si>
  <si>
    <t>14352000</t>
  </si>
  <si>
    <t>89800</t>
  </si>
  <si>
    <t>14441800</t>
  </si>
  <si>
    <t>880365</t>
  </si>
  <si>
    <t>13561435</t>
  </si>
  <si>
    <t>488300</t>
  </si>
  <si>
    <t>205200</t>
  </si>
  <si>
    <t>283100</t>
  </si>
  <si>
    <t>123870</t>
  </si>
  <si>
    <t>114460</t>
  </si>
  <si>
    <t>243930</t>
  </si>
  <si>
    <t>1028800</t>
  </si>
  <si>
    <t>14834165</t>
  </si>
  <si>
    <t>48297</t>
  </si>
  <si>
    <t>3623</t>
  </si>
  <si>
    <t>51965</t>
  </si>
  <si>
    <t>J.A. Philyaw</t>
  </si>
  <si>
    <t>2/28/2017</t>
  </si>
  <si>
    <t>152016959</t>
  </si>
  <si>
    <t>17592461</t>
  </si>
  <si>
    <t>6383405</t>
  </si>
  <si>
    <t>175992825</t>
  </si>
  <si>
    <t>3563537</t>
  </si>
  <si>
    <t>172429288</t>
  </si>
  <si>
    <t>1214631</t>
  </si>
  <si>
    <t>881840</t>
  </si>
  <si>
    <t>332791</t>
  </si>
  <si>
    <t>6346331</t>
  </si>
  <si>
    <t>478957</t>
  </si>
  <si>
    <t>549549</t>
  </si>
  <si>
    <t>7374837</t>
  </si>
  <si>
    <t>7373097</t>
  </si>
  <si>
    <t>3772426</t>
  </si>
  <si>
    <t>183574811</t>
  </si>
  <si>
    <t>0.4175</t>
  </si>
  <si>
    <t>766425</t>
  </si>
  <si>
    <t>766781</t>
  </si>
  <si>
    <t>2/26/2017</t>
  </si>
  <si>
    <t>102320754</t>
  </si>
  <si>
    <t>274582</t>
  </si>
  <si>
    <t>102595336</t>
  </si>
  <si>
    <t>1160726</t>
  </si>
  <si>
    <t>101434610</t>
  </si>
  <si>
    <t>10768462</t>
  </si>
  <si>
    <t>555341</t>
  </si>
  <si>
    <t>3712182</t>
  </si>
  <si>
    <t>15035985</t>
  </si>
  <si>
    <t>3834219</t>
  </si>
  <si>
    <t>120304814</t>
  </si>
  <si>
    <t>733134</t>
  </si>
  <si>
    <t>2478</t>
  </si>
  <si>
    <t>727</t>
  </si>
  <si>
    <t>733135</t>
  </si>
  <si>
    <t>5930</t>
  </si>
  <si>
    <t>25257</t>
  </si>
  <si>
    <t>March 01,2017</t>
  </si>
  <si>
    <t>704-735-1651 / 980-429-1222</t>
  </si>
  <si>
    <t>20069347</t>
  </si>
  <si>
    <t>1638885</t>
  </si>
  <si>
    <t>976814</t>
  </si>
  <si>
    <t>22685046</t>
  </si>
  <si>
    <t>642898</t>
  </si>
  <si>
    <t>22042148</t>
  </si>
  <si>
    <t>785342</t>
  </si>
  <si>
    <t>51124</t>
  </si>
  <si>
    <t>84797</t>
  </si>
  <si>
    <t>921263</t>
  </si>
  <si>
    <t>1289496</t>
  </si>
  <si>
    <t>24252907</t>
  </si>
  <si>
    <t>99423</t>
  </si>
  <si>
    <t>99493</t>
  </si>
  <si>
    <t>Amy B. Johnson</t>
  </si>
  <si>
    <t>2/27/2017</t>
  </si>
  <si>
    <t>ajohnson@farmvillenc.gov</t>
  </si>
  <si>
    <t>187933248</t>
  </si>
  <si>
    <t>73786675</t>
  </si>
  <si>
    <t>26512675</t>
  </si>
  <si>
    <t>94779</t>
  </si>
  <si>
    <t>288327377</t>
  </si>
  <si>
    <t>56466099</t>
  </si>
  <si>
    <t>231861278</t>
  </si>
  <si>
    <t>878874</t>
  </si>
  <si>
    <t>572303</t>
  </si>
  <si>
    <t>306571</t>
  </si>
  <si>
    <t>58587188</t>
  </si>
  <si>
    <t>1025002</t>
  </si>
  <si>
    <t>752768</t>
  </si>
  <si>
    <t>60364958</t>
  </si>
  <si>
    <t>8188916</t>
  </si>
  <si>
    <t>300415152</t>
  </si>
  <si>
    <t>1428788</t>
  </si>
  <si>
    <t>1429313</t>
  </si>
  <si>
    <t>9163875</t>
  </si>
  <si>
    <t>626442</t>
  </si>
  <si>
    <t>9790317</t>
  </si>
  <si>
    <t>231356</t>
  </si>
  <si>
    <t>9558961</t>
  </si>
  <si>
    <t>251317</t>
  </si>
  <si>
    <t>273427</t>
  </si>
  <si>
    <t>149053</t>
  </si>
  <si>
    <t>9981441</t>
  </si>
  <si>
    <t>49907</t>
  </si>
  <si>
    <t>3/3/2017</t>
  </si>
  <si>
    <t>Jamie English</t>
  </si>
  <si>
    <t>910-652-3736</t>
  </si>
  <si>
    <t>jamieenglish@etinternet.net</t>
  </si>
  <si>
    <t>32627041</t>
  </si>
  <si>
    <t>968550</t>
  </si>
  <si>
    <t>31658491</t>
  </si>
  <si>
    <t>2441867</t>
  </si>
  <si>
    <t>3068343</t>
  </si>
  <si>
    <t>37168701</t>
  </si>
  <si>
    <t>204428</t>
  </si>
  <si>
    <t>204564</t>
  </si>
  <si>
    <t>216363140</t>
  </si>
  <si>
    <t>98312403</t>
  </si>
  <si>
    <t>260380</t>
  </si>
  <si>
    <t>314935923</t>
  </si>
  <si>
    <t>5055428</t>
  </si>
  <si>
    <t>309880495</t>
  </si>
  <si>
    <t>3828900</t>
  </si>
  <si>
    <t>3568520</t>
  </si>
  <si>
    <t>17881740</t>
  </si>
  <si>
    <t>3171917</t>
  </si>
  <si>
    <t>21053657</t>
  </si>
  <si>
    <t>5816541</t>
  </si>
  <si>
    <t>336750693</t>
  </si>
  <si>
    <t>1885804</t>
  </si>
  <si>
    <t>9900</t>
  </si>
  <si>
    <t>1896616</t>
  </si>
  <si>
    <t>7367100</t>
  </si>
  <si>
    <t>362500</t>
  </si>
  <si>
    <t>7729600</t>
  </si>
  <si>
    <t>449350</t>
  </si>
  <si>
    <t>7280250</t>
  </si>
  <si>
    <t>670700</t>
  </si>
  <si>
    <t>214900</t>
  </si>
  <si>
    <t>455800</t>
  </si>
  <si>
    <t>256063</t>
  </si>
  <si>
    <t>160052</t>
  </si>
  <si>
    <t>58498</t>
  </si>
  <si>
    <t>474613</t>
  </si>
  <si>
    <t>5920</t>
  </si>
  <si>
    <t>468693</t>
  </si>
  <si>
    <t>2026561</t>
  </si>
  <si>
    <t>9775504</t>
  </si>
  <si>
    <t>9716</t>
  </si>
  <si>
    <t>9815</t>
  </si>
  <si>
    <t>Kathy Hubbard</t>
  </si>
  <si>
    <t>910-285-4136</t>
  </si>
  <si>
    <t>Feb. 23, 2017</t>
  </si>
  <si>
    <t>910-285-5135</t>
  </si>
  <si>
    <t>khubbard@townofwallace.com</t>
  </si>
  <si>
    <t>125433375</t>
  </si>
  <si>
    <t>78805615</t>
  </si>
  <si>
    <t>204238990</t>
  </si>
  <si>
    <t>2863448</t>
  </si>
  <si>
    <t>201375542</t>
  </si>
  <si>
    <t>14520676</t>
  </si>
  <si>
    <t>1945609</t>
  </si>
  <si>
    <t>16466285</t>
  </si>
  <si>
    <t>10474879</t>
  </si>
  <si>
    <t>228316706</t>
  </si>
  <si>
    <t>1268561</t>
  </si>
  <si>
    <t>87575</t>
  </si>
  <si>
    <t>18313</t>
  </si>
  <si>
    <t>1337823</t>
  </si>
  <si>
    <t>Tax collector</t>
  </si>
  <si>
    <t>3/6/2017</t>
  </si>
  <si>
    <t>Donna DeFlaco-Dube</t>
  </si>
  <si>
    <t>20403679</t>
  </si>
  <si>
    <t>63545</t>
  </si>
  <si>
    <t>20467224</t>
  </si>
  <si>
    <t>11562</t>
  </si>
  <si>
    <t>35608</t>
  </si>
  <si>
    <t>48870</t>
  </si>
  <si>
    <t>535359</t>
  </si>
  <si>
    <t>21051453</t>
  </si>
  <si>
    <t>90456</t>
  </si>
  <si>
    <t>134832930</t>
  </si>
  <si>
    <t>35043590</t>
  </si>
  <si>
    <t>13797760</t>
  </si>
  <si>
    <t>183674280</t>
  </si>
  <si>
    <t>11648260</t>
  </si>
  <si>
    <t>172026020</t>
  </si>
  <si>
    <t>11348056</t>
  </si>
  <si>
    <t>481249</t>
  </si>
  <si>
    <t>11829305</t>
  </si>
  <si>
    <t>1779944</t>
  </si>
  <si>
    <t>185635269</t>
  </si>
  <si>
    <t>0.09</t>
  </si>
  <si>
    <t>167072</t>
  </si>
  <si>
    <t>341</t>
  </si>
  <si>
    <t>167479</t>
  </si>
  <si>
    <t>Robert Mallory</t>
  </si>
  <si>
    <t>Robin Dunbar</t>
  </si>
  <si>
    <t>t,roper@mchsi.com</t>
  </si>
  <si>
    <t>22783670</t>
  </si>
  <si>
    <t>8067283</t>
  </si>
  <si>
    <t>14716387</t>
  </si>
  <si>
    <t>279800</t>
  </si>
  <si>
    <t>115570</t>
  </si>
  <si>
    <t>164230</t>
  </si>
  <si>
    <t>111507</t>
  </si>
  <si>
    <t>42360</t>
  </si>
  <si>
    <t>207084</t>
  </si>
  <si>
    <t>550656</t>
  </si>
  <si>
    <t>15474127</t>
  </si>
  <si>
    <t>126888</t>
  </si>
  <si>
    <t>Leigh Anne Clark</t>
  </si>
  <si>
    <t>Town Clerk-Finance Officer</t>
  </si>
  <si>
    <t>3/8/2017</t>
  </si>
  <si>
    <t>252-322-5896</t>
  </si>
  <si>
    <t>21134183</t>
  </si>
  <si>
    <t>9000000</t>
  </si>
  <si>
    <t>30134183</t>
  </si>
  <si>
    <t>11204083</t>
  </si>
  <si>
    <t>18930100</t>
  </si>
  <si>
    <t>1030903</t>
  </si>
  <si>
    <t>228003</t>
  </si>
  <si>
    <t>1258906</t>
  </si>
  <si>
    <t>1463467</t>
  </si>
  <si>
    <t>21652473</t>
  </si>
  <si>
    <t>119089</t>
  </si>
  <si>
    <t>119227</t>
  </si>
  <si>
    <t>Karen Mills</t>
  </si>
  <si>
    <t>919 469-4306</t>
  </si>
  <si>
    <t>16334235948</t>
  </si>
  <si>
    <t>6521303559</t>
  </si>
  <si>
    <t>153687947</t>
  </si>
  <si>
    <t>23009227454</t>
  </si>
  <si>
    <t>55235803</t>
  </si>
  <si>
    <t>22953991651</t>
  </si>
  <si>
    <t>30221490</t>
  </si>
  <si>
    <t>26912096</t>
  </si>
  <si>
    <t>3309394</t>
  </si>
  <si>
    <t>905356321</t>
  </si>
  <si>
    <t>25474536</t>
  </si>
  <si>
    <t>179175</t>
  </si>
  <si>
    <t>931010032</t>
  </si>
  <si>
    <t>201302544</t>
  </si>
  <si>
    <t>24086304227</t>
  </si>
  <si>
    <t>84065708</t>
  </si>
  <si>
    <t>182986</t>
  </si>
  <si>
    <t>61953</t>
  </si>
  <si>
    <t>569569</t>
  </si>
  <si>
    <t>83741078</t>
  </si>
  <si>
    <t>6060</t>
  </si>
  <si>
    <t>1363400</t>
  </si>
  <si>
    <t>681700</t>
  </si>
  <si>
    <t>7035</t>
  </si>
  <si>
    <t>2058195</t>
  </si>
  <si>
    <t>99180</t>
  </si>
  <si>
    <t>Clerk, Town of Pantego</t>
  </si>
  <si>
    <t>3/9/2017</t>
  </si>
  <si>
    <t>252-925-2833</t>
  </si>
  <si>
    <t>7391984</t>
  </si>
  <si>
    <t>8427484</t>
  </si>
  <si>
    <t>2217862</t>
  </si>
  <si>
    <t>6209622</t>
  </si>
  <si>
    <t>3956000</t>
  </si>
  <si>
    <t>260779</t>
  </si>
  <si>
    <t>3695221</t>
  </si>
  <si>
    <t>6797562</t>
  </si>
  <si>
    <t>64213</t>
  </si>
  <si>
    <t>6861775</t>
  </si>
  <si>
    <t>4314359</t>
  </si>
  <si>
    <t>17385756</t>
  </si>
  <si>
    <t>27817</t>
  </si>
  <si>
    <t>27821</t>
  </si>
  <si>
    <t>5325900</t>
  </si>
  <si>
    <t>434000</t>
  </si>
  <si>
    <t>5759900</t>
  </si>
  <si>
    <t>214000</t>
  </si>
  <si>
    <t>5545900</t>
  </si>
  <si>
    <t>8875540</t>
  </si>
  <si>
    <t>61730</t>
  </si>
  <si>
    <t>191351</t>
  </si>
  <si>
    <t>9128621</t>
  </si>
  <si>
    <t>6774552</t>
  </si>
  <si>
    <t>2354069</t>
  </si>
  <si>
    <t>7899969</t>
  </si>
  <si>
    <t>27650</t>
  </si>
  <si>
    <t>27724</t>
  </si>
  <si>
    <t>19213000</t>
  </si>
  <si>
    <t>1843100</t>
  </si>
  <si>
    <t>21431600</t>
  </si>
  <si>
    <t>1290680</t>
  </si>
  <si>
    <t>20140920</t>
  </si>
  <si>
    <t>906422</t>
  </si>
  <si>
    <t>274684</t>
  </si>
  <si>
    <t>58855</t>
  </si>
  <si>
    <t>1239961</t>
  </si>
  <si>
    <t>26210</t>
  </si>
  <si>
    <t>1213751</t>
  </si>
  <si>
    <t>21354671</t>
  </si>
  <si>
    <t>106774</t>
  </si>
  <si>
    <t>106911</t>
  </si>
  <si>
    <t>Donna Ladd</t>
  </si>
  <si>
    <t>336-250-0465</t>
  </si>
  <si>
    <t>9575800</t>
  </si>
  <si>
    <t>10471380</t>
  </si>
  <si>
    <t>1432350</t>
  </si>
  <si>
    <t>9039030</t>
  </si>
  <si>
    <t>1732400</t>
  </si>
  <si>
    <t>1241220</t>
  </si>
  <si>
    <t>491180</t>
  </si>
  <si>
    <t>47694</t>
  </si>
  <si>
    <t>60891</t>
  </si>
  <si>
    <t>6573</t>
  </si>
  <si>
    <t>115158</t>
  </si>
  <si>
    <t>134482</t>
  </si>
  <si>
    <t>9288670</t>
  </si>
  <si>
    <t>23222</t>
  </si>
  <si>
    <t>23259</t>
  </si>
  <si>
    <t>Jennifer R. Maready</t>
  </si>
  <si>
    <t>jennifer.maready@wilmingtonnc.gov</t>
  </si>
  <si>
    <t>7942833016</t>
  </si>
  <si>
    <t>3582370400</t>
  </si>
  <si>
    <t>290343600</t>
  </si>
  <si>
    <t>31798330</t>
  </si>
  <si>
    <t>11847345346</t>
  </si>
  <si>
    <t>100301223</t>
  </si>
  <si>
    <t>11747044123</t>
  </si>
  <si>
    <t>53044600</t>
  </si>
  <si>
    <t>35668600</t>
  </si>
  <si>
    <t>17376000</t>
  </si>
  <si>
    <t>772465115</t>
  </si>
  <si>
    <t>14908187</t>
  </si>
  <si>
    <t>61466104</t>
  </si>
  <si>
    <t>848839406</t>
  </si>
  <si>
    <t>70630</t>
  </si>
  <si>
    <t>848768776</t>
  </si>
  <si>
    <t>157903062</t>
  </si>
  <si>
    <t>12753715961</t>
  </si>
  <si>
    <t>61855522</t>
  </si>
  <si>
    <t>124709</t>
  </si>
  <si>
    <t>118875</t>
  </si>
  <si>
    <t>268895</t>
  </si>
  <si>
    <t>61830211</t>
  </si>
  <si>
    <t>15242</t>
  </si>
  <si>
    <t>399121</t>
  </si>
  <si>
    <t>1283</t>
  </si>
  <si>
    <t>51556</t>
  </si>
  <si>
    <t>467202</t>
  </si>
  <si>
    <t>227422</t>
  </si>
  <si>
    <t>71557</t>
  </si>
  <si>
    <t>298979</t>
  </si>
  <si>
    <t>3300284</t>
  </si>
  <si>
    <t>February 1 2017</t>
  </si>
  <si>
    <t>481362358</t>
  </si>
  <si>
    <t>6308759</t>
  </si>
  <si>
    <t>475053599</t>
  </si>
  <si>
    <t>22546257</t>
  </si>
  <si>
    <t>11003697</t>
  </si>
  <si>
    <t>508603553</t>
  </si>
  <si>
    <t>3392021</t>
  </si>
  <si>
    <t>2784</t>
  </si>
  <si>
    <t>25733</t>
  </si>
  <si>
    <t>3420538</t>
  </si>
  <si>
    <t>828-980-2769</t>
  </si>
  <si>
    <t>828-214-5666</t>
  </si>
  <si>
    <t>13243272</t>
  </si>
  <si>
    <t>3560700</t>
  </si>
  <si>
    <t>3822849</t>
  </si>
  <si>
    <t>20626821</t>
  </si>
  <si>
    <t>7936142</t>
  </si>
  <si>
    <t>42883</t>
  </si>
  <si>
    <t>100372</t>
  </si>
  <si>
    <t>8079397</t>
  </si>
  <si>
    <t>7535777</t>
  </si>
  <si>
    <t>1325710</t>
  </si>
  <si>
    <t>29488308</t>
  </si>
  <si>
    <t>82567</t>
  </si>
  <si>
    <t>Geraldine Langford</t>
  </si>
  <si>
    <t>19212460</t>
  </si>
  <si>
    <t>337726</t>
  </si>
  <si>
    <t>19550186</t>
  </si>
  <si>
    <t>958020</t>
  </si>
  <si>
    <t>18592166</t>
  </si>
  <si>
    <t>18515236</t>
  </si>
  <si>
    <t>382619</t>
  </si>
  <si>
    <t>18132617</t>
  </si>
  <si>
    <t>566906</t>
  </si>
  <si>
    <t>260796</t>
  </si>
  <si>
    <t>827702</t>
  </si>
  <si>
    <t>1351851</t>
  </si>
  <si>
    <t>20771719</t>
  </si>
  <si>
    <t>97251</t>
  </si>
  <si>
    <t>97343</t>
  </si>
  <si>
    <t>34991</t>
  </si>
  <si>
    <t>36887</t>
  </si>
  <si>
    <t>3/14/2017</t>
  </si>
  <si>
    <t>11644826</t>
  </si>
  <si>
    <t>10062116</t>
  </si>
  <si>
    <t>21706942</t>
  </si>
  <si>
    <t>1569711</t>
  </si>
  <si>
    <t>20137231</t>
  </si>
  <si>
    <t>1103813</t>
  </si>
  <si>
    <t>19033418</t>
  </si>
  <si>
    <t>8762137</t>
  </si>
  <si>
    <t>139722</t>
  </si>
  <si>
    <t>8901859</t>
  </si>
  <si>
    <t>2141849</t>
  </si>
  <si>
    <t>31180939</t>
  </si>
  <si>
    <t>140314</t>
  </si>
  <si>
    <t>Ellen Bell</t>
  </si>
  <si>
    <t>Finance</t>
  </si>
  <si>
    <t>63981240</t>
  </si>
  <si>
    <t>19150050</t>
  </si>
  <si>
    <t>83131290</t>
  </si>
  <si>
    <t>34336913</t>
  </si>
  <si>
    <t>48794377</t>
  </si>
  <si>
    <t>4151072</t>
  </si>
  <si>
    <t>78980218</t>
  </si>
  <si>
    <t>4672701</t>
  </si>
  <si>
    <t>78016</t>
  </si>
  <si>
    <t>4750717</t>
  </si>
  <si>
    <t>2523433</t>
  </si>
  <si>
    <t>56068527</t>
  </si>
  <si>
    <t>244097</t>
  </si>
  <si>
    <t>16932</t>
  </si>
  <si>
    <t>8402</t>
  </si>
  <si>
    <t>252627</t>
  </si>
  <si>
    <t>1645</t>
  </si>
  <si>
    <t>FRANCES FUTRELL</t>
  </si>
  <si>
    <t>2/17/2017</t>
  </si>
  <si>
    <t>22838898</t>
  </si>
  <si>
    <t>10189086</t>
  </si>
  <si>
    <t>303125</t>
  </si>
  <si>
    <t>2238144</t>
  </si>
  <si>
    <t>35569253</t>
  </si>
  <si>
    <t>2077915</t>
  </si>
  <si>
    <t>33491338</t>
  </si>
  <si>
    <t>1717999</t>
  </si>
  <si>
    <t>934266</t>
  </si>
  <si>
    <t>783733</t>
  </si>
  <si>
    <t>2284318</t>
  </si>
  <si>
    <t>143299</t>
  </si>
  <si>
    <t>240413</t>
  </si>
  <si>
    <t>2668030</t>
  </si>
  <si>
    <t>1119596</t>
  </si>
  <si>
    <t>37278964</t>
  </si>
  <si>
    <t>254432</t>
  </si>
  <si>
    <t>1836</t>
  </si>
  <si>
    <t>917</t>
  </si>
  <si>
    <t>257185</t>
  </si>
  <si>
    <t>3/16/2017</t>
  </si>
  <si>
    <t>22041841</t>
  </si>
  <si>
    <t>1213031</t>
  </si>
  <si>
    <t>23254872</t>
  </si>
  <si>
    <t>1054614</t>
  </si>
  <si>
    <t>22200258</t>
  </si>
  <si>
    <t>772194</t>
  </si>
  <si>
    <t>403180</t>
  </si>
  <si>
    <t>369014</t>
  </si>
  <si>
    <t>1498135</t>
  </si>
  <si>
    <t>808995</t>
  </si>
  <si>
    <t>2307130</t>
  </si>
  <si>
    <t>2264113</t>
  </si>
  <si>
    <t>934369</t>
  </si>
  <si>
    <t>25398740</t>
  </si>
  <si>
    <t>150955</t>
  </si>
  <si>
    <t>4020</t>
  </si>
  <si>
    <t>(910) 654-5387</t>
  </si>
  <si>
    <t>3/17/2017</t>
  </si>
  <si>
    <t>cgth@embarqmail.com</t>
  </si>
  <si>
    <t>5827800</t>
  </si>
  <si>
    <t>6261500</t>
  </si>
  <si>
    <t>134800</t>
  </si>
  <si>
    <t>6126700</t>
  </si>
  <si>
    <t>160967</t>
  </si>
  <si>
    <t>101340</t>
  </si>
  <si>
    <t>11665</t>
  </si>
  <si>
    <t>273972</t>
  </si>
  <si>
    <t>6560</t>
  </si>
  <si>
    <t>267412</t>
  </si>
  <si>
    <t>382872</t>
  </si>
  <si>
    <t>6776984</t>
  </si>
  <si>
    <t>12879</t>
  </si>
  <si>
    <t>12895</t>
  </si>
  <si>
    <t>Katherine Parker</t>
  </si>
  <si>
    <t>kparker@historicweldonnc.com</t>
  </si>
  <si>
    <t>47232010</t>
  </si>
  <si>
    <t>38656900</t>
  </si>
  <si>
    <t>85888910</t>
  </si>
  <si>
    <t>7830530</t>
  </si>
  <si>
    <t>78058380</t>
  </si>
  <si>
    <t>75136842</t>
  </si>
  <si>
    <t>166632</t>
  </si>
  <si>
    <t>75303474</t>
  </si>
  <si>
    <t>75301474</t>
  </si>
  <si>
    <t>6220968</t>
  </si>
  <si>
    <t>159580822</t>
  </si>
  <si>
    <t>1228772</t>
  </si>
  <si>
    <t>55744</t>
  </si>
  <si>
    <t>1284516</t>
  </si>
  <si>
    <t>3/20/2017</t>
  </si>
  <si>
    <t>114980192</t>
  </si>
  <si>
    <t>60653163</t>
  </si>
  <si>
    <t>26755792</t>
  </si>
  <si>
    <t>202389147</t>
  </si>
  <si>
    <t>50326882</t>
  </si>
  <si>
    <t>152062265</t>
  </si>
  <si>
    <t>606484</t>
  </si>
  <si>
    <t>94359</t>
  </si>
  <si>
    <t>10652419</t>
  </si>
  <si>
    <t>1574287</t>
  </si>
  <si>
    <t>12226706</t>
  </si>
  <si>
    <t>9286655</t>
  </si>
  <si>
    <t>173575626</t>
  </si>
  <si>
    <t>1185522</t>
  </si>
  <si>
    <t xml:space="preserve"> Stephen G Duncan</t>
  </si>
  <si>
    <t>41568109</t>
  </si>
  <si>
    <t>18615970</t>
  </si>
  <si>
    <t>60184079</t>
  </si>
  <si>
    <t>7468171</t>
  </si>
  <si>
    <t>52715908</t>
  </si>
  <si>
    <t>321809</t>
  </si>
  <si>
    <t>106518</t>
  </si>
  <si>
    <t>376135</t>
  </si>
  <si>
    <t>804462</t>
  </si>
  <si>
    <t>491787</t>
  </si>
  <si>
    <t>598507</t>
  </si>
  <si>
    <t>53806202</t>
  </si>
  <si>
    <t>59186</t>
  </si>
  <si>
    <t>Talesa Carter</t>
  </si>
  <si>
    <t>3368352061</t>
  </si>
  <si>
    <t>3/27/2017</t>
  </si>
  <si>
    <t>3368358200</t>
  </si>
  <si>
    <t>administration@townofronda.org</t>
  </si>
  <si>
    <t>14157740</t>
  </si>
  <si>
    <t>1182190</t>
  </si>
  <si>
    <t>15339930</t>
  </si>
  <si>
    <t>2626011</t>
  </si>
  <si>
    <t>12713919</t>
  </si>
  <si>
    <t>2405309</t>
  </si>
  <si>
    <t>227020</t>
  </si>
  <si>
    <t>2178289</t>
  </si>
  <si>
    <t>1022271</t>
  </si>
  <si>
    <t>157385</t>
  </si>
  <si>
    <t>1179656</t>
  </si>
  <si>
    <t>748014</t>
  </si>
  <si>
    <t>14641589</t>
  </si>
  <si>
    <t>55637</t>
  </si>
  <si>
    <t>55679</t>
  </si>
  <si>
    <t>Finance Officer (as of 3/13/17)</t>
  </si>
  <si>
    <t>(910) 328-1349 Ext. 28</t>
  </si>
  <si>
    <t>(910) 328-4508</t>
  </si>
  <si>
    <t>finance@ntbnc.org</t>
  </si>
  <si>
    <t>794555930</t>
  </si>
  <si>
    <t>802007020</t>
  </si>
  <si>
    <t>310335</t>
  </si>
  <si>
    <t>801696685</t>
  </si>
  <si>
    <t>673873</t>
  </si>
  <si>
    <t>231995</t>
  </si>
  <si>
    <t>3392155</t>
  </si>
  <si>
    <t>4298023</t>
  </si>
  <si>
    <t>1935</t>
  </si>
  <si>
    <t>4296088</t>
  </si>
  <si>
    <t>3058011</t>
  </si>
  <si>
    <t>809050784</t>
  </si>
  <si>
    <t>3181188</t>
  </si>
  <si>
    <t>3181384</t>
  </si>
  <si>
    <t>466041</t>
  </si>
  <si>
    <t>Town of North Topsail Beach</t>
  </si>
  <si>
    <t>EULIS A. WILLIS</t>
  </si>
  <si>
    <t>4/3/2017</t>
  </si>
  <si>
    <t>60988010</t>
  </si>
  <si>
    <t>34939030</t>
  </si>
  <si>
    <t>14204580</t>
  </si>
  <si>
    <t>110131620</t>
  </si>
  <si>
    <t>6842568</t>
  </si>
  <si>
    <t>103289052</t>
  </si>
  <si>
    <t>89056951</t>
  </si>
  <si>
    <t>5210610</t>
  </si>
  <si>
    <t>83846341</t>
  </si>
  <si>
    <t>643179</t>
  </si>
  <si>
    <t>1776342</t>
  </si>
  <si>
    <t>24694</t>
  </si>
  <si>
    <t>2444215</t>
  </si>
  <si>
    <t>9212192</t>
  </si>
  <si>
    <t>114945459</t>
  </si>
  <si>
    <t>229908</t>
  </si>
  <si>
    <t>229911</t>
  </si>
  <si>
    <t>KELLY BRADY</t>
  </si>
  <si>
    <t>252-943-3055 X 217</t>
  </si>
  <si>
    <t>81649379</t>
  </si>
  <si>
    <t>30199086</t>
  </si>
  <si>
    <t>111848465</t>
  </si>
  <si>
    <t>13228716</t>
  </si>
  <si>
    <t>98619749</t>
  </si>
  <si>
    <t>7208075</t>
  </si>
  <si>
    <t>1045421</t>
  </si>
  <si>
    <t>8253496</t>
  </si>
  <si>
    <t>63240</t>
  </si>
  <si>
    <t>8190256</t>
  </si>
  <si>
    <t>1767026</t>
  </si>
  <si>
    <t>108577031</t>
  </si>
  <si>
    <t>564601</t>
  </si>
  <si>
    <t>564989</t>
  </si>
  <si>
    <t>3/31/2017</t>
  </si>
  <si>
    <t>2092460</t>
  </si>
  <si>
    <t>57440</t>
  </si>
  <si>
    <t>2149900</t>
  </si>
  <si>
    <t>215253</t>
  </si>
  <si>
    <t>1934647</t>
  </si>
  <si>
    <t>163253</t>
  </si>
  <si>
    <t>71097</t>
  </si>
  <si>
    <t>44664</t>
  </si>
  <si>
    <t>59754</t>
  </si>
  <si>
    <t>108346</t>
  </si>
  <si>
    <t>2102747</t>
  </si>
  <si>
    <t>5227</t>
  </si>
  <si>
    <t>5417</t>
  </si>
  <si>
    <t>4/6/2017</t>
  </si>
  <si>
    <t>888-689-1014</t>
  </si>
  <si>
    <t>40683656</t>
  </si>
  <si>
    <t>12452913</t>
  </si>
  <si>
    <t>1629768</t>
  </si>
  <si>
    <t>54766337</t>
  </si>
  <si>
    <t>11870558</t>
  </si>
  <si>
    <t>42895779</t>
  </si>
  <si>
    <t>335683</t>
  </si>
  <si>
    <t>272702</t>
  </si>
  <si>
    <t>62981</t>
  </si>
  <si>
    <t>2504472</t>
  </si>
  <si>
    <t>420602</t>
  </si>
  <si>
    <t>156855</t>
  </si>
  <si>
    <t>3081929</t>
  </si>
  <si>
    <t>16080</t>
  </si>
  <si>
    <t>3065849</t>
  </si>
  <si>
    <t>6878353</t>
  </si>
  <si>
    <t>52839981</t>
  </si>
  <si>
    <t>337502</t>
  </si>
  <si>
    <t>11242</t>
  </si>
  <si>
    <t>348945</t>
  </si>
  <si>
    <t>David Lambert</t>
  </si>
  <si>
    <t>Kim Williams</t>
  </si>
  <si>
    <t>finance@townofrobbins.com</t>
  </si>
  <si>
    <t>24056560</t>
  </si>
  <si>
    <t>17026610</t>
  </si>
  <si>
    <t>16283115</t>
  </si>
  <si>
    <t>59696495</t>
  </si>
  <si>
    <t>16465755</t>
  </si>
  <si>
    <t>43230740</t>
  </si>
  <si>
    <t>5201010</t>
  </si>
  <si>
    <t>348380</t>
  </si>
  <si>
    <t>5549390</t>
  </si>
  <si>
    <t>2838382</t>
  </si>
  <si>
    <t>51618512</t>
  </si>
  <si>
    <t>315766</t>
  </si>
  <si>
    <t>4373</t>
  </si>
  <si>
    <t>320186</t>
  </si>
  <si>
    <t>Shataira Bailey</t>
  </si>
  <si>
    <t>Acting Town Clerk</t>
  </si>
  <si>
    <t>F.E. Isenhour, Jr.</t>
  </si>
  <si>
    <t>feisenhour@townofeastspencer.org</t>
  </si>
  <si>
    <t>31591442</t>
  </si>
  <si>
    <t>8819508</t>
  </si>
  <si>
    <t>43992539</t>
  </si>
  <si>
    <t>84403489</t>
  </si>
  <si>
    <t>1353244</t>
  </si>
  <si>
    <t>83050245</t>
  </si>
  <si>
    <t>19750985</t>
  </si>
  <si>
    <t>88934</t>
  </si>
  <si>
    <t>23220</t>
  </si>
  <si>
    <t>19863139</t>
  </si>
  <si>
    <t>3172516</t>
  </si>
  <si>
    <t>106085900</t>
  </si>
  <si>
    <t>668341</t>
  </si>
  <si>
    <t>668425</t>
  </si>
  <si>
    <t>Kevin Woods</t>
  </si>
  <si>
    <t>Karen Williams</t>
  </si>
  <si>
    <t>704-821-0312</t>
  </si>
  <si>
    <t>kwilliams@admin.stallingsnc.org</t>
  </si>
  <si>
    <t>1238407625</t>
  </si>
  <si>
    <t>245346900</t>
  </si>
  <si>
    <t>1483754525</t>
  </si>
  <si>
    <t>11037004</t>
  </si>
  <si>
    <t>1472717521</t>
  </si>
  <si>
    <t>4694355</t>
  </si>
  <si>
    <t>3419136</t>
  </si>
  <si>
    <t>1275219</t>
  </si>
  <si>
    <t>82841898</t>
  </si>
  <si>
    <t>5094676</t>
  </si>
  <si>
    <t>3991792</t>
  </si>
  <si>
    <t>91928366</t>
  </si>
  <si>
    <t>13038408</t>
  </si>
  <si>
    <t>1577684295</t>
  </si>
  <si>
    <t>3390644</t>
  </si>
  <si>
    <t>1369</t>
  </si>
  <si>
    <t>3395184</t>
  </si>
  <si>
    <t>5165559</t>
  </si>
  <si>
    <t>3920909</t>
  </si>
  <si>
    <t xml:space="preserve"> ; Invalid County:  ; Invalid County: ; Invalid Muni/County/Year Tax Rate </t>
  </si>
  <si>
    <t>4/7/2017</t>
  </si>
  <si>
    <t>169779093</t>
  </si>
  <si>
    <t>178802534</t>
  </si>
  <si>
    <t>14353023</t>
  </si>
  <si>
    <t>362934650</t>
  </si>
  <si>
    <t>2922880</t>
  </si>
  <si>
    <t>360011770</t>
  </si>
  <si>
    <t>130016729</t>
  </si>
  <si>
    <t>130366729</t>
  </si>
  <si>
    <t>8394</t>
  </si>
  <si>
    <t>130358335</t>
  </si>
  <si>
    <t>14192019</t>
  </si>
  <si>
    <t>504562124</t>
  </si>
  <si>
    <t>2775092</t>
  </si>
  <si>
    <t>1154</t>
  </si>
  <si>
    <t>2776246</t>
  </si>
  <si>
    <t>157244</t>
  </si>
  <si>
    <t>Rebecca Johnson</t>
  </si>
  <si>
    <t>4/10/2017</t>
  </si>
  <si>
    <t>85777954</t>
  </si>
  <si>
    <t>2448359</t>
  </si>
  <si>
    <t>83329595</t>
  </si>
  <si>
    <t>3743047</t>
  </si>
  <si>
    <t>661789</t>
  </si>
  <si>
    <t>87734431</t>
  </si>
  <si>
    <t>276515</t>
  </si>
  <si>
    <t>276633</t>
  </si>
  <si>
    <t>252-426-1040</t>
  </si>
  <si>
    <t>866-254-2994</t>
  </si>
  <si>
    <t>31804100</t>
  </si>
  <si>
    <t>2386325</t>
  </si>
  <si>
    <t>29417775</t>
  </si>
  <si>
    <t>31292975</t>
  </si>
  <si>
    <t>1875200</t>
  </si>
  <si>
    <t>3557969</t>
  </si>
  <si>
    <t>272336</t>
  </si>
  <si>
    <t>3830305</t>
  </si>
  <si>
    <t>6227726</t>
  </si>
  <si>
    <t>39475806</t>
  </si>
  <si>
    <t>213169</t>
  </si>
  <si>
    <t>Town Manager / Finance Officer</t>
  </si>
  <si>
    <t>336-444-3000</t>
  </si>
  <si>
    <t>4/13/2007</t>
  </si>
  <si>
    <t>336-401-8100 ext 101</t>
  </si>
  <si>
    <t>336-401-8106</t>
  </si>
  <si>
    <t>58169510</t>
  </si>
  <si>
    <t>50038700</t>
  </si>
  <si>
    <t>6884440</t>
  </si>
  <si>
    <t>33895370</t>
  </si>
  <si>
    <t>148988020</t>
  </si>
  <si>
    <t>35445495</t>
  </si>
  <si>
    <t>113542525</t>
  </si>
  <si>
    <t>112740</t>
  </si>
  <si>
    <t>103100</t>
  </si>
  <si>
    <t>9640</t>
  </si>
  <si>
    <t>13304550</t>
  </si>
  <si>
    <t>463784</t>
  </si>
  <si>
    <t>13768334</t>
  </si>
  <si>
    <t>2595805</t>
  </si>
  <si>
    <t>129906664</t>
  </si>
  <si>
    <t>742842</t>
  </si>
  <si>
    <t>9689</t>
  </si>
  <si>
    <t>752757</t>
  </si>
  <si>
    <t>21373</t>
  </si>
  <si>
    <t>20705</t>
  </si>
  <si>
    <t>21372</t>
  </si>
  <si>
    <t>Pilot Mountain Tourism Development Authority</t>
  </si>
  <si>
    <t>Dianna McLaughlin</t>
  </si>
  <si>
    <t>4/18/2017</t>
  </si>
  <si>
    <t>8535355</t>
  </si>
  <si>
    <t>9731345</t>
  </si>
  <si>
    <t>18266700</t>
  </si>
  <si>
    <t>1476324</t>
  </si>
  <si>
    <t>16790376</t>
  </si>
  <si>
    <t>2225600</t>
  </si>
  <si>
    <t>1157033</t>
  </si>
  <si>
    <t>1068567</t>
  </si>
  <si>
    <t>1362462</t>
  </si>
  <si>
    <t>345659</t>
  </si>
  <si>
    <t>1708121</t>
  </si>
  <si>
    <t>5880371</t>
  </si>
  <si>
    <t>24378868</t>
  </si>
  <si>
    <t>109705</t>
  </si>
  <si>
    <t>109708</t>
  </si>
  <si>
    <t>I think that Sam Turner of Turner and Tyson LLC completed the form for the Town of Ansonville</t>
  </si>
  <si>
    <t xml:space="preserve">in 2015.  He did not ask for the present use value property information such that the numbers </t>
  </si>
  <si>
    <t>presented this year in the ASSESSED VALUE OF TAXABLE REAL PROPERTY is slightly different</t>
  </si>
  <si>
    <t>than in previous years.  For 2016 reporting the present use value information is given.</t>
  </si>
  <si>
    <t>2796300</t>
  </si>
  <si>
    <t>2801300</t>
  </si>
  <si>
    <t>318847</t>
  </si>
  <si>
    <t>2482453</t>
  </si>
  <si>
    <t>598100</t>
  </si>
  <si>
    <t>215147</t>
  </si>
  <si>
    <t>382953</t>
  </si>
  <si>
    <t>6954</t>
  </si>
  <si>
    <t>3592</t>
  </si>
  <si>
    <t>10546</t>
  </si>
  <si>
    <t>351136</t>
  </si>
  <si>
    <t>2844135</t>
  </si>
  <si>
    <t>8248</t>
  </si>
  <si>
    <t>12365200</t>
  </si>
  <si>
    <t>640000</t>
  </si>
  <si>
    <t>13005200</t>
  </si>
  <si>
    <t>532061</t>
  </si>
  <si>
    <t>12473139</t>
  </si>
  <si>
    <t>243066</t>
  </si>
  <si>
    <t>167415</t>
  </si>
  <si>
    <t>410481</t>
  </si>
  <si>
    <t>879769</t>
  </si>
  <si>
    <t>13763389</t>
  </si>
  <si>
    <t>64688</t>
  </si>
  <si>
    <t>64895</t>
  </si>
  <si>
    <t>14034300</t>
  </si>
  <si>
    <t>15080700</t>
  </si>
  <si>
    <t>1525020</t>
  </si>
  <si>
    <t>13555680</t>
  </si>
  <si>
    <t>122415</t>
  </si>
  <si>
    <t>165260</t>
  </si>
  <si>
    <t>287675</t>
  </si>
  <si>
    <t>1673063</t>
  </si>
  <si>
    <t>15516418</t>
  </si>
  <si>
    <t>46549</t>
  </si>
  <si>
    <t>46756</t>
  </si>
  <si>
    <t>254162000</t>
  </si>
  <si>
    <t>6937300</t>
  </si>
  <si>
    <t>264664300</t>
  </si>
  <si>
    <t>5050336</t>
  </si>
  <si>
    <t>259613964</t>
  </si>
  <si>
    <t>4716900</t>
  </si>
  <si>
    <t>1327645</t>
  </si>
  <si>
    <t>3389255</t>
  </si>
  <si>
    <t>27776336</t>
  </si>
  <si>
    <t>91937</t>
  </si>
  <si>
    <t>27868273</t>
  </si>
  <si>
    <t>11539878</t>
  </si>
  <si>
    <t>299022115</t>
  </si>
  <si>
    <t>0.556</t>
  </si>
  <si>
    <t>1662563</t>
  </si>
  <si>
    <t>1252</t>
  </si>
  <si>
    <t>1663815</t>
  </si>
  <si>
    <t>Jerricka Burleson</t>
  </si>
  <si>
    <t>21930100</t>
  </si>
  <si>
    <t>5881600</t>
  </si>
  <si>
    <t>3365000</t>
  </si>
  <si>
    <t>31176700</t>
  </si>
  <si>
    <t>2502160</t>
  </si>
  <si>
    <t>28674540</t>
  </si>
  <si>
    <t>2851700</t>
  </si>
  <si>
    <t>2079968</t>
  </si>
  <si>
    <t>771732</t>
  </si>
  <si>
    <t>6542266</t>
  </si>
  <si>
    <t>842552</t>
  </si>
  <si>
    <t>7384818</t>
  </si>
  <si>
    <t>2600470</t>
  </si>
  <si>
    <t>38659828</t>
  </si>
  <si>
    <t>96650</t>
  </si>
  <si>
    <t>799</t>
  </si>
  <si>
    <t>97449</t>
  </si>
  <si>
    <t>James P. Winston</t>
  </si>
  <si>
    <t xml:space="preserve">CPA </t>
  </si>
  <si>
    <t>4/19/2017</t>
  </si>
  <si>
    <t>45333578</t>
  </si>
  <si>
    <t>1064911</t>
  </si>
  <si>
    <t>44268667</t>
  </si>
  <si>
    <t>520257</t>
  </si>
  <si>
    <t>59468</t>
  </si>
  <si>
    <t>579725</t>
  </si>
  <si>
    <t>4401317</t>
  </si>
  <si>
    <t>49249709</t>
  </si>
  <si>
    <t>221624</t>
  </si>
  <si>
    <t>TOWN OF LILESVILLE</t>
  </si>
  <si>
    <t>CLERK/FINANCE DIRECTOR</t>
  </si>
  <si>
    <t>lilesvilletown@windstream.net</t>
  </si>
  <si>
    <t>12608400</t>
  </si>
  <si>
    <t>12241400</t>
  </si>
  <si>
    <t>210952</t>
  </si>
  <si>
    <t>92965</t>
  </si>
  <si>
    <t>303917</t>
  </si>
  <si>
    <t>3081821</t>
  </si>
  <si>
    <t>15627138</t>
  </si>
  <si>
    <t>71808</t>
  </si>
  <si>
    <t>JASON YOUNG</t>
  </si>
  <si>
    <t>828-253-4887</t>
  </si>
  <si>
    <t>JANICE HENSON</t>
  </si>
  <si>
    <t>828-2536-4700</t>
  </si>
  <si>
    <t>CLERK@WOODFIN-NC.GOV</t>
  </si>
  <si>
    <t>379173550</t>
  </si>
  <si>
    <t>172329300</t>
  </si>
  <si>
    <t>10596900</t>
  </si>
  <si>
    <t>562099750</t>
  </si>
  <si>
    <t>11103770</t>
  </si>
  <si>
    <t>550995980</t>
  </si>
  <si>
    <t>1743300</t>
  </si>
  <si>
    <t>1392800</t>
  </si>
  <si>
    <t>350500</t>
  </si>
  <si>
    <t>29715862</t>
  </si>
  <si>
    <t>983569</t>
  </si>
  <si>
    <t>30699431</t>
  </si>
  <si>
    <t>13170468</t>
  </si>
  <si>
    <t>594865879</t>
  </si>
  <si>
    <t>1814342</t>
  </si>
  <si>
    <t>3332</t>
  </si>
  <si>
    <t>1819054</t>
  </si>
  <si>
    <t>4/26/2016</t>
  </si>
  <si>
    <t>18535622</t>
  </si>
  <si>
    <t>4579284</t>
  </si>
  <si>
    <t>23114906</t>
  </si>
  <si>
    <t>704453</t>
  </si>
  <si>
    <t>22410453</t>
  </si>
  <si>
    <t>7328739</t>
  </si>
  <si>
    <t>295986</t>
  </si>
  <si>
    <t>7624725</t>
  </si>
  <si>
    <t>3316553</t>
  </si>
  <si>
    <t>33351731</t>
  </si>
  <si>
    <t>216786</t>
  </si>
  <si>
    <t>218085</t>
  </si>
  <si>
    <t>Regina Hamilton</t>
  </si>
  <si>
    <t>Town clerk/ Finance officer</t>
  </si>
  <si>
    <t>910-582-6002</t>
  </si>
  <si>
    <t>4/26/2017</t>
  </si>
  <si>
    <t>Kathryn L. Adams</t>
  </si>
  <si>
    <t>910-582-1268</t>
  </si>
  <si>
    <t>dobbinsheights@bellsouth.net</t>
  </si>
  <si>
    <t>12168670</t>
  </si>
  <si>
    <t>975263</t>
  </si>
  <si>
    <t>13143933</t>
  </si>
  <si>
    <t>563805</t>
  </si>
  <si>
    <t>2327346</t>
  </si>
  <si>
    <t>16035084</t>
  </si>
  <si>
    <t>80175</t>
  </si>
  <si>
    <t>Everetts</t>
  </si>
  <si>
    <t>4/27/2017</t>
  </si>
  <si>
    <t>5189230</t>
  </si>
  <si>
    <t>694450</t>
  </si>
  <si>
    <t>5883680</t>
  </si>
  <si>
    <t>511339</t>
  </si>
  <si>
    <t>5372341</t>
  </si>
  <si>
    <t>482210</t>
  </si>
  <si>
    <t>236661</t>
  </si>
  <si>
    <t>683485</t>
  </si>
  <si>
    <t>75549</t>
  </si>
  <si>
    <t>759034</t>
  </si>
  <si>
    <t>276287</t>
  </si>
  <si>
    <t>6407662</t>
  </si>
  <si>
    <t>25618</t>
  </si>
  <si>
    <t>26445</t>
  </si>
  <si>
    <t>Ellen Bennett</t>
  </si>
  <si>
    <t>stpaulsfinance@ncrrbiz.com</t>
  </si>
  <si>
    <t>127332000</t>
  </si>
  <si>
    <t>43671925</t>
  </si>
  <si>
    <t>2017680</t>
  </si>
  <si>
    <t>173021605</t>
  </si>
  <si>
    <t>92128750</t>
  </si>
  <si>
    <t>80892855</t>
  </si>
  <si>
    <t>8909315</t>
  </si>
  <si>
    <t>15608546</t>
  </si>
  <si>
    <t>10647</t>
  </si>
  <si>
    <t>24528508</t>
  </si>
  <si>
    <t>17220</t>
  </si>
  <si>
    <t>24511288</t>
  </si>
  <si>
    <t>4590992</t>
  </si>
  <si>
    <t>109995135</t>
  </si>
  <si>
    <t>714969</t>
  </si>
  <si>
    <t>40875</t>
  </si>
  <si>
    <t xml:space="preserve"> ; Cover Date ; Invalid County: ; Invalid Muni/County/Year Tax Rate </t>
  </si>
  <si>
    <t>10847938</t>
  </si>
  <si>
    <t>457825</t>
  </si>
  <si>
    <t>227735</t>
  </si>
  <si>
    <t>11533498</t>
  </si>
  <si>
    <t>23066996</t>
  </si>
  <si>
    <t>10041485</t>
  </si>
  <si>
    <t>13025511</t>
  </si>
  <si>
    <t>2150557</t>
  </si>
  <si>
    <t>1092830</t>
  </si>
  <si>
    <t>1057727</t>
  </si>
  <si>
    <t>679687</t>
  </si>
  <si>
    <t>116563</t>
  </si>
  <si>
    <t>24095</t>
  </si>
  <si>
    <t>820345</t>
  </si>
  <si>
    <t>812433</t>
  </si>
  <si>
    <t>489595</t>
  </si>
  <si>
    <t>14327539</t>
  </si>
  <si>
    <t>5429</t>
  </si>
  <si>
    <t>1492013</t>
  </si>
  <si>
    <t>4741</t>
  </si>
  <si>
    <t>815604</t>
  </si>
  <si>
    <t>2797212</t>
  </si>
  <si>
    <t>LaVonia Lewis</t>
  </si>
  <si>
    <t>City Clerk &amp; Finance Officer</t>
  </si>
  <si>
    <t>910.655.3110</t>
  </si>
  <si>
    <t>4/28/2017</t>
  </si>
  <si>
    <t>910.655.8853</t>
  </si>
  <si>
    <t>lavonia@cityofnorthwest.com</t>
  </si>
  <si>
    <t>32800371</t>
  </si>
  <si>
    <t>13596899</t>
  </si>
  <si>
    <t>47902580</t>
  </si>
  <si>
    <t>7733416</t>
  </si>
  <si>
    <t>40169164</t>
  </si>
  <si>
    <t>6201061</t>
  </si>
  <si>
    <t>4149696</t>
  </si>
  <si>
    <t>2051365</t>
  </si>
  <si>
    <t>985089</t>
  </si>
  <si>
    <t>204730</t>
  </si>
  <si>
    <t>1189819</t>
  </si>
  <si>
    <t>31940</t>
  </si>
  <si>
    <t>1157879</t>
  </si>
  <si>
    <t>2953027</t>
  </si>
  <si>
    <t>44280070</t>
  </si>
  <si>
    <t>106490</t>
  </si>
  <si>
    <t>Margorie B. Craver</t>
  </si>
  <si>
    <t>Town clerk / Finance officer</t>
  </si>
  <si>
    <t>910-283-7341</t>
  </si>
  <si>
    <t>5/1/2017</t>
  </si>
  <si>
    <t>atkinsontownclerk@yahoo.com</t>
  </si>
  <si>
    <t>11378270</t>
  </si>
  <si>
    <t>735515</t>
  </si>
  <si>
    <t>10642755</t>
  </si>
  <si>
    <t>211265</t>
  </si>
  <si>
    <t>447970</t>
  </si>
  <si>
    <t>11301990</t>
  </si>
  <si>
    <t>41817</t>
  </si>
  <si>
    <t>Claudia Bray</t>
  </si>
  <si>
    <t>5/4/2017</t>
  </si>
  <si>
    <t xml:space="preserve">alanthompson@tpsacpas.com </t>
  </si>
  <si>
    <t>9171000</t>
  </si>
  <si>
    <t>3083100</t>
  </si>
  <si>
    <t>12272100</t>
  </si>
  <si>
    <t>755430</t>
  </si>
  <si>
    <t>11516670</t>
  </si>
  <si>
    <t>430600</t>
  </si>
  <si>
    <t>273100</t>
  </si>
  <si>
    <t>195220</t>
  </si>
  <si>
    <t>24163</t>
  </si>
  <si>
    <t>222046</t>
  </si>
  <si>
    <t>210576</t>
  </si>
  <si>
    <t>1698708</t>
  </si>
  <si>
    <t>13425954</t>
  </si>
  <si>
    <t>46991</t>
  </si>
  <si>
    <t>47020</t>
  </si>
  <si>
    <t>Carolyn Sealey</t>
  </si>
  <si>
    <t>910-625-1645</t>
  </si>
  <si>
    <t>2725300</t>
  </si>
  <si>
    <t>1741100</t>
  </si>
  <si>
    <t>4766800</t>
  </si>
  <si>
    <t>126300</t>
  </si>
  <si>
    <t>4640500</t>
  </si>
  <si>
    <t>716200</t>
  </si>
  <si>
    <t>446500</t>
  </si>
  <si>
    <t>269700</t>
  </si>
  <si>
    <t>318737</t>
  </si>
  <si>
    <t>141550</t>
  </si>
  <si>
    <t>5595</t>
  </si>
  <si>
    <t>465882</t>
  </si>
  <si>
    <t>464882</t>
  </si>
  <si>
    <t>1243044</t>
  </si>
  <si>
    <t>6348426</t>
  </si>
  <si>
    <t>3174</t>
  </si>
  <si>
    <t>3178</t>
  </si>
  <si>
    <t>Josh Smith</t>
  </si>
  <si>
    <t>49868280</t>
  </si>
  <si>
    <t>55170100</t>
  </si>
  <si>
    <t>3601410</t>
  </si>
  <si>
    <t>94245440</t>
  </si>
  <si>
    <t>202885230</t>
  </si>
  <si>
    <t>100097550</t>
  </si>
  <si>
    <t>102787680</t>
  </si>
  <si>
    <t>5683650</t>
  </si>
  <si>
    <t>5117350</t>
  </si>
  <si>
    <t>18424246</t>
  </si>
  <si>
    <t>817619</t>
  </si>
  <si>
    <t>19241865</t>
  </si>
  <si>
    <t>19237934</t>
  </si>
  <si>
    <t>14162656</t>
  </si>
  <si>
    <t>136188270</t>
  </si>
  <si>
    <t>517515</t>
  </si>
  <si>
    <t>4466</t>
  </si>
  <si>
    <t>521703</t>
  </si>
  <si>
    <t>136588</t>
  </si>
  <si>
    <t>45529</t>
  </si>
  <si>
    <t>91059</t>
  </si>
  <si>
    <t>Dobson Tourism Development Authority</t>
  </si>
  <si>
    <t>2018</t>
  </si>
  <si>
    <t>1/4/2018</t>
  </si>
  <si>
    <t>903833075</t>
  </si>
  <si>
    <t>200007026</t>
  </si>
  <si>
    <t>60168426</t>
  </si>
  <si>
    <t>1164008527</t>
  </si>
  <si>
    <t>13473340</t>
  </si>
  <si>
    <t>1150535187</t>
  </si>
  <si>
    <t>3783475</t>
  </si>
  <si>
    <t>3723530</t>
  </si>
  <si>
    <t>59945</t>
  </si>
  <si>
    <t>62595147</t>
  </si>
  <si>
    <t>1526489</t>
  </si>
  <si>
    <t>3528572</t>
  </si>
  <si>
    <t>67650208</t>
  </si>
  <si>
    <t>48610</t>
  </si>
  <si>
    <t>67601598</t>
  </si>
  <si>
    <t>24452108</t>
  </si>
  <si>
    <t>1242588893</t>
  </si>
  <si>
    <t>5887110</t>
  </si>
  <si>
    <t>15191</t>
  </si>
  <si>
    <t>5908308</t>
  </si>
  <si>
    <t>49572</t>
  </si>
  <si>
    <t>118298</t>
  </si>
  <si>
    <t>167870</t>
  </si>
  <si>
    <t>28664</t>
  </si>
  <si>
    <t>97335</t>
  </si>
  <si>
    <t>Belmont Tourism</t>
  </si>
  <si>
    <t>Heather N Taylor</t>
  </si>
  <si>
    <t>Assist Town Manager</t>
  </si>
  <si>
    <t>Cynthia J Broome</t>
  </si>
  <si>
    <t>774984000</t>
  </si>
  <si>
    <t>16105206</t>
  </si>
  <si>
    <t>758878794</t>
  </si>
  <si>
    <t>317989517</t>
  </si>
  <si>
    <t>11360616</t>
  </si>
  <si>
    <t>1088228927</t>
  </si>
  <si>
    <t>3683353</t>
  </si>
  <si>
    <t>38626</t>
  </si>
  <si>
    <t>6446</t>
  </si>
  <si>
    <t>3737533</t>
  </si>
  <si>
    <t>1/5/2018</t>
  </si>
  <si>
    <t>82895590</t>
  </si>
  <si>
    <t>879723</t>
  </si>
  <si>
    <t>612523</t>
  </si>
  <si>
    <t>274736</t>
  </si>
  <si>
    <t>83782849</t>
  </si>
  <si>
    <t>187894</t>
  </si>
  <si>
    <t>Stephanie W. Payne</t>
  </si>
  <si>
    <t>Tax Collector/Office Manager</t>
  </si>
  <si>
    <t>Jan. 5, 2018</t>
  </si>
  <si>
    <t>73396444</t>
  </si>
  <si>
    <t>24924479</t>
  </si>
  <si>
    <t>99784625</t>
  </si>
  <si>
    <t>1126097</t>
  </si>
  <si>
    <t>98658528</t>
  </si>
  <si>
    <t>9271341</t>
  </si>
  <si>
    <t>439346</t>
  </si>
  <si>
    <t>9710687</t>
  </si>
  <si>
    <t>9705687</t>
  </si>
  <si>
    <t>1967089</t>
  </si>
  <si>
    <t>110331304</t>
  </si>
  <si>
    <t>509335</t>
  </si>
  <si>
    <t>509823</t>
  </si>
  <si>
    <t>828-733-9573</t>
  </si>
  <si>
    <t>1/8/2018</t>
  </si>
  <si>
    <t>828-733-8696</t>
  </si>
  <si>
    <t>csguinn@townofelkpark.org</t>
  </si>
  <si>
    <t>15547620</t>
  </si>
  <si>
    <t>2781203</t>
  </si>
  <si>
    <t>18328823</t>
  </si>
  <si>
    <t>440835</t>
  </si>
  <si>
    <t>17887988</t>
  </si>
  <si>
    <t>573505</t>
  </si>
  <si>
    <t>331815</t>
  </si>
  <si>
    <t>905320</t>
  </si>
  <si>
    <t>442313</t>
  </si>
  <si>
    <t>19235621</t>
  </si>
  <si>
    <t>57707</t>
  </si>
  <si>
    <t>57801</t>
  </si>
  <si>
    <t>28166107</t>
  </si>
  <si>
    <t>19770581</t>
  </si>
  <si>
    <t>47936688</t>
  </si>
  <si>
    <t>4785794</t>
  </si>
  <si>
    <t>43150894</t>
  </si>
  <si>
    <t>53553832</t>
  </si>
  <si>
    <t>3735366</t>
  </si>
  <si>
    <t>49818466</t>
  </si>
  <si>
    <t>5435936</t>
  </si>
  <si>
    <t>181208</t>
  </si>
  <si>
    <t>13950</t>
  </si>
  <si>
    <t>5631094</t>
  </si>
  <si>
    <t>5629777</t>
  </si>
  <si>
    <t>2321144</t>
  </si>
  <si>
    <t>51101815</t>
  </si>
  <si>
    <t>0.601</t>
  </si>
  <si>
    <t>307122</t>
  </si>
  <si>
    <t>15194</t>
  </si>
  <si>
    <t>362</t>
  </si>
  <si>
    <t>321954</t>
  </si>
  <si>
    <t>business registration</t>
  </si>
  <si>
    <t>1670</t>
  </si>
  <si>
    <t>Randy B.Carothers</t>
  </si>
  <si>
    <t>Treasurer</t>
  </si>
  <si>
    <t>704 482-9764</t>
  </si>
  <si>
    <t>January 8,2018</t>
  </si>
  <si>
    <t>18242618</t>
  </si>
  <si>
    <t>677587</t>
  </si>
  <si>
    <t>247653</t>
  </si>
  <si>
    <t>19167858</t>
  </si>
  <si>
    <t>732581</t>
  </si>
  <si>
    <t>18435277</t>
  </si>
  <si>
    <t>593131</t>
  </si>
  <si>
    <t>304910</t>
  </si>
  <si>
    <t>288221</t>
  </si>
  <si>
    <t>1157520</t>
  </si>
  <si>
    <t>286587</t>
  </si>
  <si>
    <t>43808</t>
  </si>
  <si>
    <t>1487915</t>
  </si>
  <si>
    <t>19923192</t>
  </si>
  <si>
    <t>29885</t>
  </si>
  <si>
    <t>First year levying a tax rate - so no PSC value.</t>
  </si>
  <si>
    <t>19116620</t>
  </si>
  <si>
    <t>5593055</t>
  </si>
  <si>
    <t>13523565</t>
  </si>
  <si>
    <t>914326</t>
  </si>
  <si>
    <t>291476</t>
  </si>
  <si>
    <t>1210170</t>
  </si>
  <si>
    <t>146100</t>
  </si>
  <si>
    <t>1064070</t>
  </si>
  <si>
    <t>179319</t>
  </si>
  <si>
    <t>14766954</t>
  </si>
  <si>
    <t>72358</t>
  </si>
  <si>
    <t>72396</t>
  </si>
  <si>
    <t>1/9/2018</t>
  </si>
  <si>
    <t>1559638800</t>
  </si>
  <si>
    <t>1559503800</t>
  </si>
  <si>
    <t>10006010</t>
  </si>
  <si>
    <t>22606297</t>
  </si>
  <si>
    <t>32612307</t>
  </si>
  <si>
    <t>7460771</t>
  </si>
  <si>
    <t>1599576878</t>
  </si>
  <si>
    <t>3343444</t>
  </si>
  <si>
    <t>1334</t>
  </si>
  <si>
    <t>3344778</t>
  </si>
  <si>
    <t>Patsy Scott</t>
  </si>
  <si>
    <t>(828) 323-7468</t>
  </si>
  <si>
    <t>pscott@hickorync.gov</t>
  </si>
  <si>
    <t>3597426952</t>
  </si>
  <si>
    <t>7327400</t>
  </si>
  <si>
    <t>67184200</t>
  </si>
  <si>
    <t>3671938552</t>
  </si>
  <si>
    <t>36830357</t>
  </si>
  <si>
    <t>3635108195</t>
  </si>
  <si>
    <t>87699566</t>
  </si>
  <si>
    <t>13030</t>
  </si>
  <si>
    <t>510911248</t>
  </si>
  <si>
    <t>598623844</t>
  </si>
  <si>
    <t>598573844</t>
  </si>
  <si>
    <t>136734275</t>
  </si>
  <si>
    <t>4370416314</t>
  </si>
  <si>
    <t>24758408</t>
  </si>
  <si>
    <t>15326</t>
  </si>
  <si>
    <t>7070</t>
  </si>
  <si>
    <t>24766667</t>
  </si>
  <si>
    <t>4453</t>
  </si>
  <si>
    <t>193001</t>
  </si>
  <si>
    <t>198189</t>
  </si>
  <si>
    <t>126672</t>
  </si>
  <si>
    <t>34885</t>
  </si>
  <si>
    <t>161557</t>
  </si>
  <si>
    <t>1927878</t>
  </si>
  <si>
    <t>147218315</t>
  </si>
  <si>
    <t>2648670</t>
  </si>
  <si>
    <t>144569645</t>
  </si>
  <si>
    <t>194200</t>
  </si>
  <si>
    <t>8087116</t>
  </si>
  <si>
    <t>193200</t>
  </si>
  <si>
    <t>68533</t>
  </si>
  <si>
    <t>8348849</t>
  </si>
  <si>
    <t>5759882</t>
  </si>
  <si>
    <t>158678376</t>
  </si>
  <si>
    <t>825128</t>
  </si>
  <si>
    <t>8475</t>
  </si>
  <si>
    <t>816653</t>
  </si>
  <si>
    <t>86077562</t>
  </si>
  <si>
    <t>11105963</t>
  </si>
  <si>
    <t>274068</t>
  </si>
  <si>
    <t>97457593</t>
  </si>
  <si>
    <t>1383911</t>
  </si>
  <si>
    <t>202519</t>
  </si>
  <si>
    <t>1586430</t>
  </si>
  <si>
    <t>2070565</t>
  </si>
  <si>
    <t>101114588</t>
  </si>
  <si>
    <t>97533</t>
  </si>
  <si>
    <t>97491</t>
  </si>
  <si>
    <t>32408643</t>
  </si>
  <si>
    <t>1579951</t>
  </si>
  <si>
    <t>30828692</t>
  </si>
  <si>
    <t>2651726</t>
  </si>
  <si>
    <t>4347033</t>
  </si>
  <si>
    <t>37827451</t>
  </si>
  <si>
    <t>94569</t>
  </si>
  <si>
    <t>94647</t>
  </si>
  <si>
    <t>1/10/2018</t>
  </si>
  <si>
    <t>357701135</t>
  </si>
  <si>
    <t>315377458</t>
  </si>
  <si>
    <t>30778332</t>
  </si>
  <si>
    <t>703856925</t>
  </si>
  <si>
    <t>10101589</t>
  </si>
  <si>
    <t>693755336</t>
  </si>
  <si>
    <t>1676347</t>
  </si>
  <si>
    <t>963149</t>
  </si>
  <si>
    <t>713198</t>
  </si>
  <si>
    <t>53302742</t>
  </si>
  <si>
    <t>2550519</t>
  </si>
  <si>
    <t>673387</t>
  </si>
  <si>
    <t>56526648</t>
  </si>
  <si>
    <t>118473</t>
  </si>
  <si>
    <t>56408175</t>
  </si>
  <si>
    <t>24285335</t>
  </si>
  <si>
    <t>774448846</t>
  </si>
  <si>
    <t>4336748</t>
  </si>
  <si>
    <t>5639</t>
  </si>
  <si>
    <t>4342552</t>
  </si>
  <si>
    <t>Muncipal vehicle tax of $20 per motorized and tagged vehicles</t>
  </si>
  <si>
    <t>132800</t>
  </si>
  <si>
    <t>27376</t>
  </si>
  <si>
    <t>115543</t>
  </si>
  <si>
    <t>HAZEL K. TEW</t>
  </si>
  <si>
    <t>525176888</t>
  </si>
  <si>
    <t>8714947</t>
  </si>
  <si>
    <t>516461941</t>
  </si>
  <si>
    <t>70383323</t>
  </si>
  <si>
    <t>70377316</t>
  </si>
  <si>
    <t>23943434</t>
  </si>
  <si>
    <t>610782691</t>
  </si>
  <si>
    <t>2812769</t>
  </si>
  <si>
    <t>2814559</t>
  </si>
  <si>
    <t>34930</t>
  </si>
  <si>
    <t>24356</t>
  </si>
  <si>
    <t>95807498</t>
  </si>
  <si>
    <t>2223915</t>
  </si>
  <si>
    <t>93583583</t>
  </si>
  <si>
    <t>9632613</t>
  </si>
  <si>
    <t>2716114</t>
  </si>
  <si>
    <t>105932310</t>
  </si>
  <si>
    <t>545552</t>
  </si>
  <si>
    <t>117483279</t>
  </si>
  <si>
    <t>94958641</t>
  </si>
  <si>
    <t>213370420</t>
  </si>
  <si>
    <t>66564725</t>
  </si>
  <si>
    <t>146805695</t>
  </si>
  <si>
    <t>23124113</t>
  </si>
  <si>
    <t>9010635</t>
  </si>
  <si>
    <t>178940443</t>
  </si>
  <si>
    <t>1145219</t>
  </si>
  <si>
    <t>1920</t>
  </si>
  <si>
    <t>40258</t>
  </si>
  <si>
    <t>PEMBROKE TOURISM DEVELOPMENT</t>
  </si>
  <si>
    <t>1/11/2018</t>
  </si>
  <si>
    <t>81262937</t>
  </si>
  <si>
    <t>1362785</t>
  </si>
  <si>
    <t>190288</t>
  </si>
  <si>
    <t>82816010</t>
  </si>
  <si>
    <t>1683121</t>
  </si>
  <si>
    <t>81132889</t>
  </si>
  <si>
    <t>1263432</t>
  </si>
  <si>
    <t>466483</t>
  </si>
  <si>
    <t>1729915</t>
  </si>
  <si>
    <t>1898087</t>
  </si>
  <si>
    <t>84760891</t>
  </si>
  <si>
    <t>322091</t>
  </si>
  <si>
    <t>(336) 246-3551</t>
  </si>
  <si>
    <t>Rebecca Eldreth</t>
  </si>
  <si>
    <t>(336) 246-4409</t>
  </si>
  <si>
    <t>64736545</t>
  </si>
  <si>
    <t>141597200</t>
  </si>
  <si>
    <t>206333745</t>
  </si>
  <si>
    <t>2858250</t>
  </si>
  <si>
    <t>203475495</t>
  </si>
  <si>
    <t>4554200</t>
  </si>
  <si>
    <t>1769800</t>
  </si>
  <si>
    <t>2784400</t>
  </si>
  <si>
    <t>89337694</t>
  </si>
  <si>
    <t>37366</t>
  </si>
  <si>
    <t>89375060</t>
  </si>
  <si>
    <t>10597075</t>
  </si>
  <si>
    <t>303447630</t>
  </si>
  <si>
    <t>1214598</t>
  </si>
  <si>
    <t>59882</t>
  </si>
  <si>
    <t>1274480</t>
  </si>
  <si>
    <t>66802</t>
  </si>
  <si>
    <t>West Jefferson Tourism and Development Authority</t>
  </si>
  <si>
    <t>252-586-1462</t>
  </si>
  <si>
    <t>22884320</t>
  </si>
  <si>
    <t>7541900</t>
  </si>
  <si>
    <t>30426220</t>
  </si>
  <si>
    <t>6505082</t>
  </si>
  <si>
    <t>23921138</t>
  </si>
  <si>
    <t>33512686</t>
  </si>
  <si>
    <t>33483265</t>
  </si>
  <si>
    <t>1614609</t>
  </si>
  <si>
    <t>254980</t>
  </si>
  <si>
    <t>1869589</t>
  </si>
  <si>
    <t>1840168</t>
  </si>
  <si>
    <t>3064366</t>
  </si>
  <si>
    <t>28825672</t>
  </si>
  <si>
    <t>230605</t>
  </si>
  <si>
    <t>230810</t>
  </si>
  <si>
    <t>58398460</t>
  </si>
  <si>
    <t>47118824</t>
  </si>
  <si>
    <t>6930400</t>
  </si>
  <si>
    <t>112447684</t>
  </si>
  <si>
    <t>1547235</t>
  </si>
  <si>
    <t>110900449</t>
  </si>
  <si>
    <t>15401119</t>
  </si>
  <si>
    <t>2764516</t>
  </si>
  <si>
    <t>129066084</t>
  </si>
  <si>
    <t>735677</t>
  </si>
  <si>
    <t>2697</t>
  </si>
  <si>
    <t>738374</t>
  </si>
  <si>
    <t>30159</t>
  </si>
  <si>
    <t>Town of Pilot Mountain TDA</t>
  </si>
  <si>
    <t>1/15/2018</t>
  </si>
  <si>
    <t>20870218</t>
  </si>
  <si>
    <t>3698108</t>
  </si>
  <si>
    <t>24568326</t>
  </si>
  <si>
    <t>787003</t>
  </si>
  <si>
    <t>23781323</t>
  </si>
  <si>
    <t>24329333</t>
  </si>
  <si>
    <t>745377</t>
  </si>
  <si>
    <t>89999</t>
  </si>
  <si>
    <t>1496630</t>
  </si>
  <si>
    <t>2332006</t>
  </si>
  <si>
    <t>1115454</t>
  </si>
  <si>
    <t>27228783</t>
  </si>
  <si>
    <t>84686</t>
  </si>
  <si>
    <t>1/16/2018</t>
  </si>
  <si>
    <t>12737327</t>
  </si>
  <si>
    <t>516383</t>
  </si>
  <si>
    <t>13253710</t>
  </si>
  <si>
    <t>12382681</t>
  </si>
  <si>
    <t>351510</t>
  </si>
  <si>
    <t>108281</t>
  </si>
  <si>
    <t>40477</t>
  </si>
  <si>
    <t>500268</t>
  </si>
  <si>
    <t>477582</t>
  </si>
  <si>
    <t>1220230</t>
  </si>
  <si>
    <t>14080493</t>
  </si>
  <si>
    <t>28293</t>
  </si>
  <si>
    <t>2684</t>
  </si>
  <si>
    <t>31011</t>
  </si>
  <si>
    <t>Nancy Jenkins</t>
  </si>
  <si>
    <t>30800321</t>
  </si>
  <si>
    <t>31747440</t>
  </si>
  <si>
    <t>1697272</t>
  </si>
  <si>
    <t>30050168</t>
  </si>
  <si>
    <t>15195056</t>
  </si>
  <si>
    <t>1546290</t>
  </si>
  <si>
    <t>16741346</t>
  </si>
  <si>
    <t>1982881</t>
  </si>
  <si>
    <t>48774395</t>
  </si>
  <si>
    <t>230162</t>
  </si>
  <si>
    <t>2280586300</t>
  </si>
  <si>
    <t>2345352</t>
  </si>
  <si>
    <t>2278240948</t>
  </si>
  <si>
    <t>60597638</t>
  </si>
  <si>
    <t>21148487</t>
  </si>
  <si>
    <t>2359987073</t>
  </si>
  <si>
    <t>7010094</t>
  </si>
  <si>
    <t>4238</t>
  </si>
  <si>
    <t>1411</t>
  </si>
  <si>
    <t>7013402</t>
  </si>
  <si>
    <t>3124</t>
  </si>
  <si>
    <t>398863050</t>
  </si>
  <si>
    <t>15587160</t>
  </si>
  <si>
    <t>414450210</t>
  </si>
  <si>
    <t>12504314</t>
  </si>
  <si>
    <t>401945896</t>
  </si>
  <si>
    <t>3448565</t>
  </si>
  <si>
    <t>405394461</t>
  </si>
  <si>
    <t>408378</t>
  </si>
  <si>
    <t>408382</t>
  </si>
  <si>
    <t>BESS PATTON</t>
  </si>
  <si>
    <t>1/18/2018</t>
  </si>
  <si>
    <t>Becky R. Sutton</t>
  </si>
  <si>
    <t>becky.sutton@greenecountync.gov</t>
  </si>
  <si>
    <t>8367251</t>
  </si>
  <si>
    <t>862544</t>
  </si>
  <si>
    <t>9229795</t>
  </si>
  <si>
    <t>172533</t>
  </si>
  <si>
    <t>9057262</t>
  </si>
  <si>
    <t>328563</t>
  </si>
  <si>
    <t>57745</t>
  </si>
  <si>
    <t>386308</t>
  </si>
  <si>
    <t>97004</t>
  </si>
  <si>
    <t>9540574</t>
  </si>
  <si>
    <t>47703</t>
  </si>
  <si>
    <t>47718</t>
  </si>
  <si>
    <t>388315080</t>
  </si>
  <si>
    <t>67129660</t>
  </si>
  <si>
    <t>455444740</t>
  </si>
  <si>
    <t>6542674</t>
  </si>
  <si>
    <t>448902066</t>
  </si>
  <si>
    <t>1218807</t>
  </si>
  <si>
    <t>453105224</t>
  </si>
  <si>
    <t>840863</t>
  </si>
  <si>
    <t>840939</t>
  </si>
  <si>
    <t>Kim Greenwood</t>
  </si>
  <si>
    <t>1/21/2018</t>
  </si>
  <si>
    <t>townmanagerwc@embarqmail.com</t>
  </si>
  <si>
    <t>66325046</t>
  </si>
  <si>
    <t>37537154</t>
  </si>
  <si>
    <t>669000</t>
  </si>
  <si>
    <t>104531200</t>
  </si>
  <si>
    <t>19262500</t>
  </si>
  <si>
    <t>85268700</t>
  </si>
  <si>
    <t>24683100</t>
  </si>
  <si>
    <t>1204400</t>
  </si>
  <si>
    <t>23478700</t>
  </si>
  <si>
    <t>20719307</t>
  </si>
  <si>
    <t>268668</t>
  </si>
  <si>
    <t>20987975</t>
  </si>
  <si>
    <t>4341846</t>
  </si>
  <si>
    <t>110598521</t>
  </si>
  <si>
    <t>442394</t>
  </si>
  <si>
    <t>5228</t>
  </si>
  <si>
    <t>442001</t>
  </si>
  <si>
    <t>2017 was a Revaluation Year</t>
  </si>
  <si>
    <t>New Business</t>
  </si>
  <si>
    <t>157066279</t>
  </si>
  <si>
    <t>25358762</t>
  </si>
  <si>
    <t>33688105</t>
  </si>
  <si>
    <t>216113146</t>
  </si>
  <si>
    <t>5763828</t>
  </si>
  <si>
    <t>210349318</t>
  </si>
  <si>
    <t>112918</t>
  </si>
  <si>
    <t>54198</t>
  </si>
  <si>
    <t>58720</t>
  </si>
  <si>
    <t>101921781</t>
  </si>
  <si>
    <t>1216278</t>
  </si>
  <si>
    <t>450780</t>
  </si>
  <si>
    <t>103588839</t>
  </si>
  <si>
    <t>103587279</t>
  </si>
  <si>
    <t>8756113</t>
  </si>
  <si>
    <t>322692710</t>
  </si>
  <si>
    <t>1447373</t>
  </si>
  <si>
    <t>4745</t>
  </si>
  <si>
    <t>764</t>
  </si>
  <si>
    <t>1452882</t>
  </si>
  <si>
    <t>Jonathan Newton</t>
  </si>
  <si>
    <t>jnewton@dallasnc.net</t>
  </si>
  <si>
    <t>170026125</t>
  </si>
  <si>
    <t>68344646</t>
  </si>
  <si>
    <t>5007065</t>
  </si>
  <si>
    <t>243377836</t>
  </si>
  <si>
    <t>4283929</t>
  </si>
  <si>
    <t>239093907</t>
  </si>
  <si>
    <t>13669527</t>
  </si>
  <si>
    <t>628515</t>
  </si>
  <si>
    <t>338208</t>
  </si>
  <si>
    <t>14636250</t>
  </si>
  <si>
    <t>18328</t>
  </si>
  <si>
    <t>14617922</t>
  </si>
  <si>
    <t>5865686</t>
  </si>
  <si>
    <t>259577515</t>
  </si>
  <si>
    <t>1038135</t>
  </si>
  <si>
    <t>1038733</t>
  </si>
  <si>
    <t>21231</t>
  </si>
  <si>
    <t>25251</t>
  </si>
  <si>
    <t>93591312</t>
  </si>
  <si>
    <t>4051544</t>
  </si>
  <si>
    <t>97642856</t>
  </si>
  <si>
    <t>97135773</t>
  </si>
  <si>
    <t>363664</t>
  </si>
  <si>
    <t>96680</t>
  </si>
  <si>
    <t>2087167</t>
  </si>
  <si>
    <t>2547511</t>
  </si>
  <si>
    <t>13690</t>
  </si>
  <si>
    <t>2533821</t>
  </si>
  <si>
    <t>1024245</t>
  </si>
  <si>
    <t>100693839</t>
  </si>
  <si>
    <t>130815</t>
  </si>
  <si>
    <t>131023</t>
  </si>
  <si>
    <t>TAX COLLECTOR/TOWN CLERK</t>
  </si>
  <si>
    <t>228863876</t>
  </si>
  <si>
    <t>276131766</t>
  </si>
  <si>
    <t>11144</t>
  </si>
  <si>
    <t>276120622</t>
  </si>
  <si>
    <t>14696549</t>
  </si>
  <si>
    <t>1849367</t>
  </si>
  <si>
    <t>16545916</t>
  </si>
  <si>
    <t>4916867</t>
  </si>
  <si>
    <t>297583405</t>
  </si>
  <si>
    <t>1062373</t>
  </si>
  <si>
    <t>2018 Jan 12</t>
  </si>
  <si>
    <t>163606020</t>
  </si>
  <si>
    <t>104709240</t>
  </si>
  <si>
    <t>268315260</t>
  </si>
  <si>
    <t>16267620</t>
  </si>
  <si>
    <t>252047640</t>
  </si>
  <si>
    <t>256887720</t>
  </si>
  <si>
    <t>2343960</t>
  </si>
  <si>
    <t>254543760</t>
  </si>
  <si>
    <t>4349286</t>
  </si>
  <si>
    <t>1570910</t>
  </si>
  <si>
    <t>5920196</t>
  </si>
  <si>
    <t>6674</t>
  </si>
  <si>
    <t>5913522</t>
  </si>
  <si>
    <t>3162112</t>
  </si>
  <si>
    <t>261123274</t>
  </si>
  <si>
    <t>225717</t>
  </si>
  <si>
    <t>225843</t>
  </si>
  <si>
    <t>1/17/2018</t>
  </si>
  <si>
    <t>1085150460</t>
  </si>
  <si>
    <t>660606071</t>
  </si>
  <si>
    <t>345451935</t>
  </si>
  <si>
    <t>2091208466</t>
  </si>
  <si>
    <t>23523170</t>
  </si>
  <si>
    <t>2067685296</t>
  </si>
  <si>
    <t>7708210</t>
  </si>
  <si>
    <t>6830770</t>
  </si>
  <si>
    <t>877440</t>
  </si>
  <si>
    <t>519626319</t>
  </si>
  <si>
    <t>144635713</t>
  </si>
  <si>
    <t>26133914</t>
  </si>
  <si>
    <t>690395946</t>
  </si>
  <si>
    <t>52410234</t>
  </si>
  <si>
    <t>2810491476</t>
  </si>
  <si>
    <t>12879244</t>
  </si>
  <si>
    <t>18175</t>
  </si>
  <si>
    <t>34012</t>
  </si>
  <si>
    <t>12931431</t>
  </si>
  <si>
    <t>45736</t>
  </si>
  <si>
    <t>1008183</t>
  </si>
  <si>
    <t>810533</t>
  </si>
  <si>
    <t>197650</t>
  </si>
  <si>
    <t>1/19/2018</t>
  </si>
  <si>
    <t>417682149</t>
  </si>
  <si>
    <t>5755200</t>
  </si>
  <si>
    <t>423437349</t>
  </si>
  <si>
    <t>73780933</t>
  </si>
  <si>
    <t>349656416</t>
  </si>
  <si>
    <t>101392361</t>
  </si>
  <si>
    <t>71738213</t>
  </si>
  <si>
    <t>29654148</t>
  </si>
  <si>
    <t>11096259</t>
  </si>
  <si>
    <t>5535081</t>
  </si>
  <si>
    <t>4384616</t>
  </si>
  <si>
    <t>21015956</t>
  </si>
  <si>
    <t>20985176</t>
  </si>
  <si>
    <t>8848852</t>
  </si>
  <si>
    <t>379490444</t>
  </si>
  <si>
    <t>75761</t>
  </si>
  <si>
    <t>75938</t>
  </si>
  <si>
    <t>534189695</t>
  </si>
  <si>
    <t>539995795</t>
  </si>
  <si>
    <t>76419277</t>
  </si>
  <si>
    <t>463576518</t>
  </si>
  <si>
    <t>104486401</t>
  </si>
  <si>
    <t>72358252</t>
  </si>
  <si>
    <t>32128149</t>
  </si>
  <si>
    <t>8228773</t>
  </si>
  <si>
    <t>3614754</t>
  </si>
  <si>
    <t>9431442</t>
  </si>
  <si>
    <t>21274969</t>
  </si>
  <si>
    <t>97941</t>
  </si>
  <si>
    <t>21177028</t>
  </si>
  <si>
    <t>11727166</t>
  </si>
  <si>
    <t>496480712</t>
  </si>
  <si>
    <t>96951</t>
  </si>
  <si>
    <t>96992</t>
  </si>
  <si>
    <t>(336) 242-2244</t>
  </si>
  <si>
    <t>66372280</t>
  </si>
  <si>
    <t>25045900</t>
  </si>
  <si>
    <t>15746220</t>
  </si>
  <si>
    <t>107164400</t>
  </si>
  <si>
    <t>3280560</t>
  </si>
  <si>
    <t>103883840</t>
  </si>
  <si>
    <t>2253480</t>
  </si>
  <si>
    <t>1833570</t>
  </si>
  <si>
    <t>419910</t>
  </si>
  <si>
    <t>6898168</t>
  </si>
  <si>
    <t>220100</t>
  </si>
  <si>
    <t>7124828</t>
  </si>
  <si>
    <t>3819723</t>
  </si>
  <si>
    <t>114828391</t>
  </si>
  <si>
    <t>688970</t>
  </si>
  <si>
    <t>211800160</t>
  </si>
  <si>
    <t>21924900</t>
  </si>
  <si>
    <t>7598140</t>
  </si>
  <si>
    <t>241323200</t>
  </si>
  <si>
    <t>7654635</t>
  </si>
  <si>
    <t>233668565</t>
  </si>
  <si>
    <t>6840940</t>
  </si>
  <si>
    <t>5924200</t>
  </si>
  <si>
    <t>916740</t>
  </si>
  <si>
    <t>7707053</t>
  </si>
  <si>
    <t>492283</t>
  </si>
  <si>
    <t>300317</t>
  </si>
  <si>
    <t>8499653</t>
  </si>
  <si>
    <t>4971484</t>
  </si>
  <si>
    <t>247139702</t>
  </si>
  <si>
    <t>123573</t>
  </si>
  <si>
    <t>123593</t>
  </si>
  <si>
    <t>301850170</t>
  </si>
  <si>
    <t>22399330</t>
  </si>
  <si>
    <t>4110560</t>
  </si>
  <si>
    <t>60875</t>
  </si>
  <si>
    <t>328420935</t>
  </si>
  <si>
    <t>12025900</t>
  </si>
  <si>
    <t>316395035</t>
  </si>
  <si>
    <t>9196150</t>
  </si>
  <si>
    <t>7698730</t>
  </si>
  <si>
    <t>1497420</t>
  </si>
  <si>
    <t>2545244</t>
  </si>
  <si>
    <t>1519048</t>
  </si>
  <si>
    <t>30894</t>
  </si>
  <si>
    <t>4095186</t>
  </si>
  <si>
    <t>6133762</t>
  </si>
  <si>
    <t>326623983</t>
  </si>
  <si>
    <t>163317</t>
  </si>
  <si>
    <t>163401</t>
  </si>
  <si>
    <t>Discovery</t>
  </si>
  <si>
    <t>gfrench@myguilford.com</t>
  </si>
  <si>
    <t>286780110</t>
  </si>
  <si>
    <t>49030140</t>
  </si>
  <si>
    <t>9487530</t>
  </si>
  <si>
    <t>4519073</t>
  </si>
  <si>
    <t>349816853</t>
  </si>
  <si>
    <t>41586591</t>
  </si>
  <si>
    <t>308230262</t>
  </si>
  <si>
    <t>14091614</t>
  </si>
  <si>
    <t>11586295</t>
  </si>
  <si>
    <t>2505319</t>
  </si>
  <si>
    <t>10831479</t>
  </si>
  <si>
    <t>2913119</t>
  </si>
  <si>
    <t>13744598</t>
  </si>
  <si>
    <t>34193</t>
  </si>
  <si>
    <t>13710405</t>
  </si>
  <si>
    <t>30864154</t>
  </si>
  <si>
    <t>352804821</t>
  </si>
  <si>
    <t>176403</t>
  </si>
  <si>
    <t>176731</t>
  </si>
  <si>
    <t>336-824-8530</t>
  </si>
  <si>
    <t>1/22/2018</t>
  </si>
  <si>
    <t>b.hatley@townoframseur.org</t>
  </si>
  <si>
    <t>104396029</t>
  </si>
  <si>
    <t>14599366</t>
  </si>
  <si>
    <t>89796663</t>
  </si>
  <si>
    <t>9102403</t>
  </si>
  <si>
    <t>616599</t>
  </si>
  <si>
    <t>9719002</t>
  </si>
  <si>
    <t>10219</t>
  </si>
  <si>
    <t>9708783</t>
  </si>
  <si>
    <t>10115751</t>
  </si>
  <si>
    <t>109621197</t>
  </si>
  <si>
    <t>726221</t>
  </si>
  <si>
    <t>7980</t>
  </si>
  <si>
    <t>1309</t>
  </si>
  <si>
    <t>735510</t>
  </si>
  <si>
    <t>828-456-2026</t>
  </si>
  <si>
    <t>1023330049</t>
  </si>
  <si>
    <t>17366431</t>
  </si>
  <si>
    <t>1005963618</t>
  </si>
  <si>
    <t>79727528</t>
  </si>
  <si>
    <t>710803</t>
  </si>
  <si>
    <t>79016725</t>
  </si>
  <si>
    <t>16486460</t>
  </si>
  <si>
    <t>1101466803</t>
  </si>
  <si>
    <t>5276161</t>
  </si>
  <si>
    <t>1261</t>
  </si>
  <si>
    <t>5276287</t>
  </si>
  <si>
    <t>24554</t>
  </si>
  <si>
    <t>73376685</t>
  </si>
  <si>
    <t>105937042</t>
  </si>
  <si>
    <t>132871105</t>
  </si>
  <si>
    <t>321080952</t>
  </si>
  <si>
    <t>119514413</t>
  </si>
  <si>
    <t>201566539</t>
  </si>
  <si>
    <t>22979572</t>
  </si>
  <si>
    <t>405972</t>
  </si>
  <si>
    <t>23385544</t>
  </si>
  <si>
    <t>8270760</t>
  </si>
  <si>
    <t>233222843</t>
  </si>
  <si>
    <t>1154553</t>
  </si>
  <si>
    <t>1702</t>
  </si>
  <si>
    <t>1059</t>
  </si>
  <si>
    <t>1156608</t>
  </si>
  <si>
    <t>54413340</t>
  </si>
  <si>
    <t>38831290</t>
  </si>
  <si>
    <t>13885000</t>
  </si>
  <si>
    <t>36008000</t>
  </si>
  <si>
    <t>143137630</t>
  </si>
  <si>
    <t>29359354</t>
  </si>
  <si>
    <t>113778276</t>
  </si>
  <si>
    <t>4172010</t>
  </si>
  <si>
    <t>3934805</t>
  </si>
  <si>
    <t>237205</t>
  </si>
  <si>
    <t>25890110</t>
  </si>
  <si>
    <t>342724</t>
  </si>
  <si>
    <t>26232834</t>
  </si>
  <si>
    <t>9760150</t>
  </si>
  <si>
    <t>149771260</t>
  </si>
  <si>
    <t>988156</t>
  </si>
  <si>
    <t>988203</t>
  </si>
  <si>
    <t>86705</t>
  </si>
  <si>
    <t>86959</t>
  </si>
  <si>
    <t>24700332</t>
  </si>
  <si>
    <t>4326558</t>
  </si>
  <si>
    <t>29625745</t>
  </si>
  <si>
    <t>1618426</t>
  </si>
  <si>
    <t>28007319</t>
  </si>
  <si>
    <t>1181316</t>
  </si>
  <si>
    <t>566851</t>
  </si>
  <si>
    <t>104895</t>
  </si>
  <si>
    <t>1853062</t>
  </si>
  <si>
    <t>1398614</t>
  </si>
  <si>
    <t>31258995</t>
  </si>
  <si>
    <t>149283</t>
  </si>
  <si>
    <t>7013</t>
  </si>
  <si>
    <t>156388</t>
  </si>
  <si>
    <t>Virginia Cummings</t>
  </si>
  <si>
    <t>910-457-9700</t>
  </si>
  <si>
    <t>1091731639</t>
  </si>
  <si>
    <t>80529880</t>
  </si>
  <si>
    <t>1172261519</t>
  </si>
  <si>
    <t>89193280</t>
  </si>
  <si>
    <t>1083068239</t>
  </si>
  <si>
    <t>8636915</t>
  </si>
  <si>
    <t>1232633</t>
  </si>
  <si>
    <t>9869548</t>
  </si>
  <si>
    <t>7879279</t>
  </si>
  <si>
    <t>1100817066</t>
  </si>
  <si>
    <t>7708218</t>
  </si>
  <si>
    <t>46943</t>
  </si>
  <si>
    <t>7756315</t>
  </si>
  <si>
    <t>1129945</t>
  </si>
  <si>
    <t>John M Overton</t>
  </si>
  <si>
    <t>jmoverton@lexingtonnc.gov</t>
  </si>
  <si>
    <t>630229340</t>
  </si>
  <si>
    <t>366149770</t>
  </si>
  <si>
    <t>189621740</t>
  </si>
  <si>
    <t>58270</t>
  </si>
  <si>
    <t>1186059120</t>
  </si>
  <si>
    <t>20823020</t>
  </si>
  <si>
    <t>1165236100</t>
  </si>
  <si>
    <t>5116640</t>
  </si>
  <si>
    <t>4594270</t>
  </si>
  <si>
    <t>522370</t>
  </si>
  <si>
    <t>210682142</t>
  </si>
  <si>
    <t>1804536</t>
  </si>
  <si>
    <t>28559918</t>
  </si>
  <si>
    <t>241046596</t>
  </si>
  <si>
    <t>27979820</t>
  </si>
  <si>
    <t>1434262516</t>
  </si>
  <si>
    <t>9322706</t>
  </si>
  <si>
    <t>14009</t>
  </si>
  <si>
    <t>9336715</t>
  </si>
  <si>
    <t>Lexington Tourism Authority</t>
  </si>
  <si>
    <t>Pamela Perry</t>
  </si>
  <si>
    <t>9078130</t>
  </si>
  <si>
    <t>7188860</t>
  </si>
  <si>
    <t>17886630</t>
  </si>
  <si>
    <t>34153620</t>
  </si>
  <si>
    <t>16587130</t>
  </si>
  <si>
    <t>17566490</t>
  </si>
  <si>
    <t>3568084</t>
  </si>
  <si>
    <t>101912</t>
  </si>
  <si>
    <t>3669996</t>
  </si>
  <si>
    <t>3668686</t>
  </si>
  <si>
    <t>1510938</t>
  </si>
  <si>
    <t>22746114</t>
  </si>
  <si>
    <t>152703</t>
  </si>
  <si>
    <t>152611</t>
  </si>
  <si>
    <t>SANDY P. CALLAHAN</t>
  </si>
  <si>
    <t>336-570-6700  X116</t>
  </si>
  <si>
    <t>676802063</t>
  </si>
  <si>
    <t>240443528</t>
  </si>
  <si>
    <t>120683847</t>
  </si>
  <si>
    <t>1037929438</t>
  </si>
  <si>
    <t>119070073</t>
  </si>
  <si>
    <t>918859365</t>
  </si>
  <si>
    <t>91305726</t>
  </si>
  <si>
    <t>8908992</t>
  </si>
  <si>
    <t>842344</t>
  </si>
  <si>
    <t>101057062</t>
  </si>
  <si>
    <t>10700</t>
  </si>
  <si>
    <t>101046362</t>
  </si>
  <si>
    <t>26469763</t>
  </si>
  <si>
    <t>1046375490</t>
  </si>
  <si>
    <t>4761011</t>
  </si>
  <si>
    <t>24803</t>
  </si>
  <si>
    <t>17145</t>
  </si>
  <si>
    <t>4768669</t>
  </si>
  <si>
    <t>Laureen T Hasulak</t>
  </si>
  <si>
    <t>1366489976</t>
  </si>
  <si>
    <t>116596262</t>
  </si>
  <si>
    <t>1483872239</t>
  </si>
  <si>
    <t>1170855</t>
  </si>
  <si>
    <t>1482701384</t>
  </si>
  <si>
    <t>15969478</t>
  </si>
  <si>
    <t>58204534</t>
  </si>
  <si>
    <t>74174012</t>
  </si>
  <si>
    <t>5503545</t>
  </si>
  <si>
    <t>1562378941</t>
  </si>
  <si>
    <t>2577925</t>
  </si>
  <si>
    <t>3936</t>
  </si>
  <si>
    <t>2567741</t>
  </si>
  <si>
    <t>526089</t>
  </si>
  <si>
    <t>29025</t>
  </si>
  <si>
    <t>560509</t>
  </si>
  <si>
    <t>1290492700</t>
  </si>
  <si>
    <t>2137382</t>
  </si>
  <si>
    <t>1288355318</t>
  </si>
  <si>
    <t>17601396</t>
  </si>
  <si>
    <t>8047925</t>
  </si>
  <si>
    <t>1314004639</t>
  </si>
  <si>
    <t>2890810</t>
  </si>
  <si>
    <t>2891559</t>
  </si>
  <si>
    <t>7048462709 X4</t>
  </si>
  <si>
    <t>704 846 2709 X4</t>
  </si>
  <si>
    <t>704 844 6372</t>
  </si>
  <si>
    <t>KWoods@townofweddington.com</t>
  </si>
  <si>
    <t>2028814682</t>
  </si>
  <si>
    <t>2049939082</t>
  </si>
  <si>
    <t>42809536</t>
  </si>
  <si>
    <t>2007129546</t>
  </si>
  <si>
    <t>44503234</t>
  </si>
  <si>
    <t>39504230</t>
  </si>
  <si>
    <t>4999004</t>
  </si>
  <si>
    <t>9098557</t>
  </si>
  <si>
    <t>1270878</t>
  </si>
  <si>
    <t>3435680</t>
  </si>
  <si>
    <t>13805115</t>
  </si>
  <si>
    <t>24402463</t>
  </si>
  <si>
    <t>2045337124</t>
  </si>
  <si>
    <t>1050885</t>
  </si>
  <si>
    <t>1050754</t>
  </si>
  <si>
    <t>DIANE H. MILLER</t>
  </si>
  <si>
    <t>JANUARY 22,2018</t>
  </si>
  <si>
    <t>TAMMY COX</t>
  </si>
  <si>
    <t>FINANCE@TOWNOFORIENTAL.COM</t>
  </si>
  <si>
    <t>185989516</t>
  </si>
  <si>
    <t>16035401</t>
  </si>
  <si>
    <t>202024917</t>
  </si>
  <si>
    <t>2143618</t>
  </si>
  <si>
    <t>199881299</t>
  </si>
  <si>
    <t>1827249</t>
  </si>
  <si>
    <t>450896</t>
  </si>
  <si>
    <t>18500132</t>
  </si>
  <si>
    <t>20778277</t>
  </si>
  <si>
    <t>72850</t>
  </si>
  <si>
    <t>20705427</t>
  </si>
  <si>
    <t>1434740</t>
  </si>
  <si>
    <t>222021466</t>
  </si>
  <si>
    <t>486523</t>
  </si>
  <si>
    <t>489983</t>
  </si>
  <si>
    <t>26060</t>
  </si>
  <si>
    <t>1/30/2018</t>
  </si>
  <si>
    <t>429868230</t>
  </si>
  <si>
    <t>218536530</t>
  </si>
  <si>
    <t>14490090</t>
  </si>
  <si>
    <t>31206980</t>
  </si>
  <si>
    <t>694101830</t>
  </si>
  <si>
    <t>13295740</t>
  </si>
  <si>
    <t>680806090</t>
  </si>
  <si>
    <t>747374241</t>
  </si>
  <si>
    <t>743498901</t>
  </si>
  <si>
    <t>6087687</t>
  </si>
  <si>
    <t>619525</t>
  </si>
  <si>
    <t>63666269</t>
  </si>
  <si>
    <t>70373481</t>
  </si>
  <si>
    <t>70368981</t>
  </si>
  <si>
    <t>16473739</t>
  </si>
  <si>
    <t>767648810</t>
  </si>
  <si>
    <t>3070595</t>
  </si>
  <si>
    <t>2745</t>
  </si>
  <si>
    <t>3315</t>
  </si>
  <si>
    <t>22728</t>
  </si>
  <si>
    <t>159463235</t>
  </si>
  <si>
    <t>36729192</t>
  </si>
  <si>
    <t>196192427</t>
  </si>
  <si>
    <t>479198</t>
  </si>
  <si>
    <t>195713229</t>
  </si>
  <si>
    <t>3806239</t>
  </si>
  <si>
    <t>74444</t>
  </si>
  <si>
    <t>3882123</t>
  </si>
  <si>
    <t>1474173</t>
  </si>
  <si>
    <t>201069525</t>
  </si>
  <si>
    <t>1166203</t>
  </si>
  <si>
    <t>8837</t>
  </si>
  <si>
    <t>1175648</t>
  </si>
  <si>
    <t>205393</t>
  </si>
  <si>
    <t>Tammy W. Floyd</t>
  </si>
  <si>
    <t>235925254</t>
  </si>
  <si>
    <t>19773700</t>
  </si>
  <si>
    <t>255698954</t>
  </si>
  <si>
    <t>1001050</t>
  </si>
  <si>
    <t>254697904</t>
  </si>
  <si>
    <t>972200</t>
  </si>
  <si>
    <t>903900</t>
  </si>
  <si>
    <t>68300</t>
  </si>
  <si>
    <t>15449588</t>
  </si>
  <si>
    <t>2279565</t>
  </si>
  <si>
    <t>51074</t>
  </si>
  <si>
    <t>17780227</t>
  </si>
  <si>
    <t>2080259</t>
  </si>
  <si>
    <t>274558390</t>
  </si>
  <si>
    <t>1230083</t>
  </si>
  <si>
    <t>5430</t>
  </si>
  <si>
    <t>1236056</t>
  </si>
  <si>
    <t>226870</t>
  </si>
  <si>
    <t>134506</t>
  </si>
  <si>
    <t>92364</t>
  </si>
  <si>
    <t>203269562</t>
  </si>
  <si>
    <t>24869880</t>
  </si>
  <si>
    <t>229283564</t>
  </si>
  <si>
    <t>4184821</t>
  </si>
  <si>
    <t>225098743</t>
  </si>
  <si>
    <t>3680590</t>
  </si>
  <si>
    <t>2296872</t>
  </si>
  <si>
    <t>1383718</t>
  </si>
  <si>
    <t>8157484</t>
  </si>
  <si>
    <t>8141019</t>
  </si>
  <si>
    <t>770130</t>
  </si>
  <si>
    <t>17068633</t>
  </si>
  <si>
    <t>6033428</t>
  </si>
  <si>
    <t>248200804</t>
  </si>
  <si>
    <t>895964</t>
  </si>
  <si>
    <t>22380</t>
  </si>
  <si>
    <t>919175</t>
  </si>
  <si>
    <t>23929</t>
  </si>
  <si>
    <t>919-774-4000 (Work)</t>
  </si>
  <si>
    <t>1/23/2018</t>
  </si>
  <si>
    <t>919-775-1915 (Work)</t>
  </si>
  <si>
    <t>19041762</t>
  </si>
  <si>
    <t>3520616</t>
  </si>
  <si>
    <t>1969833</t>
  </si>
  <si>
    <t>24532211</t>
  </si>
  <si>
    <t>670795</t>
  </si>
  <si>
    <t>23861416</t>
  </si>
  <si>
    <t>247059</t>
  </si>
  <si>
    <t>111483</t>
  </si>
  <si>
    <t>1971364</t>
  </si>
  <si>
    <t>207298</t>
  </si>
  <si>
    <t>10270</t>
  </si>
  <si>
    <t>2188932</t>
  </si>
  <si>
    <t>1420114</t>
  </si>
  <si>
    <t>27470462</t>
  </si>
  <si>
    <t>52194</t>
  </si>
  <si>
    <t>52329</t>
  </si>
  <si>
    <t>1/24/2018</t>
  </si>
  <si>
    <t>424151865</t>
  </si>
  <si>
    <t>83362860</t>
  </si>
  <si>
    <t>5036817</t>
  </si>
  <si>
    <t>305563759</t>
  </si>
  <si>
    <t>818115301</t>
  </si>
  <si>
    <t>308866756</t>
  </si>
  <si>
    <t>509248545</t>
  </si>
  <si>
    <t>16739001</t>
  </si>
  <si>
    <t>1130909</t>
  </si>
  <si>
    <t>72879</t>
  </si>
  <si>
    <t>17942789</t>
  </si>
  <si>
    <t>759438</t>
  </si>
  <si>
    <t>17183351</t>
  </si>
  <si>
    <t>10606856</t>
  </si>
  <si>
    <t>537038752</t>
  </si>
  <si>
    <t>2368944</t>
  </si>
  <si>
    <t>5030</t>
  </si>
  <si>
    <t>2639</t>
  </si>
  <si>
    <t>2371335</t>
  </si>
  <si>
    <t>336.873.7307</t>
  </si>
  <si>
    <t>31282539</t>
  </si>
  <si>
    <t>4588845</t>
  </si>
  <si>
    <t>26693694</t>
  </si>
  <si>
    <t>201943</t>
  </si>
  <si>
    <t>53263</t>
  </si>
  <si>
    <t>2932718</t>
  </si>
  <si>
    <t>265009</t>
  </si>
  <si>
    <t>3197727</t>
  </si>
  <si>
    <t>9846771</t>
  </si>
  <si>
    <t>39738192</t>
  </si>
  <si>
    <t>145782</t>
  </si>
  <si>
    <t>13171</t>
  </si>
  <si>
    <t>159173</t>
  </si>
  <si>
    <t>dowens@elmcitync.com</t>
  </si>
  <si>
    <t>39292814</t>
  </si>
  <si>
    <t>7644547</t>
  </si>
  <si>
    <t>2967416</t>
  </si>
  <si>
    <t>49904777</t>
  </si>
  <si>
    <t>1748255</t>
  </si>
  <si>
    <t>48156522</t>
  </si>
  <si>
    <t>43400</t>
  </si>
  <si>
    <t>39888</t>
  </si>
  <si>
    <t>3512</t>
  </si>
  <si>
    <t>25511918</t>
  </si>
  <si>
    <t>266597</t>
  </si>
  <si>
    <t>48192</t>
  </si>
  <si>
    <t>25826707</t>
  </si>
  <si>
    <t>19101256</t>
  </si>
  <si>
    <t>6725451</t>
  </si>
  <si>
    <t>3071640</t>
  </si>
  <si>
    <t>57953613</t>
  </si>
  <si>
    <t>345984</t>
  </si>
  <si>
    <t>19376</t>
  </si>
  <si>
    <t>365464</t>
  </si>
  <si>
    <t>828-765-3016</t>
  </si>
  <si>
    <t>89074598</t>
  </si>
  <si>
    <t>158263000</t>
  </si>
  <si>
    <t>247337598</t>
  </si>
  <si>
    <t>93106546</t>
  </si>
  <si>
    <t>154231052</t>
  </si>
  <si>
    <t>2958300</t>
  </si>
  <si>
    <t>2704200</t>
  </si>
  <si>
    <t>254100</t>
  </si>
  <si>
    <t>37824858</t>
  </si>
  <si>
    <t>412244</t>
  </si>
  <si>
    <t>38237102</t>
  </si>
  <si>
    <t>57767</t>
  </si>
  <si>
    <t>38179335</t>
  </si>
  <si>
    <t>14270191</t>
  </si>
  <si>
    <t>206680578</t>
  </si>
  <si>
    <t>1053055</t>
  </si>
  <si>
    <t>1345</t>
  </si>
  <si>
    <t>1053995</t>
  </si>
  <si>
    <t>na</t>
  </si>
  <si>
    <t>swheeler@maggievalleync.gov</t>
  </si>
  <si>
    <t>360436642</t>
  </si>
  <si>
    <t>3515268</t>
  </si>
  <si>
    <t>356921374</t>
  </si>
  <si>
    <t>10423325</t>
  </si>
  <si>
    <t>6891167</t>
  </si>
  <si>
    <t>17314492</t>
  </si>
  <si>
    <t>3199576</t>
  </si>
  <si>
    <t>377435442</t>
  </si>
  <si>
    <t>1622972</t>
  </si>
  <si>
    <t>376</t>
  </si>
  <si>
    <t>2854</t>
  </si>
  <si>
    <t>1517</t>
  </si>
  <si>
    <t>1624685</t>
  </si>
  <si>
    <t>7005</t>
  </si>
  <si>
    <t>254841734</t>
  </si>
  <si>
    <t>863260</t>
  </si>
  <si>
    <t>200140</t>
  </si>
  <si>
    <t>255905134</t>
  </si>
  <si>
    <t>9982676</t>
  </si>
  <si>
    <t>245922458</t>
  </si>
  <si>
    <t>10977450</t>
  </si>
  <si>
    <t>8293440</t>
  </si>
  <si>
    <t>2684010</t>
  </si>
  <si>
    <t>1792655</t>
  </si>
  <si>
    <t>1928696</t>
  </si>
  <si>
    <t>332835</t>
  </si>
  <si>
    <t>4054186</t>
  </si>
  <si>
    <t>7739</t>
  </si>
  <si>
    <t>4046447</t>
  </si>
  <si>
    <t>1819410</t>
  </si>
  <si>
    <t>251788315</t>
  </si>
  <si>
    <t>503577</t>
  </si>
  <si>
    <t>569</t>
  </si>
  <si>
    <t>504051</t>
  </si>
  <si>
    <t xml:space="preserve">Assistant Finance Director </t>
  </si>
  <si>
    <t>88-894-8236</t>
  </si>
  <si>
    <t>60742807</t>
  </si>
  <si>
    <t>44290851</t>
  </si>
  <si>
    <t>105033658</t>
  </si>
  <si>
    <t>1252337</t>
  </si>
  <si>
    <t>103781321</t>
  </si>
  <si>
    <t>7701645</t>
  </si>
  <si>
    <t>67384</t>
  </si>
  <si>
    <t>38980</t>
  </si>
  <si>
    <t>7808009</t>
  </si>
  <si>
    <t>7806159</t>
  </si>
  <si>
    <t>3155873</t>
  </si>
  <si>
    <t>114743353</t>
  </si>
  <si>
    <t>486800</t>
  </si>
  <si>
    <t>487200</t>
  </si>
  <si>
    <t>4431</t>
  </si>
  <si>
    <t>28388</t>
  </si>
  <si>
    <t xml:space="preserve">lori.conner@conovernc.gov </t>
  </si>
  <si>
    <t>747081974</t>
  </si>
  <si>
    <t>11056902</t>
  </si>
  <si>
    <t>736025072</t>
  </si>
  <si>
    <t>246092614</t>
  </si>
  <si>
    <t>31330</t>
  </si>
  <si>
    <t>246061284</t>
  </si>
  <si>
    <t>35318223</t>
  </si>
  <si>
    <t>1017404579</t>
  </si>
  <si>
    <t>4752881</t>
  </si>
  <si>
    <t>28921</t>
  </si>
  <si>
    <t>4781802</t>
  </si>
  <si>
    <t>919-577-3208</t>
  </si>
  <si>
    <t>3283143386</t>
  </si>
  <si>
    <t>683440871</t>
  </si>
  <si>
    <t>3973939136</t>
  </si>
  <si>
    <t>23225037</t>
  </si>
  <si>
    <t>3950714099</t>
  </si>
  <si>
    <t>18019460</t>
  </si>
  <si>
    <t>16251663</t>
  </si>
  <si>
    <t>1767797</t>
  </si>
  <si>
    <t>125519459</t>
  </si>
  <si>
    <t>3360400</t>
  </si>
  <si>
    <t>3881735</t>
  </si>
  <si>
    <t>132761594</t>
  </si>
  <si>
    <t>35466044</t>
  </si>
  <si>
    <t>97295550</t>
  </si>
  <si>
    <t>15827540</t>
  </si>
  <si>
    <t>4063837189</t>
  </si>
  <si>
    <t>17497262</t>
  </si>
  <si>
    <t>50972</t>
  </si>
  <si>
    <t>6677</t>
  </si>
  <si>
    <t>14702</t>
  </si>
  <si>
    <t>17540209</t>
  </si>
  <si>
    <t>252-445-3146  ext 26</t>
  </si>
  <si>
    <t>64584752</t>
  </si>
  <si>
    <t>2407000</t>
  </si>
  <si>
    <t>62177752</t>
  </si>
  <si>
    <t>2134564</t>
  </si>
  <si>
    <t>7854840</t>
  </si>
  <si>
    <t>72167156</t>
  </si>
  <si>
    <t>604761</t>
  </si>
  <si>
    <t>Heide Artley</t>
  </si>
  <si>
    <t>Admin Assistane</t>
  </si>
  <si>
    <t>23127237</t>
  </si>
  <si>
    <t>6119511</t>
  </si>
  <si>
    <t>29246748</t>
  </si>
  <si>
    <t>1109556</t>
  </si>
  <si>
    <t>28137192</t>
  </si>
  <si>
    <t>2507044</t>
  </si>
  <si>
    <t>245006</t>
  </si>
  <si>
    <t>1560350</t>
  </si>
  <si>
    <t>4312400</t>
  </si>
  <si>
    <t>5010</t>
  </si>
  <si>
    <t>4307390</t>
  </si>
  <si>
    <t>1566252</t>
  </si>
  <si>
    <t>34010834</t>
  </si>
  <si>
    <t>85028</t>
  </si>
  <si>
    <t>85235</t>
  </si>
  <si>
    <t>8527745</t>
  </si>
  <si>
    <t>29888546</t>
  </si>
  <si>
    <t>38416291</t>
  </si>
  <si>
    <t>740532</t>
  </si>
  <si>
    <t>37675759</t>
  </si>
  <si>
    <t>21953297</t>
  </si>
  <si>
    <t>187242</t>
  </si>
  <si>
    <t>22140539</t>
  </si>
  <si>
    <t>937666</t>
  </si>
  <si>
    <t>60753964</t>
  </si>
  <si>
    <t>114266</t>
  </si>
  <si>
    <t>118960</t>
  </si>
  <si>
    <t>233272</t>
  </si>
  <si>
    <t>Firnance Director</t>
  </si>
  <si>
    <t>919-552-7481</t>
  </si>
  <si>
    <t>2126098494</t>
  </si>
  <si>
    <t>636533000</t>
  </si>
  <si>
    <t>50463727</t>
  </si>
  <si>
    <t>2813095221</t>
  </si>
  <si>
    <t>41387497</t>
  </si>
  <si>
    <t>2771707724</t>
  </si>
  <si>
    <t>31263719</t>
  </si>
  <si>
    <t>28566598</t>
  </si>
  <si>
    <t>2697121</t>
  </si>
  <si>
    <t>115266425</t>
  </si>
  <si>
    <t>2658749</t>
  </si>
  <si>
    <t>2030628</t>
  </si>
  <si>
    <t>119955802</t>
  </si>
  <si>
    <t>21823415</t>
  </si>
  <si>
    <t>2913486941</t>
  </si>
  <si>
    <t>12502777</t>
  </si>
  <si>
    <t>71320</t>
  </si>
  <si>
    <t>8296</t>
  </si>
  <si>
    <t>6793</t>
  </si>
  <si>
    <t>12575600</t>
  </si>
  <si>
    <t>103531</t>
  </si>
  <si>
    <t>104890</t>
  </si>
  <si>
    <t>208421</t>
  </si>
  <si>
    <t>486890752</t>
  </si>
  <si>
    <t>306090928</t>
  </si>
  <si>
    <t>792981680</t>
  </si>
  <si>
    <t>110315994</t>
  </si>
  <si>
    <t>682665686</t>
  </si>
  <si>
    <t>92673128</t>
  </si>
  <si>
    <t>4989064</t>
  </si>
  <si>
    <t>97662192</t>
  </si>
  <si>
    <t>14012287</t>
  </si>
  <si>
    <t>794340165</t>
  </si>
  <si>
    <t>4130517</t>
  </si>
  <si>
    <t>1026</t>
  </si>
  <si>
    <t>46293</t>
  </si>
  <si>
    <t>47604</t>
  </si>
  <si>
    <t>21402</t>
  </si>
  <si>
    <t>277992</t>
  </si>
  <si>
    <t>269652</t>
  </si>
  <si>
    <t>(828)488-3517</t>
  </si>
  <si>
    <t>(828)488-9474</t>
  </si>
  <si>
    <t>136982341</t>
  </si>
  <si>
    <t>1126305</t>
  </si>
  <si>
    <t>135856036</t>
  </si>
  <si>
    <t>8837346</t>
  </si>
  <si>
    <t>258345</t>
  </si>
  <si>
    <t>971681</t>
  </si>
  <si>
    <t>10067372</t>
  </si>
  <si>
    <t>8688</t>
  </si>
  <si>
    <t>10058684</t>
  </si>
  <si>
    <t>4643534</t>
  </si>
  <si>
    <t>150558254</t>
  </si>
  <si>
    <t>526954</t>
  </si>
  <si>
    <t>1794</t>
  </si>
  <si>
    <t>527062</t>
  </si>
  <si>
    <t>145003102</t>
  </si>
  <si>
    <t>200905213</t>
  </si>
  <si>
    <t>5916210</t>
  </si>
  <si>
    <t>351824525</t>
  </si>
  <si>
    <t>3177315</t>
  </si>
  <si>
    <t>348647210</t>
  </si>
  <si>
    <t>1064580</t>
  </si>
  <si>
    <t>307384</t>
  </si>
  <si>
    <t>757196</t>
  </si>
  <si>
    <t>47635592</t>
  </si>
  <si>
    <t>74465</t>
  </si>
  <si>
    <t>47710057</t>
  </si>
  <si>
    <t>47660377</t>
  </si>
  <si>
    <t>11633742</t>
  </si>
  <si>
    <t>407941329</t>
  </si>
  <si>
    <t>1733751</t>
  </si>
  <si>
    <t>30809</t>
  </si>
  <si>
    <t>7337</t>
  </si>
  <si>
    <t>6948</t>
  </si>
  <si>
    <t>1764949</t>
  </si>
  <si>
    <t>19364</t>
  </si>
  <si>
    <t>23051515</t>
  </si>
  <si>
    <t>3473101</t>
  </si>
  <si>
    <t>1289237</t>
  </si>
  <si>
    <t>27813853</t>
  </si>
  <si>
    <t>1024617</t>
  </si>
  <si>
    <t>26789236</t>
  </si>
  <si>
    <t>539546</t>
  </si>
  <si>
    <t>189913</t>
  </si>
  <si>
    <t>349633</t>
  </si>
  <si>
    <t>2788698</t>
  </si>
  <si>
    <t>119487</t>
  </si>
  <si>
    <t>70621</t>
  </si>
  <si>
    <t>2978806</t>
  </si>
  <si>
    <t>2977806</t>
  </si>
  <si>
    <t>1638316</t>
  </si>
  <si>
    <t>31405358</t>
  </si>
  <si>
    <t>157028</t>
  </si>
  <si>
    <t>157067</t>
  </si>
  <si>
    <t>January 24, 2018</t>
  </si>
  <si>
    <t>1891649894</t>
  </si>
  <si>
    <t>1927269449</t>
  </si>
  <si>
    <t>74427579</t>
  </si>
  <si>
    <t>3893346922</t>
  </si>
  <si>
    <t>7978259</t>
  </si>
  <si>
    <t>3885368663</t>
  </si>
  <si>
    <t>4892000</t>
  </si>
  <si>
    <t>4157520</t>
  </si>
  <si>
    <t>734480</t>
  </si>
  <si>
    <t>379227787</t>
  </si>
  <si>
    <t>18255842</t>
  </si>
  <si>
    <t>702929</t>
  </si>
  <si>
    <t>398186558</t>
  </si>
  <si>
    <t>25595139</t>
  </si>
  <si>
    <t>4309150360</t>
  </si>
  <si>
    <t>16590086</t>
  </si>
  <si>
    <t>195696</t>
  </si>
  <si>
    <t>27382</t>
  </si>
  <si>
    <t>28692</t>
  </si>
  <si>
    <t>16784472</t>
  </si>
  <si>
    <t>157736</t>
  </si>
  <si>
    <t>288953</t>
  </si>
  <si>
    <t>446689</t>
  </si>
  <si>
    <t>91635</t>
  </si>
  <si>
    <t>702121933</t>
  </si>
  <si>
    <t>91458000</t>
  </si>
  <si>
    <t>794948484</t>
  </si>
  <si>
    <t>8739195</t>
  </si>
  <si>
    <t>786209289</t>
  </si>
  <si>
    <t>10518583</t>
  </si>
  <si>
    <t>1070599</t>
  </si>
  <si>
    <t>873535</t>
  </si>
  <si>
    <t>12462717</t>
  </si>
  <si>
    <t>6301883</t>
  </si>
  <si>
    <t>804973889</t>
  </si>
  <si>
    <t>3848635</t>
  </si>
  <si>
    <t>4063</t>
  </si>
  <si>
    <t>4946</t>
  </si>
  <si>
    <t>3848408</t>
  </si>
  <si>
    <t>56366</t>
  </si>
  <si>
    <t>citymanager@trinity-nc.gov</t>
  </si>
  <si>
    <t>513704903</t>
  </si>
  <si>
    <t>59609397</t>
  </si>
  <si>
    <t>454095506</t>
  </si>
  <si>
    <t>12493935</t>
  </si>
  <si>
    <t>10126741</t>
  </si>
  <si>
    <t>2367194</t>
  </si>
  <si>
    <t>32292856</t>
  </si>
  <si>
    <t>5015880</t>
  </si>
  <si>
    <t>50444</t>
  </si>
  <si>
    <t>37359180</t>
  </si>
  <si>
    <t>450340</t>
  </si>
  <si>
    <t>36908840</t>
  </si>
  <si>
    <t>13849800</t>
  </si>
  <si>
    <t>504854146</t>
  </si>
  <si>
    <t>501648</t>
  </si>
  <si>
    <t>3207</t>
  </si>
  <si>
    <t>505327</t>
  </si>
  <si>
    <t>38293850</t>
  </si>
  <si>
    <t>543577</t>
  </si>
  <si>
    <t>37750273</t>
  </si>
  <si>
    <t>6179</t>
  </si>
  <si>
    <t>39877</t>
  </si>
  <si>
    <t>46056</t>
  </si>
  <si>
    <t>292281</t>
  </si>
  <si>
    <t>38088610</t>
  </si>
  <si>
    <t>232110</t>
  </si>
  <si>
    <t>232332</t>
  </si>
  <si>
    <t>1814983555</t>
  </si>
  <si>
    <t>944693416</t>
  </si>
  <si>
    <t>270096669</t>
  </si>
  <si>
    <t>3029773640</t>
  </si>
  <si>
    <t>40271896</t>
  </si>
  <si>
    <t>2989501744</t>
  </si>
  <si>
    <t>11954210</t>
  </si>
  <si>
    <t>9546030</t>
  </si>
  <si>
    <t>2408180</t>
  </si>
  <si>
    <t>632589758</t>
  </si>
  <si>
    <t>13544011</t>
  </si>
  <si>
    <t>13245963</t>
  </si>
  <si>
    <t>659379732</t>
  </si>
  <si>
    <t>123173</t>
  </si>
  <si>
    <t>659256559</t>
  </si>
  <si>
    <t>36166143</t>
  </si>
  <si>
    <t>3684924446</t>
  </si>
  <si>
    <t>20245362</t>
  </si>
  <si>
    <t>207547</t>
  </si>
  <si>
    <t>12477</t>
  </si>
  <si>
    <t>20465386</t>
  </si>
  <si>
    <t>2369</t>
  </si>
  <si>
    <t>2866</t>
  </si>
  <si>
    <t>53459</t>
  </si>
  <si>
    <t>Arche L. McAdoo</t>
  </si>
  <si>
    <t>(919) 919-7439</t>
  </si>
  <si>
    <t>Donald L. Coble</t>
  </si>
  <si>
    <t>(919) 918-7302</t>
  </si>
  <si>
    <t>(919) 918-4456</t>
  </si>
  <si>
    <t>dcoble@townofcarrboro.org</t>
  </si>
  <si>
    <t>2148956965</t>
  </si>
  <si>
    <t>51359848</t>
  </si>
  <si>
    <t>2200316813</t>
  </si>
  <si>
    <t>8552162</t>
  </si>
  <si>
    <t>2191764651</t>
  </si>
  <si>
    <t>32160873</t>
  </si>
  <si>
    <t>19198975</t>
  </si>
  <si>
    <t>2243124499</t>
  </si>
  <si>
    <t>13220976</t>
  </si>
  <si>
    <t>93049</t>
  </si>
  <si>
    <t>350303</t>
  </si>
  <si>
    <t>116758</t>
  </si>
  <si>
    <t>9231</t>
  </si>
  <si>
    <t>569341</t>
  </si>
  <si>
    <t>189338</t>
  </si>
  <si>
    <t>5680</t>
  </si>
  <si>
    <t>183658</t>
  </si>
  <si>
    <t>394886982</t>
  </si>
  <si>
    <t>100918347</t>
  </si>
  <si>
    <t>230389603</t>
  </si>
  <si>
    <t>726194932</t>
  </si>
  <si>
    <t>10375779</t>
  </si>
  <si>
    <t>715819153</t>
  </si>
  <si>
    <t>2405763</t>
  </si>
  <si>
    <t>1626896</t>
  </si>
  <si>
    <t>778867</t>
  </si>
  <si>
    <t>489369331</t>
  </si>
  <si>
    <t>4404446</t>
  </si>
  <si>
    <t>940089</t>
  </si>
  <si>
    <t>494713866</t>
  </si>
  <si>
    <t>47656</t>
  </si>
  <si>
    <t>494666210</t>
  </si>
  <si>
    <t>128605576</t>
  </si>
  <si>
    <t>1339090939</t>
  </si>
  <si>
    <t>5232690</t>
  </si>
  <si>
    <t>525402</t>
  </si>
  <si>
    <t>48041</t>
  </si>
  <si>
    <t>5806133</t>
  </si>
  <si>
    <t>126083</t>
  </si>
  <si>
    <t>3782</t>
  </si>
  <si>
    <t>122301</t>
  </si>
  <si>
    <t>1813441651</t>
  </si>
  <si>
    <t>272027677</t>
  </si>
  <si>
    <t>1541413974</t>
  </si>
  <si>
    <t>5132623</t>
  </si>
  <si>
    <t>4386324</t>
  </si>
  <si>
    <t>746299</t>
  </si>
  <si>
    <t>561674583</t>
  </si>
  <si>
    <t>26309462</t>
  </si>
  <si>
    <t>37758</t>
  </si>
  <si>
    <t>588021803</t>
  </si>
  <si>
    <t>3642913</t>
  </si>
  <si>
    <t>584378890</t>
  </si>
  <si>
    <t>44172773</t>
  </si>
  <si>
    <t>2169965637</t>
  </si>
  <si>
    <t>14273297</t>
  </si>
  <si>
    <t>155463</t>
  </si>
  <si>
    <t>33549</t>
  </si>
  <si>
    <t>14462309</t>
  </si>
  <si>
    <t>37242</t>
  </si>
  <si>
    <t>Sharon Vick</t>
  </si>
  <si>
    <t>2/1/2018</t>
  </si>
  <si>
    <t>13752850</t>
  </si>
  <si>
    <t>14810450</t>
  </si>
  <si>
    <t>7078950</t>
  </si>
  <si>
    <t>7731500</t>
  </si>
  <si>
    <t>392538</t>
  </si>
  <si>
    <t>76287</t>
  </si>
  <si>
    <t>468825</t>
  </si>
  <si>
    <t>1793204</t>
  </si>
  <si>
    <t>9993529</t>
  </si>
  <si>
    <t>65332</t>
  </si>
  <si>
    <t>66020</t>
  </si>
  <si>
    <t>704-524-4337</t>
  </si>
  <si>
    <t>347959286</t>
  </si>
  <si>
    <t>59335358</t>
  </si>
  <si>
    <t>421007990</t>
  </si>
  <si>
    <t>3389926</t>
  </si>
  <si>
    <t>417618064</t>
  </si>
  <si>
    <t>13121800</t>
  </si>
  <si>
    <t>510208</t>
  </si>
  <si>
    <t>494517</t>
  </si>
  <si>
    <t>14126525</t>
  </si>
  <si>
    <t>11436144</t>
  </si>
  <si>
    <t>443180733</t>
  </si>
  <si>
    <t>2105048</t>
  </si>
  <si>
    <t>2105977</t>
  </si>
  <si>
    <t>JULIE OSTEEN</t>
  </si>
  <si>
    <t>89207513</t>
  </si>
  <si>
    <t>18745968</t>
  </si>
  <si>
    <t>460425</t>
  </si>
  <si>
    <t>108413906</t>
  </si>
  <si>
    <t>2447840</t>
  </si>
  <si>
    <t>105966066</t>
  </si>
  <si>
    <t>1532326</t>
  </si>
  <si>
    <t>103351</t>
  </si>
  <si>
    <t>1657187</t>
  </si>
  <si>
    <t>3900</t>
  </si>
  <si>
    <t>1653287</t>
  </si>
  <si>
    <t>2669739</t>
  </si>
  <si>
    <t>110289092</t>
  </si>
  <si>
    <t>667250</t>
  </si>
  <si>
    <t>GOLF CART</t>
  </si>
  <si>
    <t>903</t>
  </si>
  <si>
    <t>1203</t>
  </si>
  <si>
    <t>Robert Parchman</t>
  </si>
  <si>
    <t>Peggy C Page</t>
  </si>
  <si>
    <t>clerk@walnutcreeknc.com</t>
  </si>
  <si>
    <t>162704020</t>
  </si>
  <si>
    <t>4704260</t>
  </si>
  <si>
    <t>157999760</t>
  </si>
  <si>
    <t>4479260</t>
  </si>
  <si>
    <t>158224760</t>
  </si>
  <si>
    <t>619836</t>
  </si>
  <si>
    <t>890301</t>
  </si>
  <si>
    <t>1510137</t>
  </si>
  <si>
    <t>706040</t>
  </si>
  <si>
    <t>160215937</t>
  </si>
  <si>
    <t>691720</t>
  </si>
  <si>
    <t>691947</t>
  </si>
  <si>
    <t>CONNIE G. SHELTON</t>
  </si>
  <si>
    <t>252-247-4353 EXT. 12</t>
  </si>
  <si>
    <t>252-247-4353 EXT.12</t>
  </si>
  <si>
    <t>252-247-5355</t>
  </si>
  <si>
    <t>850697854</t>
  </si>
  <si>
    <t>881554016</t>
  </si>
  <si>
    <t>1120266</t>
  </si>
  <si>
    <t>880433750</t>
  </si>
  <si>
    <t>3309508</t>
  </si>
  <si>
    <t>9086951</t>
  </si>
  <si>
    <t>12396459</t>
  </si>
  <si>
    <t>4499919</t>
  </si>
  <si>
    <t>897330128</t>
  </si>
  <si>
    <t>1758876</t>
  </si>
  <si>
    <t>10687</t>
  </si>
  <si>
    <t>3487</t>
  </si>
  <si>
    <t>1766076</t>
  </si>
  <si>
    <t>TAX COLLETOR</t>
  </si>
  <si>
    <t>252-247-4353 EXT 12</t>
  </si>
  <si>
    <t>368572129</t>
  </si>
  <si>
    <t>37812123</t>
  </si>
  <si>
    <t>406384252</t>
  </si>
  <si>
    <t>1509232</t>
  </si>
  <si>
    <t>16453778</t>
  </si>
  <si>
    <t>17963010</t>
  </si>
  <si>
    <t>875391</t>
  </si>
  <si>
    <t>425222653</t>
  </si>
  <si>
    <t>827477</t>
  </si>
  <si>
    <t>2993</t>
  </si>
  <si>
    <t>829165</t>
  </si>
  <si>
    <t>83602300</t>
  </si>
  <si>
    <t>40709500</t>
  </si>
  <si>
    <t>130773500</t>
  </si>
  <si>
    <t>1541150</t>
  </si>
  <si>
    <t>129232350</t>
  </si>
  <si>
    <t>12018476</t>
  </si>
  <si>
    <t>93394</t>
  </si>
  <si>
    <t>12111870</t>
  </si>
  <si>
    <t>3209378</t>
  </si>
  <si>
    <t>144553598</t>
  </si>
  <si>
    <t>534848</t>
  </si>
  <si>
    <t>535159</t>
  </si>
  <si>
    <t>96583081</t>
  </si>
  <si>
    <t>79355296</t>
  </si>
  <si>
    <t>30335029</t>
  </si>
  <si>
    <t>206273406</t>
  </si>
  <si>
    <t>3137311</t>
  </si>
  <si>
    <t>203136095</t>
  </si>
  <si>
    <t>51311353</t>
  </si>
  <si>
    <t>703640</t>
  </si>
  <si>
    <t>52014993</t>
  </si>
  <si>
    <t>5179294</t>
  </si>
  <si>
    <t>260330382</t>
  </si>
  <si>
    <t>1093387</t>
  </si>
  <si>
    <t>1351</t>
  </si>
  <si>
    <t>1093884</t>
  </si>
  <si>
    <t>16515</t>
  </si>
  <si>
    <t>35738</t>
  </si>
  <si>
    <t xml:space="preserve">Yadkinville Tourism &amp; Development Authority </t>
  </si>
  <si>
    <t xml:space="preserve">Just wanted to let you know that 2017 was a general reappraisal year for the Town of </t>
  </si>
  <si>
    <t xml:space="preserve">Yadkinville &amp; for Yadkin County.  </t>
  </si>
  <si>
    <t xml:space="preserve">Unifi has expanded &amp; added new equipment due to new constuction on T-5.  </t>
  </si>
  <si>
    <t>1/25/2018</t>
  </si>
  <si>
    <t>Wenona C Thompson</t>
  </si>
  <si>
    <t>taxcollector@jonesvillenc.gov &amp; financedirector@jonesvillenc.gov</t>
  </si>
  <si>
    <t>73022354</t>
  </si>
  <si>
    <t>47130579</t>
  </si>
  <si>
    <t>24446083</t>
  </si>
  <si>
    <t>144599211</t>
  </si>
  <si>
    <t>3355824</t>
  </si>
  <si>
    <t>141243387</t>
  </si>
  <si>
    <t>17483250</t>
  </si>
  <si>
    <t>184407</t>
  </si>
  <si>
    <t>4657</t>
  </si>
  <si>
    <t>17672314</t>
  </si>
  <si>
    <t>1683961</t>
  </si>
  <si>
    <t>15988353</t>
  </si>
  <si>
    <t>3851280</t>
  </si>
  <si>
    <t>161083020</t>
  </si>
  <si>
    <t>805415</t>
  </si>
  <si>
    <t>806849</t>
  </si>
  <si>
    <t>4574</t>
  </si>
  <si>
    <t>335026</t>
  </si>
  <si>
    <t>10051</t>
  </si>
  <si>
    <t>82839998</t>
  </si>
  <si>
    <t>25972042</t>
  </si>
  <si>
    <t>1143</t>
  </si>
  <si>
    <t>108813183</t>
  </si>
  <si>
    <t>4164225</t>
  </si>
  <si>
    <t>104648958</t>
  </si>
  <si>
    <t>7607180</t>
  </si>
  <si>
    <t>326311</t>
  </si>
  <si>
    <t>7933491</t>
  </si>
  <si>
    <t>6849121</t>
  </si>
  <si>
    <t>119431570</t>
  </si>
  <si>
    <t>743042</t>
  </si>
  <si>
    <t>743730</t>
  </si>
  <si>
    <t>16790</t>
  </si>
  <si>
    <t>16990</t>
  </si>
  <si>
    <t>Porcha C. Brooks</t>
  </si>
  <si>
    <t>349113447</t>
  </si>
  <si>
    <t>300061955</t>
  </si>
  <si>
    <t>41563976</t>
  </si>
  <si>
    <t>690739378</t>
  </si>
  <si>
    <t>11836800</t>
  </si>
  <si>
    <t>678902578</t>
  </si>
  <si>
    <t>1311989</t>
  </si>
  <si>
    <t>63565</t>
  </si>
  <si>
    <t>91767033</t>
  </si>
  <si>
    <t>3273409</t>
  </si>
  <si>
    <t>531961</t>
  </si>
  <si>
    <t>95572403</t>
  </si>
  <si>
    <t>316216</t>
  </si>
  <si>
    <t>95256187</t>
  </si>
  <si>
    <t>31418888</t>
  </si>
  <si>
    <t>805577653</t>
  </si>
  <si>
    <t>5733596</t>
  </si>
  <si>
    <t>2984</t>
  </si>
  <si>
    <t>5738695</t>
  </si>
  <si>
    <t>26995</t>
  </si>
  <si>
    <t>3495245</t>
  </si>
  <si>
    <t>2331796</t>
  </si>
  <si>
    <t>5827041</t>
  </si>
  <si>
    <t>331496</t>
  </si>
  <si>
    <t>5495545</t>
  </si>
  <si>
    <t>512651</t>
  </si>
  <si>
    <t>61553</t>
  </si>
  <si>
    <t>574204</t>
  </si>
  <si>
    <t>1062388</t>
  </si>
  <si>
    <t>7132137</t>
  </si>
  <si>
    <t>7151</t>
  </si>
  <si>
    <t>3298228</t>
  </si>
  <si>
    <t>1638237</t>
  </si>
  <si>
    <t>4936465</t>
  </si>
  <si>
    <t>274575</t>
  </si>
  <si>
    <t>4661890</t>
  </si>
  <si>
    <t>146366</t>
  </si>
  <si>
    <t>1544</t>
  </si>
  <si>
    <t>147910</t>
  </si>
  <si>
    <t>692697</t>
  </si>
  <si>
    <t>5502497</t>
  </si>
  <si>
    <t>24758</t>
  </si>
  <si>
    <t>24772</t>
  </si>
  <si>
    <t>LISA WHITE</t>
  </si>
  <si>
    <t>704-843-2195 ext. 230</t>
  </si>
  <si>
    <t>ANN SUTTON</t>
  </si>
  <si>
    <t>1524619439</t>
  </si>
  <si>
    <t>111769600</t>
  </si>
  <si>
    <t>1636389039</t>
  </si>
  <si>
    <t>33278282</t>
  </si>
  <si>
    <t>1603110757</t>
  </si>
  <si>
    <t>28474324</t>
  </si>
  <si>
    <t>26535784</t>
  </si>
  <si>
    <t>1938540</t>
  </si>
  <si>
    <t>24593759</t>
  </si>
  <si>
    <t>827304</t>
  </si>
  <si>
    <t>983338</t>
  </si>
  <si>
    <t>26404401</t>
  </si>
  <si>
    <t>17434</t>
  </si>
  <si>
    <t>26386967</t>
  </si>
  <si>
    <t>26887801</t>
  </si>
  <si>
    <t>1656385525</t>
  </si>
  <si>
    <t>5962983</t>
  </si>
  <si>
    <t>21204</t>
  </si>
  <si>
    <t>5980915</t>
  </si>
  <si>
    <t>187667600</t>
  </si>
  <si>
    <t>20735500</t>
  </si>
  <si>
    <t>208403100</t>
  </si>
  <si>
    <t>4413200</t>
  </si>
  <si>
    <t>203989900</t>
  </si>
  <si>
    <t>17782073</t>
  </si>
  <si>
    <t>1521522</t>
  </si>
  <si>
    <t>19303595</t>
  </si>
  <si>
    <t>19241715</t>
  </si>
  <si>
    <t>5830267</t>
  </si>
  <si>
    <t>229061882</t>
  </si>
  <si>
    <t>446683</t>
  </si>
  <si>
    <t>446993</t>
  </si>
  <si>
    <t>252 462 2676</t>
  </si>
  <si>
    <t>252 462 0508</t>
  </si>
  <si>
    <t>8738560</t>
  </si>
  <si>
    <t>2250350</t>
  </si>
  <si>
    <t>10988910</t>
  </si>
  <si>
    <t>1316030</t>
  </si>
  <si>
    <t>9672880</t>
  </si>
  <si>
    <t>1872860</t>
  </si>
  <si>
    <t>1282420</t>
  </si>
  <si>
    <t>590440</t>
  </si>
  <si>
    <t>96266</t>
  </si>
  <si>
    <t>176385</t>
  </si>
  <si>
    <t>272651</t>
  </si>
  <si>
    <t>10880</t>
  </si>
  <si>
    <t>261771</t>
  </si>
  <si>
    <t>232634</t>
  </si>
  <si>
    <t>10167285</t>
  </si>
  <si>
    <t>13217</t>
  </si>
  <si>
    <t>251</t>
  </si>
  <si>
    <t>13493</t>
  </si>
  <si>
    <t>Erinn Nichols</t>
  </si>
  <si>
    <t>704-821-0313</t>
  </si>
  <si>
    <t>kwilliams@stallingsnc.org</t>
  </si>
  <si>
    <t>1284323066</t>
  </si>
  <si>
    <t>236270001</t>
  </si>
  <si>
    <t>1520593067</t>
  </si>
  <si>
    <t>10390340</t>
  </si>
  <si>
    <t>1510202727</t>
  </si>
  <si>
    <t>85730628</t>
  </si>
  <si>
    <t>6126276</t>
  </si>
  <si>
    <t>3635778</t>
  </si>
  <si>
    <t>95492682</t>
  </si>
  <si>
    <t>16671927</t>
  </si>
  <si>
    <t>1622367336</t>
  </si>
  <si>
    <t>3487701</t>
  </si>
  <si>
    <t>3647</t>
  </si>
  <si>
    <t>3491753</t>
  </si>
  <si>
    <t>6189454</t>
  </si>
  <si>
    <t>3572600</t>
  </si>
  <si>
    <t>150061536</t>
  </si>
  <si>
    <t>8850500</t>
  </si>
  <si>
    <t>158912036</t>
  </si>
  <si>
    <t>4459686</t>
  </si>
  <si>
    <t>154452350</t>
  </si>
  <si>
    <t>968932</t>
  </si>
  <si>
    <t>430544</t>
  </si>
  <si>
    <t>1399476</t>
  </si>
  <si>
    <t>1308200</t>
  </si>
  <si>
    <t>157160026</t>
  </si>
  <si>
    <t>794844</t>
  </si>
  <si>
    <t>116381</t>
  </si>
  <si>
    <t xml:space="preserve">TOWB OF SEVEN DEVILS TOURISM DEVELOPMENT AUTHORITY </t>
  </si>
  <si>
    <t>Serina T Hinson</t>
  </si>
  <si>
    <t>Ronald L Ingram</t>
  </si>
  <si>
    <t>728631300</t>
  </si>
  <si>
    <t>16270035</t>
  </si>
  <si>
    <t>712361265</t>
  </si>
  <si>
    <t>185914743</t>
  </si>
  <si>
    <t>4302893</t>
  </si>
  <si>
    <t>190217636</t>
  </si>
  <si>
    <t>26656032</t>
  </si>
  <si>
    <t>929234933</t>
  </si>
  <si>
    <t>4998145</t>
  </si>
  <si>
    <t>8941</t>
  </si>
  <si>
    <t>5025293</t>
  </si>
  <si>
    <t>16203</t>
  </si>
  <si>
    <t>16531</t>
  </si>
  <si>
    <t>1/26/2018</t>
  </si>
  <si>
    <t>816645</t>
  </si>
  <si>
    <t>8674790</t>
  </si>
  <si>
    <t>558486</t>
  </si>
  <si>
    <t>8116304</t>
  </si>
  <si>
    <t>347714</t>
  </si>
  <si>
    <t>75394</t>
  </si>
  <si>
    <t>272320</t>
  </si>
  <si>
    <t>79448</t>
  </si>
  <si>
    <t>17760</t>
  </si>
  <si>
    <t>97208</t>
  </si>
  <si>
    <t>447893</t>
  </si>
  <si>
    <t>8661405</t>
  </si>
  <si>
    <t>23386</t>
  </si>
  <si>
    <t>23529</t>
  </si>
  <si>
    <t>TOWN CLER/FINANCE OFFICER</t>
  </si>
  <si>
    <t>910980100</t>
  </si>
  <si>
    <t>9109801000</t>
  </si>
  <si>
    <t>5716165</t>
  </si>
  <si>
    <t>300419</t>
  </si>
  <si>
    <t>676864</t>
  </si>
  <si>
    <t>6693448</t>
  </si>
  <si>
    <t>411630</t>
  </si>
  <si>
    <t>6281818</t>
  </si>
  <si>
    <t>333405</t>
  </si>
  <si>
    <t>276630</t>
  </si>
  <si>
    <t>56775</t>
  </si>
  <si>
    <t>177519</t>
  </si>
  <si>
    <t>60131</t>
  </si>
  <si>
    <t>618636</t>
  </si>
  <si>
    <t>7138754</t>
  </si>
  <si>
    <t>17133</t>
  </si>
  <si>
    <t>17140</t>
  </si>
  <si>
    <t>Kimberly Turner</t>
  </si>
  <si>
    <t>6436210</t>
  </si>
  <si>
    <t>382943</t>
  </si>
  <si>
    <t>266356</t>
  </si>
  <si>
    <t>7085509</t>
  </si>
  <si>
    <t>365099</t>
  </si>
  <si>
    <t>6720410</t>
  </si>
  <si>
    <t>416526</t>
  </si>
  <si>
    <t>324267</t>
  </si>
  <si>
    <t>92259</t>
  </si>
  <si>
    <t>1230942</t>
  </si>
  <si>
    <t>150070</t>
  </si>
  <si>
    <t>1383862</t>
  </si>
  <si>
    <t>486531</t>
  </si>
  <si>
    <t>8590803</t>
  </si>
  <si>
    <t>25773</t>
  </si>
  <si>
    <t>25791</t>
  </si>
  <si>
    <t>176213170</t>
  </si>
  <si>
    <t>77598170</t>
  </si>
  <si>
    <t>39400120</t>
  </si>
  <si>
    <t>9316840</t>
  </si>
  <si>
    <t>302528300</t>
  </si>
  <si>
    <t>6199853</t>
  </si>
  <si>
    <t>296328447</t>
  </si>
  <si>
    <t>145394426</t>
  </si>
  <si>
    <t>462815</t>
  </si>
  <si>
    <t>145859101</t>
  </si>
  <si>
    <t>38600</t>
  </si>
  <si>
    <t>145820501</t>
  </si>
  <si>
    <t>12909476</t>
  </si>
  <si>
    <t>455058424</t>
  </si>
  <si>
    <t>2184280</t>
  </si>
  <si>
    <t>484</t>
  </si>
  <si>
    <t>2184764</t>
  </si>
  <si>
    <t>Jbyrd@WilkesboroNC.org</t>
  </si>
  <si>
    <t>480752240</t>
  </si>
  <si>
    <t>314727370</t>
  </si>
  <si>
    <t>795479610</t>
  </si>
  <si>
    <t>131545350</t>
  </si>
  <si>
    <t>663934260</t>
  </si>
  <si>
    <t>3645980</t>
  </si>
  <si>
    <t>1863290</t>
  </si>
  <si>
    <t>1782690</t>
  </si>
  <si>
    <t>112411097</t>
  </si>
  <si>
    <t>2910</t>
  </si>
  <si>
    <t>112408187</t>
  </si>
  <si>
    <t>12079160</t>
  </si>
  <si>
    <t>788421607</t>
  </si>
  <si>
    <t>2795857</t>
  </si>
  <si>
    <t>39333</t>
  </si>
  <si>
    <t>5095</t>
  </si>
  <si>
    <t>3677</t>
  </si>
  <si>
    <t>2836608</t>
  </si>
  <si>
    <t>167962</t>
  </si>
  <si>
    <t>8398</t>
  </si>
  <si>
    <t>159564</t>
  </si>
  <si>
    <t>1320960280</t>
  </si>
  <si>
    <t>66086140</t>
  </si>
  <si>
    <t>5703530</t>
  </si>
  <si>
    <t>10109260</t>
  </si>
  <si>
    <t>1402859210</t>
  </si>
  <si>
    <t>70286614</t>
  </si>
  <si>
    <t>1332572596</t>
  </si>
  <si>
    <t>27032430</t>
  </si>
  <si>
    <t>22792918</t>
  </si>
  <si>
    <t>4239512</t>
  </si>
  <si>
    <t>18609349</t>
  </si>
  <si>
    <t>5309158</t>
  </si>
  <si>
    <t>23918507</t>
  </si>
  <si>
    <t>8573</t>
  </si>
  <si>
    <t>23909934</t>
  </si>
  <si>
    <t>28246505</t>
  </si>
  <si>
    <t>1384729035</t>
  </si>
  <si>
    <t>380806</t>
  </si>
  <si>
    <t>380959</t>
  </si>
  <si>
    <t>239144872</t>
  </si>
  <si>
    <t>19621025</t>
  </si>
  <si>
    <t>12541587</t>
  </si>
  <si>
    <t>271307484</t>
  </si>
  <si>
    <t>9451200</t>
  </si>
  <si>
    <t>261856284</t>
  </si>
  <si>
    <t>6672875</t>
  </si>
  <si>
    <t>5311190</t>
  </si>
  <si>
    <t>1361685</t>
  </si>
  <si>
    <t>5314970</t>
  </si>
  <si>
    <t>4113484</t>
  </si>
  <si>
    <t>94252</t>
  </si>
  <si>
    <t>9522706</t>
  </si>
  <si>
    <t>172080</t>
  </si>
  <si>
    <t>9350626</t>
  </si>
  <si>
    <t>5326619</t>
  </si>
  <si>
    <t>276533529</t>
  </si>
  <si>
    <t>566894</t>
  </si>
  <si>
    <t>402</t>
  </si>
  <si>
    <t>474</t>
  </si>
  <si>
    <t>567215</t>
  </si>
  <si>
    <t>Erin Marie Wheeler</t>
  </si>
  <si>
    <t>Interim Finance Officer</t>
  </si>
  <si>
    <t>828-669-8002 ex 302</t>
  </si>
  <si>
    <t>ewheeler@townofmontreat.org</t>
  </si>
  <si>
    <t>237901300</t>
  </si>
  <si>
    <t>600000</t>
  </si>
  <si>
    <t>238501300</t>
  </si>
  <si>
    <t>647009</t>
  </si>
  <si>
    <t>237854291</t>
  </si>
  <si>
    <t>656204</t>
  </si>
  <si>
    <t>177915</t>
  </si>
  <si>
    <t>834119</t>
  </si>
  <si>
    <t>1271705</t>
  </si>
  <si>
    <t>239960115</t>
  </si>
  <si>
    <t>983834</t>
  </si>
  <si>
    <t>983845</t>
  </si>
  <si>
    <t>(828)625-9983 x102</t>
  </si>
  <si>
    <t>(828) 625-9983 x102</t>
  </si>
  <si>
    <t>761148079</t>
  </si>
  <si>
    <t>75397726</t>
  </si>
  <si>
    <t>836545805</t>
  </si>
  <si>
    <t>11621379</t>
  </si>
  <si>
    <t>824924426</t>
  </si>
  <si>
    <t>9351979</t>
  </si>
  <si>
    <t>827193826</t>
  </si>
  <si>
    <t>4950664</t>
  </si>
  <si>
    <t>9106385</t>
  </si>
  <si>
    <t>3045780</t>
  </si>
  <si>
    <t>17102829</t>
  </si>
  <si>
    <t>9912643</t>
  </si>
  <si>
    <t>851939898</t>
  </si>
  <si>
    <t>2351354</t>
  </si>
  <si>
    <t>403936</t>
  </si>
  <si>
    <t>15230</t>
  </si>
  <si>
    <t>4845</t>
  </si>
  <si>
    <t>425866</t>
  </si>
  <si>
    <t>13528079</t>
  </si>
  <si>
    <t>1623027</t>
  </si>
  <si>
    <t>2275360</t>
  </si>
  <si>
    <t>17426466</t>
  </si>
  <si>
    <t>91625</t>
  </si>
  <si>
    <t>17334841</t>
  </si>
  <si>
    <t>381000</t>
  </si>
  <si>
    <t>547200</t>
  </si>
  <si>
    <t>1053132</t>
  </si>
  <si>
    <t>18935173</t>
  </si>
  <si>
    <t>104143</t>
  </si>
  <si>
    <t>104288</t>
  </si>
  <si>
    <t>910.582.2651</t>
  </si>
  <si>
    <t>Jennifer Turner</t>
  </si>
  <si>
    <t>910.582.7983</t>
  </si>
  <si>
    <t>910.582.5815</t>
  </si>
  <si>
    <t>163513620</t>
  </si>
  <si>
    <t>56830083</t>
  </si>
  <si>
    <t>9008447</t>
  </si>
  <si>
    <t>229352150</t>
  </si>
  <si>
    <t>18299985</t>
  </si>
  <si>
    <t>211052165</t>
  </si>
  <si>
    <t>26895773</t>
  </si>
  <si>
    <t>23303</t>
  </si>
  <si>
    <t>26872470</t>
  </si>
  <si>
    <t>25547257</t>
  </si>
  <si>
    <t>263471892</t>
  </si>
  <si>
    <t>1565178</t>
  </si>
  <si>
    <t>171315</t>
  </si>
  <si>
    <t>1734470</t>
  </si>
  <si>
    <t>22923</t>
  </si>
  <si>
    <t>23223</t>
  </si>
  <si>
    <t>1967490</t>
  </si>
  <si>
    <t>1862360</t>
  </si>
  <si>
    <t>7558</t>
  </si>
  <si>
    <t>145356</t>
  </si>
  <si>
    <t>152914</t>
  </si>
  <si>
    <t>259122</t>
  </si>
  <si>
    <t>2274396</t>
  </si>
  <si>
    <t>12282</t>
  </si>
  <si>
    <t>Luther H. Lewis Jr.</t>
  </si>
  <si>
    <t>26626870</t>
  </si>
  <si>
    <t>12480170</t>
  </si>
  <si>
    <t>39107040</t>
  </si>
  <si>
    <t>948645</t>
  </si>
  <si>
    <t>38158395</t>
  </si>
  <si>
    <t>675980</t>
  </si>
  <si>
    <t>516900</t>
  </si>
  <si>
    <t>159080</t>
  </si>
  <si>
    <t>9092729</t>
  </si>
  <si>
    <t>9313949</t>
  </si>
  <si>
    <t>1087353</t>
  </si>
  <si>
    <t>48559697</t>
  </si>
  <si>
    <t>276790</t>
  </si>
  <si>
    <t>278913</t>
  </si>
  <si>
    <t>162271467</t>
  </si>
  <si>
    <t>52515855</t>
  </si>
  <si>
    <t>230644975</t>
  </si>
  <si>
    <t>5038547</t>
  </si>
  <si>
    <t>225606428</t>
  </si>
  <si>
    <t>46752471</t>
  </si>
  <si>
    <t>812662</t>
  </si>
  <si>
    <t>755955</t>
  </si>
  <si>
    <t>48321088</t>
  </si>
  <si>
    <t>9357</t>
  </si>
  <si>
    <t>48311731</t>
  </si>
  <si>
    <t>9845575</t>
  </si>
  <si>
    <t>283763734</t>
  </si>
  <si>
    <t>1644651</t>
  </si>
  <si>
    <t>958</t>
  </si>
  <si>
    <t>1646788</t>
  </si>
  <si>
    <t>6667620</t>
  </si>
  <si>
    <t>5035411</t>
  </si>
  <si>
    <t>12355144</t>
  </si>
  <si>
    <t>1617918</t>
  </si>
  <si>
    <t>10737226</t>
  </si>
  <si>
    <t>3932150</t>
  </si>
  <si>
    <t>1253423</t>
  </si>
  <si>
    <t>2678727</t>
  </si>
  <si>
    <t>466653</t>
  </si>
  <si>
    <t>36215</t>
  </si>
  <si>
    <t>502868</t>
  </si>
  <si>
    <t>198521</t>
  </si>
  <si>
    <t>11438615</t>
  </si>
  <si>
    <t>21733</t>
  </si>
  <si>
    <t>21794</t>
  </si>
  <si>
    <t>E Clayton Campbell</t>
  </si>
  <si>
    <t>Yadkin County Tax Adminstrator</t>
  </si>
  <si>
    <t>51374827</t>
  </si>
  <si>
    <t>8406590</t>
  </si>
  <si>
    <t>2536344</t>
  </si>
  <si>
    <t>62317761</t>
  </si>
  <si>
    <t>1805468</t>
  </si>
  <si>
    <t>60512293</t>
  </si>
  <si>
    <t>663513</t>
  </si>
  <si>
    <t>386203</t>
  </si>
  <si>
    <t>277310</t>
  </si>
  <si>
    <t>7060786</t>
  </si>
  <si>
    <t>169953</t>
  </si>
  <si>
    <t>33569</t>
  </si>
  <si>
    <t>7264308</t>
  </si>
  <si>
    <t>11183862</t>
  </si>
  <si>
    <t>78960463</t>
  </si>
  <si>
    <t>378992</t>
  </si>
  <si>
    <t>379010</t>
  </si>
  <si>
    <t>2017 was a General Reappraisal Year for Yadkin County</t>
  </si>
  <si>
    <t>52122578</t>
  </si>
  <si>
    <t>3329504</t>
  </si>
  <si>
    <t>56095203</t>
  </si>
  <si>
    <t>1043717</t>
  </si>
  <si>
    <t>55051486</t>
  </si>
  <si>
    <t>421480</t>
  </si>
  <si>
    <t>118674</t>
  </si>
  <si>
    <t>273251</t>
  </si>
  <si>
    <t>813405</t>
  </si>
  <si>
    <t>1045487</t>
  </si>
  <si>
    <t>56910378</t>
  </si>
  <si>
    <t>233333</t>
  </si>
  <si>
    <t>233424</t>
  </si>
  <si>
    <t>70-279-0454</t>
  </si>
  <si>
    <t>80834401</t>
  </si>
  <si>
    <t>36015249</t>
  </si>
  <si>
    <t>16040158</t>
  </si>
  <si>
    <t>132889808</t>
  </si>
  <si>
    <t>1803098</t>
  </si>
  <si>
    <t>131086710</t>
  </si>
  <si>
    <t>11196166</t>
  </si>
  <si>
    <t>1940021</t>
  </si>
  <si>
    <t>526225</t>
  </si>
  <si>
    <t>13662412</t>
  </si>
  <si>
    <t>6835</t>
  </si>
  <si>
    <t>13655577</t>
  </si>
  <si>
    <t>2716770</t>
  </si>
  <si>
    <t>147459057</t>
  </si>
  <si>
    <t>677656</t>
  </si>
  <si>
    <t>666</t>
  </si>
  <si>
    <t>678980</t>
  </si>
  <si>
    <t>6208</t>
  </si>
  <si>
    <t>4529</t>
  </si>
  <si>
    <t>10737</t>
  </si>
  <si>
    <t>167734786</t>
  </si>
  <si>
    <t>27488383</t>
  </si>
  <si>
    <t>18894237</t>
  </si>
  <si>
    <t>214117406</t>
  </si>
  <si>
    <t>5888460</t>
  </si>
  <si>
    <t>208228946</t>
  </si>
  <si>
    <t>17843523</t>
  </si>
  <si>
    <t>645769</t>
  </si>
  <si>
    <t>510244</t>
  </si>
  <si>
    <t>18999536</t>
  </si>
  <si>
    <t>4685312</t>
  </si>
  <si>
    <t>231913794</t>
  </si>
  <si>
    <t>1113146</t>
  </si>
  <si>
    <t>1113966</t>
  </si>
  <si>
    <t>762122331</t>
  </si>
  <si>
    <t>432223500</t>
  </si>
  <si>
    <t>153015754</t>
  </si>
  <si>
    <t>1347361585</t>
  </si>
  <si>
    <t>24389927</t>
  </si>
  <si>
    <t>1322971658</t>
  </si>
  <si>
    <t>12271053</t>
  </si>
  <si>
    <t>8896973</t>
  </si>
  <si>
    <t>3374080</t>
  </si>
  <si>
    <t>536303613</t>
  </si>
  <si>
    <t>7108246</t>
  </si>
  <si>
    <t>3887936</t>
  </si>
  <si>
    <t>547299795</t>
  </si>
  <si>
    <t>7277983</t>
  </si>
  <si>
    <t>540021812</t>
  </si>
  <si>
    <t>48773095</t>
  </si>
  <si>
    <t>1911766565</t>
  </si>
  <si>
    <t>9371385</t>
  </si>
  <si>
    <t>244706</t>
  </si>
  <si>
    <t>14723</t>
  </si>
  <si>
    <t>9630814</t>
  </si>
  <si>
    <t>7150</t>
  </si>
  <si>
    <t>31104</t>
  </si>
  <si>
    <t>235867</t>
  </si>
  <si>
    <t>Jonathan B Kanipe</t>
  </si>
  <si>
    <t>691889100</t>
  </si>
  <si>
    <t>73125300</t>
  </si>
  <si>
    <t>765014400</t>
  </si>
  <si>
    <t>31069250</t>
  </si>
  <si>
    <t>733945150</t>
  </si>
  <si>
    <t>36893200</t>
  </si>
  <si>
    <t>30447900</t>
  </si>
  <si>
    <t>6445300</t>
  </si>
  <si>
    <t>6148708</t>
  </si>
  <si>
    <t>6195094</t>
  </si>
  <si>
    <t>4850169</t>
  </si>
  <si>
    <t>744990413</t>
  </si>
  <si>
    <t>2458457</t>
  </si>
  <si>
    <t>294490838</t>
  </si>
  <si>
    <t>89603055</t>
  </si>
  <si>
    <t>20495240</t>
  </si>
  <si>
    <t>10208250</t>
  </si>
  <si>
    <t>414797383</t>
  </si>
  <si>
    <t>57169402</t>
  </si>
  <si>
    <t>357627981</t>
  </si>
  <si>
    <t>30033041</t>
  </si>
  <si>
    <t>599102</t>
  </si>
  <si>
    <t>30632143</t>
  </si>
  <si>
    <t>30630365</t>
  </si>
  <si>
    <t>12687279</t>
  </si>
  <si>
    <t>400945625</t>
  </si>
  <si>
    <t>0.468</t>
  </si>
  <si>
    <t>1876426</t>
  </si>
  <si>
    <t>1877408</t>
  </si>
  <si>
    <t>Amy Schueneman</t>
  </si>
  <si>
    <t>704-436-0381</t>
  </si>
  <si>
    <t>125244732</t>
  </si>
  <si>
    <t>67388</t>
  </si>
  <si>
    <t>125312120</t>
  </si>
  <si>
    <t>2834117</t>
  </si>
  <si>
    <t>122478003</t>
  </si>
  <si>
    <t>4942584</t>
  </si>
  <si>
    <t>2829136</t>
  </si>
  <si>
    <t>130249723</t>
  </si>
  <si>
    <t>672105</t>
  </si>
  <si>
    <t>974135970</t>
  </si>
  <si>
    <t>442738862</t>
  </si>
  <si>
    <t>156668705</t>
  </si>
  <si>
    <t>1573543537</t>
  </si>
  <si>
    <t>76998953</t>
  </si>
  <si>
    <t>1496544584</t>
  </si>
  <si>
    <t>256404</t>
  </si>
  <si>
    <t>251237</t>
  </si>
  <si>
    <t>5167</t>
  </si>
  <si>
    <t>433270694</t>
  </si>
  <si>
    <t>676958</t>
  </si>
  <si>
    <t>1198604</t>
  </si>
  <si>
    <t>435146256</t>
  </si>
  <si>
    <t>24614281</t>
  </si>
  <si>
    <t>1956305121</t>
  </si>
  <si>
    <t>9193929</t>
  </si>
  <si>
    <t>801</t>
  </si>
  <si>
    <t>6329</t>
  </si>
  <si>
    <t>9201059</t>
  </si>
  <si>
    <t>915755435</t>
  </si>
  <si>
    <t>1515163002</t>
  </si>
  <si>
    <t>18618418</t>
  </si>
  <si>
    <t>Includes $58,380,535 in wholly exempt property that was excluded last year</t>
  </si>
  <si>
    <t>12% over prior year - due to revaluation and actual growth</t>
  </si>
  <si>
    <t>Robert C. Taylor, Jr</t>
  </si>
  <si>
    <t>252-481-5820</t>
  </si>
  <si>
    <t>1/29/2018</t>
  </si>
  <si>
    <t>Anne Heath</t>
  </si>
  <si>
    <t>252-902-3446</t>
  </si>
  <si>
    <t>252-830-0756</t>
  </si>
  <si>
    <t>anne.heath@pittcountync.gov</t>
  </si>
  <si>
    <t>151473561</t>
  </si>
  <si>
    <t>74224498</t>
  </si>
  <si>
    <t>232985506</t>
  </si>
  <si>
    <t>38804329</t>
  </si>
  <si>
    <t>194181177</t>
  </si>
  <si>
    <t>2948709</t>
  </si>
  <si>
    <t>2504937</t>
  </si>
  <si>
    <t>443772</t>
  </si>
  <si>
    <t>8659328</t>
  </si>
  <si>
    <t>793409</t>
  </si>
  <si>
    <t>56993</t>
  </si>
  <si>
    <t>9509730</t>
  </si>
  <si>
    <t>32570</t>
  </si>
  <si>
    <t>9477160</t>
  </si>
  <si>
    <t>1856377</t>
  </si>
  <si>
    <t>205514714</t>
  </si>
  <si>
    <t>1101968</t>
  </si>
  <si>
    <t>6903</t>
  </si>
  <si>
    <t>1107901</t>
  </si>
  <si>
    <t>CONNIE B. FORAND</t>
  </si>
  <si>
    <t>616246414</t>
  </si>
  <si>
    <t>616890799</t>
  </si>
  <si>
    <t>616889297</t>
  </si>
  <si>
    <t>4720577</t>
  </si>
  <si>
    <t>4436447</t>
  </si>
  <si>
    <t>626046321</t>
  </si>
  <si>
    <t>1956395</t>
  </si>
  <si>
    <t>437025</t>
  </si>
  <si>
    <t>2688669249</t>
  </si>
  <si>
    <t>1669187200</t>
  </si>
  <si>
    <t>550082770</t>
  </si>
  <si>
    <t>4907939219</t>
  </si>
  <si>
    <t>41142484</t>
  </si>
  <si>
    <t>4866796735</t>
  </si>
  <si>
    <t>20510520</t>
  </si>
  <si>
    <t>14111500</t>
  </si>
  <si>
    <t>6399020</t>
  </si>
  <si>
    <t>748822857</t>
  </si>
  <si>
    <t>32752171</t>
  </si>
  <si>
    <t>101535588</t>
  </si>
  <si>
    <t>883110616</t>
  </si>
  <si>
    <t>29511</t>
  </si>
  <si>
    <t>883081105</t>
  </si>
  <si>
    <t>60036527</t>
  </si>
  <si>
    <t>5809914367</t>
  </si>
  <si>
    <t>33652688</t>
  </si>
  <si>
    <t>29378</t>
  </si>
  <si>
    <t>79779</t>
  </si>
  <si>
    <t>4966</t>
  </si>
  <si>
    <t>33756879</t>
  </si>
  <si>
    <t>65496</t>
  </si>
  <si>
    <t>45298</t>
  </si>
  <si>
    <t>110794</t>
  </si>
  <si>
    <t>1030943</t>
  </si>
  <si>
    <t>20309</t>
  </si>
  <si>
    <t>1010634</t>
  </si>
  <si>
    <t>Mooresville Travel &amp; Tourism Authority</t>
  </si>
  <si>
    <t>202244800</t>
  </si>
  <si>
    <t>9850700</t>
  </si>
  <si>
    <t>6866600</t>
  </si>
  <si>
    <t>221926700</t>
  </si>
  <si>
    <t>1715500</t>
  </si>
  <si>
    <t>220211200</t>
  </si>
  <si>
    <t>33261572</t>
  </si>
  <si>
    <t>161260</t>
  </si>
  <si>
    <t>1313610</t>
  </si>
  <si>
    <t>34736442</t>
  </si>
  <si>
    <t>1430180</t>
  </si>
  <si>
    <t>256377822</t>
  </si>
  <si>
    <t>512756</t>
  </si>
  <si>
    <t>512930</t>
  </si>
  <si>
    <t>Christy Horne</t>
  </si>
  <si>
    <t>85788656</t>
  </si>
  <si>
    <t>3211487</t>
  </si>
  <si>
    <t>82577169</t>
  </si>
  <si>
    <t>3048482</t>
  </si>
  <si>
    <t>673030</t>
  </si>
  <si>
    <t>86298681</t>
  </si>
  <si>
    <t>271848</t>
  </si>
  <si>
    <t>272008</t>
  </si>
  <si>
    <t>4840</t>
  </si>
  <si>
    <t>760411700</t>
  </si>
  <si>
    <t>262068400</t>
  </si>
  <si>
    <t>9125600</t>
  </si>
  <si>
    <t>1031605700</t>
  </si>
  <si>
    <t>28396672</t>
  </si>
  <si>
    <t>1003209028</t>
  </si>
  <si>
    <t>520500</t>
  </si>
  <si>
    <t>373000</t>
  </si>
  <si>
    <t>147500</t>
  </si>
  <si>
    <t>97210422</t>
  </si>
  <si>
    <t>3061031</t>
  </si>
  <si>
    <t>100271453</t>
  </si>
  <si>
    <t>100221453</t>
  </si>
  <si>
    <t>14451139</t>
  </si>
  <si>
    <t>1117881620</t>
  </si>
  <si>
    <t>0.3325</t>
  </si>
  <si>
    <t>3719289</t>
  </si>
  <si>
    <t>7794</t>
  </si>
  <si>
    <t>1299</t>
  </si>
  <si>
    <t>3728382</t>
  </si>
  <si>
    <t>E CLAYTON CAMPBELL</t>
  </si>
  <si>
    <t>YADKIN COUNTY TAX ADMINSTRATOR</t>
  </si>
  <si>
    <t>336-849-7923</t>
  </si>
  <si>
    <t>27801599</t>
  </si>
  <si>
    <t>8893932</t>
  </si>
  <si>
    <t>2588862</t>
  </si>
  <si>
    <t>39284393</t>
  </si>
  <si>
    <t>1548509</t>
  </si>
  <si>
    <t>37735884</t>
  </si>
  <si>
    <t>1249616</t>
  </si>
  <si>
    <t>918187</t>
  </si>
  <si>
    <t>331429</t>
  </si>
  <si>
    <t>1551263</t>
  </si>
  <si>
    <t>50445</t>
  </si>
  <si>
    <t>35192</t>
  </si>
  <si>
    <t>1636900</t>
  </si>
  <si>
    <t>704452</t>
  </si>
  <si>
    <t>40077236</t>
  </si>
  <si>
    <t>192371</t>
  </si>
  <si>
    <t>Belinda D. White</t>
  </si>
  <si>
    <t>Town of Falcon, Town Clerk</t>
  </si>
  <si>
    <t>910-980-1355</t>
  </si>
  <si>
    <t>(910) 678-7575</t>
  </si>
  <si>
    <t>(910) 678-7815</t>
  </si>
  <si>
    <t>11016734</t>
  </si>
  <si>
    <t>1181247</t>
  </si>
  <si>
    <t>1180887</t>
  </si>
  <si>
    <t>13378868</t>
  </si>
  <si>
    <t>593939</t>
  </si>
  <si>
    <t>12784929</t>
  </si>
  <si>
    <t>613053</t>
  </si>
  <si>
    <t>484011</t>
  </si>
  <si>
    <t>129042</t>
  </si>
  <si>
    <t>814447</t>
  </si>
  <si>
    <t>277952</t>
  </si>
  <si>
    <t>79006</t>
  </si>
  <si>
    <t>1171405</t>
  </si>
  <si>
    <t>861969</t>
  </si>
  <si>
    <t>14818303</t>
  </si>
  <si>
    <t>22227</t>
  </si>
  <si>
    <t>68258000</t>
  </si>
  <si>
    <t>913740</t>
  </si>
  <si>
    <t>67344260</t>
  </si>
  <si>
    <t>75412000</t>
  </si>
  <si>
    <t>113740</t>
  </si>
  <si>
    <t>75298260</t>
  </si>
  <si>
    <t>7954000</t>
  </si>
  <si>
    <t>2544683</t>
  </si>
  <si>
    <t>77842943</t>
  </si>
  <si>
    <t>474915</t>
  </si>
  <si>
    <t>475046</t>
  </si>
  <si>
    <t>69287440</t>
  </si>
  <si>
    <t>1443594</t>
  </si>
  <si>
    <t>67843846</t>
  </si>
  <si>
    <t>2283117</t>
  </si>
  <si>
    <t>256085</t>
  </si>
  <si>
    <t>2027032</t>
  </si>
  <si>
    <t>2271281</t>
  </si>
  <si>
    <t>72142159</t>
  </si>
  <si>
    <t>310211</t>
  </si>
  <si>
    <t>310775</t>
  </si>
  <si>
    <t>1987099271</t>
  </si>
  <si>
    <t>14287930</t>
  </si>
  <si>
    <t>1972811341</t>
  </si>
  <si>
    <t>29782938</t>
  </si>
  <si>
    <t>17590444</t>
  </si>
  <si>
    <t>47373382</t>
  </si>
  <si>
    <t>32951844</t>
  </si>
  <si>
    <t>2053136567</t>
  </si>
  <si>
    <t>7818239</t>
  </si>
  <si>
    <t>3458</t>
  </si>
  <si>
    <t>7823777</t>
  </si>
  <si>
    <t>1303</t>
  </si>
  <si>
    <t>Can't breakdown - County can't provide</t>
  </si>
  <si>
    <t>Samuel K. Anders</t>
  </si>
  <si>
    <t>C.P.A., M.S.A., P.C.</t>
  </si>
  <si>
    <t>(336) 643-7577</t>
  </si>
  <si>
    <t>Samuel Kyle Anders</t>
  </si>
  <si>
    <t>(336) 643-3606</t>
  </si>
  <si>
    <t>852699085</t>
  </si>
  <si>
    <t>65350200</t>
  </si>
  <si>
    <t>117340</t>
  </si>
  <si>
    <t>3102770</t>
  </si>
  <si>
    <t>921269395</t>
  </si>
  <si>
    <t>55398220</t>
  </si>
  <si>
    <t>865871175</t>
  </si>
  <si>
    <t>13933643</t>
  </si>
  <si>
    <t>11358720</t>
  </si>
  <si>
    <t>2574923</t>
  </si>
  <si>
    <t>19053834</t>
  </si>
  <si>
    <t>3680538</t>
  </si>
  <si>
    <t>22734372</t>
  </si>
  <si>
    <t>15111600</t>
  </si>
  <si>
    <t>903717147</t>
  </si>
  <si>
    <t>722974</t>
  </si>
  <si>
    <t>723216</t>
  </si>
  <si>
    <t>Roy Lynch</t>
  </si>
  <si>
    <t>1/28/2018</t>
  </si>
  <si>
    <t>rlynch@silercity.org</t>
  </si>
  <si>
    <t>186873916</t>
  </si>
  <si>
    <t>125269287</t>
  </si>
  <si>
    <t>19362541</t>
  </si>
  <si>
    <t>331505744</t>
  </si>
  <si>
    <t>7598704</t>
  </si>
  <si>
    <t>323907040</t>
  </si>
  <si>
    <t>2884919</t>
  </si>
  <si>
    <t>2690609</t>
  </si>
  <si>
    <t>194310</t>
  </si>
  <si>
    <t>30188257</t>
  </si>
  <si>
    <t>4085568</t>
  </si>
  <si>
    <t>6386463</t>
  </si>
  <si>
    <t>40660288</t>
  </si>
  <si>
    <t>83922</t>
  </si>
  <si>
    <t>40576366</t>
  </si>
  <si>
    <t>11571622</t>
  </si>
  <si>
    <t>376055028</t>
  </si>
  <si>
    <t>1917429</t>
  </si>
  <si>
    <t>2391</t>
  </si>
  <si>
    <t>1920283</t>
  </si>
  <si>
    <t>5655</t>
  </si>
  <si>
    <t>(910)289-2555</t>
  </si>
  <si>
    <t>16088376</t>
  </si>
  <si>
    <t>405550</t>
  </si>
  <si>
    <t>15682826</t>
  </si>
  <si>
    <t>208949</t>
  </si>
  <si>
    <t>226266</t>
  </si>
  <si>
    <t>435215</t>
  </si>
  <si>
    <t>403857</t>
  </si>
  <si>
    <t>16521898</t>
  </si>
  <si>
    <t>47049</t>
  </si>
  <si>
    <t>45751</t>
  </si>
  <si>
    <t>kstafford@cityofclintonnc.com</t>
  </si>
  <si>
    <t>371257299</t>
  </si>
  <si>
    <t>126655260</t>
  </si>
  <si>
    <t>55518043</t>
  </si>
  <si>
    <t>563215323</t>
  </si>
  <si>
    <t>10335399</t>
  </si>
  <si>
    <t>552879924</t>
  </si>
  <si>
    <t>5383063</t>
  </si>
  <si>
    <t>2891081</t>
  </si>
  <si>
    <t>2491982</t>
  </si>
  <si>
    <t>142300319</t>
  </si>
  <si>
    <t>528437</t>
  </si>
  <si>
    <t>142828756</t>
  </si>
  <si>
    <t>1036000</t>
  </si>
  <si>
    <t>141792756</t>
  </si>
  <si>
    <t>17369040</t>
  </si>
  <si>
    <t>712041720</t>
  </si>
  <si>
    <t>2848167</t>
  </si>
  <si>
    <t>79884</t>
  </si>
  <si>
    <t>14819</t>
  </si>
  <si>
    <t>2942870</t>
  </si>
  <si>
    <t>56157</t>
  </si>
  <si>
    <t>57327</t>
  </si>
  <si>
    <t>17035</t>
  </si>
  <si>
    <t>37762190</t>
  </si>
  <si>
    <t>15182727</t>
  </si>
  <si>
    <t>249457</t>
  </si>
  <si>
    <t>53194374</t>
  </si>
  <si>
    <t>958324</t>
  </si>
  <si>
    <t>52236050</t>
  </si>
  <si>
    <t>1054755</t>
  </si>
  <si>
    <t>203255</t>
  </si>
  <si>
    <t>851500</t>
  </si>
  <si>
    <t>1860796</t>
  </si>
  <si>
    <t>600400</t>
  </si>
  <si>
    <t>13017</t>
  </si>
  <si>
    <t>2474213</t>
  </si>
  <si>
    <t>35150</t>
  </si>
  <si>
    <t>2439063</t>
  </si>
  <si>
    <t>1619197</t>
  </si>
  <si>
    <t>56294310</t>
  </si>
  <si>
    <t>306860</t>
  </si>
  <si>
    <t>310539</t>
  </si>
  <si>
    <t>19149450</t>
  </si>
  <si>
    <t>2794881</t>
  </si>
  <si>
    <t>560601</t>
  </si>
  <si>
    <t>22504932</t>
  </si>
  <si>
    <t>1179836</t>
  </si>
  <si>
    <t>21325096</t>
  </si>
  <si>
    <t>2671065</t>
  </si>
  <si>
    <t>72775</t>
  </si>
  <si>
    <t>2743840</t>
  </si>
  <si>
    <t>8344</t>
  </si>
  <si>
    <t>2735496</t>
  </si>
  <si>
    <t>589718</t>
  </si>
  <si>
    <t>24650310</t>
  </si>
  <si>
    <t>177482</t>
  </si>
  <si>
    <t>1626</t>
  </si>
  <si>
    <t>179262</t>
  </si>
  <si>
    <t>3910</t>
  </si>
  <si>
    <t>3975</t>
  </si>
  <si>
    <t>1/31/2018</t>
  </si>
  <si>
    <t>28640082</t>
  </si>
  <si>
    <t>1427640</t>
  </si>
  <si>
    <t>27212442</t>
  </si>
  <si>
    <t>1014959</t>
  </si>
  <si>
    <t>27625123</t>
  </si>
  <si>
    <t>2442654</t>
  </si>
  <si>
    <t>964534</t>
  </si>
  <si>
    <t>30619630</t>
  </si>
  <si>
    <t>15310</t>
  </si>
  <si>
    <t>218558045</t>
  </si>
  <si>
    <t>98466260</t>
  </si>
  <si>
    <t>21765730</t>
  </si>
  <si>
    <t>338790035</t>
  </si>
  <si>
    <t>7536410</t>
  </si>
  <si>
    <t>331253625</t>
  </si>
  <si>
    <t>2728270</t>
  </si>
  <si>
    <t>1520250</t>
  </si>
  <si>
    <t>1208020</t>
  </si>
  <si>
    <t>50681061</t>
  </si>
  <si>
    <t>2403156</t>
  </si>
  <si>
    <t>5818963</t>
  </si>
  <si>
    <t>58903180</t>
  </si>
  <si>
    <t>6883734</t>
  </si>
  <si>
    <t>397040539</t>
  </si>
  <si>
    <t>2039947</t>
  </si>
  <si>
    <t>1377</t>
  </si>
  <si>
    <t>2043190</t>
  </si>
  <si>
    <t>Natalie Walker</t>
  </si>
  <si>
    <t>Wanda M. Lurvey</t>
  </si>
  <si>
    <t>828-646-3419</t>
  </si>
  <si>
    <t>wlurvey@cantonnc.com</t>
  </si>
  <si>
    <t>279985364</t>
  </si>
  <si>
    <t>5056654</t>
  </si>
  <si>
    <t>274928710</t>
  </si>
  <si>
    <t>178216097</t>
  </si>
  <si>
    <t>782815</t>
  </si>
  <si>
    <t>178998912</t>
  </si>
  <si>
    <t>16925505</t>
  </si>
  <si>
    <t>470853127</t>
  </si>
  <si>
    <t>2730948</t>
  </si>
  <si>
    <t>1649</t>
  </si>
  <si>
    <t>2732597</t>
  </si>
  <si>
    <t>2690</t>
  </si>
  <si>
    <t>1192</t>
  </si>
  <si>
    <t>388866015</t>
  </si>
  <si>
    <t>115706095</t>
  </si>
  <si>
    <t>72767707</t>
  </si>
  <si>
    <t>15403841</t>
  </si>
  <si>
    <t>592743658</t>
  </si>
  <si>
    <t>14381177</t>
  </si>
  <si>
    <t>578362481</t>
  </si>
  <si>
    <t>7477323</t>
  </si>
  <si>
    <t>6623887</t>
  </si>
  <si>
    <t>853436</t>
  </si>
  <si>
    <t>200886679</t>
  </si>
  <si>
    <t>2964098</t>
  </si>
  <si>
    <t>1816932</t>
  </si>
  <si>
    <t>205667709</t>
  </si>
  <si>
    <t>23734595</t>
  </si>
  <si>
    <t>807764785</t>
  </si>
  <si>
    <t>3311836</t>
  </si>
  <si>
    <t>2777</t>
  </si>
  <si>
    <t>1715</t>
  </si>
  <si>
    <t>3314918</t>
  </si>
  <si>
    <t>2269</t>
  </si>
  <si>
    <t>6399</t>
  </si>
  <si>
    <t>LILIANA NOBLE</t>
  </si>
  <si>
    <t>FEBRUARY 1,2018</t>
  </si>
  <si>
    <t>1055259400</t>
  </si>
  <si>
    <t>2701865</t>
  </si>
  <si>
    <t>1052557535</t>
  </si>
  <si>
    <t>26224070</t>
  </si>
  <si>
    <t>9942924</t>
  </si>
  <si>
    <t>36166994</t>
  </si>
  <si>
    <t>37836312</t>
  </si>
  <si>
    <t>1126560841</t>
  </si>
  <si>
    <t>3828151</t>
  </si>
  <si>
    <t>3304</t>
  </si>
  <si>
    <t>3833517</t>
  </si>
  <si>
    <t xml:space="preserve"> ; Invalid County on Page5  ; Invalid County on Page5  ; Invalid County on Page5  ; Invalid County on Page5 </t>
  </si>
  <si>
    <t>7776400</t>
  </si>
  <si>
    <t>1156900</t>
  </si>
  <si>
    <t>8933300</t>
  </si>
  <si>
    <t>182850</t>
  </si>
  <si>
    <t>8750450</t>
  </si>
  <si>
    <t>401382</t>
  </si>
  <si>
    <t>6330</t>
  </si>
  <si>
    <t>439806</t>
  </si>
  <si>
    <t>345382</t>
  </si>
  <si>
    <t>9535638</t>
  </si>
  <si>
    <t>20943</t>
  </si>
  <si>
    <t>21777</t>
  </si>
  <si>
    <t xml:space="preserve"> January 30, 2018</t>
  </si>
  <si>
    <t>961673720</t>
  </si>
  <si>
    <t>280077770</t>
  </si>
  <si>
    <t>164360350</t>
  </si>
  <si>
    <t>1406111840</t>
  </si>
  <si>
    <t>26870522</t>
  </si>
  <si>
    <t>1379241318</t>
  </si>
  <si>
    <t>1771120</t>
  </si>
  <si>
    <t>1432300</t>
  </si>
  <si>
    <t>338820</t>
  </si>
  <si>
    <t>194521763</t>
  </si>
  <si>
    <t>1919381</t>
  </si>
  <si>
    <t>2299380</t>
  </si>
  <si>
    <t>198740524</t>
  </si>
  <si>
    <t>198735724</t>
  </si>
  <si>
    <t>48385282</t>
  </si>
  <si>
    <t>1626362324</t>
  </si>
  <si>
    <t>9757972</t>
  </si>
  <si>
    <t>10809</t>
  </si>
  <si>
    <t>9768983</t>
  </si>
  <si>
    <t>17015</t>
  </si>
  <si>
    <t>150002</t>
  </si>
  <si>
    <t>142502</t>
  </si>
  <si>
    <t>Beverly E O'Brien</t>
  </si>
  <si>
    <t>Finance Officer/Deputy Town Clerk</t>
  </si>
  <si>
    <t xml:space="preserve">Beverly E. O'Brien </t>
  </si>
  <si>
    <t>35725857</t>
  </si>
  <si>
    <t>6906672</t>
  </si>
  <si>
    <t>28819185</t>
  </si>
  <si>
    <t>42830</t>
  </si>
  <si>
    <t>37403</t>
  </si>
  <si>
    <t>3927929</t>
  </si>
  <si>
    <t>1728307</t>
  </si>
  <si>
    <t>5656236</t>
  </si>
  <si>
    <t>5631236</t>
  </si>
  <si>
    <t>1657197</t>
  </si>
  <si>
    <t>36107618</t>
  </si>
  <si>
    <t>159460</t>
  </si>
  <si>
    <t>4815</t>
  </si>
  <si>
    <t>164785</t>
  </si>
  <si>
    <t>704-762-9489</t>
  </si>
  <si>
    <t>townmanager@ci.spencer.nc.us</t>
  </si>
  <si>
    <t>112208407</t>
  </si>
  <si>
    <t>33728974</t>
  </si>
  <si>
    <t>12391291</t>
  </si>
  <si>
    <t>158328672</t>
  </si>
  <si>
    <t>2541180</t>
  </si>
  <si>
    <t>155787492</t>
  </si>
  <si>
    <t>21946772</t>
  </si>
  <si>
    <t>265892</t>
  </si>
  <si>
    <t>325383</t>
  </si>
  <si>
    <t>22538047</t>
  </si>
  <si>
    <t>11776585</t>
  </si>
  <si>
    <t>190102124</t>
  </si>
  <si>
    <t>1243288</t>
  </si>
  <si>
    <t>1882</t>
  </si>
  <si>
    <t>1247759</t>
  </si>
  <si>
    <t>DLOWE@MAIDENNC.GOV</t>
  </si>
  <si>
    <t>359968575</t>
  </si>
  <si>
    <t>360228206</t>
  </si>
  <si>
    <t>3098420</t>
  </si>
  <si>
    <t>357129786</t>
  </si>
  <si>
    <t>14195</t>
  </si>
  <si>
    <t>1152532299</t>
  </si>
  <si>
    <t>355146</t>
  </si>
  <si>
    <t>1152887445</t>
  </si>
  <si>
    <t>10194799</t>
  </si>
  <si>
    <t>1520212030</t>
  </si>
  <si>
    <t>5825873</t>
  </si>
  <si>
    <t>5827619</t>
  </si>
  <si>
    <t>included in Line 1</t>
  </si>
  <si>
    <t>amm@indiantrail.org</t>
  </si>
  <si>
    <t>2527331726</t>
  </si>
  <si>
    <t>739381400</t>
  </si>
  <si>
    <t>3266713126</t>
  </si>
  <si>
    <t>24430621</t>
  </si>
  <si>
    <t>3242282505</t>
  </si>
  <si>
    <t>10718265</t>
  </si>
  <si>
    <t>8428342</t>
  </si>
  <si>
    <t>2289923</t>
  </si>
  <si>
    <t>141310447</t>
  </si>
  <si>
    <t>38559650</t>
  </si>
  <si>
    <t>3232792</t>
  </si>
  <si>
    <t>183102889</t>
  </si>
  <si>
    <t>215083</t>
  </si>
  <si>
    <t>182887806</t>
  </si>
  <si>
    <t>50871355</t>
  </si>
  <si>
    <t>3476041666</t>
  </si>
  <si>
    <t>6336606</t>
  </si>
  <si>
    <t>5426</t>
  </si>
  <si>
    <t>6342032</t>
  </si>
  <si>
    <t>32462</t>
  </si>
  <si>
    <t>35159</t>
  </si>
  <si>
    <t>246821970</t>
  </si>
  <si>
    <t>84682900</t>
  </si>
  <si>
    <t>16051200</t>
  </si>
  <si>
    <t>347556070</t>
  </si>
  <si>
    <t>3356200</t>
  </si>
  <si>
    <t>344199870</t>
  </si>
  <si>
    <t>32589612</t>
  </si>
  <si>
    <t>625125</t>
  </si>
  <si>
    <t>33214737</t>
  </si>
  <si>
    <t>4983428</t>
  </si>
  <si>
    <t>382398035</t>
  </si>
  <si>
    <t>0.4485</t>
  </si>
  <si>
    <t>1715055</t>
  </si>
  <si>
    <t>1715284</t>
  </si>
  <si>
    <t>43974</t>
  </si>
  <si>
    <t>44806460</t>
  </si>
  <si>
    <t>9393460</t>
  </si>
  <si>
    <t>332780</t>
  </si>
  <si>
    <t>54532700</t>
  </si>
  <si>
    <t>8075539</t>
  </si>
  <si>
    <t>46457161</t>
  </si>
  <si>
    <t>1968900</t>
  </si>
  <si>
    <t>1699044</t>
  </si>
  <si>
    <t>269856</t>
  </si>
  <si>
    <t>1300348</t>
  </si>
  <si>
    <t>479807</t>
  </si>
  <si>
    <t>1780155</t>
  </si>
  <si>
    <t>1827009</t>
  </si>
  <si>
    <t>50064325</t>
  </si>
  <si>
    <t>75097</t>
  </si>
  <si>
    <t>75363</t>
  </si>
  <si>
    <t>67480583</t>
  </si>
  <si>
    <t>8628020</t>
  </si>
  <si>
    <t>10449100</t>
  </si>
  <si>
    <t>86557703</t>
  </si>
  <si>
    <t>20504470</t>
  </si>
  <si>
    <t>66053233</t>
  </si>
  <si>
    <t>5771039</t>
  </si>
  <si>
    <t>1131721</t>
  </si>
  <si>
    <t>6902760</t>
  </si>
  <si>
    <t>353496</t>
  </si>
  <si>
    <t>6549264</t>
  </si>
  <si>
    <t>2964648</t>
  </si>
  <si>
    <t>75567145</t>
  </si>
  <si>
    <t>483630</t>
  </si>
  <si>
    <t>483549</t>
  </si>
  <si>
    <t>6221</t>
  </si>
  <si>
    <t>12245057</t>
  </si>
  <si>
    <t>3164406</t>
  </si>
  <si>
    <t>15409463</t>
  </si>
  <si>
    <t>417550</t>
  </si>
  <si>
    <t>14991913</t>
  </si>
  <si>
    <t>734571</t>
  </si>
  <si>
    <t>208403</t>
  </si>
  <si>
    <t>5758</t>
  </si>
  <si>
    <t>948732</t>
  </si>
  <si>
    <t>1231396</t>
  </si>
  <si>
    <t>17172041</t>
  </si>
  <si>
    <t>80708</t>
  </si>
  <si>
    <t>811</t>
  </si>
  <si>
    <t>81519</t>
  </si>
  <si>
    <t>tax@townofwarsaw.com</t>
  </si>
  <si>
    <t>93892157</t>
  </si>
  <si>
    <t>73880732</t>
  </si>
  <si>
    <t>167772889</t>
  </si>
  <si>
    <t>1617183</t>
  </si>
  <si>
    <t>166155706</t>
  </si>
  <si>
    <t>31519329</t>
  </si>
  <si>
    <t>519780</t>
  </si>
  <si>
    <t>20184</t>
  </si>
  <si>
    <t>32059293</t>
  </si>
  <si>
    <t>32057293</t>
  </si>
  <si>
    <t>8768171</t>
  </si>
  <si>
    <t>206981170</t>
  </si>
  <si>
    <t>1138418</t>
  </si>
  <si>
    <t>6093</t>
  </si>
  <si>
    <t>1142818</t>
  </si>
  <si>
    <t>Had revaluation effective 1/1/2017</t>
  </si>
  <si>
    <t>704-866-6800</t>
  </si>
  <si>
    <t>2889754355</t>
  </si>
  <si>
    <t>1296446177</t>
  </si>
  <si>
    <t>237906018</t>
  </si>
  <si>
    <t>4424106550</t>
  </si>
  <si>
    <t>71710566</t>
  </si>
  <si>
    <t>4352395984</t>
  </si>
  <si>
    <t>10729705</t>
  </si>
  <si>
    <t>8386093</t>
  </si>
  <si>
    <t>2343612</t>
  </si>
  <si>
    <t>704020571</t>
  </si>
  <si>
    <t>11973164</t>
  </si>
  <si>
    <t>22277371</t>
  </si>
  <si>
    <t>738271106</t>
  </si>
  <si>
    <t>1904254</t>
  </si>
  <si>
    <t>736366852</t>
  </si>
  <si>
    <t>145393613</t>
  </si>
  <si>
    <t>5234156449</t>
  </si>
  <si>
    <t>27704061</t>
  </si>
  <si>
    <t>35979</t>
  </si>
  <si>
    <t>27042</t>
  </si>
  <si>
    <t>27767082</t>
  </si>
  <si>
    <t>3163</t>
  </si>
  <si>
    <t>1543091</t>
  </si>
  <si>
    <t>Local Ordinances-Privilege Licenses</t>
  </si>
  <si>
    <t>1546462</t>
  </si>
  <si>
    <t>112953</t>
  </si>
  <si>
    <t>654002</t>
  </si>
  <si>
    <t>2465488</t>
  </si>
  <si>
    <t>1382475</t>
  </si>
  <si>
    <t>3847963</t>
  </si>
  <si>
    <t>774681</t>
  </si>
  <si>
    <t>3073282</t>
  </si>
  <si>
    <t>1034519</t>
  </si>
  <si>
    <t>671311</t>
  </si>
  <si>
    <t>363208</t>
  </si>
  <si>
    <t>145676</t>
  </si>
  <si>
    <t>6117</t>
  </si>
  <si>
    <t>155718</t>
  </si>
  <si>
    <t>119549</t>
  </si>
  <si>
    <t>3348549</t>
  </si>
  <si>
    <t>8372</t>
  </si>
  <si>
    <t>8375</t>
  </si>
  <si>
    <t>4055500</t>
  </si>
  <si>
    <t>4189600</t>
  </si>
  <si>
    <t>524450</t>
  </si>
  <si>
    <t>3665150</t>
  </si>
  <si>
    <t>355000</t>
  </si>
  <si>
    <t>178000</t>
  </si>
  <si>
    <t>177000</t>
  </si>
  <si>
    <t>12340</t>
  </si>
  <si>
    <t>36949</t>
  </si>
  <si>
    <t>56960</t>
  </si>
  <si>
    <t>106249</t>
  </si>
  <si>
    <t>213467</t>
  </si>
  <si>
    <t>3984866</t>
  </si>
  <si>
    <t>7964</t>
  </si>
  <si>
    <t>7981</t>
  </si>
  <si>
    <t>1062303135</t>
  </si>
  <si>
    <t>6956000</t>
  </si>
  <si>
    <t>1069259135</t>
  </si>
  <si>
    <t>2167554</t>
  </si>
  <si>
    <t>1067091581</t>
  </si>
  <si>
    <t>2733011</t>
  </si>
  <si>
    <t>762875</t>
  </si>
  <si>
    <t>896341</t>
  </si>
  <si>
    <t>4392227</t>
  </si>
  <si>
    <t>4696515</t>
  </si>
  <si>
    <t>1076180323</t>
  </si>
  <si>
    <t>535742</t>
  </si>
  <si>
    <t>535806</t>
  </si>
  <si>
    <t>853544200</t>
  </si>
  <si>
    <t>46948963</t>
  </si>
  <si>
    <t>806595237</t>
  </si>
  <si>
    <t>138620074</t>
  </si>
  <si>
    <t>28869134</t>
  </si>
  <si>
    <t>974084445</t>
  </si>
  <si>
    <t>1769436</t>
  </si>
  <si>
    <t>14670</t>
  </si>
  <si>
    <t>1783862</t>
  </si>
  <si>
    <t>We don't track residential vs commercial vs industrial property.</t>
  </si>
  <si>
    <t xml:space="preserve">I have no way to split that out - deferment is included in line 6 </t>
  </si>
  <si>
    <t>I have no way to split that out.  Any personal property exclusions, etc., are included in L6</t>
  </si>
  <si>
    <t>484515963</t>
  </si>
  <si>
    <t>241767652</t>
  </si>
  <si>
    <t>2945908632</t>
  </si>
  <si>
    <t>3672192247</t>
  </si>
  <si>
    <t>726283615</t>
  </si>
  <si>
    <t>23174625</t>
  </si>
  <si>
    <t>5627505</t>
  </si>
  <si>
    <t>1532973208</t>
  </si>
  <si>
    <t>1561775338</t>
  </si>
  <si>
    <t>28802130</t>
  </si>
  <si>
    <t>16786418</t>
  </si>
  <si>
    <t>771872163</t>
  </si>
  <si>
    <t>4522556</t>
  </si>
  <si>
    <t>33014</t>
  </si>
  <si>
    <t>2376</t>
  </si>
  <si>
    <t>4558142</t>
  </si>
  <si>
    <t>20335</t>
  </si>
  <si>
    <t>includes all exempt property from 2017 Form AV-50</t>
  </si>
  <si>
    <t>11214731</t>
  </si>
  <si>
    <t>925330</t>
  </si>
  <si>
    <t>3261569</t>
  </si>
  <si>
    <t>15401630</t>
  </si>
  <si>
    <t>12140061</t>
  </si>
  <si>
    <t>240515</t>
  </si>
  <si>
    <t>754299</t>
  </si>
  <si>
    <t>683831</t>
  </si>
  <si>
    <t>1678645</t>
  </si>
  <si>
    <t>994814</t>
  </si>
  <si>
    <t>670997</t>
  </si>
  <si>
    <t>13805872</t>
  </si>
  <si>
    <t>35872</t>
  </si>
  <si>
    <t>37083</t>
  </si>
  <si>
    <t>262-636-2569</t>
  </si>
  <si>
    <t>241816745</t>
  </si>
  <si>
    <t>20801762</t>
  </si>
  <si>
    <t>8083450</t>
  </si>
  <si>
    <t>270701957</t>
  </si>
  <si>
    <t>262618507</t>
  </si>
  <si>
    <t>1614946</t>
  </si>
  <si>
    <t>2628817</t>
  </si>
  <si>
    <t>824500</t>
  </si>
  <si>
    <t>5068263</t>
  </si>
  <si>
    <t>4243763</t>
  </si>
  <si>
    <t>1918924</t>
  </si>
  <si>
    <t>268781194</t>
  </si>
  <si>
    <t>776625</t>
  </si>
  <si>
    <t>2903</t>
  </si>
  <si>
    <t>779813</t>
  </si>
  <si>
    <t>23595880</t>
  </si>
  <si>
    <t>23761351</t>
  </si>
  <si>
    <t>2914660</t>
  </si>
  <si>
    <t>50271891</t>
  </si>
  <si>
    <t>47357231</t>
  </si>
  <si>
    <t>2448098</t>
  </si>
  <si>
    <t>3358443</t>
  </si>
  <si>
    <t>253540</t>
  </si>
  <si>
    <t>6060081</t>
  </si>
  <si>
    <t>5806541</t>
  </si>
  <si>
    <t>1318443</t>
  </si>
  <si>
    <t>54482215</t>
  </si>
  <si>
    <t>260942</t>
  </si>
  <si>
    <t>1486</t>
  </si>
  <si>
    <t>273592</t>
  </si>
  <si>
    <t>1550950898</t>
  </si>
  <si>
    <t>998754218</t>
  </si>
  <si>
    <t>6357070</t>
  </si>
  <si>
    <t>592178682</t>
  </si>
  <si>
    <t>3148240868</t>
  </si>
  <si>
    <t>2556062186</t>
  </si>
  <si>
    <t>11845350</t>
  </si>
  <si>
    <t>10526000</t>
  </si>
  <si>
    <t>1319350</t>
  </si>
  <si>
    <t>214042358</t>
  </si>
  <si>
    <t>36361022</t>
  </si>
  <si>
    <t>387836760</t>
  </si>
  <si>
    <t>638240140</t>
  </si>
  <si>
    <t>250403380</t>
  </si>
  <si>
    <t>42246002</t>
  </si>
  <si>
    <t>2848711568</t>
  </si>
  <si>
    <t>12977506</t>
  </si>
  <si>
    <t>141413</t>
  </si>
  <si>
    <t>18270</t>
  </si>
  <si>
    <t>13118148</t>
  </si>
  <si>
    <t>46066</t>
  </si>
  <si>
    <t>499890972</t>
  </si>
  <si>
    <t>20633280</t>
  </si>
  <si>
    <t>19882910</t>
  </si>
  <si>
    <t>540407162</t>
  </si>
  <si>
    <t>520524252</t>
  </si>
  <si>
    <t>3536809</t>
  </si>
  <si>
    <t>5976389</t>
  </si>
  <si>
    <t>3492000</t>
  </si>
  <si>
    <t>13005198</t>
  </si>
  <si>
    <t>9513198</t>
  </si>
  <si>
    <t>1987462</t>
  </si>
  <si>
    <t>532024912</t>
  </si>
  <si>
    <t>900228</t>
  </si>
  <si>
    <t>905057</t>
  </si>
  <si>
    <t>decline in the value of busines personal property with the town</t>
  </si>
  <si>
    <t>11060699</t>
  </si>
  <si>
    <t>713850</t>
  </si>
  <si>
    <t>2030034</t>
  </si>
  <si>
    <t>13804583</t>
  </si>
  <si>
    <t>11774549</t>
  </si>
  <si>
    <t>678850</t>
  </si>
  <si>
    <t>530870</t>
  </si>
  <si>
    <t>147980</t>
  </si>
  <si>
    <t>92948</t>
  </si>
  <si>
    <t>695061</t>
  </si>
  <si>
    <t>166520</t>
  </si>
  <si>
    <t>954529</t>
  </si>
  <si>
    <t>788009</t>
  </si>
  <si>
    <t>723007</t>
  </si>
  <si>
    <t>13285565</t>
  </si>
  <si>
    <t>45086</t>
  </si>
  <si>
    <t>1557</t>
  </si>
  <si>
    <t>46657</t>
  </si>
  <si>
    <t>decline in the value of business personal property from last year</t>
  </si>
  <si>
    <t>22364751</t>
  </si>
  <si>
    <t>19424541</t>
  </si>
  <si>
    <t>4647620</t>
  </si>
  <si>
    <t>46436912</t>
  </si>
  <si>
    <t>41789292</t>
  </si>
  <si>
    <t>3822214</t>
  </si>
  <si>
    <t>543414</t>
  </si>
  <si>
    <t>582460</t>
  </si>
  <si>
    <t>4948088</t>
  </si>
  <si>
    <t>4365628</t>
  </si>
  <si>
    <t>1871294</t>
  </si>
  <si>
    <t>48026214</t>
  </si>
  <si>
    <t>252214</t>
  </si>
  <si>
    <t>301</t>
  </si>
  <si>
    <t>254812</t>
  </si>
  <si>
    <t>25324180</t>
  </si>
  <si>
    <t>12046060</t>
  </si>
  <si>
    <t>37370240</t>
  </si>
  <si>
    <t>133055</t>
  </si>
  <si>
    <t>37237185</t>
  </si>
  <si>
    <t>1058976</t>
  </si>
  <si>
    <t>1060446</t>
  </si>
  <si>
    <t>2744065</t>
  </si>
  <si>
    <t>41041696</t>
  </si>
  <si>
    <t>102605</t>
  </si>
  <si>
    <t>102684</t>
  </si>
  <si>
    <t>Janet L. Gerald</t>
  </si>
  <si>
    <t>Clarissa Jennings-Reid</t>
  </si>
  <si>
    <t>14357989</t>
  </si>
  <si>
    <t>89830</t>
  </si>
  <si>
    <t>14447819</t>
  </si>
  <si>
    <t>905366</t>
  </si>
  <si>
    <t>13542453</t>
  </si>
  <si>
    <t>488287</t>
  </si>
  <si>
    <t>205189</t>
  </si>
  <si>
    <t>283098</t>
  </si>
  <si>
    <t>124111</t>
  </si>
  <si>
    <t>105996</t>
  </si>
  <si>
    <t>232534</t>
  </si>
  <si>
    <t>1046644</t>
  </si>
  <si>
    <t>14821631</t>
  </si>
  <si>
    <t>48213</t>
  </si>
  <si>
    <t>3663</t>
  </si>
  <si>
    <t>51921</t>
  </si>
  <si>
    <t>Shasta Moretz</t>
  </si>
  <si>
    <t>828-884-3202</t>
  </si>
  <si>
    <t>shasta.moretz@transylvaniacounty.org</t>
  </si>
  <si>
    <t>12706150</t>
  </si>
  <si>
    <t>4926895</t>
  </si>
  <si>
    <t>17633045</t>
  </si>
  <si>
    <t>571205</t>
  </si>
  <si>
    <t>17061840</t>
  </si>
  <si>
    <t>256361</t>
  </si>
  <si>
    <t>556665</t>
  </si>
  <si>
    <t>816330</t>
  </si>
  <si>
    <t>23410</t>
  </si>
  <si>
    <t>792920</t>
  </si>
  <si>
    <t>1360975</t>
  </si>
  <si>
    <t>19215735</t>
  </si>
  <si>
    <t>84549</t>
  </si>
  <si>
    <t>STEVE HOOPER</t>
  </si>
  <si>
    <t>SHARI BIRCHFIELD</t>
  </si>
  <si>
    <t>s.birchfield@townofrobbinsville.com</t>
  </si>
  <si>
    <t>19136742</t>
  </si>
  <si>
    <t>22015508</t>
  </si>
  <si>
    <t>41152250</t>
  </si>
  <si>
    <t>714960</t>
  </si>
  <si>
    <t>40437290</t>
  </si>
  <si>
    <t>3383068</t>
  </si>
  <si>
    <t>58620</t>
  </si>
  <si>
    <t>3441688</t>
  </si>
  <si>
    <t>5271306</t>
  </si>
  <si>
    <t>49150284</t>
  </si>
  <si>
    <t>319478</t>
  </si>
  <si>
    <t>21393</t>
  </si>
  <si>
    <t>134484077</t>
  </si>
  <si>
    <t>259129163</t>
  </si>
  <si>
    <t>129918</t>
  </si>
  <si>
    <t>5088315</t>
  </si>
  <si>
    <t>398831473</t>
  </si>
  <si>
    <t>6681877</t>
  </si>
  <si>
    <t>392149596</t>
  </si>
  <si>
    <t>318560</t>
  </si>
  <si>
    <t>311628</t>
  </si>
  <si>
    <t>6932</t>
  </si>
  <si>
    <t>21608587</t>
  </si>
  <si>
    <t>1177551</t>
  </si>
  <si>
    <t>445218</t>
  </si>
  <si>
    <t>23231356</t>
  </si>
  <si>
    <t>12260</t>
  </si>
  <si>
    <t>23219096</t>
  </si>
  <si>
    <t>7020918</t>
  </si>
  <si>
    <t>422389610</t>
  </si>
  <si>
    <t>2930428</t>
  </si>
  <si>
    <t>4570</t>
  </si>
  <si>
    <t>2347</t>
  </si>
  <si>
    <t>2937345</t>
  </si>
  <si>
    <t>22740</t>
  </si>
  <si>
    <t>45879</t>
  </si>
  <si>
    <t>11882463</t>
  </si>
  <si>
    <t>3058203</t>
  </si>
  <si>
    <t>18648866</t>
  </si>
  <si>
    <t>8710663</t>
  </si>
  <si>
    <t>32553</t>
  </si>
  <si>
    <t>104228</t>
  </si>
  <si>
    <t>8847444</t>
  </si>
  <si>
    <t>8303824</t>
  </si>
  <si>
    <t>459758</t>
  </si>
  <si>
    <t>27412448</t>
  </si>
  <si>
    <t>76755</t>
  </si>
  <si>
    <t>919-718-4661 # 5420</t>
  </si>
  <si>
    <t>9196-718-4633</t>
  </si>
  <si>
    <t>84546582</t>
  </si>
  <si>
    <t>7463800</t>
  </si>
  <si>
    <t>92316582</t>
  </si>
  <si>
    <t>19077504</t>
  </si>
  <si>
    <t>73239078</t>
  </si>
  <si>
    <t>650061</t>
  </si>
  <si>
    <t>96172</t>
  </si>
  <si>
    <t>1659135</t>
  </si>
  <si>
    <t>381197</t>
  </si>
  <si>
    <t>249570</t>
  </si>
  <si>
    <t>2289902</t>
  </si>
  <si>
    <t>1783736</t>
  </si>
  <si>
    <t>77312716</t>
  </si>
  <si>
    <t>377636</t>
  </si>
  <si>
    <t>378977</t>
  </si>
  <si>
    <t>ssmith@townofbeechmountain.com</t>
  </si>
  <si>
    <t>499001600</t>
  </si>
  <si>
    <t>520867300</t>
  </si>
  <si>
    <t>3861400</t>
  </si>
  <si>
    <t>517005900</t>
  </si>
  <si>
    <t>465795940</t>
  </si>
  <si>
    <t>445900</t>
  </si>
  <si>
    <t>465350040</t>
  </si>
  <si>
    <t>9487992</t>
  </si>
  <si>
    <t>1231583</t>
  </si>
  <si>
    <t>10719575</t>
  </si>
  <si>
    <t>3595037</t>
  </si>
  <si>
    <t>531320512</t>
  </si>
  <si>
    <t>3889266</t>
  </si>
  <si>
    <t>3889583</t>
  </si>
  <si>
    <t>306643</t>
  </si>
  <si>
    <t>297444</t>
  </si>
  <si>
    <t>Beech Mountain Tourism and Development</t>
  </si>
  <si>
    <t>1315311418</t>
  </si>
  <si>
    <t>1131334700</t>
  </si>
  <si>
    <t>2446646118</t>
  </si>
  <si>
    <t>48786264</t>
  </si>
  <si>
    <t>2397859854</t>
  </si>
  <si>
    <t>33195626</t>
  </si>
  <si>
    <t>28130791</t>
  </si>
  <si>
    <t>5064835</t>
  </si>
  <si>
    <t>720021476</t>
  </si>
  <si>
    <t>21638425</t>
  </si>
  <si>
    <t>28067562</t>
  </si>
  <si>
    <t>769727463</t>
  </si>
  <si>
    <t>12649</t>
  </si>
  <si>
    <t>769714814</t>
  </si>
  <si>
    <t>63881685</t>
  </si>
  <si>
    <t>3231456353</t>
  </si>
  <si>
    <t>18946029</t>
  </si>
  <si>
    <t>305120</t>
  </si>
  <si>
    <t>36092</t>
  </si>
  <si>
    <t>25462</t>
  </si>
  <si>
    <t>19261779</t>
  </si>
  <si>
    <t>2206</t>
  </si>
  <si>
    <t>678025</t>
  </si>
  <si>
    <t>680391</t>
  </si>
  <si>
    <t>56186</t>
  </si>
  <si>
    <t>41806</t>
  </si>
  <si>
    <t>97992</t>
  </si>
  <si>
    <t>652253</t>
  </si>
  <si>
    <t>16523</t>
  </si>
  <si>
    <t>635730</t>
  </si>
  <si>
    <t>Jonathan R. Barlow</t>
  </si>
  <si>
    <t>9192842116</t>
  </si>
  <si>
    <t>9192845229</t>
  </si>
  <si>
    <t>jon.barlow@townofkenly.com</t>
  </si>
  <si>
    <t>107423936</t>
  </si>
  <si>
    <t>107698518</t>
  </si>
  <si>
    <t>1521523</t>
  </si>
  <si>
    <t>106176995</t>
  </si>
  <si>
    <t>12733730</t>
  </si>
  <si>
    <t>528462</t>
  </si>
  <si>
    <t>2710191</t>
  </si>
  <si>
    <t>15972383</t>
  </si>
  <si>
    <t>3836071</t>
  </si>
  <si>
    <t>125985449</t>
  </si>
  <si>
    <t>746524</t>
  </si>
  <si>
    <t>747829</t>
  </si>
  <si>
    <t>1378961</t>
  </si>
  <si>
    <t>14593422</t>
  </si>
  <si>
    <t>124606488</t>
  </si>
  <si>
    <t>27781</t>
  </si>
  <si>
    <t>Al Leonard, Jr.</t>
  </si>
  <si>
    <t>910-653-3459</t>
  </si>
  <si>
    <t>75318200</t>
  </si>
  <si>
    <t>33794700</t>
  </si>
  <si>
    <t>8332200</t>
  </si>
  <si>
    <t>12538100</t>
  </si>
  <si>
    <t>129983200</t>
  </si>
  <si>
    <t>8551200</t>
  </si>
  <si>
    <t>121432000</t>
  </si>
  <si>
    <t>23391292</t>
  </si>
  <si>
    <t>166619</t>
  </si>
  <si>
    <t>144990</t>
  </si>
  <si>
    <t>23702901</t>
  </si>
  <si>
    <t>30370</t>
  </si>
  <si>
    <t>23672531</t>
  </si>
  <si>
    <t>3450042</t>
  </si>
  <si>
    <t>148554573</t>
  </si>
  <si>
    <t>995316</t>
  </si>
  <si>
    <t>995723</t>
  </si>
  <si>
    <t>Betty D. Hicks</t>
  </si>
  <si>
    <t>bhicks@cityofcreedmoor.org</t>
  </si>
  <si>
    <t>217492601</t>
  </si>
  <si>
    <t>45089929</t>
  </si>
  <si>
    <t>2652349</t>
  </si>
  <si>
    <t>265234879</t>
  </si>
  <si>
    <t>2094911</t>
  </si>
  <si>
    <t>263139968</t>
  </si>
  <si>
    <t>6237261</t>
  </si>
  <si>
    <t>672487</t>
  </si>
  <si>
    <t>6909748</t>
  </si>
  <si>
    <t>8553232</t>
  </si>
  <si>
    <t>278602948</t>
  </si>
  <si>
    <t>0.635</t>
  </si>
  <si>
    <t>1769129</t>
  </si>
  <si>
    <t>640</t>
  </si>
  <si>
    <t>1503</t>
  </si>
  <si>
    <t>1770262</t>
  </si>
  <si>
    <t>37538</t>
  </si>
  <si>
    <t>37733</t>
  </si>
  <si>
    <t>578212849</t>
  </si>
  <si>
    <t>240649785</t>
  </si>
  <si>
    <t>30526202</t>
  </si>
  <si>
    <t>849388836</t>
  </si>
  <si>
    <t>14282719</t>
  </si>
  <si>
    <t>835106117</t>
  </si>
  <si>
    <t>3031735</t>
  </si>
  <si>
    <t>1959361</t>
  </si>
  <si>
    <t>1072374</t>
  </si>
  <si>
    <t>71460575</t>
  </si>
  <si>
    <t>3909518</t>
  </si>
  <si>
    <t>1871190</t>
  </si>
  <si>
    <t>77241283</t>
  </si>
  <si>
    <t>14480</t>
  </si>
  <si>
    <t>77226803</t>
  </si>
  <si>
    <t>17169291</t>
  </si>
  <si>
    <t>929502211</t>
  </si>
  <si>
    <t>5480249</t>
  </si>
  <si>
    <t>3816</t>
  </si>
  <si>
    <t>4328</t>
  </si>
  <si>
    <t>5488393</t>
  </si>
  <si>
    <t>271771</t>
  </si>
  <si>
    <t>226476</t>
  </si>
  <si>
    <t>90590</t>
  </si>
  <si>
    <t>317066</t>
  </si>
  <si>
    <t>City of Albemarle</t>
  </si>
  <si>
    <t>98118866</t>
  </si>
  <si>
    <t>12667560</t>
  </si>
  <si>
    <t>7851322</t>
  </si>
  <si>
    <t>118637748</t>
  </si>
  <si>
    <t>2099843</t>
  </si>
  <si>
    <t>116537905</t>
  </si>
  <si>
    <t>91506</t>
  </si>
  <si>
    <t>14233454</t>
  </si>
  <si>
    <t>1520492</t>
  </si>
  <si>
    <t>454318</t>
  </si>
  <si>
    <t>16208264</t>
  </si>
  <si>
    <t>4240</t>
  </si>
  <si>
    <t>16204024</t>
  </si>
  <si>
    <t>6395167</t>
  </si>
  <si>
    <t>139137096</t>
  </si>
  <si>
    <t>569935</t>
  </si>
  <si>
    <t>527</t>
  </si>
  <si>
    <t>571478</t>
  </si>
  <si>
    <t>37795487</t>
  </si>
  <si>
    <t>9429879</t>
  </si>
  <si>
    <t>47225366</t>
  </si>
  <si>
    <t>1068902</t>
  </si>
  <si>
    <t>46156464</t>
  </si>
  <si>
    <t>2119912</t>
  </si>
  <si>
    <t>306470</t>
  </si>
  <si>
    <t>240630</t>
  </si>
  <si>
    <t>2667012</t>
  </si>
  <si>
    <t>2107368</t>
  </si>
  <si>
    <t>50930844</t>
  </si>
  <si>
    <t>208531</t>
  </si>
  <si>
    <t>208910</t>
  </si>
  <si>
    <t xml:space="preserve">John Mullis </t>
  </si>
  <si>
    <t>193484330</t>
  </si>
  <si>
    <t>15360890</t>
  </si>
  <si>
    <t>11735870</t>
  </si>
  <si>
    <t>220581090</t>
  </si>
  <si>
    <t>11253994</t>
  </si>
  <si>
    <t>209327096</t>
  </si>
  <si>
    <t>9391379</t>
  </si>
  <si>
    <t>8731241</t>
  </si>
  <si>
    <t>660138</t>
  </si>
  <si>
    <t>51965242</t>
  </si>
  <si>
    <t>1127494</t>
  </si>
  <si>
    <t>2777909</t>
  </si>
  <si>
    <t>55870645</t>
  </si>
  <si>
    <t>5554521</t>
  </si>
  <si>
    <t>270752262</t>
  </si>
  <si>
    <t>1055454</t>
  </si>
  <si>
    <t>619</t>
  </si>
  <si>
    <t>1056554</t>
  </si>
  <si>
    <t>264799862</t>
  </si>
  <si>
    <t>82344684</t>
  </si>
  <si>
    <t>12488592</t>
  </si>
  <si>
    <t>359633138</t>
  </si>
  <si>
    <t>8667140</t>
  </si>
  <si>
    <t>350965998</t>
  </si>
  <si>
    <t>4303785</t>
  </si>
  <si>
    <t>2930900</t>
  </si>
  <si>
    <t>1372885</t>
  </si>
  <si>
    <t>19736710</t>
  </si>
  <si>
    <t>3747342</t>
  </si>
  <si>
    <t>779768</t>
  </si>
  <si>
    <t>24263820</t>
  </si>
  <si>
    <t>24259780</t>
  </si>
  <si>
    <t>7043113</t>
  </si>
  <si>
    <t>382268891</t>
  </si>
  <si>
    <t>1380057</t>
  </si>
  <si>
    <t>1901</t>
  </si>
  <si>
    <t>1387111</t>
  </si>
  <si>
    <t>97930220</t>
  </si>
  <si>
    <t>6553781</t>
  </si>
  <si>
    <t>2854197</t>
  </si>
  <si>
    <t>107338198</t>
  </si>
  <si>
    <t>4473944</t>
  </si>
  <si>
    <t>102864254</t>
  </si>
  <si>
    <t>7129955</t>
  </si>
  <si>
    <t>3177112</t>
  </si>
  <si>
    <t>3952843</t>
  </si>
  <si>
    <t>7008508</t>
  </si>
  <si>
    <t>781630</t>
  </si>
  <si>
    <t>403090</t>
  </si>
  <si>
    <t>8193228</t>
  </si>
  <si>
    <t>8192228</t>
  </si>
  <si>
    <t>3667686</t>
  </si>
  <si>
    <t>114724168</t>
  </si>
  <si>
    <t>366769</t>
  </si>
  <si>
    <t>367328</t>
  </si>
  <si>
    <t>28651609</t>
  </si>
  <si>
    <t>8845146</t>
  </si>
  <si>
    <t>13959360</t>
  </si>
  <si>
    <t>51456115</t>
  </si>
  <si>
    <t>1388168</t>
  </si>
  <si>
    <t>50067947</t>
  </si>
  <si>
    <t>1315888</t>
  </si>
  <si>
    <t>862280</t>
  </si>
  <si>
    <t>453608</t>
  </si>
  <si>
    <t>55106143</t>
  </si>
  <si>
    <t>3146198</t>
  </si>
  <si>
    <t>135080</t>
  </si>
  <si>
    <t>58387421</t>
  </si>
  <si>
    <t>1764293</t>
  </si>
  <si>
    <t>110219661</t>
  </si>
  <si>
    <t>176336</t>
  </si>
  <si>
    <t>176524</t>
  </si>
  <si>
    <t>26934441</t>
  </si>
  <si>
    <t>22940585</t>
  </si>
  <si>
    <t>1914390</t>
  </si>
  <si>
    <t>51789416</t>
  </si>
  <si>
    <t>1817498</t>
  </si>
  <si>
    <t>49971918</t>
  </si>
  <si>
    <t>2260182</t>
  </si>
  <si>
    <t>1313941</t>
  </si>
  <si>
    <t>946241</t>
  </si>
  <si>
    <t>9923833</t>
  </si>
  <si>
    <t>592849</t>
  </si>
  <si>
    <t>108060</t>
  </si>
  <si>
    <t>10624742</t>
  </si>
  <si>
    <t>1747158</t>
  </si>
  <si>
    <t>62343818</t>
  </si>
  <si>
    <t>137078</t>
  </si>
  <si>
    <t>137218</t>
  </si>
  <si>
    <t>2845</t>
  </si>
  <si>
    <t>3169</t>
  </si>
  <si>
    <t>46416661</t>
  </si>
  <si>
    <t>2275837</t>
  </si>
  <si>
    <t>48692498</t>
  </si>
  <si>
    <t>3320260</t>
  </si>
  <si>
    <t>45372238</t>
  </si>
  <si>
    <t>4946722</t>
  </si>
  <si>
    <t>2663332</t>
  </si>
  <si>
    <t>2283390</t>
  </si>
  <si>
    <t>907385</t>
  </si>
  <si>
    <t>431219</t>
  </si>
  <si>
    <t>270812</t>
  </si>
  <si>
    <t>1609416</t>
  </si>
  <si>
    <t>1479183</t>
  </si>
  <si>
    <t>48460837</t>
  </si>
  <si>
    <t>77438</t>
  </si>
  <si>
    <t>77586</t>
  </si>
  <si>
    <t>clerk@villageofmisenheimernc.gov</t>
  </si>
  <si>
    <t>10018909</t>
  </si>
  <si>
    <t>341793</t>
  </si>
  <si>
    <t>10360702</t>
  </si>
  <si>
    <t>245965</t>
  </si>
  <si>
    <t>10114737</t>
  </si>
  <si>
    <t>254659</t>
  </si>
  <si>
    <t>99468</t>
  </si>
  <si>
    <t>155191</t>
  </si>
  <si>
    <t>388921</t>
  </si>
  <si>
    <t>78290</t>
  </si>
  <si>
    <t>494721</t>
  </si>
  <si>
    <t>487881</t>
  </si>
  <si>
    <t>1025274</t>
  </si>
  <si>
    <t>11627892</t>
  </si>
  <si>
    <t>25581</t>
  </si>
  <si>
    <t>25595</t>
  </si>
  <si>
    <t>(910) 938-5245</t>
  </si>
  <si>
    <t>Terry Shaw</t>
  </si>
  <si>
    <t>(910) 938-6517</t>
  </si>
  <si>
    <t>(910) 938-6514</t>
  </si>
  <si>
    <t>tshaw@jacksonvillenc.gov</t>
  </si>
  <si>
    <t>1755400080</t>
  </si>
  <si>
    <t>1333194035</t>
  </si>
  <si>
    <t>5714820</t>
  </si>
  <si>
    <t>3094709285</t>
  </si>
  <si>
    <t>47761905</t>
  </si>
  <si>
    <t>3046947380</t>
  </si>
  <si>
    <t>5677610</t>
  </si>
  <si>
    <t>37210</t>
  </si>
  <si>
    <t>202583252</t>
  </si>
  <si>
    <t>7476648</t>
  </si>
  <si>
    <t>8105660</t>
  </si>
  <si>
    <t>218165560</t>
  </si>
  <si>
    <t>2235843</t>
  </si>
  <si>
    <t>215929717</t>
  </si>
  <si>
    <t>101721425</t>
  </si>
  <si>
    <t>3364598522</t>
  </si>
  <si>
    <t>21600722</t>
  </si>
  <si>
    <t>34593</t>
  </si>
  <si>
    <t>22943</t>
  </si>
  <si>
    <t>21658258</t>
  </si>
  <si>
    <t>3079</t>
  </si>
  <si>
    <t>3609</t>
  </si>
  <si>
    <t>6963</t>
  </si>
  <si>
    <t>143696</t>
  </si>
  <si>
    <t>46760</t>
  </si>
  <si>
    <t>190456</t>
  </si>
  <si>
    <t>894951</t>
  </si>
  <si>
    <t>Chris Venters</t>
  </si>
  <si>
    <t>2/6/2018</t>
  </si>
  <si>
    <t>20204894</t>
  </si>
  <si>
    <t>20788219</t>
  </si>
  <si>
    <t>1345454</t>
  </si>
  <si>
    <t>19442765</t>
  </si>
  <si>
    <t>1268982</t>
  </si>
  <si>
    <t>518498</t>
  </si>
  <si>
    <t>15135</t>
  </si>
  <si>
    <t>112060</t>
  </si>
  <si>
    <t>229838</t>
  </si>
  <si>
    <t>357033</t>
  </si>
  <si>
    <t>352733</t>
  </si>
  <si>
    <t>515346</t>
  </si>
  <si>
    <t>20310844</t>
  </si>
  <si>
    <t>46744</t>
  </si>
  <si>
    <t>46918</t>
  </si>
  <si>
    <t>((910) 253-5303</t>
  </si>
  <si>
    <t>7169644</t>
  </si>
  <si>
    <t>13327380</t>
  </si>
  <si>
    <t>20497024</t>
  </si>
  <si>
    <t>10368953</t>
  </si>
  <si>
    <t>10128071</t>
  </si>
  <si>
    <t>393533</t>
  </si>
  <si>
    <t>193980</t>
  </si>
  <si>
    <t>36534</t>
  </si>
  <si>
    <t>230514</t>
  </si>
  <si>
    <t>3392</t>
  </si>
  <si>
    <t>227122</t>
  </si>
  <si>
    <t>1146514</t>
  </si>
  <si>
    <t>11501707</t>
  </si>
  <si>
    <t>5751</t>
  </si>
  <si>
    <t>(828) 389-1862</t>
  </si>
  <si>
    <t>(828) 389-1266</t>
  </si>
  <si>
    <t>(828) 389-4070</t>
  </si>
  <si>
    <t>20631706</t>
  </si>
  <si>
    <t>12059007</t>
  </si>
  <si>
    <t>413212</t>
  </si>
  <si>
    <t>1147</t>
  </si>
  <si>
    <t>33105072</t>
  </si>
  <si>
    <t>1041779</t>
  </si>
  <si>
    <t>32063293</t>
  </si>
  <si>
    <t>1352591</t>
  </si>
  <si>
    <t>114823</t>
  </si>
  <si>
    <t>1467414</t>
  </si>
  <si>
    <t>1775070</t>
  </si>
  <si>
    <t>35305777</t>
  </si>
  <si>
    <t>93561</t>
  </si>
  <si>
    <t>93604</t>
  </si>
  <si>
    <t>36153995</t>
  </si>
  <si>
    <t>8188723</t>
  </si>
  <si>
    <t>35218886</t>
  </si>
  <si>
    <t>79561604</t>
  </si>
  <si>
    <t>670458</t>
  </si>
  <si>
    <t>78891146</t>
  </si>
  <si>
    <t>173246</t>
  </si>
  <si>
    <t>76098</t>
  </si>
  <si>
    <t>97148</t>
  </si>
  <si>
    <t>82412039</t>
  </si>
  <si>
    <t>207106</t>
  </si>
  <si>
    <t>56974</t>
  </si>
  <si>
    <t>82676119</t>
  </si>
  <si>
    <t>3926</t>
  </si>
  <si>
    <t>82672193</t>
  </si>
  <si>
    <t>4352059</t>
  </si>
  <si>
    <t>165915398</t>
  </si>
  <si>
    <t>464377</t>
  </si>
  <si>
    <t>464660</t>
  </si>
  <si>
    <t>(252) 448-4441</t>
  </si>
  <si>
    <t>Hope Avery</t>
  </si>
  <si>
    <t>(252) 448-2546</t>
  </si>
  <si>
    <t>(252) 448-1080</t>
  </si>
  <si>
    <t>havery@jonescountync.gov</t>
  </si>
  <si>
    <t>10628930</t>
  </si>
  <si>
    <t>12495273</t>
  </si>
  <si>
    <t>12240841</t>
  </si>
  <si>
    <t>493115</t>
  </si>
  <si>
    <t>392236</t>
  </si>
  <si>
    <t>885351</t>
  </si>
  <si>
    <t>883361</t>
  </si>
  <si>
    <t>732094</t>
  </si>
  <si>
    <t>13856296</t>
  </si>
  <si>
    <t>51571</t>
  </si>
  <si>
    <t>51789</t>
  </si>
  <si>
    <t>(910) 743-4441</t>
  </si>
  <si>
    <t>39461150</t>
  </si>
  <si>
    <t>42488295</t>
  </si>
  <si>
    <t>1755924</t>
  </si>
  <si>
    <t>40732371</t>
  </si>
  <si>
    <t>70916</t>
  </si>
  <si>
    <t>51308</t>
  </si>
  <si>
    <t>19608</t>
  </si>
  <si>
    <t>1849505</t>
  </si>
  <si>
    <t>926976</t>
  </si>
  <si>
    <t>2776481</t>
  </si>
  <si>
    <t>1526517</t>
  </si>
  <si>
    <t>45035369</t>
  </si>
  <si>
    <t>217357</t>
  </si>
  <si>
    <t>904</t>
  </si>
  <si>
    <t>218114</t>
  </si>
  <si>
    <t>Mr. Jim Fatland</t>
  </si>
  <si>
    <t>CPFO / City Manager</t>
  </si>
  <si>
    <t>Ms. Shasta Moretz</t>
  </si>
  <si>
    <t>828-8843202</t>
  </si>
  <si>
    <t>430638032</t>
  </si>
  <si>
    <t>444582877</t>
  </si>
  <si>
    <t>3082240</t>
  </si>
  <si>
    <t>878303149</t>
  </si>
  <si>
    <t>10449138</t>
  </si>
  <si>
    <t>867854011</t>
  </si>
  <si>
    <t>579240</t>
  </si>
  <si>
    <t>528410</t>
  </si>
  <si>
    <t>50830</t>
  </si>
  <si>
    <t>39633653</t>
  </si>
  <si>
    <t>493554</t>
  </si>
  <si>
    <t>207701</t>
  </si>
  <si>
    <t>40334908</t>
  </si>
  <si>
    <t>5820</t>
  </si>
  <si>
    <t>40329088</t>
  </si>
  <si>
    <t>24675102</t>
  </si>
  <si>
    <t>932858201</t>
  </si>
  <si>
    <t>4617648</t>
  </si>
  <si>
    <t>1073</t>
  </si>
  <si>
    <t>1700832</t>
  </si>
  <si>
    <t>703051</t>
  </si>
  <si>
    <t>1068341</t>
  </si>
  <si>
    <t>3472224</t>
  </si>
  <si>
    <t>520071</t>
  </si>
  <si>
    <t>2952153</t>
  </si>
  <si>
    <t>813637</t>
  </si>
  <si>
    <t>495071</t>
  </si>
  <si>
    <t>318566</t>
  </si>
  <si>
    <t>258251</t>
  </si>
  <si>
    <t>211660</t>
  </si>
  <si>
    <t>470491</t>
  </si>
  <si>
    <t>81680</t>
  </si>
  <si>
    <t>3504324</t>
  </si>
  <si>
    <t>8761</t>
  </si>
  <si>
    <t>8816</t>
  </si>
  <si>
    <t>2655593263</t>
  </si>
  <si>
    <t>3069820</t>
  </si>
  <si>
    <t>2652523443</t>
  </si>
  <si>
    <t>11003867</t>
  </si>
  <si>
    <t>20740354</t>
  </si>
  <si>
    <t>10182803</t>
  </si>
  <si>
    <t>41927024</t>
  </si>
  <si>
    <t>62978</t>
  </si>
  <si>
    <t>41864046</t>
  </si>
  <si>
    <t>10197455</t>
  </si>
  <si>
    <t>2704584944</t>
  </si>
  <si>
    <t>4192106</t>
  </si>
  <si>
    <t>1855</t>
  </si>
  <si>
    <t>4193961</t>
  </si>
  <si>
    <t>13437231</t>
  </si>
  <si>
    <t>14159222</t>
  </si>
  <si>
    <t>796822</t>
  </si>
  <si>
    <t>13362400</t>
  </si>
  <si>
    <t>593583</t>
  </si>
  <si>
    <t>389923</t>
  </si>
  <si>
    <t>7460252</t>
  </si>
  <si>
    <t>73118</t>
  </si>
  <si>
    <t>108888</t>
  </si>
  <si>
    <t>7642258</t>
  </si>
  <si>
    <t>233018</t>
  </si>
  <si>
    <t>21237676</t>
  </si>
  <si>
    <t>121826</t>
  </si>
  <si>
    <t>123228</t>
  </si>
  <si>
    <t>Revenue Supervisor/Tax Collector</t>
  </si>
  <si>
    <t>828-697-3052</t>
  </si>
  <si>
    <t>4/3/2018</t>
  </si>
  <si>
    <t>tholland@hvlnc.gov</t>
  </si>
  <si>
    <t>711924800</t>
  </si>
  <si>
    <t>731161247</t>
  </si>
  <si>
    <t>13821400</t>
  </si>
  <si>
    <t>28288800</t>
  </si>
  <si>
    <t>1485196247</t>
  </si>
  <si>
    <t>10857350</t>
  </si>
  <si>
    <t>1474338897</t>
  </si>
  <si>
    <t>2774600</t>
  </si>
  <si>
    <t>1886567</t>
  </si>
  <si>
    <t>888033</t>
  </si>
  <si>
    <t>119137135</t>
  </si>
  <si>
    <t>4694792</t>
  </si>
  <si>
    <t>123831927</t>
  </si>
  <si>
    <t>163200</t>
  </si>
  <si>
    <t>123668727</t>
  </si>
  <si>
    <t>27081498</t>
  </si>
  <si>
    <t>1625089122</t>
  </si>
  <si>
    <t>7530281</t>
  </si>
  <si>
    <t>4584</t>
  </si>
  <si>
    <t>1703</t>
  </si>
  <si>
    <t>12318</t>
  </si>
  <si>
    <t>7524250</t>
  </si>
  <si>
    <t>7908</t>
  </si>
  <si>
    <t>mixed-residential and commercial</t>
  </si>
  <si>
    <t>farm and forest use</t>
  </si>
  <si>
    <t>68493365</t>
  </si>
  <si>
    <t>73255752</t>
  </si>
  <si>
    <t>150563447</t>
  </si>
  <si>
    <t>1596893</t>
  </si>
  <si>
    <t>148966554</t>
  </si>
  <si>
    <t>14468509</t>
  </si>
  <si>
    <t>737905</t>
  </si>
  <si>
    <t>141500</t>
  </si>
  <si>
    <t>15347914</t>
  </si>
  <si>
    <t>17700</t>
  </si>
  <si>
    <t>15330214</t>
  </si>
  <si>
    <t>9369454</t>
  </si>
  <si>
    <t>173666222</t>
  </si>
  <si>
    <t>694661</t>
  </si>
  <si>
    <t>695054</t>
  </si>
  <si>
    <t xml:space="preserve">5 cent tax increase </t>
  </si>
  <si>
    <t>Angel Hudson</t>
  </si>
  <si>
    <t>No Fax Available</t>
  </si>
  <si>
    <t>ahuduson@grifton.com</t>
  </si>
  <si>
    <t>70639489</t>
  </si>
  <si>
    <t>89276687</t>
  </si>
  <si>
    <t>16084861</t>
  </si>
  <si>
    <t>73191826</t>
  </si>
  <si>
    <t>1401893</t>
  </si>
  <si>
    <t>1139271</t>
  </si>
  <si>
    <t>11680</t>
  </si>
  <si>
    <t>2552844</t>
  </si>
  <si>
    <t>19764</t>
  </si>
  <si>
    <t>2533080</t>
  </si>
  <si>
    <t>1917224</t>
  </si>
  <si>
    <t>77642130</t>
  </si>
  <si>
    <t>70639491</t>
  </si>
  <si>
    <t>89276689</t>
  </si>
  <si>
    <t>73191828</t>
  </si>
  <si>
    <t>77642132</t>
  </si>
  <si>
    <t>489145</t>
  </si>
  <si>
    <t>489233</t>
  </si>
  <si>
    <t>8975</t>
  </si>
  <si>
    <t>Carlene Kamradt</t>
  </si>
  <si>
    <t>919-965-9841  ext. 1010</t>
  </si>
  <si>
    <t>1/27/2018</t>
  </si>
  <si>
    <t>ckamradt@selma-nc.com</t>
  </si>
  <si>
    <t>156303523</t>
  </si>
  <si>
    <t>117349360</t>
  </si>
  <si>
    <t>46552480</t>
  </si>
  <si>
    <t>320205363</t>
  </si>
  <si>
    <t>7878432</t>
  </si>
  <si>
    <t>312326931</t>
  </si>
  <si>
    <t>5331114</t>
  </si>
  <si>
    <t>3540542</t>
  </si>
  <si>
    <t>1790572</t>
  </si>
  <si>
    <t>64146746</t>
  </si>
  <si>
    <t>18831152</t>
  </si>
  <si>
    <t>82977898</t>
  </si>
  <si>
    <t>40090</t>
  </si>
  <si>
    <t>82937808</t>
  </si>
  <si>
    <t>32371442</t>
  </si>
  <si>
    <t>427636181</t>
  </si>
  <si>
    <t>2180946</t>
  </si>
  <si>
    <t>26849</t>
  </si>
  <si>
    <t>8349</t>
  </si>
  <si>
    <t>2216144</t>
  </si>
  <si>
    <t>117347</t>
  </si>
  <si>
    <t>114243</t>
  </si>
  <si>
    <t>Leighanna Worley</t>
  </si>
  <si>
    <t>Tara Eatman</t>
  </si>
  <si>
    <t>919-938-3885 ext. 27</t>
  </si>
  <si>
    <t>103791928</t>
  </si>
  <si>
    <t>6166440</t>
  </si>
  <si>
    <t>13352060</t>
  </si>
  <si>
    <t>123310428</t>
  </si>
  <si>
    <t>5598990</t>
  </si>
  <si>
    <t>117711438</t>
  </si>
  <si>
    <t>5517730</t>
  </si>
  <si>
    <t>4571982</t>
  </si>
  <si>
    <t>945748</t>
  </si>
  <si>
    <t>19281053</t>
  </si>
  <si>
    <t>2500606</t>
  </si>
  <si>
    <t>21781659</t>
  </si>
  <si>
    <t>2130</t>
  </si>
  <si>
    <t>21779529</t>
  </si>
  <si>
    <t>2680559</t>
  </si>
  <si>
    <t>142171526</t>
  </si>
  <si>
    <t>597120</t>
  </si>
  <si>
    <t>2698</t>
  </si>
  <si>
    <t>271</t>
  </si>
  <si>
    <t>600089</t>
  </si>
  <si>
    <t>39628496</t>
  </si>
  <si>
    <t>5655261</t>
  </si>
  <si>
    <t>801724</t>
  </si>
  <si>
    <t>823209</t>
  </si>
  <si>
    <t>46908690</t>
  </si>
  <si>
    <t>1007700</t>
  </si>
  <si>
    <t>45900990</t>
  </si>
  <si>
    <t>487240</t>
  </si>
  <si>
    <t>280546</t>
  </si>
  <si>
    <t>206694</t>
  </si>
  <si>
    <t>2240936</t>
  </si>
  <si>
    <t>161887</t>
  </si>
  <si>
    <t>81553</t>
  </si>
  <si>
    <t>2484376</t>
  </si>
  <si>
    <t>857023</t>
  </si>
  <si>
    <t>49242389</t>
  </si>
  <si>
    <t>163182</t>
  </si>
  <si>
    <t>163318</t>
  </si>
  <si>
    <t>21727752</t>
  </si>
  <si>
    <t>1723491</t>
  </si>
  <si>
    <t>23716654</t>
  </si>
  <si>
    <t>23000130</t>
  </si>
  <si>
    <t>226106</t>
  </si>
  <si>
    <t>504077</t>
  </si>
  <si>
    <t>78878</t>
  </si>
  <si>
    <t>809061</t>
  </si>
  <si>
    <t>46500</t>
  </si>
  <si>
    <t>762561</t>
  </si>
  <si>
    <t>1601843</t>
  </si>
  <si>
    <t>25364534</t>
  </si>
  <si>
    <t>130663</t>
  </si>
  <si>
    <t>8842</t>
  </si>
  <si>
    <t>139584</t>
  </si>
  <si>
    <t>Jim Robinette</t>
  </si>
  <si>
    <t>51776689</t>
  </si>
  <si>
    <t>7579045</t>
  </si>
  <si>
    <t>69756229</t>
  </si>
  <si>
    <t>722923</t>
  </si>
  <si>
    <t>69033306</t>
  </si>
  <si>
    <t>43254474</t>
  </si>
  <si>
    <t>291135</t>
  </si>
  <si>
    <t>49627</t>
  </si>
  <si>
    <t>43595236</t>
  </si>
  <si>
    <t>2473951</t>
  </si>
  <si>
    <t>115102493</t>
  </si>
  <si>
    <t>379838</t>
  </si>
  <si>
    <t>379888</t>
  </si>
  <si>
    <t>bdboyd@townofvass.com</t>
  </si>
  <si>
    <t>40305480</t>
  </si>
  <si>
    <t>46669180</t>
  </si>
  <si>
    <t>217720</t>
  </si>
  <si>
    <t>87192380</t>
  </si>
  <si>
    <t>22851785</t>
  </si>
  <si>
    <t>64340595</t>
  </si>
  <si>
    <t>6557710</t>
  </si>
  <si>
    <t>4102550</t>
  </si>
  <si>
    <t>2455160</t>
  </si>
  <si>
    <t>3650031</t>
  </si>
  <si>
    <t>324987</t>
  </si>
  <si>
    <t>3975018</t>
  </si>
  <si>
    <t>111830</t>
  </si>
  <si>
    <t>3863188</t>
  </si>
  <si>
    <t>2088860</t>
  </si>
  <si>
    <t>70292643</t>
  </si>
  <si>
    <t>346109</t>
  </si>
  <si>
    <t>5355</t>
  </si>
  <si>
    <t>536</t>
  </si>
  <si>
    <t>350897</t>
  </si>
  <si>
    <t>The "other" line 4 from last year is combined with "commercial" for this year</t>
  </si>
  <si>
    <t>10685795</t>
  </si>
  <si>
    <t>1781621</t>
  </si>
  <si>
    <t>12637816</t>
  </si>
  <si>
    <t>641740</t>
  </si>
  <si>
    <t>11996076</t>
  </si>
  <si>
    <t>11834946</t>
  </si>
  <si>
    <t>378180</t>
  </si>
  <si>
    <t>228373</t>
  </si>
  <si>
    <t>606553</t>
  </si>
  <si>
    <t>619011</t>
  </si>
  <si>
    <t>13221640</t>
  </si>
  <si>
    <t>58584</t>
  </si>
  <si>
    <t>949231259</t>
  </si>
  <si>
    <t>527611789</t>
  </si>
  <si>
    <t>13638962</t>
  </si>
  <si>
    <t>1490482010</t>
  </si>
  <si>
    <t>11689117</t>
  </si>
  <si>
    <t>1478792893</t>
  </si>
  <si>
    <t>44287106</t>
  </si>
  <si>
    <t>1735086</t>
  </si>
  <si>
    <t>620639</t>
  </si>
  <si>
    <t>46642831</t>
  </si>
  <si>
    <t>12064763</t>
  </si>
  <si>
    <t>1537500487</t>
  </si>
  <si>
    <t>6562791</t>
  </si>
  <si>
    <t>20628</t>
  </si>
  <si>
    <t>2642</t>
  </si>
  <si>
    <t>21489</t>
  </si>
  <si>
    <t>6564572</t>
  </si>
  <si>
    <t>189441</t>
  </si>
  <si>
    <t>189651</t>
  </si>
  <si>
    <t>42729</t>
  </si>
  <si>
    <t>J'manda Dunston</t>
  </si>
  <si>
    <t>910-655-3153</t>
  </si>
  <si>
    <t>910-655-3151</t>
  </si>
  <si>
    <t>townofsandycreek1988@outlook.com</t>
  </si>
  <si>
    <t>11618520</t>
  </si>
  <si>
    <t>3071290</t>
  </si>
  <si>
    <t>14689810</t>
  </si>
  <si>
    <t>1951310</t>
  </si>
  <si>
    <t>12738500</t>
  </si>
  <si>
    <t>857210</t>
  </si>
  <si>
    <t>78540</t>
  </si>
  <si>
    <t>831518</t>
  </si>
  <si>
    <t>93639</t>
  </si>
  <si>
    <t>925157</t>
  </si>
  <si>
    <t>27571</t>
  </si>
  <si>
    <t>13691228</t>
  </si>
  <si>
    <t>34228</t>
  </si>
  <si>
    <t>34231</t>
  </si>
  <si>
    <t>MELESSA K HOPPER</t>
  </si>
  <si>
    <t>336.427.7841</t>
  </si>
  <si>
    <t>MHOPPER@MAYODANNC.ORG</t>
  </si>
  <si>
    <t>72501880</t>
  </si>
  <si>
    <t>49581869</t>
  </si>
  <si>
    <t>27150947</t>
  </si>
  <si>
    <t>149234696</t>
  </si>
  <si>
    <t>2537358</t>
  </si>
  <si>
    <t>146697338</t>
  </si>
  <si>
    <t>59361570</t>
  </si>
  <si>
    <t>257850</t>
  </si>
  <si>
    <t>125003</t>
  </si>
  <si>
    <t>59744423</t>
  </si>
  <si>
    <t>6629599</t>
  </si>
  <si>
    <t>213071360</t>
  </si>
  <si>
    <t>1342349</t>
  </si>
  <si>
    <t>1343865</t>
  </si>
  <si>
    <t>688526553</t>
  </si>
  <si>
    <t>289554674</t>
  </si>
  <si>
    <t>1754561</t>
  </si>
  <si>
    <t>4064182</t>
  </si>
  <si>
    <t>983899970</t>
  </si>
  <si>
    <t>20687807</t>
  </si>
  <si>
    <t>963212163</t>
  </si>
  <si>
    <t>5095592</t>
  </si>
  <si>
    <t>4946099</t>
  </si>
  <si>
    <t>149493</t>
  </si>
  <si>
    <t>35455550</t>
  </si>
  <si>
    <t>2129910</t>
  </si>
  <si>
    <t>462431</t>
  </si>
  <si>
    <t>38047891</t>
  </si>
  <si>
    <t>39043</t>
  </si>
  <si>
    <t>38008848</t>
  </si>
  <si>
    <t>9192811</t>
  </si>
  <si>
    <t>1010413822</t>
  </si>
  <si>
    <t>4647904</t>
  </si>
  <si>
    <t>37213</t>
  </si>
  <si>
    <t>4488</t>
  </si>
  <si>
    <t>4689605</t>
  </si>
  <si>
    <t>P.J. SILER</t>
  </si>
  <si>
    <t>68391610</t>
  </si>
  <si>
    <t>107368452</t>
  </si>
  <si>
    <t>6594890</t>
  </si>
  <si>
    <t>182354952</t>
  </si>
  <si>
    <t>269940</t>
  </si>
  <si>
    <t>182085012</t>
  </si>
  <si>
    <t>2887004</t>
  </si>
  <si>
    <t>26121699</t>
  </si>
  <si>
    <t>29008703</t>
  </si>
  <si>
    <t>29003393</t>
  </si>
  <si>
    <t>1670432</t>
  </si>
  <si>
    <t>212758837</t>
  </si>
  <si>
    <t>893589</t>
  </si>
  <si>
    <t>1193</t>
  </si>
  <si>
    <t>894531</t>
  </si>
  <si>
    <t xml:space="preserve">Brett Moore </t>
  </si>
  <si>
    <t>Julie T. Scherer</t>
  </si>
  <si>
    <t>jscherer@marionnc.org</t>
  </si>
  <si>
    <t>200669475</t>
  </si>
  <si>
    <t>154069243</t>
  </si>
  <si>
    <t>15983770</t>
  </si>
  <si>
    <t>370722488</t>
  </si>
  <si>
    <t>7549570</t>
  </si>
  <si>
    <t>363172918</t>
  </si>
  <si>
    <t>60195973</t>
  </si>
  <si>
    <t>695214</t>
  </si>
  <si>
    <t>145797</t>
  </si>
  <si>
    <t>61036984</t>
  </si>
  <si>
    <t>28520</t>
  </si>
  <si>
    <t>61008464</t>
  </si>
  <si>
    <t>18227820</t>
  </si>
  <si>
    <t>442409202</t>
  </si>
  <si>
    <t>2256287</t>
  </si>
  <si>
    <t>1948</t>
  </si>
  <si>
    <t>29520</t>
  </si>
  <si>
    <t>2231940</t>
  </si>
  <si>
    <t>26712</t>
  </si>
  <si>
    <t>8272</t>
  </si>
  <si>
    <t>35784</t>
  </si>
  <si>
    <t>14990416461</t>
  </si>
  <si>
    <t>9093257018</t>
  </si>
  <si>
    <t>855663189</t>
  </si>
  <si>
    <t>24939336668</t>
  </si>
  <si>
    <t>1923689601</t>
  </si>
  <si>
    <t>11418053</t>
  </si>
  <si>
    <t>19163173</t>
  </si>
  <si>
    <t>1954270827</t>
  </si>
  <si>
    <t>8816932</t>
  </si>
  <si>
    <t>1945453895</t>
  </si>
  <si>
    <t>374929573</t>
  </si>
  <si>
    <t>27259720136</t>
  </si>
  <si>
    <t>0.5786</t>
  </si>
  <si>
    <t>155025746</t>
  </si>
  <si>
    <t>770460</t>
  </si>
  <si>
    <t>103823</t>
  </si>
  <si>
    <t>155899967</t>
  </si>
  <si>
    <t>8233</t>
  </si>
  <si>
    <t>2915259</t>
  </si>
  <si>
    <t>111010</t>
  </si>
  <si>
    <t>3026269</t>
  </si>
  <si>
    <t>4549597037</t>
  </si>
  <si>
    <t>1155000000</t>
  </si>
  <si>
    <t>41901186</t>
  </si>
  <si>
    <t>5746498223</t>
  </si>
  <si>
    <t>13198212</t>
  </si>
  <si>
    <t>5733300011</t>
  </si>
  <si>
    <t>3412376</t>
  </si>
  <si>
    <t>3067416</t>
  </si>
  <si>
    <t>344960</t>
  </si>
  <si>
    <t>187665538</t>
  </si>
  <si>
    <t>8615616</t>
  </si>
  <si>
    <t>4225452</t>
  </si>
  <si>
    <t>200506606</t>
  </si>
  <si>
    <t>37843842</t>
  </si>
  <si>
    <t>5971650459</t>
  </si>
  <si>
    <t>22528455</t>
  </si>
  <si>
    <t>103452</t>
  </si>
  <si>
    <t>16513</t>
  </si>
  <si>
    <t>22629777</t>
  </si>
  <si>
    <t>202523</t>
  </si>
  <si>
    <t>333116</t>
  </si>
  <si>
    <t>535639</t>
  </si>
  <si>
    <t>1074617325</t>
  </si>
  <si>
    <t>810676228</t>
  </si>
  <si>
    <t>1885293553</t>
  </si>
  <si>
    <t>29530210</t>
  </si>
  <si>
    <t>1855763343</t>
  </si>
  <si>
    <t>236722312</t>
  </si>
  <si>
    <t>4080438</t>
  </si>
  <si>
    <t>240802750</t>
  </si>
  <si>
    <t>24250</t>
  </si>
  <si>
    <t>240778500</t>
  </si>
  <si>
    <t>70855530</t>
  </si>
  <si>
    <t>2167397373</t>
  </si>
  <si>
    <t>14088083</t>
  </si>
  <si>
    <t>455847</t>
  </si>
  <si>
    <t>6476</t>
  </si>
  <si>
    <t>14550406</t>
  </si>
  <si>
    <t>26365</t>
  </si>
  <si>
    <t>29008</t>
  </si>
  <si>
    <t>66632</t>
  </si>
  <si>
    <t>837910</t>
  </si>
  <si>
    <t>109446110</t>
  </si>
  <si>
    <t>24996560</t>
  </si>
  <si>
    <t>1602890</t>
  </si>
  <si>
    <t>136045560</t>
  </si>
  <si>
    <t>4035489</t>
  </si>
  <si>
    <t>132010071</t>
  </si>
  <si>
    <t>1472860</t>
  </si>
  <si>
    <t>130030</t>
  </si>
  <si>
    <t>4474020</t>
  </si>
  <si>
    <t>198881</t>
  </si>
  <si>
    <t>263294</t>
  </si>
  <si>
    <t>4936195</t>
  </si>
  <si>
    <t>7805</t>
  </si>
  <si>
    <t>4928390</t>
  </si>
  <si>
    <t>2804205</t>
  </si>
  <si>
    <t>139742666</t>
  </si>
  <si>
    <t>531022</t>
  </si>
  <si>
    <t>531408</t>
  </si>
  <si>
    <t>1420527482</t>
  </si>
  <si>
    <t>642794672</t>
  </si>
  <si>
    <t>159821808</t>
  </si>
  <si>
    <t>2223143962</t>
  </si>
  <si>
    <t>387263320</t>
  </si>
  <si>
    <t>1835880642</t>
  </si>
  <si>
    <t>481106909</t>
  </si>
  <si>
    <t>2495890</t>
  </si>
  <si>
    <t>478611019</t>
  </si>
  <si>
    <t>52850148</t>
  </si>
  <si>
    <t>2367341809</t>
  </si>
  <si>
    <t>14152456</t>
  </si>
  <si>
    <t>56451</t>
  </si>
  <si>
    <t>5411</t>
  </si>
  <si>
    <t>14238695</t>
  </si>
  <si>
    <t>7586570</t>
  </si>
  <si>
    <t>4541780</t>
  </si>
  <si>
    <t>13222620</t>
  </si>
  <si>
    <t>807780</t>
  </si>
  <si>
    <t>12414840</t>
  </si>
  <si>
    <t>470920</t>
  </si>
  <si>
    <t>313240</t>
  </si>
  <si>
    <t>157680</t>
  </si>
  <si>
    <t>299464</t>
  </si>
  <si>
    <t>36664</t>
  </si>
  <si>
    <t>336128</t>
  </si>
  <si>
    <t>333628</t>
  </si>
  <si>
    <t>1555079</t>
  </si>
  <si>
    <t>14303547</t>
  </si>
  <si>
    <t>96750</t>
  </si>
  <si>
    <t>96980</t>
  </si>
  <si>
    <t>3099770</t>
  </si>
  <si>
    <t>545960</t>
  </si>
  <si>
    <t>3832070</t>
  </si>
  <si>
    <t>496090</t>
  </si>
  <si>
    <t>3335980</t>
  </si>
  <si>
    <t>427304</t>
  </si>
  <si>
    <t>458634</t>
  </si>
  <si>
    <t>456134</t>
  </si>
  <si>
    <t>730848</t>
  </si>
  <si>
    <t>4522962</t>
  </si>
  <si>
    <t>13567</t>
  </si>
  <si>
    <t>18913298</t>
  </si>
  <si>
    <t>5268544</t>
  </si>
  <si>
    <t>397388</t>
  </si>
  <si>
    <t>24579230</t>
  </si>
  <si>
    <t>1772365</t>
  </si>
  <si>
    <t>22806865</t>
  </si>
  <si>
    <t>857114</t>
  </si>
  <si>
    <t>25960</t>
  </si>
  <si>
    <t>57851</t>
  </si>
  <si>
    <t>940925</t>
  </si>
  <si>
    <t>936925</t>
  </si>
  <si>
    <t>1390259</t>
  </si>
  <si>
    <t>25134049</t>
  </si>
  <si>
    <t>163380</t>
  </si>
  <si>
    <t>163635</t>
  </si>
  <si>
    <t>76079852</t>
  </si>
  <si>
    <t>49897177</t>
  </si>
  <si>
    <t>163438146</t>
  </si>
  <si>
    <t>2114211</t>
  </si>
  <si>
    <t>161323935</t>
  </si>
  <si>
    <t>32721641</t>
  </si>
  <si>
    <t>3198335</t>
  </si>
  <si>
    <t>275761</t>
  </si>
  <si>
    <t>36195737</t>
  </si>
  <si>
    <t>36193267</t>
  </si>
  <si>
    <t>11629139</t>
  </si>
  <si>
    <t>209146341</t>
  </si>
  <si>
    <t>1526768</t>
  </si>
  <si>
    <t>1851</t>
  </si>
  <si>
    <t>1530766</t>
  </si>
  <si>
    <t>282663012</t>
  </si>
  <si>
    <t>5425655</t>
  </si>
  <si>
    <t>277237357</t>
  </si>
  <si>
    <t>25626975</t>
  </si>
  <si>
    <t>1570632</t>
  </si>
  <si>
    <t>27197607</t>
  </si>
  <si>
    <t>22984408</t>
  </si>
  <si>
    <t>327419372</t>
  </si>
  <si>
    <t>2574208</t>
  </si>
  <si>
    <t>11902</t>
  </si>
  <si>
    <t>2588799</t>
  </si>
  <si>
    <t>11383</t>
  </si>
  <si>
    <t>252-533-2800, ext. 0871</t>
  </si>
  <si>
    <t>252-533-2800, ext. 0835</t>
  </si>
  <si>
    <t>645079763</t>
  </si>
  <si>
    <t>326711870</t>
  </si>
  <si>
    <t>971791633</t>
  </si>
  <si>
    <t>202254361</t>
  </si>
  <si>
    <t>769537272</t>
  </si>
  <si>
    <t>495900</t>
  </si>
  <si>
    <t>199741</t>
  </si>
  <si>
    <t>296159</t>
  </si>
  <si>
    <t>221681554</t>
  </si>
  <si>
    <t>2789539</t>
  </si>
  <si>
    <t>224471093</t>
  </si>
  <si>
    <t>23170</t>
  </si>
  <si>
    <t>224447923</t>
  </si>
  <si>
    <t>58929512</t>
  </si>
  <si>
    <t>1052914707</t>
  </si>
  <si>
    <t>6854629</t>
  </si>
  <si>
    <t>3271</t>
  </si>
  <si>
    <t>5118</t>
  </si>
  <si>
    <t>6852782</t>
  </si>
  <si>
    <t>Peddler by Vehicle</t>
  </si>
  <si>
    <t>1249</t>
  </si>
  <si>
    <t>30609</t>
  </si>
  <si>
    <t>152513</t>
  </si>
  <si>
    <t>4575</t>
  </si>
  <si>
    <t>147938</t>
  </si>
  <si>
    <t>Halifax Co. Tourism Development Authority</t>
  </si>
  <si>
    <t>(252) 527-7174 Ext.7233</t>
  </si>
  <si>
    <t>(252) 527-4923</t>
  </si>
  <si>
    <t>15487999</t>
  </si>
  <si>
    <t>12723644</t>
  </si>
  <si>
    <t>416151</t>
  </si>
  <si>
    <t>28627794</t>
  </si>
  <si>
    <t>1363816</t>
  </si>
  <si>
    <t>27263978</t>
  </si>
  <si>
    <t>5436417</t>
  </si>
  <si>
    <t>154609</t>
  </si>
  <si>
    <t>62310</t>
  </si>
  <si>
    <t>5653336</t>
  </si>
  <si>
    <t>1508562</t>
  </si>
  <si>
    <t>34425876</t>
  </si>
  <si>
    <t>184434</t>
  </si>
  <si>
    <t>185634</t>
  </si>
  <si>
    <t>2017 revaluation</t>
  </si>
  <si>
    <t>1786436164</t>
  </si>
  <si>
    <t>484997657</t>
  </si>
  <si>
    <t>2271433821</t>
  </si>
  <si>
    <t>60197424</t>
  </si>
  <si>
    <t>2211236397</t>
  </si>
  <si>
    <t>28282262</t>
  </si>
  <si>
    <t>23407706</t>
  </si>
  <si>
    <t>4874556</t>
  </si>
  <si>
    <t>21477</t>
  </si>
  <si>
    <t>1975062</t>
  </si>
  <si>
    <t>60892964</t>
  </si>
  <si>
    <t>62889503</t>
  </si>
  <si>
    <t>16647</t>
  </si>
  <si>
    <t>62872856</t>
  </si>
  <si>
    <t>27616205</t>
  </si>
  <si>
    <t>2301725458</t>
  </si>
  <si>
    <t>6277025</t>
  </si>
  <si>
    <t>11396</t>
  </si>
  <si>
    <t>6290776</t>
  </si>
  <si>
    <t>60197242</t>
  </si>
  <si>
    <t>2211236579</t>
  </si>
  <si>
    <t>2301725640</t>
  </si>
  <si>
    <t>27275951</t>
  </si>
  <si>
    <t>6270641</t>
  </si>
  <si>
    <t>1053376</t>
  </si>
  <si>
    <t>34599968</t>
  </si>
  <si>
    <t>2044414</t>
  </si>
  <si>
    <t>32555554</t>
  </si>
  <si>
    <t>4655295</t>
  </si>
  <si>
    <t>787221</t>
  </si>
  <si>
    <t>5442516</t>
  </si>
  <si>
    <t>5417516</t>
  </si>
  <si>
    <t>3165720</t>
  </si>
  <si>
    <t>41138790</t>
  </si>
  <si>
    <t>209807</t>
  </si>
  <si>
    <t>(919) 469-4110</t>
  </si>
  <si>
    <t>Gregory Jenkins II</t>
  </si>
  <si>
    <t>(919) 380-4207</t>
  </si>
  <si>
    <t>(919) 469-4306</t>
  </si>
  <si>
    <t>gregory.jenkins@townofcary.org</t>
  </si>
  <si>
    <t>16865314757</t>
  </si>
  <si>
    <t>6450750000</t>
  </si>
  <si>
    <t>150697799</t>
  </si>
  <si>
    <t>23466762556</t>
  </si>
  <si>
    <t>60190333</t>
  </si>
  <si>
    <t>23406572223</t>
  </si>
  <si>
    <t>32814823</t>
  </si>
  <si>
    <t>30436018</t>
  </si>
  <si>
    <t>2378805</t>
  </si>
  <si>
    <t>931860818</t>
  </si>
  <si>
    <t>85263436</t>
  </si>
  <si>
    <t>11878390</t>
  </si>
  <si>
    <t>1029002644</t>
  </si>
  <si>
    <t>195344001</t>
  </si>
  <si>
    <t>24630918868</t>
  </si>
  <si>
    <t>85767547</t>
  </si>
  <si>
    <t>406713</t>
  </si>
  <si>
    <t>66449</t>
  </si>
  <si>
    <t>598973</t>
  </si>
  <si>
    <t>85641736</t>
  </si>
  <si>
    <t>6277</t>
  </si>
  <si>
    <t>1296181</t>
  </si>
  <si>
    <t>647798</t>
  </si>
  <si>
    <t>9190</t>
  </si>
  <si>
    <t>1959446</t>
  </si>
  <si>
    <t>130383</t>
  </si>
  <si>
    <t>7367101539</t>
  </si>
  <si>
    <t>7421881188</t>
  </si>
  <si>
    <t>19303633</t>
  </si>
  <si>
    <t>7402577555</t>
  </si>
  <si>
    <t>171253356</t>
  </si>
  <si>
    <t>4076065</t>
  </si>
  <si>
    <t>407908</t>
  </si>
  <si>
    <t>175737329</t>
  </si>
  <si>
    <t>84467574</t>
  </si>
  <si>
    <t>7662782458</t>
  </si>
  <si>
    <t>0.508</t>
  </si>
  <si>
    <t>38895255</t>
  </si>
  <si>
    <t>319</t>
  </si>
  <si>
    <t>38895750</t>
  </si>
  <si>
    <t>5458</t>
  </si>
  <si>
    <t>451196</t>
  </si>
  <si>
    <t>450034</t>
  </si>
  <si>
    <t>14760</t>
  </si>
  <si>
    <t>921448</t>
  </si>
  <si>
    <t>62642</t>
  </si>
  <si>
    <t>1187080</t>
  </si>
  <si>
    <t>878177</t>
  </si>
  <si>
    <t>308903</t>
  </si>
  <si>
    <t xml:space="preserve"> Chapel Hill Orange County Visitors Bureau</t>
  </si>
  <si>
    <t>Revaluation in Orange County as of January 1, 2017</t>
  </si>
  <si>
    <t>37417363</t>
  </si>
  <si>
    <t>6796591</t>
  </si>
  <si>
    <t>6537182</t>
  </si>
  <si>
    <t>50751136</t>
  </si>
  <si>
    <t>1658904</t>
  </si>
  <si>
    <t>49092232</t>
  </si>
  <si>
    <t>116293</t>
  </si>
  <si>
    <t>89893</t>
  </si>
  <si>
    <t>26400</t>
  </si>
  <si>
    <t>15187843</t>
  </si>
  <si>
    <t>439452</t>
  </si>
  <si>
    <t>52828</t>
  </si>
  <si>
    <t>15680123</t>
  </si>
  <si>
    <t>14580</t>
  </si>
  <si>
    <t>15665543</t>
  </si>
  <si>
    <t>2719625</t>
  </si>
  <si>
    <t>67477400</t>
  </si>
  <si>
    <t>465594</t>
  </si>
  <si>
    <t>8827</t>
  </si>
  <si>
    <t>477293</t>
  </si>
  <si>
    <t>11126532</t>
  </si>
  <si>
    <t>5186394</t>
  </si>
  <si>
    <t>17076377</t>
  </si>
  <si>
    <t>5008738</t>
  </si>
  <si>
    <t>12067639</t>
  </si>
  <si>
    <t>1272378</t>
  </si>
  <si>
    <t>955942</t>
  </si>
  <si>
    <t>316436</t>
  </si>
  <si>
    <t>1224779</t>
  </si>
  <si>
    <t>248855</t>
  </si>
  <si>
    <t>1473634</t>
  </si>
  <si>
    <t>1468684</t>
  </si>
  <si>
    <t>815246</t>
  </si>
  <si>
    <t>14351569</t>
  </si>
  <si>
    <t>68695</t>
  </si>
  <si>
    <t>309</t>
  </si>
  <si>
    <t>69074</t>
  </si>
  <si>
    <t>37616000</t>
  </si>
  <si>
    <t>5283690</t>
  </si>
  <si>
    <t>42925800</t>
  </si>
  <si>
    <t>5249930</t>
  </si>
  <si>
    <t>37675870</t>
  </si>
  <si>
    <t>40072533</t>
  </si>
  <si>
    <t>39232833</t>
  </si>
  <si>
    <t>125618</t>
  </si>
  <si>
    <t>92439</t>
  </si>
  <si>
    <t>344827</t>
  </si>
  <si>
    <t>562884</t>
  </si>
  <si>
    <t>926076</t>
  </si>
  <si>
    <t>39164830</t>
  </si>
  <si>
    <t>19627</t>
  </si>
  <si>
    <t>19628</t>
  </si>
  <si>
    <t>828-259-5484</t>
  </si>
  <si>
    <t>828-259-5635</t>
  </si>
  <si>
    <t>7833193650</t>
  </si>
  <si>
    <t>5283178969</t>
  </si>
  <si>
    <t>170684100</t>
  </si>
  <si>
    <t>13287056719</t>
  </si>
  <si>
    <t>460420868</t>
  </si>
  <si>
    <t>12826635851</t>
  </si>
  <si>
    <t>6161000</t>
  </si>
  <si>
    <t>3344900</t>
  </si>
  <si>
    <t>2816100</t>
  </si>
  <si>
    <t>833814191</t>
  </si>
  <si>
    <t>35772705</t>
  </si>
  <si>
    <t>869586896</t>
  </si>
  <si>
    <t>200433</t>
  </si>
  <si>
    <t>869386463</t>
  </si>
  <si>
    <t>213978244</t>
  </si>
  <si>
    <t>13910000558</t>
  </si>
  <si>
    <t>0.4289</t>
  </si>
  <si>
    <t>59652539</t>
  </si>
  <si>
    <t>211468</t>
  </si>
  <si>
    <t>41808</t>
  </si>
  <si>
    <t>59905815</t>
  </si>
  <si>
    <t>1766771</t>
  </si>
  <si>
    <t>35968</t>
  </si>
  <si>
    <t>42263</t>
  </si>
  <si>
    <t>2215358</t>
  </si>
  <si>
    <t>447378</t>
  </si>
  <si>
    <t>174843</t>
  </si>
  <si>
    <t>622221</t>
  </si>
  <si>
    <t>367557327</t>
  </si>
  <si>
    <t>1068532359</t>
  </si>
  <si>
    <t>1901050</t>
  </si>
  <si>
    <t>1437990736</t>
  </si>
  <si>
    <t>200011049</t>
  </si>
  <si>
    <t>742350</t>
  </si>
  <si>
    <t>200753399</t>
  </si>
  <si>
    <t>12376603</t>
  </si>
  <si>
    <t>1651120738</t>
  </si>
  <si>
    <t>6274259</t>
  </si>
  <si>
    <t>13713</t>
  </si>
  <si>
    <t>6287972</t>
  </si>
  <si>
    <t>838700269</t>
  </si>
  <si>
    <t>62743400</t>
  </si>
  <si>
    <t>901443669</t>
  </si>
  <si>
    <t>18809633</t>
  </si>
  <si>
    <t>882634036</t>
  </si>
  <si>
    <t>22328814</t>
  </si>
  <si>
    <t>17012849</t>
  </si>
  <si>
    <t>5315965</t>
  </si>
  <si>
    <t>10753573</t>
  </si>
  <si>
    <t>2958884</t>
  </si>
  <si>
    <t>1469231</t>
  </si>
  <si>
    <t>15181688</t>
  </si>
  <si>
    <t>15176124</t>
  </si>
  <si>
    <t>13689033</t>
  </si>
  <si>
    <t>911499193</t>
  </si>
  <si>
    <t>150311</t>
  </si>
  <si>
    <t>150433</t>
  </si>
  <si>
    <t>5908320977</t>
  </si>
  <si>
    <t>122259043</t>
  </si>
  <si>
    <t>5786061934</t>
  </si>
  <si>
    <t>378255514</t>
  </si>
  <si>
    <t>1567010</t>
  </si>
  <si>
    <t>14355166</t>
  </si>
  <si>
    <t>394177690</t>
  </si>
  <si>
    <t>880609</t>
  </si>
  <si>
    <t>393297081</t>
  </si>
  <si>
    <t>77658485</t>
  </si>
  <si>
    <t>6257017500</t>
  </si>
  <si>
    <t>19083903</t>
  </si>
  <si>
    <t>11490</t>
  </si>
  <si>
    <t>19164112</t>
  </si>
  <si>
    <t>37833</t>
  </si>
  <si>
    <t>259463660</t>
  </si>
  <si>
    <t>10667730</t>
  </si>
  <si>
    <t>270131390</t>
  </si>
  <si>
    <t>11435625</t>
  </si>
  <si>
    <t>258695765</t>
  </si>
  <si>
    <t>2287447</t>
  </si>
  <si>
    <t>135733</t>
  </si>
  <si>
    <t>2423180</t>
  </si>
  <si>
    <t>14243377</t>
  </si>
  <si>
    <t>275362322</t>
  </si>
  <si>
    <t>660870</t>
  </si>
  <si>
    <t>660929</t>
  </si>
  <si>
    <t>244266</t>
  </si>
  <si>
    <t>196041</t>
  </si>
  <si>
    <t>48225</t>
  </si>
  <si>
    <t>Mitchell Robinson</t>
  </si>
  <si>
    <t>252 536-4836</t>
  </si>
  <si>
    <t>252 536-4104</t>
  </si>
  <si>
    <t>mrobinson@historicweldonnc.com</t>
  </si>
  <si>
    <t>47483010</t>
  </si>
  <si>
    <t>38658100</t>
  </si>
  <si>
    <t>86141110</t>
  </si>
  <si>
    <t>1091400</t>
  </si>
  <si>
    <t>85049710</t>
  </si>
  <si>
    <t>6929746</t>
  </si>
  <si>
    <t>115142</t>
  </si>
  <si>
    <t>7044888</t>
  </si>
  <si>
    <t>6041656</t>
  </si>
  <si>
    <t>98136254</t>
  </si>
  <si>
    <t>754785</t>
  </si>
  <si>
    <t>755649</t>
  </si>
  <si>
    <t>Jessie S. Parris</t>
  </si>
  <si>
    <t>jparris@rutherfordton.net</t>
  </si>
  <si>
    <t>172029163</t>
  </si>
  <si>
    <t>80942567</t>
  </si>
  <si>
    <t>9141067</t>
  </si>
  <si>
    <t>262112797</t>
  </si>
  <si>
    <t>4054130</t>
  </si>
  <si>
    <t>258058667</t>
  </si>
  <si>
    <t>268820985</t>
  </si>
  <si>
    <t>268733455</t>
  </si>
  <si>
    <t>23240521</t>
  </si>
  <si>
    <t>18027450</t>
  </si>
  <si>
    <t>41267971</t>
  </si>
  <si>
    <t>8297255</t>
  </si>
  <si>
    <t>307623893</t>
  </si>
  <si>
    <t>1745319</t>
  </si>
  <si>
    <t>10533</t>
  </si>
  <si>
    <t>16200</t>
  </si>
  <si>
    <t>1739652</t>
  </si>
  <si>
    <t>19398</t>
  </si>
  <si>
    <t>BILL WILLIS</t>
  </si>
  <si>
    <t>MAYOR/FINANCE OFFICER</t>
  </si>
  <si>
    <t>BRIDGET MARTIN</t>
  </si>
  <si>
    <t>ACCOUNTING@TOWNOFGROVERNC.COM</t>
  </si>
  <si>
    <t>21366871</t>
  </si>
  <si>
    <t>25732128</t>
  </si>
  <si>
    <t>482916</t>
  </si>
  <si>
    <t>25249212</t>
  </si>
  <si>
    <t>858908</t>
  </si>
  <si>
    <t>171318</t>
  </si>
  <si>
    <t>56489</t>
  </si>
  <si>
    <t>1086715</t>
  </si>
  <si>
    <t>1084195</t>
  </si>
  <si>
    <t>3854163</t>
  </si>
  <si>
    <t>30187570</t>
  </si>
  <si>
    <t>102699</t>
  </si>
  <si>
    <t>15033</t>
  </si>
  <si>
    <t>117923</t>
  </si>
  <si>
    <t>3041</t>
  </si>
  <si>
    <t>GROVER TOURISM DEVELOPMENT AUTHORITY</t>
  </si>
  <si>
    <t>Kiesha B. Chavis</t>
  </si>
  <si>
    <t>573388977</t>
  </si>
  <si>
    <t>222046314</t>
  </si>
  <si>
    <t>22223584</t>
  </si>
  <si>
    <t>817945930</t>
  </si>
  <si>
    <t>150462244</t>
  </si>
  <si>
    <t>667483686</t>
  </si>
  <si>
    <t>2052328</t>
  </si>
  <si>
    <t>1786306</t>
  </si>
  <si>
    <t>266022</t>
  </si>
  <si>
    <t>24231858</t>
  </si>
  <si>
    <t>2648648</t>
  </si>
  <si>
    <t>20833</t>
  </si>
  <si>
    <t>26901339</t>
  </si>
  <si>
    <t>63480</t>
  </si>
  <si>
    <t>26837859</t>
  </si>
  <si>
    <t>4992585</t>
  </si>
  <si>
    <t>699314130</t>
  </si>
  <si>
    <t>3269367</t>
  </si>
  <si>
    <t>1736</t>
  </si>
  <si>
    <t>35421</t>
  </si>
  <si>
    <t>3235932</t>
  </si>
  <si>
    <t>30821</t>
  </si>
  <si>
    <t>454440407</t>
  </si>
  <si>
    <t>198082778</t>
  </si>
  <si>
    <t>82349866</t>
  </si>
  <si>
    <t>734873051</t>
  </si>
  <si>
    <t>15509518</t>
  </si>
  <si>
    <t>719363533</t>
  </si>
  <si>
    <t>313151</t>
  </si>
  <si>
    <t>253253</t>
  </si>
  <si>
    <t>123088956</t>
  </si>
  <si>
    <t>11761681</t>
  </si>
  <si>
    <t>1050297</t>
  </si>
  <si>
    <t>135900934</t>
  </si>
  <si>
    <t>25810</t>
  </si>
  <si>
    <t>135875124</t>
  </si>
  <si>
    <t>37325872</t>
  </si>
  <si>
    <t>892564529</t>
  </si>
  <si>
    <t>5435718</t>
  </si>
  <si>
    <t>8786</t>
  </si>
  <si>
    <t>5647</t>
  </si>
  <si>
    <t>5450151</t>
  </si>
  <si>
    <t>79856</t>
  </si>
  <si>
    <t>Rockingham County</t>
  </si>
  <si>
    <t>18059590</t>
  </si>
  <si>
    <t>7545590</t>
  </si>
  <si>
    <t>10514000</t>
  </si>
  <si>
    <t>54044</t>
  </si>
  <si>
    <t>76607</t>
  </si>
  <si>
    <t>273153</t>
  </si>
  <si>
    <t>265633</t>
  </si>
  <si>
    <t>6209782</t>
  </si>
  <si>
    <t>16989415</t>
  </si>
  <si>
    <t>84947</t>
  </si>
  <si>
    <t>1208</t>
  </si>
  <si>
    <t>90381713</t>
  </si>
  <si>
    <t>20258600</t>
  </si>
  <si>
    <t>110640313</t>
  </si>
  <si>
    <t>2335195</t>
  </si>
  <si>
    <t>108305118</t>
  </si>
  <si>
    <t>669949</t>
  </si>
  <si>
    <t>526795</t>
  </si>
  <si>
    <t>4194123</t>
  </si>
  <si>
    <t>259595</t>
  </si>
  <si>
    <t>85913</t>
  </si>
  <si>
    <t>4539631</t>
  </si>
  <si>
    <t>3303250</t>
  </si>
  <si>
    <t>116147999</t>
  </si>
  <si>
    <t>499273</t>
  </si>
  <si>
    <t>358</t>
  </si>
  <si>
    <t>499795</t>
  </si>
  <si>
    <t>8630310</t>
  </si>
  <si>
    <t>9458410</t>
  </si>
  <si>
    <t>2490386</t>
  </si>
  <si>
    <t>6968024</t>
  </si>
  <si>
    <t>18255</t>
  </si>
  <si>
    <t>98610</t>
  </si>
  <si>
    <t>116865</t>
  </si>
  <si>
    <t>249447</t>
  </si>
  <si>
    <t>7334336</t>
  </si>
  <si>
    <t>46052</t>
  </si>
  <si>
    <t>46071</t>
  </si>
  <si>
    <t>Elizabeth B Johnson</t>
  </si>
  <si>
    <t>Elizabeth B. Johnson</t>
  </si>
  <si>
    <t>bethbjohnson@hotmail.com</t>
  </si>
  <si>
    <t>5225700</t>
  </si>
  <si>
    <t>6876400</t>
  </si>
  <si>
    <t>6624200</t>
  </si>
  <si>
    <t>76521</t>
  </si>
  <si>
    <t>105051</t>
  </si>
  <si>
    <t>140749</t>
  </si>
  <si>
    <t>6870000</t>
  </si>
  <si>
    <t>23552</t>
  </si>
  <si>
    <t>2426</t>
  </si>
  <si>
    <t>26220</t>
  </si>
  <si>
    <t>revised October 10, 2017</t>
  </si>
  <si>
    <t>336-667-7129  EXT. 3003</t>
  </si>
  <si>
    <t>340250480</t>
  </si>
  <si>
    <t>195895220</t>
  </si>
  <si>
    <t>536145700</t>
  </si>
  <si>
    <t>142563601</t>
  </si>
  <si>
    <t>393582099</t>
  </si>
  <si>
    <t>1593910</t>
  </si>
  <si>
    <t>49098593</t>
  </si>
  <si>
    <t>1668700</t>
  </si>
  <si>
    <t>50767293</t>
  </si>
  <si>
    <t>14875940</t>
  </si>
  <si>
    <t>459225332</t>
  </si>
  <si>
    <t>2387971</t>
  </si>
  <si>
    <t>29942</t>
  </si>
  <si>
    <t>2828</t>
  </si>
  <si>
    <t>2418799</t>
  </si>
  <si>
    <t>18702872</t>
  </si>
  <si>
    <t>4296317</t>
  </si>
  <si>
    <t>22999189</t>
  </si>
  <si>
    <t>787755</t>
  </si>
  <si>
    <t>22211434</t>
  </si>
  <si>
    <t>454055</t>
  </si>
  <si>
    <t>250161</t>
  </si>
  <si>
    <t>203894</t>
  </si>
  <si>
    <t>3239631</t>
  </si>
  <si>
    <t>343517</t>
  </si>
  <si>
    <t>3583148</t>
  </si>
  <si>
    <t>2003166</t>
  </si>
  <si>
    <t>27797748</t>
  </si>
  <si>
    <t>211263</t>
  </si>
  <si>
    <t>219422</t>
  </si>
  <si>
    <t>reduction due to plant closing</t>
  </si>
  <si>
    <t>reduction to plant closing</t>
  </si>
  <si>
    <t>2/2/2018</t>
  </si>
  <si>
    <t>4696929</t>
  </si>
  <si>
    <t>163696</t>
  </si>
  <si>
    <t>4860625</t>
  </si>
  <si>
    <t>390956</t>
  </si>
  <si>
    <t>4469669</t>
  </si>
  <si>
    <t>352354</t>
  </si>
  <si>
    <t>225916</t>
  </si>
  <si>
    <t>126438</t>
  </si>
  <si>
    <t>46073</t>
  </si>
  <si>
    <t>46213</t>
  </si>
  <si>
    <t>92286</t>
  </si>
  <si>
    <t>1312656</t>
  </si>
  <si>
    <t>5874611</t>
  </si>
  <si>
    <t>21149</t>
  </si>
  <si>
    <t>21600</t>
  </si>
  <si>
    <t xml:space="preserve"> BARRY A DUNCAN</t>
  </si>
  <si>
    <t>1496400734</t>
  </si>
  <si>
    <t>3892693</t>
  </si>
  <si>
    <t>1492508041</t>
  </si>
  <si>
    <t>5451357</t>
  </si>
  <si>
    <t>10858227</t>
  </si>
  <si>
    <t>16424529</t>
  </si>
  <si>
    <t>7176233</t>
  </si>
  <si>
    <t>1516108803</t>
  </si>
  <si>
    <t>758054</t>
  </si>
  <si>
    <t>759051</t>
  </si>
  <si>
    <t xml:space="preserve"> RHONDA SCHRIVER</t>
  </si>
  <si>
    <t>TAXES@GIBSONVILLE.NET</t>
  </si>
  <si>
    <t>520588490</t>
  </si>
  <si>
    <t>6342914</t>
  </si>
  <si>
    <t>514245576</t>
  </si>
  <si>
    <t>7538321</t>
  </si>
  <si>
    <t>11928528</t>
  </si>
  <si>
    <t>533712425</t>
  </si>
  <si>
    <t>2828676</t>
  </si>
  <si>
    <t>2/7/2018</t>
  </si>
  <si>
    <t>admin@townofdanbury1957.org</t>
  </si>
  <si>
    <t>8847365</t>
  </si>
  <si>
    <t>14002235</t>
  </si>
  <si>
    <t>22849600</t>
  </si>
  <si>
    <t>14196950</t>
  </si>
  <si>
    <t>8652650</t>
  </si>
  <si>
    <t>2099700</t>
  </si>
  <si>
    <t>353500</t>
  </si>
  <si>
    <t>1746200</t>
  </si>
  <si>
    <t>4075564</t>
  </si>
  <si>
    <t>9825</t>
  </si>
  <si>
    <t>4085389</t>
  </si>
  <si>
    <t>1359891</t>
  </si>
  <si>
    <t>14097930</t>
  </si>
  <si>
    <t>38064</t>
  </si>
  <si>
    <t>551</t>
  </si>
  <si>
    <t>38006</t>
  </si>
  <si>
    <t>Cindy Johnston</t>
  </si>
  <si>
    <t>3839915311</t>
  </si>
  <si>
    <t>975062287</t>
  </si>
  <si>
    <t>4814977598</t>
  </si>
  <si>
    <t>49142178</t>
  </si>
  <si>
    <t>4765835420</t>
  </si>
  <si>
    <t>3154149</t>
  </si>
  <si>
    <t>2067876</t>
  </si>
  <si>
    <t>162478120</t>
  </si>
  <si>
    <t>167700145</t>
  </si>
  <si>
    <t>1446</t>
  </si>
  <si>
    <t>167698699</t>
  </si>
  <si>
    <t>23819654</t>
  </si>
  <si>
    <t>4957353773</t>
  </si>
  <si>
    <t>12764335</t>
  </si>
  <si>
    <t>12774204</t>
  </si>
  <si>
    <t>74892</t>
  </si>
  <si>
    <t>13175141290</t>
  </si>
  <si>
    <t>10257119640</t>
  </si>
  <si>
    <t>2142885510</t>
  </si>
  <si>
    <t>395419198</t>
  </si>
  <si>
    <t>25970565638</t>
  </si>
  <si>
    <t>4036123389</t>
  </si>
  <si>
    <t>21934442249</t>
  </si>
  <si>
    <t>9026518</t>
  </si>
  <si>
    <t>8184183</t>
  </si>
  <si>
    <t>842335</t>
  </si>
  <si>
    <t>2760670837</t>
  </si>
  <si>
    <t>22240033</t>
  </si>
  <si>
    <t>2782910870</t>
  </si>
  <si>
    <t>14381961</t>
  </si>
  <si>
    <t>2768528909</t>
  </si>
  <si>
    <t>671031499</t>
  </si>
  <si>
    <t>25374002657</t>
  </si>
  <si>
    <t>160490652</t>
  </si>
  <si>
    <t>257139</t>
  </si>
  <si>
    <t>151296</t>
  </si>
  <si>
    <t>160899087</t>
  </si>
  <si>
    <t>17092</t>
  </si>
  <si>
    <t>863965</t>
  </si>
  <si>
    <t>Public Streets</t>
  </si>
  <si>
    <t>3455862</t>
  </si>
  <si>
    <t>Soil Erosion</t>
  </si>
  <si>
    <t>215511</t>
  </si>
  <si>
    <t>Traffic Engineering Driveway Sidewalk Permits</t>
  </si>
  <si>
    <t>46204</t>
  </si>
  <si>
    <t>37075</t>
  </si>
  <si>
    <t>Other Permits</t>
  </si>
  <si>
    <t>48154</t>
  </si>
  <si>
    <t>5549036</t>
  </si>
  <si>
    <t>379326</t>
  </si>
  <si>
    <t>5083822</t>
  </si>
  <si>
    <t>4075208</t>
  </si>
  <si>
    <t>1008614</t>
  </si>
  <si>
    <t>69669947</t>
  </si>
  <si>
    <t>21994881</t>
  </si>
  <si>
    <t>23137087</t>
  </si>
  <si>
    <t>114801915</t>
  </si>
  <si>
    <t>1550434</t>
  </si>
  <si>
    <t>113251481</t>
  </si>
  <si>
    <t>16952169</t>
  </si>
  <si>
    <t>845253</t>
  </si>
  <si>
    <t>17797422</t>
  </si>
  <si>
    <t>5242</t>
  </si>
  <si>
    <t>17792180</t>
  </si>
  <si>
    <t>14477941</t>
  </si>
  <si>
    <t>145521602</t>
  </si>
  <si>
    <t>218596</t>
  </si>
  <si>
    <t>218367</t>
  </si>
  <si>
    <t>clerksoffice@tomonc.com</t>
  </si>
  <si>
    <t>176307610</t>
  </si>
  <si>
    <t>4502470</t>
  </si>
  <si>
    <t>171805140</t>
  </si>
  <si>
    <t>985330</t>
  </si>
  <si>
    <t>175322280</t>
  </si>
  <si>
    <t>42285816</t>
  </si>
  <si>
    <t>1534245</t>
  </si>
  <si>
    <t>43820061</t>
  </si>
  <si>
    <t>10879437</t>
  </si>
  <si>
    <t>226504638</t>
  </si>
  <si>
    <t>1454963</t>
  </si>
  <si>
    <t>1134</t>
  </si>
  <si>
    <t>1456097</t>
  </si>
  <si>
    <t>828-649-3031</t>
  </si>
  <si>
    <t>January 30,2018</t>
  </si>
  <si>
    <t>828-649-3413</t>
  </si>
  <si>
    <t>34666813</t>
  </si>
  <si>
    <t>25957506</t>
  </si>
  <si>
    <t>60624319</t>
  </si>
  <si>
    <t>2359936</t>
  </si>
  <si>
    <t>58264383</t>
  </si>
  <si>
    <t>1795557</t>
  </si>
  <si>
    <t>967035</t>
  </si>
  <si>
    <t>828522</t>
  </si>
  <si>
    <t>14717481</t>
  </si>
  <si>
    <t>550914</t>
  </si>
  <si>
    <t>15268395</t>
  </si>
  <si>
    <t>110702</t>
  </si>
  <si>
    <t>15157693</t>
  </si>
  <si>
    <t>14567752</t>
  </si>
  <si>
    <t>87989828</t>
  </si>
  <si>
    <t>414974</t>
  </si>
  <si>
    <t>16176</t>
  </si>
  <si>
    <t>431150</t>
  </si>
  <si>
    <t>Danny Van Fleet</t>
  </si>
  <si>
    <t>336-222-5126</t>
  </si>
  <si>
    <t>336-570-6136</t>
  </si>
  <si>
    <t>dvanfleet@burlingtonnc.gov</t>
  </si>
  <si>
    <t>2224965235</t>
  </si>
  <si>
    <t>1302628316</t>
  </si>
  <si>
    <t>229990495</t>
  </si>
  <si>
    <t>130700</t>
  </si>
  <si>
    <t>3757714746</t>
  </si>
  <si>
    <t>30231625</t>
  </si>
  <si>
    <t>3727483121</t>
  </si>
  <si>
    <t>2333928</t>
  </si>
  <si>
    <t>960091</t>
  </si>
  <si>
    <t>1373837</t>
  </si>
  <si>
    <t>494558842</t>
  </si>
  <si>
    <t>11703992</t>
  </si>
  <si>
    <t>20901334</t>
  </si>
  <si>
    <t>527164168</t>
  </si>
  <si>
    <t>86606619</t>
  </si>
  <si>
    <t>4341253908</t>
  </si>
  <si>
    <t>0.5973</t>
  </si>
  <si>
    <t>25401316</t>
  </si>
  <si>
    <t>530797</t>
  </si>
  <si>
    <t>26594</t>
  </si>
  <si>
    <t>25958707</t>
  </si>
  <si>
    <t>3545</t>
  </si>
  <si>
    <t>214865</t>
  </si>
  <si>
    <t>218575</t>
  </si>
  <si>
    <t>3375477845</t>
  </si>
  <si>
    <t>3814367568</t>
  </si>
  <si>
    <t>60543996</t>
  </si>
  <si>
    <t>7251508570</t>
  </si>
  <si>
    <t>1585651167</t>
  </si>
  <si>
    <t>5665857403</t>
  </si>
  <si>
    <t>8538641</t>
  </si>
  <si>
    <t>8052905</t>
  </si>
  <si>
    <t>485736</t>
  </si>
  <si>
    <t>296857103</t>
  </si>
  <si>
    <t>25692842</t>
  </si>
  <si>
    <t>12596542</t>
  </si>
  <si>
    <t>335146487</t>
  </si>
  <si>
    <t>62231</t>
  </si>
  <si>
    <t>335084256</t>
  </si>
  <si>
    <t>61493809</t>
  </si>
  <si>
    <t>6062435468</t>
  </si>
  <si>
    <t>29965197</t>
  </si>
  <si>
    <t>105258</t>
  </si>
  <si>
    <t>24689</t>
  </si>
  <si>
    <t>30084463</t>
  </si>
  <si>
    <t>4734</t>
  </si>
  <si>
    <t>152527</t>
  </si>
  <si>
    <t>2294548</t>
  </si>
  <si>
    <t>1506753</t>
  </si>
  <si>
    <t>34418</t>
  </si>
  <si>
    <t>753377</t>
  </si>
  <si>
    <t>Donna Goodson</t>
  </si>
  <si>
    <t>252-939-3281</t>
  </si>
  <si>
    <t>546579226</t>
  </si>
  <si>
    <t>390440367</t>
  </si>
  <si>
    <t>90294207</t>
  </si>
  <si>
    <t>1027313800</t>
  </si>
  <si>
    <t>25451675</t>
  </si>
  <si>
    <t>1001862125</t>
  </si>
  <si>
    <t>11706384</t>
  </si>
  <si>
    <t>9754807</t>
  </si>
  <si>
    <t>1951577</t>
  </si>
  <si>
    <t>198359755</t>
  </si>
  <si>
    <t>3579500</t>
  </si>
  <si>
    <t>1018232</t>
  </si>
  <si>
    <t>202957487</t>
  </si>
  <si>
    <t>27580</t>
  </si>
  <si>
    <t>202929907</t>
  </si>
  <si>
    <t>24757935</t>
  </si>
  <si>
    <t>1229549967</t>
  </si>
  <si>
    <t>8600483</t>
  </si>
  <si>
    <t>4224</t>
  </si>
  <si>
    <t>4891</t>
  </si>
  <si>
    <t>8609598</t>
  </si>
  <si>
    <t>1708</t>
  </si>
  <si>
    <t>145394</t>
  </si>
  <si>
    <t>147132</t>
  </si>
  <si>
    <t>28113</t>
  </si>
  <si>
    <t>25450</t>
  </si>
  <si>
    <t>53563</t>
  </si>
  <si>
    <t>224504</t>
  </si>
  <si>
    <t>11226</t>
  </si>
  <si>
    <t>213278</t>
  </si>
  <si>
    <t>Kinston Lenoir County Tourism and Development Authority</t>
  </si>
  <si>
    <t>7048882232</t>
  </si>
  <si>
    <t>7048882234</t>
  </si>
  <si>
    <t>252098526</t>
  </si>
  <si>
    <t>72260766</t>
  </si>
  <si>
    <t>33145149</t>
  </si>
  <si>
    <t>4342159</t>
  </si>
  <si>
    <t>361846600</t>
  </si>
  <si>
    <t>34998630</t>
  </si>
  <si>
    <t>326847970</t>
  </si>
  <si>
    <t>25142257</t>
  </si>
  <si>
    <t>22533960</t>
  </si>
  <si>
    <t>2608297</t>
  </si>
  <si>
    <t>19231835</t>
  </si>
  <si>
    <t>2236587</t>
  </si>
  <si>
    <t>189158</t>
  </si>
  <si>
    <t>21657580</t>
  </si>
  <si>
    <t>11274847</t>
  </si>
  <si>
    <t>359780397</t>
  </si>
  <si>
    <t>719402</t>
  </si>
  <si>
    <t>13431</t>
  </si>
  <si>
    <t>734584</t>
  </si>
  <si>
    <t>249749743</t>
  </si>
  <si>
    <t>296271000</t>
  </si>
  <si>
    <t>35721902</t>
  </si>
  <si>
    <t>581742645</t>
  </si>
  <si>
    <t>2558427</t>
  </si>
  <si>
    <t>579184218</t>
  </si>
  <si>
    <t>90300</t>
  </si>
  <si>
    <t>86494</t>
  </si>
  <si>
    <t>3806</t>
  </si>
  <si>
    <t>460652536</t>
  </si>
  <si>
    <t>4457778</t>
  </si>
  <si>
    <t>253035</t>
  </si>
  <si>
    <t>465363349</t>
  </si>
  <si>
    <t>13222414</t>
  </si>
  <si>
    <t>1057769981</t>
  </si>
  <si>
    <t>5790952</t>
  </si>
  <si>
    <t>274141</t>
  </si>
  <si>
    <t>43024</t>
  </si>
  <si>
    <t>51919</t>
  </si>
  <si>
    <t>6056198</t>
  </si>
  <si>
    <t>41084</t>
  </si>
  <si>
    <t>41599</t>
  </si>
  <si>
    <t>2136</t>
  </si>
  <si>
    <t>15042</t>
  </si>
  <si>
    <t>1397089017</t>
  </si>
  <si>
    <t>541899416</t>
  </si>
  <si>
    <t>30771200</t>
  </si>
  <si>
    <t>59920001</t>
  </si>
  <si>
    <t>2029679634</t>
  </si>
  <si>
    <t>166987180</t>
  </si>
  <si>
    <t>1862692454</t>
  </si>
  <si>
    <t>2386800</t>
  </si>
  <si>
    <t>1790400</t>
  </si>
  <si>
    <t>596400</t>
  </si>
  <si>
    <t>113349531</t>
  </si>
  <si>
    <t>3776295</t>
  </si>
  <si>
    <t>117125826</t>
  </si>
  <si>
    <t>12966113</t>
  </si>
  <si>
    <t>104159713</t>
  </si>
  <si>
    <t>25599389</t>
  </si>
  <si>
    <t>1992451556</t>
  </si>
  <si>
    <t>2292800</t>
  </si>
  <si>
    <t>2294280</t>
  </si>
  <si>
    <t>3582</t>
  </si>
  <si>
    <t>1659047400</t>
  </si>
  <si>
    <t>48327440</t>
  </si>
  <si>
    <t>1707374840</t>
  </si>
  <si>
    <t>52378460</t>
  </si>
  <si>
    <t>1654996380</t>
  </si>
  <si>
    <t>12289153</t>
  </si>
  <si>
    <t>7457975</t>
  </si>
  <si>
    <t>19747128</t>
  </si>
  <si>
    <t>4766701</t>
  </si>
  <si>
    <t>1679510209</t>
  </si>
  <si>
    <t>3148758</t>
  </si>
  <si>
    <t>2928</t>
  </si>
  <si>
    <t>289</t>
  </si>
  <si>
    <t>3152155</t>
  </si>
  <si>
    <t>2425374</t>
  </si>
  <si>
    <t>2021153</t>
  </si>
  <si>
    <t>404221</t>
  </si>
  <si>
    <t>ULYSSES BARRETT</t>
  </si>
  <si>
    <t>RITA MANES</t>
  </si>
  <si>
    <t>taylortownclerk3@gmail.com</t>
  </si>
  <si>
    <t>30849730</t>
  </si>
  <si>
    <t>73412640</t>
  </si>
  <si>
    <t>104262370</t>
  </si>
  <si>
    <t>6320658</t>
  </si>
  <si>
    <t>97941712</t>
  </si>
  <si>
    <t>17400</t>
  </si>
  <si>
    <t>15652621</t>
  </si>
  <si>
    <t>70828</t>
  </si>
  <si>
    <t>15723449</t>
  </si>
  <si>
    <t>15722069</t>
  </si>
  <si>
    <t>1693447</t>
  </si>
  <si>
    <t>115357228</t>
  </si>
  <si>
    <t>458394</t>
  </si>
  <si>
    <t>3715</t>
  </si>
  <si>
    <t>462183</t>
  </si>
  <si>
    <t xml:space="preserve">The other line 4 from last year was combined with this years commercial real property on line </t>
  </si>
  <si>
    <t>(252 792-7323</t>
  </si>
  <si>
    <t>4292510</t>
  </si>
  <si>
    <t>138550</t>
  </si>
  <si>
    <t>4431060</t>
  </si>
  <si>
    <t>310120</t>
  </si>
  <si>
    <t>4120940</t>
  </si>
  <si>
    <t>319730</t>
  </si>
  <si>
    <t>211095</t>
  </si>
  <si>
    <t>108635</t>
  </si>
  <si>
    <t>202824</t>
  </si>
  <si>
    <t>14020</t>
  </si>
  <si>
    <t>216844</t>
  </si>
  <si>
    <t>147654</t>
  </si>
  <si>
    <t>4485438</t>
  </si>
  <si>
    <t>12111</t>
  </si>
  <si>
    <t>12151</t>
  </si>
  <si>
    <t>219733495</t>
  </si>
  <si>
    <t>461411998</t>
  </si>
  <si>
    <t>7580344</t>
  </si>
  <si>
    <t>453831654</t>
  </si>
  <si>
    <t>462563517</t>
  </si>
  <si>
    <t>1151519</t>
  </si>
  <si>
    <t>182007337</t>
  </si>
  <si>
    <t>11339548</t>
  </si>
  <si>
    <t>47420</t>
  </si>
  <si>
    <t>193394305</t>
  </si>
  <si>
    <t>14963593</t>
  </si>
  <si>
    <t>662189552</t>
  </si>
  <si>
    <t>4436670</t>
  </si>
  <si>
    <t>17737</t>
  </si>
  <si>
    <t>4568</t>
  </si>
  <si>
    <t>5559</t>
  </si>
  <si>
    <t>4453416</t>
  </si>
  <si>
    <t>123070</t>
  </si>
  <si>
    <t>2246</t>
  </si>
  <si>
    <t>Boat dock and ramp fees</t>
  </si>
  <si>
    <t>32489</t>
  </si>
  <si>
    <t>158830</t>
  </si>
  <si>
    <t>14323</t>
  </si>
  <si>
    <t>11208050</t>
  </si>
  <si>
    <t>3947860</t>
  </si>
  <si>
    <t>15155910</t>
  </si>
  <si>
    <t>800745</t>
  </si>
  <si>
    <t>14355165</t>
  </si>
  <si>
    <t>551020</t>
  </si>
  <si>
    <t>373875</t>
  </si>
  <si>
    <t>177145</t>
  </si>
  <si>
    <t>1252945</t>
  </si>
  <si>
    <t>220141</t>
  </si>
  <si>
    <t>1473086</t>
  </si>
  <si>
    <t>542595</t>
  </si>
  <si>
    <t>16370846</t>
  </si>
  <si>
    <t>114596</t>
  </si>
  <si>
    <t>115301</t>
  </si>
  <si>
    <t>449916975</t>
  </si>
  <si>
    <t>99658749</t>
  </si>
  <si>
    <t>5306289</t>
  </si>
  <si>
    <t>14714024</t>
  </si>
  <si>
    <t>569596037</t>
  </si>
  <si>
    <t>51836283</t>
  </si>
  <si>
    <t>517759754</t>
  </si>
  <si>
    <t>39257200</t>
  </si>
  <si>
    <t>3699100</t>
  </si>
  <si>
    <t>35558100</t>
  </si>
  <si>
    <t>31588512</t>
  </si>
  <si>
    <t>1319480</t>
  </si>
  <si>
    <t>32907992</t>
  </si>
  <si>
    <t>12224</t>
  </si>
  <si>
    <t>32895768</t>
  </si>
  <si>
    <t>11078756</t>
  </si>
  <si>
    <t>561734278</t>
  </si>
  <si>
    <t>2370296</t>
  </si>
  <si>
    <t>37761</t>
  </si>
  <si>
    <t>30591</t>
  </si>
  <si>
    <t>2378170</t>
  </si>
  <si>
    <t>Car Fee ($5 per car)</t>
  </si>
  <si>
    <t>28900</t>
  </si>
  <si>
    <t>800797780</t>
  </si>
  <si>
    <t>808248870</t>
  </si>
  <si>
    <t>355335</t>
  </si>
  <si>
    <t>807893535</t>
  </si>
  <si>
    <t>619645</t>
  </si>
  <si>
    <t>185493</t>
  </si>
  <si>
    <t>3254965</t>
  </si>
  <si>
    <t>4060103</t>
  </si>
  <si>
    <t>3174693</t>
  </si>
  <si>
    <t>815128331</t>
  </si>
  <si>
    <t>3205085</t>
  </si>
  <si>
    <t>722</t>
  </si>
  <si>
    <t>641</t>
  </si>
  <si>
    <t>3206448</t>
  </si>
  <si>
    <t>1006614</t>
  </si>
  <si>
    <t>Wanda H. Dockery</t>
  </si>
  <si>
    <t>19275400</t>
  </si>
  <si>
    <t>1881100</t>
  </si>
  <si>
    <t>21532000</t>
  </si>
  <si>
    <t>1271600</t>
  </si>
  <si>
    <t>20260400</t>
  </si>
  <si>
    <t>914754</t>
  </si>
  <si>
    <t>358787</t>
  </si>
  <si>
    <t>54125</t>
  </si>
  <si>
    <t>1327666</t>
  </si>
  <si>
    <t>24400</t>
  </si>
  <si>
    <t>1303266</t>
  </si>
  <si>
    <t>5280780</t>
  </si>
  <si>
    <t>26844446</t>
  </si>
  <si>
    <t>134071</t>
  </si>
  <si>
    <t>134373</t>
  </si>
  <si>
    <t>910 844-5806</t>
  </si>
  <si>
    <t>71471790</t>
  </si>
  <si>
    <t>3604385</t>
  </si>
  <si>
    <t>67867405</t>
  </si>
  <si>
    <t>3133405</t>
  </si>
  <si>
    <t>328579</t>
  </si>
  <si>
    <t>1190291</t>
  </si>
  <si>
    <t>4652275</t>
  </si>
  <si>
    <t>7809748</t>
  </si>
  <si>
    <t>80329428</t>
  </si>
  <si>
    <t>642635</t>
  </si>
  <si>
    <t>642940</t>
  </si>
  <si>
    <t>Limousine Service</t>
  </si>
  <si>
    <t>Specialty Market</t>
  </si>
  <si>
    <t>Business Registration Fee</t>
  </si>
  <si>
    <t>1618</t>
  </si>
  <si>
    <t>180334879</t>
  </si>
  <si>
    <t>204100979</t>
  </si>
  <si>
    <t>179500877</t>
  </si>
  <si>
    <t>563936735</t>
  </si>
  <si>
    <t>9732400</t>
  </si>
  <si>
    <t>554204335</t>
  </si>
  <si>
    <t>931182</t>
  </si>
  <si>
    <t>651229019</t>
  </si>
  <si>
    <t>39430769</t>
  </si>
  <si>
    <t>690659788</t>
  </si>
  <si>
    <t>28285124</t>
  </si>
  <si>
    <t>1273149247</t>
  </si>
  <si>
    <t>3679486</t>
  </si>
  <si>
    <t>20591</t>
  </si>
  <si>
    <t>(336) 434-7347</t>
  </si>
  <si>
    <t>(336) 431-2131</t>
  </si>
  <si>
    <t>816796892</t>
  </si>
  <si>
    <t>6773000</t>
  </si>
  <si>
    <t>1439100</t>
  </si>
  <si>
    <t>825008992</t>
  </si>
  <si>
    <t>57691574</t>
  </si>
  <si>
    <t>767317418</t>
  </si>
  <si>
    <t>4883050</t>
  </si>
  <si>
    <t>4320720</t>
  </si>
  <si>
    <t>562330</t>
  </si>
  <si>
    <t>90119147</t>
  </si>
  <si>
    <t>5053008</t>
  </si>
  <si>
    <t>18350</t>
  </si>
  <si>
    <t>95190505</t>
  </si>
  <si>
    <t>29999</t>
  </si>
  <si>
    <t>95160506</t>
  </si>
  <si>
    <t>23840039</t>
  </si>
  <si>
    <t>886317963</t>
  </si>
  <si>
    <t>2556875</t>
  </si>
  <si>
    <t>13729</t>
  </si>
  <si>
    <t>4561</t>
  </si>
  <si>
    <t>2575165</t>
  </si>
  <si>
    <t>2879842322</t>
  </si>
  <si>
    <t>44249952</t>
  </si>
  <si>
    <t>2835592370</t>
  </si>
  <si>
    <t>15240349</t>
  </si>
  <si>
    <t>12479040</t>
  </si>
  <si>
    <t>2761309</t>
  </si>
  <si>
    <t>487660372</t>
  </si>
  <si>
    <t>124080</t>
  </si>
  <si>
    <t>487536292</t>
  </si>
  <si>
    <t>89271828</t>
  </si>
  <si>
    <t>3412400490</t>
  </si>
  <si>
    <t>22466892</t>
  </si>
  <si>
    <t>101208</t>
  </si>
  <si>
    <t>23516</t>
  </si>
  <si>
    <t>86063</t>
  </si>
  <si>
    <t>22505553</t>
  </si>
  <si>
    <t>2838</t>
  </si>
  <si>
    <t>166739</t>
  </si>
  <si>
    <t>$25.00/ea</t>
  </si>
  <si>
    <t>17933</t>
  </si>
  <si>
    <t>571213</t>
  </si>
  <si>
    <t>759426</t>
  </si>
  <si>
    <t>tray@franklintonnc.us</t>
  </si>
  <si>
    <t>58239682</t>
  </si>
  <si>
    <t>21424410</t>
  </si>
  <si>
    <t>23006820</t>
  </si>
  <si>
    <t>103387252</t>
  </si>
  <si>
    <t>19706390</t>
  </si>
  <si>
    <t>83680862</t>
  </si>
  <si>
    <t>4425776</t>
  </si>
  <si>
    <t>369022</t>
  </si>
  <si>
    <t>4794798</t>
  </si>
  <si>
    <t>4790633</t>
  </si>
  <si>
    <t>5386755</t>
  </si>
  <si>
    <t>93858250</t>
  </si>
  <si>
    <t>678173</t>
  </si>
  <si>
    <t>12845</t>
  </si>
  <si>
    <t>5274</t>
  </si>
  <si>
    <t>14828</t>
  </si>
  <si>
    <t>681464</t>
  </si>
  <si>
    <t>Anne Letchworth</t>
  </si>
  <si>
    <t>faisontown@eartlink.net</t>
  </si>
  <si>
    <t>20007143</t>
  </si>
  <si>
    <t>5284002</t>
  </si>
  <si>
    <t>7414272</t>
  </si>
  <si>
    <t>32705417</t>
  </si>
  <si>
    <t>344900</t>
  </si>
  <si>
    <t>32360517</t>
  </si>
  <si>
    <t>15336048</t>
  </si>
  <si>
    <t>242301</t>
  </si>
  <si>
    <t>15581334</t>
  </si>
  <si>
    <t>1054097</t>
  </si>
  <si>
    <t>48995948</t>
  </si>
  <si>
    <t>271197</t>
  </si>
  <si>
    <t>11519</t>
  </si>
  <si>
    <t>259678</t>
  </si>
  <si>
    <t>1067805262</t>
  </si>
  <si>
    <t>146211400</t>
  </si>
  <si>
    <t>49944294</t>
  </si>
  <si>
    <t>1263960956</t>
  </si>
  <si>
    <t>88506043</t>
  </si>
  <si>
    <t>1175454913</t>
  </si>
  <si>
    <t>14101500</t>
  </si>
  <si>
    <t>9029900</t>
  </si>
  <si>
    <t>5071600</t>
  </si>
  <si>
    <t>14701810</t>
  </si>
  <si>
    <t>2670853</t>
  </si>
  <si>
    <t>17372663</t>
  </si>
  <si>
    <t>1757738</t>
  </si>
  <si>
    <t>15614925</t>
  </si>
  <si>
    <t>16732981</t>
  </si>
  <si>
    <t>1207802819</t>
  </si>
  <si>
    <t>2141716</t>
  </si>
  <si>
    <t>2143430</t>
  </si>
  <si>
    <t>February 1,2018</t>
  </si>
  <si>
    <t>12675790</t>
  </si>
  <si>
    <t>1729660</t>
  </si>
  <si>
    <t>14405450</t>
  </si>
  <si>
    <t>1133279</t>
  </si>
  <si>
    <t>13272171</t>
  </si>
  <si>
    <t>1578790</t>
  </si>
  <si>
    <t>881139</t>
  </si>
  <si>
    <t>697651</t>
  </si>
  <si>
    <t>386114</t>
  </si>
  <si>
    <t>203635</t>
  </si>
  <si>
    <t>589749</t>
  </si>
  <si>
    <t>582819</t>
  </si>
  <si>
    <t>304812</t>
  </si>
  <si>
    <t>14159802</t>
  </si>
  <si>
    <t>63719</t>
  </si>
  <si>
    <t>64158</t>
  </si>
  <si>
    <t>1261398744</t>
  </si>
  <si>
    <t>299853721</t>
  </si>
  <si>
    <t>86586730</t>
  </si>
  <si>
    <t>1647839195</t>
  </si>
  <si>
    <t>8912838</t>
  </si>
  <si>
    <t>1638926357</t>
  </si>
  <si>
    <t>319946</t>
  </si>
  <si>
    <t>3294</t>
  </si>
  <si>
    <t>96295194</t>
  </si>
  <si>
    <t>3706726</t>
  </si>
  <si>
    <t>1173893</t>
  </si>
  <si>
    <t>101175813</t>
  </si>
  <si>
    <t>20067957</t>
  </si>
  <si>
    <t>1760170127</t>
  </si>
  <si>
    <t>9680816</t>
  </si>
  <si>
    <t>5216</t>
  </si>
  <si>
    <t>9686244</t>
  </si>
  <si>
    <t>22771422</t>
  </si>
  <si>
    <t>3868494</t>
  </si>
  <si>
    <t>26639916</t>
  </si>
  <si>
    <t>570909</t>
  </si>
  <si>
    <t>26069007</t>
  </si>
  <si>
    <t>1877291</t>
  </si>
  <si>
    <t>323983</t>
  </si>
  <si>
    <t>1553308</t>
  </si>
  <si>
    <t>1245182</t>
  </si>
  <si>
    <t>33612</t>
  </si>
  <si>
    <t>1278794</t>
  </si>
  <si>
    <t>3117485</t>
  </si>
  <si>
    <t>30465286</t>
  </si>
  <si>
    <t>51861</t>
  </si>
  <si>
    <t>51865</t>
  </si>
  <si>
    <t>Joyce Pope</t>
  </si>
  <si>
    <t>2/13/2018</t>
  </si>
  <si>
    <t>48617630</t>
  </si>
  <si>
    <t>50904350</t>
  </si>
  <si>
    <t>50254595</t>
  </si>
  <si>
    <t>33571</t>
  </si>
  <si>
    <t>7518</t>
  </si>
  <si>
    <t>41089</t>
  </si>
  <si>
    <t>1112555</t>
  </si>
  <si>
    <t>51408239</t>
  </si>
  <si>
    <t>27526</t>
  </si>
  <si>
    <t>463031078</t>
  </si>
  <si>
    <t>211021997</t>
  </si>
  <si>
    <t>78299100</t>
  </si>
  <si>
    <t>752352175</t>
  </si>
  <si>
    <t>10370926</t>
  </si>
  <si>
    <t>741981249</t>
  </si>
  <si>
    <t>265718301</t>
  </si>
  <si>
    <t>4196517</t>
  </si>
  <si>
    <t>906813</t>
  </si>
  <si>
    <t>270821631</t>
  </si>
  <si>
    <t>9558890</t>
  </si>
  <si>
    <t>261262741</t>
  </si>
  <si>
    <t>35055959</t>
  </si>
  <si>
    <t>1038299949</t>
  </si>
  <si>
    <t>7683419</t>
  </si>
  <si>
    <t>32998</t>
  </si>
  <si>
    <t>14158</t>
  </si>
  <si>
    <t>7730575</t>
  </si>
  <si>
    <t>8295</t>
  </si>
  <si>
    <t>9160</t>
  </si>
  <si>
    <t>54572</t>
  </si>
  <si>
    <t>Rockingham Co. TDA</t>
  </si>
  <si>
    <t>336-922-744</t>
  </si>
  <si>
    <t>25411584</t>
  </si>
  <si>
    <t>4833595</t>
  </si>
  <si>
    <t>2543506</t>
  </si>
  <si>
    <t>32788685</t>
  </si>
  <si>
    <t>4453500</t>
  </si>
  <si>
    <t>28335185</t>
  </si>
  <si>
    <t>2359749</t>
  </si>
  <si>
    <t>92201</t>
  </si>
  <si>
    <t>2451950</t>
  </si>
  <si>
    <t>423615</t>
  </si>
  <si>
    <t>31210750</t>
  </si>
  <si>
    <t>93615</t>
  </si>
  <si>
    <t>93645</t>
  </si>
  <si>
    <t>Village of Alamance</t>
  </si>
  <si>
    <t>82866633</t>
  </si>
  <si>
    <t>3618943</t>
  </si>
  <si>
    <t>884853</t>
  </si>
  <si>
    <t>87370429</t>
  </si>
  <si>
    <t>495032</t>
  </si>
  <si>
    <t>86875397</t>
  </si>
  <si>
    <t>6309580</t>
  </si>
  <si>
    <t>62895</t>
  </si>
  <si>
    <t>244880</t>
  </si>
  <si>
    <t>6617355</t>
  </si>
  <si>
    <t>3035133</t>
  </si>
  <si>
    <t>96527885</t>
  </si>
  <si>
    <t>192942</t>
  </si>
  <si>
    <t>193110</t>
  </si>
  <si>
    <t>Susan Brown</t>
  </si>
  <si>
    <t>Conetoetoe@aol.com</t>
  </si>
  <si>
    <t>6853874</t>
  </si>
  <si>
    <t>472193</t>
  </si>
  <si>
    <t>634417</t>
  </si>
  <si>
    <t>543086</t>
  </si>
  <si>
    <t>8503570</t>
  </si>
  <si>
    <t>504865</t>
  </si>
  <si>
    <t>7998705</t>
  </si>
  <si>
    <t>67635</t>
  </si>
  <si>
    <t>48427</t>
  </si>
  <si>
    <t>19208</t>
  </si>
  <si>
    <t>632306</t>
  </si>
  <si>
    <t>273148</t>
  </si>
  <si>
    <t>10710</t>
  </si>
  <si>
    <t>916164</t>
  </si>
  <si>
    <t>2445966</t>
  </si>
  <si>
    <t>11360835</t>
  </si>
  <si>
    <t>21586</t>
  </si>
  <si>
    <t>4671</t>
  </si>
  <si>
    <t>26295</t>
  </si>
  <si>
    <t>1996109416</t>
  </si>
  <si>
    <t>348057564</t>
  </si>
  <si>
    <t>2347816450</t>
  </si>
  <si>
    <t>99465995</t>
  </si>
  <si>
    <t>2248350455</t>
  </si>
  <si>
    <t>3209425</t>
  </si>
  <si>
    <t>3096912</t>
  </si>
  <si>
    <t>112513</t>
  </si>
  <si>
    <t>43122168</t>
  </si>
  <si>
    <t>1804547</t>
  </si>
  <si>
    <t>44926715</t>
  </si>
  <si>
    <t>36677</t>
  </si>
  <si>
    <t>44890038</t>
  </si>
  <si>
    <t>21368716</t>
  </si>
  <si>
    <t>2314609209</t>
  </si>
  <si>
    <t>4860684</t>
  </si>
  <si>
    <t>2969</t>
  </si>
  <si>
    <t>4864952</t>
  </si>
  <si>
    <t>162384</t>
  </si>
  <si>
    <t>4872</t>
  </si>
  <si>
    <t>157512</t>
  </si>
  <si>
    <t>Leland Tourism Development Authority</t>
  </si>
  <si>
    <t>James R. Cozart</t>
  </si>
  <si>
    <t>198911059</t>
  </si>
  <si>
    <t>44147087</t>
  </si>
  <si>
    <t>9453354</t>
  </si>
  <si>
    <t>252511500</t>
  </si>
  <si>
    <t>1313059</t>
  </si>
  <si>
    <t>1315206</t>
  </si>
  <si>
    <t>jodi.rhea@bertie.nc.goc</t>
  </si>
  <si>
    <t>8921617</t>
  </si>
  <si>
    <t>1515670</t>
  </si>
  <si>
    <t>10437287</t>
  </si>
  <si>
    <t>359516</t>
  </si>
  <si>
    <t>10077771</t>
  </si>
  <si>
    <t>255797</t>
  </si>
  <si>
    <t>24520</t>
  </si>
  <si>
    <t>560319</t>
  </si>
  <si>
    <t>92730</t>
  </si>
  <si>
    <t>653049</t>
  </si>
  <si>
    <t>572114</t>
  </si>
  <si>
    <t>11302934</t>
  </si>
  <si>
    <t>50863</t>
  </si>
  <si>
    <t>51832</t>
  </si>
  <si>
    <t>12022285</t>
  </si>
  <si>
    <t>3557575</t>
  </si>
  <si>
    <t>15579860</t>
  </si>
  <si>
    <t>1242609</t>
  </si>
  <si>
    <t>14337251</t>
  </si>
  <si>
    <t>1229941</t>
  </si>
  <si>
    <t>766564</t>
  </si>
  <si>
    <t>463377</t>
  </si>
  <si>
    <t>2203017</t>
  </si>
  <si>
    <t>305232</t>
  </si>
  <si>
    <t>2508249</t>
  </si>
  <si>
    <t>1501726</t>
  </si>
  <si>
    <t>18347226</t>
  </si>
  <si>
    <t>101073</t>
  </si>
  <si>
    <t>19700</t>
  </si>
  <si>
    <t>121167</t>
  </si>
  <si>
    <t>3165700</t>
  </si>
  <si>
    <t>3213000</t>
  </si>
  <si>
    <t>315800</t>
  </si>
  <si>
    <t>2897200</t>
  </si>
  <si>
    <t>86840</t>
  </si>
  <si>
    <t>15349</t>
  </si>
  <si>
    <t>102893</t>
  </si>
  <si>
    <t>288528</t>
  </si>
  <si>
    <t>3288621</t>
  </si>
  <si>
    <t>1647</t>
  </si>
  <si>
    <t>252 798-2001</t>
  </si>
  <si>
    <t>252 798-1660</t>
  </si>
  <si>
    <t>10021320</t>
  </si>
  <si>
    <t>800700</t>
  </si>
  <si>
    <t>10822020</t>
  </si>
  <si>
    <t>1001569</t>
  </si>
  <si>
    <t>9820451</t>
  </si>
  <si>
    <t>246430</t>
  </si>
  <si>
    <t>201424</t>
  </si>
  <si>
    <t>45006</t>
  </si>
  <si>
    <t>66992</t>
  </si>
  <si>
    <t>190627</t>
  </si>
  <si>
    <t>257619</t>
  </si>
  <si>
    <t>3330</t>
  </si>
  <si>
    <t>254289</t>
  </si>
  <si>
    <t>99282</t>
  </si>
  <si>
    <t>10174022</t>
  </si>
  <si>
    <t>57992</t>
  </si>
  <si>
    <t>58058</t>
  </si>
  <si>
    <t>Cheryl N. Clewis</t>
  </si>
  <si>
    <t>8625500</t>
  </si>
  <si>
    <t>5472400</t>
  </si>
  <si>
    <t>1337900</t>
  </si>
  <si>
    <t>15561900</t>
  </si>
  <si>
    <t>1977000</t>
  </si>
  <si>
    <t>13584900</t>
  </si>
  <si>
    <t>1440943</t>
  </si>
  <si>
    <t>18918</t>
  </si>
  <si>
    <t>1468781</t>
  </si>
  <si>
    <t>190275</t>
  </si>
  <si>
    <t>15243956</t>
  </si>
  <si>
    <t>68598</t>
  </si>
  <si>
    <t>68748</t>
  </si>
  <si>
    <t>Chuck Strickland</t>
  </si>
  <si>
    <t>finance@townofhollyridge.net</t>
  </si>
  <si>
    <t>247571260</t>
  </si>
  <si>
    <t>15740100</t>
  </si>
  <si>
    <t>5033160</t>
  </si>
  <si>
    <t>268344520</t>
  </si>
  <si>
    <t>1991641</t>
  </si>
  <si>
    <t>266352879</t>
  </si>
  <si>
    <t>10744724</t>
  </si>
  <si>
    <t>1036221</t>
  </si>
  <si>
    <t>1073852</t>
  </si>
  <si>
    <t>12854797</t>
  </si>
  <si>
    <t>11112</t>
  </si>
  <si>
    <t>12843685</t>
  </si>
  <si>
    <t>1872243</t>
  </si>
  <si>
    <t>281068807</t>
  </si>
  <si>
    <t>1166436</t>
  </si>
  <si>
    <t>5123</t>
  </si>
  <si>
    <t>1172146</t>
  </si>
  <si>
    <t>2/11/2018</t>
  </si>
  <si>
    <t>asnell@nhcgov.com</t>
  </si>
  <si>
    <t>1624878100</t>
  </si>
  <si>
    <t>186961400</t>
  </si>
  <si>
    <t>177600</t>
  </si>
  <si>
    <t>1812017100</t>
  </si>
  <si>
    <t>7664896</t>
  </si>
  <si>
    <t>1804352204</t>
  </si>
  <si>
    <t>615100</t>
  </si>
  <si>
    <t>18432294</t>
  </si>
  <si>
    <t>226367</t>
  </si>
  <si>
    <t>21812892</t>
  </si>
  <si>
    <t>40471553</t>
  </si>
  <si>
    <t>9543277</t>
  </si>
  <si>
    <t>1854367034</t>
  </si>
  <si>
    <t>4172326</t>
  </si>
  <si>
    <t>1790</t>
  </si>
  <si>
    <t>4081</t>
  </si>
  <si>
    <t>5065</t>
  </si>
  <si>
    <t>4173132</t>
  </si>
  <si>
    <t>1685</t>
  </si>
  <si>
    <t>1127791</t>
  </si>
  <si>
    <t>New Hanover County Tourism and Development Authority</t>
  </si>
  <si>
    <t>Carroll Harris</t>
  </si>
  <si>
    <t>252-308-8427</t>
  </si>
  <si>
    <t>3748767</t>
  </si>
  <si>
    <t>227050</t>
  </si>
  <si>
    <t>3975817</t>
  </si>
  <si>
    <t>124930</t>
  </si>
  <si>
    <t>3850887</t>
  </si>
  <si>
    <t>4143</t>
  </si>
  <si>
    <t>13962</t>
  </si>
  <si>
    <t>36400</t>
  </si>
  <si>
    <t>54505</t>
  </si>
  <si>
    <t>494004</t>
  </si>
  <si>
    <t>4399396</t>
  </si>
  <si>
    <t>13198</t>
  </si>
  <si>
    <t>396598480</t>
  </si>
  <si>
    <t>382634027</t>
  </si>
  <si>
    <t>22850510</t>
  </si>
  <si>
    <t>802083017</t>
  </si>
  <si>
    <t>77186448</t>
  </si>
  <si>
    <t>724896569</t>
  </si>
  <si>
    <t>3615470</t>
  </si>
  <si>
    <t>2757480</t>
  </si>
  <si>
    <t>857990</t>
  </si>
  <si>
    <t>45869387</t>
  </si>
  <si>
    <t>831515</t>
  </si>
  <si>
    <t>46700902</t>
  </si>
  <si>
    <t>16350</t>
  </si>
  <si>
    <t>46684552</t>
  </si>
  <si>
    <t>19515052</t>
  </si>
  <si>
    <t>791096173</t>
  </si>
  <si>
    <t>3670526</t>
  </si>
  <si>
    <t>48402</t>
  </si>
  <si>
    <t>6194</t>
  </si>
  <si>
    <t>3717574</t>
  </si>
  <si>
    <t>8583</t>
  </si>
  <si>
    <t>The County has now included their amount previously reported in Line 4 in this line instead.</t>
  </si>
  <si>
    <t xml:space="preserve">(They learned at a recent TR-2 meeting that they should refrain from reporting a value in </t>
  </si>
  <si>
    <t>Line 4 if possible.  After researching their codes, they determined they could include it in</t>
  </si>
  <si>
    <t>commercial - Line 2.)</t>
  </si>
  <si>
    <t>MEGAN GARNER</t>
  </si>
  <si>
    <t>accountingclerk@ruralhall.com</t>
  </si>
  <si>
    <t>120674794</t>
  </si>
  <si>
    <t>176664824</t>
  </si>
  <si>
    <t>47000300</t>
  </si>
  <si>
    <t>10728100</t>
  </si>
  <si>
    <t>355068018</t>
  </si>
  <si>
    <t>29849312</t>
  </si>
  <si>
    <t>325218706</t>
  </si>
  <si>
    <t>38406312</t>
  </si>
  <si>
    <t>501420</t>
  </si>
  <si>
    <t>38907732</t>
  </si>
  <si>
    <t>150048</t>
  </si>
  <si>
    <t>38757684</t>
  </si>
  <si>
    <t>16927113</t>
  </si>
  <si>
    <t>380903503</t>
  </si>
  <si>
    <t>1180600</t>
  </si>
  <si>
    <t>1181121</t>
  </si>
  <si>
    <t>2/14/2018</t>
  </si>
  <si>
    <t>4472865</t>
  </si>
  <si>
    <t>4954587</t>
  </si>
  <si>
    <t>103018</t>
  </si>
  <si>
    <t>4851569</t>
  </si>
  <si>
    <t>70522</t>
  </si>
  <si>
    <t>21217</t>
  </si>
  <si>
    <t>91739</t>
  </si>
  <si>
    <t>601746</t>
  </si>
  <si>
    <t>5545054</t>
  </si>
  <si>
    <t>19408</t>
  </si>
  <si>
    <t>19412</t>
  </si>
  <si>
    <t>Suzanne Tungate</t>
  </si>
  <si>
    <t>635968629</t>
  </si>
  <si>
    <t>373584461</t>
  </si>
  <si>
    <t>53369210</t>
  </si>
  <si>
    <t>1062922300</t>
  </si>
  <si>
    <t>11833232</t>
  </si>
  <si>
    <t>1051089068</t>
  </si>
  <si>
    <t>10532200</t>
  </si>
  <si>
    <t>9688300</t>
  </si>
  <si>
    <t>843900</t>
  </si>
  <si>
    <t>1596075</t>
  </si>
  <si>
    <t>64589351</t>
  </si>
  <si>
    <t>66185426</t>
  </si>
  <si>
    <t>1314804</t>
  </si>
  <si>
    <t>64870622</t>
  </si>
  <si>
    <t>17548472</t>
  </si>
  <si>
    <t>1133508162</t>
  </si>
  <si>
    <t>7424478</t>
  </si>
  <si>
    <t>159689</t>
  </si>
  <si>
    <t>2974</t>
  </si>
  <si>
    <t>29912</t>
  </si>
  <si>
    <t>7557229</t>
  </si>
  <si>
    <t>22329</t>
  </si>
  <si>
    <t>26009</t>
  </si>
  <si>
    <t>69220</t>
  </si>
  <si>
    <t>Charles E Vines</t>
  </si>
  <si>
    <t>(828) 688-2113</t>
  </si>
  <si>
    <t>2/12/2018</t>
  </si>
  <si>
    <t>Sarah Hughes</t>
  </si>
  <si>
    <t>(828) 688-2745</t>
  </si>
  <si>
    <t>19804110</t>
  </si>
  <si>
    <t>5952800</t>
  </si>
  <si>
    <t>25756910</t>
  </si>
  <si>
    <t>564954</t>
  </si>
  <si>
    <t>25191956</t>
  </si>
  <si>
    <t>830632</t>
  </si>
  <si>
    <t>186837</t>
  </si>
  <si>
    <t>1018719</t>
  </si>
  <si>
    <t>1012173</t>
  </si>
  <si>
    <t>661730</t>
  </si>
  <si>
    <t>26865859</t>
  </si>
  <si>
    <t>Shannon Moore</t>
  </si>
  <si>
    <t>704-216-8026</t>
  </si>
  <si>
    <t>1170327222</t>
  </si>
  <si>
    <t>740956831</t>
  </si>
  <si>
    <t>313045462</t>
  </si>
  <si>
    <t>2224329515</t>
  </si>
  <si>
    <t>23419519</t>
  </si>
  <si>
    <t>2200909996</t>
  </si>
  <si>
    <t>322286287</t>
  </si>
  <si>
    <t>24975770</t>
  </si>
  <si>
    <t>2832074</t>
  </si>
  <si>
    <t>350094131</t>
  </si>
  <si>
    <t>82029</t>
  </si>
  <si>
    <t>350012102</t>
  </si>
  <si>
    <t>72407318</t>
  </si>
  <si>
    <t>2623329416</t>
  </si>
  <si>
    <t>0.7096</t>
  </si>
  <si>
    <t>18589702</t>
  </si>
  <si>
    <t>27696</t>
  </si>
  <si>
    <t>26706</t>
  </si>
  <si>
    <t>18644104</t>
  </si>
  <si>
    <t>62735</t>
  </si>
  <si>
    <t>400080</t>
  </si>
  <si>
    <t>12003</t>
  </si>
  <si>
    <t>388077</t>
  </si>
  <si>
    <t>WES BRINEGAR</t>
  </si>
  <si>
    <t>79122400</t>
  </si>
  <si>
    <t>34619000</t>
  </si>
  <si>
    <t>8212200</t>
  </si>
  <si>
    <t>121953600</t>
  </si>
  <si>
    <t>3061688</t>
  </si>
  <si>
    <t>118891912</t>
  </si>
  <si>
    <t>1897300</t>
  </si>
  <si>
    <t>1285000</t>
  </si>
  <si>
    <t>612300</t>
  </si>
  <si>
    <t>9313560</t>
  </si>
  <si>
    <t>6925897</t>
  </si>
  <si>
    <t>16271397</t>
  </si>
  <si>
    <t>5648161</t>
  </si>
  <si>
    <t>140811470</t>
  </si>
  <si>
    <t>513620</t>
  </si>
  <si>
    <t>21529</t>
  </si>
  <si>
    <t>535149</t>
  </si>
  <si>
    <t>2/8/2018</t>
  </si>
  <si>
    <t>218211815</t>
  </si>
  <si>
    <t>66334754</t>
  </si>
  <si>
    <t>13716816</t>
  </si>
  <si>
    <t>298263385</t>
  </si>
  <si>
    <t>6274199</t>
  </si>
  <si>
    <t>291989186</t>
  </si>
  <si>
    <t>32174779</t>
  </si>
  <si>
    <t>829368</t>
  </si>
  <si>
    <t>822361</t>
  </si>
  <si>
    <t>33826508</t>
  </si>
  <si>
    <t>33822668</t>
  </si>
  <si>
    <t>9287705</t>
  </si>
  <si>
    <t>335099559</t>
  </si>
  <si>
    <t>1541241</t>
  </si>
  <si>
    <t>1542964</t>
  </si>
  <si>
    <t>Town Clerk Washington Park</t>
  </si>
  <si>
    <t>Bobby R Parker</t>
  </si>
  <si>
    <t>252-946-7981</t>
  </si>
  <si>
    <t>49112746</t>
  </si>
  <si>
    <t>147715</t>
  </si>
  <si>
    <t>49260461</t>
  </si>
  <si>
    <t>726159</t>
  </si>
  <si>
    <t>48534302</t>
  </si>
  <si>
    <t>87772</t>
  </si>
  <si>
    <t>576922</t>
  </si>
  <si>
    <t>664694</t>
  </si>
  <si>
    <t>256523</t>
  </si>
  <si>
    <t>49455519</t>
  </si>
  <si>
    <t>143421</t>
  </si>
  <si>
    <t>143499</t>
  </si>
  <si>
    <t>townoffairbluff@rsnet.org</t>
  </si>
  <si>
    <t>22444400</t>
  </si>
  <si>
    <t>4311400</t>
  </si>
  <si>
    <t>2248300</t>
  </si>
  <si>
    <t>30682900</t>
  </si>
  <si>
    <t>3146800</t>
  </si>
  <si>
    <t>27536100</t>
  </si>
  <si>
    <t>6752816</t>
  </si>
  <si>
    <t>37786</t>
  </si>
  <si>
    <t>7258382</t>
  </si>
  <si>
    <t>62730</t>
  </si>
  <si>
    <t>7195652</t>
  </si>
  <si>
    <t>2175970</t>
  </si>
  <si>
    <t>36907722</t>
  </si>
  <si>
    <t>239900</t>
  </si>
  <si>
    <t>832867300</t>
  </si>
  <si>
    <t>23839700</t>
  </si>
  <si>
    <t>856707000</t>
  </si>
  <si>
    <t>4859900</t>
  </si>
  <si>
    <t>851847100</t>
  </si>
  <si>
    <t>2958839</t>
  </si>
  <si>
    <t>32525</t>
  </si>
  <si>
    <t>1511123</t>
  </si>
  <si>
    <t>4502487</t>
  </si>
  <si>
    <t>1303569</t>
  </si>
  <si>
    <t>857653156</t>
  </si>
  <si>
    <t>2444312</t>
  </si>
  <si>
    <t>777</t>
  </si>
  <si>
    <t>2444095</t>
  </si>
  <si>
    <t>7680</t>
  </si>
  <si>
    <t>476465</t>
  </si>
  <si>
    <t>Betty J. Mattos</t>
  </si>
  <si>
    <t>704-336-4940</t>
  </si>
  <si>
    <t>Betty.Mattos@ci.charlotte.nc.us</t>
  </si>
  <si>
    <t>45812776973</t>
  </si>
  <si>
    <t>33905638179</t>
  </si>
  <si>
    <t>79718415152</t>
  </si>
  <si>
    <t>2038373892</t>
  </si>
  <si>
    <t>77680041260</t>
  </si>
  <si>
    <t>43881003</t>
  </si>
  <si>
    <t>39906758</t>
  </si>
  <si>
    <t>3974245</t>
  </si>
  <si>
    <t>867272255</t>
  </si>
  <si>
    <t>101057566</t>
  </si>
  <si>
    <t>7619484997</t>
  </si>
  <si>
    <t>8587814818</t>
  </si>
  <si>
    <t>183258954</t>
  </si>
  <si>
    <t>8404555864</t>
  </si>
  <si>
    <t>2899773587</t>
  </si>
  <si>
    <t>88984370711</t>
  </si>
  <si>
    <t>425957767</t>
  </si>
  <si>
    <t>1797770</t>
  </si>
  <si>
    <t>423863</t>
  </si>
  <si>
    <t>428179400</t>
  </si>
  <si>
    <t>58400</t>
  </si>
  <si>
    <t>18291437</t>
  </si>
  <si>
    <t>9549</t>
  </si>
  <si>
    <t>631889</t>
  </si>
  <si>
    <t>1840042</t>
  </si>
  <si>
    <t>20831338</t>
  </si>
  <si>
    <t>14995948</t>
  </si>
  <si>
    <t>912370</t>
  </si>
  <si>
    <t>15908318</t>
  </si>
  <si>
    <t>Included in 2 - commercial real property</t>
  </si>
  <si>
    <t>31659232</t>
  </si>
  <si>
    <t>834384</t>
  </si>
  <si>
    <t>30824848</t>
  </si>
  <si>
    <t>1494783</t>
  </si>
  <si>
    <t>129797</t>
  </si>
  <si>
    <t>1624580</t>
  </si>
  <si>
    <t>2484087</t>
  </si>
  <si>
    <t>34933515</t>
  </si>
  <si>
    <t>223574</t>
  </si>
  <si>
    <t>Lee Rollins</t>
  </si>
  <si>
    <t>339397380</t>
  </si>
  <si>
    <t>221813860</t>
  </si>
  <si>
    <t>2431800</t>
  </si>
  <si>
    <t>563643040</t>
  </si>
  <si>
    <t>77824150</t>
  </si>
  <si>
    <t>485818890</t>
  </si>
  <si>
    <t>27865771</t>
  </si>
  <si>
    <t>470581</t>
  </si>
  <si>
    <t>28337152</t>
  </si>
  <si>
    <t>9542957</t>
  </si>
  <si>
    <t>18794195</t>
  </si>
  <si>
    <t>2520730</t>
  </si>
  <si>
    <t>507133815</t>
  </si>
  <si>
    <t>760701</t>
  </si>
  <si>
    <t>3379</t>
  </si>
  <si>
    <t>758314</t>
  </si>
  <si>
    <t>502305</t>
  </si>
  <si>
    <t>71026</t>
  </si>
  <si>
    <t>FRANZ ADER</t>
  </si>
  <si>
    <t>SAMUEL JOHNSON</t>
  </si>
  <si>
    <t>SJOHNSON@TOKNC.COM</t>
  </si>
  <si>
    <t>1239326123</t>
  </si>
  <si>
    <t>1122178626</t>
  </si>
  <si>
    <t>134256608</t>
  </si>
  <si>
    <t>194496871</t>
  </si>
  <si>
    <t>2690258228</t>
  </si>
  <si>
    <t>340871623</t>
  </si>
  <si>
    <t>2349386605</t>
  </si>
  <si>
    <t>19123200</t>
  </si>
  <si>
    <t>13931500</t>
  </si>
  <si>
    <t>5191700</t>
  </si>
  <si>
    <t>333777334</t>
  </si>
  <si>
    <t>4524472</t>
  </si>
  <si>
    <t>338301806</t>
  </si>
  <si>
    <t>49358741</t>
  </si>
  <si>
    <t>288943065</t>
  </si>
  <si>
    <t>58599370</t>
  </si>
  <si>
    <t>2696929040</t>
  </si>
  <si>
    <t>0.5545</t>
  </si>
  <si>
    <t>14960108</t>
  </si>
  <si>
    <t>12969</t>
  </si>
  <si>
    <t>11351</t>
  </si>
  <si>
    <t>14984346</t>
  </si>
  <si>
    <t>14687</t>
  </si>
  <si>
    <t>17730</t>
  </si>
  <si>
    <t>78337</t>
  </si>
  <si>
    <t>169762</t>
  </si>
  <si>
    <t>2928011456</t>
  </si>
  <si>
    <t>3325041</t>
  </si>
  <si>
    <t>2931336497</t>
  </si>
  <si>
    <t>183604260</t>
  </si>
  <si>
    <t>53822092</t>
  </si>
  <si>
    <t>237426352</t>
  </si>
  <si>
    <t>54056354</t>
  </si>
  <si>
    <t>3222819203</t>
  </si>
  <si>
    <t>10957586</t>
  </si>
  <si>
    <t>301073</t>
  </si>
  <si>
    <t>8714</t>
  </si>
  <si>
    <t>11267373</t>
  </si>
  <si>
    <t>594856</t>
  </si>
  <si>
    <t>21235</t>
  </si>
  <si>
    <t>617771</t>
  </si>
  <si>
    <t>596584</t>
  </si>
  <si>
    <t>Increase of commercial construction</t>
  </si>
  <si>
    <t>Linda Norman</t>
  </si>
  <si>
    <t>252-793-9101 ext 230</t>
  </si>
  <si>
    <t>linda.norman@visitplymouthnc.com</t>
  </si>
  <si>
    <t>140986670</t>
  </si>
  <si>
    <t>2482450</t>
  </si>
  <si>
    <t>138504220</t>
  </si>
  <si>
    <t>12840947</t>
  </si>
  <si>
    <t>650747</t>
  </si>
  <si>
    <t>13491694</t>
  </si>
  <si>
    <t>15938999</t>
  </si>
  <si>
    <t>167934913</t>
  </si>
  <si>
    <t>906849</t>
  </si>
  <si>
    <t>908664</t>
  </si>
  <si>
    <t>29009640</t>
  </si>
  <si>
    <t>10864900</t>
  </si>
  <si>
    <t>1236880</t>
  </si>
  <si>
    <t>41111420</t>
  </si>
  <si>
    <t>11402500</t>
  </si>
  <si>
    <t>29708920</t>
  </si>
  <si>
    <t>486950</t>
  </si>
  <si>
    <t>310790</t>
  </si>
  <si>
    <t>176160</t>
  </si>
  <si>
    <t>574780</t>
  </si>
  <si>
    <t>420551</t>
  </si>
  <si>
    <t>1010546</t>
  </si>
  <si>
    <t>302781</t>
  </si>
  <si>
    <t>707765</t>
  </si>
  <si>
    <t>916247</t>
  </si>
  <si>
    <t>31332932</t>
  </si>
  <si>
    <t>131598</t>
  </si>
  <si>
    <t>131530</t>
  </si>
  <si>
    <t>62380</t>
  </si>
  <si>
    <t>Kelly Latham</t>
  </si>
  <si>
    <t>Asstistant Financial Services Director</t>
  </si>
  <si>
    <t>(336) 883-3240</t>
  </si>
  <si>
    <t>4/24/2018</t>
  </si>
  <si>
    <t>4685370355</t>
  </si>
  <si>
    <t>3008658930</t>
  </si>
  <si>
    <t>1096031875</t>
  </si>
  <si>
    <t>190297615</t>
  </si>
  <si>
    <t>8980358775</t>
  </si>
  <si>
    <t>1254035532</t>
  </si>
  <si>
    <t>7726323243</t>
  </si>
  <si>
    <t>14125500</t>
  </si>
  <si>
    <t>13185044</t>
  </si>
  <si>
    <t>940456</t>
  </si>
  <si>
    <t>996218273</t>
  </si>
  <si>
    <t>9463451</t>
  </si>
  <si>
    <t>10965</t>
  </si>
  <si>
    <t>1005692689</t>
  </si>
  <si>
    <t>49246899</t>
  </si>
  <si>
    <t>956445790</t>
  </si>
  <si>
    <t>144885945</t>
  </si>
  <si>
    <t>8827654978</t>
  </si>
  <si>
    <t>57156548</t>
  </si>
  <si>
    <t>103632</t>
  </si>
  <si>
    <t>82084</t>
  </si>
  <si>
    <t>57342261</t>
  </si>
  <si>
    <t>6305</t>
  </si>
  <si>
    <t>875915</t>
  </si>
  <si>
    <t>407110</t>
  </si>
  <si>
    <t>1619329</t>
  </si>
  <si>
    <t>2908753</t>
  </si>
  <si>
    <t>170329</t>
  </si>
  <si>
    <t>388805</t>
  </si>
  <si>
    <t>41432656</t>
  </si>
  <si>
    <t>18486210</t>
  </si>
  <si>
    <t>673576</t>
  </si>
  <si>
    <t>60592442</t>
  </si>
  <si>
    <t>1061724</t>
  </si>
  <si>
    <t>59530718</t>
  </si>
  <si>
    <t>2542246</t>
  </si>
  <si>
    <t>78159</t>
  </si>
  <si>
    <t>64336</t>
  </si>
  <si>
    <t>2684741</t>
  </si>
  <si>
    <t>3846956</t>
  </si>
  <si>
    <t>66062415</t>
  </si>
  <si>
    <t>429295</t>
  </si>
  <si>
    <t>429725</t>
  </si>
  <si>
    <t>105184862</t>
  </si>
  <si>
    <t>46785023</t>
  </si>
  <si>
    <t>17186923</t>
  </si>
  <si>
    <t>169156808</t>
  </si>
  <si>
    <t>9321264</t>
  </si>
  <si>
    <t>159835544</t>
  </si>
  <si>
    <t>22830070</t>
  </si>
  <si>
    <t>6502783</t>
  </si>
  <si>
    <t>16327287</t>
  </si>
  <si>
    <t>10442113</t>
  </si>
  <si>
    <t>186604944</t>
  </si>
  <si>
    <t>1208083</t>
  </si>
  <si>
    <t>1209054</t>
  </si>
  <si>
    <t>531095479</t>
  </si>
  <si>
    <t>166567400</t>
  </si>
  <si>
    <t>34416200</t>
  </si>
  <si>
    <t>732079079</t>
  </si>
  <si>
    <t>9394737</t>
  </si>
  <si>
    <t>722684342</t>
  </si>
  <si>
    <t>878400</t>
  </si>
  <si>
    <t>362900</t>
  </si>
  <si>
    <t>515500</t>
  </si>
  <si>
    <t>68018330</t>
  </si>
  <si>
    <t>254478</t>
  </si>
  <si>
    <t>68272808</t>
  </si>
  <si>
    <t>5147971</t>
  </si>
  <si>
    <t>796105121</t>
  </si>
  <si>
    <t>3003790</t>
  </si>
  <si>
    <t>16748</t>
  </si>
  <si>
    <t>3020538</t>
  </si>
  <si>
    <t>Teresa M Panther</t>
  </si>
  <si>
    <t>tmp61@belsouth.net</t>
  </si>
  <si>
    <t>18558489</t>
  </si>
  <si>
    <t>3122054</t>
  </si>
  <si>
    <t>21680543</t>
  </si>
  <si>
    <t>1333492</t>
  </si>
  <si>
    <t>20347051</t>
  </si>
  <si>
    <t>399958</t>
  </si>
  <si>
    <t>354039</t>
  </si>
  <si>
    <t>753997</t>
  </si>
  <si>
    <t>2017544</t>
  </si>
  <si>
    <t>23118592</t>
  </si>
  <si>
    <t>50861</t>
  </si>
  <si>
    <t>50894</t>
  </si>
  <si>
    <t>5495020</t>
  </si>
  <si>
    <t>2596490</t>
  </si>
  <si>
    <t>8091510</t>
  </si>
  <si>
    <t>772880</t>
  </si>
  <si>
    <t>7318630</t>
  </si>
  <si>
    <t>948440</t>
  </si>
  <si>
    <t>722880</t>
  </si>
  <si>
    <t>225560</t>
  </si>
  <si>
    <t>286241</t>
  </si>
  <si>
    <t>272823</t>
  </si>
  <si>
    <t>559064</t>
  </si>
  <si>
    <t>13560</t>
  </si>
  <si>
    <t>545504</t>
  </si>
  <si>
    <t>465225</t>
  </si>
  <si>
    <t>8329359</t>
  </si>
  <si>
    <t>24988</t>
  </si>
  <si>
    <t>25255</t>
  </si>
  <si>
    <t>Lisa Saunders</t>
  </si>
  <si>
    <t>10982496228</t>
  </si>
  <si>
    <t>9592064318</t>
  </si>
  <si>
    <t>378152174</t>
  </si>
  <si>
    <t>697610303</t>
  </si>
  <si>
    <t>21650323023</t>
  </si>
  <si>
    <t>4134918710</t>
  </si>
  <si>
    <t>17515404313</t>
  </si>
  <si>
    <t>30878000</t>
  </si>
  <si>
    <t>17452930</t>
  </si>
  <si>
    <t>13425070</t>
  </si>
  <si>
    <t>2807060130</t>
  </si>
  <si>
    <t>24889966</t>
  </si>
  <si>
    <t>2831950096</t>
  </si>
  <si>
    <t>599353409</t>
  </si>
  <si>
    <t>2232596687</t>
  </si>
  <si>
    <t>394810703</t>
  </si>
  <si>
    <t>20142811703</t>
  </si>
  <si>
    <t>0.5974</t>
  </si>
  <si>
    <t>120499451</t>
  </si>
  <si>
    <t>139704</t>
  </si>
  <si>
    <t>97937</t>
  </si>
  <si>
    <t>661</t>
  </si>
  <si>
    <t>120736431</t>
  </si>
  <si>
    <t>9079</t>
  </si>
  <si>
    <t>1845</t>
  </si>
  <si>
    <t>11282</t>
  </si>
  <si>
    <t>276435</t>
  </si>
  <si>
    <t>90904</t>
  </si>
  <si>
    <t>367339</t>
  </si>
  <si>
    <t>TOWN CLERK / FINANCE DIRECTOR</t>
  </si>
  <si>
    <t>(828) 693-4840</t>
  </si>
  <si>
    <t>KIM HENSLEY</t>
  </si>
  <si>
    <t>(828) 696-4948</t>
  </si>
  <si>
    <t>311262200</t>
  </si>
  <si>
    <t>31866700</t>
  </si>
  <si>
    <t>6038400</t>
  </si>
  <si>
    <t>349167300</t>
  </si>
  <si>
    <t>2744550</t>
  </si>
  <si>
    <t>346422750</t>
  </si>
  <si>
    <t>5062436</t>
  </si>
  <si>
    <t>4482402</t>
  </si>
  <si>
    <t>355967588</t>
  </si>
  <si>
    <t>1510920</t>
  </si>
  <si>
    <t>486</t>
  </si>
  <si>
    <t>1511886</t>
  </si>
  <si>
    <t>CABLE TV</t>
  </si>
  <si>
    <t>27440</t>
  </si>
  <si>
    <t>307326514</t>
  </si>
  <si>
    <t>154175880</t>
  </si>
  <si>
    <t>3914095</t>
  </si>
  <si>
    <t>465416489</t>
  </si>
  <si>
    <t>3011773</t>
  </si>
  <si>
    <t>462404716</t>
  </si>
  <si>
    <t>841708</t>
  </si>
  <si>
    <t>413286</t>
  </si>
  <si>
    <t>428422</t>
  </si>
  <si>
    <t>20707637</t>
  </si>
  <si>
    <t>581208</t>
  </si>
  <si>
    <t>400348</t>
  </si>
  <si>
    <t>21689193</t>
  </si>
  <si>
    <t>454129</t>
  </si>
  <si>
    <t>21235064</t>
  </si>
  <si>
    <t>6619413</t>
  </si>
  <si>
    <t>490259193</t>
  </si>
  <si>
    <t>0.43333</t>
  </si>
  <si>
    <t>2122413</t>
  </si>
  <si>
    <t>2124257</t>
  </si>
  <si>
    <t>FREDERICK BECKER</t>
  </si>
  <si>
    <t>704-243-0505 X223</t>
  </si>
  <si>
    <t>704-243-1705</t>
  </si>
  <si>
    <t>236513625</t>
  </si>
  <si>
    <t>11834700</t>
  </si>
  <si>
    <t>248348325</t>
  </si>
  <si>
    <t>8207699</t>
  </si>
  <si>
    <t>240140626</t>
  </si>
  <si>
    <t>8161819</t>
  </si>
  <si>
    <t>5814495</t>
  </si>
  <si>
    <t>2347324</t>
  </si>
  <si>
    <t>14026699</t>
  </si>
  <si>
    <t>851884</t>
  </si>
  <si>
    <t>673285</t>
  </si>
  <si>
    <t>15551868</t>
  </si>
  <si>
    <t>5900523</t>
  </si>
  <si>
    <t>261593017</t>
  </si>
  <si>
    <t>65364</t>
  </si>
  <si>
    <t>65418</t>
  </si>
  <si>
    <t>1591</t>
  </si>
  <si>
    <t>264252460</t>
  </si>
  <si>
    <t>60861828</t>
  </si>
  <si>
    <t>203390632</t>
  </si>
  <si>
    <t>38863448</t>
  </si>
  <si>
    <t>290460</t>
  </si>
  <si>
    <t>8640816</t>
  </si>
  <si>
    <t>47794724</t>
  </si>
  <si>
    <t>3655210</t>
  </si>
  <si>
    <t>44139514</t>
  </si>
  <si>
    <t>6336775</t>
  </si>
  <si>
    <t>253866921</t>
  </si>
  <si>
    <t>1522308</t>
  </si>
  <si>
    <t>1523843</t>
  </si>
  <si>
    <t>3129</t>
  </si>
  <si>
    <t>3469</t>
  </si>
  <si>
    <t>2/16/2018</t>
  </si>
  <si>
    <t>10728134</t>
  </si>
  <si>
    <t>10972024</t>
  </si>
  <si>
    <t>588366</t>
  </si>
  <si>
    <t>10383658</t>
  </si>
  <si>
    <t>10260</t>
  </si>
  <si>
    <t>292068</t>
  </si>
  <si>
    <t>29315</t>
  </si>
  <si>
    <t>331643</t>
  </si>
  <si>
    <t>47998</t>
  </si>
  <si>
    <t>283645</t>
  </si>
  <si>
    <t>1562191</t>
  </si>
  <si>
    <t>12229494</t>
  </si>
  <si>
    <t>44026</t>
  </si>
  <si>
    <t>44083</t>
  </si>
  <si>
    <t>(704)940-9648</t>
  </si>
  <si>
    <t>1797497650</t>
  </si>
  <si>
    <t>352753286</t>
  </si>
  <si>
    <t>2058050</t>
  </si>
  <si>
    <t>2168821176</t>
  </si>
  <si>
    <t>388354685</t>
  </si>
  <si>
    <t>1780466491</t>
  </si>
  <si>
    <t>156173</t>
  </si>
  <si>
    <t>155333</t>
  </si>
  <si>
    <t>46874938</t>
  </si>
  <si>
    <t>4839284</t>
  </si>
  <si>
    <t>739342</t>
  </si>
  <si>
    <t>52453564</t>
  </si>
  <si>
    <t>17282832</t>
  </si>
  <si>
    <t>1850202887</t>
  </si>
  <si>
    <t>6473031</t>
  </si>
  <si>
    <t>9984</t>
  </si>
  <si>
    <t>913</t>
  </si>
  <si>
    <t>6483928</t>
  </si>
  <si>
    <t>182512</t>
  </si>
  <si>
    <t>183817</t>
  </si>
  <si>
    <t>Westmoreland property is no longer deferred - Change from 2016</t>
  </si>
  <si>
    <t>149459328</t>
  </si>
  <si>
    <t>17450690.16</t>
  </si>
  <si>
    <t>16628845</t>
  </si>
  <si>
    <t>183538863.16</t>
  </si>
  <si>
    <t>21282883</t>
  </si>
  <si>
    <t>162255980.16</t>
  </si>
  <si>
    <t>11638600</t>
  </si>
  <si>
    <t>7115700</t>
  </si>
  <si>
    <t>4522900</t>
  </si>
  <si>
    <t>3894701</t>
  </si>
  <si>
    <t>1438166</t>
  </si>
  <si>
    <t>5332867</t>
  </si>
  <si>
    <t>4827225</t>
  </si>
  <si>
    <t>172416072.16</t>
  </si>
  <si>
    <t>86004</t>
  </si>
  <si>
    <t>86283</t>
  </si>
  <si>
    <t>Administraion Asst.</t>
  </si>
  <si>
    <t>252 932 0212</t>
  </si>
  <si>
    <t>2/17/2018</t>
  </si>
  <si>
    <t>bobby.parker@co. beaufort.nc.us</t>
  </si>
  <si>
    <t>46406613</t>
  </si>
  <si>
    <t>5709053</t>
  </si>
  <si>
    <t>52115666</t>
  </si>
  <si>
    <t>6288321</t>
  </si>
  <si>
    <t>45827345</t>
  </si>
  <si>
    <t>620195</t>
  </si>
  <si>
    <t>281400</t>
  </si>
  <si>
    <t>580721</t>
  </si>
  <si>
    <t>645675</t>
  </si>
  <si>
    <t>1226396</t>
  </si>
  <si>
    <t>427921</t>
  </si>
  <si>
    <t>47481662</t>
  </si>
  <si>
    <t>109208</t>
  </si>
  <si>
    <t>109328</t>
  </si>
  <si>
    <t>Erica Walters</t>
  </si>
  <si>
    <t>ewalters@towb.org</t>
  </si>
  <si>
    <t>2341506800</t>
  </si>
  <si>
    <t>202326500</t>
  </si>
  <si>
    <t>19991906</t>
  </si>
  <si>
    <t>2563825206</t>
  </si>
  <si>
    <t>2940964</t>
  </si>
  <si>
    <t>2560884242</t>
  </si>
  <si>
    <t>14233338</t>
  </si>
  <si>
    <t>87650</t>
  </si>
  <si>
    <t>44069411</t>
  </si>
  <si>
    <t>58390399</t>
  </si>
  <si>
    <t>3816076</t>
  </si>
  <si>
    <t>2623090717</t>
  </si>
  <si>
    <t>0.1275</t>
  </si>
  <si>
    <t>3344441</t>
  </si>
  <si>
    <t>1943</t>
  </si>
  <si>
    <t>3499</t>
  </si>
  <si>
    <t>3345432</t>
  </si>
  <si>
    <t>73272</t>
  </si>
  <si>
    <t>74897</t>
  </si>
  <si>
    <t>1284653</t>
  </si>
  <si>
    <t>Sandra Sartin</t>
  </si>
  <si>
    <t>Intrim Town Clerk Town of Aurora</t>
  </si>
  <si>
    <t>14390820</t>
  </si>
  <si>
    <t>8054123</t>
  </si>
  <si>
    <t>22444943</t>
  </si>
  <si>
    <t>3531909</t>
  </si>
  <si>
    <t>18913034</t>
  </si>
  <si>
    <t>1002040</t>
  </si>
  <si>
    <t>221078</t>
  </si>
  <si>
    <t>1223118</t>
  </si>
  <si>
    <t>1758409</t>
  </si>
  <si>
    <t>21894561</t>
  </si>
  <si>
    <t>120420</t>
  </si>
  <si>
    <t>120523</t>
  </si>
  <si>
    <t>Angela Crater-Marlowe</t>
  </si>
  <si>
    <t>20452587</t>
  </si>
  <si>
    <t>1196170</t>
  </si>
  <si>
    <t>26134407</t>
  </si>
  <si>
    <t>1357715</t>
  </si>
  <si>
    <t>24776692</t>
  </si>
  <si>
    <t>1283650</t>
  </si>
  <si>
    <t>1071260</t>
  </si>
  <si>
    <t>212390</t>
  </si>
  <si>
    <t>1943281</t>
  </si>
  <si>
    <t>913368</t>
  </si>
  <si>
    <t>34919</t>
  </si>
  <si>
    <t>2891568</t>
  </si>
  <si>
    <t>2888628</t>
  </si>
  <si>
    <t>700122</t>
  </si>
  <si>
    <t>28365442</t>
  </si>
  <si>
    <t>28366</t>
  </si>
  <si>
    <t>28488</t>
  </si>
  <si>
    <t>419587500</t>
  </si>
  <si>
    <t>87663600</t>
  </si>
  <si>
    <t>507251100</t>
  </si>
  <si>
    <t>506125650</t>
  </si>
  <si>
    <t>10305133</t>
  </si>
  <si>
    <t>23523732</t>
  </si>
  <si>
    <t>33828865</t>
  </si>
  <si>
    <t>4646302</t>
  </si>
  <si>
    <t>544600817</t>
  </si>
  <si>
    <t>2014677</t>
  </si>
  <si>
    <t>2964</t>
  </si>
  <si>
    <t>5012</t>
  </si>
  <si>
    <t>2012975</t>
  </si>
  <si>
    <t>6444</t>
  </si>
  <si>
    <t>1738819476</t>
  </si>
  <si>
    <t>8726320</t>
  </si>
  <si>
    <t>1730093156</t>
  </si>
  <si>
    <t>217289</t>
  </si>
  <si>
    <t>211133</t>
  </si>
  <si>
    <t>6156</t>
  </si>
  <si>
    <t>73720103</t>
  </si>
  <si>
    <t>3117985</t>
  </si>
  <si>
    <t>96705530</t>
  </si>
  <si>
    <t>173543618</t>
  </si>
  <si>
    <t>1267144</t>
  </si>
  <si>
    <t>172276474</t>
  </si>
  <si>
    <t>30752082</t>
  </si>
  <si>
    <t>1933121712</t>
  </si>
  <si>
    <t>6672827</t>
  </si>
  <si>
    <t>157975</t>
  </si>
  <si>
    <t>48765</t>
  </si>
  <si>
    <t>6783645</t>
  </si>
  <si>
    <t>31141</t>
  </si>
  <si>
    <t>2669175600</t>
  </si>
  <si>
    <t>886127366</t>
  </si>
  <si>
    <t>3555302966</t>
  </si>
  <si>
    <t>419004430</t>
  </si>
  <si>
    <t>3136298536</t>
  </si>
  <si>
    <t>65040081</t>
  </si>
  <si>
    <t>1670752</t>
  </si>
  <si>
    <t>66710833</t>
  </si>
  <si>
    <t>66694983</t>
  </si>
  <si>
    <t>20624370</t>
  </si>
  <si>
    <t>3223617889</t>
  </si>
  <si>
    <t>9494253</t>
  </si>
  <si>
    <t>15419</t>
  </si>
  <si>
    <t>2848</t>
  </si>
  <si>
    <t>9508366</t>
  </si>
  <si>
    <t>Amount formerly listed in line 4 were primarily commercial. As such, this category's value increased significantly from last year.</t>
  </si>
  <si>
    <t>Amount formerly listed in this line was evaluated and is now represented in lines 1 and 2.</t>
  </si>
  <si>
    <t>Renee Locklear</t>
  </si>
  <si>
    <t>252-747-3414 ext. 206</t>
  </si>
  <si>
    <t>locklearr@snowhillnc.com</t>
  </si>
  <si>
    <t>53078548</t>
  </si>
  <si>
    <t>31173116</t>
  </si>
  <si>
    <t>84251664</t>
  </si>
  <si>
    <t>1968499</t>
  </si>
  <si>
    <t>82283165</t>
  </si>
  <si>
    <t>10614810</t>
  </si>
  <si>
    <t>238000</t>
  </si>
  <si>
    <t>10852810</t>
  </si>
  <si>
    <t>4173887</t>
  </si>
  <si>
    <t>97309862</t>
  </si>
  <si>
    <t>330854</t>
  </si>
  <si>
    <t>CINDY GRAHAM</t>
  </si>
  <si>
    <t>910-949-3141 EXT 13</t>
  </si>
  <si>
    <t>CGRAHAM@WHISPERINGPINESNC.NET</t>
  </si>
  <si>
    <t>465403180</t>
  </si>
  <si>
    <t>16454276</t>
  </si>
  <si>
    <t>481857456</t>
  </si>
  <si>
    <t>10124815</t>
  </si>
  <si>
    <t>471732641</t>
  </si>
  <si>
    <t>1730717</t>
  </si>
  <si>
    <t>1256517</t>
  </si>
  <si>
    <t>2987234</t>
  </si>
  <si>
    <t>8247</t>
  </si>
  <si>
    <t>2978987</t>
  </si>
  <si>
    <t>1799830</t>
  </si>
  <si>
    <t>476511458</t>
  </si>
  <si>
    <t>1757458</t>
  </si>
  <si>
    <t>5115</t>
  </si>
  <si>
    <t>1047</t>
  </si>
  <si>
    <t>1761825</t>
  </si>
  <si>
    <t>180707463</t>
  </si>
  <si>
    <t>1823124</t>
  </si>
  <si>
    <t>178884339</t>
  </si>
  <si>
    <t>41501</t>
  </si>
  <si>
    <t>37215</t>
  </si>
  <si>
    <t>4286</t>
  </si>
  <si>
    <t>181369380</t>
  </si>
  <si>
    <t>237329</t>
  </si>
  <si>
    <t>181606709</t>
  </si>
  <si>
    <t>25509313</t>
  </si>
  <si>
    <t>386000361</t>
  </si>
  <si>
    <t>1766190</t>
  </si>
  <si>
    <t>124996</t>
  </si>
  <si>
    <t>161</t>
  </si>
  <si>
    <t>1891347</t>
  </si>
  <si>
    <t>1241</t>
  </si>
  <si>
    <t>CITY OF CLAREMONT</t>
  </si>
  <si>
    <t>507674364</t>
  </si>
  <si>
    <t>7593591</t>
  </si>
  <si>
    <t>500080773</t>
  </si>
  <si>
    <t>23144260</t>
  </si>
  <si>
    <t>11604619</t>
  </si>
  <si>
    <t>534829652</t>
  </si>
  <si>
    <t>3503368</t>
  </si>
  <si>
    <t>698</t>
  </si>
  <si>
    <t>3517205</t>
  </si>
  <si>
    <t>1171720646</t>
  </si>
  <si>
    <t>19708705</t>
  </si>
  <si>
    <t>1152011941</t>
  </si>
  <si>
    <t>377273181</t>
  </si>
  <si>
    <t>1978675</t>
  </si>
  <si>
    <t>28608</t>
  </si>
  <si>
    <t>379280464</t>
  </si>
  <si>
    <t>40308</t>
  </si>
  <si>
    <t>379240156</t>
  </si>
  <si>
    <t>33511205</t>
  </si>
  <si>
    <t>1564763302</t>
  </si>
  <si>
    <t>8293071</t>
  </si>
  <si>
    <t>31442</t>
  </si>
  <si>
    <t>15202</t>
  </si>
  <si>
    <t>8309487</t>
  </si>
  <si>
    <t>212172</t>
  </si>
  <si>
    <t>BRENDA CLARK</t>
  </si>
  <si>
    <t>ADMINISTRATIVE SERVICES DIRECTOR</t>
  </si>
  <si>
    <t>GINGER STEVENS</t>
  </si>
  <si>
    <t>gstevens@whitelakenc.org</t>
  </si>
  <si>
    <t>257900130</t>
  </si>
  <si>
    <t>8002645</t>
  </si>
  <si>
    <t>249897485</t>
  </si>
  <si>
    <t>1792051</t>
  </si>
  <si>
    <t>16236209</t>
  </si>
  <si>
    <t>18028260</t>
  </si>
  <si>
    <t>686388</t>
  </si>
  <si>
    <t>17341872</t>
  </si>
  <si>
    <t>769699</t>
  </si>
  <si>
    <t>268009056</t>
  </si>
  <si>
    <t>641374</t>
  </si>
  <si>
    <t>643146</t>
  </si>
  <si>
    <t>5480</t>
  </si>
  <si>
    <t>223627200</t>
  </si>
  <si>
    <t>16124500</t>
  </si>
  <si>
    <t>239751700</t>
  </si>
  <si>
    <t>2133250</t>
  </si>
  <si>
    <t>237618450</t>
  </si>
  <si>
    <t>1715051</t>
  </si>
  <si>
    <t>727989</t>
  </si>
  <si>
    <t>262011</t>
  </si>
  <si>
    <t>2705051</t>
  </si>
  <si>
    <t>3002546</t>
  </si>
  <si>
    <t>243326047</t>
  </si>
  <si>
    <t>552744</t>
  </si>
  <si>
    <t>552828</t>
  </si>
  <si>
    <t>fishing licenses</t>
  </si>
  <si>
    <t>1474</t>
  </si>
  <si>
    <t>PATRICIA GARRELL</t>
  </si>
  <si>
    <t>9106544148</t>
  </si>
  <si>
    <t>WENDY JOHNSON</t>
  </si>
  <si>
    <t>9106544147</t>
  </si>
  <si>
    <t>63863300</t>
  </si>
  <si>
    <t>2015682</t>
  </si>
  <si>
    <t>61847618</t>
  </si>
  <si>
    <t>8514574</t>
  </si>
  <si>
    <t>34440</t>
  </si>
  <si>
    <t>8480134</t>
  </si>
  <si>
    <t>2992127</t>
  </si>
  <si>
    <t>73319879</t>
  </si>
  <si>
    <t>454583</t>
  </si>
  <si>
    <t>455180</t>
  </si>
  <si>
    <t xml:space="preserve">PEDDLERS &amp; SOLICITORS </t>
  </si>
  <si>
    <t>76174310</t>
  </si>
  <si>
    <t>24305812</t>
  </si>
  <si>
    <t>100480122</t>
  </si>
  <si>
    <t>1926010</t>
  </si>
  <si>
    <t>98554112</t>
  </si>
  <si>
    <t>150079</t>
  </si>
  <si>
    <t>34607</t>
  </si>
  <si>
    <t>9615373</t>
  </si>
  <si>
    <t>669022</t>
  </si>
  <si>
    <t>10284395</t>
  </si>
  <si>
    <t>4658547</t>
  </si>
  <si>
    <t>113497054</t>
  </si>
  <si>
    <t>164571</t>
  </si>
  <si>
    <t>173976</t>
  </si>
  <si>
    <t>880643000</t>
  </si>
  <si>
    <t>14251355</t>
  </si>
  <si>
    <t>866391645</t>
  </si>
  <si>
    <t>2576780</t>
  </si>
  <si>
    <t>1539770</t>
  </si>
  <si>
    <t>1037010</t>
  </si>
  <si>
    <t>139303221</t>
  </si>
  <si>
    <t>772927</t>
  </si>
  <si>
    <t>10231469</t>
  </si>
  <si>
    <t>150307617</t>
  </si>
  <si>
    <t>3310038</t>
  </si>
  <si>
    <t>146997579</t>
  </si>
  <si>
    <t>32969268</t>
  </si>
  <si>
    <t>1046358492</t>
  </si>
  <si>
    <t>5022521</t>
  </si>
  <si>
    <t>48193</t>
  </si>
  <si>
    <t>2943</t>
  </si>
  <si>
    <t>5072866</t>
  </si>
  <si>
    <t>1186</t>
  </si>
  <si>
    <t>24357</t>
  </si>
  <si>
    <t>464342</t>
  </si>
  <si>
    <t>Penny M Harrison</t>
  </si>
  <si>
    <t>336-401-8100 x102</t>
  </si>
  <si>
    <t>336-401-8120</t>
  </si>
  <si>
    <t>harrisonp@co.surry.nc.us</t>
  </si>
  <si>
    <t>50254880</t>
  </si>
  <si>
    <t>56652920</t>
  </si>
  <si>
    <t>3879310</t>
  </si>
  <si>
    <t>106370150</t>
  </si>
  <si>
    <t>217157260</t>
  </si>
  <si>
    <t>98561820</t>
  </si>
  <si>
    <t>118595440</t>
  </si>
  <si>
    <t>4972810</t>
  </si>
  <si>
    <t>4416960</t>
  </si>
  <si>
    <t>555850</t>
  </si>
  <si>
    <t>20371594</t>
  </si>
  <si>
    <t>599312</t>
  </si>
  <si>
    <t>20970906</t>
  </si>
  <si>
    <t>20967061</t>
  </si>
  <si>
    <t>13858941</t>
  </si>
  <si>
    <t>153421442</t>
  </si>
  <si>
    <t>537587</t>
  </si>
  <si>
    <t>9833</t>
  </si>
  <si>
    <t>583571</t>
  </si>
  <si>
    <t>140691</t>
  </si>
  <si>
    <t>46897</t>
  </si>
  <si>
    <t>93794</t>
  </si>
  <si>
    <t>3/27/2018</t>
  </si>
  <si>
    <t>6197981138</t>
  </si>
  <si>
    <t>1776570738</t>
  </si>
  <si>
    <t>814891736</t>
  </si>
  <si>
    <t>107643996</t>
  </si>
  <si>
    <t>8897087608</t>
  </si>
  <si>
    <t>137749935</t>
  </si>
  <si>
    <t>8759337673</t>
  </si>
  <si>
    <t>108061450</t>
  </si>
  <si>
    <t>92620280</t>
  </si>
  <si>
    <t>15441170</t>
  </si>
  <si>
    <t>1124474196</t>
  </si>
  <si>
    <t>46853092</t>
  </si>
  <si>
    <t>1171327288</t>
  </si>
  <si>
    <t>28168</t>
  </si>
  <si>
    <t>1171299120</t>
  </si>
  <si>
    <t>158140473</t>
  </si>
  <si>
    <t>10088777266</t>
  </si>
  <si>
    <t>48935151</t>
  </si>
  <si>
    <t>671300</t>
  </si>
  <si>
    <t>137804</t>
  </si>
  <si>
    <t>163048</t>
  </si>
  <si>
    <t>49581207</t>
  </si>
  <si>
    <t>SHAMESHIA FENNELL</t>
  </si>
  <si>
    <t>BARBARA AYCOCK</t>
  </si>
  <si>
    <t>SFENNELL@FREMONTNC.GOV</t>
  </si>
  <si>
    <t>42871091</t>
  </si>
  <si>
    <t>990705</t>
  </si>
  <si>
    <t>41880386</t>
  </si>
  <si>
    <t>1786611</t>
  </si>
  <si>
    <t>1188090</t>
  </si>
  <si>
    <t>598521</t>
  </si>
  <si>
    <t>1860642</t>
  </si>
  <si>
    <t>290629</t>
  </si>
  <si>
    <t>2151271</t>
  </si>
  <si>
    <t>1346648</t>
  </si>
  <si>
    <t>45378305</t>
  </si>
  <si>
    <t>294959</t>
  </si>
  <si>
    <t>295039</t>
  </si>
  <si>
    <t>2/5/2018</t>
  </si>
  <si>
    <t>Ext. 1005</t>
  </si>
  <si>
    <t>bbray@sunsetbeachnc.gov</t>
  </si>
  <si>
    <t>1420176274</t>
  </si>
  <si>
    <t>110174330</t>
  </si>
  <si>
    <t>1530350604</t>
  </si>
  <si>
    <t>31182360</t>
  </si>
  <si>
    <t>1499168244</t>
  </si>
  <si>
    <t>17879643</t>
  </si>
  <si>
    <t>8262265</t>
  </si>
  <si>
    <t>1525310152</t>
  </si>
  <si>
    <t>2440496</t>
  </si>
  <si>
    <t>2440824</t>
  </si>
  <si>
    <t>917416</t>
  </si>
  <si>
    <t>2/9/2018</t>
  </si>
  <si>
    <t>24865460</t>
  </si>
  <si>
    <t>1655300</t>
  </si>
  <si>
    <t>26520760</t>
  </si>
  <si>
    <t>26327700</t>
  </si>
  <si>
    <t>572120</t>
  </si>
  <si>
    <t>379060</t>
  </si>
  <si>
    <t>28937</t>
  </si>
  <si>
    <t>26358237</t>
  </si>
  <si>
    <t>39537</t>
  </si>
  <si>
    <t>2/20/2018</t>
  </si>
  <si>
    <t>25889430</t>
  </si>
  <si>
    <t>294570</t>
  </si>
  <si>
    <t>25594860</t>
  </si>
  <si>
    <t>2581816</t>
  </si>
  <si>
    <t>1626001</t>
  </si>
  <si>
    <t>29802677</t>
  </si>
  <si>
    <t>171878</t>
  </si>
  <si>
    <t>172148</t>
  </si>
  <si>
    <t>79547646</t>
  </si>
  <si>
    <t>2297505</t>
  </si>
  <si>
    <t>82596413</t>
  </si>
  <si>
    <t>1978824</t>
  </si>
  <si>
    <t>80617589</t>
  </si>
  <si>
    <t>318681</t>
  </si>
  <si>
    <t>7964078</t>
  </si>
  <si>
    <t>257508</t>
  </si>
  <si>
    <t>816485</t>
  </si>
  <si>
    <t>9038071</t>
  </si>
  <si>
    <t>4645045</t>
  </si>
  <si>
    <t>94300705</t>
  </si>
  <si>
    <t>311192</t>
  </si>
  <si>
    <t>25539400</t>
  </si>
  <si>
    <t>35637000</t>
  </si>
  <si>
    <t>1432100</t>
  </si>
  <si>
    <t>34204900</t>
  </si>
  <si>
    <t>276100</t>
  </si>
  <si>
    <t>119400</t>
  </si>
  <si>
    <t>156700</t>
  </si>
  <si>
    <t>18646006</t>
  </si>
  <si>
    <t>619129</t>
  </si>
  <si>
    <t>79242</t>
  </si>
  <si>
    <t>19344377</t>
  </si>
  <si>
    <t>12672228</t>
  </si>
  <si>
    <t>6672149</t>
  </si>
  <si>
    <t>3198184</t>
  </si>
  <si>
    <t>44075233</t>
  </si>
  <si>
    <t>346607</t>
  </si>
  <si>
    <t>348470</t>
  </si>
  <si>
    <t>10917</t>
  </si>
  <si>
    <t>317270824</t>
  </si>
  <si>
    <t>78289161</t>
  </si>
  <si>
    <t>396575685</t>
  </si>
  <si>
    <t>4024065</t>
  </si>
  <si>
    <t>392551620</t>
  </si>
  <si>
    <t>12156017</t>
  </si>
  <si>
    <t>137315</t>
  </si>
  <si>
    <t>3962770</t>
  </si>
  <si>
    <t>16256102</t>
  </si>
  <si>
    <t>7795</t>
  </si>
  <si>
    <t>16248307</t>
  </si>
  <si>
    <t>3849385</t>
  </si>
  <si>
    <t>412649312</t>
  </si>
  <si>
    <t>1444273</t>
  </si>
  <si>
    <t>1953</t>
  </si>
  <si>
    <t>1447505</t>
  </si>
  <si>
    <t>56949</t>
  </si>
  <si>
    <t>1709</t>
  </si>
  <si>
    <t>55240</t>
  </si>
  <si>
    <t>Swansboro Tourism Development Authority</t>
  </si>
  <si>
    <t>1/3/2018</t>
  </si>
  <si>
    <t>267269260</t>
  </si>
  <si>
    <t>119247872</t>
  </si>
  <si>
    <t>23182230</t>
  </si>
  <si>
    <t>756850</t>
  </si>
  <si>
    <t>410456212</t>
  </si>
  <si>
    <t>7149886</t>
  </si>
  <si>
    <t>403306326</t>
  </si>
  <si>
    <t>2450687</t>
  </si>
  <si>
    <t>368133</t>
  </si>
  <si>
    <t>42745143</t>
  </si>
  <si>
    <t>2698745</t>
  </si>
  <si>
    <t>2322290</t>
  </si>
  <si>
    <t>47766178</t>
  </si>
  <si>
    <t>9570316</t>
  </si>
  <si>
    <t>460642820</t>
  </si>
  <si>
    <t>1720426</t>
  </si>
  <si>
    <t>36981</t>
  </si>
  <si>
    <t>511</t>
  </si>
  <si>
    <t>1759521</t>
  </si>
  <si>
    <t xml:space="preserve">New Jimbo Jumbo facility built </t>
  </si>
  <si>
    <t>More Sr's are applying for exemptions</t>
  </si>
  <si>
    <t>Additional land was applied and qualified for PUV</t>
  </si>
  <si>
    <t>2.19.18</t>
  </si>
  <si>
    <t>mgaither@townofshallotte.org</t>
  </si>
  <si>
    <t>326556760</t>
  </si>
  <si>
    <t>399231634</t>
  </si>
  <si>
    <t>728094914</t>
  </si>
  <si>
    <t>130153463</t>
  </si>
  <si>
    <t>597941451</t>
  </si>
  <si>
    <t>29008280</t>
  </si>
  <si>
    <t>7577228</t>
  </si>
  <si>
    <t>634526959</t>
  </si>
  <si>
    <t>2184012</t>
  </si>
  <si>
    <t>432</t>
  </si>
  <si>
    <t>2184444</t>
  </si>
  <si>
    <t>79372</t>
  </si>
  <si>
    <t>36570</t>
  </si>
  <si>
    <t>42802</t>
  </si>
  <si>
    <t>2/19/2018</t>
  </si>
  <si>
    <t>43202005</t>
  </si>
  <si>
    <t>8746790</t>
  </si>
  <si>
    <t>237700</t>
  </si>
  <si>
    <t>52186495</t>
  </si>
  <si>
    <t>9021311</t>
  </si>
  <si>
    <t>43165184</t>
  </si>
  <si>
    <t>765261</t>
  </si>
  <si>
    <t>204739</t>
  </si>
  <si>
    <t>195702</t>
  </si>
  <si>
    <t>87217</t>
  </si>
  <si>
    <t>282919</t>
  </si>
  <si>
    <t>3520704</t>
  </si>
  <si>
    <t>46968807</t>
  </si>
  <si>
    <t>129165</t>
  </si>
  <si>
    <t>129213</t>
  </si>
  <si>
    <t>FISCAL OPERATIONS CLERK III</t>
  </si>
  <si>
    <t>FEBRUARY 1 2018</t>
  </si>
  <si>
    <t>910-842-69315</t>
  </si>
  <si>
    <t>1218218150</t>
  </si>
  <si>
    <t>18372785</t>
  </si>
  <si>
    <t>1199845365</t>
  </si>
  <si>
    <t>10931476</t>
  </si>
  <si>
    <t>3560838</t>
  </si>
  <si>
    <t>1214337679</t>
  </si>
  <si>
    <t>2671543</t>
  </si>
  <si>
    <t>718</t>
  </si>
  <si>
    <t>2672333</t>
  </si>
  <si>
    <t>1886941</t>
  </si>
  <si>
    <t>1574515</t>
  </si>
  <si>
    <t>312426</t>
  </si>
  <si>
    <t>TOWN OF HOLDEN BEACH</t>
  </si>
  <si>
    <t>17429859</t>
  </si>
  <si>
    <t>2400485</t>
  </si>
  <si>
    <t>678361</t>
  </si>
  <si>
    <t>20508705</t>
  </si>
  <si>
    <t>496712</t>
  </si>
  <si>
    <t>20011993</t>
  </si>
  <si>
    <t>101313</t>
  </si>
  <si>
    <t>93324</t>
  </si>
  <si>
    <t>7989</t>
  </si>
  <si>
    <t>214478</t>
  </si>
  <si>
    <t>162129</t>
  </si>
  <si>
    <t>106790</t>
  </si>
  <si>
    <t>483397</t>
  </si>
  <si>
    <t>480817</t>
  </si>
  <si>
    <t>841001</t>
  </si>
  <si>
    <t>21333811</t>
  </si>
  <si>
    <t>15467</t>
  </si>
  <si>
    <t>15476</t>
  </si>
  <si>
    <t>51117480</t>
  </si>
  <si>
    <t>3426137</t>
  </si>
  <si>
    <t>219564</t>
  </si>
  <si>
    <t>54763181</t>
  </si>
  <si>
    <t>2447631</t>
  </si>
  <si>
    <t>52315550</t>
  </si>
  <si>
    <t>16977</t>
  </si>
  <si>
    <t>15027</t>
  </si>
  <si>
    <t>885749</t>
  </si>
  <si>
    <t>1920179</t>
  </si>
  <si>
    <t>41751</t>
  </si>
  <si>
    <t>2847679</t>
  </si>
  <si>
    <t>7740</t>
  </si>
  <si>
    <t>2839939</t>
  </si>
  <si>
    <t>2349221</t>
  </si>
  <si>
    <t>57504710</t>
  </si>
  <si>
    <t>206988</t>
  </si>
  <si>
    <t>207515</t>
  </si>
  <si>
    <t>91028302</t>
  </si>
  <si>
    <t>1300230</t>
  </si>
  <si>
    <t>89728072</t>
  </si>
  <si>
    <t>3762361</t>
  </si>
  <si>
    <t>785421</t>
  </si>
  <si>
    <t>588478</t>
  </si>
  <si>
    <t>5136260</t>
  </si>
  <si>
    <t>5540</t>
  </si>
  <si>
    <t>5130720</t>
  </si>
  <si>
    <t>2059489</t>
  </si>
  <si>
    <t>96918281</t>
  </si>
  <si>
    <t>445824</t>
  </si>
  <si>
    <t>446190</t>
  </si>
  <si>
    <t>Beth Usery</t>
  </si>
  <si>
    <t>clerk@marshville.org</t>
  </si>
  <si>
    <t>70716527</t>
  </si>
  <si>
    <t>59803700</t>
  </si>
  <si>
    <t>130520227</t>
  </si>
  <si>
    <t>2259868</t>
  </si>
  <si>
    <t>128260359</t>
  </si>
  <si>
    <t>690528</t>
  </si>
  <si>
    <t>512430</t>
  </si>
  <si>
    <t>178098</t>
  </si>
  <si>
    <t>28516131</t>
  </si>
  <si>
    <t>3451170</t>
  </si>
  <si>
    <t>66435</t>
  </si>
  <si>
    <t>32033736</t>
  </si>
  <si>
    <t>7195374</t>
  </si>
  <si>
    <t>167489469</t>
  </si>
  <si>
    <t>854196</t>
  </si>
  <si>
    <t>854666</t>
  </si>
  <si>
    <t>39841709</t>
  </si>
  <si>
    <t>39787105</t>
  </si>
  <si>
    <t>12525238</t>
  </si>
  <si>
    <t>92154052</t>
  </si>
  <si>
    <t>1312377</t>
  </si>
  <si>
    <t>90841675</t>
  </si>
  <si>
    <t>43033144</t>
  </si>
  <si>
    <t>1063251</t>
  </si>
  <si>
    <t>17675</t>
  </si>
  <si>
    <t>44114070</t>
  </si>
  <si>
    <t>11035552</t>
  </si>
  <si>
    <t>33078518</t>
  </si>
  <si>
    <t>2896313</t>
  </si>
  <si>
    <t>126816506</t>
  </si>
  <si>
    <t>710172</t>
  </si>
  <si>
    <t>710695</t>
  </si>
  <si>
    <t>332482349</t>
  </si>
  <si>
    <t>44912933</t>
  </si>
  <si>
    <t>377395282</t>
  </si>
  <si>
    <t>2855973</t>
  </si>
  <si>
    <t>374539309</t>
  </si>
  <si>
    <t>7727077</t>
  </si>
  <si>
    <t>4324284</t>
  </si>
  <si>
    <t>373359</t>
  </si>
  <si>
    <t>12424720</t>
  </si>
  <si>
    <t>27514</t>
  </si>
  <si>
    <t>12397206</t>
  </si>
  <si>
    <t>2726231</t>
  </si>
  <si>
    <t>389662746</t>
  </si>
  <si>
    <t>0.1975</t>
  </si>
  <si>
    <t>769584</t>
  </si>
  <si>
    <t>1019</t>
  </si>
  <si>
    <t>768886</t>
  </si>
  <si>
    <t>65568286</t>
  </si>
  <si>
    <t>8845230</t>
  </si>
  <si>
    <t>74413516</t>
  </si>
  <si>
    <t>3633958</t>
  </si>
  <si>
    <t>70779558</t>
  </si>
  <si>
    <t>3510212</t>
  </si>
  <si>
    <t>3036435</t>
  </si>
  <si>
    <t>473777</t>
  </si>
  <si>
    <t>1367837</t>
  </si>
  <si>
    <t>785961</t>
  </si>
  <si>
    <t>2167527</t>
  </si>
  <si>
    <t>2132920</t>
  </si>
  <si>
    <t>3210967</t>
  </si>
  <si>
    <t>76123445</t>
  </si>
  <si>
    <t>41868</t>
  </si>
  <si>
    <t>41838</t>
  </si>
  <si>
    <t>1090948603</t>
  </si>
  <si>
    <t>1271500</t>
  </si>
  <si>
    <t>1089677103</t>
  </si>
  <si>
    <t>12967695</t>
  </si>
  <si>
    <t>6789846</t>
  </si>
  <si>
    <t>1109434644</t>
  </si>
  <si>
    <t>0.037</t>
  </si>
  <si>
    <t>4047495</t>
  </si>
  <si>
    <t>37879</t>
  </si>
  <si>
    <t>11545</t>
  </si>
  <si>
    <t>4074140</t>
  </si>
  <si>
    <t>1089816703</t>
  </si>
  <si>
    <t>1088545203</t>
  </si>
  <si>
    <t>12836659</t>
  </si>
  <si>
    <t>1108171708</t>
  </si>
  <si>
    <t>997123</t>
  </si>
  <si>
    <t>321377</t>
  </si>
  <si>
    <t>675746</t>
  </si>
  <si>
    <t>291900173</t>
  </si>
  <si>
    <t>46870485</t>
  </si>
  <si>
    <t>340651369</t>
  </si>
  <si>
    <t>2388957</t>
  </si>
  <si>
    <t>338262412</t>
  </si>
  <si>
    <t>10158127</t>
  </si>
  <si>
    <t>8594292</t>
  </si>
  <si>
    <t>353390</t>
  </si>
  <si>
    <t>19105809</t>
  </si>
  <si>
    <t>130266</t>
  </si>
  <si>
    <t>18975543</t>
  </si>
  <si>
    <t>2419003</t>
  </si>
  <si>
    <t>359656958</t>
  </si>
  <si>
    <t>224786</t>
  </si>
  <si>
    <t>224491</t>
  </si>
  <si>
    <t>Itinerant Merchant and Food Truck Vendor Permit</t>
  </si>
  <si>
    <t>550588039</t>
  </si>
  <si>
    <t>254372460</t>
  </si>
  <si>
    <t>804985639</t>
  </si>
  <si>
    <t>91065356</t>
  </si>
  <si>
    <t>713920283</t>
  </si>
  <si>
    <t>2315310</t>
  </si>
  <si>
    <t>10910</t>
  </si>
  <si>
    <t>16214944</t>
  </si>
  <si>
    <t>17141213</t>
  </si>
  <si>
    <t>33356157</t>
  </si>
  <si>
    <t>37292812</t>
  </si>
  <si>
    <t>784569252</t>
  </si>
  <si>
    <t>0.2956</t>
  </si>
  <si>
    <t>2319187</t>
  </si>
  <si>
    <t>2803</t>
  </si>
  <si>
    <t>11821</t>
  </si>
  <si>
    <t>2333418</t>
  </si>
  <si>
    <t>Oceana/Itinerant Merchant &amp; Peddler's Pemit</t>
  </si>
  <si>
    <t>Tropical Treats/Itinerant Merchant &amp; Peddler's Permit</t>
  </si>
  <si>
    <t>CC Frozen LLC/Itinerant Merchant &amp; Peddler's Permit</t>
  </si>
  <si>
    <t>1445</t>
  </si>
  <si>
    <t>99775</t>
  </si>
  <si>
    <t>611909450</t>
  </si>
  <si>
    <t>95537940</t>
  </si>
  <si>
    <t>5854954</t>
  </si>
  <si>
    <t>3262260</t>
  </si>
  <si>
    <t>716564604</t>
  </si>
  <si>
    <t>6575036</t>
  </si>
  <si>
    <t>709989568</t>
  </si>
  <si>
    <t>2094434</t>
  </si>
  <si>
    <t>1246677</t>
  </si>
  <si>
    <t>847757</t>
  </si>
  <si>
    <t>25928297</t>
  </si>
  <si>
    <t>39914309</t>
  </si>
  <si>
    <t>1040485</t>
  </si>
  <si>
    <t>66883091</t>
  </si>
  <si>
    <t>38976</t>
  </si>
  <si>
    <t>66844115</t>
  </si>
  <si>
    <t>7263749</t>
  </si>
  <si>
    <t>784097432</t>
  </si>
  <si>
    <t>2959968</t>
  </si>
  <si>
    <t>5467</t>
  </si>
  <si>
    <t>2932567</t>
  </si>
  <si>
    <t>910371-2456</t>
  </si>
  <si>
    <t>910371-2474</t>
  </si>
  <si>
    <t>134238134</t>
  </si>
  <si>
    <t>34533376</t>
  </si>
  <si>
    <t>10647840</t>
  </si>
  <si>
    <t>179419350</t>
  </si>
  <si>
    <t>11203489</t>
  </si>
  <si>
    <t>168215861</t>
  </si>
  <si>
    <t>2629693</t>
  </si>
  <si>
    <t>2624080</t>
  </si>
  <si>
    <t>5613</t>
  </si>
  <si>
    <t>12017032</t>
  </si>
  <si>
    <t>531190</t>
  </si>
  <si>
    <t>12548222</t>
  </si>
  <si>
    <t>2109680</t>
  </si>
  <si>
    <t>182873763</t>
  </si>
  <si>
    <t>164587</t>
  </si>
  <si>
    <t>164555</t>
  </si>
  <si>
    <t>(910)295-5107 ext 202</t>
  </si>
  <si>
    <t>125541300</t>
  </si>
  <si>
    <t>34724626</t>
  </si>
  <si>
    <t>160265926</t>
  </si>
  <si>
    <t>7409500</t>
  </si>
  <si>
    <t>152856426</t>
  </si>
  <si>
    <t>4938880</t>
  </si>
  <si>
    <t>3450030</t>
  </si>
  <si>
    <t>1488850</t>
  </si>
  <si>
    <t>964370</t>
  </si>
  <si>
    <t>158140</t>
  </si>
  <si>
    <t>1122510</t>
  </si>
  <si>
    <t>604443</t>
  </si>
  <si>
    <t>154583379</t>
  </si>
  <si>
    <t>587522</t>
  </si>
  <si>
    <t>587764</t>
  </si>
  <si>
    <t>6180251</t>
  </si>
  <si>
    <t>1588633</t>
  </si>
  <si>
    <t>7768884</t>
  </si>
  <si>
    <t>753770</t>
  </si>
  <si>
    <t>7015114</t>
  </si>
  <si>
    <t>907659</t>
  </si>
  <si>
    <t>357457</t>
  </si>
  <si>
    <t>163381</t>
  </si>
  <si>
    <t>123586</t>
  </si>
  <si>
    <t>286967</t>
  </si>
  <si>
    <t>884214</t>
  </si>
  <si>
    <t>8186295</t>
  </si>
  <si>
    <t>20466</t>
  </si>
  <si>
    <t>20924</t>
  </si>
  <si>
    <t>852443900</t>
  </si>
  <si>
    <t>8713172</t>
  </si>
  <si>
    <t>843730728</t>
  </si>
  <si>
    <t>7725900</t>
  </si>
  <si>
    <t>3916422</t>
  </si>
  <si>
    <t>3809478</t>
  </si>
  <si>
    <t>2446729</t>
  </si>
  <si>
    <t>7889196</t>
  </si>
  <si>
    <t>854066653</t>
  </si>
  <si>
    <t>939474</t>
  </si>
  <si>
    <t>939437</t>
  </si>
  <si>
    <t>Carl  L. Tilghman</t>
  </si>
  <si>
    <t>64348706</t>
  </si>
  <si>
    <t>3190946</t>
  </si>
  <si>
    <t>67867606</t>
  </si>
  <si>
    <t>843743</t>
  </si>
  <si>
    <t>67023863</t>
  </si>
  <si>
    <t>1506338</t>
  </si>
  <si>
    <t>1559232</t>
  </si>
  <si>
    <t>71850</t>
  </si>
  <si>
    <t>3137420</t>
  </si>
  <si>
    <t>847533</t>
  </si>
  <si>
    <t>71008816</t>
  </si>
  <si>
    <t>35295</t>
  </si>
  <si>
    <t>166530182</t>
  </si>
  <si>
    <t>178861745</t>
  </si>
  <si>
    <t>14224613</t>
  </si>
  <si>
    <t>359616540</t>
  </si>
  <si>
    <t>3179425</t>
  </si>
  <si>
    <t>356437115</t>
  </si>
  <si>
    <t>106858154</t>
  </si>
  <si>
    <t>107208154</t>
  </si>
  <si>
    <t>34146</t>
  </si>
  <si>
    <t>107174008</t>
  </si>
  <si>
    <t>16200948</t>
  </si>
  <si>
    <t>479812071</t>
  </si>
  <si>
    <t>2638967</t>
  </si>
  <si>
    <t>2254</t>
  </si>
  <si>
    <t>2641221</t>
  </si>
  <si>
    <t>157166</t>
  </si>
  <si>
    <t>2/22/2018</t>
  </si>
  <si>
    <t>14065200</t>
  </si>
  <si>
    <t>1478270</t>
  </si>
  <si>
    <t>13633330</t>
  </si>
  <si>
    <t>1863400</t>
  </si>
  <si>
    <t>1136820</t>
  </si>
  <si>
    <t>726580</t>
  </si>
  <si>
    <t>127741</t>
  </si>
  <si>
    <t>161760</t>
  </si>
  <si>
    <t>289501</t>
  </si>
  <si>
    <t>1657646</t>
  </si>
  <si>
    <t>15580477</t>
  </si>
  <si>
    <t>46742</t>
  </si>
  <si>
    <t>12518900</t>
  </si>
  <si>
    <t>13158900</t>
  </si>
  <si>
    <t>510961</t>
  </si>
  <si>
    <t>12647939</t>
  </si>
  <si>
    <t>236347</t>
  </si>
  <si>
    <t>161571</t>
  </si>
  <si>
    <t>397918</t>
  </si>
  <si>
    <t>841692</t>
  </si>
  <si>
    <t>13887549</t>
  </si>
  <si>
    <t>65272</t>
  </si>
  <si>
    <t>2787800</t>
  </si>
  <si>
    <t>2792800</t>
  </si>
  <si>
    <t>312898</t>
  </si>
  <si>
    <t>2479902</t>
  </si>
  <si>
    <t>588800</t>
  </si>
  <si>
    <t>209198</t>
  </si>
  <si>
    <t>379602</t>
  </si>
  <si>
    <t>6212</t>
  </si>
  <si>
    <t>9699</t>
  </si>
  <si>
    <t>329753</t>
  </si>
  <si>
    <t>2819354</t>
  </si>
  <si>
    <t>8176</t>
  </si>
  <si>
    <t>2/21/2018</t>
  </si>
  <si>
    <t>41011611</t>
  </si>
  <si>
    <t>35987135</t>
  </si>
  <si>
    <t>2653648</t>
  </si>
  <si>
    <t>79652394</t>
  </si>
  <si>
    <t>864727</t>
  </si>
  <si>
    <t>78787667</t>
  </si>
  <si>
    <t>6121283</t>
  </si>
  <si>
    <t>344682</t>
  </si>
  <si>
    <t>8746416</t>
  </si>
  <si>
    <t>15212381</t>
  </si>
  <si>
    <t>15205681</t>
  </si>
  <si>
    <t>1393014</t>
  </si>
  <si>
    <t>95386362</t>
  </si>
  <si>
    <t>RE-EVALUATION YEAR</t>
  </si>
  <si>
    <t>BUSINESS EXPANSION</t>
  </si>
  <si>
    <t>522876158</t>
  </si>
  <si>
    <t>693114908</t>
  </si>
  <si>
    <t>1797151</t>
  </si>
  <si>
    <t>1217788217</t>
  </si>
  <si>
    <t>567231370</t>
  </si>
  <si>
    <t>650556847</t>
  </si>
  <si>
    <t>778968941</t>
  </si>
  <si>
    <t>18402070</t>
  </si>
  <si>
    <t>1447927858</t>
  </si>
  <si>
    <t>5922855</t>
  </si>
  <si>
    <t>13410</t>
  </si>
  <si>
    <t>2334</t>
  </si>
  <si>
    <t>37411</t>
  </si>
  <si>
    <t>5901188</t>
  </si>
  <si>
    <t>82898</t>
  </si>
  <si>
    <t>83878</t>
  </si>
  <si>
    <t>46460</t>
  </si>
  <si>
    <t>1838821</t>
  </si>
  <si>
    <t>456249</t>
  </si>
  <si>
    <t>1382572</t>
  </si>
  <si>
    <t>2/23/2018</t>
  </si>
  <si>
    <t>137598782</t>
  </si>
  <si>
    <t>110522038</t>
  </si>
  <si>
    <t>248120820</t>
  </si>
  <si>
    <t>3614369</t>
  </si>
  <si>
    <t>244506451</t>
  </si>
  <si>
    <t>295496089</t>
  </si>
  <si>
    <t>2260465</t>
  </si>
  <si>
    <t>293235624</t>
  </si>
  <si>
    <t>55510568</t>
  </si>
  <si>
    <t>320787734</t>
  </si>
  <si>
    <t>2411828</t>
  </si>
  <si>
    <t>2412786</t>
  </si>
  <si>
    <t>22305</t>
  </si>
  <si>
    <t>23275</t>
  </si>
  <si>
    <t>52754</t>
  </si>
  <si>
    <t>Bebe Gaddy</t>
  </si>
  <si>
    <t>wadesboroaccounting@windstream&gt;net</t>
  </si>
  <si>
    <t>254449300</t>
  </si>
  <si>
    <t>7065400</t>
  </si>
  <si>
    <t>3665000</t>
  </si>
  <si>
    <t>265179700</t>
  </si>
  <si>
    <t>4516380</t>
  </si>
  <si>
    <t>260663320</t>
  </si>
  <si>
    <t>4097100</t>
  </si>
  <si>
    <t>828715</t>
  </si>
  <si>
    <t>3268385</t>
  </si>
  <si>
    <t>30548119</t>
  </si>
  <si>
    <t>134925</t>
  </si>
  <si>
    <t>30683044</t>
  </si>
  <si>
    <t>13540001</t>
  </si>
  <si>
    <t>304886365</t>
  </si>
  <si>
    <t>1695168</t>
  </si>
  <si>
    <t>1698608</t>
  </si>
  <si>
    <t>21823200</t>
  </si>
  <si>
    <t>5760700</t>
  </si>
  <si>
    <t>3265000</t>
  </si>
  <si>
    <t>30848900</t>
  </si>
  <si>
    <t>2532820</t>
  </si>
  <si>
    <t>28316080</t>
  </si>
  <si>
    <t>6477560</t>
  </si>
  <si>
    <t>779744</t>
  </si>
  <si>
    <t>7257304</t>
  </si>
  <si>
    <t>2635304</t>
  </si>
  <si>
    <t>38208688</t>
  </si>
  <si>
    <t>103164</t>
  </si>
  <si>
    <t>1716809267</t>
  </si>
  <si>
    <t>7681030</t>
  </si>
  <si>
    <t>1724490297</t>
  </si>
  <si>
    <t>4086255</t>
  </si>
  <si>
    <t>1720404042</t>
  </si>
  <si>
    <t>16775911</t>
  </si>
  <si>
    <t>2432127</t>
  </si>
  <si>
    <t>1739612080</t>
  </si>
  <si>
    <t>2849880</t>
  </si>
  <si>
    <t>2850089</t>
  </si>
  <si>
    <t>2432128</t>
  </si>
  <si>
    <t>1739612081</t>
  </si>
  <si>
    <t>1385</t>
  </si>
  <si>
    <t>704-994-3200</t>
  </si>
  <si>
    <t>704-994-3239</t>
  </si>
  <si>
    <t>8604105</t>
  </si>
  <si>
    <t>9800095</t>
  </si>
  <si>
    <t>18404200</t>
  </si>
  <si>
    <t>1472868</t>
  </si>
  <si>
    <t>16931332</t>
  </si>
  <si>
    <t>1156149</t>
  </si>
  <si>
    <t>1069451</t>
  </si>
  <si>
    <t>1342686</t>
  </si>
  <si>
    <t>328786</t>
  </si>
  <si>
    <t>1671472</t>
  </si>
  <si>
    <t>5829062</t>
  </si>
  <si>
    <t>24431866</t>
  </si>
  <si>
    <t>109944</t>
  </si>
  <si>
    <t>109956</t>
  </si>
  <si>
    <t>Kathy Bond</t>
  </si>
  <si>
    <t>4/17/2018</t>
  </si>
  <si>
    <t>kbond@wallacenc.gov</t>
  </si>
  <si>
    <t>125109342</t>
  </si>
  <si>
    <t>84395774</t>
  </si>
  <si>
    <t>103216</t>
  </si>
  <si>
    <t>209608332</t>
  </si>
  <si>
    <t>2853150</t>
  </si>
  <si>
    <t>206755182</t>
  </si>
  <si>
    <t>24873334</t>
  </si>
  <si>
    <t>898328</t>
  </si>
  <si>
    <t>365061</t>
  </si>
  <si>
    <t>26136723</t>
  </si>
  <si>
    <t>10602686</t>
  </si>
  <si>
    <t>243494591</t>
  </si>
  <si>
    <t>1436618</t>
  </si>
  <si>
    <t>78204</t>
  </si>
  <si>
    <t>23132</t>
  </si>
  <si>
    <t>1491690</t>
  </si>
  <si>
    <t>Hangars at Henderson Field Airport</t>
  </si>
  <si>
    <t>Airplanes at Henderson Field Airport</t>
  </si>
  <si>
    <t>February 9,2018</t>
  </si>
  <si>
    <t>185722612</t>
  </si>
  <si>
    <t>74042459</t>
  </si>
  <si>
    <t>31472076</t>
  </si>
  <si>
    <t>291331926</t>
  </si>
  <si>
    <t>55667775</t>
  </si>
  <si>
    <t>235664151</t>
  </si>
  <si>
    <t>60455267</t>
  </si>
  <si>
    <t>863267</t>
  </si>
  <si>
    <t>10200</t>
  </si>
  <si>
    <t>61328734</t>
  </si>
  <si>
    <t>8583166</t>
  </si>
  <si>
    <t>305576051</t>
  </si>
  <si>
    <t>1457679</t>
  </si>
  <si>
    <t>1458426</t>
  </si>
  <si>
    <t>Marshall Eckard</t>
  </si>
  <si>
    <t>2/26/2018</t>
  </si>
  <si>
    <t>12769414</t>
  </si>
  <si>
    <t>1880545</t>
  </si>
  <si>
    <t>65200</t>
  </si>
  <si>
    <t>14715159</t>
  </si>
  <si>
    <t>998603</t>
  </si>
  <si>
    <t>15713762</t>
  </si>
  <si>
    <t>81712</t>
  </si>
  <si>
    <t>KIMBERLY T PICKETT</t>
  </si>
  <si>
    <t>KPICKETT@TOWNOFBENSON.COM</t>
  </si>
  <si>
    <t>153275774</t>
  </si>
  <si>
    <t>55619760</t>
  </si>
  <si>
    <t>20611210</t>
  </si>
  <si>
    <t>229506744</t>
  </si>
  <si>
    <t>4073912</t>
  </si>
  <si>
    <t>225432832</t>
  </si>
  <si>
    <t>52975802</t>
  </si>
  <si>
    <t>1436183</t>
  </si>
  <si>
    <t>54411985</t>
  </si>
  <si>
    <t>54409185</t>
  </si>
  <si>
    <t>6920933</t>
  </si>
  <si>
    <t>286762950</t>
  </si>
  <si>
    <t>1548470</t>
  </si>
  <si>
    <t>1551904</t>
  </si>
  <si>
    <t>1551909</t>
  </si>
  <si>
    <t>12633</t>
  </si>
  <si>
    <t>12254</t>
  </si>
  <si>
    <t>61042000</t>
  </si>
  <si>
    <t>22465200</t>
  </si>
  <si>
    <t>86062000</t>
  </si>
  <si>
    <t>3271950</t>
  </si>
  <si>
    <t>82790050</t>
  </si>
  <si>
    <t>9823612</t>
  </si>
  <si>
    <t>189239</t>
  </si>
  <si>
    <t>10757239</t>
  </si>
  <si>
    <t>63997</t>
  </si>
  <si>
    <t>10693242</t>
  </si>
  <si>
    <t>4943009</t>
  </si>
  <si>
    <t>98426301</t>
  </si>
  <si>
    <t>718462</t>
  </si>
  <si>
    <t>719475</t>
  </si>
  <si>
    <t>Marcus Abernathy</t>
  </si>
  <si>
    <t>251564938</t>
  </si>
  <si>
    <t>244314804</t>
  </si>
  <si>
    <t>129367527</t>
  </si>
  <si>
    <t>625247269</t>
  </si>
  <si>
    <t>110648488</t>
  </si>
  <si>
    <t>514598781</t>
  </si>
  <si>
    <t>13510910</t>
  </si>
  <si>
    <t>11911240</t>
  </si>
  <si>
    <t>1599670</t>
  </si>
  <si>
    <t>339630391</t>
  </si>
  <si>
    <t>537318</t>
  </si>
  <si>
    <t>285156</t>
  </si>
  <si>
    <t>340452865</t>
  </si>
  <si>
    <t>6955987</t>
  </si>
  <si>
    <t>333496878</t>
  </si>
  <si>
    <t>17811922</t>
  </si>
  <si>
    <t>865907581</t>
  </si>
  <si>
    <t>2511132</t>
  </si>
  <si>
    <t>52029</t>
  </si>
  <si>
    <t>19219</t>
  </si>
  <si>
    <t>27226</t>
  </si>
  <si>
    <t>2555154</t>
  </si>
  <si>
    <t>48828</t>
  </si>
  <si>
    <t>Donna Strickland</t>
  </si>
  <si>
    <t>City Clerk/Finance Officer</t>
  </si>
  <si>
    <t>910-655-3110</t>
  </si>
  <si>
    <t>3/1/2018</t>
  </si>
  <si>
    <t>910-655-8853</t>
  </si>
  <si>
    <t>cityclerk@cityofnorthwest.com</t>
  </si>
  <si>
    <t>32746122</t>
  </si>
  <si>
    <t>14670359</t>
  </si>
  <si>
    <t>48921791</t>
  </si>
  <si>
    <t>8055766</t>
  </si>
  <si>
    <t>40866025</t>
  </si>
  <si>
    <t>6203641</t>
  </si>
  <si>
    <t>4111056</t>
  </si>
  <si>
    <t>2092585</t>
  </si>
  <si>
    <t>1251608</t>
  </si>
  <si>
    <t>227063</t>
  </si>
  <si>
    <t>1478671</t>
  </si>
  <si>
    <t>30394</t>
  </si>
  <si>
    <t>1448277</t>
  </si>
  <si>
    <t>2833400</t>
  </si>
  <si>
    <t>45147702</t>
  </si>
  <si>
    <t>108355</t>
  </si>
  <si>
    <t>5826</t>
  </si>
  <si>
    <t>114376</t>
  </si>
  <si>
    <t>Town Clerk of Pantego</t>
  </si>
  <si>
    <t>252- 943 2832</t>
  </si>
  <si>
    <t>2/27/2018</t>
  </si>
  <si>
    <t>7265000</t>
  </si>
  <si>
    <t>1040200</t>
  </si>
  <si>
    <t>8305200</t>
  </si>
  <si>
    <t>2145501</t>
  </si>
  <si>
    <t>6159699</t>
  </si>
  <si>
    <t>3830000</t>
  </si>
  <si>
    <t>271433</t>
  </si>
  <si>
    <t>3558567</t>
  </si>
  <si>
    <t>8812746</t>
  </si>
  <si>
    <t>98428</t>
  </si>
  <si>
    <t>8911174</t>
  </si>
  <si>
    <t>4335448</t>
  </si>
  <si>
    <t>19406321</t>
  </si>
  <si>
    <t>31050</t>
  </si>
  <si>
    <t>31101</t>
  </si>
  <si>
    <t>23439953</t>
  </si>
  <si>
    <t>8511598</t>
  </si>
  <si>
    <t>14077400</t>
  </si>
  <si>
    <t>46028951</t>
  </si>
  <si>
    <t>823256</t>
  </si>
  <si>
    <t>45205695</t>
  </si>
  <si>
    <t>14273793</t>
  </si>
  <si>
    <t>1762981</t>
  </si>
  <si>
    <t>1342925</t>
  </si>
  <si>
    <t>17379699</t>
  </si>
  <si>
    <t>4823094</t>
  </si>
  <si>
    <t>67408488</t>
  </si>
  <si>
    <t>429523</t>
  </si>
  <si>
    <t>8632</t>
  </si>
  <si>
    <t>439889</t>
  </si>
  <si>
    <t>Branden Chopelas, CPA</t>
  </si>
  <si>
    <t>704-455-0712</t>
  </si>
  <si>
    <t>bchopelas@harrisburgnc.org</t>
  </si>
  <si>
    <t>1251906504</t>
  </si>
  <si>
    <t>358842728</t>
  </si>
  <si>
    <t>164596865</t>
  </si>
  <si>
    <t>21742599</t>
  </si>
  <si>
    <t>1797088696</t>
  </si>
  <si>
    <t>9519133</t>
  </si>
  <si>
    <t>1787569563</t>
  </si>
  <si>
    <t>113769325</t>
  </si>
  <si>
    <t>1902945</t>
  </si>
  <si>
    <t>115672270</t>
  </si>
  <si>
    <t>16695071</t>
  </si>
  <si>
    <t>1919936904</t>
  </si>
  <si>
    <t>3042816</t>
  </si>
  <si>
    <t>13774</t>
  </si>
  <si>
    <t>6469</t>
  </si>
  <si>
    <t>1813</t>
  </si>
  <si>
    <t>3061246</t>
  </si>
  <si>
    <t>Silas Keith Faulkner</t>
  </si>
  <si>
    <t>69944130</t>
  </si>
  <si>
    <t>13133330</t>
  </si>
  <si>
    <t>2215430</t>
  </si>
  <si>
    <t>10135360</t>
  </si>
  <si>
    <t>95428250</t>
  </si>
  <si>
    <t>11696230</t>
  </si>
  <si>
    <t>83732020</t>
  </si>
  <si>
    <t>686030</t>
  </si>
  <si>
    <t>595990</t>
  </si>
  <si>
    <t>90040</t>
  </si>
  <si>
    <t>6077659</t>
  </si>
  <si>
    <t>159939</t>
  </si>
  <si>
    <t>6237598</t>
  </si>
  <si>
    <t>1265989</t>
  </si>
  <si>
    <t>91235607</t>
  </si>
  <si>
    <t>531942</t>
  </si>
  <si>
    <t>20648</t>
  </si>
  <si>
    <t>14772</t>
  </si>
  <si>
    <t>537953</t>
  </si>
  <si>
    <t>KEITH FAULKNER</t>
  </si>
  <si>
    <t>MARGARET WRIGHT</t>
  </si>
  <si>
    <t>910-893-4017</t>
  </si>
  <si>
    <t>MWRIGHT@HARNETT.ORG</t>
  </si>
  <si>
    <t>171962810</t>
  </si>
  <si>
    <t>35813090</t>
  </si>
  <si>
    <t>7418050</t>
  </si>
  <si>
    <t>19120680</t>
  </si>
  <si>
    <t>234314630</t>
  </si>
  <si>
    <t>21597035</t>
  </si>
  <si>
    <t>212717595</t>
  </si>
  <si>
    <t>2058980</t>
  </si>
  <si>
    <t>1889510</t>
  </si>
  <si>
    <t>169470</t>
  </si>
  <si>
    <t>5412274</t>
  </si>
  <si>
    <t>772184</t>
  </si>
  <si>
    <t>6184458</t>
  </si>
  <si>
    <t>5169280</t>
  </si>
  <si>
    <t>224071333</t>
  </si>
  <si>
    <t>1165784</t>
  </si>
  <si>
    <t>1141</t>
  </si>
  <si>
    <t>24048</t>
  </si>
  <si>
    <t>1142978</t>
  </si>
  <si>
    <t>128635690</t>
  </si>
  <si>
    <t>100839540</t>
  </si>
  <si>
    <t>19910270</t>
  </si>
  <si>
    <t>45329810</t>
  </si>
  <si>
    <t>294715310</t>
  </si>
  <si>
    <t>47980001</t>
  </si>
  <si>
    <t>246735309</t>
  </si>
  <si>
    <t>3480450</t>
  </si>
  <si>
    <t>2926370</t>
  </si>
  <si>
    <t>554080</t>
  </si>
  <si>
    <t>38849481</t>
  </si>
  <si>
    <t>373537</t>
  </si>
  <si>
    <t>39223018</t>
  </si>
  <si>
    <t>10527379</t>
  </si>
  <si>
    <t>296485706</t>
  </si>
  <si>
    <t>1663327</t>
  </si>
  <si>
    <t>5409</t>
  </si>
  <si>
    <t>124895</t>
  </si>
  <si>
    <t>1544484</t>
  </si>
  <si>
    <t>Sara Locke</t>
  </si>
  <si>
    <t>828-498-2103</t>
  </si>
  <si>
    <t>sara.locke@fontanavillage.com</t>
  </si>
  <si>
    <t>7149</t>
  </si>
  <si>
    <t>1376</t>
  </si>
  <si>
    <t>8798</t>
  </si>
  <si>
    <t>80281</t>
  </si>
  <si>
    <t>6838710</t>
  </si>
  <si>
    <t>360341</t>
  </si>
  <si>
    <t>7199051</t>
  </si>
  <si>
    <t>290335</t>
  </si>
  <si>
    <t>6908716</t>
  </si>
  <si>
    <t>263664</t>
  </si>
  <si>
    <t>169653</t>
  </si>
  <si>
    <t>94011</t>
  </si>
  <si>
    <t>4618907</t>
  </si>
  <si>
    <t>163677</t>
  </si>
  <si>
    <t>4782584</t>
  </si>
  <si>
    <t>201485</t>
  </si>
  <si>
    <t>11892785</t>
  </si>
  <si>
    <t>5260712</t>
  </si>
  <si>
    <t>1225292</t>
  </si>
  <si>
    <t>6486004</t>
  </si>
  <si>
    <t>384454</t>
  </si>
  <si>
    <t>6101550</t>
  </si>
  <si>
    <t>328153</t>
  </si>
  <si>
    <t>73128</t>
  </si>
  <si>
    <t>255025</t>
  </si>
  <si>
    <t>124384</t>
  </si>
  <si>
    <t>103196</t>
  </si>
  <si>
    <t>227580</t>
  </si>
  <si>
    <t>297819</t>
  </si>
  <si>
    <t>6626949</t>
  </si>
  <si>
    <t>21869</t>
  </si>
  <si>
    <t>22685</t>
  </si>
  <si>
    <t>Leslie G. Maroules</t>
  </si>
  <si>
    <t>3/5/2018</t>
  </si>
  <si>
    <t>94582720</t>
  </si>
  <si>
    <t>14400747</t>
  </si>
  <si>
    <t>173065</t>
  </si>
  <si>
    <t>109156532</t>
  </si>
  <si>
    <t>3598973</t>
  </si>
  <si>
    <t>105557559</t>
  </si>
  <si>
    <t>1520927</t>
  </si>
  <si>
    <t>1275846</t>
  </si>
  <si>
    <t>245081</t>
  </si>
  <si>
    <t>4487584</t>
  </si>
  <si>
    <t>852465</t>
  </si>
  <si>
    <t>272520</t>
  </si>
  <si>
    <t>5612569</t>
  </si>
  <si>
    <t>13130</t>
  </si>
  <si>
    <t>5599439</t>
  </si>
  <si>
    <t>2427255</t>
  </si>
  <si>
    <t>113584253</t>
  </si>
  <si>
    <t>0.532</t>
  </si>
  <si>
    <t>604268</t>
  </si>
  <si>
    <t>604604</t>
  </si>
  <si>
    <t>Janice Henson</t>
  </si>
  <si>
    <t>828-253-4700</t>
  </si>
  <si>
    <t>clerk@woodfin-nc.gov</t>
  </si>
  <si>
    <t>482915650</t>
  </si>
  <si>
    <t>208750927</t>
  </si>
  <si>
    <t>11585400</t>
  </si>
  <si>
    <t>703251977</t>
  </si>
  <si>
    <t>13504948</t>
  </si>
  <si>
    <t>689747029</t>
  </si>
  <si>
    <t>1851700</t>
  </si>
  <si>
    <t>1437400</t>
  </si>
  <si>
    <t>414300</t>
  </si>
  <si>
    <t>35291979</t>
  </si>
  <si>
    <t>1035327</t>
  </si>
  <si>
    <t>36327306</t>
  </si>
  <si>
    <t>36302306</t>
  </si>
  <si>
    <t>11102743</t>
  </si>
  <si>
    <t>737152078</t>
  </si>
  <si>
    <t>2064087</t>
  </si>
  <si>
    <t>3985</t>
  </si>
  <si>
    <t>926</t>
  </si>
  <si>
    <t>2068998</t>
  </si>
  <si>
    <t>David Hatten</t>
  </si>
  <si>
    <t>2277501506</t>
  </si>
  <si>
    <t>197075790</t>
  </si>
  <si>
    <t>2474590496</t>
  </si>
  <si>
    <t>25036088</t>
  </si>
  <si>
    <t>2449554408</t>
  </si>
  <si>
    <t>12938190</t>
  </si>
  <si>
    <t>2461652306</t>
  </si>
  <si>
    <t>19917004</t>
  </si>
  <si>
    <t>965306</t>
  </si>
  <si>
    <t>14755029</t>
  </si>
  <si>
    <t>35637339</t>
  </si>
  <si>
    <t>20462</t>
  </si>
  <si>
    <t>35616877</t>
  </si>
  <si>
    <t>19700946</t>
  </si>
  <si>
    <t>2504872231</t>
  </si>
  <si>
    <t>7765109</t>
  </si>
  <si>
    <t>5023</t>
  </si>
  <si>
    <t>7771609</t>
  </si>
  <si>
    <t>1446852</t>
  </si>
  <si>
    <t>3/6/2018</t>
  </si>
  <si>
    <t>2379337134</t>
  </si>
  <si>
    <t>669357257</t>
  </si>
  <si>
    <t>285514635</t>
  </si>
  <si>
    <t>56029594</t>
  </si>
  <si>
    <t>3390238620</t>
  </si>
  <si>
    <t>9386767</t>
  </si>
  <si>
    <t>3380851853</t>
  </si>
  <si>
    <t>180294947</t>
  </si>
  <si>
    <t>4073928</t>
  </si>
  <si>
    <t>3782261</t>
  </si>
  <si>
    <t>188151136</t>
  </si>
  <si>
    <t>114068</t>
  </si>
  <si>
    <t>188037068</t>
  </si>
  <si>
    <t>83307314</t>
  </si>
  <si>
    <t>3652196235</t>
  </si>
  <si>
    <t>22914716</t>
  </si>
  <si>
    <t>170887</t>
  </si>
  <si>
    <t>30427</t>
  </si>
  <si>
    <t>14582</t>
  </si>
  <si>
    <t>23101448</t>
  </si>
  <si>
    <t>396685</t>
  </si>
  <si>
    <t>198343</t>
  </si>
  <si>
    <t>595028</t>
  </si>
  <si>
    <t>5090</t>
  </si>
  <si>
    <t>3/7/2018</t>
  </si>
  <si>
    <t>267098790</t>
  </si>
  <si>
    <t>5070389</t>
  </si>
  <si>
    <t>262028401</t>
  </si>
  <si>
    <t>71103185</t>
  </si>
  <si>
    <t>11885</t>
  </si>
  <si>
    <t>71091300</t>
  </si>
  <si>
    <t>10616254</t>
  </si>
  <si>
    <t>343735955</t>
  </si>
  <si>
    <t>1873361</t>
  </si>
  <si>
    <t>24372824</t>
  </si>
  <si>
    <t>7281089</t>
  </si>
  <si>
    <t>6016750</t>
  </si>
  <si>
    <t>37670663</t>
  </si>
  <si>
    <t>909093</t>
  </si>
  <si>
    <t>36761570</t>
  </si>
  <si>
    <t>2981468</t>
  </si>
  <si>
    <t>193693</t>
  </si>
  <si>
    <t>29900</t>
  </si>
  <si>
    <t>3205061</t>
  </si>
  <si>
    <t>27150</t>
  </si>
  <si>
    <t>3177911</t>
  </si>
  <si>
    <t>2467842</t>
  </si>
  <si>
    <t>42407323</t>
  </si>
  <si>
    <t>258139</t>
  </si>
  <si>
    <t>258805</t>
  </si>
  <si>
    <t>160838010</t>
  </si>
  <si>
    <t>39060659</t>
  </si>
  <si>
    <t>29869916</t>
  </si>
  <si>
    <t>229768585</t>
  </si>
  <si>
    <t>4159000</t>
  </si>
  <si>
    <t>225609585</t>
  </si>
  <si>
    <t>27979670</t>
  </si>
  <si>
    <t>1165819</t>
  </si>
  <si>
    <t>29145489</t>
  </si>
  <si>
    <t>4510</t>
  </si>
  <si>
    <t>29140979</t>
  </si>
  <si>
    <t>6149594</t>
  </si>
  <si>
    <t>260900158</t>
  </si>
  <si>
    <t>1121871</t>
  </si>
  <si>
    <t>Cathy Maness</t>
  </si>
  <si>
    <t>71030156</t>
  </si>
  <si>
    <t>50765995</t>
  </si>
  <si>
    <t>17704771</t>
  </si>
  <si>
    <t>139500922</t>
  </si>
  <si>
    <t>1615353</t>
  </si>
  <si>
    <t>137885569</t>
  </si>
  <si>
    <t>68048921</t>
  </si>
  <si>
    <t>421845</t>
  </si>
  <si>
    <t>68470766</t>
  </si>
  <si>
    <t>4454753</t>
  </si>
  <si>
    <t>210811088</t>
  </si>
  <si>
    <t>952554</t>
  </si>
  <si>
    <t>8610</t>
  </si>
  <si>
    <t>943964</t>
  </si>
  <si>
    <t>CHARLENA R.ALSTON</t>
  </si>
  <si>
    <t>62442340</t>
  </si>
  <si>
    <t>33365700</t>
  </si>
  <si>
    <t>14206220</t>
  </si>
  <si>
    <t>110014260</t>
  </si>
  <si>
    <t>6613245</t>
  </si>
  <si>
    <t>103401015</t>
  </si>
  <si>
    <t>89316073</t>
  </si>
  <si>
    <t>4940360</t>
  </si>
  <si>
    <t>84375713</t>
  </si>
  <si>
    <t>675560</t>
  </si>
  <si>
    <t>1741889</t>
  </si>
  <si>
    <t>24583</t>
  </si>
  <si>
    <t>2442032</t>
  </si>
  <si>
    <t>9611447</t>
  </si>
  <si>
    <t>115454494</t>
  </si>
  <si>
    <t>230908</t>
  </si>
  <si>
    <t>Sean Tencer</t>
  </si>
  <si>
    <t>(336) 578-0784</t>
  </si>
  <si>
    <t>(336) 578-0010</t>
  </si>
  <si>
    <t>stencer@townofhawriver.com</t>
  </si>
  <si>
    <t>84706260</t>
  </si>
  <si>
    <t>20608072</t>
  </si>
  <si>
    <t>10696965</t>
  </si>
  <si>
    <t>116011297</t>
  </si>
  <si>
    <t>3622233</t>
  </si>
  <si>
    <t>112389064</t>
  </si>
  <si>
    <t>1081344</t>
  </si>
  <si>
    <t>1018573</t>
  </si>
  <si>
    <t>62771</t>
  </si>
  <si>
    <t>8732154</t>
  </si>
  <si>
    <t>731583</t>
  </si>
  <si>
    <t>185355</t>
  </si>
  <si>
    <t>9649092</t>
  </si>
  <si>
    <t>17950</t>
  </si>
  <si>
    <t>9631142</t>
  </si>
  <si>
    <t>8579577</t>
  </si>
  <si>
    <t>130599783</t>
  </si>
  <si>
    <t>626805</t>
  </si>
  <si>
    <t>627661</t>
  </si>
  <si>
    <t>3/8/2018</t>
  </si>
  <si>
    <t>13253469</t>
  </si>
  <si>
    <t>1725026</t>
  </si>
  <si>
    <t>16162333</t>
  </si>
  <si>
    <t>333634</t>
  </si>
  <si>
    <t>15828699</t>
  </si>
  <si>
    <t>1492962</t>
  </si>
  <si>
    <t>156215</t>
  </si>
  <si>
    <t>1684826</t>
  </si>
  <si>
    <t>1334238</t>
  </si>
  <si>
    <t>18847763</t>
  </si>
  <si>
    <t>40281</t>
  </si>
  <si>
    <t>3069</t>
  </si>
  <si>
    <t>43419</t>
  </si>
  <si>
    <t>Allison Stalls</t>
  </si>
  <si>
    <t>252-508-0306</t>
  </si>
  <si>
    <t>55351319</t>
  </si>
  <si>
    <t>1152930</t>
  </si>
  <si>
    <t>54198389</t>
  </si>
  <si>
    <t>31716097</t>
  </si>
  <si>
    <t>102897</t>
  </si>
  <si>
    <t>31818994</t>
  </si>
  <si>
    <t>1138964</t>
  </si>
  <si>
    <t>87156347</t>
  </si>
  <si>
    <t>566517</t>
  </si>
  <si>
    <t>8442760</t>
  </si>
  <si>
    <t>8484690</t>
  </si>
  <si>
    <t>7715283</t>
  </si>
  <si>
    <t>32388</t>
  </si>
  <si>
    <t>42477</t>
  </si>
  <si>
    <t>8284129</t>
  </si>
  <si>
    <t>13342200</t>
  </si>
  <si>
    <t>1067500</t>
  </si>
  <si>
    <t>15593900</t>
  </si>
  <si>
    <t>1254000</t>
  </si>
  <si>
    <t>14339900</t>
  </si>
  <si>
    <t>178026</t>
  </si>
  <si>
    <t>299720</t>
  </si>
  <si>
    <t>51887</t>
  </si>
  <si>
    <t>529633</t>
  </si>
  <si>
    <t>46097</t>
  </si>
  <si>
    <t>483536</t>
  </si>
  <si>
    <t>595490</t>
  </si>
  <si>
    <t>15418926</t>
  </si>
  <si>
    <t>89819</t>
  </si>
  <si>
    <t>69770</t>
  </si>
  <si>
    <t>159735</t>
  </si>
  <si>
    <t>Allison E. Bradsher</t>
  </si>
  <si>
    <t>(919) 996-4970</t>
  </si>
  <si>
    <t>Kathryn Riedl</t>
  </si>
  <si>
    <t>(919) 996-4968</t>
  </si>
  <si>
    <t>(919) 996-7632</t>
  </si>
  <si>
    <t>kathryn.riedl@raleighnc.gov</t>
  </si>
  <si>
    <t>31152637102</t>
  </si>
  <si>
    <t>20169685913</t>
  </si>
  <si>
    <t>393688966</t>
  </si>
  <si>
    <t>51716011981</t>
  </si>
  <si>
    <t>289077318</t>
  </si>
  <si>
    <t>51426934663</t>
  </si>
  <si>
    <t>279675344</t>
  </si>
  <si>
    <t>155995965</t>
  </si>
  <si>
    <t>123679379</t>
  </si>
  <si>
    <t>2605256372</t>
  </si>
  <si>
    <t>162785740</t>
  </si>
  <si>
    <t>19741708</t>
  </si>
  <si>
    <t>2787783820</t>
  </si>
  <si>
    <t>840898294</t>
  </si>
  <si>
    <t>55055616777</t>
  </si>
  <si>
    <t>0.4253</t>
  </si>
  <si>
    <t>232252677</t>
  </si>
  <si>
    <t>1791792</t>
  </si>
  <si>
    <t>242452</t>
  </si>
  <si>
    <t>525436</t>
  </si>
  <si>
    <t>233761485</t>
  </si>
  <si>
    <t>27283</t>
  </si>
  <si>
    <t>10129491</t>
  </si>
  <si>
    <t>25980</t>
  </si>
  <si>
    <t>6810</t>
  </si>
  <si>
    <t>40527</t>
  </si>
  <si>
    <t>10230091</t>
  </si>
  <si>
    <t>576671</t>
  </si>
  <si>
    <t>497303</t>
  </si>
  <si>
    <t>1073974</t>
  </si>
  <si>
    <t>240019333</t>
  </si>
  <si>
    <t>46175243</t>
  </si>
  <si>
    <t>6915560</t>
  </si>
  <si>
    <t>13961330</t>
  </si>
  <si>
    <t>307071466</t>
  </si>
  <si>
    <t>15516392</t>
  </si>
  <si>
    <t>291555074</t>
  </si>
  <si>
    <t>2948020</t>
  </si>
  <si>
    <t>2503620</t>
  </si>
  <si>
    <t>444400</t>
  </si>
  <si>
    <t>16638969</t>
  </si>
  <si>
    <t>350789</t>
  </si>
  <si>
    <t>7100</t>
  </si>
  <si>
    <t>16996858</t>
  </si>
  <si>
    <t>4748856</t>
  </si>
  <si>
    <t>313300788</t>
  </si>
  <si>
    <t>1705110</t>
  </si>
  <si>
    <t>9806</t>
  </si>
  <si>
    <t>54486</t>
  </si>
  <si>
    <t>1660935</t>
  </si>
  <si>
    <t>Amy A Deloatch</t>
  </si>
  <si>
    <t xml:space="preserve">Cathy B. Allen </t>
  </si>
  <si>
    <t>15170788</t>
  </si>
  <si>
    <t>2772282</t>
  </si>
  <si>
    <t>159471</t>
  </si>
  <si>
    <t>18102541</t>
  </si>
  <si>
    <t>1060112</t>
  </si>
  <si>
    <t>17042429</t>
  </si>
  <si>
    <t>804712</t>
  </si>
  <si>
    <t>485003</t>
  </si>
  <si>
    <t>319709</t>
  </si>
  <si>
    <t>565737</t>
  </si>
  <si>
    <t>140935</t>
  </si>
  <si>
    <t>20938</t>
  </si>
  <si>
    <t>727610</t>
  </si>
  <si>
    <t>10877</t>
  </si>
  <si>
    <t>716733</t>
  </si>
  <si>
    <t>5061685</t>
  </si>
  <si>
    <t>22820847</t>
  </si>
  <si>
    <t>192898</t>
  </si>
  <si>
    <t>196663</t>
  </si>
  <si>
    <t>389453</t>
  </si>
  <si>
    <t>384578220</t>
  </si>
  <si>
    <t>275729640</t>
  </si>
  <si>
    <t>93457550</t>
  </si>
  <si>
    <t>10572020</t>
  </si>
  <si>
    <t>764337430</t>
  </si>
  <si>
    <t>81885747</t>
  </si>
  <si>
    <t>682451683</t>
  </si>
  <si>
    <t>9068610</t>
  </si>
  <si>
    <t>7838040</t>
  </si>
  <si>
    <t>1230570</t>
  </si>
  <si>
    <t>65371108</t>
  </si>
  <si>
    <t>1165988</t>
  </si>
  <si>
    <t>66537096</t>
  </si>
  <si>
    <t>26091102</t>
  </si>
  <si>
    <t>775079881</t>
  </si>
  <si>
    <t>4134471</t>
  </si>
  <si>
    <t>2441</t>
  </si>
  <si>
    <t>260362</t>
  </si>
  <si>
    <t>3877156</t>
  </si>
  <si>
    <t>536184</t>
  </si>
  <si>
    <t>Averasboro Township Tourism Authority</t>
  </si>
  <si>
    <t>3/9/2018</t>
  </si>
  <si>
    <t>55613426</t>
  </si>
  <si>
    <t>17343</t>
  </si>
  <si>
    <t>55596083</t>
  </si>
  <si>
    <t>2746068</t>
  </si>
  <si>
    <t>458696</t>
  </si>
  <si>
    <t>29679</t>
  </si>
  <si>
    <t>3234443</t>
  </si>
  <si>
    <t>2480</t>
  </si>
  <si>
    <t>3231963</t>
  </si>
  <si>
    <t>2922453</t>
  </si>
  <si>
    <t>61750499</t>
  </si>
  <si>
    <t>463146</t>
  </si>
  <si>
    <t>Golf Cart License</t>
  </si>
  <si>
    <t>Kevin Krouse</t>
  </si>
  <si>
    <t>kkrouse@lowellnc.com</t>
  </si>
  <si>
    <t>147492831</t>
  </si>
  <si>
    <t>69483048</t>
  </si>
  <si>
    <t>227988750</t>
  </si>
  <si>
    <t>4289122</t>
  </si>
  <si>
    <t>223699628</t>
  </si>
  <si>
    <t>9406644</t>
  </si>
  <si>
    <t>510630</t>
  </si>
  <si>
    <t>523639</t>
  </si>
  <si>
    <t>10440913</t>
  </si>
  <si>
    <t>15359744</t>
  </si>
  <si>
    <t>249500285</t>
  </si>
  <si>
    <t>1071540</t>
  </si>
  <si>
    <t>1073732</t>
  </si>
  <si>
    <t>14363</t>
  </si>
  <si>
    <t>828-733-0351 OR 828-733-2023</t>
  </si>
  <si>
    <t>25965494</t>
  </si>
  <si>
    <t>28707437</t>
  </si>
  <si>
    <t>56244731</t>
  </si>
  <si>
    <t>484150</t>
  </si>
  <si>
    <t>55760581</t>
  </si>
  <si>
    <t>531600</t>
  </si>
  <si>
    <t>232200</t>
  </si>
  <si>
    <t>299400</t>
  </si>
  <si>
    <t>4457005</t>
  </si>
  <si>
    <t>527730</t>
  </si>
  <si>
    <t>11469</t>
  </si>
  <si>
    <t>4996204</t>
  </si>
  <si>
    <t>1842068</t>
  </si>
  <si>
    <t>62598853</t>
  </si>
  <si>
    <t>316343</t>
  </si>
  <si>
    <t>9711</t>
  </si>
  <si>
    <t>326547</t>
  </si>
  <si>
    <t>252-537-1046</t>
  </si>
  <si>
    <t>4/5/2018</t>
  </si>
  <si>
    <t>23597832</t>
  </si>
  <si>
    <t>10312371</t>
  </si>
  <si>
    <t>1107988</t>
  </si>
  <si>
    <t>35018191</t>
  </si>
  <si>
    <t>1902120</t>
  </si>
  <si>
    <t>33116071</t>
  </si>
  <si>
    <t>898129</t>
  </si>
  <si>
    <t>467993</t>
  </si>
  <si>
    <t>430136</t>
  </si>
  <si>
    <t>3377599</t>
  </si>
  <si>
    <t>591825</t>
  </si>
  <si>
    <t>134922</t>
  </si>
  <si>
    <t>4104346</t>
  </si>
  <si>
    <t>12372</t>
  </si>
  <si>
    <t>4091974</t>
  </si>
  <si>
    <t>3457204</t>
  </si>
  <si>
    <t>40665249</t>
  </si>
  <si>
    <t>194672</t>
  </si>
  <si>
    <t>3376</t>
  </si>
  <si>
    <t>4036</t>
  </si>
  <si>
    <t>8658999835</t>
  </si>
  <si>
    <t>3992187300</t>
  </si>
  <si>
    <t>291502600</t>
  </si>
  <si>
    <t>46882910</t>
  </si>
  <si>
    <t>12989572645</t>
  </si>
  <si>
    <t>109737636</t>
  </si>
  <si>
    <t>12879835009</t>
  </si>
  <si>
    <t>59922100</t>
  </si>
  <si>
    <t>44338200</t>
  </si>
  <si>
    <t>15583900</t>
  </si>
  <si>
    <t>852702595</t>
  </si>
  <si>
    <t>13499902</t>
  </si>
  <si>
    <t>69606707</t>
  </si>
  <si>
    <t>935809204</t>
  </si>
  <si>
    <t>32980</t>
  </si>
  <si>
    <t>935776224</t>
  </si>
  <si>
    <t>163429969</t>
  </si>
  <si>
    <t>13979041202</t>
  </si>
  <si>
    <t>0.4834</t>
  </si>
  <si>
    <t>67574685</t>
  </si>
  <si>
    <t>406649</t>
  </si>
  <si>
    <t>110243</t>
  </si>
  <si>
    <t>32428</t>
  </si>
  <si>
    <t>68059149</t>
  </si>
  <si>
    <t>13390</t>
  </si>
  <si>
    <t>402625</t>
  </si>
  <si>
    <t>989</t>
  </si>
  <si>
    <t>417004</t>
  </si>
  <si>
    <t>233385</t>
  </si>
  <si>
    <t>80099</t>
  </si>
  <si>
    <t>313484</t>
  </si>
  <si>
    <t>3613516</t>
  </si>
  <si>
    <t>25165328</t>
  </si>
  <si>
    <t>25222668</t>
  </si>
  <si>
    <t>1895843</t>
  </si>
  <si>
    <t>23326825</t>
  </si>
  <si>
    <t>241097</t>
  </si>
  <si>
    <t>24981571</t>
  </si>
  <si>
    <t>300114</t>
  </si>
  <si>
    <t>539472</t>
  </si>
  <si>
    <t>839586</t>
  </si>
  <si>
    <t>10334</t>
  </si>
  <si>
    <t>829252</t>
  </si>
  <si>
    <t>1207261</t>
  </si>
  <si>
    <t>25363338</t>
  </si>
  <si>
    <t>152180</t>
  </si>
  <si>
    <t>6899</t>
  </si>
  <si>
    <t>BARBARA HARMON</t>
  </si>
  <si>
    <t>INTERIN MANAGER</t>
  </si>
  <si>
    <t>3/12/2018</t>
  </si>
  <si>
    <t>ELIZABETH WILSON</t>
  </si>
  <si>
    <t>BFINANCE@CHARTER.NET</t>
  </si>
  <si>
    <t>32017069</t>
  </si>
  <si>
    <t>32288769</t>
  </si>
  <si>
    <t>730135</t>
  </si>
  <si>
    <t>31558634</t>
  </si>
  <si>
    <t>555481</t>
  </si>
  <si>
    <t>174832</t>
  </si>
  <si>
    <t>730313</t>
  </si>
  <si>
    <t>728543</t>
  </si>
  <si>
    <t>4036613</t>
  </si>
  <si>
    <t>36323790</t>
  </si>
  <si>
    <t>199781</t>
  </si>
  <si>
    <t>252-827-4623</t>
  </si>
  <si>
    <t>form faxed</t>
  </si>
  <si>
    <t>12808389</t>
  </si>
  <si>
    <t>1097153</t>
  </si>
  <si>
    <t>65704</t>
  </si>
  <si>
    <t>1225929</t>
  </si>
  <si>
    <t>15197175</t>
  </si>
  <si>
    <t>629540</t>
  </si>
  <si>
    <t>14567635</t>
  </si>
  <si>
    <t>619602</t>
  </si>
  <si>
    <t>378837</t>
  </si>
  <si>
    <t>240765</t>
  </si>
  <si>
    <t>454835</t>
  </si>
  <si>
    <t>75953</t>
  </si>
  <si>
    <t>67185</t>
  </si>
  <si>
    <t>597973</t>
  </si>
  <si>
    <t>480570</t>
  </si>
  <si>
    <t>15646178</t>
  </si>
  <si>
    <t>57891</t>
  </si>
  <si>
    <t>1844</t>
  </si>
  <si>
    <t>59735</t>
  </si>
  <si>
    <t>Nancy Dempsey</t>
  </si>
  <si>
    <t>ndempsey@townofscotlandneck.com</t>
  </si>
  <si>
    <t>43415915</t>
  </si>
  <si>
    <t>17757600</t>
  </si>
  <si>
    <t>61173515</t>
  </si>
  <si>
    <t>2023084</t>
  </si>
  <si>
    <t>59150431</t>
  </si>
  <si>
    <t>73629899</t>
  </si>
  <si>
    <t>5349</t>
  </si>
  <si>
    <t>73624550</t>
  </si>
  <si>
    <t>12141492</t>
  </si>
  <si>
    <t>314892</t>
  </si>
  <si>
    <t>12456384</t>
  </si>
  <si>
    <t>12454194</t>
  </si>
  <si>
    <t>846219</t>
  </si>
  <si>
    <t>72450844</t>
  </si>
  <si>
    <t>537356</t>
  </si>
  <si>
    <t>5736</t>
  </si>
  <si>
    <t>543092</t>
  </si>
  <si>
    <t>Carrie Cook-Daves</t>
  </si>
  <si>
    <t>704-473-4802</t>
  </si>
  <si>
    <t>Eddie Walker</t>
  </si>
  <si>
    <t>704-477-2307</t>
  </si>
  <si>
    <t>townofcasarnc@gmail.com</t>
  </si>
  <si>
    <t>10723031</t>
  </si>
  <si>
    <t>439109</t>
  </si>
  <si>
    <t>11389875</t>
  </si>
  <si>
    <t>1540712</t>
  </si>
  <si>
    <t>9849163</t>
  </si>
  <si>
    <t>2170726</t>
  </si>
  <si>
    <t>1112704</t>
  </si>
  <si>
    <t>1058022</t>
  </si>
  <si>
    <t>761300</t>
  </si>
  <si>
    <t>332742</t>
  </si>
  <si>
    <t>23081</t>
  </si>
  <si>
    <t>1117123</t>
  </si>
  <si>
    <t>1112382</t>
  </si>
  <si>
    <t>510131</t>
  </si>
  <si>
    <t>11471676</t>
  </si>
  <si>
    <t>256</t>
  </si>
  <si>
    <t>Town Clerk and Finance Officer</t>
  </si>
  <si>
    <t>9709030</t>
  </si>
  <si>
    <t>10604610</t>
  </si>
  <si>
    <t>1439385</t>
  </si>
  <si>
    <t>9165225</t>
  </si>
  <si>
    <t>1717650</t>
  </si>
  <si>
    <t>1226700</t>
  </si>
  <si>
    <t>490950</t>
  </si>
  <si>
    <t>41175</t>
  </si>
  <si>
    <t>50789</t>
  </si>
  <si>
    <t>5919</t>
  </si>
  <si>
    <t>97883</t>
  </si>
  <si>
    <t>139093</t>
  </si>
  <si>
    <t>9402201</t>
  </si>
  <si>
    <t>23506</t>
  </si>
  <si>
    <t>23525</t>
  </si>
  <si>
    <t>910-642-8046 ext 1005</t>
  </si>
  <si>
    <t>cbrown@ci.whiteville.nc.us</t>
  </si>
  <si>
    <t>201224600</t>
  </si>
  <si>
    <t>190972200</t>
  </si>
  <si>
    <t>2733600</t>
  </si>
  <si>
    <t>45069800</t>
  </si>
  <si>
    <t>440000200</t>
  </si>
  <si>
    <t>394930400</t>
  </si>
  <si>
    <t>40013773</t>
  </si>
  <si>
    <t>345280</t>
  </si>
  <si>
    <t>437332</t>
  </si>
  <si>
    <t>40796385</t>
  </si>
  <si>
    <t>17430330</t>
  </si>
  <si>
    <t>453157115</t>
  </si>
  <si>
    <t>2441088</t>
  </si>
  <si>
    <t>2442306</t>
  </si>
  <si>
    <t>3/13/2018</t>
  </si>
  <si>
    <t>252-830-0753</t>
  </si>
  <si>
    <t>3484989</t>
  </si>
  <si>
    <t>5556543</t>
  </si>
  <si>
    <t>1982368</t>
  </si>
  <si>
    <t>3574175</t>
  </si>
  <si>
    <t>240363</t>
  </si>
  <si>
    <t>173687</t>
  </si>
  <si>
    <t>66676</t>
  </si>
  <si>
    <t>169187</t>
  </si>
  <si>
    <t>51616</t>
  </si>
  <si>
    <t>220803</t>
  </si>
  <si>
    <t>337438</t>
  </si>
  <si>
    <t>4132416</t>
  </si>
  <si>
    <t>17993</t>
  </si>
  <si>
    <t>17299360</t>
  </si>
  <si>
    <t>13110270</t>
  </si>
  <si>
    <t>6763690</t>
  </si>
  <si>
    <t>3347950</t>
  </si>
  <si>
    <t>40521270</t>
  </si>
  <si>
    <t>9890550</t>
  </si>
  <si>
    <t>30630720</t>
  </si>
  <si>
    <t>28235255</t>
  </si>
  <si>
    <t>251303</t>
  </si>
  <si>
    <t>5610</t>
  </si>
  <si>
    <t>28492168</t>
  </si>
  <si>
    <t>120221</t>
  </si>
  <si>
    <t>28371947</t>
  </si>
  <si>
    <t>6512901</t>
  </si>
  <si>
    <t>65515568</t>
  </si>
  <si>
    <t>397642</t>
  </si>
  <si>
    <t>1823</t>
  </si>
  <si>
    <t>399582</t>
  </si>
  <si>
    <t>Gildan Yarns added $16 Million Business Equipment</t>
  </si>
  <si>
    <t>20415878</t>
  </si>
  <si>
    <t>23031577</t>
  </si>
  <si>
    <t>727058</t>
  </si>
  <si>
    <t>22304519</t>
  </si>
  <si>
    <t>854515</t>
  </si>
  <si>
    <t>73806</t>
  </si>
  <si>
    <t>73399</t>
  </si>
  <si>
    <t>1001720</t>
  </si>
  <si>
    <t>1322844</t>
  </si>
  <si>
    <t>24629083</t>
  </si>
  <si>
    <t>100979</t>
  </si>
  <si>
    <t>101023</t>
  </si>
  <si>
    <t>17084</t>
  </si>
  <si>
    <t>17134</t>
  </si>
  <si>
    <t>Josephine Smith</t>
  </si>
  <si>
    <t>11753330</t>
  </si>
  <si>
    <t>11304260</t>
  </si>
  <si>
    <t>23057590</t>
  </si>
  <si>
    <t>7948685</t>
  </si>
  <si>
    <t>15108905</t>
  </si>
  <si>
    <t>390290</t>
  </si>
  <si>
    <t>256230</t>
  </si>
  <si>
    <t>134060</t>
  </si>
  <si>
    <t>503079</t>
  </si>
  <si>
    <t>221396</t>
  </si>
  <si>
    <t>724475</t>
  </si>
  <si>
    <t>8080</t>
  </si>
  <si>
    <t>716395</t>
  </si>
  <si>
    <t>604637</t>
  </si>
  <si>
    <t>16429937</t>
  </si>
  <si>
    <t>92578</t>
  </si>
  <si>
    <t>2022</t>
  </si>
  <si>
    <t>94578</t>
  </si>
  <si>
    <t>22304990</t>
  </si>
  <si>
    <t>899320</t>
  </si>
  <si>
    <t>21405670</t>
  </si>
  <si>
    <t>1622363</t>
  </si>
  <si>
    <t>944625</t>
  </si>
  <si>
    <t>23972658</t>
  </si>
  <si>
    <t>141556</t>
  </si>
  <si>
    <t>140899</t>
  </si>
  <si>
    <t>2753</t>
  </si>
  <si>
    <t>Como Town Clerk</t>
  </si>
  <si>
    <t>5996158</t>
  </si>
  <si>
    <t>6378779</t>
  </si>
  <si>
    <t>1468395</t>
  </si>
  <si>
    <t>4910384</t>
  </si>
  <si>
    <t>43585</t>
  </si>
  <si>
    <t>42071</t>
  </si>
  <si>
    <t>85656</t>
  </si>
  <si>
    <t>18239</t>
  </si>
  <si>
    <t>152694</t>
  </si>
  <si>
    <t>5081317</t>
  </si>
  <si>
    <t>14786</t>
  </si>
  <si>
    <t>14782</t>
  </si>
  <si>
    <t>24971092</t>
  </si>
  <si>
    <t>18276073</t>
  </si>
  <si>
    <t>43247165</t>
  </si>
  <si>
    <t>1397575</t>
  </si>
  <si>
    <t>41849590</t>
  </si>
  <si>
    <t>580065</t>
  </si>
  <si>
    <t>408777</t>
  </si>
  <si>
    <t>171288</t>
  </si>
  <si>
    <t>2347312</t>
  </si>
  <si>
    <t>447143</t>
  </si>
  <si>
    <t>4104041</t>
  </si>
  <si>
    <t>6898496</t>
  </si>
  <si>
    <t>28870</t>
  </si>
  <si>
    <t>6869626</t>
  </si>
  <si>
    <t>623670</t>
  </si>
  <si>
    <t>49342886</t>
  </si>
  <si>
    <t>24664</t>
  </si>
  <si>
    <t>24701</t>
  </si>
  <si>
    <t>Daphna Schwartz</t>
  </si>
  <si>
    <t>919-732-2104</t>
  </si>
  <si>
    <t>keri.carnes@hillsboroughnc.gov</t>
  </si>
  <si>
    <t>886450480</t>
  </si>
  <si>
    <t>79470641</t>
  </si>
  <si>
    <t>141789</t>
  </si>
  <si>
    <t>79612430</t>
  </si>
  <si>
    <t>274587</t>
  </si>
  <si>
    <t>79337843</t>
  </si>
  <si>
    <t>14779117</t>
  </si>
  <si>
    <t>980567440</t>
  </si>
  <si>
    <t>6081221</t>
  </si>
  <si>
    <t>12296</t>
  </si>
  <si>
    <t>7002</t>
  </si>
  <si>
    <t>253444</t>
  </si>
  <si>
    <t>5847075</t>
  </si>
  <si>
    <t>Itinerant Merchant Permits</t>
  </si>
  <si>
    <t>8593</t>
  </si>
  <si>
    <t>68030</t>
  </si>
  <si>
    <t>1961</t>
  </si>
  <si>
    <t>66069</t>
  </si>
  <si>
    <t>Hillsborough Tourism Development Authority</t>
  </si>
  <si>
    <t>29350352</t>
  </si>
  <si>
    <t>7757153341</t>
  </si>
  <si>
    <t>4035270277</t>
  </si>
  <si>
    <t>33599928</t>
  </si>
  <si>
    <t>87022778</t>
  </si>
  <si>
    <t>11913046324</t>
  </si>
  <si>
    <t>240440250</t>
  </si>
  <si>
    <t>11672606074</t>
  </si>
  <si>
    <t>44419244</t>
  </si>
  <si>
    <t>41724626</t>
  </si>
  <si>
    <t>2694618</t>
  </si>
  <si>
    <t>491758931</t>
  </si>
  <si>
    <t>67265953</t>
  </si>
  <si>
    <t>8630948</t>
  </si>
  <si>
    <t>567655832</t>
  </si>
  <si>
    <t>6310810</t>
  </si>
  <si>
    <t>561345022</t>
  </si>
  <si>
    <t>196690912</t>
  </si>
  <si>
    <t>12430642008</t>
  </si>
  <si>
    <t>62091057</t>
  </si>
  <si>
    <t>252544</t>
  </si>
  <si>
    <t>77143</t>
  </si>
  <si>
    <t>222666</t>
  </si>
  <si>
    <t>62198078</t>
  </si>
  <si>
    <t>9964</t>
  </si>
  <si>
    <t>639089</t>
  </si>
  <si>
    <t>638332</t>
  </si>
  <si>
    <t>7025</t>
  </si>
  <si>
    <t>1322700</t>
  </si>
  <si>
    <t>548562</t>
  </si>
  <si>
    <t>149672</t>
  </si>
  <si>
    <t>698234</t>
  </si>
  <si>
    <t>2017 Revaluation</t>
  </si>
  <si>
    <t>3/15/2018</t>
  </si>
  <si>
    <t>59992746</t>
  </si>
  <si>
    <t>521000</t>
  </si>
  <si>
    <t>59471746</t>
  </si>
  <si>
    <t>11445428</t>
  </si>
  <si>
    <t>15630</t>
  </si>
  <si>
    <t>85789</t>
  </si>
  <si>
    <t>11546847</t>
  </si>
  <si>
    <t>4303713</t>
  </si>
  <si>
    <t>75322306</t>
  </si>
  <si>
    <t>354015</t>
  </si>
  <si>
    <t>Amanda N. Henderson</t>
  </si>
  <si>
    <t>19204040</t>
  </si>
  <si>
    <t>3922453</t>
  </si>
  <si>
    <t>23126493</t>
  </si>
  <si>
    <t>631963</t>
  </si>
  <si>
    <t>22494530</t>
  </si>
  <si>
    <t>6842800</t>
  </si>
  <si>
    <t>257081</t>
  </si>
  <si>
    <t>7099881</t>
  </si>
  <si>
    <t>3274493</t>
  </si>
  <si>
    <t>32868904</t>
  </si>
  <si>
    <t>213648</t>
  </si>
  <si>
    <t>214333</t>
  </si>
  <si>
    <t>103263000</t>
  </si>
  <si>
    <t>1629028</t>
  </si>
  <si>
    <t>101633972</t>
  </si>
  <si>
    <t>7192415</t>
  </si>
  <si>
    <t>4663985</t>
  </si>
  <si>
    <t>113490372</t>
  </si>
  <si>
    <t>511439</t>
  </si>
  <si>
    <t>21918</t>
  </si>
  <si>
    <t>533458</t>
  </si>
  <si>
    <t>8225</t>
  </si>
  <si>
    <t>BUSINESS REGISTRATION</t>
  </si>
  <si>
    <t>Ktmatthews.admin@townofcarthage.org</t>
  </si>
  <si>
    <t>131327450</t>
  </si>
  <si>
    <t>176443677</t>
  </si>
  <si>
    <t>1327150</t>
  </si>
  <si>
    <t>309098277</t>
  </si>
  <si>
    <t>108174523</t>
  </si>
  <si>
    <t>200923754</t>
  </si>
  <si>
    <t>13895195</t>
  </si>
  <si>
    <t>781034</t>
  </si>
  <si>
    <t>14676229</t>
  </si>
  <si>
    <t>4508770</t>
  </si>
  <si>
    <t>220108753</t>
  </si>
  <si>
    <t>1080621</t>
  </si>
  <si>
    <t>8918</t>
  </si>
  <si>
    <t>2641</t>
  </si>
  <si>
    <t>1087789</t>
  </si>
  <si>
    <t>9683</t>
  </si>
  <si>
    <t>2080</t>
  </si>
  <si>
    <t>12018</t>
  </si>
  <si>
    <t>Margie Craver</t>
  </si>
  <si>
    <t>3/28/2018</t>
  </si>
  <si>
    <t>11310385</t>
  </si>
  <si>
    <t>686375</t>
  </si>
  <si>
    <t>10624010</t>
  </si>
  <si>
    <t>92733</t>
  </si>
  <si>
    <t>176823</t>
  </si>
  <si>
    <t>479486</t>
  </si>
  <si>
    <t>11280319</t>
  </si>
  <si>
    <t>39963</t>
  </si>
  <si>
    <t>12037505</t>
  </si>
  <si>
    <t>DONNA BEAN</t>
  </si>
  <si>
    <t>651005454</t>
  </si>
  <si>
    <t>672436284</t>
  </si>
  <si>
    <t>65423021</t>
  </si>
  <si>
    <t>1388864759</t>
  </si>
  <si>
    <t>24813413</t>
  </si>
  <si>
    <t>1364051346</t>
  </si>
  <si>
    <t>711369446</t>
  </si>
  <si>
    <t>70176826</t>
  </si>
  <si>
    <t>2145597618</t>
  </si>
  <si>
    <t>12444466</t>
  </si>
  <si>
    <t>16076</t>
  </si>
  <si>
    <t>12431330</t>
  </si>
  <si>
    <t>5403</t>
  </si>
  <si>
    <t>80638</t>
  </si>
  <si>
    <t>LENOIR TOURISM DEVELOPMENT AUTHORITY</t>
  </si>
  <si>
    <t>sfarris@townofglenalpine.org</t>
  </si>
  <si>
    <t>75751706</t>
  </si>
  <si>
    <t>1364164</t>
  </si>
  <si>
    <t>74387542</t>
  </si>
  <si>
    <t>678160</t>
  </si>
  <si>
    <t>1756806</t>
  </si>
  <si>
    <t>4132911</t>
  </si>
  <si>
    <t>80277259</t>
  </si>
  <si>
    <t>287857</t>
  </si>
  <si>
    <t>288014</t>
  </si>
  <si>
    <t>51959300</t>
  </si>
  <si>
    <t>33957700</t>
  </si>
  <si>
    <t>34465200</t>
  </si>
  <si>
    <t>120382200</t>
  </si>
  <si>
    <t>2543600</t>
  </si>
  <si>
    <t>117838600</t>
  </si>
  <si>
    <t>36200</t>
  </si>
  <si>
    <t>29700</t>
  </si>
  <si>
    <t>45914131</t>
  </si>
  <si>
    <t>1286775</t>
  </si>
  <si>
    <t>301121</t>
  </si>
  <si>
    <t>47502027</t>
  </si>
  <si>
    <t>47496927</t>
  </si>
  <si>
    <t>4468918</t>
  </si>
  <si>
    <t>169804445</t>
  </si>
  <si>
    <t>1074682</t>
  </si>
  <si>
    <t>1075467</t>
  </si>
  <si>
    <t>1820</t>
  </si>
  <si>
    <t>44700</t>
  </si>
  <si>
    <t>Hotel Ventures of St. Pauls, Inc.</t>
  </si>
  <si>
    <t>24335438</t>
  </si>
  <si>
    <t>12686229</t>
  </si>
  <si>
    <t>37324792</t>
  </si>
  <si>
    <t>2810393</t>
  </si>
  <si>
    <t>34514399</t>
  </si>
  <si>
    <t>1645778</t>
  </si>
  <si>
    <t>929009</t>
  </si>
  <si>
    <t>716769</t>
  </si>
  <si>
    <t>2427613</t>
  </si>
  <si>
    <t>131136</t>
  </si>
  <si>
    <t>51744</t>
  </si>
  <si>
    <t>2610493</t>
  </si>
  <si>
    <t>2377065</t>
  </si>
  <si>
    <t>39501957</t>
  </si>
  <si>
    <t>255925</t>
  </si>
  <si>
    <t>256112</t>
  </si>
  <si>
    <t>WENDY POPE</t>
  </si>
  <si>
    <t>215908500</t>
  </si>
  <si>
    <t>2268969</t>
  </si>
  <si>
    <t>213639531</t>
  </si>
  <si>
    <t>29043030</t>
  </si>
  <si>
    <t>699919</t>
  </si>
  <si>
    <t>29742949</t>
  </si>
  <si>
    <t>27473980</t>
  </si>
  <si>
    <t>15438185</t>
  </si>
  <si>
    <t>256551696</t>
  </si>
  <si>
    <t>1120269</t>
  </si>
  <si>
    <t>71886</t>
  </si>
  <si>
    <t>2771</t>
  </si>
  <si>
    <t>1189384</t>
  </si>
  <si>
    <t>10224</t>
  </si>
  <si>
    <t>aloftis@townofsurfcity.com</t>
  </si>
  <si>
    <t>1329022537</t>
  </si>
  <si>
    <t>1330843677</t>
  </si>
  <si>
    <t>1917518</t>
  </si>
  <si>
    <t>1328926159</t>
  </si>
  <si>
    <t>11792168</t>
  </si>
  <si>
    <t>7490256</t>
  </si>
  <si>
    <t>1466842</t>
  </si>
  <si>
    <t>20749266</t>
  </si>
  <si>
    <t>7661514</t>
  </si>
  <si>
    <t>1357336939</t>
  </si>
  <si>
    <t>5537694</t>
  </si>
  <si>
    <t>40553</t>
  </si>
  <si>
    <t>916</t>
  </si>
  <si>
    <t>29487</t>
  </si>
  <si>
    <t>5549676</t>
  </si>
  <si>
    <t>41468</t>
  </si>
  <si>
    <t>29488</t>
  </si>
  <si>
    <t>5549674</t>
  </si>
  <si>
    <t>1281</t>
  </si>
  <si>
    <t>636432</t>
  </si>
  <si>
    <t>8203087</t>
  </si>
  <si>
    <t>554260</t>
  </si>
  <si>
    <t>7648827</t>
  </si>
  <si>
    <t>7318004</t>
  </si>
  <si>
    <t>372458</t>
  </si>
  <si>
    <t>122241</t>
  </si>
  <si>
    <t>494699</t>
  </si>
  <si>
    <t>295452</t>
  </si>
  <si>
    <t>8438978</t>
  </si>
  <si>
    <t>4219</t>
  </si>
  <si>
    <t>4221</t>
  </si>
  <si>
    <t>Sarah Bishop</t>
  </si>
  <si>
    <t>828.524.2516</t>
  </si>
  <si>
    <t>828.524.4540</t>
  </si>
  <si>
    <t>sbishop@franklinnc.com</t>
  </si>
  <si>
    <t>590035790</t>
  </si>
  <si>
    <t>19602000</t>
  </si>
  <si>
    <t>609637790</t>
  </si>
  <si>
    <t>12065729</t>
  </si>
  <si>
    <t>597572061</t>
  </si>
  <si>
    <t>50191380</t>
  </si>
  <si>
    <t>12882894</t>
  </si>
  <si>
    <t>660646335</t>
  </si>
  <si>
    <t>1808203</t>
  </si>
  <si>
    <t>36070</t>
  </si>
  <si>
    <t>4614</t>
  </si>
  <si>
    <t>1839659</t>
  </si>
  <si>
    <t>25947</t>
  </si>
  <si>
    <t>137837</t>
  </si>
  <si>
    <t>4014</t>
  </si>
  <si>
    <t>133823</t>
  </si>
  <si>
    <t>438256901</t>
  </si>
  <si>
    <t>86685400</t>
  </si>
  <si>
    <t>5008383</t>
  </si>
  <si>
    <t>91693783</t>
  </si>
  <si>
    <t>3254621</t>
  </si>
  <si>
    <t>88439162</t>
  </si>
  <si>
    <t>12158112</t>
  </si>
  <si>
    <t>538854175</t>
  </si>
  <si>
    <t>1974196</t>
  </si>
  <si>
    <t>48061</t>
  </si>
  <si>
    <t>1742</t>
  </si>
  <si>
    <t>11779</t>
  </si>
  <si>
    <t>2012220</t>
  </si>
  <si>
    <t>2/28/2018</t>
  </si>
  <si>
    <t>miltonncfinanceofficer@gmail.com</t>
  </si>
  <si>
    <t>8794082</t>
  </si>
  <si>
    <t>8484405</t>
  </si>
  <si>
    <t>42910</t>
  </si>
  <si>
    <t>3395</t>
  </si>
  <si>
    <t>31916</t>
  </si>
  <si>
    <t>78221</t>
  </si>
  <si>
    <t>2360994</t>
  </si>
  <si>
    <t>10923620</t>
  </si>
  <si>
    <t>38232</t>
  </si>
  <si>
    <t>Bridget C Langley</t>
  </si>
  <si>
    <t>Finance Officer / Town Clerk</t>
  </si>
  <si>
    <t>336-662-2665</t>
  </si>
  <si>
    <t>blangley@townoflibertync.org</t>
  </si>
  <si>
    <t>150776248</t>
  </si>
  <si>
    <t>14017451</t>
  </si>
  <si>
    <t>136758797</t>
  </si>
  <si>
    <t>604164</t>
  </si>
  <si>
    <t>372650</t>
  </si>
  <si>
    <t>231514</t>
  </si>
  <si>
    <t>21007544</t>
  </si>
  <si>
    <t>1846286</t>
  </si>
  <si>
    <t>22859037</t>
  </si>
  <si>
    <t>5163392</t>
  </si>
  <si>
    <t>164781226</t>
  </si>
  <si>
    <t>1009062</t>
  </si>
  <si>
    <t>44822</t>
  </si>
  <si>
    <t>5395</t>
  </si>
  <si>
    <t>1059279</t>
  </si>
  <si>
    <t>12270</t>
  </si>
  <si>
    <t>14455</t>
  </si>
  <si>
    <t>3/16/2018</t>
  </si>
  <si>
    <t>14114828</t>
  </si>
  <si>
    <t>240792</t>
  </si>
  <si>
    <t>13874036</t>
  </si>
  <si>
    <t>127072</t>
  </si>
  <si>
    <t>42018</t>
  </si>
  <si>
    <t>169090</t>
  </si>
  <si>
    <t>622771</t>
  </si>
  <si>
    <t>14665897</t>
  </si>
  <si>
    <t>71863</t>
  </si>
  <si>
    <t>919-936-8181</t>
  </si>
  <si>
    <t>47969841</t>
  </si>
  <si>
    <t>14704890</t>
  </si>
  <si>
    <t>64080731</t>
  </si>
  <si>
    <t>2533963</t>
  </si>
  <si>
    <t>572651</t>
  </si>
  <si>
    <t>42072</t>
  </si>
  <si>
    <t>3148686</t>
  </si>
  <si>
    <t>3147686</t>
  </si>
  <si>
    <t>2174252</t>
  </si>
  <si>
    <t>69402669</t>
  </si>
  <si>
    <t>381716</t>
  </si>
  <si>
    <t>382373</t>
  </si>
  <si>
    <t>8283813739</t>
  </si>
  <si>
    <t>8283813769</t>
  </si>
  <si>
    <t>47473800</t>
  </si>
  <si>
    <t>509742</t>
  </si>
  <si>
    <t>48429804</t>
  </si>
  <si>
    <t>71880</t>
  </si>
  <si>
    <t>72613</t>
  </si>
  <si>
    <t>3/19/2018</t>
  </si>
  <si>
    <t>Christine Bass</t>
  </si>
  <si>
    <t>19164330</t>
  </si>
  <si>
    <t>397765</t>
  </si>
  <si>
    <t>19562095</t>
  </si>
  <si>
    <t>941192</t>
  </si>
  <si>
    <t>18620903</t>
  </si>
  <si>
    <t>19179476</t>
  </si>
  <si>
    <t>385583</t>
  </si>
  <si>
    <t>361527</t>
  </si>
  <si>
    <t>747110</t>
  </si>
  <si>
    <t>1357320</t>
  </si>
  <si>
    <t>20725333</t>
  </si>
  <si>
    <t>103627</t>
  </si>
  <si>
    <t>6796</t>
  </si>
  <si>
    <t>110423</t>
  </si>
  <si>
    <t>3/21/2018</t>
  </si>
  <si>
    <t>29025098</t>
  </si>
  <si>
    <t>4293476</t>
  </si>
  <si>
    <t>34350140</t>
  </si>
  <si>
    <t>1843147</t>
  </si>
  <si>
    <t>32506993</t>
  </si>
  <si>
    <t>2027511</t>
  </si>
  <si>
    <t>1140626</t>
  </si>
  <si>
    <t>886885</t>
  </si>
  <si>
    <t>2540311</t>
  </si>
  <si>
    <t>285370</t>
  </si>
  <si>
    <t>92397</t>
  </si>
  <si>
    <t>2918078</t>
  </si>
  <si>
    <t>2914998</t>
  </si>
  <si>
    <t>1405077</t>
  </si>
  <si>
    <t>36827068</t>
  </si>
  <si>
    <t>17710</t>
  </si>
  <si>
    <t>18453</t>
  </si>
  <si>
    <t>Olivia Smith</t>
  </si>
  <si>
    <t>3/20/2018</t>
  </si>
  <si>
    <t>osmith@townofstanley.org</t>
  </si>
  <si>
    <t>165437659</t>
  </si>
  <si>
    <t>38955094</t>
  </si>
  <si>
    <t>12373636</t>
  </si>
  <si>
    <t>216766389</t>
  </si>
  <si>
    <t>3427882</t>
  </si>
  <si>
    <t>213338507</t>
  </si>
  <si>
    <t>23610959</t>
  </si>
  <si>
    <t>368049</t>
  </si>
  <si>
    <t>427073</t>
  </si>
  <si>
    <t>24406081</t>
  </si>
  <si>
    <t>7980843</t>
  </si>
  <si>
    <t>245725431</t>
  </si>
  <si>
    <t>1325532</t>
  </si>
  <si>
    <t>1386</t>
  </si>
  <si>
    <t>602</t>
  </si>
  <si>
    <t>1327520</t>
  </si>
  <si>
    <t>2529466568</t>
  </si>
  <si>
    <t>2529757500</t>
  </si>
  <si>
    <t>45201743</t>
  </si>
  <si>
    <t>18672501</t>
  </si>
  <si>
    <t>148198</t>
  </si>
  <si>
    <t>64022442</t>
  </si>
  <si>
    <t>5853867</t>
  </si>
  <si>
    <t>58168575</t>
  </si>
  <si>
    <t>3428808</t>
  </si>
  <si>
    <t>3245397</t>
  </si>
  <si>
    <t>64842780</t>
  </si>
  <si>
    <t>317730</t>
  </si>
  <si>
    <t>318028</t>
  </si>
  <si>
    <t>Sandra White Jones</t>
  </si>
  <si>
    <t>828-485-4243</t>
  </si>
  <si>
    <t>828-322-5991</t>
  </si>
  <si>
    <t>sandy.jones@wpcog.org</t>
  </si>
  <si>
    <t>42596415</t>
  </si>
  <si>
    <t>48608215</t>
  </si>
  <si>
    <t>1651162</t>
  </si>
  <si>
    <t>46957053</t>
  </si>
  <si>
    <t>4278890</t>
  </si>
  <si>
    <t>281659</t>
  </si>
  <si>
    <t>4560549</t>
  </si>
  <si>
    <t>5955414</t>
  </si>
  <si>
    <t>57473016</t>
  </si>
  <si>
    <t>275871</t>
  </si>
  <si>
    <t>277634</t>
  </si>
  <si>
    <t>Amy Roberts</t>
  </si>
  <si>
    <t>910-439-5111 x. 951</t>
  </si>
  <si>
    <t>910-439-5111 x 951</t>
  </si>
  <si>
    <t>aroberts@mtgileadnc.com</t>
  </si>
  <si>
    <t>45505555</t>
  </si>
  <si>
    <t>14080679</t>
  </si>
  <si>
    <t>6272073</t>
  </si>
  <si>
    <t>65858307</t>
  </si>
  <si>
    <t>1381076</t>
  </si>
  <si>
    <t>64477231</t>
  </si>
  <si>
    <t>1348708</t>
  </si>
  <si>
    <t>445945</t>
  </si>
  <si>
    <t>902763</t>
  </si>
  <si>
    <t>18530941</t>
  </si>
  <si>
    <t>612067</t>
  </si>
  <si>
    <t>939785</t>
  </si>
  <si>
    <t>20082793</t>
  </si>
  <si>
    <t>20025193</t>
  </si>
  <si>
    <t>4459261</t>
  </si>
  <si>
    <t>88961685</t>
  </si>
  <si>
    <t>506481</t>
  </si>
  <si>
    <t>1219</t>
  </si>
  <si>
    <t>508300</t>
  </si>
  <si>
    <t>12628948</t>
  </si>
  <si>
    <t>261125</t>
  </si>
  <si>
    <t>12367823</t>
  </si>
  <si>
    <t>327903</t>
  </si>
  <si>
    <t>90409</t>
  </si>
  <si>
    <t>418312</t>
  </si>
  <si>
    <t>2933275</t>
  </si>
  <si>
    <t>15719410</t>
  </si>
  <si>
    <t>75453</t>
  </si>
  <si>
    <t>Chief Finance Officer</t>
  </si>
  <si>
    <t>3333984155</t>
  </si>
  <si>
    <t>995514990</t>
  </si>
  <si>
    <t>27726363</t>
  </si>
  <si>
    <t>1015800</t>
  </si>
  <si>
    <t>4358241308</t>
  </si>
  <si>
    <t>20155166</t>
  </si>
  <si>
    <t>4338086142</t>
  </si>
  <si>
    <t>9135600</t>
  </si>
  <si>
    <t>8466090</t>
  </si>
  <si>
    <t>669510</t>
  </si>
  <si>
    <t>154490025</t>
  </si>
  <si>
    <t>21097248</t>
  </si>
  <si>
    <t>3665923</t>
  </si>
  <si>
    <t>179253196</t>
  </si>
  <si>
    <t>46045248</t>
  </si>
  <si>
    <t>4563384586</t>
  </si>
  <si>
    <t>23729600</t>
  </si>
  <si>
    <t>174530</t>
  </si>
  <si>
    <t>21502</t>
  </si>
  <si>
    <t>71739</t>
  </si>
  <si>
    <t>23853893</t>
  </si>
  <si>
    <t>70711</t>
  </si>
  <si>
    <t>282-943-3055 EXT 217</t>
  </si>
  <si>
    <t>3/20/2013</t>
  </si>
  <si>
    <t>252-943-3055 EXT 217</t>
  </si>
  <si>
    <t>80775982</t>
  </si>
  <si>
    <t>29876049</t>
  </si>
  <si>
    <t>110652031</t>
  </si>
  <si>
    <t>13873942</t>
  </si>
  <si>
    <t>96778089</t>
  </si>
  <si>
    <t>7276427</t>
  </si>
  <si>
    <t>1114566</t>
  </si>
  <si>
    <t>8390993</t>
  </si>
  <si>
    <t>62150</t>
  </si>
  <si>
    <t>8328843</t>
  </si>
  <si>
    <t>1617362</t>
  </si>
  <si>
    <t>106724294</t>
  </si>
  <si>
    <t>554966</t>
  </si>
  <si>
    <t>555587</t>
  </si>
  <si>
    <t>3/22/2017</t>
  </si>
  <si>
    <t>2374000</t>
  </si>
  <si>
    <t>2458700</t>
  </si>
  <si>
    <t>2232250</t>
  </si>
  <si>
    <t>9277</t>
  </si>
  <si>
    <t>22410</t>
  </si>
  <si>
    <t>16285</t>
  </si>
  <si>
    <t>47972</t>
  </si>
  <si>
    <t>27075</t>
  </si>
  <si>
    <t>2307297</t>
  </si>
  <si>
    <t>2307</t>
  </si>
  <si>
    <t>Cheryl Spaulding-hunt</t>
  </si>
  <si>
    <t>1616915399</t>
  </si>
  <si>
    <t>460932205</t>
  </si>
  <si>
    <t>1155983194</t>
  </si>
  <si>
    <t>206874432</t>
  </si>
  <si>
    <t>41142912</t>
  </si>
  <si>
    <t>1404000538</t>
  </si>
  <si>
    <t>9124022</t>
  </si>
  <si>
    <t>1982</t>
  </si>
  <si>
    <t>9126004</t>
  </si>
  <si>
    <t>97539</t>
  </si>
  <si>
    <t>127290</t>
  </si>
  <si>
    <t>166296</t>
  </si>
  <si>
    <t>391125</t>
  </si>
  <si>
    <t>1497369</t>
  </si>
  <si>
    <t>24974</t>
  </si>
  <si>
    <t>1472395</t>
  </si>
  <si>
    <t>Pamela B Justice</t>
  </si>
  <si>
    <t>3/23/2018</t>
  </si>
  <si>
    <t>175334598</t>
  </si>
  <si>
    <t>6988250</t>
  </si>
  <si>
    <t>883323</t>
  </si>
  <si>
    <t>183206171</t>
  </si>
  <si>
    <t>31941208</t>
  </si>
  <si>
    <t>151264963</t>
  </si>
  <si>
    <t>4583827</t>
  </si>
  <si>
    <t>109456</t>
  </si>
  <si>
    <t>4693283</t>
  </si>
  <si>
    <t>4234445</t>
  </si>
  <si>
    <t>160192691</t>
  </si>
  <si>
    <t>0.5663</t>
  </si>
  <si>
    <t>883191</t>
  </si>
  <si>
    <t>902782</t>
  </si>
  <si>
    <t>20791</t>
  </si>
  <si>
    <t>TOWN OF TRYON</t>
  </si>
  <si>
    <t>12846051</t>
  </si>
  <si>
    <t>543600</t>
  </si>
  <si>
    <t>13389651</t>
  </si>
  <si>
    <t>372483</t>
  </si>
  <si>
    <t>13017168</t>
  </si>
  <si>
    <t>292728</t>
  </si>
  <si>
    <t>169693</t>
  </si>
  <si>
    <t>462421</t>
  </si>
  <si>
    <t>803390</t>
  </si>
  <si>
    <t>14282979</t>
  </si>
  <si>
    <t>37261</t>
  </si>
  <si>
    <t>37137</t>
  </si>
  <si>
    <t>3/26/2018</t>
  </si>
  <si>
    <t>394022872</t>
  </si>
  <si>
    <t>95434000</t>
  </si>
  <si>
    <t>18598279</t>
  </si>
  <si>
    <t>508055151</t>
  </si>
  <si>
    <t>5013909</t>
  </si>
  <si>
    <t>503041242</t>
  </si>
  <si>
    <t>1163217</t>
  </si>
  <si>
    <t>1150662</t>
  </si>
  <si>
    <t>12555</t>
  </si>
  <si>
    <t>15716402</t>
  </si>
  <si>
    <t>1599214</t>
  </si>
  <si>
    <t>332222</t>
  </si>
  <si>
    <t>17647838</t>
  </si>
  <si>
    <t>6643551</t>
  </si>
  <si>
    <t>527332631</t>
  </si>
  <si>
    <t>2562745</t>
  </si>
  <si>
    <t>17364</t>
  </si>
  <si>
    <t>3517</t>
  </si>
  <si>
    <t>2315</t>
  </si>
  <si>
    <t>2581311</t>
  </si>
  <si>
    <t>DAVID LAMBERT</t>
  </si>
  <si>
    <t>KIM WILLIAMS</t>
  </si>
  <si>
    <t>910-948-2431 EXT 4</t>
  </si>
  <si>
    <t>910-948-9381</t>
  </si>
  <si>
    <t>23988750</t>
  </si>
  <si>
    <t>33671500</t>
  </si>
  <si>
    <t>59990460</t>
  </si>
  <si>
    <t>16402320</t>
  </si>
  <si>
    <t>43588140</t>
  </si>
  <si>
    <t>270980</t>
  </si>
  <si>
    <t>126580</t>
  </si>
  <si>
    <t>144400</t>
  </si>
  <si>
    <t>5034507</t>
  </si>
  <si>
    <t>486187</t>
  </si>
  <si>
    <t>5520694</t>
  </si>
  <si>
    <t>2878760</t>
  </si>
  <si>
    <t>51987594</t>
  </si>
  <si>
    <t>300766</t>
  </si>
  <si>
    <t>21557</t>
  </si>
  <si>
    <t>2156</t>
  </si>
  <si>
    <t>2087</t>
  </si>
  <si>
    <t>322392</t>
  </si>
  <si>
    <t>Shelly Shockley</t>
  </si>
  <si>
    <t>Finance Analyst</t>
  </si>
  <si>
    <t>151340761</t>
  </si>
  <si>
    <t>19298869</t>
  </si>
  <si>
    <t>7336032</t>
  </si>
  <si>
    <t>177975662</t>
  </si>
  <si>
    <t>3631012</t>
  </si>
  <si>
    <t>174344650</t>
  </si>
  <si>
    <t>6353312</t>
  </si>
  <si>
    <t>538483</t>
  </si>
  <si>
    <t>482055</t>
  </si>
  <si>
    <t>7373850</t>
  </si>
  <si>
    <t>7372110</t>
  </si>
  <si>
    <t>3760696</t>
  </si>
  <si>
    <t>185477456</t>
  </si>
  <si>
    <t>774301</t>
  </si>
  <si>
    <t>774959</t>
  </si>
  <si>
    <t>AMAANDA TURNER</t>
  </si>
  <si>
    <t>48609724</t>
  </si>
  <si>
    <t>3753463</t>
  </si>
  <si>
    <t>44856261</t>
  </si>
  <si>
    <t>3130939</t>
  </si>
  <si>
    <t>45478785</t>
  </si>
  <si>
    <t>10139255</t>
  </si>
  <si>
    <t>67713</t>
  </si>
  <si>
    <t>10206968</t>
  </si>
  <si>
    <t>2360105</t>
  </si>
  <si>
    <t>57423334</t>
  </si>
  <si>
    <t>212464</t>
  </si>
  <si>
    <t>212552</t>
  </si>
  <si>
    <t>Property valued at 1,140,656 was found to be outside the city limits and was billed in error in previous year</t>
  </si>
  <si>
    <t>1601390148</t>
  </si>
  <si>
    <t>1154534000</t>
  </si>
  <si>
    <t>48277626</t>
  </si>
  <si>
    <t>2804201774</t>
  </si>
  <si>
    <t>26881985</t>
  </si>
  <si>
    <t>2777319789</t>
  </si>
  <si>
    <t>12613483</t>
  </si>
  <si>
    <t>11395710</t>
  </si>
  <si>
    <t>1217773</t>
  </si>
  <si>
    <t>183425252</t>
  </si>
  <si>
    <t>18747378</t>
  </si>
  <si>
    <t>1487769</t>
  </si>
  <si>
    <t>203660399</t>
  </si>
  <si>
    <t>132723662</t>
  </si>
  <si>
    <t>3113703850</t>
  </si>
  <si>
    <t>16444475</t>
  </si>
  <si>
    <t>121959</t>
  </si>
  <si>
    <t>15977</t>
  </si>
  <si>
    <t>16567861</t>
  </si>
  <si>
    <t>1665</t>
  </si>
  <si>
    <t>366288</t>
  </si>
  <si>
    <t>835</t>
  </si>
  <si>
    <t>Intinerant Merchant-Peddlers</t>
  </si>
  <si>
    <t>13285</t>
  </si>
  <si>
    <t>382446</t>
  </si>
  <si>
    <t>22773</t>
  </si>
  <si>
    <t>Lisa J. Pate</t>
  </si>
  <si>
    <t>lisapate@pikevillenc.com</t>
  </si>
  <si>
    <t>37142580</t>
  </si>
  <si>
    <t>772265</t>
  </si>
  <si>
    <t>36370315</t>
  </si>
  <si>
    <t>856870</t>
  </si>
  <si>
    <t>646980</t>
  </si>
  <si>
    <t>209890</t>
  </si>
  <si>
    <t>3335624</t>
  </si>
  <si>
    <t>363984</t>
  </si>
  <si>
    <t>3699608</t>
  </si>
  <si>
    <t>1705857</t>
  </si>
  <si>
    <t>41775780</t>
  </si>
  <si>
    <t>288253</t>
  </si>
  <si>
    <t>288407</t>
  </si>
  <si>
    <t>TRACEY SMITH</t>
  </si>
  <si>
    <t>704-824-3423</t>
  </si>
  <si>
    <t>ranlo.clerk@outlook.com</t>
  </si>
  <si>
    <t>141138721</t>
  </si>
  <si>
    <t>154919833</t>
  </si>
  <si>
    <t>3130046</t>
  </si>
  <si>
    <t>151789787</t>
  </si>
  <si>
    <t>321659</t>
  </si>
  <si>
    <t>198630</t>
  </si>
  <si>
    <t>123029</t>
  </si>
  <si>
    <t>14159535</t>
  </si>
  <si>
    <t>5995522</t>
  </si>
  <si>
    <t>347474</t>
  </si>
  <si>
    <t>20502531</t>
  </si>
  <si>
    <t>4514020</t>
  </si>
  <si>
    <t>176806338</t>
  </si>
  <si>
    <t>706737</t>
  </si>
  <si>
    <t>266</t>
  </si>
  <si>
    <t>707491</t>
  </si>
  <si>
    <t>9611020</t>
  </si>
  <si>
    <t>491102</t>
  </si>
  <si>
    <t>10102122</t>
  </si>
  <si>
    <t>211714</t>
  </si>
  <si>
    <t>9890408</t>
  </si>
  <si>
    <t>23145</t>
  </si>
  <si>
    <t>234859</t>
  </si>
  <si>
    <t>10257607</t>
  </si>
  <si>
    <t>51280</t>
  </si>
  <si>
    <t>Rich Zeck</t>
  </si>
  <si>
    <t>16830966</t>
  </si>
  <si>
    <t>21954701</t>
  </si>
  <si>
    <t>3361734</t>
  </si>
  <si>
    <t>18592967</t>
  </si>
  <si>
    <t>233874</t>
  </si>
  <si>
    <t>199773</t>
  </si>
  <si>
    <t>34101</t>
  </si>
  <si>
    <t>496341</t>
  </si>
  <si>
    <t>259302</t>
  </si>
  <si>
    <t>2703</t>
  </si>
  <si>
    <t>758346</t>
  </si>
  <si>
    <t>330262</t>
  </si>
  <si>
    <t>19681575</t>
  </si>
  <si>
    <t>84687</t>
  </si>
  <si>
    <t>85571</t>
  </si>
  <si>
    <t>21703421</t>
  </si>
  <si>
    <t>76011</t>
  </si>
  <si>
    <t>21779432</t>
  </si>
  <si>
    <t>7559</t>
  </si>
  <si>
    <t>57821</t>
  </si>
  <si>
    <t>65480</t>
  </si>
  <si>
    <t>541465</t>
  </si>
  <si>
    <t>22386377</t>
  </si>
  <si>
    <t>95714</t>
  </si>
  <si>
    <t xml:space="preserve">Charles Sharpe </t>
  </si>
  <si>
    <t xml:space="preserve">Stacy Chesson </t>
  </si>
  <si>
    <t>townofroper@centurylink.net</t>
  </si>
  <si>
    <t>15479940</t>
  </si>
  <si>
    <t>510153</t>
  </si>
  <si>
    <t>14969787</t>
  </si>
  <si>
    <t>105803</t>
  </si>
  <si>
    <t>91612</t>
  </si>
  <si>
    <t>197415</t>
  </si>
  <si>
    <t>567942</t>
  </si>
  <si>
    <t>15735144</t>
  </si>
  <si>
    <t>129028</t>
  </si>
  <si>
    <t>129075</t>
  </si>
  <si>
    <t>dobbinsheifhts@bellsouth.net</t>
  </si>
  <si>
    <t>12265650</t>
  </si>
  <si>
    <t>994415</t>
  </si>
  <si>
    <t>11271235</t>
  </si>
  <si>
    <t>151049</t>
  </si>
  <si>
    <t>513854</t>
  </si>
  <si>
    <t>664903</t>
  </si>
  <si>
    <t>2368745</t>
  </si>
  <si>
    <t>14304883</t>
  </si>
  <si>
    <t>71524</t>
  </si>
  <si>
    <t>3/18/2018</t>
  </si>
  <si>
    <t>253454995</t>
  </si>
  <si>
    <t>143406895</t>
  </si>
  <si>
    <t>7565800</t>
  </si>
  <si>
    <t>28193379</t>
  </si>
  <si>
    <t>432621069</t>
  </si>
  <si>
    <t>73699682</t>
  </si>
  <si>
    <t>358921387</t>
  </si>
  <si>
    <t>3730300</t>
  </si>
  <si>
    <t>2330200</t>
  </si>
  <si>
    <t>1400100</t>
  </si>
  <si>
    <t>34560599</t>
  </si>
  <si>
    <t>1449882</t>
  </si>
  <si>
    <t>36010481</t>
  </si>
  <si>
    <t>12562</t>
  </si>
  <si>
    <t>35997919</t>
  </si>
  <si>
    <t>9511521</t>
  </si>
  <si>
    <t>404430827</t>
  </si>
  <si>
    <t>809000</t>
  </si>
  <si>
    <t>809472</t>
  </si>
  <si>
    <t>Africa E. Otis</t>
  </si>
  <si>
    <t>704-951-3002</t>
  </si>
  <si>
    <t>3/29/2018</t>
  </si>
  <si>
    <t>africa.otis@mtholly.us</t>
  </si>
  <si>
    <t>869779169</t>
  </si>
  <si>
    <t>116529029</t>
  </si>
  <si>
    <t>27769340</t>
  </si>
  <si>
    <t>1014077538</t>
  </si>
  <si>
    <t>10991864</t>
  </si>
  <si>
    <t>1003085674</t>
  </si>
  <si>
    <t>346294</t>
  </si>
  <si>
    <t>169085</t>
  </si>
  <si>
    <t>124335313</t>
  </si>
  <si>
    <t>1255291</t>
  </si>
  <si>
    <t>4876626</t>
  </si>
  <si>
    <t>130467230</t>
  </si>
  <si>
    <t>130465820</t>
  </si>
  <si>
    <t>49640340</t>
  </si>
  <si>
    <t>1183191834</t>
  </si>
  <si>
    <t>6262031</t>
  </si>
  <si>
    <t>5297</t>
  </si>
  <si>
    <t>6270707</t>
  </si>
  <si>
    <t>76627</t>
  </si>
  <si>
    <t>Mount Holly TDA</t>
  </si>
  <si>
    <t>Hassell Town Clerk</t>
  </si>
  <si>
    <t>252-508-8082</t>
  </si>
  <si>
    <t>1864950</t>
  </si>
  <si>
    <t>48560</t>
  </si>
  <si>
    <t>1913510</t>
  </si>
  <si>
    <t>203222</t>
  </si>
  <si>
    <t>1710288</t>
  </si>
  <si>
    <t>229010</t>
  </si>
  <si>
    <t>153222</t>
  </si>
  <si>
    <t>75788</t>
  </si>
  <si>
    <t>68922</t>
  </si>
  <si>
    <t>73898</t>
  </si>
  <si>
    <t>108304</t>
  </si>
  <si>
    <t>1892490</t>
  </si>
  <si>
    <t>5677</t>
  </si>
  <si>
    <t>Tabatha Powell</t>
  </si>
  <si>
    <t>27840013</t>
  </si>
  <si>
    <t>811737</t>
  </si>
  <si>
    <t>73683</t>
  </si>
  <si>
    <t>945954</t>
  </si>
  <si>
    <t>29671387</t>
  </si>
  <si>
    <t>1944313</t>
  </si>
  <si>
    <t>27727074</t>
  </si>
  <si>
    <t>124270</t>
  </si>
  <si>
    <t>74927</t>
  </si>
  <si>
    <t>49343</t>
  </si>
  <si>
    <t>74589</t>
  </si>
  <si>
    <t>428853</t>
  </si>
  <si>
    <t>50588</t>
  </si>
  <si>
    <t>554030</t>
  </si>
  <si>
    <t>1377223</t>
  </si>
  <si>
    <t>29658327</t>
  </si>
  <si>
    <t>180916</t>
  </si>
  <si>
    <t>179718</t>
  </si>
  <si>
    <t xml:space="preserve">Austin Turner </t>
  </si>
  <si>
    <t>7042844899</t>
  </si>
  <si>
    <t>3/10/2018</t>
  </si>
  <si>
    <t>Austin Turner</t>
  </si>
  <si>
    <t>7827102</t>
  </si>
  <si>
    <t>8028337</t>
  </si>
  <si>
    <t>312794</t>
  </si>
  <si>
    <t>7715543</t>
  </si>
  <si>
    <t>323572</t>
  </si>
  <si>
    <t>152779</t>
  </si>
  <si>
    <t>170793</t>
  </si>
  <si>
    <t>202871</t>
  </si>
  <si>
    <t>221082</t>
  </si>
  <si>
    <t>8443</t>
  </si>
  <si>
    <t>432396</t>
  </si>
  <si>
    <t>424317</t>
  </si>
  <si>
    <t>792919</t>
  </si>
  <si>
    <t>8932779</t>
  </si>
  <si>
    <t>13837</t>
  </si>
  <si>
    <t>April 4 2018</t>
  </si>
  <si>
    <t>14223020</t>
  </si>
  <si>
    <t>811994</t>
  </si>
  <si>
    <t>13411026</t>
  </si>
  <si>
    <t>463260</t>
  </si>
  <si>
    <t>3188467</t>
  </si>
  <si>
    <t>878038</t>
  </si>
  <si>
    <t>17477531</t>
  </si>
  <si>
    <t>58683</t>
  </si>
  <si>
    <t>59446</t>
  </si>
  <si>
    <t>23411810</t>
  </si>
  <si>
    <t>11453500</t>
  </si>
  <si>
    <t>18506220</t>
  </si>
  <si>
    <t>53371530</t>
  </si>
  <si>
    <t>655015</t>
  </si>
  <si>
    <t>52716515</t>
  </si>
  <si>
    <t>49614766</t>
  </si>
  <si>
    <t>302448</t>
  </si>
  <si>
    <t>49917214</t>
  </si>
  <si>
    <t>4523715</t>
  </si>
  <si>
    <t>107157444</t>
  </si>
  <si>
    <t>342904</t>
  </si>
  <si>
    <t>Earlene L. McLamb</t>
  </si>
  <si>
    <t>85714354</t>
  </si>
  <si>
    <t>3344710</t>
  </si>
  <si>
    <t>2985280</t>
  </si>
  <si>
    <t>92044344</t>
  </si>
  <si>
    <t>1987762</t>
  </si>
  <si>
    <t>90056582</t>
  </si>
  <si>
    <t>2842934</t>
  </si>
  <si>
    <t>710179</t>
  </si>
  <si>
    <t>3553113</t>
  </si>
  <si>
    <t>1761001</t>
  </si>
  <si>
    <t>95370696</t>
  </si>
  <si>
    <t>361345</t>
  </si>
  <si>
    <t>4/4/2018</t>
  </si>
  <si>
    <t>2754175</t>
  </si>
  <si>
    <t>178013</t>
  </si>
  <si>
    <t>384843</t>
  </si>
  <si>
    <t>3317031</t>
  </si>
  <si>
    <t>367063</t>
  </si>
  <si>
    <t>2949968</t>
  </si>
  <si>
    <t>266434</t>
  </si>
  <si>
    <t>184175</t>
  </si>
  <si>
    <t>82259</t>
  </si>
  <si>
    <t>47227</t>
  </si>
  <si>
    <t>2880</t>
  </si>
  <si>
    <t>3920</t>
  </si>
  <si>
    <t>54027</t>
  </si>
  <si>
    <t>120240</t>
  </si>
  <si>
    <t>3124235</t>
  </si>
  <si>
    <t>11872</t>
  </si>
  <si>
    <t>12339</t>
  </si>
  <si>
    <t>James P Winston</t>
  </si>
  <si>
    <t>691-693-7614</t>
  </si>
  <si>
    <t>46884417</t>
  </si>
  <si>
    <t>289061</t>
  </si>
  <si>
    <t>46595356</t>
  </si>
  <si>
    <t>337898</t>
  </si>
  <si>
    <t>4349604</t>
  </si>
  <si>
    <t>51282858</t>
  </si>
  <si>
    <t>230772</t>
  </si>
  <si>
    <t>704-678-3171</t>
  </si>
  <si>
    <t>9407299</t>
  </si>
  <si>
    <t>1410717</t>
  </si>
  <si>
    <t>10818016</t>
  </si>
  <si>
    <t>953768</t>
  </si>
  <si>
    <t>9864248</t>
  </si>
  <si>
    <t>645537</t>
  </si>
  <si>
    <t>122140</t>
  </si>
  <si>
    <t>58448</t>
  </si>
  <si>
    <t>826125</t>
  </si>
  <si>
    <t>823978</t>
  </si>
  <si>
    <t>1520965</t>
  </si>
  <si>
    <t>12209191</t>
  </si>
  <si>
    <t>21376</t>
  </si>
  <si>
    <t>24441</t>
  </si>
  <si>
    <t>310430143</t>
  </si>
  <si>
    <t>27433102</t>
  </si>
  <si>
    <t>282997041</t>
  </si>
  <si>
    <t>209258</t>
  </si>
  <si>
    <t>141268</t>
  </si>
  <si>
    <t>67990</t>
  </si>
  <si>
    <t>78174325</t>
  </si>
  <si>
    <t>1792908</t>
  </si>
  <si>
    <t>11795</t>
  </si>
  <si>
    <t>79979028</t>
  </si>
  <si>
    <t>18149</t>
  </si>
  <si>
    <t>79960879</t>
  </si>
  <si>
    <t>6639731</t>
  </si>
  <si>
    <t>369597651</t>
  </si>
  <si>
    <t>2274659</t>
  </si>
  <si>
    <t>53170</t>
  </si>
  <si>
    <t>8543</t>
  </si>
  <si>
    <t>2336372</t>
  </si>
  <si>
    <t>F. Bruce Creech</t>
  </si>
  <si>
    <t>3/26/2017</t>
  </si>
  <si>
    <t>910-525-413133</t>
  </si>
  <si>
    <t>roseborotcfo@roseboronc.com</t>
  </si>
  <si>
    <t>61463635</t>
  </si>
  <si>
    <t>8038907</t>
  </si>
  <si>
    <t>69502542</t>
  </si>
  <si>
    <t>1293753</t>
  </si>
  <si>
    <t>68208789</t>
  </si>
  <si>
    <t>28139475</t>
  </si>
  <si>
    <t>3958426</t>
  </si>
  <si>
    <t>100306690</t>
  </si>
  <si>
    <t>662024</t>
  </si>
  <si>
    <t>25555653</t>
  </si>
  <si>
    <t>18506422</t>
  </si>
  <si>
    <t>44062075</t>
  </si>
  <si>
    <t>3092005</t>
  </si>
  <si>
    <t>40970070</t>
  </si>
  <si>
    <t>1622279</t>
  </si>
  <si>
    <t>1218070</t>
  </si>
  <si>
    <t>404209</t>
  </si>
  <si>
    <t>7168429</t>
  </si>
  <si>
    <t>388462</t>
  </si>
  <si>
    <t>1192005</t>
  </si>
  <si>
    <t>8748896</t>
  </si>
  <si>
    <t>21920</t>
  </si>
  <si>
    <t>8726976</t>
  </si>
  <si>
    <t>6354875</t>
  </si>
  <si>
    <t>56051921</t>
  </si>
  <si>
    <t>27485</t>
  </si>
  <si>
    <t>27535</t>
  </si>
  <si>
    <t>1488177673</t>
  </si>
  <si>
    <t>1157095372</t>
  </si>
  <si>
    <t>19042680</t>
  </si>
  <si>
    <t>2664315725</t>
  </si>
  <si>
    <t>500084901</t>
  </si>
  <si>
    <t>2164230824</t>
  </si>
  <si>
    <t>4355060</t>
  </si>
  <si>
    <t>2328960</t>
  </si>
  <si>
    <t>2026100</t>
  </si>
  <si>
    <t>85129513</t>
  </si>
  <si>
    <t>2773771</t>
  </si>
  <si>
    <t>87903284</t>
  </si>
  <si>
    <t>59265</t>
  </si>
  <si>
    <t>87844019</t>
  </si>
  <si>
    <t>24146744</t>
  </si>
  <si>
    <t>2276221587</t>
  </si>
  <si>
    <t>9053935</t>
  </si>
  <si>
    <t>50613</t>
  </si>
  <si>
    <t>5061</t>
  </si>
  <si>
    <t>9099689</t>
  </si>
  <si>
    <t>46925</t>
  </si>
  <si>
    <t>DANA HEWETT</t>
  </si>
  <si>
    <t>2522374226</t>
  </si>
  <si>
    <t>12993801</t>
  </si>
  <si>
    <t>1587864</t>
  </si>
  <si>
    <t>14581665</t>
  </si>
  <si>
    <t>14439470</t>
  </si>
  <si>
    <t>304626</t>
  </si>
  <si>
    <t>30643</t>
  </si>
  <si>
    <t>38768</t>
  </si>
  <si>
    <t>374037</t>
  </si>
  <si>
    <t>944031</t>
  </si>
  <si>
    <t>15757538</t>
  </si>
  <si>
    <t>70146</t>
  </si>
  <si>
    <t>4437</t>
  </si>
  <si>
    <t>74590</t>
  </si>
  <si>
    <t>INCLUDES GAP VALUES OF 11648</t>
  </si>
  <si>
    <t>2/15/2018</t>
  </si>
  <si>
    <t>11953592</t>
  </si>
  <si>
    <t>218511</t>
  </si>
  <si>
    <t>12172103</t>
  </si>
  <si>
    <t>833955</t>
  </si>
  <si>
    <t>11338148</t>
  </si>
  <si>
    <t>483594</t>
  </si>
  <si>
    <t>385468</t>
  </si>
  <si>
    <t>98126</t>
  </si>
  <si>
    <t>65805</t>
  </si>
  <si>
    <t>60910</t>
  </si>
  <si>
    <t>180838</t>
  </si>
  <si>
    <t>307553</t>
  </si>
  <si>
    <t>277197</t>
  </si>
  <si>
    <t>11922898</t>
  </si>
  <si>
    <t>27415</t>
  </si>
  <si>
    <t>27439</t>
  </si>
  <si>
    <t>James V Bender Jr</t>
  </si>
  <si>
    <t>4/9/2018</t>
  </si>
  <si>
    <t>12812964</t>
  </si>
  <si>
    <t>3893197</t>
  </si>
  <si>
    <t>16706161</t>
  </si>
  <si>
    <t>460281</t>
  </si>
  <si>
    <t>16245880</t>
  </si>
  <si>
    <t>906628</t>
  </si>
  <si>
    <t>61511</t>
  </si>
  <si>
    <t>968139</t>
  </si>
  <si>
    <t>569667</t>
  </si>
  <si>
    <t>17783686</t>
  </si>
  <si>
    <t>65492</t>
  </si>
  <si>
    <t>REBA JORDAN</t>
  </si>
  <si>
    <t>252-297-9925</t>
  </si>
  <si>
    <t>rbjordan187@gmail.com</t>
  </si>
  <si>
    <t>33166000</t>
  </si>
  <si>
    <t>2388850</t>
  </si>
  <si>
    <t>30777150</t>
  </si>
  <si>
    <t>32652350</t>
  </si>
  <si>
    <t>2895305</t>
  </si>
  <si>
    <t>192671</t>
  </si>
  <si>
    <t>3087976</t>
  </si>
  <si>
    <t>6166718</t>
  </si>
  <si>
    <t>40031844</t>
  </si>
  <si>
    <t>215164</t>
  </si>
  <si>
    <t>(910)652-6251</t>
  </si>
  <si>
    <t>3/14/2018</t>
  </si>
  <si>
    <t xml:space="preserve">Jamie English </t>
  </si>
  <si>
    <t>(910)652-3736</t>
  </si>
  <si>
    <t>32426696</t>
  </si>
  <si>
    <t>958784</t>
  </si>
  <si>
    <t>31467912</t>
  </si>
  <si>
    <t>2070398</t>
  </si>
  <si>
    <t>259588</t>
  </si>
  <si>
    <t>2329986</t>
  </si>
  <si>
    <t>3282543</t>
  </si>
  <si>
    <t>37080441</t>
  </si>
  <si>
    <t>186369</t>
  </si>
  <si>
    <t>18072</t>
  </si>
  <si>
    <t>204153</t>
  </si>
  <si>
    <t>154736553</t>
  </si>
  <si>
    <t>1235865</t>
  </si>
  <si>
    <t>153500688</t>
  </si>
  <si>
    <t>1630328</t>
  </si>
  <si>
    <t>892066</t>
  </si>
  <si>
    <t>738262</t>
  </si>
  <si>
    <t>20669973</t>
  </si>
  <si>
    <t>692349</t>
  </si>
  <si>
    <t>21362322</t>
  </si>
  <si>
    <t>3344431</t>
  </si>
  <si>
    <t>178207441</t>
  </si>
  <si>
    <t>748459</t>
  </si>
  <si>
    <t>748554</t>
  </si>
  <si>
    <t>2550</t>
  </si>
  <si>
    <t>2655</t>
  </si>
  <si>
    <t>June S. Wynn</t>
  </si>
  <si>
    <t>4/10/2013</t>
  </si>
  <si>
    <t>mayorwynntownofcofield@gmail.com</t>
  </si>
  <si>
    <t>11724964</t>
  </si>
  <si>
    <t>9991374</t>
  </si>
  <si>
    <t>21716338</t>
  </si>
  <si>
    <t>1531124</t>
  </si>
  <si>
    <t>20185214</t>
  </si>
  <si>
    <t>7985097</t>
  </si>
  <si>
    <t>134701</t>
  </si>
  <si>
    <t>8119798</t>
  </si>
  <si>
    <t>2303759</t>
  </si>
  <si>
    <t>30608771</t>
  </si>
  <si>
    <t>137740</t>
  </si>
  <si>
    <t>137778</t>
  </si>
  <si>
    <t>Assessor said to leave blank - Amount was incorrect in 2017.</t>
  </si>
  <si>
    <t>Assessor said to leave blank - No breakdown.</t>
  </si>
  <si>
    <t>F.E. ISENHOUR, JR.</t>
  </si>
  <si>
    <t>ACTING TOWN ADMINISTRATOR</t>
  </si>
  <si>
    <t>4/11/2018</t>
  </si>
  <si>
    <t>SHEA BAILEY</t>
  </si>
  <si>
    <t>704-6390390</t>
  </si>
  <si>
    <t>ADMINASST@TOWNOFEASTSPENCER.ORG</t>
  </si>
  <si>
    <t>31470629</t>
  </si>
  <si>
    <t>8940638</t>
  </si>
  <si>
    <t>43990039</t>
  </si>
  <si>
    <t>84401306</t>
  </si>
  <si>
    <t>1375977</t>
  </si>
  <si>
    <t>83025329</t>
  </si>
  <si>
    <t>24348961</t>
  </si>
  <si>
    <t>287611</t>
  </si>
  <si>
    <t>525882</t>
  </si>
  <si>
    <t>25162454</t>
  </si>
  <si>
    <t>3169110</t>
  </si>
  <si>
    <t>111356893</t>
  </si>
  <si>
    <t>698199</t>
  </si>
  <si>
    <t>3349</t>
  </si>
  <si>
    <t>702228</t>
  </si>
  <si>
    <t>mbethea@townofhoffman.com</t>
  </si>
  <si>
    <t>16116146</t>
  </si>
  <si>
    <t>376511</t>
  </si>
  <si>
    <t>15739635</t>
  </si>
  <si>
    <t>287797</t>
  </si>
  <si>
    <t>570488</t>
  </si>
  <si>
    <t>858285</t>
  </si>
  <si>
    <t>813285</t>
  </si>
  <si>
    <t>1077107</t>
  </si>
  <si>
    <t>17630027</t>
  </si>
  <si>
    <t>35260</t>
  </si>
  <si>
    <t>4/16/2018</t>
  </si>
  <si>
    <t>See Above</t>
  </si>
  <si>
    <t>38215593</t>
  </si>
  <si>
    <t>16520246</t>
  </si>
  <si>
    <t>54735839</t>
  </si>
  <si>
    <t>998700</t>
  </si>
  <si>
    <t>53737139</t>
  </si>
  <si>
    <t>320423</t>
  </si>
  <si>
    <t>146463</t>
  </si>
  <si>
    <t>278700</t>
  </si>
  <si>
    <t>745586</t>
  </si>
  <si>
    <t>432911</t>
  </si>
  <si>
    <t>618751</t>
  </si>
  <si>
    <t>54788801</t>
  </si>
  <si>
    <t>60268</t>
  </si>
  <si>
    <t>(919) 934-2116, Ext 1106</t>
  </si>
  <si>
    <t>4/13/2018</t>
  </si>
  <si>
    <t>467244138</t>
  </si>
  <si>
    <t>356280280</t>
  </si>
  <si>
    <t>66776050</t>
  </si>
  <si>
    <t>890300468</t>
  </si>
  <si>
    <t>9750825</t>
  </si>
  <si>
    <t>880549643</t>
  </si>
  <si>
    <t>93400700</t>
  </si>
  <si>
    <t>1128128</t>
  </si>
  <si>
    <t>7134743</t>
  </si>
  <si>
    <t>101663571</t>
  </si>
  <si>
    <t>7660</t>
  </si>
  <si>
    <t>101655911</t>
  </si>
  <si>
    <t>17917625</t>
  </si>
  <si>
    <t>1000123179</t>
  </si>
  <si>
    <t>5598574</t>
  </si>
  <si>
    <t>146769</t>
  </si>
  <si>
    <t>16074</t>
  </si>
  <si>
    <t>5761417</t>
  </si>
  <si>
    <t>1667</t>
  </si>
  <si>
    <t>245512</t>
  </si>
  <si>
    <t>7365</t>
  </si>
  <si>
    <t>238147</t>
  </si>
  <si>
    <t>Heather Hunt</t>
  </si>
  <si>
    <t>910-843-5241 ext 223</t>
  </si>
  <si>
    <t>910-843-5241  ext 223</t>
  </si>
  <si>
    <t>financedirector@redsprings.org</t>
  </si>
  <si>
    <t>90450100</t>
  </si>
  <si>
    <t>34269900</t>
  </si>
  <si>
    <t>3078000</t>
  </si>
  <si>
    <t>127798000</t>
  </si>
  <si>
    <t>5992750</t>
  </si>
  <si>
    <t>121805250</t>
  </si>
  <si>
    <t>1636400</t>
  </si>
  <si>
    <t>712300</t>
  </si>
  <si>
    <t>924100</t>
  </si>
  <si>
    <t>15999838</t>
  </si>
  <si>
    <t>928194</t>
  </si>
  <si>
    <t>360692</t>
  </si>
  <si>
    <t>17288724</t>
  </si>
  <si>
    <t>7290075</t>
  </si>
  <si>
    <t>9998649</t>
  </si>
  <si>
    <t>23867267</t>
  </si>
  <si>
    <t>155671166</t>
  </si>
  <si>
    <t>993576</t>
  </si>
  <si>
    <t>997314</t>
  </si>
  <si>
    <t>Reta M Chase</t>
  </si>
  <si>
    <t>townoteureka@embarqmail.com</t>
  </si>
  <si>
    <t>9030350</t>
  </si>
  <si>
    <t>323350</t>
  </si>
  <si>
    <t>8707000</t>
  </si>
  <si>
    <t>62436</t>
  </si>
  <si>
    <t>73654</t>
  </si>
  <si>
    <t>136090</t>
  </si>
  <si>
    <t>436089</t>
  </si>
  <si>
    <t>9279179</t>
  </si>
  <si>
    <t>69594</t>
  </si>
  <si>
    <t>69630</t>
  </si>
  <si>
    <t>Joyce Shuford</t>
  </si>
  <si>
    <t>704-472-1340</t>
  </si>
  <si>
    <t>jshytle1@carolina.rr.com / joyshufo@bellsouth.net</t>
  </si>
  <si>
    <t>21935993</t>
  </si>
  <si>
    <t>1775898</t>
  </si>
  <si>
    <t>23711891</t>
  </si>
  <si>
    <t>1572502</t>
  </si>
  <si>
    <t>22139389</t>
  </si>
  <si>
    <t>3275141</t>
  </si>
  <si>
    <t>1235180</t>
  </si>
  <si>
    <t>2039961</t>
  </si>
  <si>
    <t>812478</t>
  </si>
  <si>
    <t>176475</t>
  </si>
  <si>
    <t>163971</t>
  </si>
  <si>
    <t>1152924</t>
  </si>
  <si>
    <t>781361</t>
  </si>
  <si>
    <t>24073674</t>
  </si>
  <si>
    <t>11646</t>
  </si>
  <si>
    <t>12052</t>
  </si>
  <si>
    <t>11533947</t>
  </si>
  <si>
    <t>2601301</t>
  </si>
  <si>
    <t>14183287</t>
  </si>
  <si>
    <t>466756</t>
  </si>
  <si>
    <t>13716531</t>
  </si>
  <si>
    <t>384026</t>
  </si>
  <si>
    <t>8129337</t>
  </si>
  <si>
    <t>23150</t>
  </si>
  <si>
    <t>8536513</t>
  </si>
  <si>
    <t>182774</t>
  </si>
  <si>
    <t>22435818</t>
  </si>
  <si>
    <t>131810</t>
  </si>
  <si>
    <t>252-745-3456</t>
  </si>
  <si>
    <t>16111108</t>
  </si>
  <si>
    <t>1476074</t>
  </si>
  <si>
    <t>17587182</t>
  </si>
  <si>
    <t>274343</t>
  </si>
  <si>
    <t>17312839</t>
  </si>
  <si>
    <t>106013</t>
  </si>
  <si>
    <t>57560</t>
  </si>
  <si>
    <t>805397</t>
  </si>
  <si>
    <t>968970</t>
  </si>
  <si>
    <t>302406</t>
  </si>
  <si>
    <t>18584215</t>
  </si>
  <si>
    <t>27837</t>
  </si>
  <si>
    <t>27884</t>
  </si>
  <si>
    <t>2789600</t>
  </si>
  <si>
    <t>1794200</t>
  </si>
  <si>
    <t>4884200</t>
  </si>
  <si>
    <t>561700</t>
  </si>
  <si>
    <t>4322500</t>
  </si>
  <si>
    <t>279840</t>
  </si>
  <si>
    <t>5321</t>
  </si>
  <si>
    <t>468011</t>
  </si>
  <si>
    <t>447011</t>
  </si>
  <si>
    <t>1349565</t>
  </si>
  <si>
    <t>6119076</t>
  </si>
  <si>
    <t>3028</t>
  </si>
  <si>
    <t>3032</t>
  </si>
  <si>
    <t>9285900</t>
  </si>
  <si>
    <t>3125000</t>
  </si>
  <si>
    <t>12428900</t>
  </si>
  <si>
    <t>723300</t>
  </si>
  <si>
    <t>11705600</t>
  </si>
  <si>
    <t>561500</t>
  </si>
  <si>
    <t>191900</t>
  </si>
  <si>
    <t>369600</t>
  </si>
  <si>
    <t>1728</t>
  </si>
  <si>
    <t>157370</t>
  </si>
  <si>
    <t>23164</t>
  </si>
  <si>
    <t>182262</t>
  </si>
  <si>
    <t>10040</t>
  </si>
  <si>
    <t>172222</t>
  </si>
  <si>
    <t>1704637</t>
  </si>
  <si>
    <t>13582459</t>
  </si>
  <si>
    <t>49186</t>
  </si>
  <si>
    <t>49171</t>
  </si>
  <si>
    <t>5824900</t>
  </si>
  <si>
    <t>6258600</t>
  </si>
  <si>
    <t>116700</t>
  </si>
  <si>
    <t>6141900</t>
  </si>
  <si>
    <t>186003</t>
  </si>
  <si>
    <t>93740</t>
  </si>
  <si>
    <t>9741</t>
  </si>
  <si>
    <t>289484</t>
  </si>
  <si>
    <t>277064</t>
  </si>
  <si>
    <t>455286</t>
  </si>
  <si>
    <t>6874250</t>
  </si>
  <si>
    <t>12911</t>
  </si>
  <si>
    <t xml:space="preserve">This is how their TR 1-2 has it, copied directly from there. </t>
  </si>
  <si>
    <t>5/2/2018</t>
  </si>
  <si>
    <t>5238890</t>
  </si>
  <si>
    <t>5822470</t>
  </si>
  <si>
    <t>5512000</t>
  </si>
  <si>
    <t>189727</t>
  </si>
  <si>
    <t>46770</t>
  </si>
  <si>
    <t>34580</t>
  </si>
  <si>
    <t>271077</t>
  </si>
  <si>
    <t>33780</t>
  </si>
  <si>
    <t>237297</t>
  </si>
  <si>
    <t>191292</t>
  </si>
  <si>
    <t>5940589</t>
  </si>
  <si>
    <t>21386</t>
  </si>
  <si>
    <t>22079</t>
  </si>
  <si>
    <t>252-217-5714</t>
  </si>
  <si>
    <t>5/8/2018</t>
  </si>
  <si>
    <t>4447540</t>
  </si>
  <si>
    <t>1165260</t>
  </si>
  <si>
    <t>5612800</t>
  </si>
  <si>
    <t>667196</t>
  </si>
  <si>
    <t>4945604</t>
  </si>
  <si>
    <t>615240</t>
  </si>
  <si>
    <t>376206</t>
  </si>
  <si>
    <t>239034</t>
  </si>
  <si>
    <t>814417</t>
  </si>
  <si>
    <t>79522</t>
  </si>
  <si>
    <t>893939</t>
  </si>
  <si>
    <t>277581</t>
  </si>
  <si>
    <t>6117124</t>
  </si>
  <si>
    <t>24468</t>
  </si>
  <si>
    <t>24535</t>
  </si>
  <si>
    <t>252-813-9988</t>
  </si>
  <si>
    <t>4/19/2018</t>
  </si>
  <si>
    <t>252-602-3446</t>
  </si>
  <si>
    <t>Anne.Heath@pittcountync.gov</t>
  </si>
  <si>
    <t>41662482</t>
  </si>
  <si>
    <t>12344323</t>
  </si>
  <si>
    <t>55636573</t>
  </si>
  <si>
    <t>11556401</t>
  </si>
  <si>
    <t>44080172</t>
  </si>
  <si>
    <t>2600019</t>
  </si>
  <si>
    <t>378107</t>
  </si>
  <si>
    <t>2978126</t>
  </si>
  <si>
    <t>114420</t>
  </si>
  <si>
    <t>2863706</t>
  </si>
  <si>
    <t>7290457</t>
  </si>
  <si>
    <t>54234335</t>
  </si>
  <si>
    <t>350234</t>
  </si>
  <si>
    <t>7494</t>
  </si>
  <si>
    <t>358508</t>
  </si>
  <si>
    <t>Angel W. Rawls</t>
  </si>
  <si>
    <t>22000465</t>
  </si>
  <si>
    <t>1210222</t>
  </si>
  <si>
    <t>23210687</t>
  </si>
  <si>
    <t>951887</t>
  </si>
  <si>
    <t>22258800</t>
  </si>
  <si>
    <t>766185</t>
  </si>
  <si>
    <t>397840</t>
  </si>
  <si>
    <t>368345</t>
  </si>
  <si>
    <t>1557875</t>
  </si>
  <si>
    <t>783365</t>
  </si>
  <si>
    <t>2341240</t>
  </si>
  <si>
    <t>2298223</t>
  </si>
  <si>
    <t>935497</t>
  </si>
  <si>
    <t>25492520</t>
  </si>
  <si>
    <t>151623</t>
  </si>
  <si>
    <t>3045</t>
  </si>
  <si>
    <t>3105</t>
  </si>
  <si>
    <t>252-459-4511x226</t>
  </si>
  <si>
    <t>5/10/2018</t>
  </si>
  <si>
    <t>linda.modlin@townofnashvillenc.gov</t>
  </si>
  <si>
    <t>281543052</t>
  </si>
  <si>
    <t>113493260</t>
  </si>
  <si>
    <t>395036312</t>
  </si>
  <si>
    <t>61359380</t>
  </si>
  <si>
    <t>333676932</t>
  </si>
  <si>
    <t>2449950</t>
  </si>
  <si>
    <t>2120690</t>
  </si>
  <si>
    <t>329260</t>
  </si>
  <si>
    <t>27939953</t>
  </si>
  <si>
    <t>1992894</t>
  </si>
  <si>
    <t>29932847</t>
  </si>
  <si>
    <t>7126447</t>
  </si>
  <si>
    <t>22806400</t>
  </si>
  <si>
    <t>5783750</t>
  </si>
  <si>
    <t>362267082</t>
  </si>
  <si>
    <t>2028696</t>
  </si>
  <si>
    <t>72100</t>
  </si>
  <si>
    <t>2101200</t>
  </si>
  <si>
    <t>LINDA BONNETTE</t>
  </si>
  <si>
    <t>5/15/2018</t>
  </si>
  <si>
    <t>lmbonn59@gmail.com</t>
  </si>
  <si>
    <t>20775750</t>
  </si>
  <si>
    <t>3158997</t>
  </si>
  <si>
    <t>79616</t>
  </si>
  <si>
    <t>565458</t>
  </si>
  <si>
    <t>24579821</t>
  </si>
  <si>
    <t>1190164</t>
  </si>
  <si>
    <t>23389657</t>
  </si>
  <si>
    <t>437855</t>
  </si>
  <si>
    <t>326123</t>
  </si>
  <si>
    <t>111732</t>
  </si>
  <si>
    <t>548911</t>
  </si>
  <si>
    <t>226421</t>
  </si>
  <si>
    <t>32940</t>
  </si>
  <si>
    <t>808272</t>
  </si>
  <si>
    <t>8929960</t>
  </si>
  <si>
    <t>33127889</t>
  </si>
  <si>
    <t>238520</t>
  </si>
  <si>
    <t>Sue completed this for the town (emailed to us on 6/11/18)</t>
  </si>
  <si>
    <t>Sue Kozik</t>
  </si>
  <si>
    <t>(910) 671-3060 x7302</t>
  </si>
  <si>
    <t>sue.kozik@co.robeson.nc.us</t>
  </si>
  <si>
    <t>7460000</t>
  </si>
  <si>
    <t>7822500</t>
  </si>
  <si>
    <t>450250</t>
  </si>
  <si>
    <t>7372250</t>
  </si>
  <si>
    <t>293263</t>
  </si>
  <si>
    <t>156574</t>
  </si>
  <si>
    <t>452407</t>
  </si>
  <si>
    <t>446867</t>
  </si>
  <si>
    <t>2029723</t>
  </si>
  <si>
    <t>9848840</t>
  </si>
  <si>
    <t>0.001</t>
  </si>
  <si>
    <t>9769</t>
  </si>
  <si>
    <t>9856</t>
  </si>
  <si>
    <t>910-843-3991</t>
  </si>
  <si>
    <t>6/12/2018</t>
  </si>
  <si>
    <t>910-843-3991 (Cell 910-920-0023)</t>
  </si>
  <si>
    <t>lumberbridgetown@gmail.com</t>
  </si>
  <si>
    <t>5182400</t>
  </si>
  <si>
    <t>5616400</t>
  </si>
  <si>
    <t>5402400</t>
  </si>
  <si>
    <t>8489360</t>
  </si>
  <si>
    <t>55490</t>
  </si>
  <si>
    <t>149216</t>
  </si>
  <si>
    <t>8694066</t>
  </si>
  <si>
    <t>6414204</t>
  </si>
  <si>
    <t>2279862</t>
  </si>
  <si>
    <t>695307</t>
  </si>
  <si>
    <t>8377569</t>
  </si>
  <si>
    <t>28363</t>
  </si>
  <si>
    <t>29385</t>
  </si>
  <si>
    <t>What is the source for these fields?</t>
  </si>
  <si>
    <t>County_Number</t>
  </si>
  <si>
    <t>County_Name</t>
  </si>
  <si>
    <t>County_Validation</t>
  </si>
  <si>
    <t>PG4_19</t>
  </si>
  <si>
    <t>PG5_VALUATION</t>
  </si>
  <si>
    <t>PG5_LEVY</t>
  </si>
  <si>
    <t>13927</t>
  </si>
  <si>
    <t>Rows F. J. K. &amp; L. import to tblMunis_Tr2_County</t>
  </si>
  <si>
    <t>I am not sure if we can work this into a common import tab in this file</t>
  </si>
  <si>
    <t>Row N Imports to tblMunis_TR2_New</t>
  </si>
  <si>
    <t>County_number</t>
  </si>
  <si>
    <t>Special_Number</t>
  </si>
  <si>
    <t>Special_Name</t>
  </si>
  <si>
    <t>Special_Valuation</t>
  </si>
  <si>
    <t>Special_Rate</t>
  </si>
  <si>
    <t>Special_Levy</t>
  </si>
  <si>
    <t>Special_Validation</t>
  </si>
  <si>
    <t>No property tax levied for fiscal year 2014-2015.</t>
  </si>
  <si>
    <t xml:space="preserve"> Invalid Special District:No property tax levied for fiscal year 2014-2015.</t>
  </si>
  <si>
    <t xml:space="preserve"> Invalid Special District:N/A</t>
  </si>
  <si>
    <t xml:space="preserve"> Invalid Special District:n/a</t>
  </si>
  <si>
    <t>THIS SECTION DOES NOT APPLY</t>
  </si>
  <si>
    <t xml:space="preserve"> Invalid Special District:THIS SECTION DOES NOT APPLY</t>
  </si>
  <si>
    <t>Roanoke Rapids Graded Schools</t>
  </si>
  <si>
    <t>799341686</t>
  </si>
  <si>
    <t>1678618</t>
  </si>
  <si>
    <t xml:space="preserve"> Invalid Special District:Roanoke Rapids Graded Schools</t>
  </si>
  <si>
    <t>*-.+*-</t>
  </si>
  <si>
    <t xml:space="preserve"> Invalid Special District:*-.+*-</t>
  </si>
  <si>
    <t xml:space="preserve"> Invalid Special District:Total School Districts…………………………………………………..</t>
  </si>
  <si>
    <t>Not Applicable</t>
  </si>
  <si>
    <t xml:space="preserve"> Invalid Special District:Not Applicable</t>
  </si>
  <si>
    <t>Does Not Apply</t>
  </si>
  <si>
    <t xml:space="preserve"> Invalid Special District:Does Not Apply</t>
  </si>
  <si>
    <t>Roanoke Rapids Graded School District</t>
  </si>
  <si>
    <t>768963600</t>
  </si>
  <si>
    <t>1730168</t>
  </si>
  <si>
    <t xml:space="preserve"> Invalid Special District:Roanoke Rapids Graded School District</t>
  </si>
  <si>
    <t>NA</t>
  </si>
  <si>
    <t xml:space="preserve"> Invalid Special District:NA</t>
  </si>
  <si>
    <t>Chimney Rock Village Municipal Tax District</t>
  </si>
  <si>
    <t>16832557</t>
  </si>
  <si>
    <t>0.07</t>
  </si>
  <si>
    <t>11783</t>
  </si>
  <si>
    <t xml:space="preserve"> Invalid Special District:Chimney Rock Village Municipal Tax District</t>
  </si>
  <si>
    <t>Thomasville School District</t>
  </si>
  <si>
    <t>724675828</t>
  </si>
  <si>
    <t>1304416</t>
  </si>
  <si>
    <t xml:space="preserve"> Invalid Special District:Thomasville School District</t>
  </si>
  <si>
    <t>773355383</t>
  </si>
  <si>
    <t>1740050</t>
  </si>
  <si>
    <t>736707298</t>
  </si>
  <si>
    <t>0.0018</t>
  </si>
  <si>
    <t>1326073</t>
  </si>
  <si>
    <t>809498000</t>
  </si>
  <si>
    <t>1821371</t>
  </si>
  <si>
    <t>Cleveland County Schools</t>
  </si>
  <si>
    <t xml:space="preserve"> Invalid Special District:Cleveland County Schools</t>
  </si>
  <si>
    <t>None</t>
  </si>
  <si>
    <t xml:space="preserve"> Invalid Special District:None</t>
  </si>
  <si>
    <t xml:space="preserve"> Invalid Special District:13927</t>
  </si>
  <si>
    <t xml:space="preserve">Levies reported in Section B, plus district levies reported in sections D &amp; E, and classified registered motor vehicle levies reported </t>
  </si>
  <si>
    <t xml:space="preserve"> in Section F,  will be used in revenue distribution calculations based on Ad Valorem Levies.  Omit Cents.</t>
  </si>
  <si>
    <r>
      <t xml:space="preserve">All other taxable personal property </t>
    </r>
    <r>
      <rPr>
        <u/>
        <sz val="9"/>
        <rFont val="Arial"/>
        <family val="2"/>
      </rPr>
      <t>not</t>
    </r>
    <r>
      <rPr>
        <sz val="9"/>
        <rFont val="Arial"/>
        <family val="2"/>
      </rPr>
      <t xml:space="preserve"> included in items 11 or 12</t>
    </r>
    <r>
      <rPr>
        <b/>
        <sz val="9"/>
        <rFont val="Arial"/>
        <family val="2"/>
      </rPr>
      <t xml:space="preserve"> …………………………………………………………………………...…</t>
    </r>
  </si>
  <si>
    <t>classified registered motor vehicles (Add lines 7, 16, and 17)…………………………………………………………………………………………</t>
  </si>
  <si>
    <t>Additional levies on late listings and discovered properties ……………………………………………………………..……………………………………………..…………………………………….</t>
  </si>
  <si>
    <t>Less Releases / refunds of current year levies………………………………………………………………………….…………………………………………………..………</t>
  </si>
  <si>
    <r>
      <rPr>
        <sz val="8"/>
        <color rgb="FFFF0000"/>
        <rFont val="Arial"/>
        <family val="2"/>
      </rPr>
      <t>Do</t>
    </r>
    <r>
      <rPr>
        <sz val="9"/>
        <color rgb="FFFF0000"/>
        <rFont val="Arial"/>
        <family val="2"/>
      </rPr>
      <t xml:space="preserve"> </t>
    </r>
    <r>
      <rPr>
        <u/>
        <sz val="8"/>
        <color rgb="FFFF0000"/>
        <rFont val="Arial"/>
        <family val="2"/>
      </rPr>
      <t>not</t>
    </r>
    <r>
      <rPr>
        <sz val="8"/>
        <color rgb="FFFF0000"/>
        <rFont val="Arial"/>
        <family val="2"/>
      </rPr>
      <t xml:space="preserve"> include RMV values that have already been reported on page 2 as Assessed Value of Taxable Personal Property, and amounts already reported in the levies on Page 3.</t>
    </r>
  </si>
  <si>
    <t>(click on field and scroll down to select municipality)</t>
  </si>
  <si>
    <t>AFTER SELECTING YOUR MUNICIPALITY,  PROCEED TO THE "COVER" AND PROVIDE THE CONTACT INFORMATION FOR YOUR MUNICIPALITY.</t>
  </si>
  <si>
    <r>
      <t>Add lines 11-13</t>
    </r>
    <r>
      <rPr>
        <b/>
        <sz val="9"/>
        <rFont val="Arial"/>
        <family val="2"/>
      </rPr>
      <t>……………………………………………………………………………………………………………………………...………………………………….……</t>
    </r>
  </si>
  <si>
    <t>BELWOOD, TOWN OF-M00734</t>
  </si>
  <si>
    <t>PATTERSON SPRINGS, TOWN OF-M00730</t>
  </si>
  <si>
    <t>Source:  V Lookup to MuniParentTab</t>
  </si>
  <si>
    <t>DUNLEATH HISTORPC DIST fka AYCOCK HIST DIST-M00544</t>
  </si>
  <si>
    <t>RESCUE READINESS-M00733</t>
  </si>
  <si>
    <t>Municipal School District added from the Districts Page</t>
  </si>
  <si>
    <t>Page 5b</t>
  </si>
  <si>
    <t>Page 5c</t>
  </si>
  <si>
    <t>Page 5d</t>
  </si>
  <si>
    <r>
      <t xml:space="preserve">(cannot exceed 0.8%)  </t>
    </r>
    <r>
      <rPr>
        <i/>
        <sz val="9"/>
        <color rgb="FFFF0000"/>
        <rFont val="Arial"/>
        <family val="2"/>
      </rPr>
      <t>"0.8%" can be entered as ".008"</t>
    </r>
  </si>
  <si>
    <t>Municipality</t>
  </si>
  <si>
    <t>CENTRAL BUSINESS MSD-M00731</t>
  </si>
  <si>
    <t>DUCK  MSD A (SOUND TO OCEAN)-M00693</t>
  </si>
  <si>
    <t>DUCK MSD B (OCEAN FRONT)-M00694</t>
  </si>
  <si>
    <t>KILL DEVIL HILLS MSD-M00697</t>
  </si>
  <si>
    <t>KITTY HAWK TOWN MSD-M00699</t>
  </si>
  <si>
    <t xml:space="preserve"> Person authorizing form</t>
  </si>
  <si>
    <t>Certification</t>
  </si>
  <si>
    <t>The year should match the year of the form</t>
  </si>
  <si>
    <t>Include all special school taxes levied by the muncipality.  A levy is considered a municipal levy when the city or town council, the municipal board of</t>
  </si>
  <si>
    <t>commissioners  or board of aldermen set the tax rate for that district.  Do not include any other type of levy (i.e. county levies).</t>
  </si>
  <si>
    <t>Include all special districts taxes levied by the municipality.  A levy is considered a  municipal levy when the city or town council, the municipal board of</t>
  </si>
  <si>
    <t xml:space="preserve"> Valuations and levies should include public service company assessments, and registered motor vehicles assessments from both NCVTS and </t>
  </si>
  <si>
    <r>
      <t>Municipal RMV value and Levy collected through NCVTS and RMV legacy system</t>
    </r>
    <r>
      <rPr>
        <b/>
        <sz val="10"/>
        <rFont val="Arial"/>
        <family val="2"/>
      </rPr>
      <t>.</t>
    </r>
    <r>
      <rPr>
        <sz val="10"/>
        <rFont val="Arial"/>
        <family val="2"/>
      </rPr>
      <t xml:space="preserve"> </t>
    </r>
  </si>
  <si>
    <t>NAGS HEAD MSD 1-M00735</t>
  </si>
  <si>
    <t>NAGS HEAD MSD 2-M00736</t>
  </si>
  <si>
    <t>NAGS HEAD MSD 3-M00737</t>
  </si>
  <si>
    <t>NAGS HEAD MSD 4-M00738</t>
  </si>
  <si>
    <t>NAGS HEAD MSD 6-M00740</t>
  </si>
  <si>
    <t>SOUTHERN SHORES MSD1 (OCEANFRONT)-M00741</t>
  </si>
  <si>
    <t>SOUTHERN SHORES MSD2 (NON-OCEANFRONT)-M00742</t>
  </si>
  <si>
    <t>OPUS HISTORICAL DISTRICT-M00879</t>
  </si>
  <si>
    <t>EDEN BLVD-M00745</t>
  </si>
  <si>
    <t>SOUTHERN PINES MSD-M00747</t>
  </si>
  <si>
    <t>CHARLOTTE MUNICIPAL SERV DIST #6-M00746</t>
  </si>
  <si>
    <t>When completed, this excel report must be submitted by email to localgovt_informationunit@ncdor.gov .</t>
  </si>
  <si>
    <t>EAST ARCADIA TOWN FD-M00749</t>
  </si>
  <si>
    <t>Computed Tax Levy</t>
  </si>
  <si>
    <t>Reported Tax Levy</t>
  </si>
  <si>
    <t>Page 3, Line 5: Total Muni Ad Valorem Levy</t>
  </si>
  <si>
    <t>Total Calculated Levy</t>
  </si>
  <si>
    <t>WILSON MUNICIPAL SERV DIST #2-M00750</t>
  </si>
  <si>
    <t>ASHEVILLE BID-M00751</t>
  </si>
  <si>
    <r>
      <rPr>
        <b/>
        <sz val="12"/>
        <color theme="1"/>
        <rFont val="Calibri"/>
        <family val="2"/>
        <scheme val="minor"/>
      </rPr>
      <t>Reported Vs Computed Levy Variance:</t>
    </r>
    <r>
      <rPr>
        <sz val="12"/>
        <color theme="1"/>
        <rFont val="Calibri"/>
        <family val="2"/>
        <scheme val="minor"/>
      </rPr>
      <t xml:space="preserve">  Measures reported levy vs the computed levy (reported value x tax rate)</t>
    </r>
  </si>
  <si>
    <t>Total Levy &amp; NCVTS</t>
  </si>
  <si>
    <t>Total Levy Without NCVTS</t>
  </si>
  <si>
    <t>Page 3, Line 5: Muni Levy</t>
  </si>
  <si>
    <t>NCVTS Levy</t>
  </si>
  <si>
    <t>Total Reported Levy:</t>
  </si>
  <si>
    <t>Page 2: Line 18 (Total of all RE, PP, PSC):</t>
  </si>
  <si>
    <t xml:space="preserve"> x Tax Rate</t>
  </si>
  <si>
    <t>Computed County Wide Levies (before NCVTS)</t>
  </si>
  <si>
    <t>Computed County Wide Levies (Before NCVTS)</t>
  </si>
  <si>
    <t>Difference</t>
  </si>
  <si>
    <t>Percent Differenct</t>
  </si>
  <si>
    <t>Courtesy Notification:  The above difference over 5% suggests the possibility of an error with the reported levy.</t>
  </si>
  <si>
    <t>*Our office will contact you when the percent difference exceeds 5%.</t>
  </si>
  <si>
    <t>Ideally, the value multiplied by the tax rate should produce an amount close to the reported levy.</t>
  </si>
  <si>
    <t>Pages 5a - 5b have hidden columns with formulas that populate the districts</t>
  </si>
  <si>
    <t>Hidden Column "O" has the data validation for the Municipalities</t>
  </si>
  <si>
    <t>Miscellaneous Notes</t>
  </si>
  <si>
    <t xml:space="preserve">The below error messages will disappear as  you enter the amounts for the counties and they match the totals from pages 2 &amp; 3.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</si>
</sst>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6" formatCode="&quot;$&quot;#,##0_);[Red]\(&quot;$&quot;#,##0\)"/>
    <numFmt numFmtId="43" formatCode="_(* #,##0.00_);_(* \(#,##0.00\);_(* &quot;-&quot;??_);_(@_)"/>
    <numFmt numFmtId="164" formatCode="#,##0.0000"/>
    <numFmt numFmtId="165" formatCode="0.0000"/>
    <numFmt numFmtId="166" formatCode="0.0%"/>
    <numFmt numFmtId="167" formatCode="0;;;@\,"/>
    <numFmt numFmtId="168" formatCode="[$-409]mmmm\ d\,\ yyyy;@"/>
    <numFmt numFmtId="169" formatCode="dd\-mmm\-yy"/>
    <numFmt numFmtId="170" formatCode="_(* #,##0_);_(* \(#,##0\);_(* &quot;-&quot;??_);_(@_)"/>
    <numFmt numFmtId="171" formatCode="_(* #,##0.0000_);_(* \(#,##0.0000\);_(* &quot;-&quot;??_);_(@_)"/>
  </numFmts>
  <fonts count="52" x14ac:knownFonts="1">
    <font>
      <sz val="11"/>
      <color theme="1"/>
      <name val="Calibri"/>
      <family val="2"/>
      <scheme val="minor"/>
    </font>
    <font>
      <sz val="11"/>
      <color theme="1"/>
      <name val="Calibri"/>
      <family val="2"/>
      <scheme val="minor"/>
    </font>
    <font>
      <sz val="10"/>
      <name val="Arial"/>
      <family val="2"/>
    </font>
    <font>
      <b/>
      <sz val="18"/>
      <name val="Arial"/>
      <family val="2"/>
    </font>
    <font>
      <b/>
      <sz val="12"/>
      <name val="Arial"/>
      <family val="2"/>
    </font>
    <font>
      <b/>
      <sz val="10"/>
      <name val="Arial"/>
      <family val="2"/>
    </font>
    <font>
      <sz val="10"/>
      <color theme="1"/>
      <name val="Arial"/>
      <family val="2"/>
    </font>
    <font>
      <b/>
      <sz val="11"/>
      <name val="Arial"/>
      <family val="2"/>
    </font>
    <font>
      <sz val="11"/>
      <name val="Arial"/>
      <family val="2"/>
    </font>
    <font>
      <b/>
      <sz val="10"/>
      <color rgb="FFFF0000"/>
      <name val="Arial"/>
      <family val="2"/>
    </font>
    <font>
      <sz val="10"/>
      <color rgb="FFFF0000"/>
      <name val="Arial"/>
      <family val="2"/>
    </font>
    <font>
      <b/>
      <i/>
      <sz val="10"/>
      <name val="Arial"/>
      <family val="2"/>
    </font>
    <font>
      <sz val="16"/>
      <color rgb="FFFF0000"/>
      <name val="Arial"/>
      <family val="2"/>
    </font>
    <font>
      <u/>
      <sz val="10"/>
      <color theme="10"/>
      <name val="Arial"/>
      <family val="2"/>
    </font>
    <font>
      <sz val="9"/>
      <name val="Arial"/>
      <family val="2"/>
    </font>
    <font>
      <b/>
      <sz val="9"/>
      <name val="Arial"/>
      <family val="2"/>
    </font>
    <font>
      <b/>
      <u/>
      <sz val="9"/>
      <name val="Arial"/>
      <family val="2"/>
    </font>
    <font>
      <u/>
      <sz val="9"/>
      <name val="Arial"/>
      <family val="2"/>
    </font>
    <font>
      <b/>
      <sz val="9"/>
      <color rgb="FFFF0000"/>
      <name val="Arial"/>
      <family val="2"/>
    </font>
    <font>
      <b/>
      <sz val="9"/>
      <color indexed="81"/>
      <name val="Tahoma"/>
      <family val="2"/>
    </font>
    <font>
      <sz val="9"/>
      <color indexed="81"/>
      <name val="Tahoma"/>
      <family val="2"/>
    </font>
    <font>
      <sz val="9"/>
      <color rgb="FF00B0F0"/>
      <name val="Arial"/>
      <family val="2"/>
    </font>
    <font>
      <i/>
      <sz val="8"/>
      <color rgb="FFFF0000"/>
      <name val="Arial"/>
      <family val="2"/>
    </font>
    <font>
      <sz val="8"/>
      <color rgb="FFFF0000"/>
      <name val="Arial"/>
      <family val="2"/>
    </font>
    <font>
      <sz val="9"/>
      <color theme="1"/>
      <name val="Arial"/>
      <family val="2"/>
    </font>
    <font>
      <sz val="9"/>
      <color rgb="FFFF0000"/>
      <name val="Arial"/>
      <family val="2"/>
    </font>
    <font>
      <b/>
      <sz val="8"/>
      <name val="Arial"/>
      <family val="2"/>
    </font>
    <font>
      <sz val="8"/>
      <name val="Arial"/>
      <family val="2"/>
    </font>
    <font>
      <b/>
      <sz val="13"/>
      <name val="Arial"/>
      <family val="2"/>
    </font>
    <font>
      <i/>
      <sz val="9"/>
      <color rgb="FFFF0000"/>
      <name val="Arial"/>
      <family val="2"/>
    </font>
    <font>
      <b/>
      <u/>
      <sz val="10"/>
      <name val="Arial"/>
      <family val="2"/>
    </font>
    <font>
      <u/>
      <sz val="8"/>
      <color rgb="FFFF0000"/>
      <name val="Arial"/>
      <family val="2"/>
    </font>
    <font>
      <i/>
      <sz val="9"/>
      <name val="Arial"/>
      <family val="2"/>
    </font>
    <font>
      <sz val="11"/>
      <color rgb="FFFF0000"/>
      <name val="Calibri"/>
      <family val="2"/>
      <scheme val="minor"/>
    </font>
    <font>
      <i/>
      <sz val="11"/>
      <color theme="1"/>
      <name val="Calibri"/>
      <family val="2"/>
      <scheme val="minor"/>
    </font>
    <font>
      <sz val="11"/>
      <color theme="0"/>
      <name val="Calibri"/>
      <family val="2"/>
      <scheme val="minor"/>
    </font>
    <font>
      <b/>
      <i/>
      <sz val="11"/>
      <color rgb="FFFF0000"/>
      <name val="Calibri"/>
      <family val="2"/>
      <scheme val="minor"/>
    </font>
    <font>
      <b/>
      <u/>
      <sz val="10"/>
      <color rgb="FFFF0000"/>
      <name val="Arial"/>
      <family val="2"/>
    </font>
    <font>
      <sz val="11"/>
      <color indexed="8"/>
      <name val="Calibri"/>
      <family val="2"/>
    </font>
    <font>
      <sz val="10"/>
      <color indexed="8"/>
      <name val="Arial"/>
      <family val="2"/>
    </font>
    <font>
      <sz val="8"/>
      <color indexed="8"/>
      <name val="Calibri"/>
      <family val="2"/>
    </font>
    <font>
      <sz val="8"/>
      <color theme="1"/>
      <name val="Calibri"/>
      <family val="2"/>
      <scheme val="minor"/>
    </font>
    <font>
      <sz val="12"/>
      <color rgb="FFFF0000"/>
      <name val="Calibri"/>
      <family val="2"/>
      <scheme val="minor"/>
    </font>
    <font>
      <b/>
      <u/>
      <sz val="11"/>
      <color theme="1"/>
      <name val="Calibri"/>
      <family val="2"/>
      <scheme val="minor"/>
    </font>
    <font>
      <b/>
      <sz val="11"/>
      <color theme="1"/>
      <name val="Calibri"/>
      <family val="2"/>
      <scheme val="minor"/>
    </font>
    <font>
      <b/>
      <sz val="11"/>
      <color rgb="FFFF0000"/>
      <name val="Calibri"/>
      <family val="2"/>
      <scheme val="minor"/>
    </font>
    <font>
      <b/>
      <sz val="12"/>
      <color theme="1"/>
      <name val="Calibri"/>
      <family val="2"/>
      <scheme val="minor"/>
    </font>
    <font>
      <sz val="12"/>
      <color theme="1"/>
      <name val="Calibri"/>
      <family val="2"/>
      <scheme val="minor"/>
    </font>
    <font>
      <sz val="10"/>
      <color theme="1"/>
      <name val="Calibri"/>
      <family val="2"/>
      <scheme val="minor"/>
    </font>
    <font>
      <b/>
      <sz val="11"/>
      <color theme="0"/>
      <name val="Calibri"/>
      <family val="2"/>
      <scheme val="minor"/>
    </font>
    <font>
      <sz val="9"/>
      <color rgb="FFFF0000"/>
      <name val="Calibri"/>
      <family val="2"/>
      <scheme val="minor"/>
    </font>
    <font>
      <b/>
      <sz val="9"/>
      <color theme="1"/>
      <name val="Calibri"/>
      <family val="2"/>
      <scheme val="minor"/>
    </font>
  </fonts>
  <fills count="14">
    <fill>
      <patternFill patternType="none"/>
    </fill>
    <fill>
      <patternFill patternType="gray125"/>
    </fill>
    <fill>
      <patternFill patternType="solid">
        <fgColor theme="6" tint="0.39997558519241921"/>
        <bgColor indexed="64"/>
      </patternFill>
    </fill>
    <fill>
      <patternFill patternType="solid">
        <fgColor rgb="FFFFFF00"/>
        <bgColor indexed="64"/>
      </patternFill>
    </fill>
    <fill>
      <patternFill patternType="solid">
        <fgColor theme="2" tint="-0.249977111117893"/>
        <bgColor indexed="64"/>
      </patternFill>
    </fill>
    <fill>
      <patternFill patternType="solid">
        <fgColor rgb="FFCCFF66"/>
        <bgColor indexed="64"/>
      </patternFill>
    </fill>
    <fill>
      <patternFill patternType="solid">
        <fgColor rgb="FFBCEA70"/>
        <bgColor indexed="64"/>
      </patternFill>
    </fill>
    <fill>
      <patternFill patternType="solid">
        <fgColor theme="0"/>
        <bgColor indexed="64"/>
      </patternFill>
    </fill>
    <fill>
      <patternFill patternType="solid">
        <fgColor indexed="22"/>
        <bgColor indexed="0"/>
      </patternFill>
    </fill>
    <fill>
      <patternFill patternType="solid">
        <fgColor rgb="FF00B0F0"/>
        <bgColor indexed="64"/>
      </patternFill>
    </fill>
    <fill>
      <patternFill patternType="solid">
        <fgColor rgb="FFFFFFCC"/>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0" tint="-0.34998626667073579"/>
        <bgColor indexed="64"/>
      </patternFill>
    </fill>
  </fills>
  <borders count="41">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thin">
        <color indexed="64"/>
      </top>
      <bottom style="medium">
        <color indexed="64"/>
      </bottom>
      <diagonal/>
    </border>
    <border>
      <left style="medium">
        <color indexed="64"/>
      </left>
      <right/>
      <top/>
      <bottom/>
      <diagonal/>
    </border>
    <border>
      <left/>
      <right style="medium">
        <color indexed="64"/>
      </right>
      <top/>
      <bottom/>
      <diagonal/>
    </border>
    <border>
      <left style="thin">
        <color indexed="8"/>
      </left>
      <right style="thin">
        <color indexed="8"/>
      </right>
      <top style="thin">
        <color indexed="8"/>
      </top>
      <bottom style="thin">
        <color indexed="8"/>
      </bottom>
      <diagonal/>
    </border>
    <border>
      <left style="thin">
        <color indexed="22"/>
      </left>
      <right style="thin">
        <color indexed="22"/>
      </right>
      <top style="thin">
        <color indexed="22"/>
      </top>
      <bottom style="thin">
        <color indexed="22"/>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bottom style="double">
        <color indexed="64"/>
      </bottom>
      <diagonal/>
    </border>
  </borders>
  <cellStyleXfs count="11">
    <xf numFmtId="0" fontId="0" fillId="0" borderId="0"/>
    <xf numFmtId="9" fontId="1" fillId="0" borderId="0" applyFont="0" applyFill="0" applyBorder="0" applyAlignment="0" applyProtection="0"/>
    <xf numFmtId="0" fontId="2" fillId="0" borderId="0"/>
    <xf numFmtId="0" fontId="13" fillId="0" borderId="0" applyNumberFormat="0" applyFill="0" applyBorder="0" applyAlignment="0" applyProtection="0">
      <alignment vertical="top"/>
      <protection locked="0"/>
    </xf>
    <xf numFmtId="0" fontId="1" fillId="0" borderId="0"/>
    <xf numFmtId="0" fontId="1" fillId="0" borderId="0"/>
    <xf numFmtId="0" fontId="39" fillId="0" borderId="0"/>
    <xf numFmtId="0" fontId="39" fillId="0" borderId="0"/>
    <xf numFmtId="0" fontId="39" fillId="0" borderId="0"/>
    <xf numFmtId="43" fontId="1" fillId="0" borderId="0" applyFont="0" applyFill="0" applyBorder="0" applyAlignment="0" applyProtection="0"/>
    <xf numFmtId="0" fontId="39" fillId="0" borderId="0"/>
  </cellStyleXfs>
  <cellXfs count="345">
    <xf numFmtId="0" fontId="0" fillId="0" borderId="0" xfId="0"/>
    <xf numFmtId="0" fontId="2" fillId="0" borderId="0" xfId="2"/>
    <xf numFmtId="0" fontId="2" fillId="2" borderId="0" xfId="0" applyFont="1" applyFill="1"/>
    <xf numFmtId="0" fontId="2" fillId="0" borderId="0" xfId="0" applyFont="1" applyAlignment="1">
      <alignment horizontal="centerContinuous"/>
    </xf>
    <xf numFmtId="0" fontId="2" fillId="0" borderId="0" xfId="0" applyFont="1"/>
    <xf numFmtId="0" fontId="5" fillId="0" borderId="0" xfId="0" applyFont="1" applyAlignment="1">
      <alignment horizontal="centerContinuous"/>
    </xf>
    <xf numFmtId="0" fontId="5" fillId="0" borderId="0" xfId="0" applyFont="1"/>
    <xf numFmtId="0" fontId="2" fillId="0" borderId="5" xfId="0" applyFont="1" applyBorder="1"/>
    <xf numFmtId="0" fontId="13" fillId="0" borderId="0" xfId="3" applyFill="1" applyAlignment="1" applyProtection="1">
      <alignment horizontal="center"/>
    </xf>
    <xf numFmtId="0" fontId="2" fillId="0" borderId="0" xfId="0" applyFont="1" applyAlignment="1">
      <alignment horizontal="center"/>
    </xf>
    <xf numFmtId="49" fontId="14" fillId="0" borderId="0" xfId="0" applyNumberFormat="1" applyFont="1"/>
    <xf numFmtId="0" fontId="14" fillId="0" borderId="0" xfId="0" applyFont="1"/>
    <xf numFmtId="0" fontId="14" fillId="0" borderId="0" xfId="0" applyFont="1" applyAlignment="1">
      <alignment horizontal="centerContinuous"/>
    </xf>
    <xf numFmtId="49" fontId="16" fillId="0" borderId="0" xfId="0" applyNumberFormat="1" applyFont="1" applyAlignment="1">
      <alignment horizontal="left"/>
    </xf>
    <xf numFmtId="49" fontId="17" fillId="0" borderId="0" xfId="0" applyNumberFormat="1" applyFont="1" applyAlignment="1">
      <alignment horizontal="left"/>
    </xf>
    <xf numFmtId="49" fontId="15" fillId="0" borderId="0" xfId="0" quotePrefix="1" applyNumberFormat="1" applyFont="1" applyAlignment="1">
      <alignment horizontal="left"/>
    </xf>
    <xf numFmtId="3" fontId="14" fillId="0" borderId="0" xfId="0" applyNumberFormat="1" applyFont="1"/>
    <xf numFmtId="49" fontId="14" fillId="0" borderId="0" xfId="0" applyNumberFormat="1" applyFont="1" applyAlignment="1">
      <alignment horizontal="left"/>
    </xf>
    <xf numFmtId="0" fontId="14" fillId="0" borderId="0" xfId="0" applyFont="1" applyAlignment="1">
      <alignment horizontal="right"/>
    </xf>
    <xf numFmtId="3" fontId="14" fillId="0" borderId="6" xfId="0" applyNumberFormat="1" applyFont="1" applyBorder="1" applyAlignment="1" applyProtection="1">
      <alignment horizontal="right"/>
      <protection locked="0"/>
    </xf>
    <xf numFmtId="0" fontId="14" fillId="0" borderId="7" xfId="0" applyFont="1" applyBorder="1" applyProtection="1">
      <protection locked="0"/>
    </xf>
    <xf numFmtId="0" fontId="14" fillId="0" borderId="0" xfId="0" applyFont="1" applyAlignment="1">
      <alignment horizontal="left"/>
    </xf>
    <xf numFmtId="49" fontId="15" fillId="0" borderId="0" xfId="0" applyNumberFormat="1" applyFont="1" applyAlignment="1">
      <alignment horizontal="left"/>
    </xf>
    <xf numFmtId="3" fontId="15" fillId="4" borderId="6" xfId="0" applyNumberFormat="1" applyFont="1" applyFill="1" applyBorder="1" applyAlignment="1">
      <alignment horizontal="right"/>
    </xf>
    <xf numFmtId="0" fontId="15" fillId="0" borderId="0" xfId="0" applyFont="1" applyAlignment="1">
      <alignment horizontal="left"/>
    </xf>
    <xf numFmtId="0" fontId="15" fillId="0" borderId="0" xfId="0" applyFont="1" applyAlignment="1">
      <alignment horizontal="right"/>
    </xf>
    <xf numFmtId="49" fontId="15" fillId="0" borderId="0" xfId="0" applyNumberFormat="1" applyFont="1"/>
    <xf numFmtId="0" fontId="15" fillId="0" borderId="0" xfId="0" applyFont="1"/>
    <xf numFmtId="49" fontId="16" fillId="0" borderId="0" xfId="0" applyNumberFormat="1" applyFont="1"/>
    <xf numFmtId="0" fontId="16" fillId="0" borderId="0" xfId="0" applyFont="1"/>
    <xf numFmtId="0" fontId="16" fillId="0" borderId="0" xfId="0" applyFont="1" applyAlignment="1">
      <alignment horizontal="left"/>
    </xf>
    <xf numFmtId="0" fontId="16" fillId="0" borderId="0" xfId="0" applyFont="1" applyAlignment="1">
      <alignment horizontal="right"/>
    </xf>
    <xf numFmtId="3" fontId="14" fillId="0" borderId="8" xfId="0" applyNumberFormat="1" applyFont="1" applyBorder="1" applyAlignment="1" applyProtection="1">
      <alignment horizontal="right"/>
      <protection locked="0"/>
    </xf>
    <xf numFmtId="3" fontId="15" fillId="4" borderId="9" xfId="0" applyNumberFormat="1" applyFont="1" applyFill="1" applyBorder="1" applyAlignment="1">
      <alignment horizontal="right"/>
    </xf>
    <xf numFmtId="3" fontId="14" fillId="0" borderId="0" xfId="0" applyNumberFormat="1" applyFont="1" applyAlignment="1">
      <alignment horizontal="right"/>
    </xf>
    <xf numFmtId="49" fontId="15" fillId="0" borderId="0" xfId="0" applyNumberFormat="1" applyFont="1" applyAlignment="1">
      <alignment horizontal="right"/>
    </xf>
    <xf numFmtId="49" fontId="15" fillId="0" borderId="0" xfId="0" quotePrefix="1" applyNumberFormat="1" applyFont="1" applyAlignment="1">
      <alignment horizontal="right"/>
    </xf>
    <xf numFmtId="0" fontId="15" fillId="0" borderId="0" xfId="0" quotePrefix="1" applyFont="1" applyAlignment="1">
      <alignment horizontal="right"/>
    </xf>
    <xf numFmtId="49" fontId="15" fillId="0" borderId="0" xfId="0" quotePrefix="1" applyNumberFormat="1" applyFont="1"/>
    <xf numFmtId="49" fontId="14" fillId="0" borderId="0" xfId="0" quotePrefix="1" applyNumberFormat="1" applyFont="1" applyAlignment="1">
      <alignment horizontal="right"/>
    </xf>
    <xf numFmtId="0" fontId="14" fillId="0" borderId="0" xfId="0" quotePrefix="1" applyFont="1" applyAlignment="1">
      <alignment horizontal="right"/>
    </xf>
    <xf numFmtId="49" fontId="14" fillId="0" borderId="0" xfId="0" quotePrefix="1" applyNumberFormat="1" applyFont="1"/>
    <xf numFmtId="49" fontId="14" fillId="0" borderId="5" xfId="0" applyNumberFormat="1" applyFont="1" applyBorder="1"/>
    <xf numFmtId="0" fontId="14" fillId="0" borderId="5" xfId="0" applyFont="1" applyBorder="1"/>
    <xf numFmtId="0" fontId="14" fillId="0" borderId="0" xfId="0" applyFont="1" applyAlignment="1">
      <alignment horizontal="center"/>
    </xf>
    <xf numFmtId="2" fontId="14" fillId="0" borderId="0" xfId="0" applyNumberFormat="1" applyFont="1" applyAlignment="1">
      <alignment horizontal="left"/>
    </xf>
    <xf numFmtId="0" fontId="14" fillId="0" borderId="0" xfId="0" quotePrefix="1" applyFont="1"/>
    <xf numFmtId="0" fontId="7" fillId="0" borderId="0" xfId="0" applyFont="1"/>
    <xf numFmtId="49" fontId="7" fillId="0" borderId="0" xfId="0" applyNumberFormat="1" applyFont="1"/>
    <xf numFmtId="0" fontId="14" fillId="0" borderId="5" xfId="0" quotePrefix="1" applyFont="1" applyBorder="1"/>
    <xf numFmtId="0" fontId="15" fillId="0" borderId="0" xfId="0" applyFont="1" applyAlignment="1">
      <alignment horizontal="center"/>
    </xf>
    <xf numFmtId="0" fontId="21" fillId="3" borderId="8" xfId="0" applyFont="1" applyFill="1" applyBorder="1"/>
    <xf numFmtId="0" fontId="22" fillId="0" borderId="0" xfId="0" applyFont="1"/>
    <xf numFmtId="0" fontId="23" fillId="0" borderId="0" xfId="0" applyFont="1"/>
    <xf numFmtId="0" fontId="21" fillId="3" borderId="10" xfId="0" applyFont="1" applyFill="1" applyBorder="1"/>
    <xf numFmtId="0" fontId="21" fillId="3" borderId="9" xfId="0" applyFont="1" applyFill="1" applyBorder="1"/>
    <xf numFmtId="164" fontId="14" fillId="0" borderId="6" xfId="0" applyNumberFormat="1" applyFont="1" applyBorder="1" applyProtection="1">
      <protection locked="0"/>
    </xf>
    <xf numFmtId="0" fontId="18" fillId="0" borderId="0" xfId="0" applyFont="1"/>
    <xf numFmtId="49" fontId="14" fillId="0" borderId="0" xfId="0" applyNumberFormat="1" applyFont="1" applyAlignment="1">
      <alignment horizontal="right"/>
    </xf>
    <xf numFmtId="0" fontId="26" fillId="0" borderId="0" xfId="0" applyFont="1"/>
    <xf numFmtId="0" fontId="27" fillId="0" borderId="0" xfId="0" applyFont="1"/>
    <xf numFmtId="3" fontId="15" fillId="0" borderId="6" xfId="0" applyNumberFormat="1" applyFont="1" applyBorder="1" applyAlignment="1" applyProtection="1">
      <alignment horizontal="center"/>
      <protection locked="0"/>
    </xf>
    <xf numFmtId="3" fontId="15" fillId="0" borderId="11" xfId="0" applyNumberFormat="1" applyFont="1" applyBorder="1"/>
    <xf numFmtId="3" fontId="15" fillId="0" borderId="0" xfId="0" applyNumberFormat="1" applyFont="1"/>
    <xf numFmtId="0" fontId="15" fillId="0" borderId="5" xfId="0" applyFont="1" applyBorder="1" applyAlignment="1">
      <alignment horizontal="centerContinuous"/>
    </xf>
    <xf numFmtId="0" fontId="14" fillId="0" borderId="5" xfId="0" applyFont="1" applyBorder="1" applyAlignment="1">
      <alignment horizontal="centerContinuous"/>
    </xf>
    <xf numFmtId="0" fontId="14" fillId="0" borderId="5" xfId="0" applyFont="1" applyBorder="1" applyAlignment="1">
      <alignment horizontal="right"/>
    </xf>
    <xf numFmtId="0" fontId="15" fillId="0" borderId="4" xfId="0" applyFont="1" applyBorder="1" applyAlignment="1">
      <alignment horizontal="centerContinuous"/>
    </xf>
    <xf numFmtId="0" fontId="14" fillId="0" borderId="4" xfId="0" applyFont="1" applyBorder="1" applyAlignment="1">
      <alignment horizontal="centerContinuous"/>
    </xf>
    <xf numFmtId="0" fontId="14" fillId="0" borderId="4" xfId="0" applyFont="1" applyBorder="1" applyAlignment="1">
      <alignment horizontal="right"/>
    </xf>
    <xf numFmtId="0" fontId="0" fillId="0" borderId="0" xfId="0" applyAlignment="1">
      <alignment horizontal="right"/>
    </xf>
    <xf numFmtId="0" fontId="15" fillId="0" borderId="8" xfId="0" applyFont="1" applyBorder="1" applyAlignment="1">
      <alignment horizontal="center"/>
    </xf>
    <xf numFmtId="0" fontId="17" fillId="0" borderId="0" xfId="0" applyFont="1" applyAlignment="1">
      <alignment horizontal="left"/>
    </xf>
    <xf numFmtId="0" fontId="15" fillId="0" borderId="9" xfId="0" applyFont="1" applyBorder="1" applyAlignment="1">
      <alignment horizontal="center" vertical="top"/>
    </xf>
    <xf numFmtId="3" fontId="14" fillId="0" borderId="6" xfId="0" applyNumberFormat="1" applyFont="1" applyBorder="1" applyProtection="1">
      <protection locked="0"/>
    </xf>
    <xf numFmtId="3" fontId="14" fillId="4" borderId="6" xfId="0" applyNumberFormat="1" applyFont="1" applyFill="1" applyBorder="1"/>
    <xf numFmtId="0" fontId="29" fillId="0" borderId="0" xfId="0" applyFont="1"/>
    <xf numFmtId="165" fontId="14" fillId="0" borderId="0" xfId="0" quotePrefix="1" applyNumberFormat="1" applyFont="1"/>
    <xf numFmtId="0" fontId="15" fillId="0" borderId="10" xfId="0" applyFont="1" applyBorder="1" applyAlignment="1">
      <alignment horizontal="center" vertical="top"/>
    </xf>
    <xf numFmtId="0" fontId="14" fillId="0" borderId="0" xfId="0" quotePrefix="1" applyFont="1" applyAlignment="1">
      <alignment horizontal="left"/>
    </xf>
    <xf numFmtId="0" fontId="14" fillId="0" borderId="5" xfId="0" applyFont="1" applyBorder="1" applyAlignment="1">
      <alignment horizontal="center"/>
    </xf>
    <xf numFmtId="0" fontId="5" fillId="0" borderId="0" xfId="0" applyFont="1" applyAlignment="1">
      <alignment horizontal="right"/>
    </xf>
    <xf numFmtId="0" fontId="30" fillId="0" borderId="0" xfId="0" applyFont="1"/>
    <xf numFmtId="0" fontId="2" fillId="0" borderId="0" xfId="0" applyFont="1" applyAlignment="1">
      <alignment horizontal="fill"/>
    </xf>
    <xf numFmtId="0" fontId="14" fillId="0" borderId="4" xfId="0" applyFont="1" applyBorder="1"/>
    <xf numFmtId="0" fontId="15" fillId="0" borderId="4" xfId="0" applyFont="1" applyBorder="1" applyAlignment="1">
      <alignment horizontal="right"/>
    </xf>
    <xf numFmtId="0" fontId="15" fillId="0" borderId="0" xfId="0" applyFont="1" applyAlignment="1">
      <alignment horizontal="centerContinuous"/>
    </xf>
    <xf numFmtId="0" fontId="25" fillId="0" borderId="0" xfId="0" applyFont="1"/>
    <xf numFmtId="0" fontId="15" fillId="0" borderId="5" xfId="0" applyFont="1" applyBorder="1" applyAlignment="1">
      <alignment horizontal="right"/>
    </xf>
    <xf numFmtId="3" fontId="14" fillId="0" borderId="5" xfId="0" applyNumberFormat="1" applyFont="1" applyBorder="1"/>
    <xf numFmtId="0" fontId="32" fillId="0" borderId="0" xfId="0" applyFont="1"/>
    <xf numFmtId="6" fontId="14" fillId="0" borderId="6" xfId="1" applyNumberFormat="1" applyFont="1" applyBorder="1" applyProtection="1">
      <protection locked="0"/>
    </xf>
    <xf numFmtId="3" fontId="15" fillId="0" borderId="6" xfId="0" applyNumberFormat="1" applyFont="1" applyBorder="1"/>
    <xf numFmtId="166" fontId="14" fillId="0" borderId="6" xfId="1" applyNumberFormat="1" applyFont="1" applyBorder="1" applyProtection="1">
      <protection locked="0"/>
    </xf>
    <xf numFmtId="166" fontId="14" fillId="0" borderId="0" xfId="0" applyNumberFormat="1" applyFont="1"/>
    <xf numFmtId="3" fontId="14" fillId="0" borderId="8" xfId="0" applyNumberFormat="1" applyFont="1" applyBorder="1" applyProtection="1">
      <protection locked="0"/>
    </xf>
    <xf numFmtId="0" fontId="14" fillId="2" borderId="0" xfId="0" applyFont="1" applyFill="1"/>
    <xf numFmtId="49" fontId="14" fillId="0" borderId="9" xfId="0" applyNumberFormat="1" applyFont="1" applyBorder="1" applyAlignment="1" applyProtection="1">
      <alignment horizontal="center"/>
      <protection locked="0"/>
    </xf>
    <xf numFmtId="49" fontId="14" fillId="0" borderId="0" xfId="0" applyNumberFormat="1" applyFont="1" applyProtection="1">
      <protection locked="0"/>
    </xf>
    <xf numFmtId="0" fontId="14" fillId="0" borderId="0" xfId="0" applyFont="1" applyProtection="1">
      <protection locked="0"/>
    </xf>
    <xf numFmtId="0" fontId="0" fillId="0" borderId="0" xfId="0" applyProtection="1">
      <protection locked="0"/>
    </xf>
    <xf numFmtId="49" fontId="14" fillId="0" borderId="0" xfId="0" applyNumberFormat="1" applyFont="1" applyAlignment="1" applyProtection="1">
      <alignment horizontal="left"/>
      <protection locked="0"/>
    </xf>
    <xf numFmtId="2" fontId="14" fillId="0" borderId="0" xfId="0" applyNumberFormat="1" applyFont="1" applyAlignment="1" applyProtection="1">
      <alignment horizontal="left"/>
      <protection locked="0"/>
    </xf>
    <xf numFmtId="0" fontId="14" fillId="0" borderId="0" xfId="0" quotePrefix="1" applyFont="1" applyProtection="1">
      <protection locked="0"/>
    </xf>
    <xf numFmtId="0" fontId="14" fillId="0" borderId="0" xfId="0" applyFont="1" applyAlignment="1" applyProtection="1">
      <alignment horizontal="left"/>
      <protection locked="0"/>
    </xf>
    <xf numFmtId="49" fontId="14" fillId="0" borderId="0" xfId="0" quotePrefix="1" applyNumberFormat="1" applyFont="1" applyProtection="1">
      <protection locked="0"/>
    </xf>
    <xf numFmtId="49" fontId="14" fillId="0" borderId="0" xfId="0" quotePrefix="1" applyNumberFormat="1" applyFont="1" applyAlignment="1" applyProtection="1">
      <alignment horizontal="left"/>
      <protection locked="0"/>
    </xf>
    <xf numFmtId="0" fontId="0" fillId="0" borderId="0" xfId="0" applyAlignment="1">
      <alignment horizontal="center"/>
    </xf>
    <xf numFmtId="0" fontId="2" fillId="5" borderId="0" xfId="0" applyFont="1" applyFill="1"/>
    <xf numFmtId="0" fontId="2" fillId="5" borderId="0" xfId="0" applyFont="1" applyFill="1" applyAlignment="1">
      <alignment horizontal="centerContinuous"/>
    </xf>
    <xf numFmtId="0" fontId="5" fillId="5" borderId="0" xfId="0" applyFont="1" applyFill="1" applyAlignment="1">
      <alignment horizontal="centerContinuous"/>
    </xf>
    <xf numFmtId="0" fontId="15" fillId="0" borderId="0" xfId="0" quotePrefix="1" applyFont="1" applyAlignment="1">
      <alignment horizontal="left"/>
    </xf>
    <xf numFmtId="168" fontId="15" fillId="0" borderId="0" xfId="0" applyNumberFormat="1" applyFont="1" applyAlignment="1">
      <alignment horizontal="centerContinuous"/>
    </xf>
    <xf numFmtId="0" fontId="2" fillId="6" borderId="0" xfId="0" applyFont="1" applyFill="1" applyAlignment="1">
      <alignment horizontal="centerContinuous"/>
    </xf>
    <xf numFmtId="0" fontId="2" fillId="6" borderId="0" xfId="0" applyFont="1" applyFill="1"/>
    <xf numFmtId="0" fontId="7" fillId="6" borderId="0" xfId="0" applyFont="1" applyFill="1" applyAlignment="1">
      <alignment horizontal="left"/>
    </xf>
    <xf numFmtId="49" fontId="2" fillId="6" borderId="0" xfId="0" applyNumberFormat="1" applyFont="1" applyFill="1" applyAlignment="1">
      <alignment horizontal="centerContinuous"/>
    </xf>
    <xf numFmtId="0" fontId="0" fillId="0" borderId="0" xfId="0" quotePrefix="1"/>
    <xf numFmtId="0" fontId="0" fillId="3" borderId="0" xfId="0" applyFill="1"/>
    <xf numFmtId="0" fontId="33" fillId="3" borderId="0" xfId="0" applyFont="1" applyFill="1"/>
    <xf numFmtId="0" fontId="34" fillId="0" borderId="0" xfId="0" applyFont="1"/>
    <xf numFmtId="0" fontId="0" fillId="0" borderId="7" xfId="0" applyBorder="1"/>
    <xf numFmtId="0" fontId="33" fillId="0" borderId="0" xfId="0" applyFont="1"/>
    <xf numFmtId="0" fontId="35" fillId="0" borderId="0" xfId="0" applyFont="1"/>
    <xf numFmtId="49" fontId="15" fillId="0" borderId="0" xfId="0" applyNumberFormat="1" applyFont="1" applyAlignment="1">
      <alignment horizontal="center"/>
    </xf>
    <xf numFmtId="0" fontId="2" fillId="7" borderId="0" xfId="2" applyFill="1"/>
    <xf numFmtId="0" fontId="16" fillId="0" borderId="0" xfId="0" applyFont="1" applyAlignment="1">
      <alignment horizontal="center"/>
    </xf>
    <xf numFmtId="0" fontId="15" fillId="0" borderId="0" xfId="0" quotePrefix="1" applyFont="1" applyAlignment="1">
      <alignment horizontal="center"/>
    </xf>
    <xf numFmtId="0" fontId="14" fillId="0" borderId="0" xfId="0" quotePrefix="1" applyFont="1" applyAlignment="1">
      <alignment horizontal="center"/>
    </xf>
    <xf numFmtId="49" fontId="14" fillId="0" borderId="0" xfId="0" applyNumberFormat="1" applyFont="1" applyAlignment="1">
      <alignment horizontal="center"/>
    </xf>
    <xf numFmtId="0" fontId="37" fillId="0" borderId="0" xfId="0" applyFont="1" applyAlignment="1">
      <alignment horizontal="center" vertical="center"/>
    </xf>
    <xf numFmtId="0" fontId="38" fillId="8" borderId="30" xfId="6" applyFont="1" applyFill="1" applyBorder="1" applyAlignment="1">
      <alignment horizontal="center"/>
    </xf>
    <xf numFmtId="0" fontId="38" fillId="0" borderId="31" xfId="6" applyFont="1" applyBorder="1" applyAlignment="1">
      <alignment wrapText="1"/>
    </xf>
    <xf numFmtId="169" fontId="38" fillId="0" borderId="31" xfId="6" applyNumberFormat="1" applyFont="1" applyBorder="1" applyAlignment="1">
      <alignment horizontal="right" wrapText="1"/>
    </xf>
    <xf numFmtId="0" fontId="38" fillId="8" borderId="30" xfId="7" applyFont="1" applyFill="1" applyBorder="1" applyAlignment="1">
      <alignment horizontal="center"/>
    </xf>
    <xf numFmtId="0" fontId="38" fillId="0" borderId="31" xfId="7" applyFont="1" applyBorder="1" applyAlignment="1">
      <alignment horizontal="right" wrapText="1"/>
    </xf>
    <xf numFmtId="0" fontId="38" fillId="0" borderId="31" xfId="7" applyFont="1" applyBorder="1" applyAlignment="1">
      <alignment wrapText="1"/>
    </xf>
    <xf numFmtId="169" fontId="38" fillId="0" borderId="31" xfId="7" applyNumberFormat="1" applyFont="1" applyBorder="1" applyAlignment="1">
      <alignment horizontal="right" wrapText="1"/>
    </xf>
    <xf numFmtId="0" fontId="40" fillId="8" borderId="30" xfId="7" applyFont="1" applyFill="1" applyBorder="1" applyAlignment="1">
      <alignment horizontal="center"/>
    </xf>
    <xf numFmtId="0" fontId="40" fillId="8" borderId="30" xfId="6" applyFont="1" applyFill="1" applyBorder="1" applyAlignment="1">
      <alignment horizontal="center"/>
    </xf>
    <xf numFmtId="0" fontId="41" fillId="0" borderId="0" xfId="0" applyFont="1"/>
    <xf numFmtId="14" fontId="41" fillId="0" borderId="0" xfId="0" applyNumberFormat="1" applyFont="1"/>
    <xf numFmtId="3" fontId="41" fillId="0" borderId="0" xfId="0" applyNumberFormat="1" applyFont="1"/>
    <xf numFmtId="6" fontId="41" fillId="0" borderId="0" xfId="0" applyNumberFormat="1" applyFont="1"/>
    <xf numFmtId="49" fontId="41" fillId="0" borderId="0" xfId="0" applyNumberFormat="1" applyFont="1" applyAlignment="1">
      <alignment horizontal="right"/>
    </xf>
    <xf numFmtId="0" fontId="42" fillId="0" borderId="0" xfId="0" applyFont="1"/>
    <xf numFmtId="0" fontId="38" fillId="8" borderId="30" xfId="8" applyFont="1" applyFill="1" applyBorder="1" applyAlignment="1">
      <alignment horizontal="center"/>
    </xf>
    <xf numFmtId="0" fontId="38" fillId="0" borderId="31" xfId="8" applyFont="1" applyBorder="1" applyAlignment="1">
      <alignment horizontal="right" wrapText="1"/>
    </xf>
    <xf numFmtId="0" fontId="38" fillId="0" borderId="31" xfId="8" applyFont="1" applyBorder="1" applyAlignment="1">
      <alignment wrapText="1"/>
    </xf>
    <xf numFmtId="169" fontId="38" fillId="0" borderId="31" xfId="8" applyNumberFormat="1" applyFont="1" applyBorder="1" applyAlignment="1">
      <alignment horizontal="right" wrapText="1"/>
    </xf>
    <xf numFmtId="3" fontId="38" fillId="0" borderId="31" xfId="8" applyNumberFormat="1" applyFont="1" applyBorder="1" applyAlignment="1">
      <alignment wrapText="1"/>
    </xf>
    <xf numFmtId="0" fontId="38" fillId="8" borderId="30" xfId="10" applyFont="1" applyFill="1" applyBorder="1" applyAlignment="1">
      <alignment horizontal="center"/>
    </xf>
    <xf numFmtId="0" fontId="38" fillId="0" borderId="31" xfId="10" applyFont="1" applyBorder="1" applyAlignment="1">
      <alignment horizontal="right" wrapText="1"/>
    </xf>
    <xf numFmtId="0" fontId="38" fillId="0" borderId="31" xfId="10" applyFont="1" applyBorder="1" applyAlignment="1">
      <alignment wrapText="1"/>
    </xf>
    <xf numFmtId="0" fontId="39" fillId="0" borderId="0" xfId="10"/>
    <xf numFmtId="43" fontId="38" fillId="8" borderId="30" xfId="9" applyFont="1" applyFill="1" applyBorder="1" applyAlignment="1">
      <alignment horizontal="center"/>
    </xf>
    <xf numFmtId="43" fontId="38" fillId="0" borderId="31" xfId="9" applyFont="1" applyFill="1" applyBorder="1" applyAlignment="1">
      <alignment wrapText="1"/>
    </xf>
    <xf numFmtId="43" fontId="0" fillId="0" borderId="0" xfId="9" applyFont="1"/>
    <xf numFmtId="167" fontId="18" fillId="0" borderId="0" xfId="0" applyNumberFormat="1" applyFont="1"/>
    <xf numFmtId="0" fontId="0" fillId="6" borderId="0" xfId="0" applyFill="1"/>
    <xf numFmtId="0" fontId="33" fillId="6" borderId="0" xfId="0" applyFont="1" applyFill="1"/>
    <xf numFmtId="0" fontId="0" fillId="9" borderId="0" xfId="0" applyFill="1"/>
    <xf numFmtId="0" fontId="0" fillId="10" borderId="0" xfId="0" applyFill="1"/>
    <xf numFmtId="0" fontId="33" fillId="10" borderId="0" xfId="0" applyFont="1" applyFill="1"/>
    <xf numFmtId="0" fontId="33" fillId="3" borderId="6" xfId="0" applyFont="1" applyFill="1" applyBorder="1"/>
    <xf numFmtId="0" fontId="0" fillId="0" borderId="4" xfId="0" applyBorder="1"/>
    <xf numFmtId="0" fontId="0" fillId="10" borderId="4" xfId="0" applyFill="1" applyBorder="1"/>
    <xf numFmtId="0" fontId="0" fillId="0" borderId="23" xfId="0" applyBorder="1"/>
    <xf numFmtId="0" fontId="0" fillId="10" borderId="23" xfId="0" applyFill="1" applyBorder="1"/>
    <xf numFmtId="0" fontId="2" fillId="7" borderId="0" xfId="0" applyFont="1" applyFill="1"/>
    <xf numFmtId="0" fontId="8" fillId="6" borderId="0" xfId="0" applyFont="1" applyFill="1" applyAlignment="1">
      <alignment horizontal="centerContinuous"/>
    </xf>
    <xf numFmtId="49" fontId="22" fillId="6" borderId="0" xfId="0" applyNumberFormat="1" applyFont="1" applyFill="1" applyAlignment="1">
      <alignment horizontal="left"/>
    </xf>
    <xf numFmtId="0" fontId="7" fillId="6" borderId="0" xfId="0" applyFont="1" applyFill="1" applyAlignment="1">
      <alignment horizontal="centerContinuous"/>
    </xf>
    <xf numFmtId="49" fontId="2" fillId="6" borderId="0" xfId="0" applyNumberFormat="1" applyFont="1" applyFill="1" applyAlignment="1">
      <alignment horizontal="left"/>
    </xf>
    <xf numFmtId="0" fontId="5" fillId="6" borderId="0" xfId="0" applyFont="1" applyFill="1" applyAlignment="1">
      <alignment horizontal="centerContinuous"/>
    </xf>
    <xf numFmtId="0" fontId="11" fillId="6" borderId="0" xfId="0" applyFont="1" applyFill="1" applyAlignment="1">
      <alignment horizontal="centerContinuous"/>
    </xf>
    <xf numFmtId="0" fontId="12" fillId="6" borderId="0" xfId="0" applyFont="1" applyFill="1"/>
    <xf numFmtId="0" fontId="6" fillId="6" borderId="0" xfId="0" applyFont="1" applyFill="1"/>
    <xf numFmtId="0" fontId="5" fillId="5" borderId="0" xfId="0" applyFont="1" applyFill="1" applyAlignment="1">
      <alignment horizontal="center" vertical="top"/>
    </xf>
    <xf numFmtId="0" fontId="5" fillId="0" borderId="0" xfId="0" applyFont="1" applyAlignment="1">
      <alignment horizontal="center"/>
    </xf>
    <xf numFmtId="0" fontId="0" fillId="10" borderId="25" xfId="0" applyFill="1" applyBorder="1"/>
    <xf numFmtId="0" fontId="0" fillId="10" borderId="11" xfId="0" applyFill="1" applyBorder="1"/>
    <xf numFmtId="0" fontId="0" fillId="10" borderId="26" xfId="0" applyFill="1" applyBorder="1"/>
    <xf numFmtId="0" fontId="0" fillId="10" borderId="28" xfId="0" applyFill="1" applyBorder="1"/>
    <xf numFmtId="0" fontId="0" fillId="7" borderId="6" xfId="0" applyFill="1" applyBorder="1"/>
    <xf numFmtId="0" fontId="0" fillId="10" borderId="29" xfId="0" applyFill="1" applyBorder="1"/>
    <xf numFmtId="15" fontId="0" fillId="10" borderId="17" xfId="0" quotePrefix="1" applyNumberFormat="1" applyFill="1" applyBorder="1"/>
    <xf numFmtId="0" fontId="0" fillId="10" borderId="5" xfId="0" applyFill="1" applyBorder="1"/>
    <xf numFmtId="0" fontId="0" fillId="10" borderId="18" xfId="0" applyFill="1" applyBorder="1"/>
    <xf numFmtId="15" fontId="0" fillId="0" borderId="0" xfId="0" quotePrefix="1" applyNumberFormat="1"/>
    <xf numFmtId="0" fontId="0" fillId="7" borderId="0" xfId="0" applyFill="1"/>
    <xf numFmtId="49" fontId="2" fillId="0" borderId="0" xfId="0" applyNumberFormat="1" applyFont="1" applyAlignment="1">
      <alignment horizontal="centerContinuous"/>
    </xf>
    <xf numFmtId="0" fontId="16" fillId="0" borderId="0" xfId="0" quotePrefix="1" applyFont="1" applyAlignment="1">
      <alignment horizontal="left"/>
    </xf>
    <xf numFmtId="0" fontId="2" fillId="0" borderId="4" xfId="0" applyFont="1" applyBorder="1"/>
    <xf numFmtId="3" fontId="14" fillId="0" borderId="21" xfId="0" applyNumberFormat="1" applyFont="1" applyBorder="1" applyAlignment="1" applyProtection="1">
      <alignment horizontal="right"/>
      <protection locked="0"/>
    </xf>
    <xf numFmtId="3" fontId="14" fillId="0" borderId="24" xfId="0" applyNumberFormat="1" applyFont="1" applyBorder="1" applyAlignment="1" applyProtection="1">
      <alignment horizontal="right"/>
      <protection locked="0"/>
    </xf>
    <xf numFmtId="3" fontId="14" fillId="0" borderId="32" xfId="0" applyNumberFormat="1" applyFont="1" applyBorder="1" applyAlignment="1" applyProtection="1">
      <alignment horizontal="right"/>
      <protection locked="0"/>
    </xf>
    <xf numFmtId="3" fontId="14" fillId="0" borderId="37" xfId="0" applyNumberFormat="1" applyFont="1" applyBorder="1" applyAlignment="1" applyProtection="1">
      <alignment horizontal="right"/>
      <protection locked="0"/>
    </xf>
    <xf numFmtId="3" fontId="14" fillId="0" borderId="38" xfId="0" applyNumberFormat="1" applyFont="1" applyBorder="1" applyAlignment="1" applyProtection="1">
      <alignment horizontal="right"/>
      <protection locked="0"/>
    </xf>
    <xf numFmtId="3" fontId="14" fillId="0" borderId="39" xfId="0" applyNumberFormat="1" applyFont="1" applyBorder="1" applyAlignment="1" applyProtection="1">
      <alignment horizontal="right"/>
      <protection locked="0"/>
    </xf>
    <xf numFmtId="0" fontId="27" fillId="6" borderId="0" xfId="0" applyFont="1" applyFill="1"/>
    <xf numFmtId="3" fontId="0" fillId="0" borderId="0" xfId="0" applyNumberFormat="1"/>
    <xf numFmtId="170" fontId="0" fillId="0" borderId="0" xfId="9" applyNumberFormat="1" applyFont="1"/>
    <xf numFmtId="3" fontId="0" fillId="0" borderId="4" xfId="0" applyNumberFormat="1" applyBorder="1"/>
    <xf numFmtId="0" fontId="44" fillId="0" borderId="0" xfId="0" applyFont="1"/>
    <xf numFmtId="166" fontId="33" fillId="0" borderId="0" xfId="1" applyNumberFormat="1" applyFont="1"/>
    <xf numFmtId="49" fontId="46" fillId="0" borderId="0" xfId="0" applyNumberFormat="1" applyFont="1"/>
    <xf numFmtId="0" fontId="47" fillId="0" borderId="0" xfId="0" applyFont="1"/>
    <xf numFmtId="49" fontId="47" fillId="0" borderId="0" xfId="0" applyNumberFormat="1" applyFont="1"/>
    <xf numFmtId="0" fontId="45" fillId="0" borderId="0" xfId="0" applyFont="1"/>
    <xf numFmtId="3" fontId="14" fillId="0" borderId="0" xfId="0" applyNumberFormat="1" applyFont="1" applyProtection="1">
      <protection locked="0"/>
    </xf>
    <xf numFmtId="170" fontId="0" fillId="0" borderId="0" xfId="0" applyNumberFormat="1"/>
    <xf numFmtId="2" fontId="46" fillId="0" borderId="0" xfId="0" applyNumberFormat="1" applyFont="1"/>
    <xf numFmtId="0" fontId="44" fillId="11" borderId="5" xfId="0" applyFont="1" applyFill="1" applyBorder="1"/>
    <xf numFmtId="0" fontId="0" fillId="11" borderId="5" xfId="0" applyFill="1" applyBorder="1"/>
    <xf numFmtId="0" fontId="0" fillId="12" borderId="0" xfId="0" applyFill="1"/>
    <xf numFmtId="3" fontId="0" fillId="12" borderId="4" xfId="0" applyNumberFormat="1" applyFill="1" applyBorder="1"/>
    <xf numFmtId="0" fontId="44" fillId="12" borderId="0" xfId="0" applyFont="1" applyFill="1"/>
    <xf numFmtId="3" fontId="44" fillId="12" borderId="23" xfId="0" applyNumberFormat="1" applyFont="1" applyFill="1" applyBorder="1"/>
    <xf numFmtId="3" fontId="44" fillId="0" borderId="0" xfId="0" applyNumberFormat="1" applyFont="1"/>
    <xf numFmtId="171" fontId="0" fillId="0" borderId="4" xfId="9" applyNumberFormat="1" applyFont="1" applyFill="1" applyBorder="1"/>
    <xf numFmtId="171" fontId="0" fillId="0" borderId="0" xfId="9" applyNumberFormat="1" applyFont="1" applyFill="1" applyBorder="1"/>
    <xf numFmtId="3" fontId="0" fillId="12" borderId="0" xfId="0" applyNumberFormat="1" applyFill="1"/>
    <xf numFmtId="3" fontId="0" fillId="12" borderId="23" xfId="0" applyNumberFormat="1" applyFill="1" applyBorder="1"/>
    <xf numFmtId="3" fontId="44" fillId="12" borderId="4" xfId="0" applyNumberFormat="1" applyFont="1" applyFill="1" applyBorder="1"/>
    <xf numFmtId="9" fontId="0" fillId="0" borderId="0" xfId="1" applyFont="1"/>
    <xf numFmtId="10" fontId="0" fillId="0" borderId="0" xfId="1" applyNumberFormat="1" applyFont="1" applyBorder="1"/>
    <xf numFmtId="170" fontId="44" fillId="0" borderId="0" xfId="9" applyNumberFormat="1" applyFont="1" applyFill="1" applyBorder="1"/>
    <xf numFmtId="0" fontId="49" fillId="0" borderId="0" xfId="0" applyFont="1"/>
    <xf numFmtId="170" fontId="45" fillId="0" borderId="0" xfId="9" applyNumberFormat="1" applyFont="1" applyFill="1" applyBorder="1"/>
    <xf numFmtId="170" fontId="45" fillId="0" borderId="0" xfId="9" applyNumberFormat="1" applyFont="1" applyBorder="1"/>
    <xf numFmtId="166" fontId="33" fillId="0" borderId="0" xfId="1" applyNumberFormat="1" applyFont="1" applyFill="1" applyBorder="1"/>
    <xf numFmtId="170" fontId="0" fillId="0" borderId="0" xfId="9" applyNumberFormat="1" applyFont="1" applyFill="1" applyBorder="1"/>
    <xf numFmtId="10" fontId="0" fillId="0" borderId="0" xfId="1" applyNumberFormat="1" applyFont="1"/>
    <xf numFmtId="0" fontId="48" fillId="0" borderId="0" xfId="0" applyFont="1"/>
    <xf numFmtId="170" fontId="49" fillId="0" borderId="0" xfId="9" applyNumberFormat="1" applyFont="1" applyFill="1" applyBorder="1"/>
    <xf numFmtId="0" fontId="49" fillId="0" borderId="0" xfId="0" applyFont="1" applyAlignment="1">
      <alignment wrapText="1"/>
    </xf>
    <xf numFmtId="3" fontId="15" fillId="13" borderId="6" xfId="0" applyNumberFormat="1" applyFont="1" applyFill="1" applyBorder="1" applyProtection="1">
      <protection locked="0"/>
    </xf>
    <xf numFmtId="0" fontId="50" fillId="0" borderId="0" xfId="0" applyFont="1"/>
    <xf numFmtId="3" fontId="50" fillId="0" borderId="0" xfId="9" applyNumberFormat="1" applyFont="1" applyFill="1" applyAlignment="1">
      <alignment horizontal="left"/>
    </xf>
    <xf numFmtId="0" fontId="0" fillId="0" borderId="40" xfId="0" applyBorder="1" applyAlignment="1">
      <alignment horizontal="center"/>
    </xf>
    <xf numFmtId="49" fontId="2" fillId="6" borderId="0" xfId="0" applyNumberFormat="1" applyFont="1" applyFill="1" applyAlignment="1">
      <alignment horizontal="left"/>
    </xf>
    <xf numFmtId="0" fontId="9" fillId="6" borderId="0" xfId="0" applyFont="1" applyFill="1" applyAlignment="1">
      <alignment horizontal="center"/>
    </xf>
    <xf numFmtId="0" fontId="10" fillId="6" borderId="0" xfId="0" applyFont="1" applyFill="1" applyAlignment="1">
      <alignment horizontal="center" vertical="top" wrapText="1"/>
    </xf>
    <xf numFmtId="49" fontId="5" fillId="7" borderId="1" xfId="0" applyNumberFormat="1" applyFont="1" applyFill="1" applyBorder="1" applyAlignment="1" applyProtection="1">
      <alignment horizontal="center"/>
      <protection locked="0"/>
    </xf>
    <xf numFmtId="49" fontId="5" fillId="7" borderId="2" xfId="0" applyNumberFormat="1" applyFont="1" applyFill="1" applyBorder="1" applyAlignment="1" applyProtection="1">
      <alignment horizontal="center"/>
      <protection locked="0"/>
    </xf>
    <xf numFmtId="49" fontId="5" fillId="7" borderId="3" xfId="0" applyNumberFormat="1" applyFont="1" applyFill="1" applyBorder="1" applyAlignment="1" applyProtection="1">
      <alignment horizontal="center"/>
      <protection locked="0"/>
    </xf>
    <xf numFmtId="0" fontId="3" fillId="6" borderId="0" xfId="0" applyFont="1" applyFill="1" applyAlignment="1">
      <alignment horizontal="center"/>
    </xf>
    <xf numFmtId="0" fontId="4" fillId="6" borderId="0" xfId="0" applyFont="1" applyFill="1" applyAlignment="1">
      <alignment horizontal="center"/>
    </xf>
    <xf numFmtId="0" fontId="5" fillId="0" borderId="0" xfId="0" applyFont="1" applyAlignment="1">
      <alignment horizontal="center" vertical="center"/>
    </xf>
    <xf numFmtId="0" fontId="3" fillId="5" borderId="0" xfId="0" applyFont="1" applyFill="1" applyAlignment="1">
      <alignment horizontal="center"/>
    </xf>
    <xf numFmtId="0" fontId="4" fillId="5" borderId="0" xfId="0" applyFont="1" applyFill="1" applyAlignment="1">
      <alignment horizontal="center"/>
    </xf>
    <xf numFmtId="0" fontId="44" fillId="0" borderId="0" xfId="0" applyFont="1" applyAlignment="1">
      <alignment horizontal="center" vertical="center"/>
    </xf>
    <xf numFmtId="0" fontId="5" fillId="5" borderId="0" xfId="0" applyFont="1" applyFill="1" applyAlignment="1">
      <alignment horizontal="center"/>
    </xf>
    <xf numFmtId="0" fontId="5" fillId="0" borderId="0" xfId="0" applyFont="1" applyAlignment="1">
      <alignment horizontal="center"/>
    </xf>
    <xf numFmtId="0" fontId="2" fillId="5" borderId="0" xfId="0" applyFont="1" applyFill="1" applyAlignment="1">
      <alignment horizontal="center"/>
    </xf>
    <xf numFmtId="0" fontId="2" fillId="0" borderId="0" xfId="0" applyFont="1" applyAlignment="1">
      <alignment horizontal="center"/>
    </xf>
    <xf numFmtId="0" fontId="2" fillId="7" borderId="1" xfId="0" applyFont="1" applyFill="1" applyBorder="1" applyAlignment="1" applyProtection="1">
      <alignment horizontal="center"/>
      <protection locked="0"/>
    </xf>
    <xf numFmtId="0" fontId="2" fillId="7" borderId="2" xfId="0" applyFont="1" applyFill="1" applyBorder="1" applyAlignment="1" applyProtection="1">
      <alignment horizontal="center"/>
      <protection locked="0"/>
    </xf>
    <xf numFmtId="0" fontId="2" fillId="7" borderId="3" xfId="0" applyFont="1" applyFill="1" applyBorder="1" applyAlignment="1" applyProtection="1">
      <alignment horizontal="center"/>
      <protection locked="0"/>
    </xf>
    <xf numFmtId="14" fontId="2" fillId="7" borderId="1" xfId="0" applyNumberFormat="1" applyFont="1" applyFill="1" applyBorder="1" applyAlignment="1" applyProtection="1">
      <alignment horizontal="center"/>
      <protection locked="0"/>
    </xf>
    <xf numFmtId="0" fontId="4" fillId="0" borderId="0" xfId="0" applyFont="1" applyAlignment="1">
      <alignment horizontal="center"/>
    </xf>
    <xf numFmtId="0" fontId="43" fillId="6" borderId="0" xfId="0" applyFont="1" applyFill="1" applyAlignment="1">
      <alignment horizontal="center" vertical="center"/>
    </xf>
    <xf numFmtId="0" fontId="11" fillId="0" borderId="0" xfId="3" applyFont="1" applyFill="1" applyAlignment="1" applyProtection="1">
      <alignment horizontal="center"/>
    </xf>
    <xf numFmtId="0" fontId="11" fillId="5" borderId="5" xfId="0" applyFont="1" applyFill="1" applyBorder="1" applyAlignment="1">
      <alignment horizontal="center" vertical="top"/>
    </xf>
    <xf numFmtId="49" fontId="5" fillId="0" borderId="0" xfId="0" applyNumberFormat="1" applyFont="1" applyAlignment="1">
      <alignment horizontal="center"/>
    </xf>
    <xf numFmtId="0" fontId="15" fillId="0" borderId="0" xfId="0" applyFont="1" applyAlignment="1">
      <alignment horizontal="center" wrapText="1"/>
    </xf>
    <xf numFmtId="3" fontId="15" fillId="4" borderId="1" xfId="0" applyNumberFormat="1" applyFont="1" applyFill="1" applyBorder="1" applyAlignment="1">
      <alignment horizontal="center"/>
    </xf>
    <xf numFmtId="3" fontId="15" fillId="4" borderId="3" xfId="0" applyNumberFormat="1" applyFont="1" applyFill="1" applyBorder="1" applyAlignment="1">
      <alignment horizontal="center"/>
    </xf>
    <xf numFmtId="0" fontId="28" fillId="0" borderId="0" xfId="0" applyFont="1" applyAlignment="1">
      <alignment horizontal="center"/>
    </xf>
    <xf numFmtId="0" fontId="15" fillId="0" borderId="0" xfId="0" applyFont="1" applyAlignment="1">
      <alignment horizontal="center"/>
    </xf>
    <xf numFmtId="0" fontId="14" fillId="0" borderId="0" xfId="0" applyFont="1" applyAlignment="1">
      <alignment horizontal="center" wrapText="1"/>
    </xf>
    <xf numFmtId="3" fontId="14" fillId="0" borderId="1" xfId="0" applyNumberFormat="1" applyFont="1" applyBorder="1" applyAlignment="1" applyProtection="1">
      <alignment horizontal="center"/>
      <protection locked="0"/>
    </xf>
    <xf numFmtId="3" fontId="14" fillId="0" borderId="3" xfId="0" applyNumberFormat="1" applyFont="1" applyBorder="1" applyAlignment="1" applyProtection="1">
      <alignment horizontal="center"/>
      <protection locked="0"/>
    </xf>
    <xf numFmtId="0" fontId="51" fillId="0" borderId="0" xfId="0" applyFont="1" applyAlignment="1">
      <alignment horizontal="center" wrapText="1"/>
    </xf>
    <xf numFmtId="0" fontId="3" fillId="0" borderId="0" xfId="0" applyFont="1" applyAlignment="1">
      <alignment horizontal="center"/>
    </xf>
    <xf numFmtId="0" fontId="14" fillId="0" borderId="27" xfId="0" applyFont="1" applyBorder="1" applyAlignment="1">
      <alignment horizontal="left"/>
    </xf>
    <xf numFmtId="0" fontId="14" fillId="0" borderId="33" xfId="0" applyFont="1" applyBorder="1" applyAlignment="1">
      <alignment horizontal="left"/>
    </xf>
    <xf numFmtId="3" fontId="14" fillId="0" borderId="36" xfId="0" applyNumberFormat="1" applyFont="1" applyBorder="1" applyProtection="1">
      <protection locked="0"/>
    </xf>
    <xf numFmtId="3" fontId="14" fillId="0" borderId="15" xfId="0" applyNumberFormat="1" applyFont="1" applyBorder="1" applyProtection="1">
      <protection locked="0"/>
    </xf>
    <xf numFmtId="3" fontId="14" fillId="0" borderId="16" xfId="0" applyNumberFormat="1" applyFont="1" applyBorder="1" applyProtection="1">
      <protection locked="0"/>
    </xf>
    <xf numFmtId="165" fontId="14" fillId="0" borderId="36" xfId="0" applyNumberFormat="1" applyFont="1" applyBorder="1" applyAlignment="1" applyProtection="1">
      <alignment horizontal="center"/>
      <protection locked="0"/>
    </xf>
    <xf numFmtId="165" fontId="14" fillId="0" borderId="16" xfId="0" applyNumberFormat="1" applyFont="1" applyBorder="1" applyAlignment="1" applyProtection="1">
      <alignment horizontal="center"/>
      <protection locked="0"/>
    </xf>
    <xf numFmtId="3" fontId="15" fillId="4" borderId="17" xfId="0" applyNumberFormat="1" applyFont="1" applyFill="1" applyBorder="1"/>
    <xf numFmtId="3" fontId="15" fillId="4" borderId="5" xfId="0" applyNumberFormat="1" applyFont="1" applyFill="1" applyBorder="1"/>
    <xf numFmtId="3" fontId="15" fillId="4" borderId="18" xfId="0" applyNumberFormat="1" applyFont="1" applyFill="1" applyBorder="1"/>
    <xf numFmtId="165" fontId="14" fillId="0" borderId="28" xfId="0" applyNumberFormat="1" applyFont="1" applyBorder="1" applyAlignment="1">
      <alignment horizontal="center"/>
    </xf>
    <xf numFmtId="165" fontId="14" fillId="0" borderId="29" xfId="0" applyNumberFormat="1" applyFont="1" applyBorder="1" applyAlignment="1">
      <alignment horizontal="center"/>
    </xf>
    <xf numFmtId="3" fontId="14" fillId="0" borderId="34" xfId="0" applyNumberFormat="1" applyFont="1" applyBorder="1" applyProtection="1">
      <protection locked="0"/>
    </xf>
    <xf numFmtId="3" fontId="14" fillId="0" borderId="12" xfId="0" applyNumberFormat="1" applyFont="1" applyBorder="1" applyProtection="1">
      <protection locked="0"/>
    </xf>
    <xf numFmtId="3" fontId="14" fillId="0" borderId="13" xfId="0" applyNumberFormat="1" applyFont="1" applyBorder="1" applyProtection="1">
      <protection locked="0"/>
    </xf>
    <xf numFmtId="165" fontId="14" fillId="0" borderId="34" xfId="0" applyNumberFormat="1" applyFont="1" applyBorder="1" applyAlignment="1" applyProtection="1">
      <alignment horizontal="center"/>
      <protection locked="0"/>
    </xf>
    <xf numFmtId="165" fontId="14" fillId="0" borderId="13" xfId="0" applyNumberFormat="1" applyFont="1" applyBorder="1" applyAlignment="1" applyProtection="1">
      <alignment horizontal="center"/>
      <protection locked="0"/>
    </xf>
    <xf numFmtId="0" fontId="14" fillId="0" borderId="22" xfId="0" applyFont="1" applyBorder="1" applyAlignment="1">
      <alignment horizontal="left"/>
    </xf>
    <xf numFmtId="0" fontId="14" fillId="0" borderId="23" xfId="0" applyFont="1" applyBorder="1" applyAlignment="1">
      <alignment horizontal="left"/>
    </xf>
    <xf numFmtId="3" fontId="14" fillId="0" borderId="35" xfId="0" applyNumberFormat="1" applyFont="1" applyBorder="1" applyProtection="1">
      <protection locked="0"/>
    </xf>
    <xf numFmtId="3" fontId="14" fillId="0" borderId="7" xfId="0" applyNumberFormat="1" applyFont="1" applyBorder="1" applyProtection="1">
      <protection locked="0"/>
    </xf>
    <xf numFmtId="3" fontId="14" fillId="0" borderId="14" xfId="0" applyNumberFormat="1" applyFont="1" applyBorder="1" applyProtection="1">
      <protection locked="0"/>
    </xf>
    <xf numFmtId="165" fontId="14" fillId="0" borderId="35" xfId="0" applyNumberFormat="1" applyFont="1" applyBorder="1" applyAlignment="1" applyProtection="1">
      <alignment horizontal="center"/>
      <protection locked="0"/>
    </xf>
    <xf numFmtId="165" fontId="14" fillId="0" borderId="14" xfId="0" applyNumberFormat="1" applyFont="1" applyBorder="1" applyAlignment="1" applyProtection="1">
      <alignment horizontal="center"/>
      <protection locked="0"/>
    </xf>
    <xf numFmtId="3" fontId="14" fillId="0" borderId="1" xfId="0" applyNumberFormat="1" applyFont="1" applyBorder="1" applyAlignment="1" applyProtection="1">
      <alignment horizontal="right"/>
      <protection locked="0"/>
    </xf>
    <xf numFmtId="3" fontId="14" fillId="0" borderId="3" xfId="0" applyNumberFormat="1" applyFont="1" applyBorder="1" applyAlignment="1" applyProtection="1">
      <alignment horizontal="right"/>
      <protection locked="0"/>
    </xf>
    <xf numFmtId="0" fontId="27" fillId="0" borderId="22" xfId="0" applyFont="1" applyBorder="1" applyAlignment="1" applyProtection="1">
      <alignment horizontal="left"/>
      <protection locked="0"/>
    </xf>
    <xf numFmtId="0" fontId="27" fillId="0" borderId="24" xfId="0" applyFont="1" applyBorder="1" applyAlignment="1" applyProtection="1">
      <alignment horizontal="left"/>
      <protection locked="0"/>
    </xf>
    <xf numFmtId="3" fontId="14" fillId="0" borderId="22" xfId="0" applyNumberFormat="1" applyFont="1" applyBorder="1" applyProtection="1">
      <protection locked="0"/>
    </xf>
    <xf numFmtId="3" fontId="14" fillId="0" borderId="23" xfId="0" applyNumberFormat="1" applyFont="1" applyBorder="1" applyProtection="1">
      <protection locked="0"/>
    </xf>
    <xf numFmtId="3" fontId="14" fillId="0" borderId="24" xfId="0" applyNumberFormat="1" applyFont="1" applyBorder="1" applyProtection="1">
      <protection locked="0"/>
    </xf>
    <xf numFmtId="165" fontId="14" fillId="0" borderId="22" xfId="0" applyNumberFormat="1" applyFont="1" applyBorder="1" applyAlignment="1" applyProtection="1">
      <alignment horizontal="center"/>
      <protection locked="0"/>
    </xf>
    <xf numFmtId="165" fontId="14" fillId="0" borderId="24" xfId="0" applyNumberFormat="1" applyFont="1" applyBorder="1" applyAlignment="1" applyProtection="1">
      <alignment horizontal="center"/>
      <protection locked="0"/>
    </xf>
    <xf numFmtId="0" fontId="27" fillId="0" borderId="27" xfId="0" applyFont="1" applyBorder="1" applyAlignment="1" applyProtection="1">
      <alignment horizontal="left"/>
      <protection locked="0"/>
    </xf>
    <xf numFmtId="0" fontId="27" fillId="0" borderId="32" xfId="0" applyFont="1" applyBorder="1" applyAlignment="1" applyProtection="1">
      <alignment horizontal="left"/>
      <protection locked="0"/>
    </xf>
    <xf numFmtId="3" fontId="14" fillId="0" borderId="27" xfId="0" applyNumberFormat="1" applyFont="1" applyBorder="1" applyProtection="1">
      <protection locked="0"/>
    </xf>
    <xf numFmtId="3" fontId="14" fillId="0" borderId="33" xfId="0" applyNumberFormat="1" applyFont="1" applyBorder="1" applyProtection="1">
      <protection locked="0"/>
    </xf>
    <xf numFmtId="3" fontId="14" fillId="0" borderId="32" xfId="0" applyNumberFormat="1" applyFont="1" applyBorder="1" applyProtection="1">
      <protection locked="0"/>
    </xf>
    <xf numFmtId="165" fontId="14" fillId="0" borderId="27" xfId="0" applyNumberFormat="1" applyFont="1" applyBorder="1" applyAlignment="1" applyProtection="1">
      <alignment horizontal="center"/>
      <protection locked="0"/>
    </xf>
    <xf numFmtId="165" fontId="14" fillId="0" borderId="32" xfId="0" applyNumberFormat="1" applyFont="1" applyBorder="1" applyAlignment="1" applyProtection="1">
      <alignment horizontal="center"/>
      <protection locked="0"/>
    </xf>
    <xf numFmtId="0" fontId="15" fillId="0" borderId="0" xfId="0" applyFont="1" applyAlignment="1">
      <alignment horizontal="left"/>
    </xf>
    <xf numFmtId="0" fontId="5" fillId="0" borderId="0" xfId="0" applyFont="1" applyAlignment="1">
      <alignment horizontal="left" vertical="center"/>
    </xf>
    <xf numFmtId="0" fontId="27" fillId="0" borderId="19" xfId="0" applyFont="1" applyBorder="1" applyAlignment="1" applyProtection="1">
      <alignment horizontal="left"/>
      <protection locked="0"/>
    </xf>
    <xf numFmtId="0" fontId="27" fillId="0" borderId="21" xfId="0" applyFont="1" applyBorder="1" applyAlignment="1" applyProtection="1">
      <alignment horizontal="left"/>
      <protection locked="0"/>
    </xf>
    <xf numFmtId="3" fontId="14" fillId="0" borderId="19" xfId="0" applyNumberFormat="1" applyFont="1" applyBorder="1" applyProtection="1">
      <protection locked="0"/>
    </xf>
    <xf numFmtId="3" fontId="14" fillId="0" borderId="20" xfId="0" applyNumberFormat="1" applyFont="1" applyBorder="1" applyProtection="1">
      <protection locked="0"/>
    </xf>
    <xf numFmtId="3" fontId="14" fillId="0" borderId="21" xfId="0" applyNumberFormat="1" applyFont="1" applyBorder="1" applyProtection="1">
      <protection locked="0"/>
    </xf>
    <xf numFmtId="165" fontId="14" fillId="0" borderId="19" xfId="0" applyNumberFormat="1" applyFont="1" applyBorder="1" applyAlignment="1" applyProtection="1">
      <alignment horizontal="center"/>
      <protection locked="0"/>
    </xf>
    <xf numFmtId="165" fontId="14" fillId="0" borderId="21" xfId="0" applyNumberFormat="1" applyFont="1" applyBorder="1" applyAlignment="1" applyProtection="1">
      <alignment horizontal="center"/>
      <protection locked="0"/>
    </xf>
    <xf numFmtId="0" fontId="9" fillId="0" borderId="0" xfId="0" applyFont="1" applyAlignment="1">
      <alignment horizontal="center" vertical="center"/>
    </xf>
    <xf numFmtId="0" fontId="14" fillId="0" borderId="19" xfId="0" applyFont="1" applyBorder="1" applyAlignment="1">
      <alignment horizontal="left"/>
    </xf>
    <xf numFmtId="0" fontId="14" fillId="0" borderId="20" xfId="0" applyFont="1" applyBorder="1" applyAlignment="1">
      <alignment horizontal="left"/>
    </xf>
    <xf numFmtId="0" fontId="14" fillId="0" borderId="35" xfId="0" applyFont="1" applyBorder="1" applyAlignment="1" applyProtection="1">
      <alignment horizontal="left"/>
      <protection locked="0"/>
    </xf>
    <xf numFmtId="0" fontId="14" fillId="0" borderId="14" xfId="0" applyFont="1" applyBorder="1" applyAlignment="1" applyProtection="1">
      <alignment horizontal="left"/>
      <protection locked="0"/>
    </xf>
    <xf numFmtId="0" fontId="14" fillId="0" borderId="36" xfId="0" applyFont="1" applyBorder="1" applyAlignment="1" applyProtection="1">
      <alignment horizontal="left"/>
      <protection locked="0"/>
    </xf>
    <xf numFmtId="0" fontId="14" fillId="0" borderId="16" xfId="0" applyFont="1" applyBorder="1" applyAlignment="1" applyProtection="1">
      <alignment horizontal="left"/>
      <protection locked="0"/>
    </xf>
    <xf numFmtId="0" fontId="14" fillId="0" borderId="34" xfId="0" applyFont="1" applyBorder="1" applyAlignment="1" applyProtection="1">
      <alignment horizontal="left"/>
      <protection locked="0"/>
    </xf>
    <xf numFmtId="0" fontId="14" fillId="0" borderId="13" xfId="0" applyFont="1" applyBorder="1" applyAlignment="1" applyProtection="1">
      <alignment horizontal="left"/>
      <protection locked="0"/>
    </xf>
    <xf numFmtId="3" fontId="15" fillId="4" borderId="1" xfId="0" applyNumberFormat="1" applyFont="1" applyFill="1" applyBorder="1"/>
    <xf numFmtId="3" fontId="15" fillId="4" borderId="2" xfId="0" applyNumberFormat="1" applyFont="1" applyFill="1" applyBorder="1"/>
    <xf numFmtId="3" fontId="15" fillId="4" borderId="3" xfId="0" applyNumberFormat="1" applyFont="1" applyFill="1" applyBorder="1"/>
    <xf numFmtId="165" fontId="14" fillId="0" borderId="25" xfId="0" applyNumberFormat="1" applyFont="1" applyBorder="1" applyAlignment="1">
      <alignment horizontal="center"/>
    </xf>
    <xf numFmtId="165" fontId="14" fillId="0" borderId="26" xfId="0" applyNumberFormat="1" applyFont="1" applyBorder="1" applyAlignment="1">
      <alignment horizontal="center"/>
    </xf>
    <xf numFmtId="0" fontId="14" fillId="0" borderId="1" xfId="0" applyFont="1" applyBorder="1" applyAlignment="1" applyProtection="1">
      <alignment horizontal="center"/>
      <protection locked="0"/>
    </xf>
    <xf numFmtId="0" fontId="14" fillId="0" borderId="2" xfId="0" applyFont="1" applyBorder="1" applyAlignment="1" applyProtection="1">
      <alignment horizontal="center"/>
      <protection locked="0"/>
    </xf>
    <xf numFmtId="0" fontId="14" fillId="0" borderId="3" xfId="0" applyFont="1" applyBorder="1" applyAlignment="1" applyProtection="1">
      <alignment horizontal="center"/>
      <protection locked="0"/>
    </xf>
    <xf numFmtId="0" fontId="44" fillId="11" borderId="5" xfId="0" applyFont="1" applyFill="1" applyBorder="1" applyAlignment="1">
      <alignment horizontal="center"/>
    </xf>
    <xf numFmtId="0" fontId="49" fillId="0" borderId="0" xfId="0" applyFont="1" applyAlignment="1">
      <alignment horizontal="center" vertical="top" wrapText="1"/>
    </xf>
    <xf numFmtId="0" fontId="49" fillId="0" borderId="0" xfId="0" applyFont="1" applyAlignment="1">
      <alignment horizontal="center" vertical="center" wrapText="1"/>
    </xf>
  </cellXfs>
  <cellStyles count="11">
    <cellStyle name="Comma" xfId="9" builtinId="3"/>
    <cellStyle name="Hyperlink" xfId="3" builtinId="8"/>
    <cellStyle name="Normal" xfId="0" builtinId="0"/>
    <cellStyle name="Normal 11" xfId="5" xr:uid="{00000000-0005-0000-0000-000003000000}"/>
    <cellStyle name="Normal 2" xfId="2" xr:uid="{00000000-0005-0000-0000-000004000000}"/>
    <cellStyle name="Normal 8" xfId="4" xr:uid="{00000000-0005-0000-0000-000005000000}"/>
    <cellStyle name="Normal_Sheet2" xfId="6" xr:uid="{00000000-0005-0000-0000-000006000000}"/>
    <cellStyle name="Normal_Sheet5" xfId="8" xr:uid="{00000000-0005-0000-0000-000007000000}"/>
    <cellStyle name="Normal_tblMuni_TR2" xfId="7" xr:uid="{00000000-0005-0000-0000-000008000000}"/>
    <cellStyle name="Normal_tblMunic_TR2_Districts_Special" xfId="10" xr:uid="{00000000-0005-0000-0000-000009000000}"/>
    <cellStyle name="Percent" xfId="1" builtinId="5"/>
  </cellStyles>
  <dxfs count="163">
    <dxf>
      <font>
        <b/>
        <i val="0"/>
        <color rgb="FFFF0000"/>
      </font>
    </dxf>
    <dxf>
      <font>
        <b/>
        <i val="0"/>
        <color rgb="FFFF0000"/>
      </font>
      <fill>
        <patternFill>
          <bgColor rgb="FFFFFF99"/>
        </patternFill>
      </fill>
    </dxf>
    <dxf>
      <font>
        <b/>
        <i val="0"/>
        <color rgb="FFFF0000"/>
      </font>
    </dxf>
    <dxf>
      <font>
        <b/>
        <i val="0"/>
        <color rgb="FFFF0000"/>
      </font>
      <fill>
        <patternFill>
          <bgColor rgb="FFFFFF99"/>
        </patternFill>
      </fill>
    </dxf>
    <dxf>
      <fill>
        <patternFill>
          <bgColor theme="2" tint="-0.24994659260841701"/>
        </patternFill>
      </fill>
    </dxf>
    <dxf>
      <fill>
        <patternFill>
          <bgColor theme="2" tint="-0.24994659260841701"/>
        </patternFill>
      </fill>
    </dxf>
    <dxf>
      <fill>
        <patternFill>
          <bgColor rgb="FFBCEA70"/>
        </patternFill>
      </fill>
    </dxf>
    <dxf>
      <fill>
        <patternFill>
          <bgColor rgb="FFBCEA70"/>
        </patternFill>
      </fill>
    </dxf>
    <dxf>
      <fill>
        <patternFill>
          <bgColor rgb="FFBCEA70"/>
        </patternFill>
      </fill>
    </dxf>
    <dxf>
      <fill>
        <patternFill>
          <bgColor rgb="FFBCEA70"/>
        </patternFill>
      </fill>
    </dxf>
    <dxf>
      <fill>
        <patternFill>
          <bgColor rgb="FFBCEA70"/>
        </patternFill>
      </fill>
    </dxf>
    <dxf>
      <fill>
        <patternFill>
          <bgColor rgb="FFBCEA70"/>
        </patternFill>
      </fill>
    </dxf>
    <dxf>
      <fill>
        <patternFill>
          <bgColor rgb="FFBCEA70"/>
        </patternFill>
      </fill>
    </dxf>
    <dxf>
      <fill>
        <patternFill>
          <bgColor theme="2" tint="-0.24994659260841701"/>
        </patternFill>
      </fill>
    </dxf>
    <dxf>
      <fill>
        <patternFill>
          <bgColor theme="2" tint="-0.24994659260841701"/>
        </patternFill>
      </fill>
    </dxf>
    <dxf>
      <fill>
        <patternFill>
          <bgColor theme="6" tint="0.39994506668294322"/>
        </patternFill>
      </fill>
    </dxf>
    <dxf>
      <fill>
        <patternFill>
          <bgColor theme="6" tint="0.39994506668294322"/>
        </patternFill>
      </fill>
    </dxf>
    <dxf>
      <fill>
        <patternFill>
          <bgColor rgb="FFBCEA70"/>
        </patternFill>
      </fill>
    </dxf>
    <dxf>
      <fill>
        <patternFill>
          <bgColor theme="2" tint="-0.24994659260841701"/>
        </patternFill>
      </fill>
    </dxf>
    <dxf>
      <fill>
        <patternFill>
          <bgColor theme="2" tint="-0.24994659260841701"/>
        </patternFill>
      </fill>
    </dxf>
    <dxf>
      <fill>
        <patternFill>
          <bgColor rgb="FFBCEA70"/>
        </patternFill>
      </fill>
    </dxf>
    <dxf>
      <fill>
        <patternFill>
          <bgColor rgb="FFBCEA70"/>
        </patternFill>
      </fill>
    </dxf>
    <dxf>
      <fill>
        <patternFill>
          <bgColor theme="6" tint="0.39994506668294322"/>
        </patternFill>
      </fill>
    </dxf>
    <dxf>
      <fill>
        <patternFill>
          <bgColor rgb="FFBCEA70"/>
        </patternFill>
      </fill>
    </dxf>
    <dxf>
      <fill>
        <patternFill>
          <bgColor rgb="FFBCEA70"/>
        </patternFill>
      </fill>
    </dxf>
    <dxf>
      <fill>
        <patternFill>
          <bgColor rgb="FFBCEA70"/>
        </patternFill>
      </fill>
    </dxf>
    <dxf>
      <fill>
        <patternFill>
          <bgColor rgb="FFBCEA70"/>
        </patternFill>
      </fill>
    </dxf>
    <dxf>
      <fill>
        <patternFill>
          <bgColor rgb="FFBCEA70"/>
        </patternFill>
      </fill>
    </dxf>
    <dxf>
      <fill>
        <patternFill>
          <bgColor rgb="FFBCEA70"/>
        </patternFill>
      </fill>
    </dxf>
    <dxf>
      <fill>
        <patternFill>
          <bgColor rgb="FFBCEA70"/>
        </patternFill>
      </fill>
    </dxf>
    <dxf>
      <fill>
        <patternFill>
          <bgColor rgb="FFBCEA70"/>
        </patternFill>
      </fill>
    </dxf>
    <dxf>
      <font>
        <b/>
        <i val="0"/>
        <color rgb="FFFF0000"/>
      </font>
      <fill>
        <patternFill>
          <bgColor rgb="FFFFFF00"/>
        </patternFill>
      </fill>
    </dxf>
    <dxf>
      <fill>
        <patternFill>
          <bgColor rgb="FFBCEA70"/>
        </patternFill>
      </fill>
    </dxf>
    <dxf>
      <fill>
        <patternFill>
          <bgColor rgb="FFBCEA70"/>
        </patternFill>
      </fill>
    </dxf>
    <dxf>
      <fill>
        <patternFill>
          <bgColor rgb="FFBCEA70"/>
        </patternFill>
      </fill>
    </dxf>
    <dxf>
      <fill>
        <patternFill>
          <bgColor theme="2" tint="-0.24994659260841701"/>
        </patternFill>
      </fill>
    </dxf>
    <dxf>
      <fill>
        <patternFill>
          <bgColor theme="2" tint="-0.24994659260841701"/>
        </patternFill>
      </fill>
    </dxf>
    <dxf>
      <fill>
        <patternFill>
          <bgColor theme="6" tint="0.39994506668294322"/>
        </patternFill>
      </fill>
    </dxf>
    <dxf>
      <fill>
        <patternFill>
          <bgColor theme="6" tint="0.39994506668294322"/>
        </patternFill>
      </fill>
    </dxf>
    <dxf>
      <fill>
        <patternFill>
          <bgColor rgb="FFBCEA70"/>
        </patternFill>
      </fill>
    </dxf>
    <dxf>
      <fill>
        <patternFill>
          <bgColor theme="2" tint="-0.24994659260841701"/>
        </patternFill>
      </fill>
    </dxf>
    <dxf>
      <fill>
        <patternFill>
          <bgColor theme="2" tint="-0.24994659260841701"/>
        </patternFill>
      </fill>
    </dxf>
    <dxf>
      <fill>
        <patternFill>
          <bgColor rgb="FFBCEA70"/>
        </patternFill>
      </fill>
    </dxf>
    <dxf>
      <fill>
        <patternFill>
          <bgColor theme="6" tint="0.39994506668294322"/>
        </patternFill>
      </fill>
    </dxf>
    <dxf>
      <fill>
        <patternFill>
          <bgColor rgb="FFBCEA70"/>
        </patternFill>
      </fill>
    </dxf>
    <dxf>
      <fill>
        <patternFill>
          <bgColor rgb="FFBCEA70"/>
        </patternFill>
      </fill>
    </dxf>
    <dxf>
      <fill>
        <patternFill>
          <bgColor rgb="FFBCEA70"/>
        </patternFill>
      </fill>
    </dxf>
    <dxf>
      <fill>
        <patternFill>
          <bgColor rgb="FFBCEA70"/>
        </patternFill>
      </fill>
    </dxf>
    <dxf>
      <fill>
        <patternFill>
          <bgColor rgb="FFBCEA70"/>
        </patternFill>
      </fill>
    </dxf>
    <dxf>
      <fill>
        <patternFill>
          <bgColor rgb="FFBCEA70"/>
        </patternFill>
      </fill>
    </dxf>
    <dxf>
      <fill>
        <patternFill>
          <bgColor rgb="FFBCEA70"/>
        </patternFill>
      </fill>
    </dxf>
    <dxf>
      <fill>
        <patternFill>
          <bgColor rgb="FFBCEA70"/>
        </patternFill>
      </fill>
    </dxf>
    <dxf>
      <fill>
        <patternFill>
          <bgColor rgb="FFBCEA70"/>
        </patternFill>
      </fill>
    </dxf>
    <dxf>
      <font>
        <b/>
        <i val="0"/>
        <color rgb="FFFF0000"/>
      </font>
      <fill>
        <patternFill>
          <bgColor rgb="FFFFFF00"/>
        </patternFill>
      </fill>
    </dxf>
    <dxf>
      <fill>
        <patternFill>
          <bgColor rgb="FFBCEA70"/>
        </patternFill>
      </fill>
    </dxf>
    <dxf>
      <fill>
        <patternFill>
          <bgColor rgb="FFBCEA70"/>
        </patternFill>
      </fill>
    </dxf>
    <dxf>
      <fill>
        <patternFill>
          <bgColor rgb="FFBCEA70"/>
        </patternFill>
      </fill>
    </dxf>
    <dxf>
      <fill>
        <patternFill>
          <bgColor theme="2" tint="-0.24994659260841701"/>
        </patternFill>
      </fill>
    </dxf>
    <dxf>
      <fill>
        <patternFill>
          <bgColor theme="2" tint="-0.24994659260841701"/>
        </patternFill>
      </fill>
    </dxf>
    <dxf>
      <fill>
        <patternFill>
          <bgColor theme="6" tint="0.39994506668294322"/>
        </patternFill>
      </fill>
    </dxf>
    <dxf>
      <fill>
        <patternFill>
          <bgColor theme="6" tint="0.39994506668294322"/>
        </patternFill>
      </fill>
    </dxf>
    <dxf>
      <fill>
        <patternFill>
          <bgColor rgb="FFBCEA70"/>
        </patternFill>
      </fill>
    </dxf>
    <dxf>
      <fill>
        <patternFill>
          <bgColor theme="2" tint="-0.24994659260841701"/>
        </patternFill>
      </fill>
    </dxf>
    <dxf>
      <fill>
        <patternFill>
          <bgColor theme="2" tint="-0.24994659260841701"/>
        </patternFill>
      </fill>
    </dxf>
    <dxf>
      <fill>
        <patternFill>
          <bgColor rgb="FFBCEA70"/>
        </patternFill>
      </fill>
    </dxf>
    <dxf>
      <fill>
        <patternFill>
          <bgColor theme="6" tint="0.39994506668294322"/>
        </patternFill>
      </fill>
    </dxf>
    <dxf>
      <fill>
        <patternFill>
          <bgColor rgb="FFBCEA70"/>
        </patternFill>
      </fill>
    </dxf>
    <dxf>
      <fill>
        <patternFill>
          <bgColor rgb="FFBCEA70"/>
        </patternFill>
      </fill>
    </dxf>
    <dxf>
      <fill>
        <patternFill>
          <bgColor rgb="FFBCEA70"/>
        </patternFill>
      </fill>
    </dxf>
    <dxf>
      <fill>
        <patternFill>
          <bgColor rgb="FFBCEA70"/>
        </patternFill>
      </fill>
    </dxf>
    <dxf>
      <fill>
        <patternFill>
          <bgColor rgb="FFBCEA70"/>
        </patternFill>
      </fill>
    </dxf>
    <dxf>
      <fill>
        <patternFill>
          <bgColor rgb="FFBCEA70"/>
        </patternFill>
      </fill>
    </dxf>
    <dxf>
      <fill>
        <patternFill>
          <bgColor rgb="FFBCEA70"/>
        </patternFill>
      </fill>
    </dxf>
    <dxf>
      <fill>
        <patternFill>
          <bgColor rgb="FFBCEA70"/>
        </patternFill>
      </fill>
    </dxf>
    <dxf>
      <fill>
        <patternFill>
          <bgColor rgb="FFBCEA70"/>
        </patternFill>
      </fill>
    </dxf>
    <dxf>
      <font>
        <b/>
        <i val="0"/>
        <color rgb="FFFF0000"/>
      </font>
      <fill>
        <patternFill>
          <bgColor rgb="FFFFFF00"/>
        </patternFill>
      </fill>
    </dxf>
    <dxf>
      <fill>
        <patternFill>
          <bgColor rgb="FFBCEA70"/>
        </patternFill>
      </fill>
    </dxf>
    <dxf>
      <fill>
        <patternFill>
          <bgColor rgb="FFBCEA70"/>
        </patternFill>
      </fill>
    </dxf>
    <dxf>
      <fill>
        <patternFill>
          <bgColor rgb="FFBCEA70"/>
        </patternFill>
      </fill>
    </dxf>
    <dxf>
      <fill>
        <patternFill>
          <bgColor theme="2" tint="-0.24994659260841701"/>
        </patternFill>
      </fill>
    </dxf>
    <dxf>
      <fill>
        <patternFill>
          <bgColor theme="2" tint="-0.24994659260841701"/>
        </patternFill>
      </fill>
    </dxf>
    <dxf>
      <fill>
        <patternFill>
          <bgColor theme="6" tint="0.39994506668294322"/>
        </patternFill>
      </fill>
    </dxf>
    <dxf>
      <fill>
        <patternFill>
          <bgColor theme="6" tint="0.39994506668294322"/>
        </patternFill>
      </fill>
    </dxf>
    <dxf>
      <fill>
        <patternFill>
          <bgColor rgb="FFBCEA70"/>
        </patternFill>
      </fill>
    </dxf>
    <dxf>
      <fill>
        <patternFill>
          <bgColor theme="2" tint="-0.24994659260841701"/>
        </patternFill>
      </fill>
    </dxf>
    <dxf>
      <fill>
        <patternFill>
          <bgColor theme="2" tint="-0.24994659260841701"/>
        </patternFill>
      </fill>
    </dxf>
    <dxf>
      <fill>
        <patternFill>
          <bgColor rgb="FFBCEA70"/>
        </patternFill>
      </fill>
    </dxf>
    <dxf>
      <fill>
        <patternFill>
          <bgColor theme="6" tint="0.39994506668294322"/>
        </patternFill>
      </fill>
    </dxf>
    <dxf>
      <fill>
        <patternFill>
          <bgColor rgb="FFBCEA70"/>
        </patternFill>
      </fill>
    </dxf>
    <dxf>
      <fill>
        <patternFill>
          <bgColor rgb="FFBCEA70"/>
        </patternFill>
      </fill>
    </dxf>
    <dxf>
      <fill>
        <patternFill>
          <bgColor rgb="FFBCEA70"/>
        </patternFill>
      </fill>
    </dxf>
    <dxf>
      <fill>
        <patternFill>
          <bgColor rgb="FFBCEA70"/>
        </patternFill>
      </fill>
    </dxf>
    <dxf>
      <fill>
        <patternFill>
          <bgColor rgb="FFBCEA70"/>
        </patternFill>
      </fill>
    </dxf>
    <dxf>
      <fill>
        <patternFill>
          <bgColor rgb="FFBCEA70"/>
        </patternFill>
      </fill>
    </dxf>
    <dxf>
      <fill>
        <patternFill>
          <bgColor rgb="FFBCEA70"/>
        </patternFill>
      </fill>
    </dxf>
    <dxf>
      <fill>
        <patternFill>
          <bgColor rgb="FFBCEA70"/>
        </patternFill>
      </fill>
    </dxf>
    <dxf>
      <fill>
        <patternFill>
          <bgColor rgb="FFBCEA70"/>
        </patternFill>
      </fill>
    </dxf>
    <dxf>
      <font>
        <b/>
        <i val="0"/>
        <color rgb="FFFF0000"/>
      </font>
      <fill>
        <patternFill>
          <bgColor rgb="FFFFFF00"/>
        </patternFill>
      </fill>
    </dxf>
    <dxf>
      <fill>
        <patternFill>
          <bgColor rgb="FFBCEA70"/>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rgb="FFBCEA70"/>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rgb="FFBCEA70"/>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rgb="FFBCEA70"/>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rgb="FFBCEA70"/>
        </patternFill>
      </fill>
    </dxf>
    <dxf>
      <fill>
        <patternFill>
          <bgColor rgb="FFBCEA70"/>
        </patternFill>
      </fill>
    </dxf>
    <dxf>
      <fill>
        <patternFill>
          <bgColor theme="2" tint="-0.24994659260841701"/>
        </patternFill>
      </fill>
    </dxf>
    <dxf>
      <fill>
        <patternFill>
          <bgColor theme="6" tint="0.39994506668294322"/>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rgb="FFBCEA70"/>
        </patternFill>
      </fill>
    </dxf>
    <dxf>
      <fill>
        <patternFill>
          <bgColor theme="2" tint="-0.24994659260841701"/>
        </patternFill>
      </fill>
    </dxf>
    <dxf>
      <fill>
        <patternFill>
          <bgColor theme="2" tint="-0.24994659260841701"/>
        </patternFill>
      </fill>
    </dxf>
    <dxf>
      <fill>
        <patternFill>
          <bgColor rgb="FFBCEA70"/>
        </patternFill>
      </fill>
    </dxf>
    <dxf>
      <fill>
        <patternFill>
          <bgColor theme="6" tint="0.39994506668294322"/>
        </patternFill>
      </fill>
    </dxf>
    <dxf>
      <fill>
        <patternFill>
          <bgColor theme="6" tint="0.39994506668294322"/>
        </patternFill>
      </fill>
    </dxf>
    <dxf>
      <fill>
        <patternFill>
          <bgColor rgb="FFBCEA70"/>
        </patternFill>
      </fill>
    </dxf>
    <dxf>
      <fill>
        <patternFill>
          <bgColor theme="2" tint="-0.24994659260841701"/>
        </patternFill>
      </fill>
    </dxf>
    <dxf>
      <fill>
        <patternFill>
          <bgColor rgb="FFBCEA70"/>
        </patternFill>
      </fill>
    </dxf>
    <dxf>
      <fill>
        <patternFill>
          <bgColor theme="6" tint="0.39994506668294322"/>
        </patternFill>
      </fill>
    </dxf>
    <dxf>
      <fill>
        <patternFill>
          <bgColor rgb="FFBCEA70"/>
        </patternFill>
      </fill>
    </dxf>
    <dxf>
      <fill>
        <patternFill>
          <bgColor theme="6" tint="0.39994506668294322"/>
        </patternFill>
      </fill>
    </dxf>
    <dxf>
      <fill>
        <patternFill>
          <bgColor rgb="FFBCEA70"/>
        </patternFill>
      </fill>
    </dxf>
    <dxf>
      <fill>
        <patternFill>
          <bgColor rgb="FFBCEA70"/>
        </patternFill>
      </fill>
    </dxf>
    <dxf>
      <fill>
        <patternFill>
          <bgColor theme="2" tint="-0.24994659260841701"/>
        </patternFill>
      </fill>
    </dxf>
    <dxf>
      <fill>
        <patternFill>
          <bgColor rgb="FFBCEA70"/>
        </patternFill>
      </fill>
    </dxf>
    <dxf>
      <fill>
        <patternFill>
          <bgColor theme="2" tint="-0.24994659260841701"/>
        </patternFill>
      </fill>
    </dxf>
    <dxf>
      <fill>
        <patternFill>
          <bgColor rgb="FFBCEA70"/>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rgb="FFBCEA70"/>
        </patternFill>
      </fill>
    </dxf>
    <dxf>
      <fill>
        <patternFill>
          <bgColor rgb="FFBCEA70"/>
        </patternFill>
      </fill>
    </dxf>
    <dxf>
      <fill>
        <patternFill>
          <bgColor rgb="FFBCEA70"/>
        </patternFill>
      </fill>
    </dxf>
    <dxf>
      <fill>
        <patternFill>
          <bgColor rgb="FFBCEA70"/>
        </patternFill>
      </fill>
    </dxf>
    <dxf>
      <fill>
        <patternFill>
          <bgColor rgb="FFBCEA70"/>
        </patternFill>
      </fill>
    </dxf>
    <dxf>
      <fill>
        <patternFill>
          <bgColor rgb="FFBCEA70"/>
        </patternFill>
      </fill>
    </dxf>
    <dxf>
      <fill>
        <patternFill>
          <bgColor rgb="FFBCEA70"/>
        </patternFill>
      </fill>
    </dxf>
    <dxf>
      <fill>
        <patternFill>
          <bgColor rgb="FFBCEA70"/>
        </patternFill>
      </fill>
    </dxf>
  </dxfs>
  <tableStyles count="0" defaultTableStyle="TableStyleMedium2" defaultPivotStyle="PivotStyleLight16"/>
  <colors>
    <mruColors>
      <color rgb="FFFFFF99"/>
      <color rgb="FFBCEA70"/>
      <color rgb="FFFFFFCC"/>
      <color rgb="FFCCFF66"/>
      <color rgb="FFAEEE8A"/>
      <color rgb="FFC9C9C9"/>
      <color rgb="FF8EA17F"/>
      <color rgb="FF99CC00"/>
      <color rgb="FFDDDDDD"/>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62</xdr:row>
      <xdr:rowOff>0</xdr:rowOff>
    </xdr:from>
    <xdr:to>
      <xdr:col>15</xdr:col>
      <xdr:colOff>419591</xdr:colOff>
      <xdr:row>91</xdr:row>
      <xdr:rowOff>171733</xdr:rowOff>
    </xdr:to>
    <xdr:pic>
      <xdr:nvPicPr>
        <xdr:cNvPr id="2" name="Picture 1">
          <a:extLst>
            <a:ext uri="{FF2B5EF4-FFF2-40B4-BE49-F238E27FC236}">
              <a16:creationId xmlns:a16="http://schemas.microsoft.com/office/drawing/2014/main" id="{0892AFC5-4558-72BA-2595-CD398F8B0CF0}"/>
            </a:ext>
          </a:extLst>
        </xdr:cNvPr>
        <xdr:cNvPicPr>
          <a:picLocks noChangeAspect="1"/>
        </xdr:cNvPicPr>
      </xdr:nvPicPr>
      <xdr:blipFill>
        <a:blip xmlns:r="http://schemas.openxmlformats.org/officeDocument/2006/relationships" r:embed="rId1"/>
        <a:stretch>
          <a:fillRect/>
        </a:stretch>
      </xdr:blipFill>
      <xdr:spPr>
        <a:xfrm>
          <a:off x="0" y="2781300"/>
          <a:ext cx="9563591" cy="5512083"/>
        </a:xfrm>
        <a:prstGeom prst="rect">
          <a:avLst/>
        </a:prstGeom>
      </xdr:spPr>
    </xdr:pic>
    <xdr:clientData/>
  </xdr:twoCellAnchor>
  <xdr:twoCellAnchor>
    <xdr:from>
      <xdr:col>13</xdr:col>
      <xdr:colOff>63500</xdr:colOff>
      <xdr:row>52</xdr:row>
      <xdr:rowOff>177800</xdr:rowOff>
    </xdr:from>
    <xdr:to>
      <xdr:col>13</xdr:col>
      <xdr:colOff>273050</xdr:colOff>
      <xdr:row>69</xdr:row>
      <xdr:rowOff>38100</xdr:rowOff>
    </xdr:to>
    <xdr:sp macro="" textlink="">
      <xdr:nvSpPr>
        <xdr:cNvPr id="3" name="Right Brace 2">
          <a:extLst>
            <a:ext uri="{FF2B5EF4-FFF2-40B4-BE49-F238E27FC236}">
              <a16:creationId xmlns:a16="http://schemas.microsoft.com/office/drawing/2014/main" id="{4364892C-EA0B-A4FE-7EF8-73EAB1568F33}"/>
            </a:ext>
          </a:extLst>
        </xdr:cNvPr>
        <xdr:cNvSpPr/>
      </xdr:nvSpPr>
      <xdr:spPr>
        <a:xfrm>
          <a:off x="7988300" y="11061700"/>
          <a:ext cx="209550" cy="2990850"/>
        </a:xfrm>
        <a:prstGeom prst="rightBrace">
          <a:avLst/>
        </a:prstGeom>
        <a:ln w="15875">
          <a:solidFill>
            <a:srgbClr val="FF0000"/>
          </a:solidFill>
        </a:ln>
        <a:scene3d>
          <a:camera prst="orthographicFront">
            <a:rot lat="271819" lon="0" rev="5405002"/>
          </a:camera>
          <a:lightRig rig="threePt" dir="t"/>
        </a:scene3d>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clientData/>
  </xdr:twoCellAnchor>
  <xdr:twoCellAnchor editAs="oneCell">
    <xdr:from>
      <xdr:col>0</xdr:col>
      <xdr:colOff>292100</xdr:colOff>
      <xdr:row>24</xdr:row>
      <xdr:rowOff>88900</xdr:rowOff>
    </xdr:from>
    <xdr:to>
      <xdr:col>13</xdr:col>
      <xdr:colOff>222654</xdr:colOff>
      <xdr:row>55</xdr:row>
      <xdr:rowOff>25690</xdr:rowOff>
    </xdr:to>
    <xdr:pic>
      <xdr:nvPicPr>
        <xdr:cNvPr id="5" name="Picture 4">
          <a:extLst>
            <a:ext uri="{FF2B5EF4-FFF2-40B4-BE49-F238E27FC236}">
              <a16:creationId xmlns:a16="http://schemas.microsoft.com/office/drawing/2014/main" id="{D7C196C7-A6C4-F984-7E50-C8FC7BA50B5A}"/>
            </a:ext>
          </a:extLst>
        </xdr:cNvPr>
        <xdr:cNvPicPr>
          <a:picLocks noChangeAspect="1"/>
        </xdr:cNvPicPr>
      </xdr:nvPicPr>
      <xdr:blipFill>
        <a:blip xmlns:r="http://schemas.openxmlformats.org/officeDocument/2006/relationships" r:embed="rId2"/>
        <a:stretch>
          <a:fillRect/>
        </a:stretch>
      </xdr:blipFill>
      <xdr:spPr>
        <a:xfrm>
          <a:off x="292100" y="5816600"/>
          <a:ext cx="7855354" cy="5645440"/>
        </a:xfrm>
        <a:prstGeom prst="rect">
          <a:avLst/>
        </a:prstGeom>
      </xdr:spPr>
    </xdr:pic>
    <xdr:clientData/>
  </xdr:twoCellAnchor>
  <xdr:twoCellAnchor>
    <xdr:from>
      <xdr:col>11</xdr:col>
      <xdr:colOff>57150</xdr:colOff>
      <xdr:row>13</xdr:row>
      <xdr:rowOff>171450</xdr:rowOff>
    </xdr:from>
    <xdr:to>
      <xdr:col>11</xdr:col>
      <xdr:colOff>266700</xdr:colOff>
      <xdr:row>30</xdr:row>
      <xdr:rowOff>31750</xdr:rowOff>
    </xdr:to>
    <xdr:sp macro="" textlink="">
      <xdr:nvSpPr>
        <xdr:cNvPr id="6" name="Right Brace 5">
          <a:extLst>
            <a:ext uri="{FF2B5EF4-FFF2-40B4-BE49-F238E27FC236}">
              <a16:creationId xmlns:a16="http://schemas.microsoft.com/office/drawing/2014/main" id="{A2D52B4F-937E-42DE-B851-D2B064025BAC}"/>
            </a:ext>
          </a:extLst>
        </xdr:cNvPr>
        <xdr:cNvSpPr/>
      </xdr:nvSpPr>
      <xdr:spPr>
        <a:xfrm>
          <a:off x="6762750" y="3873500"/>
          <a:ext cx="209550" cy="2990850"/>
        </a:xfrm>
        <a:prstGeom prst="rightBrace">
          <a:avLst/>
        </a:prstGeom>
        <a:ln w="15875">
          <a:solidFill>
            <a:srgbClr val="FF0000"/>
          </a:solidFill>
        </a:ln>
        <a:scene3d>
          <a:camera prst="orthographicFront">
            <a:rot lat="271819" lon="0" rev="5405002"/>
          </a:camera>
          <a:lightRig rig="threePt" dir="t"/>
        </a:scene3d>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0</xdr:col>
      <xdr:colOff>228601</xdr:colOff>
      <xdr:row>1</xdr:row>
      <xdr:rowOff>66677</xdr:rowOff>
    </xdr:from>
    <xdr:ext cx="6305549" cy="35366861"/>
    <xdr:sp macro="" textlink="">
      <xdr:nvSpPr>
        <xdr:cNvPr id="2" name="TextBox 1">
          <a:extLst>
            <a:ext uri="{FF2B5EF4-FFF2-40B4-BE49-F238E27FC236}">
              <a16:creationId xmlns:a16="http://schemas.microsoft.com/office/drawing/2014/main" id="{00000000-0008-0000-0300-000002000000}"/>
            </a:ext>
          </a:extLst>
        </xdr:cNvPr>
        <xdr:cNvSpPr txBox="1"/>
      </xdr:nvSpPr>
      <xdr:spPr>
        <a:xfrm>
          <a:off x="228601" y="228602"/>
          <a:ext cx="6305549" cy="3536686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a:solidFill>
                <a:schemeClr val="tx1"/>
              </a:solidFill>
              <a:effectLst/>
              <a:latin typeface="+mn-lt"/>
              <a:ea typeface="+mn-ea"/>
              <a:cs typeface="+mn-cs"/>
            </a:rPr>
            <a:t>TR-2 Instructions</a:t>
          </a:r>
        </a:p>
        <a:p>
          <a:endParaRPr lang="en-US" sz="1100">
            <a:solidFill>
              <a:schemeClr val="tx1"/>
            </a:solidFill>
            <a:effectLst/>
            <a:latin typeface="+mn-lt"/>
            <a:ea typeface="+mn-ea"/>
            <a:cs typeface="+mn-cs"/>
          </a:endParaRPr>
        </a:p>
        <a:p>
          <a:pPr algn="ctr"/>
          <a:r>
            <a:rPr lang="en-US" sz="1600" b="1" u="sng">
              <a:solidFill>
                <a:schemeClr val="tx1"/>
              </a:solidFill>
              <a:effectLst/>
              <a:latin typeface="+mn-lt"/>
              <a:ea typeface="+mn-ea"/>
              <a:cs typeface="+mn-cs"/>
            </a:rPr>
            <a:t>General Instructions for Completing the TR-2 Report</a:t>
          </a:r>
        </a:p>
        <a:p>
          <a:endParaRPr lang="en-US" sz="1100">
            <a:solidFill>
              <a:schemeClr val="tx1"/>
            </a:solidFill>
            <a:effectLst/>
            <a:latin typeface="+mn-lt"/>
            <a:ea typeface="+mn-ea"/>
            <a:cs typeface="+mn-cs"/>
          </a:endParaRPr>
        </a:p>
        <a:p>
          <a:r>
            <a:rPr lang="en-US" sz="1100">
              <a:solidFill>
                <a:schemeClr val="tx1"/>
              </a:solidFill>
              <a:effectLst/>
              <a:latin typeface="+mn-lt"/>
              <a:ea typeface="+mn-ea"/>
              <a:cs typeface="+mn-cs"/>
            </a:rPr>
            <a:t>Before entering any data into the TR-2 Form, you</a:t>
          </a:r>
          <a:r>
            <a:rPr lang="en-US" sz="1100" baseline="0">
              <a:solidFill>
                <a:schemeClr val="tx1"/>
              </a:solidFill>
              <a:effectLst/>
              <a:latin typeface="+mn-lt"/>
              <a:ea typeface="+mn-ea"/>
              <a:cs typeface="+mn-cs"/>
            </a:rPr>
            <a:t> must</a:t>
          </a:r>
          <a:r>
            <a:rPr lang="en-US" sz="1100">
              <a:solidFill>
                <a:schemeClr val="tx1"/>
              </a:solidFill>
              <a:effectLst/>
              <a:latin typeface="+mn-lt"/>
              <a:ea typeface="+mn-ea"/>
              <a:cs typeface="+mn-cs"/>
            </a:rPr>
            <a:t> select your municipality from the "</a:t>
          </a:r>
          <a:r>
            <a:rPr lang="en-US" sz="1100" b="0">
              <a:solidFill>
                <a:schemeClr val="tx1"/>
              </a:solidFill>
              <a:effectLst/>
              <a:latin typeface="+mn-lt"/>
              <a:ea typeface="+mn-ea"/>
              <a:cs typeface="+mn-cs"/>
            </a:rPr>
            <a:t>Selection" Tab.</a:t>
          </a:r>
        </a:p>
        <a:p>
          <a:r>
            <a:rPr lang="en-US" sz="1100">
              <a:solidFill>
                <a:schemeClr val="tx1"/>
              </a:solidFill>
              <a:effectLst/>
              <a:latin typeface="+mn-lt"/>
              <a:ea typeface="+mn-ea"/>
              <a:cs typeface="+mn-cs"/>
            </a:rPr>
            <a:t>When you select your municipality, municipal special districts and other related information will populate into the forms.  </a:t>
          </a:r>
          <a:r>
            <a:rPr lang="en-US" sz="1100" b="1">
              <a:solidFill>
                <a:schemeClr val="tx1"/>
              </a:solidFill>
              <a:effectLst/>
              <a:latin typeface="+mn-lt"/>
              <a:ea typeface="+mn-ea"/>
              <a:cs typeface="+mn-cs"/>
            </a:rPr>
            <a:t>If any of the districts do not populate, do not proceed.</a:t>
          </a:r>
          <a:r>
            <a:rPr lang="en-US" sz="1100" b="1" baseline="0">
              <a:solidFill>
                <a:schemeClr val="tx1"/>
              </a:solidFill>
              <a:effectLst/>
              <a:latin typeface="+mn-lt"/>
              <a:ea typeface="+mn-ea"/>
              <a:cs typeface="+mn-cs"/>
            </a:rPr>
            <a:t>  P</a:t>
          </a:r>
          <a:r>
            <a:rPr lang="en-US" sz="1100" b="1">
              <a:solidFill>
                <a:schemeClr val="tx1"/>
              </a:solidFill>
              <a:effectLst/>
              <a:latin typeface="+mn-lt"/>
              <a:ea typeface="+mn-ea"/>
              <a:cs typeface="+mn-cs"/>
            </a:rPr>
            <a:t>lease stop and contact the information unit at  919-814-1129 or email us at localgovt_informationunit@ncdor.gov </a:t>
          </a:r>
          <a:r>
            <a:rPr lang="en-US" sz="1100" b="1" u="none" strike="noStrike">
              <a:solidFill>
                <a:schemeClr val="tx1"/>
              </a:solidFill>
              <a:effectLst/>
              <a:latin typeface="+mn-lt"/>
              <a:ea typeface="+mn-ea"/>
              <a:cs typeface="+mn-cs"/>
            </a:rPr>
            <a:t>so we can send you a form with your districts prepopulated.</a:t>
          </a:r>
          <a:endParaRPr lang="en-US" sz="1100">
            <a:solidFill>
              <a:schemeClr val="tx1"/>
            </a:solidFill>
            <a:effectLst/>
            <a:latin typeface="+mn-lt"/>
            <a:ea typeface="+mn-ea"/>
            <a:cs typeface="+mn-cs"/>
          </a:endParaRPr>
        </a:p>
        <a:p>
          <a:r>
            <a:rPr lang="en-US" sz="1100">
              <a:solidFill>
                <a:schemeClr val="tx1"/>
              </a:solidFill>
              <a:effectLst/>
              <a:latin typeface="+mn-lt"/>
              <a:ea typeface="+mn-ea"/>
              <a:cs typeface="+mn-cs"/>
            </a:rPr>
            <a:t> </a:t>
          </a:r>
        </a:p>
        <a:p>
          <a:pPr algn="ctr"/>
          <a:endParaRPr lang="en-US" sz="1600" b="1" u="sng">
            <a:solidFill>
              <a:schemeClr val="tx1"/>
            </a:solidFill>
            <a:effectLst/>
            <a:latin typeface="+mn-lt"/>
            <a:ea typeface="+mn-ea"/>
            <a:cs typeface="+mn-cs"/>
          </a:endParaRPr>
        </a:p>
        <a:p>
          <a:pPr algn="ctr"/>
          <a:r>
            <a:rPr lang="en-US" sz="1600" b="1" u="sng">
              <a:solidFill>
                <a:schemeClr val="tx1"/>
              </a:solidFill>
              <a:effectLst/>
              <a:latin typeface="+mn-lt"/>
              <a:ea typeface="+mn-ea"/>
              <a:cs typeface="+mn-cs"/>
            </a:rPr>
            <a:t>Page by Page Instructions for Completing the TR-2 Report</a:t>
          </a:r>
          <a:endParaRPr lang="en-US" sz="1600">
            <a:solidFill>
              <a:schemeClr val="tx1"/>
            </a:solidFill>
            <a:effectLst/>
            <a:latin typeface="+mn-lt"/>
            <a:ea typeface="+mn-ea"/>
            <a:cs typeface="+mn-cs"/>
          </a:endParaRPr>
        </a:p>
        <a:p>
          <a:r>
            <a:rPr lang="en-US" sz="1100">
              <a:solidFill>
                <a:schemeClr val="tx1"/>
              </a:solidFill>
              <a:effectLst/>
              <a:latin typeface="+mn-lt"/>
              <a:ea typeface="+mn-ea"/>
              <a:cs typeface="+mn-cs"/>
            </a:rPr>
            <a:t> </a:t>
          </a:r>
        </a:p>
        <a:p>
          <a:r>
            <a:rPr lang="en-US" sz="1400" b="1" u="sng">
              <a:solidFill>
                <a:schemeClr val="tx1"/>
              </a:solidFill>
              <a:effectLst/>
              <a:latin typeface="+mn-lt"/>
              <a:ea typeface="+mn-ea"/>
              <a:cs typeface="+mn-cs"/>
            </a:rPr>
            <a:t>Selection and Cover tabs:</a:t>
          </a:r>
        </a:p>
        <a:p>
          <a:endParaRPr lang="en-US" sz="1100">
            <a:solidFill>
              <a:schemeClr val="tx1"/>
            </a:solidFill>
            <a:effectLst/>
            <a:latin typeface="+mn-lt"/>
            <a:ea typeface="+mn-ea"/>
            <a:cs typeface="+mn-cs"/>
          </a:endParaRPr>
        </a:p>
        <a:p>
          <a:pPr algn="ctr"/>
          <a:r>
            <a:rPr lang="en-US" sz="1200" b="1" u="sng">
              <a:solidFill>
                <a:schemeClr val="tx1"/>
              </a:solidFill>
              <a:effectLst/>
              <a:latin typeface="+mn-lt"/>
              <a:ea typeface="+mn-ea"/>
              <a:cs typeface="+mn-cs"/>
            </a:rPr>
            <a:t>Selection Tab</a:t>
          </a:r>
        </a:p>
        <a:p>
          <a:pPr lvl="0"/>
          <a:endParaRPr lang="en-US" sz="1100">
            <a:solidFill>
              <a:schemeClr val="tx1"/>
            </a:solidFill>
            <a:effectLst/>
            <a:latin typeface="+mn-lt"/>
            <a:ea typeface="+mn-ea"/>
            <a:cs typeface="+mn-cs"/>
          </a:endParaRPr>
        </a:p>
        <a:p>
          <a:pPr lvl="1"/>
          <a:r>
            <a:rPr lang="en-US" sz="1100">
              <a:solidFill>
                <a:schemeClr val="tx1"/>
              </a:solidFill>
              <a:effectLst/>
              <a:latin typeface="+mn-lt"/>
              <a:ea typeface="+mn-ea"/>
              <a:cs typeface="+mn-cs"/>
            </a:rPr>
            <a:t>1.  As mentioned above, select your municipality.</a:t>
          </a:r>
        </a:p>
        <a:p>
          <a:pPr lvl="1"/>
          <a:r>
            <a:rPr lang="en-US" sz="1100" b="0" i="0" u="none">
              <a:solidFill>
                <a:schemeClr val="tx1"/>
              </a:solidFill>
              <a:effectLst/>
              <a:latin typeface="+mn-lt"/>
              <a:ea typeface="+mn-ea"/>
              <a:cs typeface="+mn-cs"/>
            </a:rPr>
            <a:t>2.  </a:t>
          </a:r>
          <a:r>
            <a:rPr lang="en-US" sz="1100" b="0" u="none">
              <a:solidFill>
                <a:schemeClr val="tx1"/>
              </a:solidFill>
              <a:effectLst/>
              <a:latin typeface="+mn-lt"/>
              <a:ea typeface="+mn-ea"/>
              <a:cs typeface="+mn-cs"/>
            </a:rPr>
            <a:t>Proceed</a:t>
          </a:r>
          <a:r>
            <a:rPr lang="en-US" sz="1100" b="0" u="none" baseline="0">
              <a:solidFill>
                <a:schemeClr val="tx1"/>
              </a:solidFill>
              <a:effectLst/>
              <a:latin typeface="+mn-lt"/>
              <a:ea typeface="+mn-ea"/>
              <a:cs typeface="+mn-cs"/>
            </a:rPr>
            <a:t> to the "Cover" tab</a:t>
          </a:r>
          <a:r>
            <a:rPr lang="en-US" sz="1100" b="0" u="none">
              <a:solidFill>
                <a:schemeClr val="tx1"/>
              </a:solidFill>
              <a:effectLst/>
              <a:latin typeface="+mn-lt"/>
              <a:ea typeface="+mn-ea"/>
              <a:cs typeface="+mn-cs"/>
            </a:rPr>
            <a:t>.</a:t>
          </a:r>
        </a:p>
        <a:p>
          <a:r>
            <a:rPr lang="en-US" sz="1100">
              <a:solidFill>
                <a:schemeClr val="tx1"/>
              </a:solidFill>
              <a:effectLst/>
              <a:latin typeface="+mn-lt"/>
              <a:ea typeface="+mn-ea"/>
              <a:cs typeface="+mn-cs"/>
            </a:rPr>
            <a:t> </a:t>
          </a:r>
        </a:p>
        <a:p>
          <a:pPr algn="ctr"/>
          <a:r>
            <a:rPr lang="en-US" sz="1200" b="1" u="sng">
              <a:solidFill>
                <a:schemeClr val="tx1"/>
              </a:solidFill>
              <a:effectLst/>
              <a:latin typeface="+mn-lt"/>
              <a:ea typeface="+mn-ea"/>
              <a:cs typeface="+mn-cs"/>
            </a:rPr>
            <a:t>Cover Tab</a:t>
          </a:r>
        </a:p>
        <a:p>
          <a:pPr lvl="0"/>
          <a:endParaRPr lang="en-US" sz="1100">
            <a:solidFill>
              <a:schemeClr val="tx1"/>
            </a:solidFill>
            <a:effectLst/>
            <a:latin typeface="+mn-lt"/>
            <a:ea typeface="+mn-ea"/>
            <a:cs typeface="+mn-cs"/>
          </a:endParaRPr>
        </a:p>
        <a:p>
          <a:pPr lvl="1" algn="l"/>
          <a:r>
            <a:rPr lang="en-US" sz="1100">
              <a:solidFill>
                <a:schemeClr val="tx1"/>
              </a:solidFill>
              <a:effectLst/>
              <a:latin typeface="+mn-lt"/>
              <a:ea typeface="+mn-ea"/>
              <a:cs typeface="+mn-cs"/>
            </a:rPr>
            <a:t>1.  Contact Information:</a:t>
          </a:r>
        </a:p>
        <a:p>
          <a:pPr lvl="2"/>
          <a:r>
            <a:rPr lang="en-US" sz="1100" b="1" u="sng">
              <a:solidFill>
                <a:schemeClr val="tx1"/>
              </a:solidFill>
              <a:effectLst/>
              <a:latin typeface="+mn-lt"/>
              <a:ea typeface="+mn-ea"/>
              <a:cs typeface="+mn-cs"/>
            </a:rPr>
            <a:t>A.</a:t>
          </a:r>
          <a:r>
            <a:rPr lang="en-US" sz="1100" b="1" u="sng" baseline="0">
              <a:solidFill>
                <a:schemeClr val="tx1"/>
              </a:solidFill>
              <a:effectLst/>
              <a:latin typeface="+mn-lt"/>
              <a:ea typeface="+mn-ea"/>
              <a:cs typeface="+mn-cs"/>
            </a:rPr>
            <a:t>  </a:t>
          </a:r>
          <a:r>
            <a:rPr lang="en-US" sz="1100" b="1" u="sng">
              <a:solidFill>
                <a:schemeClr val="tx1"/>
              </a:solidFill>
              <a:effectLst/>
              <a:latin typeface="+mn-lt"/>
              <a:ea typeface="+mn-ea"/>
              <a:cs typeface="+mn-cs"/>
            </a:rPr>
            <a:t>Authorization Contact</a:t>
          </a:r>
          <a:r>
            <a:rPr lang="en-US" sz="1100">
              <a:solidFill>
                <a:schemeClr val="tx1"/>
              </a:solidFill>
              <a:effectLst/>
              <a:latin typeface="+mn-lt"/>
              <a:ea typeface="+mn-ea"/>
              <a:cs typeface="+mn-cs"/>
            </a:rPr>
            <a:t> – There is no signature line.  Please enter the name of the person who authorizes the reported information.  This will typically be a Municipal Finance Director or Manager.</a:t>
          </a:r>
        </a:p>
        <a:p>
          <a:pPr lvl="2"/>
          <a:r>
            <a:rPr lang="en-US" sz="1100" b="1" u="sng">
              <a:solidFill>
                <a:schemeClr val="tx1"/>
              </a:solidFill>
              <a:effectLst/>
              <a:latin typeface="+mn-lt"/>
              <a:ea typeface="+mn-ea"/>
              <a:cs typeface="+mn-cs"/>
            </a:rPr>
            <a:t>B.  Additional Information Contact</a:t>
          </a:r>
          <a:r>
            <a:rPr lang="en-US" sz="1100">
              <a:solidFill>
                <a:schemeClr val="tx1"/>
              </a:solidFill>
              <a:effectLst/>
              <a:latin typeface="+mn-lt"/>
              <a:ea typeface="+mn-ea"/>
              <a:cs typeface="+mn-cs"/>
            </a:rPr>
            <a:t> – This is mandatory, please enter the name of an individual who can answer questions about the data, and process any revisions.</a:t>
          </a:r>
        </a:p>
        <a:p>
          <a:r>
            <a:rPr lang="en-US" sz="1100">
              <a:solidFill>
                <a:schemeClr val="tx1"/>
              </a:solidFill>
              <a:effectLst/>
              <a:latin typeface="+mn-lt"/>
              <a:ea typeface="+mn-ea"/>
              <a:cs typeface="+mn-cs"/>
            </a:rPr>
            <a:t> </a:t>
          </a:r>
        </a:p>
        <a:p>
          <a:r>
            <a:rPr lang="en-US" sz="1400" b="1" u="sng">
              <a:solidFill>
                <a:schemeClr val="tx1"/>
              </a:solidFill>
              <a:effectLst/>
              <a:latin typeface="+mn-lt"/>
              <a:ea typeface="+mn-ea"/>
              <a:cs typeface="+mn-cs"/>
            </a:rPr>
            <a:t>Informational Reporting Tabs:</a:t>
          </a:r>
        </a:p>
        <a:p>
          <a:endParaRPr lang="en-US" sz="1100">
            <a:solidFill>
              <a:schemeClr val="tx1"/>
            </a:solidFill>
            <a:effectLst/>
            <a:latin typeface="+mn-lt"/>
            <a:ea typeface="+mn-ea"/>
            <a:cs typeface="+mn-cs"/>
          </a:endParaRPr>
        </a:p>
        <a:p>
          <a:pPr algn="ctr"/>
          <a:r>
            <a:rPr lang="en-US" sz="1400" b="1" u="sng">
              <a:solidFill>
                <a:schemeClr val="tx1"/>
              </a:solidFill>
              <a:effectLst/>
              <a:latin typeface="+mn-lt"/>
              <a:ea typeface="+mn-ea"/>
              <a:cs typeface="+mn-cs"/>
            </a:rPr>
            <a:t>Page 2: Part IA. Property Valuation</a:t>
          </a:r>
        </a:p>
        <a:p>
          <a:endParaRPr lang="en-US" sz="1100">
            <a:solidFill>
              <a:schemeClr val="tx1"/>
            </a:solidFill>
            <a:effectLst/>
            <a:latin typeface="+mn-lt"/>
            <a:ea typeface="+mn-ea"/>
            <a:cs typeface="+mn-cs"/>
          </a:endParaRPr>
        </a:p>
        <a:p>
          <a:r>
            <a:rPr lang="en-US" sz="1100" b="1" u="sng">
              <a:solidFill>
                <a:schemeClr val="tx1"/>
              </a:solidFill>
              <a:effectLst/>
              <a:latin typeface="+mn-lt"/>
              <a:ea typeface="+mn-ea"/>
              <a:cs typeface="+mn-cs"/>
            </a:rPr>
            <a:t>Assessed Value of Taxable Real Property (lines 1-7)</a:t>
          </a:r>
        </a:p>
        <a:p>
          <a:endParaRPr lang="en-US" sz="1100">
            <a:solidFill>
              <a:schemeClr val="tx1"/>
            </a:solidFill>
            <a:effectLst/>
            <a:latin typeface="+mn-lt"/>
            <a:ea typeface="+mn-ea"/>
            <a:cs typeface="+mn-cs"/>
          </a:endParaRPr>
        </a:p>
        <a:p>
          <a:r>
            <a:rPr lang="en-US" sz="1100" b="1">
              <a:solidFill>
                <a:schemeClr val="tx1"/>
              </a:solidFill>
              <a:effectLst/>
              <a:latin typeface="+mn-lt"/>
              <a:ea typeface="+mn-ea"/>
              <a:cs typeface="+mn-cs"/>
            </a:rPr>
            <a:t>Line 1:   Assessed value of real residential real property:</a:t>
          </a:r>
          <a:r>
            <a:rPr lang="en-US" sz="1100">
              <a:solidFill>
                <a:schemeClr val="tx1"/>
              </a:solidFill>
              <a:effectLst/>
              <a:latin typeface="+mn-lt"/>
              <a:ea typeface="+mn-ea"/>
              <a:cs typeface="+mn-cs"/>
            </a:rPr>
            <a:t>   Residential real property generally consists of property used for housing, including certain smaller residential rental units and townhouses.  </a:t>
          </a:r>
        </a:p>
        <a:p>
          <a:r>
            <a:rPr lang="en-US" sz="1100">
              <a:solidFill>
                <a:schemeClr val="tx1"/>
              </a:solidFill>
              <a:effectLst/>
              <a:latin typeface="+mn-lt"/>
              <a:ea typeface="+mn-ea"/>
              <a:cs typeface="+mn-cs"/>
            </a:rPr>
            <a:t> </a:t>
          </a:r>
        </a:p>
        <a:p>
          <a:r>
            <a:rPr lang="en-US" sz="1100" b="1">
              <a:solidFill>
                <a:schemeClr val="tx1"/>
              </a:solidFill>
              <a:effectLst/>
              <a:latin typeface="+mn-lt"/>
              <a:ea typeface="+mn-ea"/>
              <a:cs typeface="+mn-cs"/>
            </a:rPr>
            <a:t>Line 2:   Assessed value of commercial real property:</a:t>
          </a:r>
          <a:r>
            <a:rPr lang="en-US" sz="1100">
              <a:solidFill>
                <a:schemeClr val="tx1"/>
              </a:solidFill>
              <a:effectLst/>
              <a:latin typeface="+mn-lt"/>
              <a:ea typeface="+mn-ea"/>
              <a:cs typeface="+mn-cs"/>
            </a:rPr>
            <a:t>    Commercial property generally includes any nonindustrial, nonresidential realty of a commercial enterprise, such as a retail or wholesale establishment.  Examples are service providers, hotels, restaurants, banks, service stations, commercial garages, warehouses, theaters and the like.  Rental residential</a:t>
          </a:r>
          <a:r>
            <a:rPr lang="en-US" sz="1100" baseline="0">
              <a:solidFill>
                <a:schemeClr val="tx1"/>
              </a:solidFill>
              <a:effectLst/>
              <a:latin typeface="+mn-lt"/>
              <a:ea typeface="+mn-ea"/>
              <a:cs typeface="+mn-cs"/>
            </a:rPr>
            <a:t> </a:t>
          </a:r>
          <a:r>
            <a:rPr lang="en-US" sz="1100">
              <a:solidFill>
                <a:schemeClr val="tx1"/>
              </a:solidFill>
              <a:effectLst/>
              <a:latin typeface="+mn-lt"/>
              <a:ea typeface="+mn-ea"/>
              <a:cs typeface="+mn-cs"/>
            </a:rPr>
            <a:t>properties that are categorized as commercial often include those that have more than four units.</a:t>
          </a:r>
        </a:p>
        <a:p>
          <a:endParaRPr lang="en-US" sz="1100">
            <a:solidFill>
              <a:schemeClr val="tx1"/>
            </a:solidFill>
            <a:effectLst/>
            <a:latin typeface="+mn-lt"/>
            <a:ea typeface="+mn-ea"/>
            <a:cs typeface="+mn-cs"/>
          </a:endParaRPr>
        </a:p>
        <a:p>
          <a:r>
            <a:rPr lang="en-US" sz="1100" b="1">
              <a:solidFill>
                <a:schemeClr val="tx1"/>
              </a:solidFill>
              <a:effectLst/>
              <a:latin typeface="+mn-lt"/>
              <a:ea typeface="+mn-ea"/>
              <a:cs typeface="+mn-cs"/>
            </a:rPr>
            <a:t>Line 3: Assessed value of industrial real property</a:t>
          </a:r>
          <a:r>
            <a:rPr lang="en-US" sz="1100">
              <a:solidFill>
                <a:schemeClr val="tx1"/>
              </a:solidFill>
              <a:effectLst/>
              <a:latin typeface="+mn-lt"/>
              <a:ea typeface="+mn-ea"/>
              <a:cs typeface="+mn-cs"/>
            </a:rPr>
            <a:t>:  Industrial property generally relates to property used in the manufacture of goods.  It includes factories, plants, food processing plants, mills, mines and quarries.</a:t>
          </a:r>
        </a:p>
        <a:p>
          <a:endParaRPr lang="en-US" sz="1100">
            <a:solidFill>
              <a:schemeClr val="tx1"/>
            </a:solidFill>
            <a:effectLst/>
            <a:latin typeface="+mn-lt"/>
            <a:ea typeface="+mn-ea"/>
            <a:cs typeface="+mn-cs"/>
          </a:endParaRPr>
        </a:p>
        <a:p>
          <a:r>
            <a:rPr lang="en-US" sz="1100" b="1">
              <a:solidFill>
                <a:schemeClr val="tx1"/>
              </a:solidFill>
              <a:effectLst/>
              <a:latin typeface="+mn-lt"/>
              <a:ea typeface="+mn-ea"/>
              <a:cs typeface="+mn-cs"/>
            </a:rPr>
            <a:t>Line 4: Assessed value of taxable property not included in lines 1 – 3</a:t>
          </a:r>
          <a:r>
            <a:rPr lang="en-US" sz="1100">
              <a:solidFill>
                <a:schemeClr val="tx1"/>
              </a:solidFill>
              <a:effectLst/>
              <a:latin typeface="+mn-lt"/>
              <a:ea typeface="+mn-ea"/>
              <a:cs typeface="+mn-cs"/>
            </a:rPr>
            <a:t>:  This category is often used for mixed-use property. Whenever possible, preparers are encouraged to include all property in lines 1 – 3 based upon their best estimates.</a:t>
          </a:r>
        </a:p>
        <a:p>
          <a:endParaRPr lang="en-US" sz="1100">
            <a:solidFill>
              <a:schemeClr val="tx1"/>
            </a:solidFill>
            <a:effectLst/>
            <a:latin typeface="+mn-lt"/>
            <a:ea typeface="+mn-ea"/>
            <a:cs typeface="+mn-cs"/>
          </a:endParaRPr>
        </a:p>
        <a:p>
          <a:r>
            <a:rPr lang="en-US" sz="1100" b="1">
              <a:solidFill>
                <a:schemeClr val="tx1"/>
              </a:solidFill>
              <a:effectLst/>
              <a:latin typeface="+mn-lt"/>
              <a:ea typeface="+mn-ea"/>
              <a:cs typeface="+mn-cs"/>
            </a:rPr>
            <a:t>Line 5 is a calculated total.</a:t>
          </a:r>
        </a:p>
        <a:p>
          <a:endParaRPr lang="en-US" sz="1100">
            <a:solidFill>
              <a:schemeClr val="tx1"/>
            </a:solidFill>
            <a:effectLst/>
            <a:latin typeface="+mn-lt"/>
            <a:ea typeface="+mn-ea"/>
            <a:cs typeface="+mn-cs"/>
          </a:endParaRPr>
        </a:p>
        <a:p>
          <a:r>
            <a:rPr lang="en-US" sz="1100" b="1">
              <a:solidFill>
                <a:schemeClr val="tx1"/>
              </a:solidFill>
              <a:effectLst/>
              <a:latin typeface="+mn-lt"/>
              <a:ea typeface="+mn-ea"/>
              <a:cs typeface="+mn-cs"/>
            </a:rPr>
            <a:t>Line 6: All real property exclusions, exemptions and deferments:</a:t>
          </a:r>
          <a:r>
            <a:rPr lang="en-US" sz="1100">
              <a:solidFill>
                <a:schemeClr val="tx1"/>
              </a:solidFill>
              <a:effectLst/>
              <a:latin typeface="+mn-lt"/>
              <a:ea typeface="+mn-ea"/>
              <a:cs typeface="+mn-cs"/>
            </a:rPr>
            <a:t>  This value should include the deferred present use value, plus all exclusions, exemptions and deferments.</a:t>
          </a:r>
        </a:p>
        <a:p>
          <a:endParaRPr lang="en-US" sz="1100">
            <a:solidFill>
              <a:schemeClr val="tx1"/>
            </a:solidFill>
            <a:effectLst/>
            <a:latin typeface="+mn-lt"/>
            <a:ea typeface="+mn-ea"/>
            <a:cs typeface="+mn-cs"/>
          </a:endParaRPr>
        </a:p>
        <a:p>
          <a:r>
            <a:rPr lang="en-US" sz="1100" b="1">
              <a:solidFill>
                <a:schemeClr val="tx1"/>
              </a:solidFill>
              <a:effectLst/>
              <a:latin typeface="+mn-lt"/>
              <a:ea typeface="+mn-ea"/>
              <a:cs typeface="+mn-cs"/>
            </a:rPr>
            <a:t>Line 7 is a calculated total.</a:t>
          </a:r>
        </a:p>
        <a:p>
          <a:endParaRPr lang="en-US" sz="1100">
            <a:solidFill>
              <a:schemeClr val="tx1"/>
            </a:solidFill>
            <a:effectLst/>
            <a:latin typeface="+mn-lt"/>
            <a:ea typeface="+mn-ea"/>
            <a:cs typeface="+mn-cs"/>
          </a:endParaRPr>
        </a:p>
        <a:p>
          <a:r>
            <a:rPr lang="en-US" sz="1100" b="1" u="sng">
              <a:solidFill>
                <a:schemeClr val="tx1"/>
              </a:solidFill>
              <a:effectLst/>
              <a:latin typeface="+mn-lt"/>
              <a:ea typeface="+mn-ea"/>
              <a:cs typeface="+mn-cs"/>
            </a:rPr>
            <a:t>Additional Required Information regarding Present Use Deferments (lines 8 – 10</a:t>
          </a:r>
          <a:r>
            <a:rPr lang="en-US" sz="1100">
              <a:solidFill>
                <a:schemeClr val="tx1"/>
              </a:solidFill>
              <a:effectLst/>
              <a:latin typeface="+mn-lt"/>
              <a:ea typeface="+mn-ea"/>
              <a:cs typeface="+mn-cs"/>
            </a:rPr>
            <a:t>)  These lines are included for information purposes.  These amounts should already be included in the amounts for lines 1, 2, 3, 4 &amp; 6.</a:t>
          </a:r>
        </a:p>
        <a:p>
          <a:endParaRPr lang="en-US" sz="1100">
            <a:solidFill>
              <a:schemeClr val="tx1"/>
            </a:solidFill>
            <a:effectLst/>
            <a:latin typeface="+mn-lt"/>
            <a:ea typeface="+mn-ea"/>
            <a:cs typeface="+mn-cs"/>
          </a:endParaRPr>
        </a:p>
        <a:p>
          <a:r>
            <a:rPr lang="en-US" sz="1100" b="1">
              <a:solidFill>
                <a:schemeClr val="tx1"/>
              </a:solidFill>
              <a:effectLst/>
              <a:latin typeface="+mn-lt"/>
              <a:ea typeface="+mn-ea"/>
              <a:cs typeface="+mn-cs"/>
            </a:rPr>
            <a:t>Line 8:  Full assessed value of present-use value property:</a:t>
          </a:r>
          <a:r>
            <a:rPr lang="en-US" sz="1100">
              <a:solidFill>
                <a:schemeClr val="tx1"/>
              </a:solidFill>
              <a:effectLst/>
              <a:latin typeface="+mn-lt"/>
              <a:ea typeface="+mn-ea"/>
              <a:cs typeface="+mn-cs"/>
            </a:rPr>
            <a:t>  </a:t>
          </a:r>
          <a:r>
            <a:rPr lang="en-US" sz="1100" i="0">
              <a:solidFill>
                <a:schemeClr val="tx1"/>
              </a:solidFill>
              <a:effectLst/>
              <a:latin typeface="+mn-lt"/>
              <a:ea typeface="+mn-ea"/>
              <a:cs typeface="+mn-cs"/>
            </a:rPr>
            <a:t>This line should include the assessed value of property that qualifies for use before the impact of any present-use deferment. Do not include value of any improvements or portions of parcels that do not qualify for use.</a:t>
          </a:r>
          <a:endParaRPr lang="en-US">
            <a:effectLst/>
          </a:endParaRPr>
        </a:p>
        <a:p>
          <a:endParaRPr lang="en-US" sz="1100">
            <a:solidFill>
              <a:schemeClr val="tx1"/>
            </a:solidFill>
            <a:effectLst/>
            <a:latin typeface="+mn-lt"/>
            <a:ea typeface="+mn-ea"/>
            <a:cs typeface="+mn-cs"/>
          </a:endParaRPr>
        </a:p>
        <a:p>
          <a:r>
            <a:rPr lang="en-US" sz="1100" b="1">
              <a:solidFill>
                <a:schemeClr val="tx1"/>
              </a:solidFill>
              <a:effectLst/>
              <a:latin typeface="+mn-lt"/>
              <a:ea typeface="+mn-ea"/>
              <a:cs typeface="+mn-cs"/>
            </a:rPr>
            <a:t>Line 9:  Value Deferred</a:t>
          </a:r>
          <a:r>
            <a:rPr lang="en-US" sz="1100">
              <a:solidFill>
                <a:schemeClr val="tx1"/>
              </a:solidFill>
              <a:effectLst/>
              <a:latin typeface="+mn-lt"/>
              <a:ea typeface="+mn-ea"/>
              <a:cs typeface="+mn-cs"/>
            </a:rPr>
            <a:t>:  This line should only include the amount of the current year deferred value under the present use program.  This line should be less than the amount in line 6, as the amount in line 6 includes this amount, plus other exclusions, exemptions and deferments.</a:t>
          </a:r>
        </a:p>
        <a:p>
          <a:endParaRPr lang="en-US" sz="1100">
            <a:solidFill>
              <a:schemeClr val="tx1"/>
            </a:solidFill>
            <a:effectLst/>
            <a:latin typeface="+mn-lt"/>
            <a:ea typeface="+mn-ea"/>
            <a:cs typeface="+mn-cs"/>
          </a:endParaRPr>
        </a:p>
        <a:p>
          <a:r>
            <a:rPr lang="en-US" sz="1100" b="1">
              <a:solidFill>
                <a:schemeClr val="tx1"/>
              </a:solidFill>
              <a:effectLst/>
              <a:latin typeface="+mn-lt"/>
              <a:ea typeface="+mn-ea"/>
              <a:cs typeface="+mn-cs"/>
            </a:rPr>
            <a:t>Line 10 is a calculated total.</a:t>
          </a:r>
        </a:p>
        <a:p>
          <a:endParaRPr lang="en-US" sz="1100">
            <a:solidFill>
              <a:schemeClr val="tx1"/>
            </a:solidFill>
            <a:effectLst/>
            <a:latin typeface="+mn-lt"/>
            <a:ea typeface="+mn-ea"/>
            <a:cs typeface="+mn-cs"/>
          </a:endParaRPr>
        </a:p>
        <a:p>
          <a:r>
            <a:rPr lang="en-US" sz="1100" b="1" u="sng">
              <a:solidFill>
                <a:schemeClr val="tx1"/>
              </a:solidFill>
              <a:effectLst/>
              <a:latin typeface="+mn-lt"/>
              <a:ea typeface="+mn-ea"/>
              <a:cs typeface="+mn-cs"/>
            </a:rPr>
            <a:t>Assessed value of Taxable Personal Property (excluding registered motor vehicles (lines 11 – 16)</a:t>
          </a:r>
        </a:p>
        <a:p>
          <a:endParaRPr lang="en-US" sz="1100">
            <a:solidFill>
              <a:schemeClr val="tx1"/>
            </a:solidFill>
            <a:effectLst/>
            <a:latin typeface="+mn-lt"/>
            <a:ea typeface="+mn-ea"/>
            <a:cs typeface="+mn-cs"/>
          </a:endParaRPr>
        </a:p>
        <a:p>
          <a:r>
            <a:rPr lang="en-US" sz="1100" b="1">
              <a:solidFill>
                <a:schemeClr val="tx1"/>
              </a:solidFill>
              <a:effectLst/>
              <a:latin typeface="+mn-lt"/>
              <a:ea typeface="+mn-ea"/>
              <a:cs typeface="+mn-cs"/>
            </a:rPr>
            <a:t>Line 11.  Business personal property:</a:t>
          </a:r>
          <a:r>
            <a:rPr lang="en-US" sz="1100">
              <a:solidFill>
                <a:schemeClr val="tx1"/>
              </a:solidFill>
              <a:effectLst/>
              <a:latin typeface="+mn-lt"/>
              <a:ea typeface="+mn-ea"/>
              <a:cs typeface="+mn-cs"/>
            </a:rPr>
            <a:t>  This value should include all personal property, i.e. machinery, equipment, furniture and fixtures </a:t>
          </a:r>
          <a:r>
            <a:rPr lang="en-US" sz="1100" u="sng">
              <a:solidFill>
                <a:schemeClr val="tx1"/>
              </a:solidFill>
              <a:effectLst/>
              <a:latin typeface="+mn-lt"/>
              <a:ea typeface="+mn-ea"/>
              <a:cs typeface="+mn-cs"/>
            </a:rPr>
            <a:t>used for the production of income</a:t>
          </a:r>
          <a:r>
            <a:rPr lang="en-US" sz="1100">
              <a:solidFill>
                <a:schemeClr val="tx1"/>
              </a:solidFill>
              <a:effectLst/>
              <a:latin typeface="+mn-lt"/>
              <a:ea typeface="+mn-ea"/>
              <a:cs typeface="+mn-cs"/>
            </a:rPr>
            <a:t>.  It includes billboards and any other equipment used to produce income, such as airplanes, trailers, tractors, boats, and manufactured homes that are not classified as real property homes and are used as mobile offices.  The key is that these items are used for the production of income. </a:t>
          </a:r>
        </a:p>
        <a:p>
          <a:endParaRPr lang="en-US" sz="1100">
            <a:solidFill>
              <a:schemeClr val="tx1"/>
            </a:solidFill>
            <a:effectLst/>
            <a:latin typeface="+mn-lt"/>
            <a:ea typeface="+mn-ea"/>
            <a:cs typeface="+mn-cs"/>
          </a:endParaRPr>
        </a:p>
        <a:p>
          <a:r>
            <a:rPr lang="en-US" sz="1100" b="1">
              <a:solidFill>
                <a:schemeClr val="tx1"/>
              </a:solidFill>
              <a:effectLst/>
              <a:latin typeface="+mn-lt"/>
              <a:ea typeface="+mn-ea"/>
              <a:cs typeface="+mn-cs"/>
            </a:rPr>
            <a:t>Line 12. Non-business personal property</a:t>
          </a:r>
          <a:r>
            <a:rPr lang="en-US" sz="1100">
              <a:solidFill>
                <a:schemeClr val="tx1"/>
              </a:solidFill>
              <a:effectLst/>
              <a:latin typeface="+mn-lt"/>
              <a:ea typeface="+mn-ea"/>
              <a:cs typeface="+mn-cs"/>
            </a:rPr>
            <a:t>:  This value includes all personal property that is </a:t>
          </a:r>
          <a:r>
            <a:rPr lang="en-US" sz="1100" u="sng">
              <a:solidFill>
                <a:schemeClr val="tx1"/>
              </a:solidFill>
              <a:effectLst/>
              <a:latin typeface="+mn-lt"/>
              <a:ea typeface="+mn-ea"/>
              <a:cs typeface="+mn-cs"/>
            </a:rPr>
            <a:t>not used for the production </a:t>
          </a:r>
          <a:r>
            <a:rPr lang="en-US" sz="1100">
              <a:solidFill>
                <a:schemeClr val="tx1"/>
              </a:solidFill>
              <a:effectLst/>
              <a:latin typeface="+mn-lt"/>
              <a:ea typeface="+mn-ea"/>
              <a:cs typeface="+mn-cs"/>
            </a:rPr>
            <a:t>of income.</a:t>
          </a:r>
          <a:r>
            <a:rPr lang="en-US" sz="1100" baseline="0">
              <a:solidFill>
                <a:schemeClr val="tx1"/>
              </a:solidFill>
              <a:effectLst/>
              <a:latin typeface="+mn-lt"/>
              <a:ea typeface="+mn-ea"/>
              <a:cs typeface="+mn-cs"/>
            </a:rPr>
            <a:t>  This includes but is not limited to </a:t>
          </a:r>
          <a:r>
            <a:rPr lang="en-US" sz="1100">
              <a:solidFill>
                <a:schemeClr val="tx1"/>
              </a:solidFill>
              <a:effectLst/>
              <a:latin typeface="+mn-lt"/>
              <a:ea typeface="+mn-ea"/>
              <a:cs typeface="+mn-cs"/>
            </a:rPr>
            <a:t>untagged vehicles (automobiles, motorcycles, recreational vehicles) airplanes, trailers</a:t>
          </a:r>
          <a:r>
            <a:rPr lang="en-US" sz="1100" baseline="0">
              <a:solidFill>
                <a:schemeClr val="tx1"/>
              </a:solidFill>
              <a:effectLst/>
              <a:latin typeface="+mn-lt"/>
              <a:ea typeface="+mn-ea"/>
              <a:cs typeface="+mn-cs"/>
            </a:rPr>
            <a:t> and</a:t>
          </a:r>
          <a:r>
            <a:rPr lang="en-US" sz="1100">
              <a:solidFill>
                <a:schemeClr val="tx1"/>
              </a:solidFill>
              <a:effectLst/>
              <a:latin typeface="+mn-lt"/>
              <a:ea typeface="+mn-ea"/>
              <a:cs typeface="+mn-cs"/>
            </a:rPr>
            <a:t> manufactured homes that are not classified as real property.  The key is that these items are not used for the production of income.</a:t>
          </a:r>
        </a:p>
        <a:p>
          <a:r>
            <a:rPr lang="en-US" sz="1100">
              <a:solidFill>
                <a:schemeClr val="tx1"/>
              </a:solidFill>
              <a:effectLst/>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lang="en-US" sz="1100" b="1">
              <a:solidFill>
                <a:schemeClr val="tx1"/>
              </a:solidFill>
              <a:effectLst/>
              <a:latin typeface="+mn-lt"/>
              <a:ea typeface="+mn-ea"/>
              <a:cs typeface="+mn-cs"/>
            </a:rPr>
            <a:t>Line 13. All other taxable personal property not included in lines 11 or 12:  </a:t>
          </a:r>
          <a:r>
            <a:rPr lang="en-US" sz="1100" b="0">
              <a:solidFill>
                <a:schemeClr val="tx1"/>
              </a:solidFill>
              <a:effectLst/>
              <a:latin typeface="+mn-lt"/>
              <a:ea typeface="+mn-ea"/>
              <a:cs typeface="+mn-cs"/>
            </a:rPr>
            <a:t>Some</a:t>
          </a:r>
          <a:r>
            <a:rPr lang="en-US" sz="1100" b="0" baseline="0">
              <a:solidFill>
                <a:schemeClr val="tx1"/>
              </a:solidFill>
              <a:effectLst/>
              <a:latin typeface="+mn-lt"/>
              <a:ea typeface="+mn-ea"/>
              <a:cs typeface="+mn-cs"/>
            </a:rPr>
            <a:t> municipalities</a:t>
          </a:r>
          <a:r>
            <a:rPr lang="en-US" sz="1100">
              <a:solidFill>
                <a:schemeClr val="tx1"/>
              </a:solidFill>
              <a:effectLst/>
              <a:latin typeface="+mn-lt"/>
              <a:ea typeface="+mn-ea"/>
              <a:cs typeface="+mn-cs"/>
            </a:rPr>
            <a:t> have  used this line when they are unable to identify whether the property is used for business or non-business personal use. </a:t>
          </a:r>
          <a:r>
            <a:rPr lang="en-US" sz="1100" baseline="0">
              <a:solidFill>
                <a:schemeClr val="tx1"/>
              </a:solidFill>
              <a:effectLst/>
              <a:latin typeface="+mn-lt"/>
              <a:ea typeface="+mn-ea"/>
              <a:cs typeface="+mn-cs"/>
            </a:rPr>
            <a:t> We encourage the completers of this form to do their best to classify property either as business or non-business.</a:t>
          </a:r>
          <a:endParaRPr lang="en-US">
            <a:effectLst/>
          </a:endParaRPr>
        </a:p>
        <a:p>
          <a:endParaRPr lang="en-US" sz="1100">
            <a:solidFill>
              <a:schemeClr val="tx1"/>
            </a:solidFill>
            <a:effectLst/>
            <a:latin typeface="+mn-lt"/>
            <a:ea typeface="+mn-ea"/>
            <a:cs typeface="+mn-cs"/>
          </a:endParaRPr>
        </a:p>
        <a:p>
          <a:r>
            <a:rPr lang="en-US" sz="1100">
              <a:solidFill>
                <a:schemeClr val="tx1"/>
              </a:solidFill>
              <a:effectLst/>
              <a:latin typeface="+mn-lt"/>
              <a:ea typeface="+mn-ea"/>
              <a:cs typeface="+mn-cs"/>
            </a:rPr>
            <a:t> </a:t>
          </a:r>
          <a:r>
            <a:rPr lang="en-US" sz="1100" b="1">
              <a:solidFill>
                <a:schemeClr val="tx1"/>
              </a:solidFill>
              <a:effectLst/>
              <a:latin typeface="+mn-lt"/>
              <a:ea typeface="+mn-ea"/>
              <a:cs typeface="+mn-cs"/>
            </a:rPr>
            <a:t>Line 14. is a calculated total.</a:t>
          </a:r>
        </a:p>
        <a:p>
          <a:endParaRPr lang="en-US" sz="1100">
            <a:solidFill>
              <a:schemeClr val="tx1"/>
            </a:solidFill>
            <a:effectLst/>
            <a:latin typeface="+mn-lt"/>
            <a:ea typeface="+mn-ea"/>
            <a:cs typeface="+mn-cs"/>
          </a:endParaRPr>
        </a:p>
        <a:p>
          <a:r>
            <a:rPr lang="en-US" sz="1100" b="1">
              <a:solidFill>
                <a:schemeClr val="tx1"/>
              </a:solidFill>
              <a:effectLst/>
              <a:latin typeface="+mn-lt"/>
              <a:ea typeface="+mn-ea"/>
              <a:cs typeface="+mn-cs"/>
            </a:rPr>
            <a:t>Line 15.  All personal property exclusions, exemptions and deferments:  </a:t>
          </a:r>
          <a:r>
            <a:rPr lang="en-US" sz="1100">
              <a:solidFill>
                <a:schemeClr val="tx1"/>
              </a:solidFill>
              <a:effectLst/>
              <a:latin typeface="+mn-lt"/>
              <a:ea typeface="+mn-ea"/>
              <a:cs typeface="+mn-cs"/>
            </a:rPr>
            <a:t>Subtract all exclusions, exemptions and deferments so the total in line 16 corresponds to value that is actually assessed.</a:t>
          </a:r>
        </a:p>
        <a:p>
          <a:r>
            <a:rPr lang="en-US" sz="1100" b="1">
              <a:solidFill>
                <a:schemeClr val="tx1"/>
              </a:solidFill>
              <a:effectLst/>
              <a:latin typeface="+mn-lt"/>
              <a:ea typeface="+mn-ea"/>
              <a:cs typeface="+mn-cs"/>
            </a:rPr>
            <a:t>  </a:t>
          </a:r>
          <a:endParaRPr lang="en-US" sz="1100">
            <a:solidFill>
              <a:schemeClr val="tx1"/>
            </a:solidFill>
            <a:effectLst/>
            <a:latin typeface="+mn-lt"/>
            <a:ea typeface="+mn-ea"/>
            <a:cs typeface="+mn-cs"/>
          </a:endParaRPr>
        </a:p>
        <a:p>
          <a:r>
            <a:rPr lang="en-US" sz="1100" b="1">
              <a:solidFill>
                <a:schemeClr val="tx1"/>
              </a:solidFill>
              <a:effectLst/>
              <a:latin typeface="+mn-lt"/>
              <a:ea typeface="+mn-ea"/>
              <a:cs typeface="+mn-cs"/>
            </a:rPr>
            <a:t>Line 16. is a calculated total.</a:t>
          </a:r>
        </a:p>
        <a:p>
          <a:endParaRPr lang="en-US" sz="1100">
            <a:solidFill>
              <a:schemeClr val="tx1"/>
            </a:solidFill>
            <a:effectLst/>
            <a:latin typeface="+mn-lt"/>
            <a:ea typeface="+mn-ea"/>
            <a:cs typeface="+mn-cs"/>
          </a:endParaRPr>
        </a:p>
        <a:p>
          <a:r>
            <a:rPr lang="en-US" sz="1100" b="1">
              <a:solidFill>
                <a:schemeClr val="tx1"/>
              </a:solidFill>
              <a:effectLst/>
              <a:latin typeface="+mn-lt"/>
              <a:ea typeface="+mn-ea"/>
              <a:cs typeface="+mn-cs"/>
            </a:rPr>
            <a:t>Line 17. Total Assessed Value of Public Service Companies:  </a:t>
          </a:r>
          <a:r>
            <a:rPr lang="en-US" sz="1100">
              <a:solidFill>
                <a:schemeClr val="tx1"/>
              </a:solidFill>
              <a:effectLst/>
              <a:latin typeface="+mn-lt"/>
              <a:ea typeface="+mn-ea"/>
              <a:cs typeface="+mn-cs"/>
            </a:rPr>
            <a:t>This is the value the municipality assessed based on the public service company certification provided by NC Department of Revenue.</a:t>
          </a:r>
        </a:p>
        <a:p>
          <a:endParaRPr lang="en-US" sz="1100">
            <a:solidFill>
              <a:schemeClr val="tx1"/>
            </a:solidFill>
            <a:effectLst/>
            <a:latin typeface="+mn-lt"/>
            <a:ea typeface="+mn-ea"/>
            <a:cs typeface="+mn-cs"/>
          </a:endParaRPr>
        </a:p>
        <a:p>
          <a:r>
            <a:rPr lang="en-US" sz="1100" b="1">
              <a:solidFill>
                <a:schemeClr val="tx1"/>
              </a:solidFill>
              <a:effectLst/>
              <a:latin typeface="+mn-lt"/>
              <a:ea typeface="+mn-ea"/>
              <a:cs typeface="+mn-cs"/>
            </a:rPr>
            <a:t>Line 18. is a calculated total.</a:t>
          </a:r>
        </a:p>
        <a:p>
          <a:endParaRPr lang="en-US" sz="1100">
            <a:solidFill>
              <a:schemeClr val="tx1"/>
            </a:solidFill>
            <a:effectLst/>
            <a:latin typeface="+mn-lt"/>
            <a:ea typeface="+mn-ea"/>
            <a:cs typeface="+mn-cs"/>
          </a:endParaRPr>
        </a:p>
        <a:p>
          <a:r>
            <a:rPr lang="en-US" sz="1100" b="1">
              <a:solidFill>
                <a:schemeClr val="tx1"/>
              </a:solidFill>
              <a:effectLst/>
              <a:latin typeface="+mn-lt"/>
              <a:ea typeface="+mn-ea"/>
              <a:cs typeface="+mn-cs"/>
            </a:rPr>
            <a:t>General notes regarding Discovered Property:</a:t>
          </a:r>
        </a:p>
        <a:p>
          <a:r>
            <a:rPr lang="en-US" sz="1100" b="1">
              <a:solidFill>
                <a:schemeClr val="tx1"/>
              </a:solidFill>
              <a:effectLst/>
              <a:latin typeface="+mn-lt"/>
              <a:ea typeface="+mn-ea"/>
              <a:cs typeface="+mn-cs"/>
            </a:rPr>
            <a:t>	</a:t>
          </a:r>
          <a:endParaRPr lang="en-US" sz="1100">
            <a:solidFill>
              <a:schemeClr val="tx1"/>
            </a:solidFill>
            <a:effectLst/>
            <a:latin typeface="+mn-lt"/>
            <a:ea typeface="+mn-ea"/>
            <a:cs typeface="+mn-cs"/>
          </a:endParaRPr>
        </a:p>
        <a:p>
          <a:r>
            <a:rPr lang="en-US" sz="1100" b="1">
              <a:solidFill>
                <a:schemeClr val="tx1"/>
              </a:solidFill>
              <a:effectLst/>
              <a:latin typeface="+mn-lt"/>
              <a:ea typeface="+mn-ea"/>
              <a:cs typeface="+mn-cs"/>
            </a:rPr>
            <a:t>Value of Discovered Property:   </a:t>
          </a:r>
          <a:r>
            <a:rPr lang="en-US" sz="1100">
              <a:solidFill>
                <a:schemeClr val="tx1"/>
              </a:solidFill>
              <a:effectLst/>
              <a:latin typeface="+mn-lt"/>
              <a:ea typeface="+mn-ea"/>
              <a:cs typeface="+mn-cs"/>
            </a:rPr>
            <a:t>The value for the current year discovery should be included in this section, under the appropriate property type.  Amounts from prior year discoveries should not be included in this section.  For example, a boat with an assessed value of $1,000 was discovered for the current year and then each of the five prior periods.   The discovered value listed should be the $1,000 for the current year under personal property.   The combined value of $5,000 for the five prior years should not be included in the value reported.  </a:t>
          </a:r>
        </a:p>
        <a:p>
          <a:r>
            <a:rPr lang="en-US" sz="1100" b="1">
              <a:solidFill>
                <a:schemeClr val="tx1"/>
              </a:solidFill>
              <a:effectLst/>
              <a:latin typeface="+mn-lt"/>
              <a:ea typeface="+mn-ea"/>
              <a:cs typeface="+mn-cs"/>
            </a:rPr>
            <a:t> </a:t>
          </a:r>
          <a:endParaRPr lang="en-US" sz="1100">
            <a:solidFill>
              <a:schemeClr val="tx1"/>
            </a:solidFill>
            <a:effectLst/>
            <a:latin typeface="+mn-lt"/>
            <a:ea typeface="+mn-ea"/>
            <a:cs typeface="+mn-cs"/>
          </a:endParaRPr>
        </a:p>
        <a:p>
          <a:pPr algn="ctr"/>
          <a:r>
            <a:rPr lang="en-US" sz="1600" b="1" u="sng">
              <a:solidFill>
                <a:schemeClr val="tx1"/>
              </a:solidFill>
              <a:effectLst/>
              <a:latin typeface="+mn-lt"/>
              <a:ea typeface="+mn-ea"/>
              <a:cs typeface="+mn-cs"/>
            </a:rPr>
            <a:t>Page 3 Part 1B. Municipal Tax Rate &amp; Levies for Fiscal Year </a:t>
          </a:r>
        </a:p>
        <a:p>
          <a:endParaRPr lang="en-US" sz="1100">
            <a:solidFill>
              <a:schemeClr val="tx1"/>
            </a:solidFill>
            <a:effectLst/>
            <a:latin typeface="+mn-lt"/>
            <a:ea typeface="+mn-ea"/>
            <a:cs typeface="+mn-cs"/>
          </a:endParaRPr>
        </a:p>
        <a:p>
          <a:r>
            <a:rPr lang="en-US" sz="1100" b="1">
              <a:solidFill>
                <a:schemeClr val="tx1"/>
              </a:solidFill>
              <a:effectLst/>
              <a:latin typeface="+mn-lt"/>
              <a:ea typeface="+mn-ea"/>
              <a:cs typeface="+mn-cs"/>
            </a:rPr>
            <a:t>Municipal Tax Rate:  </a:t>
          </a:r>
          <a:r>
            <a:rPr lang="en-US" sz="1100">
              <a:solidFill>
                <a:schemeClr val="tx1"/>
              </a:solidFill>
              <a:effectLst/>
              <a:latin typeface="+mn-lt"/>
              <a:ea typeface="+mn-ea"/>
              <a:cs typeface="+mn-cs"/>
            </a:rPr>
            <a:t>The rate assessed by the municipality should be entered.</a:t>
          </a:r>
        </a:p>
        <a:p>
          <a:endParaRPr lang="en-US" sz="1100">
            <a:solidFill>
              <a:schemeClr val="tx1"/>
            </a:solidFill>
            <a:effectLst/>
            <a:latin typeface="+mn-lt"/>
            <a:ea typeface="+mn-ea"/>
            <a:cs typeface="+mn-cs"/>
          </a:endParaRPr>
        </a:p>
        <a:p>
          <a:endParaRPr lang="en-US" sz="1100">
            <a:solidFill>
              <a:schemeClr val="tx1"/>
            </a:solidFill>
            <a:effectLst/>
            <a:latin typeface="+mn-lt"/>
            <a:ea typeface="+mn-ea"/>
            <a:cs typeface="+mn-cs"/>
          </a:endParaRPr>
        </a:p>
        <a:p>
          <a:r>
            <a:rPr lang="en-US" sz="1100" b="1">
              <a:solidFill>
                <a:schemeClr val="tx1"/>
              </a:solidFill>
              <a:effectLst/>
              <a:latin typeface="+mn-lt"/>
              <a:ea typeface="+mn-ea"/>
              <a:cs typeface="+mn-cs"/>
            </a:rPr>
            <a:t>Line 1. Municipal levy: </a:t>
          </a:r>
          <a:r>
            <a:rPr lang="en-US" sz="1100">
              <a:solidFill>
                <a:schemeClr val="tx1"/>
              </a:solidFill>
              <a:effectLst/>
              <a:latin typeface="+mn-lt"/>
              <a:ea typeface="+mn-ea"/>
              <a:cs typeface="+mn-cs"/>
            </a:rPr>
            <a:t>This levy amount should be based on the value from Page 2, line 18, </a:t>
          </a:r>
          <a:r>
            <a:rPr lang="en-US" sz="1100" u="sng">
              <a:solidFill>
                <a:schemeClr val="tx1"/>
              </a:solidFill>
              <a:effectLst/>
              <a:latin typeface="+mn-lt"/>
              <a:ea typeface="+mn-ea"/>
              <a:cs typeface="+mn-cs"/>
            </a:rPr>
            <a:t>with the exception of the following</a:t>
          </a:r>
          <a:r>
            <a:rPr lang="en-US" sz="1100">
              <a:solidFill>
                <a:schemeClr val="tx1"/>
              </a:solidFill>
              <a:effectLst/>
              <a:latin typeface="+mn-lt"/>
              <a:ea typeface="+mn-ea"/>
              <a:cs typeface="+mn-cs"/>
            </a:rPr>
            <a:t>:  items reported on Line 2 and Line 3 (see below), assessments for special districts, registered motor vehicles reported on page 5a, and deferred levies </a:t>
          </a:r>
          <a:r>
            <a:rPr lang="en-US" sz="1100" u="sng">
              <a:solidFill>
                <a:schemeClr val="tx1"/>
              </a:solidFill>
              <a:effectLst/>
              <a:latin typeface="+mn-lt"/>
              <a:ea typeface="+mn-ea"/>
              <a:cs typeface="+mn-cs"/>
            </a:rPr>
            <a:t>not</a:t>
          </a:r>
          <a:r>
            <a:rPr lang="en-US" sz="1100">
              <a:solidFill>
                <a:schemeClr val="tx1"/>
              </a:solidFill>
              <a:effectLst/>
              <a:latin typeface="+mn-lt"/>
              <a:ea typeface="+mn-ea"/>
              <a:cs typeface="+mn-cs"/>
            </a:rPr>
            <a:t> charged to the tax collector.</a:t>
          </a:r>
          <a:endParaRPr lang="en-US">
            <a:effectLst/>
          </a:endParaRPr>
        </a:p>
        <a:p>
          <a:r>
            <a:rPr lang="en-US" sz="1100">
              <a:solidFill>
                <a:schemeClr val="tx1"/>
              </a:solidFill>
              <a:effectLst/>
              <a:latin typeface="+mn-lt"/>
              <a:ea typeface="+mn-ea"/>
              <a:cs typeface="+mn-cs"/>
            </a:rPr>
            <a:t> </a:t>
          </a:r>
          <a:endParaRPr lang="en-US">
            <a:effectLst/>
          </a:endParaRPr>
        </a:p>
        <a:p>
          <a:r>
            <a:rPr lang="en-US" sz="1100" b="1">
              <a:solidFill>
                <a:schemeClr val="tx1"/>
              </a:solidFill>
              <a:effectLst/>
              <a:latin typeface="+mn-lt"/>
              <a:ea typeface="+mn-ea"/>
              <a:cs typeface="+mn-cs"/>
            </a:rPr>
            <a:t>Line 2. Late listings and discovered properties:  </a:t>
          </a:r>
          <a:r>
            <a:rPr lang="en-US" sz="1100">
              <a:solidFill>
                <a:schemeClr val="tx1"/>
              </a:solidFill>
              <a:effectLst/>
              <a:latin typeface="+mn-lt"/>
              <a:ea typeface="+mn-ea"/>
              <a:cs typeface="+mn-cs"/>
            </a:rPr>
            <a:t> The levy for the current year and any prior year assessments should be included on this line.  For example, in the current tax year, a boat with a value of $1,000 was assessed a levy of $70 for the current year, and each of the five previous years, for a total of $420 in taxes.  The total of $420 should be included on this line, since the prior period discoveries were levied in the current year. </a:t>
          </a:r>
        </a:p>
        <a:p>
          <a:r>
            <a:rPr lang="en-US" sz="1100">
              <a:solidFill>
                <a:schemeClr val="tx1"/>
              </a:solidFill>
              <a:effectLst/>
              <a:latin typeface="+mn-lt"/>
              <a:ea typeface="+mn-ea"/>
              <a:cs typeface="+mn-cs"/>
            </a:rPr>
            <a:t>   </a:t>
          </a:r>
        </a:p>
        <a:p>
          <a:r>
            <a:rPr lang="en-US" sz="1100" b="1">
              <a:solidFill>
                <a:schemeClr val="tx1"/>
              </a:solidFill>
              <a:effectLst/>
              <a:latin typeface="+mn-lt"/>
              <a:ea typeface="+mn-ea"/>
              <a:cs typeface="+mn-cs"/>
            </a:rPr>
            <a:t>Line 3. Penalties on late listings and discoveries:  </a:t>
          </a:r>
          <a:r>
            <a:rPr lang="en-US" sz="1100">
              <a:solidFill>
                <a:schemeClr val="tx1"/>
              </a:solidFill>
              <a:effectLst/>
              <a:latin typeface="+mn-lt"/>
              <a:ea typeface="+mn-ea"/>
              <a:cs typeface="+mn-cs"/>
            </a:rPr>
            <a:t> Penalties related to any of the levies in line 2 should be included on this line.</a:t>
          </a:r>
        </a:p>
        <a:p>
          <a:endParaRPr lang="en-US" sz="1100">
            <a:solidFill>
              <a:schemeClr val="tx1"/>
            </a:solidFill>
            <a:effectLst/>
            <a:latin typeface="+mn-lt"/>
            <a:ea typeface="+mn-ea"/>
            <a:cs typeface="+mn-cs"/>
          </a:endParaRPr>
        </a:p>
        <a:p>
          <a:r>
            <a:rPr lang="en-US" sz="1100" b="1">
              <a:solidFill>
                <a:schemeClr val="tx1"/>
              </a:solidFill>
              <a:effectLst/>
              <a:latin typeface="+mn-lt"/>
              <a:ea typeface="+mn-ea"/>
              <a:cs typeface="+mn-cs"/>
            </a:rPr>
            <a:t>Line 4. Releases / Refunds of Current Year Levies</a:t>
          </a:r>
          <a:r>
            <a:rPr lang="en-US" sz="1100">
              <a:solidFill>
                <a:schemeClr val="tx1"/>
              </a:solidFill>
              <a:effectLst/>
              <a:latin typeface="+mn-lt"/>
              <a:ea typeface="+mn-ea"/>
              <a:cs typeface="+mn-cs"/>
            </a:rPr>
            <a:t>:    The total value reported on line 5 should be net of releases and refunds.  Releases and refunds should be removed from line 4, if the totals for lines 1-3 are not already reduced to account for refunds and releases.</a:t>
          </a:r>
        </a:p>
        <a:p>
          <a:endParaRPr lang="en-US" sz="1100">
            <a:solidFill>
              <a:schemeClr val="tx1"/>
            </a:solidFill>
            <a:effectLst/>
            <a:latin typeface="+mn-lt"/>
            <a:ea typeface="+mn-ea"/>
            <a:cs typeface="+mn-cs"/>
          </a:endParaRPr>
        </a:p>
        <a:p>
          <a:r>
            <a:rPr lang="en-US" sz="1100" b="1">
              <a:solidFill>
                <a:schemeClr val="tx1"/>
              </a:solidFill>
              <a:effectLst/>
              <a:latin typeface="+mn-lt"/>
              <a:ea typeface="+mn-ea"/>
              <a:cs typeface="+mn-cs"/>
            </a:rPr>
            <a:t>Line 5 is a calculated total.</a:t>
          </a:r>
        </a:p>
        <a:p>
          <a:endParaRPr lang="en-US" sz="1100" b="1">
            <a:solidFill>
              <a:schemeClr val="tx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b="1">
              <a:solidFill>
                <a:schemeClr val="tx1"/>
              </a:solidFill>
              <a:effectLst/>
              <a:latin typeface="+mn-lt"/>
              <a:ea typeface="+mn-ea"/>
              <a:cs typeface="+mn-cs"/>
            </a:rPr>
            <a:t>Suggestion</a:t>
          </a:r>
          <a:r>
            <a:rPr lang="en-US" sz="1100" b="1" baseline="0">
              <a:solidFill>
                <a:schemeClr val="tx1"/>
              </a:solidFill>
              <a:effectLst/>
              <a:latin typeface="+mn-lt"/>
              <a:ea typeface="+mn-ea"/>
              <a:cs typeface="+mn-cs"/>
            </a:rPr>
            <a:t> for accuracy check</a:t>
          </a:r>
          <a:r>
            <a:rPr lang="en-US" sz="1100" b="0" baseline="0">
              <a:solidFill>
                <a:schemeClr val="tx1"/>
              </a:solidFill>
              <a:effectLst/>
              <a:latin typeface="+mn-lt"/>
              <a:ea typeface="+mn-ea"/>
              <a:cs typeface="+mn-cs"/>
            </a:rPr>
            <a:t>:  If you apply the county tax rate to the page 2, line 18 total, the result should fall in between the page 3, line 1 and line 5 amounts.</a:t>
          </a:r>
          <a:endParaRPr lang="en-US">
            <a:effectLst/>
          </a:endParaRPr>
        </a:p>
        <a:p>
          <a:endParaRPr lang="en-US" sz="1100" b="1">
            <a:solidFill>
              <a:schemeClr val="tx1"/>
            </a:solidFill>
            <a:effectLst/>
            <a:latin typeface="+mn-lt"/>
            <a:ea typeface="+mn-ea"/>
            <a:cs typeface="+mn-cs"/>
          </a:endParaRPr>
        </a:p>
        <a:p>
          <a:endParaRPr lang="en-US" sz="1100">
            <a:solidFill>
              <a:schemeClr val="tx1"/>
            </a:solidFill>
            <a:effectLst/>
            <a:latin typeface="+mn-lt"/>
            <a:ea typeface="+mn-ea"/>
            <a:cs typeface="+mn-cs"/>
          </a:endParaRPr>
        </a:p>
        <a:p>
          <a:pPr algn="ctr"/>
          <a:r>
            <a:rPr lang="en-US" sz="1600" b="1" u="sng">
              <a:solidFill>
                <a:schemeClr val="tx1"/>
              </a:solidFill>
              <a:effectLst/>
              <a:latin typeface="+mn-lt"/>
              <a:ea typeface="+mn-ea"/>
              <a:cs typeface="+mn-cs"/>
            </a:rPr>
            <a:t>Page 4 Part 1C. Supplementary Schedule of Valuations and Levies for Municipalities Located in More Than One County</a:t>
          </a:r>
        </a:p>
        <a:p>
          <a:endParaRPr lang="en-US" sz="1100">
            <a:solidFill>
              <a:schemeClr val="tx1"/>
            </a:solidFill>
            <a:effectLst/>
            <a:latin typeface="+mn-lt"/>
            <a:ea typeface="+mn-ea"/>
            <a:cs typeface="+mn-cs"/>
          </a:endParaRPr>
        </a:p>
        <a:p>
          <a:r>
            <a:rPr lang="en-US" sz="1100">
              <a:solidFill>
                <a:schemeClr val="tx1"/>
              </a:solidFill>
              <a:effectLst/>
              <a:latin typeface="+mn-lt"/>
              <a:ea typeface="+mn-ea"/>
              <a:cs typeface="+mn-cs"/>
            </a:rPr>
            <a:t>This form is for municipalities that fall within more than one county.  The purpose of this form it to allocated the amounts from pages 2 and 3 by county.   The county names should have prepopulated at the top of the columns when the municipality was chosen on the “Selection” tab.  That combined totals on this page should equal the totals on pages 2 and 3;</a:t>
          </a:r>
          <a:r>
            <a:rPr lang="en-US" sz="1100" baseline="0">
              <a:solidFill>
                <a:schemeClr val="tx1"/>
              </a:solidFill>
              <a:effectLst/>
              <a:latin typeface="+mn-lt"/>
              <a:ea typeface="+mn-ea"/>
              <a:cs typeface="+mn-cs"/>
            </a:rPr>
            <a:t> e</a:t>
          </a:r>
          <a:r>
            <a:rPr lang="en-US" sz="1100">
              <a:solidFill>
                <a:schemeClr val="tx1"/>
              </a:solidFill>
              <a:effectLst/>
              <a:latin typeface="+mn-lt"/>
              <a:ea typeface="+mn-ea"/>
              <a:cs typeface="+mn-cs"/>
            </a:rPr>
            <a:t>rror messages will appear</a:t>
          </a:r>
          <a:r>
            <a:rPr lang="en-US" sz="1100" baseline="0">
              <a:solidFill>
                <a:schemeClr val="tx1"/>
              </a:solidFill>
              <a:effectLst/>
              <a:latin typeface="+mn-lt"/>
              <a:ea typeface="+mn-ea"/>
              <a:cs typeface="+mn-cs"/>
            </a:rPr>
            <a:t> when they do not.</a:t>
          </a:r>
          <a:endParaRPr lang="en-US" sz="1100">
            <a:solidFill>
              <a:schemeClr val="tx1"/>
            </a:solidFill>
            <a:effectLst/>
            <a:latin typeface="+mn-lt"/>
            <a:ea typeface="+mn-ea"/>
            <a:cs typeface="+mn-cs"/>
          </a:endParaRPr>
        </a:p>
        <a:p>
          <a:endParaRPr lang="en-US" sz="1100">
            <a:solidFill>
              <a:schemeClr val="tx1"/>
            </a:solidFill>
            <a:effectLst/>
            <a:latin typeface="+mn-lt"/>
            <a:ea typeface="+mn-ea"/>
            <a:cs typeface="+mn-cs"/>
          </a:endParaRPr>
        </a:p>
        <a:p>
          <a:r>
            <a:rPr lang="en-US" sz="1100">
              <a:solidFill>
                <a:schemeClr val="tx1"/>
              </a:solidFill>
              <a:effectLst/>
              <a:latin typeface="+mn-lt"/>
              <a:ea typeface="+mn-ea"/>
              <a:cs typeface="+mn-cs"/>
            </a:rPr>
            <a:t>Be sure to </a:t>
          </a:r>
          <a:r>
            <a:rPr lang="en-US" sz="1100" u="sng">
              <a:solidFill>
                <a:schemeClr val="tx1"/>
              </a:solidFill>
              <a:effectLst/>
              <a:latin typeface="+mn-lt"/>
              <a:ea typeface="+mn-ea"/>
              <a:cs typeface="+mn-cs"/>
            </a:rPr>
            <a:t>not</a:t>
          </a:r>
          <a:r>
            <a:rPr lang="en-US" sz="1100">
              <a:solidFill>
                <a:schemeClr val="tx1"/>
              </a:solidFill>
              <a:effectLst/>
              <a:latin typeface="+mn-lt"/>
              <a:ea typeface="+mn-ea"/>
              <a:cs typeface="+mn-cs"/>
            </a:rPr>
            <a:t> include values that have already been included on page 2 as Assessed Value of Taxable Personal Property and in the levies on Page 3. </a:t>
          </a:r>
        </a:p>
        <a:p>
          <a:endParaRPr lang="en-US" sz="1100">
            <a:solidFill>
              <a:schemeClr val="tx1"/>
            </a:solidFill>
            <a:effectLst/>
            <a:latin typeface="+mn-lt"/>
            <a:ea typeface="+mn-ea"/>
            <a:cs typeface="+mn-cs"/>
          </a:endParaRPr>
        </a:p>
        <a:p>
          <a:pPr algn="ctr"/>
          <a:r>
            <a:rPr lang="en-US" sz="1400" b="1" u="sng">
              <a:solidFill>
                <a:schemeClr val="tx1"/>
              </a:solidFill>
              <a:effectLst/>
              <a:latin typeface="+mn-lt"/>
              <a:ea typeface="+mn-ea"/>
              <a:cs typeface="+mn-cs"/>
            </a:rPr>
            <a:t>Page 5A. </a:t>
          </a:r>
          <a:endParaRPr lang="en-US" sz="1400">
            <a:solidFill>
              <a:schemeClr val="tx1"/>
            </a:solidFill>
            <a:effectLst/>
            <a:latin typeface="+mn-lt"/>
            <a:ea typeface="+mn-ea"/>
            <a:cs typeface="+mn-cs"/>
          </a:endParaRPr>
        </a:p>
        <a:p>
          <a:r>
            <a:rPr lang="en-US" sz="1100">
              <a:solidFill>
                <a:schemeClr val="tx1"/>
              </a:solidFill>
              <a:effectLst/>
              <a:latin typeface="+mn-lt"/>
              <a:ea typeface="+mn-ea"/>
              <a:cs typeface="+mn-cs"/>
            </a:rPr>
            <a:t> </a:t>
          </a:r>
        </a:p>
        <a:p>
          <a:r>
            <a:rPr lang="en-US" sz="1100" b="1" u="sng">
              <a:solidFill>
                <a:schemeClr val="tx1"/>
              </a:solidFill>
              <a:effectLst/>
              <a:latin typeface="+mn-lt"/>
              <a:ea typeface="+mn-ea"/>
              <a:cs typeface="+mn-cs"/>
            </a:rPr>
            <a:t>Part 1D. Special School District Taxes</a:t>
          </a:r>
          <a:endParaRPr lang="en-US" sz="1100">
            <a:solidFill>
              <a:schemeClr val="tx1"/>
            </a:solidFill>
            <a:effectLst/>
            <a:latin typeface="+mn-lt"/>
            <a:ea typeface="+mn-ea"/>
            <a:cs typeface="+mn-cs"/>
          </a:endParaRPr>
        </a:p>
        <a:p>
          <a:r>
            <a:rPr lang="en-US" sz="1100">
              <a:solidFill>
                <a:schemeClr val="tx1"/>
              </a:solidFill>
              <a:effectLst/>
              <a:latin typeface="+mn-lt"/>
              <a:ea typeface="+mn-ea"/>
              <a:cs typeface="+mn-cs"/>
            </a:rPr>
            <a:t>This section is for school district taxes that were assessed per the municipal budget ordinance, with a tax rate set and  approved by municipal board of commissioners or board of aldermen. The amounts reported in this section should include all property taxes, including registered motor vehicles assessed through</a:t>
          </a:r>
          <a:r>
            <a:rPr lang="en-US" sz="1100" baseline="0">
              <a:solidFill>
                <a:schemeClr val="tx1"/>
              </a:solidFill>
              <a:effectLst/>
              <a:latin typeface="+mn-lt"/>
              <a:ea typeface="+mn-ea"/>
              <a:cs typeface="+mn-cs"/>
            </a:rPr>
            <a:t> NCVTS</a:t>
          </a:r>
          <a:r>
            <a:rPr lang="en-US" sz="1100">
              <a:solidFill>
                <a:schemeClr val="tx1"/>
              </a:solidFill>
              <a:effectLst/>
              <a:latin typeface="+mn-lt"/>
              <a:ea typeface="+mn-ea"/>
              <a:cs typeface="+mn-cs"/>
            </a:rPr>
            <a:t> or a RMV legacy motor vehicle tax system, and public</a:t>
          </a:r>
          <a:r>
            <a:rPr lang="en-US" sz="1100" baseline="0">
              <a:solidFill>
                <a:schemeClr val="tx1"/>
              </a:solidFill>
              <a:effectLst/>
              <a:latin typeface="+mn-lt"/>
              <a:ea typeface="+mn-ea"/>
              <a:cs typeface="+mn-cs"/>
            </a:rPr>
            <a:t> service company assessments</a:t>
          </a:r>
          <a:endParaRPr lang="en-US" sz="1100">
            <a:solidFill>
              <a:schemeClr val="tx1"/>
            </a:solidFill>
            <a:effectLst/>
            <a:latin typeface="+mn-lt"/>
            <a:ea typeface="+mn-ea"/>
            <a:cs typeface="+mn-cs"/>
          </a:endParaRPr>
        </a:p>
        <a:p>
          <a:endParaRPr lang="en-US" sz="1100" b="1" u="sng">
            <a:solidFill>
              <a:schemeClr val="tx1"/>
            </a:solidFill>
            <a:effectLst/>
            <a:latin typeface="+mn-lt"/>
            <a:ea typeface="+mn-ea"/>
            <a:cs typeface="+mn-cs"/>
          </a:endParaRPr>
        </a:p>
        <a:p>
          <a:r>
            <a:rPr lang="en-US" sz="1100" b="1" u="sng">
              <a:solidFill>
                <a:schemeClr val="tx1"/>
              </a:solidFill>
              <a:effectLst/>
              <a:latin typeface="+mn-lt"/>
              <a:ea typeface="+mn-ea"/>
              <a:cs typeface="+mn-cs"/>
            </a:rPr>
            <a:t>Part 1E. Special District Taxes (Other Than for Schools)</a:t>
          </a:r>
          <a:endParaRPr lang="en-US" sz="1100">
            <a:solidFill>
              <a:schemeClr val="tx1"/>
            </a:solidFill>
            <a:effectLst/>
            <a:latin typeface="+mn-lt"/>
            <a:ea typeface="+mn-ea"/>
            <a:cs typeface="+mn-cs"/>
          </a:endParaRPr>
        </a:p>
        <a:p>
          <a:r>
            <a:rPr lang="en-US" sz="1100">
              <a:solidFill>
                <a:schemeClr val="tx1"/>
              </a:solidFill>
              <a:effectLst/>
              <a:latin typeface="+mn-lt"/>
              <a:ea typeface="+mn-ea"/>
              <a:cs typeface="+mn-cs"/>
            </a:rPr>
            <a:t>Taxes levied by the municipality for municipal districts should be reported in this section.  “Levied by the municipality” means that the levies were assessed per the municipal budget ordinance, with a tax rate set and  approved by municipal board of commissioners or board of aldermen.  The amounts reported in this section should include all property taxes, including registered motor vehicles assessed through</a:t>
          </a:r>
          <a:r>
            <a:rPr lang="en-US" sz="1100" baseline="0">
              <a:solidFill>
                <a:schemeClr val="tx1"/>
              </a:solidFill>
              <a:effectLst/>
              <a:latin typeface="+mn-lt"/>
              <a:ea typeface="+mn-ea"/>
              <a:cs typeface="+mn-cs"/>
            </a:rPr>
            <a:t> </a:t>
          </a:r>
          <a:r>
            <a:rPr lang="en-US" sz="1100">
              <a:solidFill>
                <a:schemeClr val="tx1"/>
              </a:solidFill>
              <a:effectLst/>
              <a:latin typeface="+mn-lt"/>
              <a:ea typeface="+mn-ea"/>
              <a:cs typeface="+mn-cs"/>
            </a:rPr>
            <a:t>NCVTS or a RMV legacy motor vehicle tax system, and public</a:t>
          </a:r>
          <a:r>
            <a:rPr lang="en-US" sz="1100" baseline="0">
              <a:solidFill>
                <a:schemeClr val="tx1"/>
              </a:solidFill>
              <a:effectLst/>
              <a:latin typeface="+mn-lt"/>
              <a:ea typeface="+mn-ea"/>
              <a:cs typeface="+mn-cs"/>
            </a:rPr>
            <a:t> service company assessments</a:t>
          </a:r>
          <a:r>
            <a:rPr lang="en-US" sz="1100">
              <a:solidFill>
                <a:schemeClr val="tx1"/>
              </a:solidFill>
              <a:effectLst/>
              <a:latin typeface="+mn-lt"/>
              <a:ea typeface="+mn-ea"/>
              <a:cs typeface="+mn-cs"/>
            </a:rPr>
            <a:t>. </a:t>
          </a:r>
        </a:p>
        <a:p>
          <a:r>
            <a:rPr lang="en-US" sz="1100">
              <a:solidFill>
                <a:schemeClr val="tx1"/>
              </a:solidFill>
              <a:effectLst/>
              <a:latin typeface="+mn-lt"/>
              <a:ea typeface="+mn-ea"/>
              <a:cs typeface="+mn-cs"/>
            </a:rPr>
            <a:t> </a:t>
          </a:r>
        </a:p>
        <a:p>
          <a:r>
            <a:rPr lang="en-US" sz="1100" b="1" u="sng">
              <a:solidFill>
                <a:schemeClr val="tx1"/>
              </a:solidFill>
              <a:effectLst/>
              <a:latin typeface="+mn-lt"/>
              <a:ea typeface="+mn-ea"/>
              <a:cs typeface="+mn-cs"/>
            </a:rPr>
            <a:t>F. Municipal RMV Valuation and Levy Collected through NCVTS and RMV Legacy Systems</a:t>
          </a:r>
          <a:r>
            <a:rPr lang="en-US" sz="1100">
              <a:solidFill>
                <a:schemeClr val="tx1"/>
              </a:solidFill>
              <a:effectLst/>
              <a:latin typeface="+mn-lt"/>
              <a:ea typeface="+mn-ea"/>
              <a:cs typeface="+mn-cs"/>
            </a:rPr>
            <a:t> </a:t>
          </a:r>
          <a:endParaRPr lang="en-US" sz="1100">
            <a:solidFill>
              <a:srgbClr val="FF0000"/>
            </a:solidFill>
            <a:effectLst/>
            <a:latin typeface="+mn-lt"/>
            <a:ea typeface="+mn-ea"/>
            <a:cs typeface="+mn-cs"/>
          </a:endParaRPr>
        </a:p>
        <a:p>
          <a:endParaRPr lang="en-US" sz="1100">
            <a:solidFill>
              <a:srgbClr val="FF0000"/>
            </a:solidFill>
            <a:effectLst/>
            <a:latin typeface="+mn-lt"/>
            <a:ea typeface="+mn-ea"/>
            <a:cs typeface="+mn-cs"/>
          </a:endParaRPr>
        </a:p>
        <a:p>
          <a:r>
            <a:rPr lang="en-US" sz="1100">
              <a:solidFill>
                <a:schemeClr val="tx1"/>
              </a:solidFill>
              <a:effectLst/>
              <a:latin typeface="+mn-lt"/>
              <a:ea typeface="+mn-ea"/>
              <a:cs typeface="+mn-cs"/>
            </a:rPr>
            <a:t>This is the value and levy for the </a:t>
          </a:r>
          <a:r>
            <a:rPr lang="en-US" sz="1100" b="1">
              <a:solidFill>
                <a:schemeClr val="tx1"/>
              </a:solidFill>
              <a:effectLst/>
              <a:latin typeface="+mn-lt"/>
              <a:ea typeface="+mn-ea"/>
              <a:cs typeface="+mn-cs"/>
            </a:rPr>
            <a:t>municipal rate only</a:t>
          </a:r>
          <a:r>
            <a:rPr lang="en-US" sz="1100">
              <a:solidFill>
                <a:schemeClr val="tx1"/>
              </a:solidFill>
              <a:effectLst/>
              <a:latin typeface="+mn-lt"/>
              <a:ea typeface="+mn-ea"/>
              <a:cs typeface="+mn-cs"/>
            </a:rPr>
            <a:t> for motor vehicles for which tax notices were issued during the period from January 1 through December 31, 2021 through NCVTS or a RMV legacy motor vehicle tax system.  If</a:t>
          </a:r>
          <a:r>
            <a:rPr lang="en-US" sz="1100" baseline="0">
              <a:solidFill>
                <a:schemeClr val="tx1"/>
              </a:solidFill>
              <a:effectLst/>
              <a:latin typeface="+mn-lt"/>
              <a:ea typeface="+mn-ea"/>
              <a:cs typeface="+mn-cs"/>
            </a:rPr>
            <a:t> line F. is left blank, we will obtain this information from the county reports.  IF applicable, the NCVTS parts ID and 1E (special districts) must be included as the counties do not included NCVTS values and levies for special municipal districts on the TR-1 forms.</a:t>
          </a:r>
          <a:endParaRPr lang="en-US" sz="1100">
            <a:solidFill>
              <a:schemeClr val="tx1"/>
            </a:solidFill>
            <a:effectLst/>
            <a:latin typeface="+mn-lt"/>
            <a:ea typeface="+mn-ea"/>
            <a:cs typeface="+mn-cs"/>
          </a:endParaRPr>
        </a:p>
        <a:p>
          <a:endParaRPr lang="en-US" sz="1100">
            <a:solidFill>
              <a:schemeClr val="tx1"/>
            </a:solidFill>
            <a:effectLst/>
            <a:latin typeface="+mn-lt"/>
            <a:ea typeface="+mn-ea"/>
            <a:cs typeface="+mn-cs"/>
          </a:endParaRPr>
        </a:p>
        <a:p>
          <a:r>
            <a:rPr lang="en-US" sz="1100" b="1" u="none" strike="noStrike">
              <a:solidFill>
                <a:schemeClr val="tx1"/>
              </a:solidFill>
              <a:effectLst/>
              <a:latin typeface="+mn-lt"/>
              <a:ea typeface="+mn-ea"/>
              <a:cs typeface="+mn-cs"/>
            </a:rPr>
            <a:t> </a:t>
          </a:r>
          <a:endParaRPr lang="en-US" sz="1100">
            <a:solidFill>
              <a:schemeClr val="tx1"/>
            </a:solidFill>
            <a:effectLst/>
            <a:latin typeface="+mn-lt"/>
            <a:ea typeface="+mn-ea"/>
            <a:cs typeface="+mn-cs"/>
          </a:endParaRPr>
        </a:p>
        <a:p>
          <a:pPr algn="ctr"/>
          <a:r>
            <a:rPr lang="en-US" sz="1400" b="1" u="sng">
              <a:solidFill>
                <a:schemeClr val="tx1"/>
              </a:solidFill>
              <a:effectLst/>
              <a:latin typeface="+mn-lt"/>
              <a:ea typeface="+mn-ea"/>
              <a:cs typeface="+mn-cs"/>
            </a:rPr>
            <a:t>Page 6: Part II Collections of Specified Local Taxes</a:t>
          </a:r>
        </a:p>
        <a:p>
          <a:endParaRPr lang="en-US" sz="1100">
            <a:solidFill>
              <a:schemeClr val="tx1"/>
            </a:solidFill>
            <a:effectLst/>
            <a:latin typeface="+mn-lt"/>
            <a:ea typeface="+mn-ea"/>
            <a:cs typeface="+mn-cs"/>
          </a:endParaRPr>
        </a:p>
        <a:p>
          <a:r>
            <a:rPr lang="en-US" sz="1100" b="1" u="sng">
              <a:solidFill>
                <a:schemeClr val="tx1"/>
              </a:solidFill>
              <a:effectLst/>
              <a:latin typeface="+mn-lt"/>
              <a:ea typeface="+mn-ea"/>
              <a:cs typeface="+mn-cs"/>
            </a:rPr>
            <a:t>A. Analysis of Municipal License Tax Collections</a:t>
          </a:r>
          <a:r>
            <a:rPr lang="en-US" sz="1100" u="sng">
              <a:solidFill>
                <a:schemeClr val="tx1"/>
              </a:solidFill>
              <a:effectLst/>
              <a:latin typeface="+mn-lt"/>
              <a:ea typeface="+mn-ea"/>
              <a:cs typeface="+mn-cs"/>
            </a:rPr>
            <a:t>:</a:t>
          </a:r>
          <a:endParaRPr lang="en-US" sz="1100">
            <a:solidFill>
              <a:schemeClr val="tx1"/>
            </a:solidFill>
            <a:effectLst/>
            <a:latin typeface="+mn-lt"/>
            <a:ea typeface="+mn-ea"/>
            <a:cs typeface="+mn-cs"/>
          </a:endParaRPr>
        </a:p>
        <a:p>
          <a:r>
            <a:rPr lang="en-US" sz="1100">
              <a:solidFill>
                <a:schemeClr val="tx1"/>
              </a:solidFill>
              <a:effectLst/>
              <a:latin typeface="+mn-lt"/>
              <a:ea typeface="+mn-ea"/>
              <a:cs typeface="+mn-cs"/>
            </a:rPr>
            <a:t>Lines 1 – 11 are for local taxes assessed by the municipality, under a municipal</a:t>
          </a:r>
        </a:p>
        <a:p>
          <a:r>
            <a:rPr lang="en-US" sz="1100">
              <a:solidFill>
                <a:schemeClr val="tx1"/>
              </a:solidFill>
              <a:effectLst/>
              <a:latin typeface="+mn-lt"/>
              <a:ea typeface="+mn-ea"/>
              <a:cs typeface="+mn-cs"/>
            </a:rPr>
            <a:t> ordinance.</a:t>
          </a:r>
        </a:p>
        <a:p>
          <a:endParaRPr lang="en-US" sz="1100">
            <a:solidFill>
              <a:schemeClr val="tx1"/>
            </a:solidFill>
            <a:effectLst/>
            <a:latin typeface="+mn-lt"/>
            <a:ea typeface="+mn-ea"/>
            <a:cs typeface="+mn-cs"/>
          </a:endParaRPr>
        </a:p>
        <a:p>
          <a:r>
            <a:rPr lang="en-US" sz="1100" b="1" u="sng">
              <a:solidFill>
                <a:schemeClr val="tx1"/>
              </a:solidFill>
              <a:effectLst/>
              <a:latin typeface="+mn-lt"/>
              <a:ea typeface="+mn-ea"/>
              <a:cs typeface="+mn-cs"/>
            </a:rPr>
            <a:t>B. Gross Receipts Tax on Short-Term Leases or Rentals </a:t>
          </a:r>
          <a:endParaRPr lang="en-US" sz="1100">
            <a:solidFill>
              <a:schemeClr val="tx1"/>
            </a:solidFill>
            <a:effectLst/>
            <a:latin typeface="+mn-lt"/>
            <a:ea typeface="+mn-ea"/>
            <a:cs typeface="+mn-cs"/>
          </a:endParaRPr>
        </a:p>
        <a:p>
          <a:r>
            <a:rPr lang="en-US" sz="1100">
              <a:solidFill>
                <a:schemeClr val="tx1"/>
              </a:solidFill>
              <a:effectLst/>
              <a:latin typeface="+mn-lt"/>
              <a:ea typeface="+mn-ea"/>
              <a:cs typeface="+mn-cs"/>
            </a:rPr>
            <a:t>Report net gross receipts (total less refunds)</a:t>
          </a:r>
        </a:p>
        <a:p>
          <a:endParaRPr lang="en-US" sz="1100">
            <a:solidFill>
              <a:schemeClr val="tx1"/>
            </a:solidFill>
            <a:effectLst/>
            <a:latin typeface="+mn-lt"/>
            <a:ea typeface="+mn-ea"/>
            <a:cs typeface="+mn-cs"/>
          </a:endParaRPr>
        </a:p>
        <a:p>
          <a:r>
            <a:rPr lang="en-US" sz="1100" b="1" u="sng">
              <a:solidFill>
                <a:schemeClr val="tx1"/>
              </a:solidFill>
              <a:effectLst/>
              <a:latin typeface="+mn-lt"/>
              <a:ea typeface="+mn-ea"/>
              <a:cs typeface="+mn-cs"/>
            </a:rPr>
            <a:t>C. Local Occupancy Tax Collections and Distributions </a:t>
          </a:r>
          <a:endParaRPr lang="en-US" sz="1100">
            <a:solidFill>
              <a:schemeClr val="tx1"/>
            </a:solidFill>
            <a:effectLst/>
            <a:latin typeface="+mn-lt"/>
            <a:ea typeface="+mn-ea"/>
            <a:cs typeface="+mn-cs"/>
          </a:endParaRPr>
        </a:p>
        <a:p>
          <a:r>
            <a:rPr lang="en-US" sz="1100">
              <a:solidFill>
                <a:schemeClr val="tx1"/>
              </a:solidFill>
              <a:effectLst/>
              <a:latin typeface="+mn-lt"/>
              <a:ea typeface="+mn-ea"/>
              <a:cs typeface="+mn-cs"/>
            </a:rPr>
            <a:t>Report occupancy tax collected.  The Total Net Collections (line 2) should equal the Total Net Distributions (line 7), with the exception of timing differences, i.e. amounts at the end of the year that have been collected but have yet to be distributed.  Amounts that counties withhold as a charge for collection, should be deemed to have been distributed (as if they were distributed, and the fee for collections were invoices and paid separately).</a:t>
          </a:r>
        </a:p>
        <a:p>
          <a:endParaRPr lang="en-US" sz="1100"/>
        </a:p>
        <a:p>
          <a:pPr marL="0" marR="0" lvl="0" indent="0" algn="ctr" defTabSz="914400" eaLnBrk="1" fontAlgn="auto" latinLnBrk="0" hangingPunct="1">
            <a:lnSpc>
              <a:spcPct val="100000"/>
            </a:lnSpc>
            <a:spcBef>
              <a:spcPts val="0"/>
            </a:spcBef>
            <a:spcAft>
              <a:spcPts val="0"/>
            </a:spcAft>
            <a:buClrTx/>
            <a:buSzTx/>
            <a:buFontTx/>
            <a:buNone/>
            <a:tabLst/>
            <a:defRPr/>
          </a:pPr>
          <a:r>
            <a:rPr lang="en-US" sz="1400" b="1" u="sng">
              <a:solidFill>
                <a:schemeClr val="tx1"/>
              </a:solidFill>
              <a:effectLst/>
              <a:latin typeface="+mn-lt"/>
              <a:ea typeface="+mn-ea"/>
              <a:cs typeface="+mn-cs"/>
            </a:rPr>
            <a:t>EMAIL to NCDOR</a:t>
          </a:r>
          <a:r>
            <a:rPr lang="en-US" sz="1400" b="1">
              <a:solidFill>
                <a:schemeClr val="tx1"/>
              </a:solidFill>
              <a:effectLst/>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tx1"/>
              </a:solidFill>
              <a:effectLst/>
              <a:latin typeface="+mn-lt"/>
              <a:ea typeface="+mn-ea"/>
              <a:cs typeface="+mn-cs"/>
            </a:rPr>
            <a:t>After you have completed all the steps and the form is complete and ready for submission, be</a:t>
          </a:r>
          <a:r>
            <a:rPr lang="en-US" sz="1100" baseline="0">
              <a:solidFill>
                <a:schemeClr val="tx1"/>
              </a:solidFill>
              <a:effectLst/>
              <a:latin typeface="+mn-lt"/>
              <a:ea typeface="+mn-ea"/>
              <a:cs typeface="+mn-cs"/>
            </a:rPr>
            <a:t> sure to save the excel file on your server</a:t>
          </a:r>
          <a:r>
            <a:rPr lang="en-US" sz="1100">
              <a:solidFill>
                <a:schemeClr val="tx1"/>
              </a:solidFill>
              <a:effectLst/>
              <a:latin typeface="+mn-lt"/>
              <a:ea typeface="+mn-ea"/>
              <a:cs typeface="+mn-cs"/>
            </a:rPr>
            <a:t>.  </a:t>
          </a:r>
          <a:r>
            <a:rPr lang="en-US" sz="1100" baseline="0">
              <a:solidFill>
                <a:schemeClr val="tx1"/>
              </a:solidFill>
              <a:effectLst/>
              <a:latin typeface="+mn-lt"/>
              <a:ea typeface="+mn-ea"/>
              <a:cs typeface="+mn-cs"/>
            </a:rPr>
            <a:t> Please email the excel file to </a:t>
          </a:r>
          <a:r>
            <a:rPr lang="en-US" sz="1100" b="1">
              <a:solidFill>
                <a:schemeClr val="tx1"/>
              </a:solidFill>
              <a:effectLst/>
              <a:latin typeface="+mn-lt"/>
              <a:ea typeface="+mn-ea"/>
              <a:cs typeface="+mn-cs"/>
            </a:rPr>
            <a:t>localgovt_informationunit@ncdor.gov . </a:t>
          </a:r>
          <a:r>
            <a:rPr lang="en-US" sz="1100" b="1" baseline="0">
              <a:solidFill>
                <a:schemeClr val="tx1"/>
              </a:solidFill>
              <a:effectLst/>
              <a:latin typeface="+mn-lt"/>
              <a:ea typeface="+mn-ea"/>
              <a:cs typeface="+mn-cs"/>
            </a:rPr>
            <a:t> </a:t>
          </a:r>
          <a:r>
            <a:rPr lang="en-US" sz="1100" b="0" baseline="0">
              <a:solidFill>
                <a:schemeClr val="tx1"/>
              </a:solidFill>
              <a:effectLst/>
              <a:latin typeface="+mn-lt"/>
              <a:ea typeface="+mn-ea"/>
              <a:cs typeface="+mn-cs"/>
            </a:rPr>
            <a:t>Printed, scanned and  faxed copies will not be accepted.</a:t>
          </a:r>
          <a:endParaRPr lang="en-US" b="0">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lang="en-US" b="1">
            <a:effectLst/>
          </a:endParaRPr>
        </a:p>
        <a:p>
          <a:endParaRPr lang="en-US" sz="1100"/>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15</xdr:col>
      <xdr:colOff>161925</xdr:colOff>
      <xdr:row>9</xdr:row>
      <xdr:rowOff>95250</xdr:rowOff>
    </xdr:from>
    <xdr:to>
      <xdr:col>15</xdr:col>
      <xdr:colOff>438150</xdr:colOff>
      <xdr:row>42</xdr:row>
      <xdr:rowOff>19050</xdr:rowOff>
    </xdr:to>
    <xdr:sp macro="" textlink="">
      <xdr:nvSpPr>
        <xdr:cNvPr id="2" name="Right Brace 1">
          <a:extLst>
            <a:ext uri="{FF2B5EF4-FFF2-40B4-BE49-F238E27FC236}">
              <a16:creationId xmlns:a16="http://schemas.microsoft.com/office/drawing/2014/main" id="{00000000-0008-0000-0800-000002000000}"/>
            </a:ext>
          </a:extLst>
        </xdr:cNvPr>
        <xdr:cNvSpPr/>
      </xdr:nvSpPr>
      <xdr:spPr>
        <a:xfrm>
          <a:off x="14525625" y="1828800"/>
          <a:ext cx="276225" cy="6477000"/>
        </a:xfrm>
        <a:prstGeom prst="rightBrace">
          <a:avLst/>
        </a:prstGeom>
        <a:ln>
          <a:solidFill>
            <a:schemeClr val="accent2"/>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361950</xdr:colOff>
      <xdr:row>52</xdr:row>
      <xdr:rowOff>19050</xdr:rowOff>
    </xdr:from>
    <xdr:to>
      <xdr:col>5</xdr:col>
      <xdr:colOff>76200</xdr:colOff>
      <xdr:row>57</xdr:row>
      <xdr:rowOff>57150</xdr:rowOff>
    </xdr:to>
    <xdr:cxnSp macro="">
      <xdr:nvCxnSpPr>
        <xdr:cNvPr id="2" name="Straight Arrow Connector 1">
          <a:extLst>
            <a:ext uri="{FF2B5EF4-FFF2-40B4-BE49-F238E27FC236}">
              <a16:creationId xmlns:a16="http://schemas.microsoft.com/office/drawing/2014/main" id="{00000000-0008-0000-0D00-000002000000}"/>
            </a:ext>
          </a:extLst>
        </xdr:cNvPr>
        <xdr:cNvCxnSpPr/>
      </xdr:nvCxnSpPr>
      <xdr:spPr bwMode="auto">
        <a:xfrm flipV="1">
          <a:off x="4238625" y="7105650"/>
          <a:ext cx="657225" cy="800100"/>
        </a:xfrm>
        <a:prstGeom prst="straightConnector1">
          <a:avLst/>
        </a:prstGeom>
        <a:solidFill>
          <a:srgbClr val="FFFFFF"/>
        </a:solidFill>
        <a:ln w="9525" cap="flat" cmpd="sng" algn="ctr">
          <a:solidFill>
            <a:srgbClr val="000000"/>
          </a:solidFill>
          <a:prstDash val="solid"/>
          <a:round/>
          <a:headEnd type="none" w="med" len="med"/>
          <a:tailEnd type="triangle"/>
        </a:ln>
        <a:effectLst/>
      </xdr:spPr>
    </xdr:cxnSp>
    <xdr:clientData/>
  </xdr:twoCellAnchor>
</xdr:wsDr>
</file>

<file path=xl/drawings/drawing5.xml><?xml version="1.0" encoding="utf-8"?>
<xdr:wsDr xmlns:xdr="http://schemas.openxmlformats.org/drawingml/2006/spreadsheetDrawing" xmlns:a="http://schemas.openxmlformats.org/drawingml/2006/main">
  <xdr:twoCellAnchor>
    <xdr:from>
      <xdr:col>113</xdr:col>
      <xdr:colOff>285750</xdr:colOff>
      <xdr:row>2</xdr:row>
      <xdr:rowOff>133349</xdr:rowOff>
    </xdr:from>
    <xdr:to>
      <xdr:col>119</xdr:col>
      <xdr:colOff>571499</xdr:colOff>
      <xdr:row>5</xdr:row>
      <xdr:rowOff>76199</xdr:rowOff>
    </xdr:to>
    <xdr:sp macro="" textlink="">
      <xdr:nvSpPr>
        <xdr:cNvPr id="2" name="Left Brace 1">
          <a:extLst>
            <a:ext uri="{FF2B5EF4-FFF2-40B4-BE49-F238E27FC236}">
              <a16:creationId xmlns:a16="http://schemas.microsoft.com/office/drawing/2014/main" id="{00000000-0008-0000-0E00-000002000000}"/>
            </a:ext>
          </a:extLst>
        </xdr:cNvPr>
        <xdr:cNvSpPr/>
      </xdr:nvSpPr>
      <xdr:spPr>
        <a:xfrm rot="-5400000">
          <a:off x="93054487" y="-1938338"/>
          <a:ext cx="371475" cy="5086349"/>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solidFill>
              <a:srgbClr val="FF0000"/>
            </a:solidFill>
          </a:endParaRPr>
        </a:p>
      </xdr:txBody>
    </xdr:sp>
    <xdr:clientData/>
  </xdr:twoCellAnchor>
  <xdr:twoCellAnchor>
    <xdr:from>
      <xdr:col>0</xdr:col>
      <xdr:colOff>0</xdr:colOff>
      <xdr:row>3</xdr:row>
      <xdr:rowOff>0</xdr:rowOff>
    </xdr:from>
    <xdr:to>
      <xdr:col>4</xdr:col>
      <xdr:colOff>752475</xdr:colOff>
      <xdr:row>5</xdr:row>
      <xdr:rowOff>38100</xdr:rowOff>
    </xdr:to>
    <xdr:sp macro="" textlink="">
      <xdr:nvSpPr>
        <xdr:cNvPr id="3" name="Left Brace 2">
          <a:extLst>
            <a:ext uri="{FF2B5EF4-FFF2-40B4-BE49-F238E27FC236}">
              <a16:creationId xmlns:a16="http://schemas.microsoft.com/office/drawing/2014/main" id="{00000000-0008-0000-0E00-000003000000}"/>
            </a:ext>
          </a:extLst>
        </xdr:cNvPr>
        <xdr:cNvSpPr/>
      </xdr:nvSpPr>
      <xdr:spPr>
        <a:xfrm rot="-5400000">
          <a:off x="1814513" y="-1385888"/>
          <a:ext cx="323850" cy="3952875"/>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solidFill>
              <a:srgbClr val="FF0000"/>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Private/Tax%20Admin/Property%20Tax/Information%20Unit/Local/Local%202017-2018/TR-forms/TR-1-2017.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ata\2018%20excel%20tr%20reports\TR-2-2017.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Selection"/>
      <sheetName val="Cover"/>
      <sheetName val="Page 2"/>
      <sheetName val="Page 3"/>
      <sheetName val="Page 4"/>
      <sheetName val="Page 5"/>
      <sheetName val="Page 5a"/>
      <sheetName val="Page 6"/>
      <sheetName val="Page 7"/>
      <sheetName val="Countys"/>
      <sheetName val="Munis"/>
      <sheetName val="MuniServs"/>
      <sheetName val="Distric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ow r="1">
          <cell r="A1" t="str">
            <v>ALAMANCE</v>
          </cell>
        </row>
        <row r="2">
          <cell r="A2" t="str">
            <v>ALEXANDER</v>
          </cell>
        </row>
        <row r="3">
          <cell r="A3" t="str">
            <v>ALLEGHANY</v>
          </cell>
        </row>
        <row r="4">
          <cell r="A4" t="str">
            <v>ANSON</v>
          </cell>
        </row>
        <row r="5">
          <cell r="A5" t="str">
            <v>ASHE</v>
          </cell>
        </row>
        <row r="6">
          <cell r="A6" t="str">
            <v>AVERY</v>
          </cell>
        </row>
        <row r="7">
          <cell r="A7" t="str">
            <v>BEAUFORT</v>
          </cell>
        </row>
        <row r="8">
          <cell r="A8" t="str">
            <v>BERTIE</v>
          </cell>
        </row>
        <row r="9">
          <cell r="A9" t="str">
            <v>BLADEN</v>
          </cell>
        </row>
        <row r="10">
          <cell r="A10" t="str">
            <v>BRUNSWICK</v>
          </cell>
        </row>
        <row r="11">
          <cell r="A11" t="str">
            <v>BUNCOMBE</v>
          </cell>
        </row>
        <row r="12">
          <cell r="A12" t="str">
            <v>BURKE</v>
          </cell>
        </row>
        <row r="13">
          <cell r="A13" t="str">
            <v>CABARRUS</v>
          </cell>
        </row>
        <row r="14">
          <cell r="A14" t="str">
            <v>CALDWELL</v>
          </cell>
        </row>
        <row r="15">
          <cell r="A15" t="str">
            <v>CAMDEN</v>
          </cell>
        </row>
        <row r="16">
          <cell r="A16" t="str">
            <v>CARTERET</v>
          </cell>
        </row>
        <row r="17">
          <cell r="A17" t="str">
            <v>CASWELL</v>
          </cell>
        </row>
        <row r="18">
          <cell r="A18" t="str">
            <v>CATAWBA</v>
          </cell>
        </row>
        <row r="19">
          <cell r="A19" t="str">
            <v>CHATHAM</v>
          </cell>
        </row>
        <row r="20">
          <cell r="A20" t="str">
            <v>CHEROKEE</v>
          </cell>
        </row>
        <row r="21">
          <cell r="A21" t="str">
            <v>CHOWAN</v>
          </cell>
        </row>
        <row r="22">
          <cell r="A22" t="str">
            <v>CLAY</v>
          </cell>
        </row>
        <row r="23">
          <cell r="A23" t="str">
            <v>CLEVELAND</v>
          </cell>
        </row>
        <row r="24">
          <cell r="A24" t="str">
            <v>COLUMBUS</v>
          </cell>
        </row>
        <row r="25">
          <cell r="A25" t="str">
            <v>CRAVEN</v>
          </cell>
        </row>
        <row r="26">
          <cell r="A26" t="str">
            <v>CUMBERLAND</v>
          </cell>
        </row>
        <row r="27">
          <cell r="A27" t="str">
            <v>CURRITUCK</v>
          </cell>
        </row>
        <row r="28">
          <cell r="A28" t="str">
            <v>DARE</v>
          </cell>
        </row>
        <row r="29">
          <cell r="A29" t="str">
            <v>DAVIDSON</v>
          </cell>
        </row>
        <row r="30">
          <cell r="A30" t="str">
            <v>DAVIE</v>
          </cell>
        </row>
        <row r="31">
          <cell r="A31" t="str">
            <v>DUPLIN</v>
          </cell>
        </row>
        <row r="32">
          <cell r="A32" t="str">
            <v>DURHAM</v>
          </cell>
        </row>
        <row r="33">
          <cell r="A33" t="str">
            <v>EDGECOMBE</v>
          </cell>
        </row>
        <row r="34">
          <cell r="A34" t="str">
            <v>FORSYTH</v>
          </cell>
        </row>
        <row r="35">
          <cell r="A35" t="str">
            <v>FRANKLIN</v>
          </cell>
        </row>
        <row r="36">
          <cell r="A36" t="str">
            <v>GASTON</v>
          </cell>
        </row>
        <row r="37">
          <cell r="A37" t="str">
            <v>GATES</v>
          </cell>
        </row>
        <row r="38">
          <cell r="A38" t="str">
            <v>GRAHAM</v>
          </cell>
        </row>
        <row r="39">
          <cell r="A39" t="str">
            <v>GRANVILLE</v>
          </cell>
        </row>
        <row r="40">
          <cell r="A40" t="str">
            <v>GREENE</v>
          </cell>
        </row>
        <row r="41">
          <cell r="A41" t="str">
            <v>GUILFORD</v>
          </cell>
        </row>
        <row r="42">
          <cell r="A42" t="str">
            <v>HALIFAX</v>
          </cell>
        </row>
        <row r="43">
          <cell r="A43" t="str">
            <v>HARNETT</v>
          </cell>
        </row>
        <row r="44">
          <cell r="A44" t="str">
            <v>HAYWOOD</v>
          </cell>
        </row>
        <row r="45">
          <cell r="A45" t="str">
            <v>HENDERSON</v>
          </cell>
        </row>
        <row r="46">
          <cell r="A46" t="str">
            <v>HERTFORD</v>
          </cell>
        </row>
        <row r="47">
          <cell r="A47" t="str">
            <v>HOKE</v>
          </cell>
        </row>
        <row r="48">
          <cell r="A48" t="str">
            <v>HYDE</v>
          </cell>
        </row>
        <row r="49">
          <cell r="A49" t="str">
            <v>IREDELL</v>
          </cell>
        </row>
        <row r="50">
          <cell r="A50" t="str">
            <v>JACKSON</v>
          </cell>
        </row>
        <row r="51">
          <cell r="A51" t="str">
            <v>JOHNSTON</v>
          </cell>
        </row>
        <row r="52">
          <cell r="A52" t="str">
            <v>JONES</v>
          </cell>
        </row>
        <row r="53">
          <cell r="A53" t="str">
            <v>LEE</v>
          </cell>
        </row>
        <row r="54">
          <cell r="A54" t="str">
            <v>LENOIR</v>
          </cell>
        </row>
        <row r="55">
          <cell r="A55" t="str">
            <v>LINCOLN</v>
          </cell>
        </row>
        <row r="56">
          <cell r="A56" t="str">
            <v>MACON</v>
          </cell>
        </row>
        <row r="57">
          <cell r="A57" t="str">
            <v>MADISON</v>
          </cell>
        </row>
        <row r="58">
          <cell r="A58" t="str">
            <v>MARTIN</v>
          </cell>
        </row>
        <row r="59">
          <cell r="A59" t="str">
            <v>MCDOWELL</v>
          </cell>
        </row>
        <row r="60">
          <cell r="A60" t="str">
            <v>MECKLENBURG</v>
          </cell>
        </row>
        <row r="61">
          <cell r="A61" t="str">
            <v>MITCHELL</v>
          </cell>
        </row>
        <row r="62">
          <cell r="A62" t="str">
            <v>MONTGOMERY</v>
          </cell>
        </row>
        <row r="63">
          <cell r="A63" t="str">
            <v>MOORE</v>
          </cell>
        </row>
        <row r="64">
          <cell r="A64" t="str">
            <v>NASH</v>
          </cell>
        </row>
        <row r="65">
          <cell r="A65" t="str">
            <v>NEW HANOVER</v>
          </cell>
        </row>
        <row r="66">
          <cell r="A66" t="str">
            <v>NORTHAMPTON</v>
          </cell>
        </row>
        <row r="67">
          <cell r="A67" t="str">
            <v>ONSLOW</v>
          </cell>
        </row>
        <row r="68">
          <cell r="A68" t="str">
            <v>ORANGE</v>
          </cell>
        </row>
        <row r="69">
          <cell r="A69" t="str">
            <v>PAMLICO</v>
          </cell>
        </row>
        <row r="70">
          <cell r="A70" t="str">
            <v>PASQUOTANK</v>
          </cell>
        </row>
        <row r="71">
          <cell r="A71" t="str">
            <v>PENDER</v>
          </cell>
        </row>
        <row r="72">
          <cell r="A72" t="str">
            <v>PERQUIMANS</v>
          </cell>
        </row>
        <row r="73">
          <cell r="A73" t="str">
            <v>PERSON</v>
          </cell>
        </row>
        <row r="74">
          <cell r="A74" t="str">
            <v>PITT</v>
          </cell>
        </row>
        <row r="75">
          <cell r="A75" t="str">
            <v>POLK</v>
          </cell>
        </row>
        <row r="76">
          <cell r="A76" t="str">
            <v>RANDOLPH</v>
          </cell>
        </row>
        <row r="77">
          <cell r="A77" t="str">
            <v>RICHMOND</v>
          </cell>
        </row>
        <row r="78">
          <cell r="A78" t="str">
            <v>ROBESON</v>
          </cell>
        </row>
        <row r="79">
          <cell r="A79" t="str">
            <v>ROCKINGHAM</v>
          </cell>
        </row>
        <row r="80">
          <cell r="A80" t="str">
            <v>ROWAN</v>
          </cell>
        </row>
        <row r="81">
          <cell r="A81" t="str">
            <v>RUTHERFORD</v>
          </cell>
        </row>
        <row r="82">
          <cell r="A82" t="str">
            <v>SAMPSON</v>
          </cell>
        </row>
        <row r="83">
          <cell r="A83" t="str">
            <v>SCOTLAND</v>
          </cell>
        </row>
        <row r="84">
          <cell r="A84" t="str">
            <v>STANLY</v>
          </cell>
        </row>
        <row r="85">
          <cell r="A85" t="str">
            <v>STOKES</v>
          </cell>
        </row>
        <row r="86">
          <cell r="A86" t="str">
            <v>SURRY</v>
          </cell>
        </row>
        <row r="87">
          <cell r="A87" t="str">
            <v>SWAIN</v>
          </cell>
        </row>
        <row r="88">
          <cell r="A88" t="str">
            <v>TRANSYLVANIA</v>
          </cell>
        </row>
        <row r="89">
          <cell r="A89" t="str">
            <v>TYRRELL</v>
          </cell>
        </row>
        <row r="90">
          <cell r="A90" t="str">
            <v>UNION</v>
          </cell>
        </row>
        <row r="91">
          <cell r="A91" t="str">
            <v>VANCE</v>
          </cell>
        </row>
        <row r="92">
          <cell r="A92" t="str">
            <v>WAKE</v>
          </cell>
        </row>
        <row r="93">
          <cell r="A93" t="str">
            <v>WARREN</v>
          </cell>
        </row>
        <row r="94">
          <cell r="A94" t="str">
            <v>WASHINGTON</v>
          </cell>
        </row>
        <row r="95">
          <cell r="A95" t="str">
            <v>WATAUGA</v>
          </cell>
        </row>
        <row r="96">
          <cell r="A96" t="str">
            <v>WAYNE</v>
          </cell>
        </row>
        <row r="97">
          <cell r="A97" t="str">
            <v>WILKES</v>
          </cell>
        </row>
        <row r="98">
          <cell r="A98" t="str">
            <v>WILSON</v>
          </cell>
        </row>
        <row r="99">
          <cell r="A99" t="str">
            <v>YADKIN</v>
          </cell>
        </row>
        <row r="100">
          <cell r="A100" t="str">
            <v>YANCEY</v>
          </cell>
        </row>
      </sheetData>
      <sheetData sheetId="11" refreshError="1"/>
      <sheetData sheetId="12" refreshError="1"/>
      <sheetData sheetId="1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Selection"/>
      <sheetName val="Cover"/>
      <sheetName val="Page 2"/>
      <sheetName val="Page 3"/>
      <sheetName val="Page 4"/>
      <sheetName val="Page 5a"/>
      <sheetName val="Page 5b"/>
      <sheetName val="Page 5c"/>
      <sheetName val="Page 5d"/>
      <sheetName val="Page 6"/>
      <sheetName val="Notes"/>
      <sheetName val="CountyMunis"/>
      <sheetName val="MuniParents"/>
      <sheetName val="Districts"/>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2">
          <cell r="A2" t="str">
            <v>ABERDEEN, TOWN OF-M00323</v>
          </cell>
        </row>
        <row r="3">
          <cell r="A3" t="str">
            <v>AHOSKIE, TOWN OF-M00019</v>
          </cell>
        </row>
        <row r="4">
          <cell r="A4" t="str">
            <v>ALAMANCE, VILLAGE OF-M00480</v>
          </cell>
        </row>
        <row r="5">
          <cell r="A5" t="str">
            <v>ALBEMARLE, CITY OF-M00223</v>
          </cell>
        </row>
        <row r="6">
          <cell r="A6" t="str">
            <v>ALLIANCE, TOWN OF-M00685</v>
          </cell>
        </row>
        <row r="7">
          <cell r="A7" t="str">
            <v>ANDREWS, TOWN OF-M00104</v>
          </cell>
        </row>
        <row r="8">
          <cell r="A8" t="str">
            <v>ANGIER, TOWN OF-M00170</v>
          </cell>
        </row>
        <row r="9">
          <cell r="A9" t="str">
            <v>ANSONVILLE, TOWN OF-M00490</v>
          </cell>
        </row>
        <row r="10">
          <cell r="A10" t="str">
            <v>APEX, TOWN OF-M00005</v>
          </cell>
        </row>
        <row r="11">
          <cell r="A11" t="str">
            <v>ARCHDALE, CITY OF-M00268</v>
          </cell>
        </row>
        <row r="12">
          <cell r="A12" t="str">
            <v>ARCHER LODGE, TOWN OF-M00678</v>
          </cell>
        </row>
        <row r="13">
          <cell r="A13" t="str">
            <v>ASHEBORO, TOWN OF-M00366</v>
          </cell>
        </row>
        <row r="14">
          <cell r="A14" t="str">
            <v>ASHEVILLE, CITY OF-M00367</v>
          </cell>
        </row>
        <row r="15">
          <cell r="A15" t="str">
            <v>ASKEWVILLE, TOWN OF-M00368</v>
          </cell>
        </row>
        <row r="16">
          <cell r="A16" t="str">
            <v>ATKINSON, TOWN OF-M00286</v>
          </cell>
        </row>
        <row r="17">
          <cell r="A17" t="str">
            <v>ATLANTIC BEACH, TOWN OF-M00085</v>
          </cell>
        </row>
        <row r="18">
          <cell r="A18" t="str">
            <v>AULANDER, TOWN OF-M00030</v>
          </cell>
        </row>
        <row r="19">
          <cell r="A19" t="str">
            <v>AURORA, TOWN OF-M00369</v>
          </cell>
        </row>
        <row r="20">
          <cell r="A20" t="str">
            <v>AUTRYVILLE, TOWN OF-M00232</v>
          </cell>
        </row>
        <row r="21">
          <cell r="A21" t="str">
            <v>AYDEN, TOWN OF-M00280</v>
          </cell>
        </row>
        <row r="22">
          <cell r="A22" t="str">
            <v>BADIN, TOWN OF-M00380</v>
          </cell>
        </row>
        <row r="23">
          <cell r="A23" t="str">
            <v>BAILEY, TOWN OF-M00313</v>
          </cell>
        </row>
        <row r="24">
          <cell r="A24" t="str">
            <v>BAKERSVILLE, TOWN OF-M00330</v>
          </cell>
        </row>
        <row r="25">
          <cell r="A25" t="str">
            <v>BALD HEAD ISLAND, VILLAGE OF-M00381</v>
          </cell>
        </row>
        <row r="26">
          <cell r="A26" t="str">
            <v>BANNER ELK, TOWN OF-M00048</v>
          </cell>
        </row>
        <row r="27">
          <cell r="A27" t="str">
            <v>BATH, TOWN OF-M00382</v>
          </cell>
        </row>
        <row r="28">
          <cell r="A28" t="str">
            <v>BAYBORO, TOWN OF-M00293</v>
          </cell>
        </row>
        <row r="29">
          <cell r="A29" t="str">
            <v>BEAR GRASS, TOWN OF-M00010</v>
          </cell>
        </row>
        <row r="30">
          <cell r="A30" t="str">
            <v>BEAUFORT, TOWN OF-M00086</v>
          </cell>
        </row>
        <row r="31">
          <cell r="A31" t="str">
            <v>BEECH MOUNTAIN, TOWN OF-M00370</v>
          </cell>
        </row>
        <row r="32">
          <cell r="A32" t="str">
            <v>BELHAVEN, TOWN OF-M00371</v>
          </cell>
        </row>
        <row r="33">
          <cell r="A33" t="str">
            <v>BELMONT, CITY OF-M00142</v>
          </cell>
        </row>
        <row r="34">
          <cell r="A34" t="str">
            <v>BELVILLE, TOWN OF-M00644</v>
          </cell>
        </row>
        <row r="35">
          <cell r="A35" t="str">
            <v>BENSON, TOWN OF-M00364</v>
          </cell>
        </row>
        <row r="36">
          <cell r="A36" t="str">
            <v>BERMUDA RUN, TOWN OF-M00604</v>
          </cell>
        </row>
        <row r="37">
          <cell r="A37" t="str">
            <v>BESSEMER CITY, CITY OF-M00143</v>
          </cell>
        </row>
        <row r="38">
          <cell r="A38" t="str">
            <v>BETHANIA, TOWN OF-M00504</v>
          </cell>
        </row>
        <row r="39">
          <cell r="A39" t="str">
            <v>BETHEL, TOWN OF-M00033</v>
          </cell>
        </row>
        <row r="40">
          <cell r="A40" t="str">
            <v>BEULAVILLE, TOWN OF-M00127</v>
          </cell>
        </row>
        <row r="41">
          <cell r="A41" t="str">
            <v>BILTMORE FOREST, TOWN OF-M00069</v>
          </cell>
        </row>
        <row r="42">
          <cell r="A42" t="str">
            <v>BISCOE, TOWN OF-M00328</v>
          </cell>
        </row>
        <row r="43">
          <cell r="A43" t="str">
            <v>BLACK CREEK, TOWN OF-M00003</v>
          </cell>
        </row>
        <row r="44">
          <cell r="A44" t="str">
            <v>BLACK MOUNTAIN, TOWN OF-M00070</v>
          </cell>
        </row>
        <row r="45">
          <cell r="A45" t="str">
            <v>BLADENBORO, TOWN OF-M00056</v>
          </cell>
        </row>
        <row r="46">
          <cell r="A46" t="str">
            <v>BLOWING ROCK, TOWN OF-M00198</v>
          </cell>
        </row>
        <row r="47">
          <cell r="A47" t="str">
            <v>BOARDMAN, TOWN OF-M00591</v>
          </cell>
        </row>
        <row r="48">
          <cell r="A48" t="str">
            <v>BOGUE, TOWN OF-M00517</v>
          </cell>
        </row>
        <row r="49">
          <cell r="A49" t="str">
            <v>BOILING SPRING LAKES, CITY OF-M00062</v>
          </cell>
        </row>
        <row r="50">
          <cell r="A50" t="str">
            <v>BOILING SPRINGS, TOWN OF-M00373</v>
          </cell>
        </row>
        <row r="51">
          <cell r="A51" t="str">
            <v>BOLIVIA, TOWN OF-M00374</v>
          </cell>
        </row>
        <row r="52">
          <cell r="A52" t="str">
            <v>BOLTON, TOWN OF-M00375</v>
          </cell>
        </row>
        <row r="53">
          <cell r="A53" t="str">
            <v>BOONE, TOWN OF-M00197</v>
          </cell>
        </row>
        <row r="54">
          <cell r="A54" t="str">
            <v>BOONVILLE, TOWN OF-M00189</v>
          </cell>
        </row>
        <row r="55">
          <cell r="A55" t="str">
            <v>BOSTIC, TOWN OF-M00236</v>
          </cell>
        </row>
        <row r="56">
          <cell r="A56" t="str">
            <v>BREVARD, CITY OF-M00394</v>
          </cell>
        </row>
        <row r="57">
          <cell r="A57" t="str">
            <v>BRIDGETON, TOWN OF-M00113</v>
          </cell>
        </row>
        <row r="58">
          <cell r="A58" t="str">
            <v>BROADWAY, TOWN OF-M00395</v>
          </cell>
        </row>
        <row r="59">
          <cell r="A59" t="str">
            <v>BROOKFORD, TOWN OF-M00093</v>
          </cell>
        </row>
        <row r="60">
          <cell r="A60" t="str">
            <v>BRUNSWICK, TOWN OF-M00108</v>
          </cell>
        </row>
        <row r="61">
          <cell r="A61" t="str">
            <v>BRYSON CITY, TOWN OF-M00212</v>
          </cell>
        </row>
        <row r="62">
          <cell r="A62" t="str">
            <v>BUNN, TOWN OF-M00139</v>
          </cell>
        </row>
        <row r="63">
          <cell r="A63" t="str">
            <v>BURGAW, TOWN OF-M00285</v>
          </cell>
        </row>
        <row r="64">
          <cell r="A64" t="str">
            <v>BURLINGTON, CITY OF-M00035</v>
          </cell>
        </row>
        <row r="65">
          <cell r="A65" t="str">
            <v>BURNSVILLE, TOWN OF-M00185</v>
          </cell>
        </row>
        <row r="66">
          <cell r="A66" t="str">
            <v>BUTNER, TOWN OF-M00660</v>
          </cell>
        </row>
        <row r="67">
          <cell r="A67" t="str">
            <v>CALABASH, TOWN OF-M00396</v>
          </cell>
        </row>
        <row r="68">
          <cell r="A68" t="str">
            <v>CALYPSO, TOWN OF-M00128</v>
          </cell>
        </row>
        <row r="69">
          <cell r="A69" t="str">
            <v>CAMERON, TOWN OF-M00322</v>
          </cell>
        </row>
        <row r="70">
          <cell r="A70" t="str">
            <v>CANDOR, TOWN OF-M00327</v>
          </cell>
        </row>
        <row r="71">
          <cell r="A71" t="str">
            <v>CANTON, TOWN OF-M00175</v>
          </cell>
        </row>
        <row r="72">
          <cell r="A72" t="str">
            <v>CAPE CARTERET, TOWN OF-M00087</v>
          </cell>
        </row>
        <row r="73">
          <cell r="A73" t="str">
            <v>CAROLINA BEACH, TOWN OF-M00397</v>
          </cell>
        </row>
        <row r="74">
          <cell r="A74" t="str">
            <v>CAROLINA SHORES, TOWN OF-M00590</v>
          </cell>
        </row>
        <row r="75">
          <cell r="A75" t="str">
            <v>CARRBORO, TOWN OF-M00398</v>
          </cell>
        </row>
        <row r="76">
          <cell r="A76" t="str">
            <v>CARTHAGE, TOWN OF-M00321</v>
          </cell>
        </row>
        <row r="77">
          <cell r="A77" t="str">
            <v>CARY, TOWN OF-M00479</v>
          </cell>
        </row>
        <row r="78">
          <cell r="A78" t="str">
            <v>CASAR, TOWN OF-M00399</v>
          </cell>
        </row>
        <row r="79">
          <cell r="A79" t="str">
            <v>CASTALIA, TOWN OF-M00312</v>
          </cell>
        </row>
        <row r="80">
          <cell r="A80" t="str">
            <v>CASWELL BEACH, TOWN OF-M00063</v>
          </cell>
        </row>
        <row r="81">
          <cell r="A81" t="str">
            <v>CATAWBA, TOWN OF-M00094</v>
          </cell>
        </row>
        <row r="82">
          <cell r="A82" t="str">
            <v>CEDAR POINT, TOWN OF-M00400</v>
          </cell>
        </row>
        <row r="83">
          <cell r="A83" t="str">
            <v>CEDAR ROCK, VILLAGE OF-M00601</v>
          </cell>
        </row>
        <row r="84">
          <cell r="A84" t="str">
            <v>CERRO GORDO, TOWN OF-M00402</v>
          </cell>
        </row>
        <row r="85">
          <cell r="A85" t="str">
            <v>CHADBOURN, TOWN OF-M00023</v>
          </cell>
        </row>
        <row r="86">
          <cell r="A86" t="str">
            <v>CHAPEL HILL, TOWN OF-M00403</v>
          </cell>
        </row>
        <row r="87">
          <cell r="A87" t="str">
            <v>CHARLOTTE, CITY OF-M00336</v>
          </cell>
        </row>
        <row r="88">
          <cell r="A88" t="str">
            <v>CHERRYVILLE, CITY OF-M00144</v>
          </cell>
        </row>
        <row r="89">
          <cell r="A89" t="str">
            <v>CHIMNEY ROCK VILLAGE-M00532</v>
          </cell>
        </row>
        <row r="90">
          <cell r="A90" t="str">
            <v>CHINA GROVE, TOWN OF-M00243</v>
          </cell>
        </row>
        <row r="91">
          <cell r="A91" t="str">
            <v>CHOCOWINITY, TOWN OF-M00486</v>
          </cell>
        </row>
        <row r="92">
          <cell r="A92" t="str">
            <v>CLAREMONT, CITY OF-M00095</v>
          </cell>
        </row>
        <row r="93">
          <cell r="A93" t="str">
            <v>CLARKTON, TOWN OF-M00057</v>
          </cell>
        </row>
        <row r="94">
          <cell r="A94" t="str">
            <v>CLAYTON, TOWN OF-M00363</v>
          </cell>
        </row>
        <row r="95">
          <cell r="A95" t="str">
            <v>CLEMMONS, VILLAGE OF-M00384</v>
          </cell>
        </row>
        <row r="96">
          <cell r="A96" t="str">
            <v>CLEVELAND, TOWN OF-M00242</v>
          </cell>
        </row>
        <row r="97">
          <cell r="A97" t="str">
            <v>CLINTON, TOWN OF-M00385</v>
          </cell>
        </row>
        <row r="98">
          <cell r="A98" t="str">
            <v>CLYDE, TOWN OF-M00176</v>
          </cell>
        </row>
        <row r="99">
          <cell r="A99" t="str">
            <v>COATS, TOWN OF-M00171</v>
          </cell>
        </row>
        <row r="100">
          <cell r="A100" t="str">
            <v>COFIELD, TOWN OF-M00018</v>
          </cell>
        </row>
        <row r="101">
          <cell r="A101" t="str">
            <v>COLERAIN, TOWN OF-M00051</v>
          </cell>
        </row>
        <row r="102">
          <cell r="A102" t="str">
            <v>COLUMBIA, TOWN OF-M00527</v>
          </cell>
        </row>
        <row r="103">
          <cell r="A103" t="str">
            <v>COLUMBUS, TOWN OF-M00271</v>
          </cell>
        </row>
        <row r="104">
          <cell r="A104" t="str">
            <v>COMO, TOWN OF-M00386</v>
          </cell>
        </row>
        <row r="105">
          <cell r="A105" t="str">
            <v>CONCORD, CITY OF-M00078</v>
          </cell>
        </row>
        <row r="106">
          <cell r="A106" t="str">
            <v>CONETOE, TOWN OF-M00134</v>
          </cell>
        </row>
        <row r="107">
          <cell r="A107" t="str">
            <v>CONNELLY SPRINGS, TOWN OF-M00387</v>
          </cell>
        </row>
        <row r="108">
          <cell r="A108" t="str">
            <v>CONOVER, CITY OF-M00096</v>
          </cell>
        </row>
        <row r="109">
          <cell r="A109" t="str">
            <v>CONWAY, TOWN OF-M00306</v>
          </cell>
        </row>
        <row r="110">
          <cell r="A110" t="str">
            <v>COOLEEMEE, TOWN OF-M00125</v>
          </cell>
        </row>
        <row r="111">
          <cell r="A111" t="str">
            <v>CORNELIUS, TOWN OF-M00011</v>
          </cell>
        </row>
        <row r="112">
          <cell r="A112" t="str">
            <v>COVE CITY, TOWN OF-M00114</v>
          </cell>
        </row>
        <row r="113">
          <cell r="A113" t="str">
            <v>CRAMERTON, TOWN OF-M00145</v>
          </cell>
        </row>
        <row r="114">
          <cell r="A114" t="str">
            <v>CREEDMOOR, CITY OF-M00155</v>
          </cell>
        </row>
        <row r="115">
          <cell r="A115" t="str">
            <v>CRESWELL, TOWN OF-M00388</v>
          </cell>
        </row>
        <row r="116">
          <cell r="A116" t="str">
            <v>CROSSNORE, TOWN OF-M00031</v>
          </cell>
        </row>
        <row r="117">
          <cell r="A117" t="str">
            <v>DALLAS, TOWN OF-M00146</v>
          </cell>
        </row>
        <row r="118">
          <cell r="A118" t="str">
            <v>DANBURY, TOWN OF-M00389</v>
          </cell>
        </row>
        <row r="119">
          <cell r="A119" t="str">
            <v>DAVIDSON, TOWN OF-M00335</v>
          </cell>
        </row>
        <row r="120">
          <cell r="A120" t="str">
            <v>DENTON, TOWN OF-M00124</v>
          </cell>
        </row>
        <row r="121">
          <cell r="A121" t="str">
            <v>DILLSBORO, TOWN OF-M00183</v>
          </cell>
        </row>
        <row r="122">
          <cell r="A122" t="str">
            <v>DOBBINS HEIGHTS, TOWN OF-M00263</v>
          </cell>
        </row>
        <row r="123">
          <cell r="A123" t="str">
            <v>DOBSON, TOWN OF-M00528</v>
          </cell>
        </row>
        <row r="124">
          <cell r="A124" t="str">
            <v>DOVER, TOWN OF-M00022</v>
          </cell>
        </row>
        <row r="125">
          <cell r="A125" t="str">
            <v>DREXEL, TOWN OF-M00073</v>
          </cell>
        </row>
        <row r="126">
          <cell r="A126" t="str">
            <v>DUBLIN, TOWN OF-M00058</v>
          </cell>
        </row>
        <row r="127">
          <cell r="A127" t="str">
            <v>DUCK, TOWN OF-M00617</v>
          </cell>
        </row>
        <row r="128">
          <cell r="A128" t="str">
            <v>DUNN, CITY OF-M00172</v>
          </cell>
        </row>
        <row r="129">
          <cell r="A129" t="str">
            <v>DURHAM, CITY OF-M00021</v>
          </cell>
        </row>
        <row r="130">
          <cell r="A130" t="str">
            <v>EARL, TOWN OF-M00502</v>
          </cell>
        </row>
        <row r="131">
          <cell r="A131" t="str">
            <v>EAST ARCADIA, TOWN OF-M00391</v>
          </cell>
        </row>
        <row r="132">
          <cell r="A132" t="str">
            <v>EAST BEND, TOWN OF-M00188</v>
          </cell>
        </row>
        <row r="133">
          <cell r="A133" t="str">
            <v>EAST LAURINBURG, TOWN OF-M00392</v>
          </cell>
        </row>
        <row r="134">
          <cell r="A134" t="str">
            <v>EAST SPENCER, TOWN OF-M00393</v>
          </cell>
        </row>
        <row r="135">
          <cell r="A135" t="str">
            <v>EASTOVER, TOWN OF-M00654</v>
          </cell>
        </row>
        <row r="136">
          <cell r="A136" t="str">
            <v>EDEN, CITY OF-M00248</v>
          </cell>
        </row>
        <row r="137">
          <cell r="A137" t="str">
            <v>EDENTON, TOWN OF-M00025</v>
          </cell>
        </row>
        <row r="138">
          <cell r="A138" t="str">
            <v>ELIZABETH CITY, CITY OF-M00287</v>
          </cell>
        </row>
        <row r="139">
          <cell r="A139" t="str">
            <v>ELIZABETHTOWN, TOWN OF-M00059</v>
          </cell>
        </row>
        <row r="140">
          <cell r="A140" t="str">
            <v>ELK PARK, TOWN OF-M00049</v>
          </cell>
        </row>
        <row r="141">
          <cell r="A141" t="str">
            <v>ELKIN, TOWN OF-M00215</v>
          </cell>
        </row>
        <row r="142">
          <cell r="A142" t="str">
            <v>ELLENBORO, TOWN OF-M00491</v>
          </cell>
        </row>
        <row r="143">
          <cell r="A143" t="str">
            <v>ELLERBE, TOWN OF-M00262</v>
          </cell>
        </row>
        <row r="144">
          <cell r="A144" t="str">
            <v>ELM CITY, TOWN OF-M00404</v>
          </cell>
        </row>
        <row r="145">
          <cell r="A145" t="str">
            <v>ELON, TOWN OF-M00036</v>
          </cell>
        </row>
        <row r="146">
          <cell r="A146" t="str">
            <v>EMERALD ISLE, TOWN OF-M00088</v>
          </cell>
        </row>
        <row r="147">
          <cell r="A147" t="str">
            <v>ENFIELD, TOWN OF-M00163</v>
          </cell>
        </row>
        <row r="148">
          <cell r="A148" t="str">
            <v>ERWIN, TOWN OF-M00173</v>
          </cell>
        </row>
        <row r="149">
          <cell r="A149" t="str">
            <v>EUREKA, TOWN OF-M00196</v>
          </cell>
        </row>
        <row r="150">
          <cell r="A150" t="str">
            <v>EVERETTS, TOWN OF-M00344</v>
          </cell>
        </row>
        <row r="151">
          <cell r="A151" t="str">
            <v>FAIR BLUFF, TOWN OF-M00109</v>
          </cell>
        </row>
        <row r="152">
          <cell r="A152" t="str">
            <v>FAIRMONT, TOWN OF-M00258</v>
          </cell>
        </row>
        <row r="153">
          <cell r="A153" t="str">
            <v>FAIRVIEW, TOWN OF-M00621</v>
          </cell>
        </row>
        <row r="154">
          <cell r="A154" t="str">
            <v>FAISON, TOWN OF-M00129</v>
          </cell>
        </row>
        <row r="155">
          <cell r="A155" t="str">
            <v>FAITH, TOWN OF-M00405</v>
          </cell>
        </row>
        <row r="156">
          <cell r="A156" t="str">
            <v>FALCON, TOWN OF-M00406</v>
          </cell>
        </row>
        <row r="157">
          <cell r="A157" t="str">
            <v>FALKLAND, TOWN OF-M00279</v>
          </cell>
        </row>
        <row r="158">
          <cell r="A158" t="str">
            <v>FALLSTON, TOWN OF-M00407</v>
          </cell>
        </row>
        <row r="159">
          <cell r="A159" t="str">
            <v>FARMVILLE, TOWN OF-M00278</v>
          </cell>
        </row>
        <row r="160">
          <cell r="A160" t="str">
            <v>FAYETTEVILLE, CITY OF-M00408</v>
          </cell>
        </row>
        <row r="161">
          <cell r="A161" t="str">
            <v>FLAT ROCK, VILLAGE OF-M00639</v>
          </cell>
        </row>
        <row r="162">
          <cell r="A162" t="str">
            <v>FLETCHER, TOWN OF-M00522</v>
          </cell>
        </row>
        <row r="163">
          <cell r="A163" t="str">
            <v>FONTANA DAM, TOWN OF-M00682</v>
          </cell>
        </row>
        <row r="164">
          <cell r="A164" t="str">
            <v>FOREST CITY, TOWN OF-M00235</v>
          </cell>
        </row>
        <row r="165">
          <cell r="A165" t="str">
            <v>FOREST HILLS, VILLAGE OF-M00588</v>
          </cell>
        </row>
        <row r="166">
          <cell r="A166" t="str">
            <v>FOUNTAIN, TOWN OF-M00277</v>
          </cell>
        </row>
        <row r="167">
          <cell r="A167" t="str">
            <v>FOUR OAKS, TOWN OF-M00362</v>
          </cell>
        </row>
        <row r="168">
          <cell r="A168" t="str">
            <v>FOXFIRE VILLAGE-M00320</v>
          </cell>
        </row>
        <row r="169">
          <cell r="A169" t="str">
            <v>FRANKLIN, TOWN OF-M00349</v>
          </cell>
        </row>
        <row r="170">
          <cell r="A170" t="str">
            <v>FRANKLINTON, TOWN OF-M00140</v>
          </cell>
        </row>
        <row r="171">
          <cell r="A171" t="str">
            <v>FRANKLINVILLE, TOWN OF-M00267</v>
          </cell>
        </row>
        <row r="172">
          <cell r="A172" t="str">
            <v>FREMONT, TOWN OF-M00409</v>
          </cell>
        </row>
        <row r="173">
          <cell r="A173" t="str">
            <v>FUQUAY-VARINA, TOWN OF-M00203</v>
          </cell>
        </row>
        <row r="174">
          <cell r="A174" t="str">
            <v>GARLAND, TOWN OF-M00007</v>
          </cell>
        </row>
        <row r="175">
          <cell r="A175" t="str">
            <v>GARNER, TOWN OF-M00410</v>
          </cell>
        </row>
        <row r="176">
          <cell r="A176" t="str">
            <v>GARYSBURG, TOWN OF-M00305</v>
          </cell>
        </row>
        <row r="177">
          <cell r="A177" t="str">
            <v>GASTON, TOWN OF-M00304</v>
          </cell>
        </row>
        <row r="178">
          <cell r="A178" t="str">
            <v>GASTONIA, CITY OF-M00147</v>
          </cell>
        </row>
        <row r="179">
          <cell r="A179" t="str">
            <v>GATESVILLE, TOWN OF-M00153</v>
          </cell>
        </row>
        <row r="180">
          <cell r="A180" t="str">
            <v>GIBSON, TOWN OF-M00226</v>
          </cell>
        </row>
        <row r="181">
          <cell r="A181" t="str">
            <v>GIBSONVILLE, TOWN OF-M00161</v>
          </cell>
        </row>
        <row r="182">
          <cell r="A182" t="str">
            <v>GLEN ALPINE, TOWN OF-M00514</v>
          </cell>
        </row>
        <row r="183">
          <cell r="A183" t="str">
            <v>GODWIN, TOWN OF-M00411</v>
          </cell>
        </row>
        <row r="184">
          <cell r="A184" t="str">
            <v>GOLDSBORO, CITY OF-M00412</v>
          </cell>
        </row>
        <row r="185">
          <cell r="A185" t="str">
            <v>GOLDSTON, TOWN OF-M00101</v>
          </cell>
        </row>
        <row r="186">
          <cell r="A186" t="str">
            <v>GRAHAM, CITY OF-M00037</v>
          </cell>
        </row>
        <row r="187">
          <cell r="A187" t="str">
            <v>GRANITE FALLS, TOWN OF-M00082</v>
          </cell>
        </row>
        <row r="188">
          <cell r="A188" t="str">
            <v>GRANITE QUARRY, TOWN OF-M00241</v>
          </cell>
        </row>
        <row r="189">
          <cell r="A189" t="str">
            <v>GRANTSBORO, TOWN OF-M00585</v>
          </cell>
        </row>
        <row r="190">
          <cell r="A190" t="str">
            <v>GREEN LEVEL, TOWN OF-M00497</v>
          </cell>
        </row>
        <row r="191">
          <cell r="A191" t="str">
            <v>GREENEVERS, TOWN OF-M00413</v>
          </cell>
        </row>
        <row r="192">
          <cell r="A192" t="str">
            <v>GREENSBORO, CITY OF-M00162</v>
          </cell>
        </row>
        <row r="193">
          <cell r="A193" t="str">
            <v>GREENVILLE, CITY OF-M00276</v>
          </cell>
        </row>
        <row r="194">
          <cell r="A194" t="str">
            <v>GRIFTON, TOWN OF-M00275</v>
          </cell>
        </row>
        <row r="195">
          <cell r="A195" t="str">
            <v>GRIMESLAND, TOWN OF-M00274</v>
          </cell>
        </row>
        <row r="196">
          <cell r="A196" t="str">
            <v>GROVER, TOWN OF-M00414</v>
          </cell>
        </row>
        <row r="197">
          <cell r="A197" t="str">
            <v>HALIFAX, TOWN OF-M00164</v>
          </cell>
        </row>
        <row r="198">
          <cell r="A198" t="str">
            <v>HAMILTON, TOWN OF-M00345</v>
          </cell>
        </row>
        <row r="199">
          <cell r="A199" t="str">
            <v>HAMLET, CITY OF-M00261</v>
          </cell>
        </row>
        <row r="200">
          <cell r="A200" t="str">
            <v>HARMONY, TOWN OF-M00016</v>
          </cell>
        </row>
        <row r="201">
          <cell r="A201" t="str">
            <v>HARRELLS, TOWN OF-M00231</v>
          </cell>
        </row>
        <row r="202">
          <cell r="A202" t="str">
            <v>HARRELLSVILLE, TOWN OF-M00415</v>
          </cell>
        </row>
        <row r="203">
          <cell r="A203" t="str">
            <v>HARRISBURG, TOWN OF-M00079</v>
          </cell>
        </row>
        <row r="204">
          <cell r="A204" t="str">
            <v>HASSELL, TOWN OF-M00416</v>
          </cell>
        </row>
        <row r="205">
          <cell r="A205" t="str">
            <v>HAVELOCK, CITY OF-M00115</v>
          </cell>
        </row>
        <row r="206">
          <cell r="A206" t="str">
            <v>HAW RIVER, TOWN OF-M00417</v>
          </cell>
        </row>
        <row r="207">
          <cell r="A207" t="str">
            <v>HAYESVILLE, TOWN OF-M00106</v>
          </cell>
        </row>
        <row r="208">
          <cell r="A208" t="str">
            <v>HEMBY BRIDGE, TOWN OF-M00608</v>
          </cell>
        </row>
        <row r="209">
          <cell r="A209" t="str">
            <v>HENDERSON, CITY OF-M00204</v>
          </cell>
        </row>
        <row r="210">
          <cell r="A210" t="str">
            <v>HENDERSONVILLE, CITY OF-M00179</v>
          </cell>
        </row>
        <row r="211">
          <cell r="A211" t="str">
            <v>HERTFORD, TOWN OF-M00282</v>
          </cell>
        </row>
        <row r="212">
          <cell r="A212" t="str">
            <v>HICKORY, CITY OF-M00097</v>
          </cell>
        </row>
        <row r="213">
          <cell r="A213" t="str">
            <v>HIGH POINT, CITY OF-M00418</v>
          </cell>
        </row>
        <row r="214">
          <cell r="A214" t="str">
            <v>HIGH SHOALS, TOWN OF-M00148</v>
          </cell>
        </row>
        <row r="215">
          <cell r="A215" t="str">
            <v>HIGHLANDS, TOWN OF-M00348</v>
          </cell>
        </row>
        <row r="216">
          <cell r="A216" t="str">
            <v>HILDEBRAN, TOWN OF-M00074</v>
          </cell>
        </row>
        <row r="217">
          <cell r="A217" t="str">
            <v>HILLSBOROUGH, TOWN OF-M00419</v>
          </cell>
        </row>
        <row r="218">
          <cell r="A218" t="str">
            <v>HOBGOOD, TOWN OF-M00165</v>
          </cell>
        </row>
        <row r="219">
          <cell r="A219" t="str">
            <v>HOFFMAN, TOWN OF-M00260</v>
          </cell>
        </row>
        <row r="220">
          <cell r="A220" t="str">
            <v>HOLDEN BEACH, TOWN OF-M00064</v>
          </cell>
        </row>
        <row r="221">
          <cell r="A221" t="str">
            <v>HOLLY RIDGE, TOWN OF-M00297</v>
          </cell>
        </row>
        <row r="222">
          <cell r="A222" t="str">
            <v>HOLLY SPRINGS, TOWN OF-M00420</v>
          </cell>
        </row>
        <row r="223">
          <cell r="A223" t="str">
            <v>HOOKERTON, TOWN OF-M00158</v>
          </cell>
        </row>
        <row r="224">
          <cell r="A224" t="str">
            <v>HOPE MILLS, TOWN OF-M00421</v>
          </cell>
        </row>
        <row r="225">
          <cell r="A225" t="str">
            <v>HOT SPRINGS, TOWN OF-M00347</v>
          </cell>
        </row>
        <row r="226">
          <cell r="A226" t="str">
            <v>HUDSON, TOWN OF-M00083</v>
          </cell>
        </row>
        <row r="227">
          <cell r="A227" t="str">
            <v>HUNTERSVILLE, TOWN OF-M00334</v>
          </cell>
        </row>
        <row r="228">
          <cell r="A228" t="str">
            <v>INDIAN BEACH, TOWN OF-M00422</v>
          </cell>
        </row>
        <row r="229">
          <cell r="A229" t="str">
            <v>INDIAN TRAIL, TOWN OF-M00211</v>
          </cell>
        </row>
        <row r="230">
          <cell r="A230" t="str">
            <v>JACKSON, TOWN OF-M00303</v>
          </cell>
        </row>
        <row r="231">
          <cell r="A231" t="str">
            <v>JACKSONVILLE, CITY OF-M00296</v>
          </cell>
        </row>
        <row r="232">
          <cell r="A232" t="str">
            <v>JAMESTOWN, TOWN OF-M00423</v>
          </cell>
        </row>
        <row r="233">
          <cell r="A233" t="str">
            <v>JAMESVILLE, TOWN OF-M00343</v>
          </cell>
        </row>
        <row r="234">
          <cell r="A234" t="str">
            <v>JEFFERSON, TOWN OF-M00045</v>
          </cell>
        </row>
        <row r="235">
          <cell r="A235" t="str">
            <v>JONESVILLE, TOWN OF-M00187</v>
          </cell>
        </row>
        <row r="236">
          <cell r="A236" t="str">
            <v>KANNAPOLIS, CITY OF-M00080</v>
          </cell>
        </row>
        <row r="237">
          <cell r="A237" t="str">
            <v>KELFORD, TOWN OF-M00052</v>
          </cell>
        </row>
        <row r="238">
          <cell r="A238" t="str">
            <v>KENANSVILLE, TOWN OF-M00130</v>
          </cell>
        </row>
        <row r="239">
          <cell r="A239" t="str">
            <v>KENLY, TOWN OF-M00361</v>
          </cell>
        </row>
        <row r="240">
          <cell r="A240" t="str">
            <v>KERNERSVILLE, TOWN OF-M00484</v>
          </cell>
        </row>
        <row r="241">
          <cell r="A241" t="str">
            <v>KILL DEVIL HILLS, TOWN OF-M00120</v>
          </cell>
        </row>
        <row r="242">
          <cell r="A242" t="str">
            <v>KING, CITY OF-M00217</v>
          </cell>
        </row>
        <row r="243">
          <cell r="A243" t="str">
            <v>KINGS MOUNTAIN, CITY OF-M00024</v>
          </cell>
        </row>
        <row r="244">
          <cell r="A244" t="str">
            <v>KINGSTOWN, TOWN OF-M00424</v>
          </cell>
        </row>
        <row r="245">
          <cell r="A245" t="str">
            <v>KINSTON, CITY OF-M00352</v>
          </cell>
        </row>
        <row r="246">
          <cell r="A246" t="str">
            <v>KITTRELL, TOWN OF-M00376</v>
          </cell>
        </row>
        <row r="247">
          <cell r="A247" t="str">
            <v>KITTY HAWK, TOWN OF-M00365</v>
          </cell>
        </row>
        <row r="248">
          <cell r="A248" t="str">
            <v>KNIGHTDALE, TOWN OF-M00529</v>
          </cell>
        </row>
        <row r="249">
          <cell r="A249" t="str">
            <v>KURE BEACH, TOWN OF-M00425</v>
          </cell>
        </row>
        <row r="250">
          <cell r="A250" t="str">
            <v>LA GRANGE, TOWN OF-M00351</v>
          </cell>
        </row>
        <row r="251">
          <cell r="A251" t="str">
            <v>LAKE LURE, TOWN OF-M00426</v>
          </cell>
        </row>
        <row r="252">
          <cell r="A252" t="str">
            <v>LAKE PARK, TOWN OF-M00500</v>
          </cell>
        </row>
        <row r="253">
          <cell r="A253" t="str">
            <v>LAKE SANTEETLAH, TOWN OF-M00001</v>
          </cell>
        </row>
        <row r="254">
          <cell r="A254" t="str">
            <v>LAKE WACCAMAW, TOWN OF-M00110</v>
          </cell>
        </row>
        <row r="255">
          <cell r="A255" t="str">
            <v>LANDIS, TOWN OF-M00240</v>
          </cell>
        </row>
        <row r="256">
          <cell r="A256" t="str">
            <v>LANSING, TOWN OF-M00046</v>
          </cell>
        </row>
        <row r="257">
          <cell r="A257" t="str">
            <v>LASKER, TOWN OF-M00302</v>
          </cell>
        </row>
        <row r="258">
          <cell r="A258" t="str">
            <v>LATTIMORE, TOWN OF-M00427</v>
          </cell>
        </row>
        <row r="259">
          <cell r="A259" t="str">
            <v>LAUREL PARK, TOWN OF-M00180</v>
          </cell>
        </row>
        <row r="260">
          <cell r="A260" t="str">
            <v>LAURINBURG, CITY OF-M00225</v>
          </cell>
        </row>
        <row r="261">
          <cell r="A261" t="str">
            <v>LAWNDALE, TOWN OF-M00107</v>
          </cell>
        </row>
        <row r="262">
          <cell r="A262" t="str">
            <v>LEGGETT, TOWN OF-M00428</v>
          </cell>
        </row>
        <row r="263">
          <cell r="A263" t="str">
            <v>LELAND, TOWN OF-M00429</v>
          </cell>
        </row>
        <row r="264">
          <cell r="A264" t="str">
            <v>LENOIR, CITY OF-M00084</v>
          </cell>
        </row>
        <row r="265">
          <cell r="A265" t="str">
            <v>LEWISTON WOODVILLE, TOWN OF-M00053</v>
          </cell>
        </row>
        <row r="266">
          <cell r="A266" t="str">
            <v>LEWISVILLE, TOWN OF-M00487</v>
          </cell>
        </row>
        <row r="267">
          <cell r="A267" t="str">
            <v>LEXINGTON, CITY OF-M00656</v>
          </cell>
        </row>
        <row r="268">
          <cell r="A268" t="str">
            <v>LIBERTY, TOWN OF-M00266</v>
          </cell>
        </row>
        <row r="269">
          <cell r="A269" t="str">
            <v>LILESVILLE, TOWN OF-M00041</v>
          </cell>
        </row>
        <row r="270">
          <cell r="A270" t="str">
            <v>LILLINGTON, TOWN OF-M00174</v>
          </cell>
        </row>
        <row r="271">
          <cell r="A271" t="str">
            <v>LINCOLNTON, CITY OF-M00013</v>
          </cell>
        </row>
        <row r="272">
          <cell r="A272" t="str">
            <v>LINDEN, TOWN OF-M00431</v>
          </cell>
        </row>
        <row r="273">
          <cell r="A273" t="str">
            <v>LITTLETON, TOWN OF-M00166</v>
          </cell>
        </row>
        <row r="274">
          <cell r="A274" t="str">
            <v>LOCUST, CITY OF-M00614</v>
          </cell>
        </row>
        <row r="275">
          <cell r="A275" t="str">
            <v>LONG VIEW, TOWN OF-M00098</v>
          </cell>
        </row>
        <row r="276">
          <cell r="A276" t="str">
            <v>LOUISBURG, TOWN OF-M00432</v>
          </cell>
        </row>
        <row r="277">
          <cell r="A277" t="str">
            <v>LOVE VALLEY, TOWN OF-M00433</v>
          </cell>
        </row>
        <row r="278">
          <cell r="A278" t="str">
            <v>LOWELL, TOWN OF-M00149</v>
          </cell>
        </row>
        <row r="279">
          <cell r="A279" t="str">
            <v>LUCAMA, TOWN OF-M00493</v>
          </cell>
        </row>
        <row r="280">
          <cell r="A280" t="str">
            <v>LUMBER BRIDGE, TOWN OF-M00257</v>
          </cell>
        </row>
        <row r="281">
          <cell r="A281" t="str">
            <v>LUMBERTON, CITY OF-M00256</v>
          </cell>
        </row>
        <row r="282">
          <cell r="A282" t="str">
            <v>MACCLESFIELD, TOWN OF-M00135</v>
          </cell>
        </row>
        <row r="283">
          <cell r="A283" t="str">
            <v>MACON, TOWN OF-M00434</v>
          </cell>
        </row>
        <row r="284">
          <cell r="A284" t="str">
            <v>MADISON, TOWN OF-M00247</v>
          </cell>
        </row>
        <row r="285">
          <cell r="A285" t="str">
            <v>MAGGIE VALLEY, TOWN OF-M00177</v>
          </cell>
        </row>
        <row r="286">
          <cell r="A286" t="str">
            <v>MAGNOLIA, TOWN OF-M00131</v>
          </cell>
        </row>
        <row r="287">
          <cell r="A287" t="str">
            <v>MAIDEN, TOWN OF-M00099</v>
          </cell>
        </row>
        <row r="288">
          <cell r="A288" t="str">
            <v>MANTEO, TOWN OF-M00121</v>
          </cell>
        </row>
        <row r="289">
          <cell r="A289" t="str">
            <v>MARION, CITY OF-M00338</v>
          </cell>
        </row>
        <row r="290">
          <cell r="A290" t="str">
            <v>MARS HILL, TOWN OF-M00346</v>
          </cell>
        </row>
        <row r="291">
          <cell r="A291" t="str">
            <v>MARSHALL, TOWN OF-M00012</v>
          </cell>
        </row>
        <row r="292">
          <cell r="A292" t="str">
            <v>MARSHVILLE, TOWN OF-M00210</v>
          </cell>
        </row>
        <row r="293">
          <cell r="A293" t="str">
            <v>MARVIN, VILLAGE OF-M00499</v>
          </cell>
        </row>
        <row r="294">
          <cell r="A294" t="str">
            <v>MATTHEWS, TOWN OF-M00333</v>
          </cell>
        </row>
        <row r="295">
          <cell r="A295" t="str">
            <v>MAXTON, TOWN OF-M00255</v>
          </cell>
        </row>
        <row r="296">
          <cell r="A296" t="str">
            <v>MAYODAN, TOWN OF-M00246</v>
          </cell>
        </row>
        <row r="297">
          <cell r="A297" t="str">
            <v>MAYSVILLE, TOWN OF-M00355</v>
          </cell>
        </row>
        <row r="298">
          <cell r="A298" t="str">
            <v>MCADENVILLE, TOWN OF-M00635</v>
          </cell>
        </row>
        <row r="299">
          <cell r="A299" t="str">
            <v>MCDONALD, TOWN OF-M00525</v>
          </cell>
        </row>
        <row r="300">
          <cell r="A300" t="str">
            <v>MCFARLAN, TOWN OF-M00042</v>
          </cell>
        </row>
        <row r="301">
          <cell r="A301" t="str">
            <v>MEBANE, CITY OF-M00038</v>
          </cell>
        </row>
        <row r="302">
          <cell r="A302" t="str">
            <v>MESIC, TOWN OF-M00292</v>
          </cell>
        </row>
        <row r="303">
          <cell r="A303" t="str">
            <v>MICRO, TOWN OF-M00360</v>
          </cell>
        </row>
        <row r="304">
          <cell r="A304" t="str">
            <v>MIDDLEBURG, TOWN OF-M00377</v>
          </cell>
        </row>
        <row r="305">
          <cell r="A305" t="str">
            <v>MIDDLESEX, TOWN OF-M00311</v>
          </cell>
        </row>
        <row r="306">
          <cell r="A306" t="str">
            <v>MIDLAND, TOWN OF-M00615</v>
          </cell>
        </row>
        <row r="307">
          <cell r="A307" t="str">
            <v>MIDWAY, TOWN OF-M00650</v>
          </cell>
        </row>
        <row r="308">
          <cell r="A308" t="str">
            <v>MILLS RIVER, TOWN OF-M00625</v>
          </cell>
        </row>
        <row r="309">
          <cell r="A309" t="str">
            <v>MILTON, TOWN OF-M00437</v>
          </cell>
        </row>
        <row r="310">
          <cell r="A310" t="str">
            <v>MINERAL SPRINGS, TOWN OF-M00599</v>
          </cell>
        </row>
        <row r="311">
          <cell r="A311" t="str">
            <v>MINNESOTT BEACH, TOWN OF-M00291</v>
          </cell>
        </row>
        <row r="312">
          <cell r="A312" t="str">
            <v>MINT HILL, TOWN OF-M00622</v>
          </cell>
        </row>
        <row r="313">
          <cell r="A313" t="str">
            <v>MISENHEIMER, VILLAGE OF-M00623</v>
          </cell>
        </row>
        <row r="314">
          <cell r="A314" t="str">
            <v>MOCKSVILLE, TOWN OF-M00126</v>
          </cell>
        </row>
        <row r="315">
          <cell r="A315" t="str">
            <v>MOMEYER, TOWN OF-M00498</v>
          </cell>
        </row>
        <row r="316">
          <cell r="A316" t="str">
            <v>MONROE, CITY OF-M00209</v>
          </cell>
        </row>
        <row r="317">
          <cell r="A317" t="str">
            <v>MONTREAT, TOWN OF-M00071</v>
          </cell>
        </row>
        <row r="318">
          <cell r="A318" t="str">
            <v>MOORESVILLE, TOWN OF-M00015</v>
          </cell>
        </row>
        <row r="319">
          <cell r="A319" t="str">
            <v>MOREHEAD CITY, TOWN OF-M00089</v>
          </cell>
        </row>
        <row r="320">
          <cell r="A320" t="str">
            <v>MORGANTON, CITY OF-M00075</v>
          </cell>
        </row>
        <row r="321">
          <cell r="A321" t="str">
            <v>MORRISVILLE, TOWN OF-M00530</v>
          </cell>
        </row>
        <row r="322">
          <cell r="A322" t="str">
            <v>MORVEN, TOWN OF-M00043</v>
          </cell>
        </row>
        <row r="323">
          <cell r="A323" t="str">
            <v>MOUNT AIRY, CITY OF-M00214</v>
          </cell>
        </row>
        <row r="324">
          <cell r="A324" t="str">
            <v>MOUNT GILEAD, TOWN OF-M00326</v>
          </cell>
        </row>
        <row r="325">
          <cell r="A325" t="str">
            <v>MOUNT HOLLY, CITY OF-M00150</v>
          </cell>
        </row>
        <row r="326">
          <cell r="A326" t="str">
            <v>MOUNT OLIVE, TOWN OF-M00439</v>
          </cell>
        </row>
        <row r="327">
          <cell r="A327" t="str">
            <v>MOUNT PLEASANT, TOWN OF-M00515</v>
          </cell>
        </row>
        <row r="328">
          <cell r="A328" t="str">
            <v>MURFREESBORO, TOWN OF-M00440</v>
          </cell>
        </row>
        <row r="329">
          <cell r="A329" t="str">
            <v>MURPHY, TOWN OF-M00105</v>
          </cell>
        </row>
        <row r="330">
          <cell r="A330" t="str">
            <v>NAGS HEAD, TOWN OF-M00122</v>
          </cell>
        </row>
        <row r="331">
          <cell r="A331" t="str">
            <v>NASHVILLE, TOWN OF-M00310</v>
          </cell>
        </row>
        <row r="332">
          <cell r="A332" t="str">
            <v>NAVASSA, TOWN OF-M00066</v>
          </cell>
        </row>
        <row r="333">
          <cell r="A333" t="str">
            <v>NEW BERN, CITY OF-M00116</v>
          </cell>
        </row>
        <row r="334">
          <cell r="A334" t="str">
            <v>NEW LONDON, TOWN OF-M00006</v>
          </cell>
        </row>
        <row r="335">
          <cell r="A335" t="str">
            <v>NEWLAND, TOWN OF-M00050</v>
          </cell>
        </row>
        <row r="336">
          <cell r="A336" t="str">
            <v>NEWPORT, TOWN OF-M00090</v>
          </cell>
        </row>
        <row r="337">
          <cell r="A337" t="str">
            <v>NEWTON GROVE, TOWN OF-M00230</v>
          </cell>
        </row>
        <row r="338">
          <cell r="A338" t="str">
            <v>NEWTON, CITY OF-M00100</v>
          </cell>
        </row>
        <row r="339">
          <cell r="A339" t="str">
            <v>NORLINA, TOWN OF-M00202</v>
          </cell>
        </row>
        <row r="340">
          <cell r="A340" t="str">
            <v>NORTH TOPSAIL BEACH, TOWN OF-M00441</v>
          </cell>
        </row>
        <row r="341">
          <cell r="A341" t="str">
            <v>NORTH WILKESBORO, TOWN OF-M00193</v>
          </cell>
        </row>
        <row r="342">
          <cell r="A342" t="str">
            <v>NORTHWEST, TOWN OF-M00501</v>
          </cell>
        </row>
        <row r="343">
          <cell r="A343" t="str">
            <v>NORWOOD, TOWN OF-M00221</v>
          </cell>
        </row>
        <row r="344">
          <cell r="A344" t="str">
            <v>OAK CITY, TOWN OF-M00342</v>
          </cell>
        </row>
        <row r="345">
          <cell r="A345" t="str">
            <v>OAK ISLAND, TOWN OF-M00596</v>
          </cell>
        </row>
        <row r="346">
          <cell r="A346" t="str">
            <v>OAK RIDGE, TOWN OF-M00633</v>
          </cell>
        </row>
        <row r="347">
          <cell r="A347" t="str">
            <v>OAKBORO, TOWN OF-M00220</v>
          </cell>
        </row>
        <row r="348">
          <cell r="A348" t="str">
            <v>OCEAN ISLE BEACH, TOWN OF-M00028</v>
          </cell>
        </row>
        <row r="349">
          <cell r="A349" t="str">
            <v>OLD FORT, TOWN OF-M00337</v>
          </cell>
        </row>
        <row r="350">
          <cell r="A350" t="str">
            <v>ORIENTAL, TOWN OF-M00290</v>
          </cell>
        </row>
        <row r="351">
          <cell r="A351" t="str">
            <v>OSSIPEE, TOWN OF-M00626</v>
          </cell>
        </row>
        <row r="352">
          <cell r="A352" t="str">
            <v>OXFORD, CITY OF-M00156</v>
          </cell>
        </row>
        <row r="353">
          <cell r="A353" t="str">
            <v>PANTEGO, TOWN OF-M00483</v>
          </cell>
        </row>
        <row r="354">
          <cell r="A354" t="str">
            <v>PARKTON, TOWN OF-M00254</v>
          </cell>
        </row>
        <row r="355">
          <cell r="A355" t="str">
            <v>PARMELE, TOWN OF-M00341</v>
          </cell>
        </row>
        <row r="356">
          <cell r="A356" t="str">
            <v>PATTERSON SPRINGS, TOWN OF-M0730</v>
          </cell>
        </row>
        <row r="357">
          <cell r="A357" t="str">
            <v>PEACHLAND, TOWN OF-M00442</v>
          </cell>
        </row>
        <row r="358">
          <cell r="A358" t="str">
            <v>PELETIER, TOWN OF-M00518</v>
          </cell>
        </row>
        <row r="359">
          <cell r="A359" t="str">
            <v>PEMBROKE, TOWN OF-M00253</v>
          </cell>
        </row>
        <row r="360">
          <cell r="A360" t="str">
            <v>PIKEVILLE, TOWN OF-M00195</v>
          </cell>
        </row>
        <row r="361">
          <cell r="A361" t="str">
            <v>PILOT MOUNTAIN, TOWN OF-M00213</v>
          </cell>
        </row>
        <row r="362">
          <cell r="A362" t="str">
            <v>PINE KNOLL SHORES, TOWN OF-M00091</v>
          </cell>
        </row>
        <row r="363">
          <cell r="A363" t="str">
            <v>PINE LEVEL, TOWN OF-M00359</v>
          </cell>
        </row>
        <row r="364">
          <cell r="A364" t="str">
            <v>PINEBLUFF, TOWN OF-M00319</v>
          </cell>
        </row>
        <row r="365">
          <cell r="A365" t="str">
            <v>PINEHURST, VILLAGE OF-M00318</v>
          </cell>
        </row>
        <row r="366">
          <cell r="A366" t="str">
            <v>PINETOPS, TOWN OF-M00136</v>
          </cell>
        </row>
        <row r="367">
          <cell r="A367" t="str">
            <v>PINEVILLE, TOWN OF-M00331</v>
          </cell>
        </row>
        <row r="368">
          <cell r="A368" t="str">
            <v>PINK HILL, TOWN OF-M00350</v>
          </cell>
        </row>
        <row r="369">
          <cell r="A369" t="str">
            <v>PITTSBORO, TOWN OF-M00102</v>
          </cell>
        </row>
        <row r="370">
          <cell r="A370" t="str">
            <v>PLEASANT GARDEN, TOWN OF-M00641</v>
          </cell>
        </row>
        <row r="371">
          <cell r="A371" t="str">
            <v>PLYMOUTH, TOWN OF-M00200</v>
          </cell>
        </row>
        <row r="372">
          <cell r="A372" t="str">
            <v>POLKTON, TOWN OF-M00032</v>
          </cell>
        </row>
        <row r="373">
          <cell r="A373" t="str">
            <v>POLKVILLE, TOWN OF-M00443</v>
          </cell>
        </row>
        <row r="374">
          <cell r="A374" t="str">
            <v>POLLOCKSVILLE, TOWN OF-M00354</v>
          </cell>
        </row>
        <row r="375">
          <cell r="A375" t="str">
            <v>POWELLSVILLE, TOWN OF-M00029</v>
          </cell>
        </row>
        <row r="376">
          <cell r="A376" t="str">
            <v>PRINCETON, TOWN OF-M00358</v>
          </cell>
        </row>
        <row r="377">
          <cell r="A377" t="str">
            <v>PRINCEVILLE, TOWN OF-M00481</v>
          </cell>
        </row>
        <row r="378">
          <cell r="A378" t="str">
            <v>PROCTORVILLE, TOWN OF-M00008</v>
          </cell>
        </row>
        <row r="379">
          <cell r="A379" t="str">
            <v>RAEFORD, CITY OF-M00181</v>
          </cell>
        </row>
        <row r="380">
          <cell r="A380" t="str">
            <v>RALEIGH, CITY OF-M00444</v>
          </cell>
        </row>
        <row r="381">
          <cell r="A381" t="str">
            <v>RAMSEUR, TOWN OF-M00265</v>
          </cell>
        </row>
        <row r="382">
          <cell r="A382" t="str">
            <v>RANDLEMAN, CITY OF-M00264</v>
          </cell>
        </row>
        <row r="383">
          <cell r="A383" t="str">
            <v>RANLO, TOWN OF-M00151</v>
          </cell>
        </row>
        <row r="384">
          <cell r="A384" t="str">
            <v>RAYNHAM, TOWN OF-M00252</v>
          </cell>
        </row>
        <row r="385">
          <cell r="A385" t="str">
            <v>RED CROSS, TOWN OF-M00620</v>
          </cell>
        </row>
        <row r="386">
          <cell r="A386" t="str">
            <v>RED SPRINGS, TOWN OF-M00251</v>
          </cell>
        </row>
        <row r="387">
          <cell r="A387" t="str">
            <v>REIDSVILLE, CITY OF-M00245</v>
          </cell>
        </row>
        <row r="388">
          <cell r="A388" t="str">
            <v>RENNERT, TOWN OF-M00445</v>
          </cell>
        </row>
        <row r="389">
          <cell r="A389" t="str">
            <v>RHODHISS, TOWN OF-M00076</v>
          </cell>
        </row>
        <row r="390">
          <cell r="A390" t="str">
            <v>RICH SQUARE, TOWN OF-M00301</v>
          </cell>
        </row>
        <row r="391">
          <cell r="A391" t="str">
            <v>RICHFIELD, TOWN OF-M00219</v>
          </cell>
        </row>
        <row r="392">
          <cell r="A392" t="str">
            <v>RICHLANDS, TOWN OF-M00295</v>
          </cell>
        </row>
        <row r="393">
          <cell r="A393" t="str">
            <v>RIVER BEND, TOWN OF-M00117</v>
          </cell>
        </row>
        <row r="394">
          <cell r="A394" t="str">
            <v>ROANOKE RAPIDS, CITY OF-M00167</v>
          </cell>
        </row>
        <row r="395">
          <cell r="A395" t="str">
            <v>ROBBINS, TOWN OF-M00317</v>
          </cell>
        </row>
        <row r="396">
          <cell r="A396" t="str">
            <v>ROBBINSVILLE, TOWN OF-M00154</v>
          </cell>
        </row>
        <row r="397">
          <cell r="A397" t="str">
            <v>ROBERSONVILLE, TOWN OF-M00340</v>
          </cell>
        </row>
        <row r="398">
          <cell r="A398" t="str">
            <v>ROCKINGHAM, CITY OF-M00259</v>
          </cell>
        </row>
        <row r="399">
          <cell r="A399" t="str">
            <v>ROCKWELL, TOWN OF-M00239</v>
          </cell>
        </row>
        <row r="400">
          <cell r="A400" t="str">
            <v>ROCKY MOUNT, CITY OF-M00309</v>
          </cell>
        </row>
        <row r="401">
          <cell r="A401" t="str">
            <v>ROLESVILLE, TOWN OF-M00446</v>
          </cell>
        </row>
        <row r="402">
          <cell r="A402" t="str">
            <v>RONDA, TOWN OF-M00192</v>
          </cell>
        </row>
        <row r="403">
          <cell r="A403" t="str">
            <v>ROPER, TOWN OF-M00199</v>
          </cell>
        </row>
        <row r="404">
          <cell r="A404" t="str">
            <v>ROSE HILL, TOWN OF-M00520</v>
          </cell>
        </row>
        <row r="405">
          <cell r="A405" t="str">
            <v>ROSEBORO, TOWN OF-M00229</v>
          </cell>
        </row>
        <row r="406">
          <cell r="A406" t="str">
            <v>ROSMAN, TOWN OF-M00447</v>
          </cell>
        </row>
        <row r="407">
          <cell r="A407" t="str">
            <v>ROWLAND, TOWN OF-M00250</v>
          </cell>
        </row>
        <row r="408">
          <cell r="A408" t="str">
            <v>ROXBORO, CITY OF-M00034</v>
          </cell>
        </row>
        <row r="409">
          <cell r="A409" t="str">
            <v>ROXOBEL, TOWN OF-M00054</v>
          </cell>
        </row>
        <row r="410">
          <cell r="A410" t="str">
            <v>RURAL HALL, TOWN OF-M00448</v>
          </cell>
        </row>
        <row r="411">
          <cell r="A411" t="str">
            <v>RUTH, TOWN OF-M00482</v>
          </cell>
        </row>
        <row r="412">
          <cell r="A412" t="str">
            <v>RUTHERFORD COLLEGE, TOWN OF-M00026</v>
          </cell>
        </row>
        <row r="413">
          <cell r="A413" t="str">
            <v>RUTHERFORDTON, TOWN OF-M00234</v>
          </cell>
        </row>
        <row r="414">
          <cell r="A414" t="str">
            <v>SAINT HELENA, TOWN OF-M00459</v>
          </cell>
        </row>
        <row r="415">
          <cell r="A415" t="str">
            <v>SALEMBURG, TOWN OF-M00228</v>
          </cell>
        </row>
        <row r="416">
          <cell r="A416" t="str">
            <v>SALISBURY, CITY OF-M00460</v>
          </cell>
        </row>
        <row r="417">
          <cell r="A417" t="str">
            <v>SALUDA, CITY OF-M00270</v>
          </cell>
        </row>
        <row r="418">
          <cell r="A418" t="str">
            <v>SANDY CREEK, TOWN OF-M00461</v>
          </cell>
        </row>
        <row r="419">
          <cell r="A419" t="str">
            <v>SANDYFIELD, TOWN OF-M00503</v>
          </cell>
        </row>
        <row r="420">
          <cell r="A420" t="str">
            <v>SANFORD, CITY OF-M00353</v>
          </cell>
        </row>
        <row r="421">
          <cell r="A421" t="str">
            <v>SARATOGA, TOWN OF-M00462</v>
          </cell>
        </row>
        <row r="422">
          <cell r="A422" t="str">
            <v>SAWMILLS, TOWN OF-M00463</v>
          </cell>
        </row>
        <row r="423">
          <cell r="A423" t="str">
            <v>SCOTLAND NECK, TOWN OF-M00168</v>
          </cell>
        </row>
        <row r="424">
          <cell r="A424" t="str">
            <v>SEABOARD, TOWN OF-M00300</v>
          </cell>
        </row>
        <row r="425">
          <cell r="A425" t="str">
            <v>SEAGROVE, TOWN OF-M00464</v>
          </cell>
        </row>
        <row r="426">
          <cell r="A426" t="str">
            <v>SEDALIA, TOWN OF-M00627</v>
          </cell>
        </row>
        <row r="427">
          <cell r="A427" t="str">
            <v>SELMA, TOWN OF-M00357</v>
          </cell>
        </row>
        <row r="428">
          <cell r="A428" t="str">
            <v>SEVEN DEVILS, TOWN OF-M00465</v>
          </cell>
        </row>
        <row r="429">
          <cell r="A429" t="str">
            <v>SEVEN SPRINGS, TOWN OF-M00194</v>
          </cell>
        </row>
        <row r="430">
          <cell r="A430" t="str">
            <v>SEVERN, TOWN OF-M00299</v>
          </cell>
        </row>
        <row r="431">
          <cell r="A431" t="str">
            <v>SHALLOTTE, TOWN OF-M00466</v>
          </cell>
        </row>
        <row r="432">
          <cell r="A432" t="str">
            <v>SHARPSBURG, TOWN OF-M00308</v>
          </cell>
        </row>
        <row r="433">
          <cell r="A433" t="str">
            <v>SHELBY, CITY OF-M00467</v>
          </cell>
        </row>
        <row r="434">
          <cell r="A434" t="str">
            <v>SILER CITY, TOWN OF-M00103</v>
          </cell>
        </row>
        <row r="435">
          <cell r="A435" t="str">
            <v>SIMPSON, VILLAGE OF-M00273</v>
          </cell>
        </row>
        <row r="436">
          <cell r="A436" t="str">
            <v>SIMS, TOWN OF-M00002</v>
          </cell>
        </row>
        <row r="437">
          <cell r="A437" t="str">
            <v>SMITHFIELD, TOWN OF-M00356</v>
          </cell>
        </row>
        <row r="438">
          <cell r="A438" t="str">
            <v>SNOW HILL, TOWN OF-M00159</v>
          </cell>
        </row>
        <row r="439">
          <cell r="A439" t="str">
            <v>SOUTHERN PINES, TOWN OF-M00316</v>
          </cell>
        </row>
        <row r="440">
          <cell r="A440" t="str">
            <v>SOUTHERN SHORES, TOWN OF-M00123</v>
          </cell>
        </row>
        <row r="441">
          <cell r="A441" t="str">
            <v>SOUTHPORT, CITY OF-M00067</v>
          </cell>
        </row>
        <row r="442">
          <cell r="A442" t="str">
            <v>SPARTA, TOWN OF-M00040</v>
          </cell>
        </row>
        <row r="443">
          <cell r="A443" t="str">
            <v>SPEED, TOWN OF-M00468</v>
          </cell>
        </row>
        <row r="444">
          <cell r="A444" t="str">
            <v>SPENCER, TOWN OF-M00238</v>
          </cell>
        </row>
        <row r="445">
          <cell r="A445" t="str">
            <v>SPINDALE, TOWN OF-M00233</v>
          </cell>
        </row>
        <row r="446">
          <cell r="A446" t="str">
            <v>SPRING HOPE, TOWN OF-M00307</v>
          </cell>
        </row>
        <row r="447">
          <cell r="A447" t="str">
            <v>SPRING LAKE, TOWN OF-M00449</v>
          </cell>
        </row>
        <row r="448">
          <cell r="A448" t="str">
            <v>SPRUCE PINE, TOWN OF-M00329</v>
          </cell>
        </row>
        <row r="449">
          <cell r="A449" t="str">
            <v>ST PAULS, TOWN OF-M00249</v>
          </cell>
        </row>
        <row r="450">
          <cell r="A450" t="str">
            <v>ST. JAMES, TOWN OF-M00597</v>
          </cell>
        </row>
        <row r="451">
          <cell r="A451" t="str">
            <v>STALEY, TOWN OF-M00450</v>
          </cell>
        </row>
        <row r="452">
          <cell r="A452" t="str">
            <v>STALLINGS, TOWN OF-M00208</v>
          </cell>
        </row>
        <row r="453">
          <cell r="A453" t="str">
            <v>STANFIELD, TOWN OF-M00218</v>
          </cell>
        </row>
        <row r="454">
          <cell r="A454" t="str">
            <v>STANLEY, TOWN OF-M00152</v>
          </cell>
        </row>
        <row r="455">
          <cell r="A455" t="str">
            <v>STANTONSBURG, TOWN OF-M00451</v>
          </cell>
        </row>
        <row r="456">
          <cell r="A456" t="str">
            <v>STAR, TOWN OF-M00325</v>
          </cell>
        </row>
        <row r="457">
          <cell r="A457" t="str">
            <v>STATESVILLE, CITY OF-M00014</v>
          </cell>
        </row>
        <row r="458">
          <cell r="A458" t="str">
            <v>STEDMAN, TOWN OF-M00452</v>
          </cell>
        </row>
        <row r="459">
          <cell r="A459" t="str">
            <v>STEM, TOWN OF-M00020</v>
          </cell>
        </row>
        <row r="460">
          <cell r="A460" t="str">
            <v>STONEVILLE, TOWN OF-M00244</v>
          </cell>
        </row>
        <row r="461">
          <cell r="A461" t="str">
            <v>STONEWALL, TOWN OF-M00289</v>
          </cell>
        </row>
        <row r="462">
          <cell r="A462" t="str">
            <v>STOVALL, TOWN OF-M00157</v>
          </cell>
        </row>
        <row r="463">
          <cell r="A463" t="str">
            <v>SUGAR MOUNTAIN, TOWN OF-M00495</v>
          </cell>
        </row>
        <row r="464">
          <cell r="A464" t="str">
            <v>SUMMERFIELD, TOWN OF-M00632</v>
          </cell>
        </row>
        <row r="465">
          <cell r="A465" t="str">
            <v>SUNSET BEACH, TOWN OF-M00027</v>
          </cell>
        </row>
        <row r="466">
          <cell r="A466" t="str">
            <v>SURF CITY, TOWN OF-M00284</v>
          </cell>
        </row>
        <row r="467">
          <cell r="A467" t="str">
            <v>SWANSBORO, TOWN OF-M00294</v>
          </cell>
        </row>
        <row r="468">
          <cell r="A468" t="str">
            <v>SYLVA, TOWN OF-M00184</v>
          </cell>
        </row>
        <row r="469">
          <cell r="A469" t="str">
            <v>TABOR CITY, TOWN OF-M00111</v>
          </cell>
        </row>
        <row r="470">
          <cell r="A470" t="str">
            <v>TAR HEEL, TOWN OF-M00060</v>
          </cell>
        </row>
        <row r="471">
          <cell r="A471" t="str">
            <v>TARBORO, TOWN OF-M00137</v>
          </cell>
        </row>
        <row r="472">
          <cell r="A472" t="str">
            <v>TAYLORSVILLE, TOWN OF-M00039</v>
          </cell>
        </row>
        <row r="473">
          <cell r="A473" t="str">
            <v>TAYLORTOWN, TOWN OF-M00315</v>
          </cell>
        </row>
        <row r="474">
          <cell r="A474" t="str">
            <v>TEACHEY, TOWN OF-M00454</v>
          </cell>
        </row>
        <row r="475">
          <cell r="A475" t="str">
            <v>THOMASVILLE, CITY OF-M00455</v>
          </cell>
        </row>
        <row r="476">
          <cell r="A476" t="str">
            <v>TOBACCOVILLE, VILLAGE OF-M00488</v>
          </cell>
        </row>
        <row r="477">
          <cell r="A477" t="str">
            <v>TOPSAIL BEACH, TOWN OF-M00283</v>
          </cell>
        </row>
        <row r="478">
          <cell r="A478" t="str">
            <v>TRENT WOODS, TOWN OF-M00118</v>
          </cell>
        </row>
        <row r="479">
          <cell r="A479" t="str">
            <v>TRENTON, TOWN OF-M00456</v>
          </cell>
        </row>
        <row r="480">
          <cell r="A480" t="str">
            <v>TRINITY, TOWN OF-M00524</v>
          </cell>
        </row>
        <row r="481">
          <cell r="A481" t="str">
            <v>TROUTMAN, TOWN OF-M00182</v>
          </cell>
        </row>
        <row r="482">
          <cell r="A482" t="str">
            <v>TROY, TOWN OF-M00324</v>
          </cell>
        </row>
        <row r="483">
          <cell r="A483" t="str">
            <v>TRYON, TOWN OF-M00269</v>
          </cell>
        </row>
        <row r="484">
          <cell r="A484" t="str">
            <v>TURKEY, TOWN OF-M00227</v>
          </cell>
        </row>
        <row r="485">
          <cell r="A485" t="str">
            <v>UNIONVILLE, TOWN OF-M00598</v>
          </cell>
        </row>
        <row r="486">
          <cell r="A486" t="str">
            <v>VALDESE, TOWN OF-M00077</v>
          </cell>
        </row>
        <row r="487">
          <cell r="A487" t="str">
            <v>VANCEBORO, TOWN OF-M00119</v>
          </cell>
        </row>
        <row r="488">
          <cell r="A488" t="str">
            <v>VANDEMERE, TOWN OF-M00288</v>
          </cell>
        </row>
        <row r="489">
          <cell r="A489" t="str">
            <v>VARNAMTOWN, TOWN OF-M00457</v>
          </cell>
        </row>
        <row r="490">
          <cell r="A490" t="str">
            <v>VASS, TOWN OF-M00314</v>
          </cell>
        </row>
        <row r="491">
          <cell r="A491" t="str">
            <v>WACO, TOWN OF-M00458</v>
          </cell>
        </row>
        <row r="492">
          <cell r="A492" t="str">
            <v>WADE, TOWN OF-M00496</v>
          </cell>
        </row>
        <row r="493">
          <cell r="A493" t="str">
            <v>WADESBORO, TOWN OF-M00044</v>
          </cell>
        </row>
        <row r="494">
          <cell r="A494" t="str">
            <v>WAGRAM, TOWN OF-M00224</v>
          </cell>
        </row>
        <row r="495">
          <cell r="A495" t="str">
            <v>WAKE FOREST, TOWN OF-M00378</v>
          </cell>
        </row>
        <row r="496">
          <cell r="A496" t="str">
            <v>WALKERTOWN, TOWN OF-M00469</v>
          </cell>
        </row>
        <row r="497">
          <cell r="A497" t="str">
            <v>WALLACE, TOWN OF-M00132</v>
          </cell>
        </row>
        <row r="498">
          <cell r="A498" t="str">
            <v>WALLBURG, CITY OF-M00638</v>
          </cell>
        </row>
        <row r="499">
          <cell r="A499" t="str">
            <v>WALNUT COVE, TOWN OF-M00216</v>
          </cell>
        </row>
        <row r="500">
          <cell r="A500" t="str">
            <v>WALNUT CREEK, VILLAGE OF-M00004</v>
          </cell>
        </row>
        <row r="501">
          <cell r="A501" t="str">
            <v>WALSTONBURG, TOWN OF-M00160</v>
          </cell>
        </row>
        <row r="502">
          <cell r="A502" t="str">
            <v>WARRENTON, TOWN OF-M00201</v>
          </cell>
        </row>
        <row r="503">
          <cell r="A503" t="str">
            <v>WARSAW, TOWN OF-M00133</v>
          </cell>
        </row>
        <row r="504">
          <cell r="A504" t="str">
            <v>WASHINGTON, TOWN OF-M00470</v>
          </cell>
        </row>
        <row r="505">
          <cell r="A505" t="str">
            <v>WASHINGTONPARK, TOWN OF-M00471</v>
          </cell>
        </row>
        <row r="506">
          <cell r="A506" t="str">
            <v>WATHA, TOWN OF-M00472</v>
          </cell>
        </row>
        <row r="507">
          <cell r="A507" t="str">
            <v>WAXHAW, TOWN OF-M00207</v>
          </cell>
        </row>
        <row r="508">
          <cell r="A508" t="str">
            <v>WAYNESVILLE, TOWN OF-M00178</v>
          </cell>
        </row>
        <row r="509">
          <cell r="A509" t="str">
            <v>WEAVERVILLE, TOWN OF-M00072</v>
          </cell>
        </row>
        <row r="510">
          <cell r="A510" t="str">
            <v>WEBSTER, TOWN OF-M00516</v>
          </cell>
        </row>
        <row r="511">
          <cell r="A511" t="str">
            <v>WEDDINGTON, TOWN OF-M00206</v>
          </cell>
        </row>
        <row r="512">
          <cell r="A512" t="str">
            <v>WELDON, TOWN OF-M00169</v>
          </cell>
        </row>
        <row r="513">
          <cell r="A513" t="str">
            <v>WENDELL, TOWN OF-M00473</v>
          </cell>
        </row>
        <row r="514">
          <cell r="A514" t="str">
            <v>WESLEY CHAPEL, VILLAGE OF-M00593</v>
          </cell>
        </row>
        <row r="515">
          <cell r="A515" t="str">
            <v>WEST JEFFERSON, TOWN OF-M00047</v>
          </cell>
        </row>
        <row r="516">
          <cell r="A516" t="str">
            <v>WHISPERING PINES, VILLAGE OF-M00009</v>
          </cell>
        </row>
        <row r="517">
          <cell r="A517" t="str">
            <v>WHITAKERS, TOWN OF-M00138</v>
          </cell>
        </row>
        <row r="518">
          <cell r="A518" t="str">
            <v>WHITE LAKE, TOWN OF-M00061</v>
          </cell>
        </row>
        <row r="519">
          <cell r="A519" t="str">
            <v>WHITEVILLE, CITY OF-M00112</v>
          </cell>
        </row>
        <row r="520">
          <cell r="A520" t="str">
            <v>WHITSETT, TOWN OF-M00657</v>
          </cell>
        </row>
        <row r="521">
          <cell r="A521" t="str">
            <v>WILKESBORO, TOWN OF-M00191</v>
          </cell>
        </row>
        <row r="522">
          <cell r="A522" t="str">
            <v>WILLIAMSTON, CITY OF-M00339</v>
          </cell>
        </row>
        <row r="523">
          <cell r="A523" t="str">
            <v>WILMINGTON, CITY OF-M00474</v>
          </cell>
        </row>
        <row r="524">
          <cell r="A524" t="str">
            <v>WILSON, CITY OF-M00475</v>
          </cell>
        </row>
        <row r="525">
          <cell r="A525" t="str">
            <v>WILSON'S MILLS, TOWN OF-M00523</v>
          </cell>
        </row>
        <row r="526">
          <cell r="A526" t="str">
            <v>WINDSOR, TOWN OF-M00055</v>
          </cell>
        </row>
        <row r="527">
          <cell r="A527" t="str">
            <v>WINFALL, TOWN OF-M00281</v>
          </cell>
        </row>
        <row r="528">
          <cell r="A528" t="str">
            <v>WINGATE, TOWN OF-M00205</v>
          </cell>
        </row>
        <row r="529">
          <cell r="A529" t="str">
            <v>WINSTON-SALEM, CITY OF-M00485</v>
          </cell>
        </row>
        <row r="530">
          <cell r="A530" t="str">
            <v>WINTERVILLE, TOWN OF-M00272</v>
          </cell>
        </row>
        <row r="531">
          <cell r="A531" t="str">
            <v>WINTON, TOWN OF-M00017</v>
          </cell>
        </row>
        <row r="532">
          <cell r="A532" t="str">
            <v>WOODFIN, TOWN OF-M00476</v>
          </cell>
        </row>
        <row r="533">
          <cell r="A533" t="str">
            <v>WOODLAND, TOWN OF-M00298</v>
          </cell>
        </row>
        <row r="534">
          <cell r="A534" t="str">
            <v>WRIGHTSVILLE BEACH, TOWN OF-M00477</v>
          </cell>
        </row>
        <row r="535">
          <cell r="A535" t="str">
            <v>YADKINVILLE, TOWN OF-M00186</v>
          </cell>
        </row>
        <row r="536">
          <cell r="A536" t="str">
            <v>YANCEYVILLE, TOWN OF-M00092</v>
          </cell>
        </row>
        <row r="537">
          <cell r="A537" t="str">
            <v>YOUNGSVILLE, TOWN OF-M00141</v>
          </cell>
        </row>
        <row r="538">
          <cell r="A538" t="str">
            <v>ZEBULON, TOWN OF-M00478</v>
          </cell>
        </row>
      </sheetData>
      <sheetData sheetId="13"/>
      <sheetData sheetId="1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4.xml"/><Relationship Id="rId1" Type="http://schemas.openxmlformats.org/officeDocument/2006/relationships/printerSettings" Target="../printerSettings/printerSettings12.bin"/><Relationship Id="rId4" Type="http://schemas.openxmlformats.org/officeDocument/2006/relationships/comments" Target="../comments8.xm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60"/>
  <sheetViews>
    <sheetView workbookViewId="0">
      <selection activeCell="F3" sqref="F3"/>
    </sheetView>
  </sheetViews>
  <sheetFormatPr defaultRowHeight="14.5" x14ac:dyDescent="0.35"/>
  <sheetData>
    <row r="1" spans="1:7" ht="15" thickBot="1" x14ac:dyDescent="0.4">
      <c r="A1" s="180"/>
      <c r="B1" s="181"/>
      <c r="C1" s="181"/>
      <c r="D1" s="181"/>
      <c r="E1" s="181"/>
      <c r="F1" s="181"/>
      <c r="G1" s="182"/>
    </row>
    <row r="2" spans="1:7" ht="15" thickBot="1" x14ac:dyDescent="0.4">
      <c r="A2" s="183" t="s">
        <v>23105</v>
      </c>
      <c r="B2" s="162"/>
      <c r="C2" s="162"/>
      <c r="D2" s="162"/>
      <c r="E2" s="162"/>
      <c r="F2" s="184">
        <v>2025</v>
      </c>
      <c r="G2" s="185"/>
    </row>
    <row r="3" spans="1:7" ht="15" thickBot="1" x14ac:dyDescent="0.4">
      <c r="A3" s="186"/>
      <c r="B3" s="187"/>
      <c r="C3" s="187"/>
      <c r="D3" s="187"/>
      <c r="E3" s="187"/>
      <c r="F3" s="187"/>
      <c r="G3" s="188"/>
    </row>
    <row r="4" spans="1:7" x14ac:dyDescent="0.35">
      <c r="A4" s="189"/>
    </row>
    <row r="5" spans="1:7" x14ac:dyDescent="0.35">
      <c r="A5" s="117" t="str">
        <f>CONCATENATE(C5,D5,E5)</f>
        <v>2025-2026</v>
      </c>
      <c r="C5">
        <f>F2</f>
        <v>2025</v>
      </c>
      <c r="D5" s="117" t="s">
        <v>572</v>
      </c>
      <c r="E5">
        <f>C5+1</f>
        <v>2026</v>
      </c>
    </row>
    <row r="6" spans="1:7" x14ac:dyDescent="0.35">
      <c r="A6" s="117" t="str">
        <f>CONCATENATE(C6,D6,E6)</f>
        <v>2024-2025</v>
      </c>
      <c r="C6">
        <f>F2-1</f>
        <v>2024</v>
      </c>
      <c r="D6" s="117" t="s">
        <v>572</v>
      </c>
      <c r="E6">
        <f>F2</f>
        <v>2025</v>
      </c>
    </row>
    <row r="7" spans="1:7" x14ac:dyDescent="0.35">
      <c r="A7" t="str">
        <f>RIGHT(F2,2)</f>
        <v>25</v>
      </c>
    </row>
    <row r="8" spans="1:7" x14ac:dyDescent="0.35">
      <c r="A8">
        <f>F2-1</f>
        <v>2024</v>
      </c>
    </row>
    <row r="9" spans="1:7" x14ac:dyDescent="0.35">
      <c r="A9">
        <f>F2</f>
        <v>2025</v>
      </c>
    </row>
    <row r="10" spans="1:7" x14ac:dyDescent="0.35">
      <c r="A10">
        <f>F2+1</f>
        <v>2026</v>
      </c>
    </row>
    <row r="18" spans="2:13" ht="15" thickBot="1" x14ac:dyDescent="0.4">
      <c r="B18" s="240" t="s">
        <v>23147</v>
      </c>
      <c r="C18" s="240"/>
      <c r="D18" s="240"/>
      <c r="E18" s="240"/>
      <c r="F18" s="240"/>
      <c r="G18" s="240"/>
      <c r="H18" s="240"/>
      <c r="I18" s="240"/>
      <c r="J18" s="240"/>
      <c r="K18" s="240"/>
      <c r="L18" s="240"/>
      <c r="M18" s="240"/>
    </row>
    <row r="19" spans="2:13" ht="15" thickTop="1" x14ac:dyDescent="0.35"/>
    <row r="20" spans="2:13" x14ac:dyDescent="0.35">
      <c r="J20" t="s">
        <v>23146</v>
      </c>
    </row>
    <row r="60" spans="10:10" x14ac:dyDescent="0.35">
      <c r="J60" t="s">
        <v>23145</v>
      </c>
    </row>
  </sheetData>
  <mergeCells count="1">
    <mergeCell ref="B18:M18"/>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N47"/>
  <sheetViews>
    <sheetView showGridLines="0" showRowColHeaders="0" showZeros="0" zoomScaleNormal="100" workbookViewId="0">
      <selection activeCell="E11" sqref="E11:G11"/>
    </sheetView>
  </sheetViews>
  <sheetFormatPr defaultColWidth="8.7265625" defaultRowHeight="14.5" x14ac:dyDescent="0.35"/>
  <cols>
    <col min="1" max="1" width="2.7265625" style="11" customWidth="1"/>
    <col min="2" max="2" width="3.7265625" style="25" customWidth="1"/>
    <col min="3" max="3" width="30.7265625" style="11" customWidth="1"/>
    <col min="4" max="4" width="11.7265625" style="11" customWidth="1"/>
    <col min="5" max="5" width="10.26953125" style="11" customWidth="1"/>
    <col min="6" max="7" width="12.7265625" style="11" customWidth="1"/>
    <col min="8" max="8" width="10.1796875" style="11" customWidth="1"/>
    <col min="9" max="9" width="17.1796875" style="11" customWidth="1"/>
    <col min="10" max="10" width="29.1796875" style="11" customWidth="1"/>
    <col min="11" max="11" width="2.81640625" style="11" customWidth="1"/>
    <col min="12" max="12" width="0" hidden="1" customWidth="1"/>
    <col min="13" max="13" width="37.1796875" hidden="1" customWidth="1"/>
    <col min="14" max="14" width="22.453125" hidden="1" customWidth="1"/>
  </cols>
  <sheetData>
    <row r="1" spans="1:13" ht="24" customHeight="1" x14ac:dyDescent="0.35">
      <c r="A1" s="47"/>
      <c r="B1" s="316" t="str">
        <f>"Municipality of: " &amp;Selection!D9</f>
        <v xml:space="preserve">Municipality of: </v>
      </c>
      <c r="C1" s="316"/>
      <c r="D1" s="316"/>
      <c r="E1" s="316"/>
      <c r="F1" s="4"/>
      <c r="G1" s="4"/>
      <c r="H1" s="4"/>
      <c r="I1" s="81" t="s">
        <v>866</v>
      </c>
      <c r="J1" s="27" t="str">
        <f>IF(ISNA(VLOOKUP(Selection!D9,'B. MunicCounties Populate'!A:E,2,FALSE)),"",(VLOOKUP(Selection!D9,'B. MunicCounties Populate'!A:E,2,FALSE)))</f>
        <v/>
      </c>
      <c r="M1" t="str">
        <f>CONCATENATE(J1,Selection!D9)</f>
        <v/>
      </c>
    </row>
    <row r="2" spans="1:13" ht="23" x14ac:dyDescent="0.5">
      <c r="A2" s="275"/>
      <c r="B2" s="275"/>
      <c r="C2" s="275"/>
      <c r="D2" s="275"/>
      <c r="E2" s="275"/>
      <c r="F2" s="275"/>
      <c r="G2" s="275"/>
      <c r="H2" s="275"/>
      <c r="I2" s="275"/>
      <c r="J2" s="275"/>
      <c r="K2" s="275"/>
    </row>
    <row r="3" spans="1:13" x14ac:dyDescent="0.35">
      <c r="C3" s="325" t="s">
        <v>896</v>
      </c>
      <c r="D3" s="325"/>
      <c r="E3" s="325"/>
      <c r="F3" s="325"/>
      <c r="G3" s="325"/>
      <c r="H3" s="325"/>
      <c r="I3" s="325"/>
      <c r="J3" s="325"/>
    </row>
    <row r="4" spans="1:13" x14ac:dyDescent="0.35">
      <c r="A4" s="6" t="s">
        <v>643</v>
      </c>
      <c r="B4" s="81"/>
      <c r="C4" s="82" t="str">
        <f>'A. Update Year'!$A$5&amp;" Special School District Taxes:"</f>
        <v>2025-2026 Special School District Taxes:</v>
      </c>
      <c r="D4" s="4"/>
      <c r="E4" s="4"/>
      <c r="F4" s="4"/>
      <c r="G4" s="4"/>
      <c r="H4" s="4"/>
      <c r="I4" s="4"/>
      <c r="J4" s="4"/>
      <c r="K4" s="4"/>
      <c r="M4" t="s">
        <v>893</v>
      </c>
    </row>
    <row r="5" spans="1:13" x14ac:dyDescent="0.35">
      <c r="A5" s="4"/>
      <c r="B5" s="81"/>
      <c r="C5" s="83" t="s">
        <v>23106</v>
      </c>
      <c r="D5" s="83"/>
      <c r="E5" s="83"/>
      <c r="F5" s="83"/>
      <c r="G5" s="83"/>
      <c r="H5" s="83"/>
      <c r="I5" s="83"/>
      <c r="J5" s="83"/>
      <c r="K5" s="4"/>
      <c r="M5" t="s">
        <v>892</v>
      </c>
    </row>
    <row r="6" spans="1:13" x14ac:dyDescent="0.35">
      <c r="A6" s="4"/>
      <c r="B6" s="81"/>
      <c r="C6" s="83" t="s">
        <v>23107</v>
      </c>
      <c r="D6" s="83"/>
      <c r="E6" s="83"/>
      <c r="F6" s="83"/>
      <c r="G6" s="83"/>
      <c r="H6" s="83"/>
      <c r="I6" s="83"/>
      <c r="J6" s="83"/>
      <c r="K6" s="4"/>
      <c r="M6" t="s">
        <v>890</v>
      </c>
    </row>
    <row r="7" spans="1:13" x14ac:dyDescent="0.35">
      <c r="A7" s="4"/>
      <c r="B7" s="81"/>
      <c r="C7" s="4" t="s">
        <v>644</v>
      </c>
      <c r="D7" s="4"/>
      <c r="E7" s="4"/>
      <c r="F7" s="4"/>
      <c r="G7" s="4"/>
      <c r="H7" s="4"/>
      <c r="I7" s="4"/>
      <c r="J7" s="4"/>
      <c r="K7" s="4"/>
      <c r="M7" t="s">
        <v>895</v>
      </c>
    </row>
    <row r="8" spans="1:13" x14ac:dyDescent="0.35">
      <c r="A8" s="84"/>
      <c r="B8" s="85"/>
      <c r="C8" s="193" t="str">
        <f>"notices issued during the period of January 1 through December 31, "&amp;'A. Update Year'!A9&amp;"."</f>
        <v>notices issued during the period of January 1 through December 31, 2025.</v>
      </c>
      <c r="D8" s="84"/>
      <c r="E8" s="84"/>
      <c r="F8" s="84"/>
      <c r="G8" s="84"/>
      <c r="H8" s="84"/>
      <c r="I8" s="84"/>
      <c r="J8" s="84"/>
    </row>
    <row r="9" spans="1:13" x14ac:dyDescent="0.35">
      <c r="D9" s="44"/>
      <c r="E9" s="86" t="s">
        <v>645</v>
      </c>
      <c r="F9" s="86"/>
      <c r="G9" s="86"/>
      <c r="H9" s="86" t="s">
        <v>646</v>
      </c>
      <c r="I9" s="86"/>
      <c r="J9" s="50" t="s">
        <v>647</v>
      </c>
    </row>
    <row r="10" spans="1:13" ht="15" thickBot="1" x14ac:dyDescent="0.4">
      <c r="C10" s="27" t="s">
        <v>648</v>
      </c>
      <c r="D10" s="44"/>
      <c r="E10" s="112" t="str">
        <f>"January 1, "&amp;'A. Update Year'!$A$9</f>
        <v>January 1, 2025</v>
      </c>
      <c r="F10" s="86"/>
      <c r="G10" s="86"/>
      <c r="H10" s="86" t="s">
        <v>649</v>
      </c>
      <c r="I10" s="86"/>
      <c r="J10" s="50" t="s">
        <v>650</v>
      </c>
      <c r="M10" t="s">
        <v>23089</v>
      </c>
    </row>
    <row r="11" spans="1:13" x14ac:dyDescent="0.35">
      <c r="B11" s="37" t="s">
        <v>558</v>
      </c>
      <c r="C11" s="326" t="str">
        <f>IF(M11="n/a","",M11)</f>
        <v/>
      </c>
      <c r="D11" s="327"/>
      <c r="E11" s="288"/>
      <c r="F11" s="289"/>
      <c r="G11" s="290"/>
      <c r="H11" s="291"/>
      <c r="I11" s="292"/>
      <c r="J11" s="194"/>
      <c r="M11" s="121" t="str">
        <f>IF(ISNA(VLOOKUP(M$1,'C. MuniParent'!B:M,12,FALSE)),"",(VLOOKUP(M$1,'C. MuniParent'!B:M,12,FALSE)))</f>
        <v/>
      </c>
    </row>
    <row r="12" spans="1:13" x14ac:dyDescent="0.35">
      <c r="B12" s="37" t="s">
        <v>561</v>
      </c>
      <c r="C12" s="293" t="str">
        <f>IF(M12="n/a","",M12)</f>
        <v/>
      </c>
      <c r="D12" s="294"/>
      <c r="E12" s="295"/>
      <c r="F12" s="296"/>
      <c r="G12" s="297"/>
      <c r="H12" s="298"/>
      <c r="I12" s="299"/>
      <c r="J12" s="195"/>
      <c r="K12" s="87"/>
      <c r="M12" s="121" t="str">
        <f>IF(ISNA(VLOOKUP(M$1,'C. MuniParent'!B:O,13,FALSE)),"",(VLOOKUP(M$1,'C. MuniParent'!B:O,13,FALSE)))</f>
        <v/>
      </c>
    </row>
    <row r="13" spans="1:13" x14ac:dyDescent="0.35">
      <c r="B13" s="37" t="s">
        <v>563</v>
      </c>
      <c r="C13" s="293" t="str">
        <f>IF(M13="n/a","",M13)</f>
        <v/>
      </c>
      <c r="D13" s="294"/>
      <c r="E13" s="295"/>
      <c r="F13" s="296"/>
      <c r="G13" s="297"/>
      <c r="H13" s="298"/>
      <c r="I13" s="299"/>
      <c r="J13" s="195"/>
      <c r="K13" s="87"/>
      <c r="M13" s="121" t="str">
        <f>IF(ISNA(VLOOKUP(M$1,'C. MuniParent'!B:P,14,FALSE)),"",(VLOOKUP(M$1,'C. MuniParent'!B:P,14,FALSE)))</f>
        <v/>
      </c>
    </row>
    <row r="14" spans="1:13" ht="15" thickBot="1" x14ac:dyDescent="0.4">
      <c r="B14" s="35" t="s">
        <v>565</v>
      </c>
      <c r="C14" s="276" t="str">
        <f>IF(M14="n/a","",M14)</f>
        <v/>
      </c>
      <c r="D14" s="277"/>
      <c r="E14" s="278"/>
      <c r="F14" s="279"/>
      <c r="G14" s="280"/>
      <c r="H14" s="281"/>
      <c r="I14" s="282"/>
      <c r="J14" s="196"/>
      <c r="M14" s="121" t="str">
        <f>IF(ISNA(VLOOKUP(M$1,'C. MuniParent'!B:Q,15,FALSE)),"",(VLOOKUP(M$1,'C. MuniParent'!B:Q,15,FALSE)))</f>
        <v/>
      </c>
    </row>
    <row r="15" spans="1:13" ht="15" thickBot="1" x14ac:dyDescent="0.4">
      <c r="B15" s="35" t="s">
        <v>567</v>
      </c>
      <c r="C15" s="26" t="s">
        <v>651</v>
      </c>
      <c r="D15" s="10"/>
      <c r="E15" s="283">
        <f>SUM(E11:G14)</f>
        <v>0</v>
      </c>
      <c r="F15" s="284"/>
      <c r="G15" s="285"/>
      <c r="H15" s="286"/>
      <c r="I15" s="287"/>
      <c r="J15" s="33">
        <f>SUM(J11:J14)</f>
        <v>0</v>
      </c>
    </row>
    <row r="16" spans="1:13" ht="15" thickBot="1" x14ac:dyDescent="0.4">
      <c r="A16" s="43"/>
      <c r="B16" s="88"/>
      <c r="C16" s="43"/>
      <c r="D16" s="43"/>
      <c r="E16" s="43"/>
      <c r="F16" s="43"/>
      <c r="G16" s="43"/>
      <c r="H16" s="80"/>
      <c r="I16" s="80"/>
      <c r="J16" s="43"/>
    </row>
    <row r="18" spans="1:14" x14ac:dyDescent="0.35">
      <c r="A18" s="6" t="s">
        <v>652</v>
      </c>
      <c r="B18" s="81"/>
      <c r="C18" s="82" t="str">
        <f>'A. Update Year'!$A$5&amp;" Special District Taxes Other Than For Schools:"</f>
        <v>2025-2026 Special District Taxes Other Than For Schools:</v>
      </c>
      <c r="D18" s="4"/>
      <c r="E18" s="4"/>
      <c r="F18" s="4"/>
      <c r="G18" s="4"/>
      <c r="H18" s="4"/>
      <c r="I18" s="4"/>
      <c r="J18" s="4"/>
      <c r="K18" s="4"/>
      <c r="M18" t="s">
        <v>894</v>
      </c>
    </row>
    <row r="19" spans="1:14" x14ac:dyDescent="0.35">
      <c r="A19" s="4"/>
      <c r="B19" s="81"/>
      <c r="C19" s="4" t="s">
        <v>23108</v>
      </c>
      <c r="D19" s="4"/>
      <c r="E19" s="4"/>
      <c r="F19" s="4"/>
      <c r="G19" s="4"/>
      <c r="H19" s="4"/>
      <c r="I19" s="4"/>
      <c r="J19" s="4"/>
      <c r="K19" s="4"/>
      <c r="M19" t="s">
        <v>881</v>
      </c>
    </row>
    <row r="20" spans="1:14" x14ac:dyDescent="0.35">
      <c r="A20" s="4"/>
      <c r="B20" s="81"/>
      <c r="C20" s="83" t="s">
        <v>23107</v>
      </c>
      <c r="D20" s="83"/>
      <c r="E20" s="83"/>
      <c r="F20" s="83"/>
      <c r="G20" s="83"/>
      <c r="H20" s="83"/>
      <c r="I20" s="83"/>
      <c r="J20" s="4"/>
      <c r="K20" s="4"/>
      <c r="M20" s="120"/>
    </row>
    <row r="21" spans="1:14" x14ac:dyDescent="0.35">
      <c r="A21" s="4"/>
      <c r="B21" s="81"/>
      <c r="C21" s="4" t="s">
        <v>23109</v>
      </c>
      <c r="D21" s="4"/>
      <c r="E21" s="4"/>
      <c r="F21" s="4"/>
      <c r="G21" s="4"/>
      <c r="H21" s="4"/>
      <c r="I21" s="4"/>
      <c r="J21" s="4"/>
      <c r="K21" s="4"/>
      <c r="M21" s="120" t="s">
        <v>882</v>
      </c>
    </row>
    <row r="22" spans="1:14" x14ac:dyDescent="0.35">
      <c r="A22" s="4"/>
      <c r="B22" s="81"/>
      <c r="C22" s="4" t="str">
        <f>" RMV legacy system assessments for notices issued during the period of January 1 through December 31, "&amp;'A. Update Year'!A9&amp;"."</f>
        <v xml:space="preserve"> RMV legacy system assessments for notices issued during the period of January 1 through December 31, 2025.</v>
      </c>
      <c r="D22" s="4"/>
      <c r="E22" s="4"/>
      <c r="F22" s="4"/>
      <c r="G22" s="4"/>
      <c r="H22" s="4"/>
      <c r="I22" s="4"/>
      <c r="J22" s="4"/>
      <c r="K22" s="4"/>
      <c r="M22" s="120" t="s">
        <v>883</v>
      </c>
    </row>
    <row r="23" spans="1:14" x14ac:dyDescent="0.35">
      <c r="A23" s="84"/>
      <c r="B23" s="85"/>
      <c r="C23" s="84"/>
      <c r="D23" s="84"/>
      <c r="E23" s="84"/>
      <c r="F23" s="84"/>
      <c r="G23" s="84"/>
      <c r="H23" s="84"/>
      <c r="I23" s="84"/>
      <c r="J23" s="84"/>
      <c r="M23" s="120" t="s">
        <v>885</v>
      </c>
    </row>
    <row r="24" spans="1:14" x14ac:dyDescent="0.35">
      <c r="C24" s="27"/>
      <c r="D24" s="50"/>
      <c r="E24" s="86" t="s">
        <v>645</v>
      </c>
      <c r="F24" s="86"/>
      <c r="G24" s="86"/>
      <c r="H24" s="86" t="s">
        <v>646</v>
      </c>
      <c r="I24" s="86"/>
      <c r="J24" s="50" t="s">
        <v>653</v>
      </c>
      <c r="M24" t="s">
        <v>884</v>
      </c>
    </row>
    <row r="25" spans="1:14" ht="15" thickBot="1" x14ac:dyDescent="0.4">
      <c r="C25" s="27" t="s">
        <v>648</v>
      </c>
      <c r="D25" s="50"/>
      <c r="E25" s="112" t="str">
        <f>"January 1, "&amp;'A. Update Year'!$A$9</f>
        <v>January 1, 2025</v>
      </c>
      <c r="F25" s="86"/>
      <c r="G25" s="86"/>
      <c r="H25" s="86" t="s">
        <v>649</v>
      </c>
      <c r="I25" s="86"/>
      <c r="J25" s="50" t="s">
        <v>650</v>
      </c>
      <c r="M25" t="s">
        <v>23089</v>
      </c>
    </row>
    <row r="26" spans="1:14" x14ac:dyDescent="0.35">
      <c r="B26" s="37" t="s">
        <v>558</v>
      </c>
      <c r="C26" s="318" t="str">
        <f>IF($J$1="n/A","",$M26)</f>
        <v/>
      </c>
      <c r="D26" s="319"/>
      <c r="E26" s="320"/>
      <c r="F26" s="321"/>
      <c r="G26" s="322"/>
      <c r="H26" s="323">
        <v>0</v>
      </c>
      <c r="I26" s="324"/>
      <c r="J26" s="194">
        <v>0</v>
      </c>
      <c r="M26" s="20" t="str">
        <f>IF(ISNA(VLOOKUP(M1,'C. MuniParent'!$B:$I,4,FALSE)),"",((VLOOKUP(M1,'C. MuniParent'!$B:$I,4,FALSE))))</f>
        <v/>
      </c>
      <c r="N26" s="99"/>
    </row>
    <row r="27" spans="1:14" x14ac:dyDescent="0.35">
      <c r="B27" s="37" t="s">
        <v>561</v>
      </c>
      <c r="C27" s="302" t="str">
        <f>IF($J$1="n/A","",$M27)</f>
        <v/>
      </c>
      <c r="D27" s="303"/>
      <c r="E27" s="304"/>
      <c r="F27" s="305"/>
      <c r="G27" s="306"/>
      <c r="H27" s="307"/>
      <c r="I27" s="308"/>
      <c r="J27" s="195"/>
      <c r="M27" s="20" t="str">
        <f>IF(ISNA(VLOOKUP(M1,'C. MuniParent'!$B:$I,5,FALSE)),"",((VLOOKUP(M1,'C. MuniParent'!$B:$I,5,FALSE))))</f>
        <v/>
      </c>
      <c r="N27" s="99"/>
    </row>
    <row r="28" spans="1:14" x14ac:dyDescent="0.35">
      <c r="B28" s="37" t="s">
        <v>563</v>
      </c>
      <c r="C28" s="302" t="str">
        <f t="shared" ref="C28:C33" si="0">IF($J$1="n/A","",$M28)</f>
        <v/>
      </c>
      <c r="D28" s="303"/>
      <c r="E28" s="304"/>
      <c r="F28" s="305"/>
      <c r="G28" s="306"/>
      <c r="H28" s="307"/>
      <c r="I28" s="308"/>
      <c r="J28" s="195"/>
      <c r="M28" s="20" t="str">
        <f>IF(ISNA(VLOOKUP(M1,'C. MuniParent'!$B:$I,6,FALSE)),"",((VLOOKUP(M1,'C. MuniParent'!$B:$I,6,FALSE))))</f>
        <v/>
      </c>
      <c r="N28" s="99"/>
    </row>
    <row r="29" spans="1:14" x14ac:dyDescent="0.35">
      <c r="B29" s="37" t="s">
        <v>565</v>
      </c>
      <c r="C29" s="302" t="str">
        <f t="shared" si="0"/>
        <v/>
      </c>
      <c r="D29" s="303"/>
      <c r="E29" s="304"/>
      <c r="F29" s="305"/>
      <c r="G29" s="306"/>
      <c r="H29" s="307"/>
      <c r="I29" s="308"/>
      <c r="J29" s="195"/>
      <c r="M29" s="20" t="str">
        <f>IF(ISNA(VLOOKUP(M1,'C. MuniParent'!$B:$I,7,FALSE)),"",((VLOOKUP(M1,'C. MuniParent'!$B:$I,7,FALSE))))</f>
        <v/>
      </c>
      <c r="N29" s="99"/>
    </row>
    <row r="30" spans="1:14" x14ac:dyDescent="0.35">
      <c r="B30" s="37" t="s">
        <v>567</v>
      </c>
      <c r="C30" s="302" t="str">
        <f t="shared" si="0"/>
        <v/>
      </c>
      <c r="D30" s="303"/>
      <c r="E30" s="304"/>
      <c r="F30" s="305"/>
      <c r="G30" s="306"/>
      <c r="H30" s="307"/>
      <c r="I30" s="308"/>
      <c r="J30" s="195"/>
      <c r="M30" s="20" t="str">
        <f>IF(ISNA(VLOOKUP(M1,'C. MuniParent'!$B:$I,8,FALSE)),"",((VLOOKUP(M1,'C. MuniParent'!$B:$I,8,FALSE))))</f>
        <v/>
      </c>
      <c r="N30" s="99"/>
    </row>
    <row r="31" spans="1:14" x14ac:dyDescent="0.35">
      <c r="B31" s="37" t="s">
        <v>570</v>
      </c>
      <c r="C31" s="302" t="str">
        <f t="shared" si="0"/>
        <v/>
      </c>
      <c r="D31" s="303"/>
      <c r="E31" s="304"/>
      <c r="F31" s="305"/>
      <c r="G31" s="306"/>
      <c r="H31" s="307"/>
      <c r="I31" s="308"/>
      <c r="J31" s="195"/>
      <c r="M31" s="20" t="str">
        <f>IF(ISNA(VLOOKUP(M1,'C. MuniParent'!$B:$J,9,FALSE)),"",((VLOOKUP(M1,'C. MuniParent'!$B:$J,9,FALSE))))</f>
        <v/>
      </c>
      <c r="N31" s="99"/>
    </row>
    <row r="32" spans="1:14" x14ac:dyDescent="0.35">
      <c r="B32" s="37" t="s">
        <v>573</v>
      </c>
      <c r="C32" s="302" t="str">
        <f t="shared" si="0"/>
        <v/>
      </c>
      <c r="D32" s="303"/>
      <c r="E32" s="304"/>
      <c r="F32" s="305"/>
      <c r="G32" s="306"/>
      <c r="H32" s="307"/>
      <c r="I32" s="308"/>
      <c r="J32" s="195"/>
      <c r="M32" s="20" t="str">
        <f>IF(ISNA(VLOOKUP(M1,'C. MuniParent'!$B:$K,10,FALSE)),"",((VLOOKUP(M1,'C. MuniParent'!$B:$K,10,FALSE))))</f>
        <v/>
      </c>
      <c r="N32" s="99"/>
    </row>
    <row r="33" spans="1:14" ht="15" thickBot="1" x14ac:dyDescent="0.4">
      <c r="B33" s="37" t="s">
        <v>577</v>
      </c>
      <c r="C33" s="309" t="str">
        <f t="shared" si="0"/>
        <v/>
      </c>
      <c r="D33" s="310"/>
      <c r="E33" s="311"/>
      <c r="F33" s="312"/>
      <c r="G33" s="313"/>
      <c r="H33" s="314"/>
      <c r="I33" s="315"/>
      <c r="J33" s="196"/>
      <c r="M33" s="20" t="str">
        <f>IF(ISNA(VLOOKUP(M1,'C. MuniParent'!$B:$L,11,FALSE)),"",((VLOOKUP(M1,'C. MuniParent'!$B:$L,11,FALSE))))</f>
        <v/>
      </c>
      <c r="N33" s="99"/>
    </row>
    <row r="34" spans="1:14" ht="15" thickBot="1" x14ac:dyDescent="0.4">
      <c r="B34" s="37" t="s">
        <v>578</v>
      </c>
      <c r="C34" s="26" t="s">
        <v>654</v>
      </c>
      <c r="D34" s="10"/>
      <c r="E34" s="283">
        <f>SUM(E26:G33)</f>
        <v>0</v>
      </c>
      <c r="F34" s="284"/>
      <c r="G34" s="285"/>
      <c r="H34" s="286"/>
      <c r="I34" s="287"/>
      <c r="J34" s="33">
        <f>SUM(J26:J33)</f>
        <v>0</v>
      </c>
    </row>
    <row r="35" spans="1:14" ht="15" thickBot="1" x14ac:dyDescent="0.4">
      <c r="A35" s="43"/>
      <c r="B35" s="88"/>
      <c r="C35" s="43"/>
      <c r="D35" s="43"/>
      <c r="E35" s="43"/>
      <c r="F35" s="43"/>
      <c r="G35" s="43"/>
      <c r="H35" s="43"/>
      <c r="I35" s="43"/>
      <c r="J35" s="89"/>
    </row>
    <row r="36" spans="1:14" ht="3" customHeight="1" x14ac:dyDescent="0.35"/>
    <row r="37" spans="1:14" x14ac:dyDescent="0.35">
      <c r="A37" s="27" t="s">
        <v>655</v>
      </c>
      <c r="B37" s="27"/>
      <c r="C37" s="82" t="s">
        <v>23110</v>
      </c>
    </row>
    <row r="38" spans="1:14" x14ac:dyDescent="0.35">
      <c r="A38" s="59"/>
      <c r="B38" s="59"/>
      <c r="C38" s="4" t="str">
        <f>" Include tax valuation and levies for classified registered motor for which tax notices were issued during the period from January 1 through December 31, "&amp;'A. Update Year'!A9&amp;"."</f>
        <v xml:space="preserve"> Include tax valuation and levies for classified registered motor for which tax notices were issued during the period from January 1 through December 31, 2025.</v>
      </c>
      <c r="D38" s="59"/>
      <c r="E38" s="59"/>
      <c r="F38" s="59"/>
      <c r="G38" s="59"/>
      <c r="H38" s="59"/>
      <c r="I38" s="59"/>
      <c r="J38" s="59"/>
      <c r="K38" s="59"/>
    </row>
    <row r="39" spans="1:14" ht="15" hidden="1" customHeight="1" x14ac:dyDescent="0.35">
      <c r="A39" s="59"/>
      <c r="B39" s="59"/>
      <c r="C39" s="4"/>
      <c r="D39" s="59"/>
      <c r="E39" s="59"/>
      <c r="F39" s="59"/>
      <c r="G39" s="59"/>
      <c r="H39" s="59"/>
      <c r="I39" s="59"/>
      <c r="J39" s="59"/>
      <c r="K39" s="59"/>
    </row>
    <row r="40" spans="1:14" x14ac:dyDescent="0.35">
      <c r="A40" s="59"/>
      <c r="B40" s="59"/>
      <c r="C40" s="4"/>
      <c r="D40" s="59"/>
      <c r="E40" s="59"/>
      <c r="F40" s="59"/>
      <c r="G40" s="59"/>
      <c r="H40" s="59"/>
      <c r="I40" s="59"/>
      <c r="J40" s="59"/>
      <c r="K40" s="59"/>
    </row>
    <row r="41" spans="1:14" x14ac:dyDescent="0.35">
      <c r="B41" s="27"/>
      <c r="C41" s="317" t="s">
        <v>656</v>
      </c>
      <c r="D41" s="317"/>
      <c r="E41" s="317"/>
      <c r="G41" s="270" t="s">
        <v>657</v>
      </c>
      <c r="H41" s="270"/>
      <c r="I41" s="270"/>
      <c r="K41" s="27"/>
    </row>
    <row r="42" spans="1:14" ht="15" thickBot="1" x14ac:dyDescent="0.4">
      <c r="B42" s="27"/>
      <c r="C42" s="317"/>
      <c r="D42" s="317"/>
      <c r="E42" s="317"/>
      <c r="G42" s="50" t="s">
        <v>658</v>
      </c>
      <c r="H42" s="50"/>
      <c r="I42" s="50" t="s">
        <v>659</v>
      </c>
      <c r="K42" s="27"/>
    </row>
    <row r="43" spans="1:14" ht="15" thickBot="1" x14ac:dyDescent="0.4">
      <c r="B43" s="37" t="s">
        <v>558</v>
      </c>
      <c r="C43" s="11" t="s">
        <v>660</v>
      </c>
      <c r="G43" s="300"/>
      <c r="H43" s="301"/>
      <c r="I43" s="19"/>
      <c r="K43" s="27"/>
    </row>
    <row r="44" spans="1:14" x14ac:dyDescent="0.35">
      <c r="B44" s="59"/>
      <c r="C44" s="87" t="s">
        <v>23083</v>
      </c>
      <c r="D44" s="59"/>
      <c r="E44" s="59"/>
      <c r="F44" s="59"/>
      <c r="G44" s="59"/>
      <c r="H44" s="59"/>
      <c r="I44" s="59"/>
      <c r="K44" s="27"/>
    </row>
    <row r="45" spans="1:14" x14ac:dyDescent="0.35">
      <c r="B45" s="59"/>
      <c r="C45" s="59"/>
      <c r="D45" s="59"/>
      <c r="E45" s="59"/>
      <c r="F45" s="59"/>
      <c r="G45" s="59"/>
      <c r="H45" s="59"/>
      <c r="I45" s="59"/>
      <c r="K45" s="27"/>
    </row>
    <row r="46" spans="1:14" ht="15" hidden="1" customHeight="1" x14ac:dyDescent="0.35">
      <c r="A46" s="27"/>
      <c r="B46" s="27"/>
      <c r="C46" s="60"/>
    </row>
    <row r="47" spans="1:14" x14ac:dyDescent="0.35">
      <c r="A47" s="22" t="str">
        <f>'Page 2'!A49</f>
        <v>TR-2- 25</v>
      </c>
      <c r="J47" s="25" t="s">
        <v>661</v>
      </c>
    </row>
  </sheetData>
  <sheetProtection algorithmName="SHA-512" hashValue="E4FxotyuXI7fUSZ2qRYont7ydeb3KHo3nwLW01YIngx1EQxadSP732h6kleWAX65Ub+yzv1X4EOuc/T1yjUlRQ==" saltValue="MpLYEX1PGeOk0QPY9vZnhA==" spinCount="100000" sheet="1" objects="1" scenarios="1"/>
  <mergeCells count="46">
    <mergeCell ref="B1:E1"/>
    <mergeCell ref="E34:G34"/>
    <mergeCell ref="H34:I34"/>
    <mergeCell ref="C41:E42"/>
    <mergeCell ref="G41:I41"/>
    <mergeCell ref="C27:D27"/>
    <mergeCell ref="E27:G27"/>
    <mergeCell ref="H27:I27"/>
    <mergeCell ref="C28:D28"/>
    <mergeCell ref="E28:G28"/>
    <mergeCell ref="H28:I28"/>
    <mergeCell ref="C26:D26"/>
    <mergeCell ref="E26:G26"/>
    <mergeCell ref="H26:I26"/>
    <mergeCell ref="C3:J3"/>
    <mergeCell ref="C11:D11"/>
    <mergeCell ref="G43:H43"/>
    <mergeCell ref="C29:D29"/>
    <mergeCell ref="E29:G29"/>
    <mergeCell ref="H29:I29"/>
    <mergeCell ref="C30:D30"/>
    <mergeCell ref="E30:G30"/>
    <mergeCell ref="H30:I30"/>
    <mergeCell ref="C31:D31"/>
    <mergeCell ref="E31:G31"/>
    <mergeCell ref="H31:I31"/>
    <mergeCell ref="C32:D32"/>
    <mergeCell ref="E32:G32"/>
    <mergeCell ref="H32:I32"/>
    <mergeCell ref="C33:D33"/>
    <mergeCell ref="E33:G33"/>
    <mergeCell ref="H33:I33"/>
    <mergeCell ref="A2:K2"/>
    <mergeCell ref="C14:D14"/>
    <mergeCell ref="E14:G14"/>
    <mergeCell ref="H14:I14"/>
    <mergeCell ref="E15:G15"/>
    <mergeCell ref="H15:I15"/>
    <mergeCell ref="E11:G11"/>
    <mergeCell ref="H11:I11"/>
    <mergeCell ref="C12:D12"/>
    <mergeCell ref="E12:G12"/>
    <mergeCell ref="H12:I12"/>
    <mergeCell ref="E13:G13"/>
    <mergeCell ref="H13:I13"/>
    <mergeCell ref="C13:D13"/>
  </mergeCells>
  <conditionalFormatting sqref="A2">
    <cfRule type="expression" dxfId="97" priority="14">
      <formula>$J$1="N/A"</formula>
    </cfRule>
    <cfRule type="expression" dxfId="96" priority="15">
      <formula>CELL("protect", INDIRECT(ADDRESS(ROW(),COLUMN())))=1</formula>
    </cfRule>
  </conditionalFormatting>
  <conditionalFormatting sqref="A1:B1">
    <cfRule type="expression" dxfId="95" priority="26">
      <formula>CELL("protect", INDIRECT(ADDRESS(ROW(),COLUMN())))=1</formula>
    </cfRule>
  </conditionalFormatting>
  <conditionalFormatting sqref="A11:B15">
    <cfRule type="expression" dxfId="94" priority="4">
      <formula>CELL("protect", INDIRECT(ADDRESS(ROW(),COLUMN())))=1</formula>
    </cfRule>
  </conditionalFormatting>
  <conditionalFormatting sqref="A26:B34">
    <cfRule type="expression" dxfId="93" priority="7">
      <formula>CELL("protect", INDIRECT(ADDRESS(ROW(),COLUMN())))=1</formula>
    </cfRule>
  </conditionalFormatting>
  <conditionalFormatting sqref="A9:I10">
    <cfRule type="expression" dxfId="92" priority="18">
      <formula>CELL("protect", INDIRECT(ADDRESS(ROW(),COLUMN())))=1</formula>
    </cfRule>
  </conditionalFormatting>
  <conditionalFormatting sqref="A24:I25">
    <cfRule type="expression" dxfId="91" priority="8">
      <formula>CELL("protect", INDIRECT(ADDRESS(ROW(),COLUMN())))=1</formula>
    </cfRule>
  </conditionalFormatting>
  <conditionalFormatting sqref="A4:K8">
    <cfRule type="expression" dxfId="90" priority="11">
      <formula>CELL("protect", INDIRECT(ADDRESS(ROW(),COLUMN())))=1</formula>
    </cfRule>
  </conditionalFormatting>
  <conditionalFormatting sqref="A16:K23">
    <cfRule type="expression" dxfId="89" priority="6">
      <formula>CELL("protect", INDIRECT(ADDRESS(ROW(),COLUMN())))=1</formula>
    </cfRule>
  </conditionalFormatting>
  <conditionalFormatting sqref="A35:K1048576">
    <cfRule type="expression" dxfId="88" priority="12">
      <formula>CELL("protect", INDIRECT(ADDRESS(ROW(),COLUMN())))=1</formula>
    </cfRule>
  </conditionalFormatting>
  <conditionalFormatting sqref="C44">
    <cfRule type="expression" dxfId="87" priority="13">
      <formula>CELL("protect", INDIRECT(ADDRESS(ROW(),COLUMN())))=1</formula>
    </cfRule>
  </conditionalFormatting>
  <conditionalFormatting sqref="C15:K15 C34:K34 A3:C3 K3">
    <cfRule type="expression" dxfId="86" priority="39">
      <formula>CELL("protect", INDIRECT(ADDRESS(ROW(),COLUMN())))=1</formula>
    </cfRule>
  </conditionalFormatting>
  <conditionalFormatting sqref="E15:G15">
    <cfRule type="expression" dxfId="85" priority="38">
      <formula>CELL("protect", INDIRECT(ADDRESS(ROW(),COLUMN())))=1</formula>
    </cfRule>
  </conditionalFormatting>
  <conditionalFormatting sqref="E34:G34">
    <cfRule type="expression" dxfId="84" priority="34">
      <formula>CELL("protect", INDIRECT(ADDRESS(ROW(),COLUMN())))=1</formula>
    </cfRule>
  </conditionalFormatting>
  <conditionalFormatting sqref="F1:K1">
    <cfRule type="expression" dxfId="83" priority="24">
      <formula>CELL("protect", INDIRECT(ADDRESS(ROW(),COLUMN())))=1</formula>
    </cfRule>
  </conditionalFormatting>
  <conditionalFormatting sqref="H11:I14">
    <cfRule type="expression" dxfId="82" priority="1">
      <formula>CELL("protect", INDIRECT(ADDRESS(ROW(),COLUMN())))=1</formula>
    </cfRule>
  </conditionalFormatting>
  <conditionalFormatting sqref="H26:I33">
    <cfRule type="expression" dxfId="81" priority="2">
      <formula>CELL("protect", INDIRECT(ADDRESS(ROW(),COLUMN())))=1</formula>
    </cfRule>
  </conditionalFormatting>
  <conditionalFormatting sqref="J15">
    <cfRule type="expression" dxfId="80" priority="37">
      <formula>CELL("protect", INDIRECT(ADDRESS(ROW(),COLUMN())))=1</formula>
    </cfRule>
  </conditionalFormatting>
  <conditionalFormatting sqref="J34">
    <cfRule type="expression" dxfId="79" priority="33">
      <formula>CELL("protect", INDIRECT(ADDRESS(ROW(),COLUMN())))=1</formula>
    </cfRule>
  </conditionalFormatting>
  <conditionalFormatting sqref="J9:K14 E11:G14">
    <cfRule type="expression" dxfId="78" priority="5">
      <formula>CELL("protect", INDIRECT(ADDRESS(ROW(),COLUMN())))=1</formula>
    </cfRule>
  </conditionalFormatting>
  <conditionalFormatting sqref="J24:K33 E26:G33">
    <cfRule type="expression" dxfId="77" priority="3">
      <formula>CELL("protect", INDIRECT(ADDRESS(ROW(),COLUMN())))=1</formula>
    </cfRule>
  </conditionalFormatting>
  <conditionalFormatting sqref="M26:N33">
    <cfRule type="expression" dxfId="76" priority="81">
      <formula>CELL("protect", INDIRECT(ADDRESS(ROW(),COLUMN())))=1</formula>
    </cfRule>
  </conditionalFormatting>
  <dataValidations count="5">
    <dataValidation type="decimal" operator="lessThanOrEqual" allowBlank="1" showInputMessage="1" showErrorMessage="1" errorTitle="Invalid Tax Rate" error="Please enter a numeric value, no higher than 1.0000.  Choose &quot;CANCEL&quot; to repopulate this cell._x000a__x000a_For example, a rate of 78.51 cents per $100 should be entered as &quot;0.7851&quot;._x000a_" sqref="H26:I33 H11:I14" xr:uid="{00000000-0002-0000-0900-000000000000}">
      <formula1>1</formula1>
    </dataValidation>
    <dataValidation type="decimal" operator="lessThanOrEqual" allowBlank="1" showInputMessage="1" showErrorMessage="1" errorTitle="Invalid Tax Rate" error="The entered rate is higher than the allowable rate.  Choose &quot;CANCEL&quot; to repopulate this cell._x000a__x000a_For example, A rate of 78.51 cents per $100 should be entered as &quot;0.7851&quot;._x000a_" sqref="H34:I34" xr:uid="{00000000-0002-0000-0900-000001000000}">
      <formula1>1</formula1>
    </dataValidation>
    <dataValidation type="decimal" operator="lessThanOrEqual" allowBlank="1" showInputMessage="1" showErrorMessage="1" errorTitle="Invalid Tax Rate" error="The entered rate is higher than the allowable rate. Choose &quot;CANCEL&quot; to repopulate this cell._x000a__x000a_For example, A rate of 78.51 cents per $100 should be entered as &quot;0.7851&quot;. " sqref="H15:I15" xr:uid="{00000000-0002-0000-0900-000002000000}">
      <formula1>1</formula1>
    </dataValidation>
    <dataValidation type="whole" operator="greaterThanOrEqual" allowBlank="1" showInputMessage="1" showErrorMessage="1" errorTitle="Numeric Value Required" error="Round to the nearest whole number.  Choose &quot;CANCEL&quot; to repopulate this cell." sqref="J11:J15 E11:G14 G43:I45 E26:G34 J26:J34" xr:uid="{00000000-0002-0000-0900-000003000000}">
      <formula1>0</formula1>
    </dataValidation>
    <dataValidation type="decimal" operator="greaterThanOrEqual" allowBlank="1" showInputMessage="1" showErrorMessage="1" errorTitle="Numeric Value Required" error="Round to the nearest whole number.  Choose &quot;CANCEL&quot; to repopulate this cell." sqref="E15:G15" xr:uid="{00000000-0002-0000-0900-000004000000}">
      <formula1>0</formula1>
    </dataValidation>
  </dataValidations>
  <pageMargins left="0.25" right="0.25" top="0.25" bottom="0.25" header="0.3" footer="0.3"/>
  <pageSetup scale="85" orientation="landscape" r:id="rId1"/>
  <ignoredErrors>
    <ignoredError sqref="B16:B43 B11:B12 B13:B15" numberStoredAsText="1"/>
    <ignoredError sqref="C14:D14 C12:D12 C13 D11" unlockedFormula="1"/>
  </ignoredErrors>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N47"/>
  <sheetViews>
    <sheetView showGridLines="0" showRowColHeaders="0" showZeros="0" workbookViewId="0">
      <selection activeCell="E11" sqref="E11:G11"/>
    </sheetView>
  </sheetViews>
  <sheetFormatPr defaultRowHeight="14.5" x14ac:dyDescent="0.35"/>
  <cols>
    <col min="1" max="1" width="2.7265625" style="11" customWidth="1"/>
    <col min="2" max="2" width="3.7265625" style="25" customWidth="1"/>
    <col min="3" max="3" width="30.7265625" style="11" customWidth="1"/>
    <col min="4" max="4" width="11.7265625" style="11" customWidth="1"/>
    <col min="5" max="5" width="10.26953125" style="11" customWidth="1"/>
    <col min="6" max="7" width="12.7265625" style="11" customWidth="1"/>
    <col min="8" max="8" width="10.1796875" style="11" customWidth="1"/>
    <col min="9" max="9" width="17.1796875" style="11" customWidth="1"/>
    <col min="10" max="10" width="29.1796875" style="11" customWidth="1"/>
    <col min="11" max="11" width="2.81640625" style="11" customWidth="1"/>
    <col min="12" max="12" width="0" hidden="1" customWidth="1"/>
    <col min="13" max="13" width="37.1796875" hidden="1" customWidth="1"/>
    <col min="14" max="14" width="22.453125" hidden="1" customWidth="1" collapsed="1"/>
  </cols>
  <sheetData>
    <row r="1" spans="1:13" ht="24" customHeight="1" x14ac:dyDescent="0.35">
      <c r="A1" s="47"/>
      <c r="B1" s="316" t="str">
        <f>"Municipality of: "&amp;Selection!D9</f>
        <v xml:space="preserve">Municipality of: </v>
      </c>
      <c r="C1" s="316"/>
      <c r="D1" s="316"/>
      <c r="E1" s="316"/>
      <c r="F1" s="4"/>
      <c r="G1" s="4"/>
      <c r="H1" s="4"/>
      <c r="I1" s="81" t="s">
        <v>866</v>
      </c>
      <c r="J1" s="27" t="str">
        <f>IF(ISNA(VLOOKUP(Selection!D9,'B. MunicCounties Populate'!$A:$H,8,FALSE)),"",(VLOOKUP(Selection!D9,'B. MunicCounties Populate'!$A:$H,8,FALSE)))</f>
        <v/>
      </c>
      <c r="M1" t="str">
        <f>CONCATENATE(J1,Selection!D9)</f>
        <v/>
      </c>
    </row>
    <row r="2" spans="1:13" ht="23" x14ac:dyDescent="0.5">
      <c r="A2" s="275" t="str">
        <f>IF(J1="N/A","NOT APPLICABLE - SKIP THIS PAGE AND PROCEED TO PAGE 6","")</f>
        <v/>
      </c>
      <c r="B2" s="275"/>
      <c r="C2" s="275"/>
      <c r="D2" s="275"/>
      <c r="E2" s="275"/>
      <c r="F2" s="275"/>
      <c r="G2" s="275"/>
      <c r="H2" s="275"/>
      <c r="I2" s="275"/>
      <c r="J2" s="275"/>
      <c r="K2" s="275"/>
    </row>
    <row r="3" spans="1:13" x14ac:dyDescent="0.35">
      <c r="C3" s="325" t="s">
        <v>896</v>
      </c>
      <c r="D3" s="325"/>
      <c r="E3" s="325"/>
      <c r="F3" s="325"/>
      <c r="G3" s="325"/>
      <c r="H3" s="325"/>
      <c r="I3" s="325"/>
      <c r="J3" s="325"/>
    </row>
    <row r="4" spans="1:13" x14ac:dyDescent="0.35">
      <c r="A4" s="6" t="s">
        <v>643</v>
      </c>
      <c r="B4" s="81"/>
      <c r="C4" s="82" t="str">
        <f>'A. Update Year'!$A$5&amp;" Special School District Taxes:"</f>
        <v>2025-2026 Special School District Taxes:</v>
      </c>
      <c r="D4" s="4"/>
      <c r="E4" s="4"/>
      <c r="F4" s="4"/>
      <c r="G4" s="4"/>
      <c r="H4" s="4"/>
      <c r="I4" s="4"/>
      <c r="J4" s="4"/>
      <c r="K4" s="4"/>
    </row>
    <row r="5" spans="1:13" x14ac:dyDescent="0.35">
      <c r="A5" s="4"/>
      <c r="B5" s="81"/>
      <c r="C5" s="83" t="s">
        <v>23106</v>
      </c>
      <c r="D5" s="83"/>
      <c r="E5" s="83"/>
      <c r="F5" s="83"/>
      <c r="G5" s="83"/>
      <c r="H5" s="83"/>
      <c r="I5" s="83"/>
      <c r="J5" s="83"/>
      <c r="K5" s="4"/>
    </row>
    <row r="6" spans="1:13" x14ac:dyDescent="0.35">
      <c r="A6" s="4"/>
      <c r="B6" s="81"/>
      <c r="C6" s="83" t="s">
        <v>23107</v>
      </c>
      <c r="D6" s="83"/>
      <c r="E6" s="83"/>
      <c r="F6" s="83"/>
      <c r="G6" s="83"/>
      <c r="H6" s="83"/>
      <c r="I6" s="83"/>
      <c r="J6" s="83"/>
      <c r="K6" s="4"/>
    </row>
    <row r="7" spans="1:13" x14ac:dyDescent="0.35">
      <c r="A7" s="4"/>
      <c r="B7" s="81"/>
      <c r="C7" s="4" t="s">
        <v>644</v>
      </c>
      <c r="D7" s="4"/>
      <c r="E7" s="4"/>
      <c r="F7" s="4"/>
      <c r="G7" s="4"/>
      <c r="H7" s="4"/>
      <c r="I7" s="4"/>
      <c r="J7" s="4"/>
      <c r="K7" s="4"/>
    </row>
    <row r="8" spans="1:13" x14ac:dyDescent="0.35">
      <c r="A8" s="84"/>
      <c r="B8" s="85"/>
      <c r="C8" s="193" t="str">
        <f>"notices issued during the period of January 1 through December 31, "&amp;'A. Update Year'!A9&amp;"."</f>
        <v>notices issued during the period of January 1 through December 31, 2025.</v>
      </c>
      <c r="D8" s="84"/>
      <c r="E8" s="84"/>
      <c r="F8" s="84"/>
      <c r="G8" s="84"/>
      <c r="H8" s="84"/>
      <c r="I8" s="84"/>
      <c r="J8" s="84"/>
    </row>
    <row r="9" spans="1:13" x14ac:dyDescent="0.35">
      <c r="D9" s="44"/>
      <c r="E9" s="86" t="s">
        <v>645</v>
      </c>
      <c r="F9" s="86"/>
      <c r="G9" s="86"/>
      <c r="H9" s="86" t="s">
        <v>646</v>
      </c>
      <c r="I9" s="86"/>
      <c r="J9" s="50" t="s">
        <v>647</v>
      </c>
    </row>
    <row r="10" spans="1:13" ht="15" thickBot="1" x14ac:dyDescent="0.4">
      <c r="C10" s="27" t="s">
        <v>648</v>
      </c>
      <c r="D10" s="44"/>
      <c r="E10" s="112" t="str">
        <f>"January 1, "&amp;'A. Update Year'!$A$9</f>
        <v>January 1, 2025</v>
      </c>
      <c r="F10" s="86"/>
      <c r="G10" s="86"/>
      <c r="H10" s="86" t="s">
        <v>649</v>
      </c>
      <c r="I10" s="86"/>
      <c r="J10" s="50" t="s">
        <v>650</v>
      </c>
    </row>
    <row r="11" spans="1:13" x14ac:dyDescent="0.35">
      <c r="B11" s="37" t="s">
        <v>558</v>
      </c>
      <c r="C11" s="326" t="str">
        <f>IF(M11="n/a","",M11)</f>
        <v/>
      </c>
      <c r="D11" s="327"/>
      <c r="E11" s="288"/>
      <c r="F11" s="289"/>
      <c r="G11" s="290"/>
      <c r="H11" s="291"/>
      <c r="I11" s="292"/>
      <c r="J11" s="194"/>
      <c r="M11" s="121" t="str">
        <f>IF(ISNA(VLOOKUP(M$1,'C. MuniParent'!B:M,12,FALSE)),"",(VLOOKUP(M$1,'C. MuniParent'!B:M,12,FALSE)))</f>
        <v/>
      </c>
    </row>
    <row r="12" spans="1:13" x14ac:dyDescent="0.35">
      <c r="B12" s="37" t="s">
        <v>561</v>
      </c>
      <c r="C12" s="293" t="str">
        <f t="shared" ref="C12:C14" si="0">IF(M12="n/a","",M12)</f>
        <v/>
      </c>
      <c r="D12" s="294"/>
      <c r="E12" s="295"/>
      <c r="F12" s="296"/>
      <c r="G12" s="297"/>
      <c r="H12" s="298"/>
      <c r="I12" s="299"/>
      <c r="J12" s="195"/>
      <c r="K12" s="87"/>
      <c r="M12" s="121" t="str">
        <f>IF(ISNA(VLOOKUP(M$1,'C. MuniParent'!B:O,13,FALSE)),"",(VLOOKUP(M$1,'C. MuniParent'!B:O,13,FALSE)))</f>
        <v/>
      </c>
    </row>
    <row r="13" spans="1:13" x14ac:dyDescent="0.35">
      <c r="B13" s="37" t="s">
        <v>563</v>
      </c>
      <c r="C13" s="293"/>
      <c r="D13" s="294"/>
      <c r="E13" s="295"/>
      <c r="F13" s="296"/>
      <c r="G13" s="297"/>
      <c r="H13" s="298"/>
      <c r="I13" s="299"/>
      <c r="J13" s="195"/>
      <c r="K13" s="87"/>
      <c r="M13" s="121" t="str">
        <f>IF(ISNA(VLOOKUP(M$1,'C. MuniParent'!B:P,14,FALSE)),"",(VLOOKUP(M$1,'C. MuniParent'!B:P,14,FALSE)))</f>
        <v/>
      </c>
    </row>
    <row r="14" spans="1:13" ht="15" thickBot="1" x14ac:dyDescent="0.4">
      <c r="B14" s="35" t="s">
        <v>565</v>
      </c>
      <c r="C14" s="276" t="str">
        <f t="shared" si="0"/>
        <v/>
      </c>
      <c r="D14" s="277"/>
      <c r="E14" s="278"/>
      <c r="F14" s="279"/>
      <c r="G14" s="280"/>
      <c r="H14" s="281"/>
      <c r="I14" s="282"/>
      <c r="J14" s="196"/>
      <c r="M14" s="121" t="str">
        <f>IF(ISNA(VLOOKUP(M$1,'C. MuniParent'!B:Q,15,FALSE)),"",(VLOOKUP(M$1,'C. MuniParent'!B:Q,15,FALSE)))</f>
        <v/>
      </c>
    </row>
    <row r="15" spans="1:13" ht="15" thickBot="1" x14ac:dyDescent="0.4">
      <c r="B15" s="35" t="s">
        <v>567</v>
      </c>
      <c r="C15" s="26" t="s">
        <v>651</v>
      </c>
      <c r="D15" s="10"/>
      <c r="E15" s="283">
        <f>SUM(E11:G14)</f>
        <v>0</v>
      </c>
      <c r="F15" s="284"/>
      <c r="G15" s="285"/>
      <c r="H15" s="286"/>
      <c r="I15" s="287"/>
      <c r="J15" s="33">
        <f>SUM(J11:J14)</f>
        <v>0</v>
      </c>
    </row>
    <row r="16" spans="1:13" ht="15" thickBot="1" x14ac:dyDescent="0.4">
      <c r="A16" s="43"/>
      <c r="B16" s="88"/>
      <c r="C16" s="43"/>
      <c r="D16" s="43"/>
      <c r="E16" s="43"/>
      <c r="F16" s="43"/>
      <c r="G16" s="43"/>
      <c r="H16" s="80"/>
      <c r="I16" s="80"/>
      <c r="J16" s="43"/>
    </row>
    <row r="18" spans="1:14" x14ac:dyDescent="0.35">
      <c r="A18" s="6" t="s">
        <v>652</v>
      </c>
      <c r="B18" s="81"/>
      <c r="C18" s="82" t="str">
        <f>'A. Update Year'!$A$5&amp;" Special District Taxes Other Than For Schools:"</f>
        <v>2025-2026 Special District Taxes Other Than For Schools:</v>
      </c>
      <c r="D18" s="4"/>
      <c r="E18" s="4"/>
      <c r="F18" s="4"/>
      <c r="G18" s="4"/>
      <c r="H18" s="4"/>
      <c r="I18" s="4"/>
      <c r="J18" s="4"/>
      <c r="K18" s="4"/>
    </row>
    <row r="19" spans="1:14" x14ac:dyDescent="0.35">
      <c r="A19" s="4"/>
      <c r="B19" s="81"/>
      <c r="C19" s="4" t="s">
        <v>23108</v>
      </c>
      <c r="D19" s="4"/>
      <c r="E19" s="4"/>
      <c r="F19" s="4"/>
      <c r="G19" s="4"/>
      <c r="H19" s="4"/>
      <c r="I19" s="4"/>
      <c r="J19" s="4"/>
      <c r="K19" s="4"/>
    </row>
    <row r="20" spans="1:14" x14ac:dyDescent="0.35">
      <c r="A20" s="4"/>
      <c r="B20" s="81"/>
      <c r="C20" s="83" t="s">
        <v>23107</v>
      </c>
      <c r="D20" s="83"/>
      <c r="E20" s="83"/>
      <c r="F20" s="83"/>
      <c r="G20" s="83"/>
      <c r="H20" s="83"/>
      <c r="I20" s="83"/>
      <c r="J20" s="4"/>
      <c r="K20" s="4"/>
      <c r="M20" s="120"/>
    </row>
    <row r="21" spans="1:14" x14ac:dyDescent="0.35">
      <c r="A21" s="4"/>
      <c r="B21" s="81"/>
      <c r="C21" s="4" t="s">
        <v>23109</v>
      </c>
      <c r="D21" s="4"/>
      <c r="E21" s="4"/>
      <c r="F21" s="4"/>
      <c r="G21" s="4"/>
      <c r="H21" s="4"/>
      <c r="I21" s="4"/>
      <c r="J21" s="4"/>
      <c r="K21" s="4"/>
      <c r="M21" s="120"/>
    </row>
    <row r="22" spans="1:14" x14ac:dyDescent="0.35">
      <c r="A22" s="4"/>
      <c r="B22" s="81"/>
      <c r="C22" s="4" t="str">
        <f>" RMV legacy system assessments for notices issued during the period of January 1 through December 31, "&amp;'A. Update Year'!A9&amp;"."</f>
        <v xml:space="preserve"> RMV legacy system assessments for notices issued during the period of January 1 through December 31, 2025.</v>
      </c>
      <c r="D22" s="4"/>
      <c r="E22" s="4"/>
      <c r="F22" s="4"/>
      <c r="G22" s="4"/>
      <c r="H22" s="4"/>
      <c r="I22" s="4"/>
      <c r="J22" s="4"/>
      <c r="K22" s="4"/>
      <c r="M22" s="120"/>
    </row>
    <row r="23" spans="1:14" x14ac:dyDescent="0.35">
      <c r="A23" s="84"/>
      <c r="B23" s="85"/>
      <c r="C23" s="84"/>
      <c r="D23" s="84"/>
      <c r="E23" s="84"/>
      <c r="F23" s="84"/>
      <c r="G23" s="84"/>
      <c r="H23" s="84"/>
      <c r="I23" s="84"/>
      <c r="J23" s="84"/>
      <c r="M23" s="120"/>
    </row>
    <row r="24" spans="1:14" x14ac:dyDescent="0.35">
      <c r="C24" s="27"/>
      <c r="D24" s="50"/>
      <c r="E24" s="86" t="s">
        <v>645</v>
      </c>
      <c r="F24" s="86"/>
      <c r="G24" s="86"/>
      <c r="H24" s="86" t="s">
        <v>646</v>
      </c>
      <c r="I24" s="86"/>
      <c r="J24" s="50" t="s">
        <v>653</v>
      </c>
    </row>
    <row r="25" spans="1:14" ht="15" thickBot="1" x14ac:dyDescent="0.4">
      <c r="C25" s="27" t="s">
        <v>648</v>
      </c>
      <c r="D25" s="50"/>
      <c r="E25" s="112" t="str">
        <f>"January 1, "&amp;'A. Update Year'!$A$9</f>
        <v>January 1, 2025</v>
      </c>
      <c r="F25" s="86"/>
      <c r="G25" s="86"/>
      <c r="H25" s="86" t="s">
        <v>649</v>
      </c>
      <c r="I25" s="86"/>
      <c r="J25" s="50" t="s">
        <v>650</v>
      </c>
    </row>
    <row r="26" spans="1:14" x14ac:dyDescent="0.35">
      <c r="B26" s="37" t="s">
        <v>558</v>
      </c>
      <c r="C26" s="332" t="str">
        <f>IF($J$1="n/A","",$M26)</f>
        <v/>
      </c>
      <c r="D26" s="333"/>
      <c r="E26" s="320"/>
      <c r="F26" s="321"/>
      <c r="G26" s="322"/>
      <c r="H26" s="323"/>
      <c r="I26" s="324"/>
      <c r="J26" s="197"/>
      <c r="M26" s="20" t="str">
        <f>IF(ISNA(VLOOKUP(M1,'C. MuniParent'!$B:$I,4,FALSE)),"",((VLOOKUP(M1,'C. MuniParent'!$B:$I,4,FALSE))))</f>
        <v/>
      </c>
      <c r="N26" s="99"/>
    </row>
    <row r="27" spans="1:14" x14ac:dyDescent="0.35">
      <c r="B27" s="37" t="s">
        <v>561</v>
      </c>
      <c r="C27" s="328" t="str">
        <f t="shared" ref="C27:C33" si="1">IF($J$1="n/A","",$M27)</f>
        <v/>
      </c>
      <c r="D27" s="329"/>
      <c r="E27" s="304"/>
      <c r="F27" s="305"/>
      <c r="G27" s="306"/>
      <c r="H27" s="307"/>
      <c r="I27" s="308"/>
      <c r="J27" s="198"/>
      <c r="M27" s="20" t="str">
        <f>IF(ISNA(VLOOKUP(M1,'C. MuniParent'!$B:$I,5,FALSE)),"",((VLOOKUP(M1,'C. MuniParent'!$B:$I,5,FALSE))))</f>
        <v/>
      </c>
      <c r="N27" s="99"/>
    </row>
    <row r="28" spans="1:14" x14ac:dyDescent="0.35">
      <c r="B28" s="37" t="s">
        <v>563</v>
      </c>
      <c r="C28" s="328" t="str">
        <f t="shared" si="1"/>
        <v/>
      </c>
      <c r="D28" s="329"/>
      <c r="E28" s="304"/>
      <c r="F28" s="305"/>
      <c r="G28" s="306"/>
      <c r="H28" s="307"/>
      <c r="I28" s="308"/>
      <c r="J28" s="198"/>
      <c r="M28" s="20" t="str">
        <f>IF(ISNA(VLOOKUP(M1,'C. MuniParent'!$B:$I,6,FALSE)),"",((VLOOKUP(M1,'C. MuniParent'!$B:$I,6,FALSE))))</f>
        <v/>
      </c>
      <c r="N28" s="99"/>
    </row>
    <row r="29" spans="1:14" x14ac:dyDescent="0.35">
      <c r="B29" s="37" t="s">
        <v>565</v>
      </c>
      <c r="C29" s="328" t="str">
        <f t="shared" si="1"/>
        <v/>
      </c>
      <c r="D29" s="329"/>
      <c r="E29" s="304"/>
      <c r="F29" s="305"/>
      <c r="G29" s="306"/>
      <c r="H29" s="307"/>
      <c r="I29" s="308"/>
      <c r="J29" s="198"/>
      <c r="M29" s="20" t="str">
        <f>IF(ISNA(VLOOKUP(M1,'C. MuniParent'!$B:$I,7,FALSE)),"",((VLOOKUP(M1,'C. MuniParent'!$B:$I,7,FALSE))))</f>
        <v/>
      </c>
      <c r="N29" s="99"/>
    </row>
    <row r="30" spans="1:14" x14ac:dyDescent="0.35">
      <c r="B30" s="37" t="s">
        <v>567</v>
      </c>
      <c r="C30" s="328" t="str">
        <f t="shared" si="1"/>
        <v/>
      </c>
      <c r="D30" s="329"/>
      <c r="E30" s="304"/>
      <c r="F30" s="305"/>
      <c r="G30" s="306"/>
      <c r="H30" s="307"/>
      <c r="I30" s="308"/>
      <c r="J30" s="198"/>
      <c r="M30" s="20" t="str">
        <f>IF(ISNA(VLOOKUP(M$1,'C. MuniParent'!$B:$I,8,FALSE)),"",((VLOOKUP(M$1,'C. MuniParent'!$B:$I,8,FALSE))))</f>
        <v/>
      </c>
      <c r="N30" s="99"/>
    </row>
    <row r="31" spans="1:14" x14ac:dyDescent="0.35">
      <c r="B31" s="37" t="s">
        <v>570</v>
      </c>
      <c r="C31" s="328" t="str">
        <f t="shared" si="1"/>
        <v/>
      </c>
      <c r="D31" s="329"/>
      <c r="E31" s="304"/>
      <c r="F31" s="305"/>
      <c r="G31" s="306"/>
      <c r="H31" s="307"/>
      <c r="I31" s="308"/>
      <c r="J31" s="198"/>
      <c r="M31" s="20" t="str">
        <f>IF(ISNA(VLOOKUP(M$1,'C. MuniParent'!$B:$J,9,FALSE)),"",((VLOOKUP(M$1,'C. MuniParent'!$B:$J,9,FALSE))))</f>
        <v/>
      </c>
      <c r="N31" s="99"/>
    </row>
    <row r="32" spans="1:14" x14ac:dyDescent="0.35">
      <c r="B32" s="37" t="s">
        <v>573</v>
      </c>
      <c r="C32" s="328" t="str">
        <f t="shared" si="1"/>
        <v/>
      </c>
      <c r="D32" s="329"/>
      <c r="E32" s="304"/>
      <c r="F32" s="305"/>
      <c r="G32" s="306"/>
      <c r="H32" s="307"/>
      <c r="I32" s="308"/>
      <c r="J32" s="198"/>
      <c r="M32" s="20" t="str">
        <f>IF(ISNA(VLOOKUP(M$1,'C. MuniParent'!$B:$K,10,FALSE)),"",((VLOOKUP(M$1,'C. MuniParent'!$B:$K,10,FALSE))))</f>
        <v/>
      </c>
      <c r="N32" s="99"/>
    </row>
    <row r="33" spans="1:14" ht="15" thickBot="1" x14ac:dyDescent="0.4">
      <c r="B33" s="37" t="s">
        <v>577</v>
      </c>
      <c r="C33" s="330" t="str">
        <f t="shared" si="1"/>
        <v/>
      </c>
      <c r="D33" s="331"/>
      <c r="E33" s="311"/>
      <c r="F33" s="312"/>
      <c r="G33" s="313"/>
      <c r="H33" s="314"/>
      <c r="I33" s="315"/>
      <c r="J33" s="199"/>
      <c r="M33" s="20" t="str">
        <f>IF(ISNA(VLOOKUP(M$1,'C. MuniParent'!$B:$L,11,FALSE)),"",((VLOOKUP(M$1,'C. MuniParent'!$B:$L,11,FALSE))))</f>
        <v/>
      </c>
      <c r="N33" s="99"/>
    </row>
    <row r="34" spans="1:14" ht="15" thickBot="1" x14ac:dyDescent="0.4">
      <c r="B34" s="37" t="s">
        <v>578</v>
      </c>
      <c r="C34" s="26" t="s">
        <v>654</v>
      </c>
      <c r="D34" s="10"/>
      <c r="E34" s="283">
        <f>SUM(E26:G33)</f>
        <v>0</v>
      </c>
      <c r="F34" s="284"/>
      <c r="G34" s="285"/>
      <c r="H34" s="286"/>
      <c r="I34" s="287"/>
      <c r="J34" s="33">
        <f>SUM(J26:J33)</f>
        <v>0</v>
      </c>
    </row>
    <row r="35" spans="1:14" ht="15" thickBot="1" x14ac:dyDescent="0.4">
      <c r="A35" s="43"/>
      <c r="B35" s="88"/>
      <c r="C35" s="43"/>
      <c r="D35" s="43"/>
      <c r="E35" s="43"/>
      <c r="F35" s="43"/>
      <c r="G35" s="43"/>
      <c r="H35" s="43"/>
      <c r="I35" s="43"/>
      <c r="J35" s="89"/>
    </row>
    <row r="36" spans="1:14" ht="3" customHeight="1" x14ac:dyDescent="0.35"/>
    <row r="37" spans="1:14" x14ac:dyDescent="0.35">
      <c r="A37" s="27" t="s">
        <v>655</v>
      </c>
      <c r="B37" s="27"/>
      <c r="C37" s="82" t="s">
        <v>23110</v>
      </c>
    </row>
    <row r="38" spans="1:14" x14ac:dyDescent="0.35">
      <c r="A38" s="59"/>
      <c r="B38" s="59"/>
      <c r="C38" s="4" t="str">
        <f>" Include tax valuation and levies for classified registered motor for which tax notices were issued during the period from January 1 through December 31, "&amp;'A. Update Year'!A9&amp;"."</f>
        <v xml:space="preserve"> Include tax valuation and levies for classified registered motor for which tax notices were issued during the period from January 1 through December 31, 2025.</v>
      </c>
      <c r="D38" s="59"/>
      <c r="E38" s="59"/>
      <c r="F38" s="59"/>
      <c r="G38" s="59"/>
      <c r="H38" s="59"/>
      <c r="I38" s="59"/>
      <c r="J38" s="59"/>
      <c r="K38" s="59"/>
    </row>
    <row r="39" spans="1:14" ht="15" hidden="1" customHeight="1" x14ac:dyDescent="0.35">
      <c r="A39" s="59"/>
      <c r="B39" s="59"/>
      <c r="C39" s="4"/>
      <c r="D39" s="59"/>
      <c r="E39" s="59"/>
      <c r="F39" s="59"/>
      <c r="G39" s="59"/>
      <c r="H39" s="59"/>
      <c r="I39" s="59"/>
      <c r="J39" s="59"/>
      <c r="K39" s="59"/>
    </row>
    <row r="40" spans="1:14" x14ac:dyDescent="0.35">
      <c r="A40" s="59"/>
      <c r="B40" s="59"/>
      <c r="C40" s="4"/>
      <c r="D40" s="59"/>
      <c r="E40" s="59"/>
      <c r="F40" s="59"/>
      <c r="G40" s="59"/>
      <c r="H40" s="59"/>
      <c r="I40" s="59"/>
      <c r="J40" s="59"/>
      <c r="K40" s="59"/>
    </row>
    <row r="41" spans="1:14" x14ac:dyDescent="0.35">
      <c r="B41" s="27"/>
      <c r="C41" s="317" t="s">
        <v>656</v>
      </c>
      <c r="D41" s="317"/>
      <c r="E41" s="317"/>
      <c r="G41" s="270" t="s">
        <v>657</v>
      </c>
      <c r="H41" s="270"/>
      <c r="I41" s="270"/>
      <c r="K41" s="27"/>
    </row>
    <row r="42" spans="1:14" ht="15" thickBot="1" x14ac:dyDescent="0.4">
      <c r="B42" s="27"/>
      <c r="C42" s="317"/>
      <c r="D42" s="317"/>
      <c r="E42" s="317"/>
      <c r="G42" s="50" t="s">
        <v>658</v>
      </c>
      <c r="H42" s="50"/>
      <c r="I42" s="50" t="s">
        <v>659</v>
      </c>
      <c r="K42" s="27"/>
    </row>
    <row r="43" spans="1:14" ht="15" thickBot="1" x14ac:dyDescent="0.4">
      <c r="B43" s="37" t="s">
        <v>558</v>
      </c>
      <c r="C43" s="11" t="s">
        <v>660</v>
      </c>
      <c r="G43" s="300"/>
      <c r="H43" s="301"/>
      <c r="I43" s="19"/>
      <c r="K43" s="27"/>
    </row>
    <row r="44" spans="1:14" x14ac:dyDescent="0.35">
      <c r="B44" s="59"/>
      <c r="C44" s="87" t="s">
        <v>23083</v>
      </c>
      <c r="D44" s="59"/>
      <c r="E44" s="59"/>
      <c r="F44" s="59"/>
      <c r="G44" s="59"/>
      <c r="H44" s="59"/>
      <c r="I44" s="59"/>
      <c r="K44" s="27"/>
    </row>
    <row r="45" spans="1:14" x14ac:dyDescent="0.35">
      <c r="B45" s="59"/>
      <c r="C45" s="59"/>
      <c r="D45" s="59"/>
      <c r="E45" s="59"/>
      <c r="F45" s="59"/>
      <c r="G45" s="59"/>
      <c r="H45" s="59"/>
      <c r="I45" s="59"/>
      <c r="K45" s="27"/>
    </row>
    <row r="46" spans="1:14" ht="15" hidden="1" customHeight="1" x14ac:dyDescent="0.35">
      <c r="A46" s="27"/>
      <c r="B46" s="27"/>
      <c r="C46" s="60"/>
    </row>
    <row r="47" spans="1:14" x14ac:dyDescent="0.35">
      <c r="A47" s="22" t="str">
        <f>'Page 2'!A49</f>
        <v>TR-2- 25</v>
      </c>
      <c r="J47" s="25" t="s">
        <v>23093</v>
      </c>
    </row>
  </sheetData>
  <sheetProtection algorithmName="SHA-512" hashValue="BtqNYNOPXiCuiopsXGheRRhQxVKOLl0IDAVuqNqLk6KwhCWRvtjhS2AN1UE8NkvJNhtPofHWCrVyoB7nfIO8jA==" saltValue="4OFvVce6Z9QfoUZ+rNIJYw==" spinCount="100000" sheet="1" objects="1" scenarios="1"/>
  <mergeCells count="46">
    <mergeCell ref="A2:K2"/>
    <mergeCell ref="C3:J3"/>
    <mergeCell ref="B1:E1"/>
    <mergeCell ref="E34:G34"/>
    <mergeCell ref="H34:I34"/>
    <mergeCell ref="C27:D27"/>
    <mergeCell ref="E27:G27"/>
    <mergeCell ref="H27:I27"/>
    <mergeCell ref="C28:D28"/>
    <mergeCell ref="E28:G28"/>
    <mergeCell ref="H28:I28"/>
    <mergeCell ref="C26:D26"/>
    <mergeCell ref="E26:G26"/>
    <mergeCell ref="H26:I26"/>
    <mergeCell ref="C11:D11"/>
    <mergeCell ref="E11:G11"/>
    <mergeCell ref="C41:E42"/>
    <mergeCell ref="G41:I41"/>
    <mergeCell ref="G43:H43"/>
    <mergeCell ref="C29:D29"/>
    <mergeCell ref="E29:G29"/>
    <mergeCell ref="H29:I29"/>
    <mergeCell ref="C30:D30"/>
    <mergeCell ref="E30:G30"/>
    <mergeCell ref="H30:I30"/>
    <mergeCell ref="C31:D31"/>
    <mergeCell ref="E31:G31"/>
    <mergeCell ref="H31:I31"/>
    <mergeCell ref="C32:D32"/>
    <mergeCell ref="E32:G32"/>
    <mergeCell ref="H32:I32"/>
    <mergeCell ref="C33:D33"/>
    <mergeCell ref="C12:D12"/>
    <mergeCell ref="E12:G12"/>
    <mergeCell ref="H12:I12"/>
    <mergeCell ref="C14:D14"/>
    <mergeCell ref="E14:G14"/>
    <mergeCell ref="H14:I14"/>
    <mergeCell ref="C13:D13"/>
    <mergeCell ref="E33:G33"/>
    <mergeCell ref="H33:I33"/>
    <mergeCell ref="E15:G15"/>
    <mergeCell ref="H15:I15"/>
    <mergeCell ref="H11:I11"/>
    <mergeCell ref="E13:G13"/>
    <mergeCell ref="H13:I13"/>
  </mergeCells>
  <conditionalFormatting sqref="A2">
    <cfRule type="expression" dxfId="75" priority="17">
      <formula>$J$1="N/A"</formula>
    </cfRule>
    <cfRule type="expression" dxfId="74" priority="18">
      <formula>CELL("protect", INDIRECT(ADDRESS(ROW(),COLUMN())))=1</formula>
    </cfRule>
  </conditionalFormatting>
  <conditionalFormatting sqref="A1:B1">
    <cfRule type="expression" dxfId="73" priority="29">
      <formula>CELL("protect", INDIRECT(ADDRESS(ROW(),COLUMN())))=1</formula>
    </cfRule>
  </conditionalFormatting>
  <conditionalFormatting sqref="A11:B15">
    <cfRule type="expression" dxfId="72" priority="4">
      <formula>CELL("protect", INDIRECT(ADDRESS(ROW(),COLUMN())))=1</formula>
    </cfRule>
  </conditionalFormatting>
  <conditionalFormatting sqref="A26:B34">
    <cfRule type="expression" dxfId="71" priority="8">
      <formula>CELL("protect", INDIRECT(ADDRESS(ROW(),COLUMN())))=1</formula>
    </cfRule>
  </conditionalFormatting>
  <conditionalFormatting sqref="A9:I10">
    <cfRule type="expression" dxfId="70" priority="21">
      <formula>CELL("protect", INDIRECT(ADDRESS(ROW(),COLUMN())))=1</formula>
    </cfRule>
  </conditionalFormatting>
  <conditionalFormatting sqref="A24:I25">
    <cfRule type="expression" dxfId="69" priority="11">
      <formula>CELL("protect", INDIRECT(ADDRESS(ROW(),COLUMN())))=1</formula>
    </cfRule>
  </conditionalFormatting>
  <conditionalFormatting sqref="A4:K8">
    <cfRule type="expression" dxfId="68" priority="14">
      <formula>CELL("protect", INDIRECT(ADDRESS(ROW(),COLUMN())))=1</formula>
    </cfRule>
  </conditionalFormatting>
  <conditionalFormatting sqref="A16:K23">
    <cfRule type="expression" dxfId="67" priority="7">
      <formula>CELL("protect", INDIRECT(ADDRESS(ROW(),COLUMN())))=1</formula>
    </cfRule>
  </conditionalFormatting>
  <conditionalFormatting sqref="A35:K1048576">
    <cfRule type="expression" dxfId="66" priority="15">
      <formula>CELL("protect", INDIRECT(ADDRESS(ROW(),COLUMN())))=1</formula>
    </cfRule>
  </conditionalFormatting>
  <conditionalFormatting sqref="C44">
    <cfRule type="expression" dxfId="65" priority="16">
      <formula>CELL("protect", INDIRECT(ADDRESS(ROW(),COLUMN())))=1</formula>
    </cfRule>
  </conditionalFormatting>
  <conditionalFormatting sqref="C15:K15 C34:K34 A3:C3 K3">
    <cfRule type="expression" dxfId="64" priority="42">
      <formula>CELL("protect", INDIRECT(ADDRESS(ROW(),COLUMN())))=1</formula>
    </cfRule>
  </conditionalFormatting>
  <conditionalFormatting sqref="E15:G15">
    <cfRule type="expression" dxfId="63" priority="41">
      <formula>CELL("protect", INDIRECT(ADDRESS(ROW(),COLUMN())))=1</formula>
    </cfRule>
  </conditionalFormatting>
  <conditionalFormatting sqref="E34:G34">
    <cfRule type="expression" dxfId="62" priority="37">
      <formula>CELL("protect", INDIRECT(ADDRESS(ROW(),COLUMN())))=1</formula>
    </cfRule>
  </conditionalFormatting>
  <conditionalFormatting sqref="F1:K1">
    <cfRule type="expression" dxfId="61" priority="27">
      <formula>CELL("protect", INDIRECT(ADDRESS(ROW(),COLUMN())))=1</formula>
    </cfRule>
  </conditionalFormatting>
  <conditionalFormatting sqref="H11:I14">
    <cfRule type="expression" dxfId="60" priority="1">
      <formula>CELL("protect", INDIRECT(ADDRESS(ROW(),COLUMN())))=1</formula>
    </cfRule>
  </conditionalFormatting>
  <conditionalFormatting sqref="H26:I33">
    <cfRule type="expression" dxfId="59" priority="2">
      <formula>CELL("protect", INDIRECT(ADDRESS(ROW(),COLUMN())))=1</formula>
    </cfRule>
  </conditionalFormatting>
  <conditionalFormatting sqref="J15">
    <cfRule type="expression" dxfId="58" priority="40">
      <formula>CELL("protect", INDIRECT(ADDRESS(ROW(),COLUMN())))=1</formula>
    </cfRule>
  </conditionalFormatting>
  <conditionalFormatting sqref="J34">
    <cfRule type="expression" dxfId="57" priority="36">
      <formula>CELL("protect", INDIRECT(ADDRESS(ROW(),COLUMN())))=1</formula>
    </cfRule>
  </conditionalFormatting>
  <conditionalFormatting sqref="J9:K14 E11:G14">
    <cfRule type="expression" dxfId="56" priority="6">
      <formula>CELL("protect", INDIRECT(ADDRESS(ROW(),COLUMN())))=1</formula>
    </cfRule>
  </conditionalFormatting>
  <conditionalFormatting sqref="J24:K33 E26:G33">
    <cfRule type="expression" dxfId="55" priority="3">
      <formula>CELL("protect", INDIRECT(ADDRESS(ROW(),COLUMN())))=1</formula>
    </cfRule>
  </conditionalFormatting>
  <conditionalFormatting sqref="M26:N33">
    <cfRule type="expression" dxfId="54" priority="105">
      <formula>CELL("protect", INDIRECT(ADDRESS(ROW(),COLUMN())))=1</formula>
    </cfRule>
  </conditionalFormatting>
  <dataValidations count="5">
    <dataValidation type="decimal" operator="greaterThanOrEqual" allowBlank="1" showInputMessage="1" showErrorMessage="1" errorTitle="Numeric Value Required" error="Round to the nearest whole number.  Choose &quot;CANCEL&quot; to repopulate this cell." sqref="E15:G15" xr:uid="{00000000-0002-0000-0A00-000000000000}">
      <formula1>0</formula1>
    </dataValidation>
    <dataValidation type="whole" operator="greaterThanOrEqual" allowBlank="1" showInputMessage="1" showErrorMessage="1" errorTitle="Numeric Value Required" error="Round to the nearest whole number.  Choose &quot;CANCEL&quot; to repopulate this cell." sqref="E14:G14 J26:J34 G43:I45 E26:G34 E11:G12 J11:J12 J14:J15" xr:uid="{00000000-0002-0000-0A00-000001000000}">
      <formula1>0</formula1>
    </dataValidation>
    <dataValidation type="decimal" operator="lessThanOrEqual" allowBlank="1" showInputMessage="1" showErrorMessage="1" errorTitle="Invalid Tax Rate" error="The entered rate is higher than the allowable rate. Choose &quot;CANCEL&quot; to repopulate this cell._x000a__x000a_For example, A rate of 78.51 cents per $100 should be entered as &quot;0.7851&quot;. " sqref="H15:I15" xr:uid="{00000000-0002-0000-0A00-000002000000}">
      <formula1>1</formula1>
    </dataValidation>
    <dataValidation type="decimal" operator="lessThanOrEqual" allowBlank="1" showInputMessage="1" showErrorMessage="1" errorTitle="Invalid Tax Rate" error="The entered rate is higher than the allowable rate.  Choose &quot;CANCEL&quot; to repopulate this cell._x000a__x000a_For example, A rate of 78.51 cents per $100 should be entered as &quot;0.7851&quot;._x000a_" sqref="H34:I34" xr:uid="{00000000-0002-0000-0A00-000003000000}">
      <formula1>1</formula1>
    </dataValidation>
    <dataValidation type="decimal" operator="lessThanOrEqual" allowBlank="1" showInputMessage="1" showErrorMessage="1" errorTitle="Invalid Tax Rate" error="Please enter a numeric value, no higher than 1.0000.  Choose &quot;CANCEL&quot; to repopulate this cell._x000a__x000a_For example, a rate of 78.51 cents per $100 should be entered as &quot;0.7851&quot;._x000a_" sqref="H26:I33 H11:I14" xr:uid="{00000000-0002-0000-0A00-000004000000}">
      <formula1>1</formula1>
    </dataValidation>
  </dataValidations>
  <pageMargins left="0.25" right="0.25" top="0.25" bottom="0.25" header="0.3" footer="0.3"/>
  <pageSetup scale="85" orientation="landscape" r:id="rId1"/>
  <ignoredErrors>
    <ignoredError sqref="B35:B43 B16:B25 A26:B34 B11:B15" numberStoredAsText="1"/>
    <ignoredError sqref="C14:D14 C11:D12 C26:D33" unlockedFormula="1"/>
  </ignoredErrors>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N47"/>
  <sheetViews>
    <sheetView showGridLines="0" showRowColHeaders="0" showZeros="0" workbookViewId="0">
      <selection activeCell="E11" sqref="E11:G11"/>
    </sheetView>
  </sheetViews>
  <sheetFormatPr defaultRowHeight="14.5" x14ac:dyDescent="0.35"/>
  <cols>
    <col min="1" max="1" width="2.7265625" style="11" customWidth="1"/>
    <col min="2" max="2" width="3.7265625" style="25" customWidth="1"/>
    <col min="3" max="3" width="30.7265625" style="11" customWidth="1"/>
    <col min="4" max="4" width="11.7265625" style="11" customWidth="1"/>
    <col min="5" max="5" width="10.26953125" style="11" customWidth="1"/>
    <col min="6" max="7" width="12.7265625" style="11" customWidth="1"/>
    <col min="8" max="8" width="10.1796875" style="11" customWidth="1"/>
    <col min="9" max="9" width="17.1796875" style="11" customWidth="1"/>
    <col min="10" max="10" width="29.1796875" style="11" customWidth="1"/>
    <col min="11" max="11" width="2.81640625" style="11" customWidth="1"/>
    <col min="12" max="12" width="12.54296875" customWidth="1"/>
    <col min="13" max="14" width="12.54296875" hidden="1" customWidth="1"/>
  </cols>
  <sheetData>
    <row r="1" spans="1:13" ht="24" customHeight="1" x14ac:dyDescent="0.35">
      <c r="A1" s="47"/>
      <c r="B1" s="316" t="str">
        <f>"Municipality of: " &amp;Selection!D9</f>
        <v xml:space="preserve">Municipality of: </v>
      </c>
      <c r="C1" s="316"/>
      <c r="D1" s="316"/>
      <c r="E1" s="316"/>
      <c r="F1" s="4"/>
      <c r="G1" s="4"/>
      <c r="H1" s="4"/>
      <c r="I1" s="81" t="s">
        <v>866</v>
      </c>
      <c r="J1" s="27" t="str">
        <f>IF(ISNA(VLOOKUP(Selection!D9,'B. MunicCounties Populate'!A:I,9,FALSE)),"",(VLOOKUP(Selection!D9,'B. MunicCounties Populate'!A:I,9,FALSE)))</f>
        <v/>
      </c>
      <c r="M1" t="str">
        <f>CONCATENATE(J1,Selection!D9)</f>
        <v/>
      </c>
    </row>
    <row r="2" spans="1:13" ht="23" x14ac:dyDescent="0.5">
      <c r="A2" s="275" t="str">
        <f>IF(J1="N/A","NOT APPLICABLE - SKIP THIS PAGE AND PROCEED TO PAGE 6","")</f>
        <v/>
      </c>
      <c r="B2" s="275"/>
      <c r="C2" s="275"/>
      <c r="D2" s="275"/>
      <c r="E2" s="275"/>
      <c r="F2" s="275"/>
      <c r="G2" s="275"/>
      <c r="H2" s="275"/>
      <c r="I2" s="275"/>
      <c r="J2" s="275"/>
      <c r="K2" s="275"/>
    </row>
    <row r="3" spans="1:13" x14ac:dyDescent="0.35">
      <c r="C3" s="325" t="s">
        <v>896</v>
      </c>
      <c r="D3" s="325"/>
      <c r="E3" s="325"/>
      <c r="F3" s="325"/>
      <c r="G3" s="325"/>
      <c r="H3" s="325"/>
      <c r="I3" s="325"/>
      <c r="J3" s="325"/>
    </row>
    <row r="4" spans="1:13" x14ac:dyDescent="0.35">
      <c r="A4" s="6" t="s">
        <v>643</v>
      </c>
      <c r="B4" s="81"/>
      <c r="C4" s="82" t="str">
        <f>'A. Update Year'!$A$5&amp;" Special School District Taxes:"</f>
        <v>2025-2026 Special School District Taxes:</v>
      </c>
      <c r="D4" s="4"/>
      <c r="E4" s="4"/>
      <c r="F4" s="4"/>
      <c r="G4" s="4"/>
      <c r="H4" s="4"/>
      <c r="I4" s="4"/>
      <c r="J4" s="4"/>
      <c r="K4" s="4"/>
    </row>
    <row r="5" spans="1:13" x14ac:dyDescent="0.35">
      <c r="A5" s="4"/>
      <c r="B5" s="81"/>
      <c r="C5" s="83" t="s">
        <v>23106</v>
      </c>
      <c r="D5" s="83"/>
      <c r="E5" s="83"/>
      <c r="F5" s="83"/>
      <c r="G5" s="83"/>
      <c r="H5" s="83"/>
      <c r="I5" s="83"/>
      <c r="J5" s="83"/>
      <c r="K5" s="4"/>
    </row>
    <row r="6" spans="1:13" x14ac:dyDescent="0.35">
      <c r="A6" s="4"/>
      <c r="B6" s="81"/>
      <c r="C6" s="83" t="s">
        <v>23107</v>
      </c>
      <c r="D6" s="83"/>
      <c r="E6" s="83"/>
      <c r="F6" s="83"/>
      <c r="G6" s="83"/>
      <c r="H6" s="83"/>
      <c r="I6" s="83"/>
      <c r="J6" s="83"/>
      <c r="K6" s="4"/>
    </row>
    <row r="7" spans="1:13" x14ac:dyDescent="0.35">
      <c r="A7" s="4"/>
      <c r="B7" s="81"/>
      <c r="C7" s="4" t="s">
        <v>644</v>
      </c>
      <c r="D7" s="4"/>
      <c r="E7" s="4"/>
      <c r="F7" s="4"/>
      <c r="G7" s="4"/>
      <c r="H7" s="4"/>
      <c r="I7" s="4"/>
      <c r="J7" s="4"/>
      <c r="K7" s="4"/>
    </row>
    <row r="8" spans="1:13" x14ac:dyDescent="0.35">
      <c r="A8" s="84"/>
      <c r="B8" s="85"/>
      <c r="C8" s="193" t="str">
        <f>"notices issued during the period of January 1 through December 31, "&amp;'A. Update Year'!A9&amp;"."</f>
        <v>notices issued during the period of January 1 through December 31, 2025.</v>
      </c>
      <c r="D8" s="84"/>
      <c r="E8" s="84"/>
      <c r="F8" s="84"/>
      <c r="G8" s="84"/>
      <c r="H8" s="84"/>
      <c r="I8" s="84"/>
      <c r="J8" s="84"/>
    </row>
    <row r="9" spans="1:13" x14ac:dyDescent="0.35">
      <c r="D9" s="44"/>
      <c r="E9" s="86" t="s">
        <v>645</v>
      </c>
      <c r="F9" s="86"/>
      <c r="G9" s="86"/>
      <c r="H9" s="86" t="s">
        <v>646</v>
      </c>
      <c r="I9" s="86"/>
      <c r="J9" s="50" t="s">
        <v>647</v>
      </c>
    </row>
    <row r="10" spans="1:13" ht="15" thickBot="1" x14ac:dyDescent="0.4">
      <c r="C10" s="27" t="s">
        <v>648</v>
      </c>
      <c r="D10" s="44"/>
      <c r="E10" s="112" t="str">
        <f>"January 1, "&amp;'A. Update Year'!$A$9</f>
        <v>January 1, 2025</v>
      </c>
      <c r="F10" s="86"/>
      <c r="G10" s="86"/>
      <c r="H10" s="86" t="s">
        <v>649</v>
      </c>
      <c r="I10" s="86"/>
      <c r="J10" s="50" t="s">
        <v>650</v>
      </c>
    </row>
    <row r="11" spans="1:13" x14ac:dyDescent="0.35">
      <c r="B11" s="37" t="s">
        <v>558</v>
      </c>
      <c r="C11" s="326" t="str">
        <f>IF(M11="n/a","",M11)</f>
        <v/>
      </c>
      <c r="D11" s="327"/>
      <c r="E11" s="288"/>
      <c r="F11" s="289"/>
      <c r="G11" s="290"/>
      <c r="H11" s="291"/>
      <c r="I11" s="292"/>
      <c r="J11" s="194"/>
      <c r="M11" s="121" t="str">
        <f>IF(ISNA(VLOOKUP(M$1,'C. MuniParent'!B:M,12,FALSE)),"",(VLOOKUP(M$1,'C. MuniParent'!B:M,12,FALSE)))</f>
        <v/>
      </c>
    </row>
    <row r="12" spans="1:13" x14ac:dyDescent="0.35">
      <c r="B12" s="37" t="s">
        <v>561</v>
      </c>
      <c r="C12" s="293" t="str">
        <f t="shared" ref="C12:C14" si="0">IF(M12="n/a","",M12)</f>
        <v/>
      </c>
      <c r="D12" s="294"/>
      <c r="E12" s="295"/>
      <c r="F12" s="296"/>
      <c r="G12" s="297"/>
      <c r="H12" s="298"/>
      <c r="I12" s="299"/>
      <c r="J12" s="195"/>
      <c r="K12" s="87"/>
      <c r="M12" s="121" t="str">
        <f>IF(ISNA(VLOOKUP(M$1,'C. MuniParent'!B:O,13,FALSE)),"",(VLOOKUP(M$1,'C. MuniParent'!B:O,13,FALSE)))</f>
        <v/>
      </c>
    </row>
    <row r="13" spans="1:13" x14ac:dyDescent="0.35">
      <c r="B13" s="37" t="s">
        <v>563</v>
      </c>
      <c r="C13" s="293" t="str">
        <f t="shared" ref="C13" si="1">IF(M13="n/a","",M13)</f>
        <v/>
      </c>
      <c r="D13" s="294"/>
      <c r="E13" s="295"/>
      <c r="F13" s="296"/>
      <c r="G13" s="297"/>
      <c r="H13" s="298"/>
      <c r="I13" s="299"/>
      <c r="J13" s="195"/>
      <c r="K13" s="87"/>
      <c r="M13" s="121" t="str">
        <f>IF(ISNA(VLOOKUP(M$1,'C. MuniParent'!B:P,14,FALSE)),"",(VLOOKUP(M$1,'C. MuniParent'!B:P,14,FALSE)))</f>
        <v/>
      </c>
    </row>
    <row r="14" spans="1:13" ht="15" thickBot="1" x14ac:dyDescent="0.4">
      <c r="B14" s="35" t="s">
        <v>565</v>
      </c>
      <c r="C14" s="276" t="str">
        <f t="shared" si="0"/>
        <v/>
      </c>
      <c r="D14" s="277"/>
      <c r="E14" s="278"/>
      <c r="F14" s="279"/>
      <c r="G14" s="280"/>
      <c r="H14" s="281"/>
      <c r="I14" s="282"/>
      <c r="J14" s="196"/>
      <c r="M14" s="121" t="str">
        <f>IF(ISNA(VLOOKUP(M$1,'C. MuniParent'!B:Q,15,FALSE)),"",(VLOOKUP(M$1,'C. MuniParent'!B:Q,15,FALSE)))</f>
        <v/>
      </c>
    </row>
    <row r="15" spans="1:13" ht="15" thickBot="1" x14ac:dyDescent="0.4">
      <c r="B15" s="35" t="s">
        <v>567</v>
      </c>
      <c r="C15" s="26" t="s">
        <v>651</v>
      </c>
      <c r="D15" s="10"/>
      <c r="E15" s="283">
        <f>SUM(E11:G14)</f>
        <v>0</v>
      </c>
      <c r="F15" s="284"/>
      <c r="G15" s="285"/>
      <c r="H15" s="286"/>
      <c r="I15" s="287"/>
      <c r="J15" s="33">
        <f>SUM(J11:J14)</f>
        <v>0</v>
      </c>
    </row>
    <row r="16" spans="1:13" ht="15" thickBot="1" x14ac:dyDescent="0.4">
      <c r="A16" s="43"/>
      <c r="B16" s="88"/>
      <c r="C16" s="43"/>
      <c r="D16" s="43"/>
      <c r="E16" s="43"/>
      <c r="F16" s="43"/>
      <c r="G16" s="43"/>
      <c r="H16" s="80"/>
      <c r="I16" s="80"/>
      <c r="J16" s="43"/>
    </row>
    <row r="18" spans="1:14" x14ac:dyDescent="0.35">
      <c r="A18" s="6" t="s">
        <v>652</v>
      </c>
      <c r="B18" s="81"/>
      <c r="C18" s="82" t="str">
        <f>'A. Update Year'!$A$5&amp;" Special District Taxes Other Than For Schools:"</f>
        <v>2025-2026 Special District Taxes Other Than For Schools:</v>
      </c>
      <c r="D18" s="4"/>
      <c r="E18" s="4"/>
      <c r="F18" s="4"/>
      <c r="G18" s="4"/>
      <c r="H18" s="4"/>
      <c r="I18" s="4"/>
      <c r="J18" s="4"/>
      <c r="K18" s="4"/>
      <c r="M18" s="123"/>
    </row>
    <row r="19" spans="1:14" x14ac:dyDescent="0.35">
      <c r="A19" s="4"/>
      <c r="B19" s="81"/>
      <c r="C19" s="4" t="s">
        <v>23108</v>
      </c>
      <c r="D19" s="4"/>
      <c r="E19" s="4"/>
      <c r="F19" s="4"/>
      <c r="G19" s="4"/>
      <c r="H19" s="4"/>
      <c r="I19" s="4"/>
      <c r="J19" s="4"/>
      <c r="K19" s="4"/>
      <c r="M19" s="123"/>
    </row>
    <row r="20" spans="1:14" x14ac:dyDescent="0.35">
      <c r="A20" s="4"/>
      <c r="B20" s="81"/>
      <c r="C20" s="83" t="s">
        <v>23107</v>
      </c>
      <c r="D20" s="83"/>
      <c r="E20" s="83"/>
      <c r="F20" s="83"/>
      <c r="G20" s="83"/>
      <c r="H20" s="83"/>
      <c r="I20" s="83"/>
      <c r="J20" s="4"/>
      <c r="K20" s="4"/>
      <c r="M20" s="120"/>
    </row>
    <row r="21" spans="1:14" x14ac:dyDescent="0.35">
      <c r="A21" s="4"/>
      <c r="B21" s="81"/>
      <c r="C21" s="4" t="s">
        <v>23109</v>
      </c>
      <c r="D21" s="4"/>
      <c r="E21" s="4"/>
      <c r="F21" s="4"/>
      <c r="G21" s="4"/>
      <c r="H21" s="4"/>
      <c r="I21" s="4"/>
      <c r="J21" s="4"/>
      <c r="K21" s="4"/>
      <c r="M21" s="120"/>
    </row>
    <row r="22" spans="1:14" x14ac:dyDescent="0.35">
      <c r="A22" s="4"/>
      <c r="B22" s="81"/>
      <c r="C22" s="4" t="str">
        <f>" RMV legacy system assessments for notices issued during the period of January 1 through December 31, "&amp;'A. Update Year'!A9&amp;"."</f>
        <v xml:space="preserve"> RMV legacy system assessments for notices issued during the period of January 1 through December 31, 2025.</v>
      </c>
      <c r="D22" s="4"/>
      <c r="E22" s="4"/>
      <c r="F22" s="4"/>
      <c r="G22" s="4"/>
      <c r="H22" s="4"/>
      <c r="I22" s="4"/>
      <c r="J22" s="4"/>
      <c r="K22" s="4"/>
      <c r="M22" s="120"/>
    </row>
    <row r="23" spans="1:14" x14ac:dyDescent="0.35">
      <c r="A23" s="84"/>
      <c r="B23" s="85"/>
      <c r="C23" s="84"/>
      <c r="D23" s="84"/>
      <c r="E23" s="84"/>
      <c r="F23" s="84"/>
      <c r="G23" s="84"/>
      <c r="H23" s="84"/>
      <c r="I23" s="84"/>
      <c r="J23" s="84"/>
      <c r="M23" s="120"/>
    </row>
    <row r="24" spans="1:14" x14ac:dyDescent="0.35">
      <c r="C24" s="27"/>
      <c r="D24" s="50"/>
      <c r="E24" s="86" t="s">
        <v>645</v>
      </c>
      <c r="F24" s="86"/>
      <c r="G24" s="86"/>
      <c r="H24" s="86" t="s">
        <v>646</v>
      </c>
      <c r="I24" s="86"/>
      <c r="J24" s="50" t="s">
        <v>653</v>
      </c>
    </row>
    <row r="25" spans="1:14" ht="15" thickBot="1" x14ac:dyDescent="0.4">
      <c r="C25" s="27" t="s">
        <v>648</v>
      </c>
      <c r="D25" s="50"/>
      <c r="E25" s="112" t="str">
        <f>"January 1, "&amp;'A. Update Year'!$A$9</f>
        <v>January 1, 2025</v>
      </c>
      <c r="F25" s="86"/>
      <c r="G25" s="86"/>
      <c r="H25" s="86" t="s">
        <v>649</v>
      </c>
      <c r="I25" s="86"/>
      <c r="J25" s="50" t="s">
        <v>650</v>
      </c>
    </row>
    <row r="26" spans="1:14" x14ac:dyDescent="0.35">
      <c r="B26" s="37" t="s">
        <v>558</v>
      </c>
      <c r="C26" s="332" t="str">
        <f>IF($J$1="n/A","",$M26)</f>
        <v/>
      </c>
      <c r="D26" s="333"/>
      <c r="E26" s="320"/>
      <c r="F26" s="321"/>
      <c r="G26" s="322"/>
      <c r="H26" s="323"/>
      <c r="I26" s="324"/>
      <c r="J26" s="194"/>
      <c r="M26" s="20" t="str">
        <f>IF(ISNA(VLOOKUP(M1,'C. MuniParent'!$B:$I,4,FALSE)),"",((VLOOKUP(M1,'C. MuniParent'!$B:$I,4,FALSE))))</f>
        <v/>
      </c>
      <c r="N26" s="99"/>
    </row>
    <row r="27" spans="1:14" x14ac:dyDescent="0.35">
      <c r="B27" s="37" t="s">
        <v>561</v>
      </c>
      <c r="C27" s="328" t="str">
        <f t="shared" ref="C27:C33" si="2">IF($J$1="n/A","",$M27)</f>
        <v/>
      </c>
      <c r="D27" s="329"/>
      <c r="E27" s="304"/>
      <c r="F27" s="305"/>
      <c r="G27" s="306"/>
      <c r="H27" s="307"/>
      <c r="I27" s="308"/>
      <c r="J27" s="195"/>
      <c r="M27" s="20" t="str">
        <f>IF(ISNA(VLOOKUP(M1,'C. MuniParent'!$B:$I,5,FALSE)),"",((VLOOKUP(M1,'C. MuniParent'!$B:$I,5,FALSE))))</f>
        <v/>
      </c>
      <c r="N27" s="99"/>
    </row>
    <row r="28" spans="1:14" x14ac:dyDescent="0.35">
      <c r="B28" s="37" t="s">
        <v>563</v>
      </c>
      <c r="C28" s="328" t="str">
        <f t="shared" si="2"/>
        <v/>
      </c>
      <c r="D28" s="329"/>
      <c r="E28" s="304"/>
      <c r="F28" s="305"/>
      <c r="G28" s="306"/>
      <c r="H28" s="307"/>
      <c r="I28" s="308"/>
      <c r="J28" s="195"/>
      <c r="M28" s="20" t="str">
        <f>IF(ISNA(VLOOKUP(M1,'C. MuniParent'!$B:$I,6,FALSE)),"",((VLOOKUP(M1,'C. MuniParent'!$B:$I,6,FALSE))))</f>
        <v/>
      </c>
      <c r="N28" s="99"/>
    </row>
    <row r="29" spans="1:14" x14ac:dyDescent="0.35">
      <c r="B29" s="37" t="s">
        <v>565</v>
      </c>
      <c r="C29" s="328" t="str">
        <f t="shared" si="2"/>
        <v/>
      </c>
      <c r="D29" s="329"/>
      <c r="E29" s="304"/>
      <c r="F29" s="305"/>
      <c r="G29" s="306"/>
      <c r="H29" s="307"/>
      <c r="I29" s="308"/>
      <c r="J29" s="195"/>
      <c r="M29" s="20" t="str">
        <f>IF(ISNA(VLOOKUP(M1,'C. MuniParent'!$B:$I,7,FALSE)),"",((VLOOKUP(M1,'C. MuniParent'!$B:$I,7,FALSE))))</f>
        <v/>
      </c>
      <c r="N29" s="99"/>
    </row>
    <row r="30" spans="1:14" x14ac:dyDescent="0.35">
      <c r="B30" s="37" t="s">
        <v>567</v>
      </c>
      <c r="C30" s="328" t="str">
        <f t="shared" si="2"/>
        <v/>
      </c>
      <c r="D30" s="329"/>
      <c r="E30" s="304"/>
      <c r="F30" s="305"/>
      <c r="G30" s="306"/>
      <c r="H30" s="307"/>
      <c r="I30" s="308"/>
      <c r="J30" s="195"/>
      <c r="M30" s="20" t="str">
        <f>IF(ISNA(VLOOKUP(M$1,'C. MuniParent'!$B:$I,8,FALSE)),"",((VLOOKUP(M$1,'C. MuniParent'!$B:$I,8,FALSE))))</f>
        <v/>
      </c>
      <c r="N30" s="99"/>
    </row>
    <row r="31" spans="1:14" x14ac:dyDescent="0.35">
      <c r="B31" s="37" t="s">
        <v>570</v>
      </c>
      <c r="C31" s="328" t="str">
        <f t="shared" si="2"/>
        <v/>
      </c>
      <c r="D31" s="329"/>
      <c r="E31" s="304"/>
      <c r="F31" s="305"/>
      <c r="G31" s="306"/>
      <c r="H31" s="307"/>
      <c r="I31" s="308"/>
      <c r="J31" s="195"/>
      <c r="M31" s="20" t="str">
        <f>IF(ISNA(VLOOKUP(M$1,'C. MuniParent'!$B:$J,9,FALSE)),"",((VLOOKUP(M$1,'C. MuniParent'!$B:$J,9,FALSE))))</f>
        <v/>
      </c>
      <c r="N31" s="99"/>
    </row>
    <row r="32" spans="1:14" x14ac:dyDescent="0.35">
      <c r="B32" s="37" t="s">
        <v>573</v>
      </c>
      <c r="C32" s="328" t="str">
        <f t="shared" si="2"/>
        <v/>
      </c>
      <c r="D32" s="329"/>
      <c r="E32" s="304"/>
      <c r="F32" s="305"/>
      <c r="G32" s="306"/>
      <c r="H32" s="307"/>
      <c r="I32" s="308"/>
      <c r="J32" s="195"/>
      <c r="M32" s="20" t="str">
        <f>IF(ISNA(VLOOKUP(M$1,'C. MuniParent'!$B:$K,10,FALSE)),"",((VLOOKUP(M$1,'C. MuniParent'!$I:$K,10,FALSE))))</f>
        <v/>
      </c>
      <c r="N32" s="99"/>
    </row>
    <row r="33" spans="1:14" ht="15" thickBot="1" x14ac:dyDescent="0.4">
      <c r="B33" s="37" t="s">
        <v>577</v>
      </c>
      <c r="C33" s="330" t="str">
        <f t="shared" si="2"/>
        <v/>
      </c>
      <c r="D33" s="331"/>
      <c r="E33" s="311"/>
      <c r="F33" s="312"/>
      <c r="G33" s="313"/>
      <c r="H33" s="314"/>
      <c r="I33" s="315"/>
      <c r="J33" s="195"/>
      <c r="M33" s="20" t="str">
        <f>IF(ISNA(VLOOKUP(M$1,'C. MuniParent'!$B:$L,11,FALSE)),"",((VLOOKUP(M$1,'C. MuniParent'!$B:$L,11,FALSE))))</f>
        <v/>
      </c>
      <c r="N33" s="99"/>
    </row>
    <row r="34" spans="1:14" ht="15" thickBot="1" x14ac:dyDescent="0.4">
      <c r="B34" s="37" t="s">
        <v>578</v>
      </c>
      <c r="C34" s="26" t="s">
        <v>654</v>
      </c>
      <c r="D34" s="10"/>
      <c r="E34" s="334">
        <f>SUM(E26:G33)</f>
        <v>0</v>
      </c>
      <c r="F34" s="335"/>
      <c r="G34" s="336"/>
      <c r="H34" s="337"/>
      <c r="I34" s="338"/>
      <c r="J34" s="33">
        <f>SUM(J26:J33)</f>
        <v>0</v>
      </c>
    </row>
    <row r="35" spans="1:14" ht="15" thickBot="1" x14ac:dyDescent="0.4">
      <c r="A35" s="43"/>
      <c r="B35" s="88"/>
      <c r="C35" s="43"/>
      <c r="D35" s="43"/>
      <c r="E35" s="43"/>
      <c r="F35" s="43"/>
      <c r="G35" s="43"/>
      <c r="H35" s="43"/>
      <c r="I35" s="43"/>
      <c r="J35" s="89"/>
    </row>
    <row r="36" spans="1:14" ht="3" customHeight="1" x14ac:dyDescent="0.35"/>
    <row r="37" spans="1:14" x14ac:dyDescent="0.35">
      <c r="A37" s="27" t="s">
        <v>655</v>
      </c>
      <c r="B37" s="27"/>
      <c r="C37" s="82" t="s">
        <v>23110</v>
      </c>
    </row>
    <row r="38" spans="1:14" x14ac:dyDescent="0.35">
      <c r="A38" s="59"/>
      <c r="B38" s="59"/>
      <c r="C38" s="4" t="str">
        <f>" Include tax valuation and levies for classified registered motor for which tax notices were issued during the period from January 1 through December 31, "&amp;'A. Update Year'!A9&amp;"."</f>
        <v xml:space="preserve"> Include tax valuation and levies for classified registered motor for which tax notices were issued during the period from January 1 through December 31, 2025.</v>
      </c>
      <c r="D38" s="59"/>
      <c r="E38" s="59"/>
      <c r="F38" s="59"/>
      <c r="G38" s="59"/>
      <c r="H38" s="59"/>
      <c r="I38" s="59"/>
      <c r="J38" s="59"/>
      <c r="K38" s="59"/>
    </row>
    <row r="39" spans="1:14" ht="15" hidden="1" customHeight="1" x14ac:dyDescent="0.35">
      <c r="A39" s="59"/>
      <c r="B39" s="59"/>
      <c r="C39" s="4"/>
      <c r="D39" s="59"/>
      <c r="E39" s="59"/>
      <c r="F39" s="59"/>
      <c r="G39" s="59"/>
      <c r="H39" s="59"/>
      <c r="I39" s="59"/>
      <c r="J39" s="59"/>
      <c r="K39" s="59"/>
    </row>
    <row r="40" spans="1:14" x14ac:dyDescent="0.35">
      <c r="A40" s="59"/>
      <c r="B40" s="59"/>
      <c r="C40" s="4"/>
      <c r="D40" s="59"/>
      <c r="E40" s="59"/>
      <c r="F40" s="59"/>
      <c r="G40" s="59"/>
      <c r="H40" s="59"/>
      <c r="I40" s="59"/>
      <c r="J40" s="59"/>
      <c r="K40" s="59"/>
    </row>
    <row r="41" spans="1:14" x14ac:dyDescent="0.35">
      <c r="B41" s="27"/>
      <c r="C41" s="317" t="s">
        <v>656</v>
      </c>
      <c r="D41" s="317"/>
      <c r="E41" s="317"/>
      <c r="G41" s="270" t="s">
        <v>657</v>
      </c>
      <c r="H41" s="270"/>
      <c r="I41" s="270"/>
      <c r="K41" s="27"/>
    </row>
    <row r="42" spans="1:14" ht="15" thickBot="1" x14ac:dyDescent="0.4">
      <c r="B42" s="27"/>
      <c r="C42" s="317"/>
      <c r="D42" s="317"/>
      <c r="E42" s="317"/>
      <c r="G42" s="50" t="s">
        <v>658</v>
      </c>
      <c r="H42" s="50"/>
      <c r="I42" s="50" t="s">
        <v>659</v>
      </c>
      <c r="K42" s="27"/>
    </row>
    <row r="43" spans="1:14" ht="15" thickBot="1" x14ac:dyDescent="0.4">
      <c r="B43" s="37" t="s">
        <v>558</v>
      </c>
      <c r="C43" s="11" t="s">
        <v>660</v>
      </c>
      <c r="G43" s="300"/>
      <c r="H43" s="301"/>
      <c r="I43" s="19"/>
      <c r="K43" s="27"/>
    </row>
    <row r="44" spans="1:14" x14ac:dyDescent="0.35">
      <c r="B44" s="59"/>
      <c r="C44" s="87" t="s">
        <v>23083</v>
      </c>
      <c r="D44" s="59"/>
      <c r="E44" s="59"/>
      <c r="F44" s="59"/>
      <c r="G44" s="59"/>
      <c r="H44" s="59"/>
      <c r="I44" s="59"/>
      <c r="K44" s="27"/>
    </row>
    <row r="45" spans="1:14" x14ac:dyDescent="0.35">
      <c r="B45" s="59"/>
      <c r="C45" s="59"/>
      <c r="D45" s="59"/>
      <c r="E45" s="59"/>
      <c r="F45" s="59"/>
      <c r="G45" s="59"/>
      <c r="H45" s="59"/>
      <c r="I45" s="59"/>
      <c r="K45" s="27"/>
    </row>
    <row r="46" spans="1:14" ht="15" hidden="1" customHeight="1" x14ac:dyDescent="0.35">
      <c r="A46" s="27"/>
      <c r="B46" s="27"/>
      <c r="C46" s="60"/>
    </row>
    <row r="47" spans="1:14" x14ac:dyDescent="0.35">
      <c r="A47" s="22" t="str">
        <f>'Page 2'!A49</f>
        <v>TR-2- 25</v>
      </c>
      <c r="J47" s="25" t="s">
        <v>23094</v>
      </c>
    </row>
  </sheetData>
  <sheetProtection algorithmName="SHA-512" hashValue="4FKM9lf4jxbV1IDCw0I1sxAAJiDD1d0mWzsJaZgnMIyr2aziSto92eVnuTygeITZD6WwcjHO4LhdNs8PucsLsg==" saltValue="5nNWmJIBg3Y7FCnOhG4QMA==" spinCount="100000" sheet="1" objects="1" scenarios="1"/>
  <mergeCells count="46">
    <mergeCell ref="A2:K2"/>
    <mergeCell ref="B1:E1"/>
    <mergeCell ref="E34:G34"/>
    <mergeCell ref="H34:I34"/>
    <mergeCell ref="C41:E42"/>
    <mergeCell ref="G41:I41"/>
    <mergeCell ref="C27:D27"/>
    <mergeCell ref="E27:G27"/>
    <mergeCell ref="H27:I27"/>
    <mergeCell ref="C28:D28"/>
    <mergeCell ref="E28:G28"/>
    <mergeCell ref="H28:I28"/>
    <mergeCell ref="C26:D26"/>
    <mergeCell ref="E26:G26"/>
    <mergeCell ref="H26:I26"/>
    <mergeCell ref="C3:J3"/>
    <mergeCell ref="G43:H43"/>
    <mergeCell ref="C29:D29"/>
    <mergeCell ref="E29:G29"/>
    <mergeCell ref="H29:I29"/>
    <mergeCell ref="C30:D30"/>
    <mergeCell ref="E30:G30"/>
    <mergeCell ref="H30:I30"/>
    <mergeCell ref="C31:D31"/>
    <mergeCell ref="E31:G31"/>
    <mergeCell ref="H31:I31"/>
    <mergeCell ref="C32:D32"/>
    <mergeCell ref="E32:G32"/>
    <mergeCell ref="H32:I32"/>
    <mergeCell ref="C33:D33"/>
    <mergeCell ref="E33:G33"/>
    <mergeCell ref="H33:I33"/>
    <mergeCell ref="E15:G15"/>
    <mergeCell ref="H15:I15"/>
    <mergeCell ref="C11:D11"/>
    <mergeCell ref="E11:G11"/>
    <mergeCell ref="H11:I11"/>
    <mergeCell ref="C12:D12"/>
    <mergeCell ref="E12:G12"/>
    <mergeCell ref="H12:I12"/>
    <mergeCell ref="C13:D13"/>
    <mergeCell ref="E13:G13"/>
    <mergeCell ref="H13:I13"/>
    <mergeCell ref="C14:D14"/>
    <mergeCell ref="E14:G14"/>
    <mergeCell ref="H14:I14"/>
  </mergeCells>
  <conditionalFormatting sqref="A2">
    <cfRule type="expression" dxfId="53" priority="15">
      <formula>$J$1="N/A"</formula>
    </cfRule>
    <cfRule type="expression" dxfId="52" priority="16">
      <formula>CELL("protect", INDIRECT(ADDRESS(ROW(),COLUMN())))=1</formula>
    </cfRule>
  </conditionalFormatting>
  <conditionalFormatting sqref="A1:B1">
    <cfRule type="expression" dxfId="51" priority="27">
      <formula>CELL("protect", INDIRECT(ADDRESS(ROW(),COLUMN())))=1</formula>
    </cfRule>
  </conditionalFormatting>
  <conditionalFormatting sqref="A11:B15">
    <cfRule type="expression" dxfId="50" priority="5">
      <formula>CELL("protect", INDIRECT(ADDRESS(ROW(),COLUMN())))=1</formula>
    </cfRule>
  </conditionalFormatting>
  <conditionalFormatting sqref="A26:B34">
    <cfRule type="expression" dxfId="49" priority="8">
      <formula>CELL("protect", INDIRECT(ADDRESS(ROW(),COLUMN())))=1</formula>
    </cfRule>
  </conditionalFormatting>
  <conditionalFormatting sqref="A9:I10">
    <cfRule type="expression" dxfId="48" priority="19">
      <formula>CELL("protect", INDIRECT(ADDRESS(ROW(),COLUMN())))=1</formula>
    </cfRule>
  </conditionalFormatting>
  <conditionalFormatting sqref="A24:I25">
    <cfRule type="expression" dxfId="47" priority="9">
      <formula>CELL("protect", INDIRECT(ADDRESS(ROW(),COLUMN())))=1</formula>
    </cfRule>
  </conditionalFormatting>
  <conditionalFormatting sqref="A4:K8">
    <cfRule type="expression" dxfId="46" priority="12">
      <formula>CELL("protect", INDIRECT(ADDRESS(ROW(),COLUMN())))=1</formula>
    </cfRule>
  </conditionalFormatting>
  <conditionalFormatting sqref="A16:K23">
    <cfRule type="expression" dxfId="45" priority="10">
      <formula>CELL("protect", INDIRECT(ADDRESS(ROW(),COLUMN())))=1</formula>
    </cfRule>
  </conditionalFormatting>
  <conditionalFormatting sqref="A35:K1048576">
    <cfRule type="expression" dxfId="44" priority="13">
      <formula>CELL("protect", INDIRECT(ADDRESS(ROW(),COLUMN())))=1</formula>
    </cfRule>
  </conditionalFormatting>
  <conditionalFormatting sqref="C44">
    <cfRule type="expression" dxfId="43" priority="14">
      <formula>CELL("protect", INDIRECT(ADDRESS(ROW(),COLUMN())))=1</formula>
    </cfRule>
  </conditionalFormatting>
  <conditionalFormatting sqref="C15:K15 C34:K34 A3:C3 K3">
    <cfRule type="expression" dxfId="42" priority="40">
      <formula>CELL("protect", INDIRECT(ADDRESS(ROW(),COLUMN())))=1</formula>
    </cfRule>
  </conditionalFormatting>
  <conditionalFormatting sqref="E15:G15">
    <cfRule type="expression" dxfId="41" priority="39">
      <formula>CELL("protect", INDIRECT(ADDRESS(ROW(),COLUMN())))=1</formula>
    </cfRule>
  </conditionalFormatting>
  <conditionalFormatting sqref="E34:G34">
    <cfRule type="expression" dxfId="40" priority="35">
      <formula>CELL("protect", INDIRECT(ADDRESS(ROW(),COLUMN())))=1</formula>
    </cfRule>
  </conditionalFormatting>
  <conditionalFormatting sqref="F1:K1">
    <cfRule type="expression" dxfId="39" priority="25">
      <formula>CELL("protect", INDIRECT(ADDRESS(ROW(),COLUMN())))=1</formula>
    </cfRule>
  </conditionalFormatting>
  <conditionalFormatting sqref="H11:I14">
    <cfRule type="expression" dxfId="38" priority="3">
      <formula>CELL("protect", INDIRECT(ADDRESS(ROW(),COLUMN())))=1</formula>
    </cfRule>
  </conditionalFormatting>
  <conditionalFormatting sqref="H26:I33">
    <cfRule type="expression" dxfId="37" priority="1">
      <formula>CELL("protect", INDIRECT(ADDRESS(ROW(),COLUMN())))=1</formula>
    </cfRule>
  </conditionalFormatting>
  <conditionalFormatting sqref="J15">
    <cfRule type="expression" dxfId="36" priority="38">
      <formula>CELL("protect", INDIRECT(ADDRESS(ROW(),COLUMN())))=1</formula>
    </cfRule>
  </conditionalFormatting>
  <conditionalFormatting sqref="J34">
    <cfRule type="expression" dxfId="35" priority="34">
      <formula>CELL("protect", INDIRECT(ADDRESS(ROW(),COLUMN())))=1</formula>
    </cfRule>
  </conditionalFormatting>
  <conditionalFormatting sqref="J9:K14 E11:G14">
    <cfRule type="expression" dxfId="34" priority="4">
      <formula>CELL("protect", INDIRECT(ADDRESS(ROW(),COLUMN())))=1</formula>
    </cfRule>
  </conditionalFormatting>
  <conditionalFormatting sqref="J24:K33 E26:G33">
    <cfRule type="expression" dxfId="33" priority="2">
      <formula>CELL("protect", INDIRECT(ADDRESS(ROW(),COLUMN())))=1</formula>
    </cfRule>
  </conditionalFormatting>
  <conditionalFormatting sqref="M26:N33">
    <cfRule type="expression" dxfId="32" priority="107">
      <formula>CELL("protect", INDIRECT(ADDRESS(ROW(),COLUMN())))=1</formula>
    </cfRule>
  </conditionalFormatting>
  <dataValidations count="5">
    <dataValidation type="decimal" operator="lessThanOrEqual" allowBlank="1" showInputMessage="1" showErrorMessage="1" errorTitle="Invalid Tax Rate" error="Please enter a numeric value, no higher than 1.0000.  Choose &quot;CANCEL&quot; to repopulate this cell._x000a__x000a_For example, a rate of 78.51 cents per $100 should be entered as &quot;0.7851&quot;._x000a_" sqref="H26:I33 H11:I14" xr:uid="{00000000-0002-0000-0B00-000000000000}">
      <formula1>1</formula1>
    </dataValidation>
    <dataValidation type="decimal" operator="lessThanOrEqual" allowBlank="1" showInputMessage="1" showErrorMessage="1" errorTitle="Invalid Tax Rate" error="The entered rate is higher than the allowable rate.  Choose &quot;CANCEL&quot; to repopulate this cell._x000a__x000a_For example, A rate of 78.51 cents per $100 should be entered as &quot;0.7851&quot;._x000a_" sqref="H34:I34" xr:uid="{00000000-0002-0000-0B00-000001000000}">
      <formula1>1</formula1>
    </dataValidation>
    <dataValidation type="decimal" operator="lessThanOrEqual" allowBlank="1" showInputMessage="1" showErrorMessage="1" errorTitle="Invalid Tax Rate" error="The entered rate is higher than the allowable rate. Choose &quot;CANCEL&quot; to repopulate this cell._x000a__x000a_For example, A rate of 78.51 cents per $100 should be entered as &quot;0.7851&quot;. " sqref="H15:I15" xr:uid="{00000000-0002-0000-0B00-000002000000}">
      <formula1>1</formula1>
    </dataValidation>
    <dataValidation type="whole" operator="greaterThanOrEqual" allowBlank="1" showInputMessage="1" showErrorMessage="1" errorTitle="Numeric Value Required" error="Round to the nearest whole number.  Choose &quot;CANCEL&quot; to repopulate this cell." sqref="J26:J34 G43:I45 E26:G34 E11:G14 J11:J15" xr:uid="{00000000-0002-0000-0B00-000003000000}">
      <formula1>0</formula1>
    </dataValidation>
    <dataValidation type="decimal" operator="greaterThanOrEqual" allowBlank="1" showInputMessage="1" showErrorMessage="1" errorTitle="Numeric Value Required" error="Round to the nearest whole number.  Choose &quot;CANCEL&quot; to repopulate this cell." sqref="E15:G15" xr:uid="{00000000-0002-0000-0B00-000004000000}">
      <formula1>0</formula1>
    </dataValidation>
  </dataValidations>
  <pageMargins left="0.25" right="0.25" top="0.25" bottom="0.25" header="0.3" footer="0.3"/>
  <pageSetup scale="85" orientation="landscape" r:id="rId1"/>
  <ignoredErrors>
    <ignoredError sqref="B16:B44 B11:B15" numberStoredAsText="1"/>
    <ignoredError sqref="C14:D14 C11:D12 C26:D33" unlockedFormula="1"/>
  </ignoredErrors>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P47"/>
  <sheetViews>
    <sheetView showGridLines="0" showRowColHeaders="0" showZeros="0" workbookViewId="0">
      <selection activeCell="E11" sqref="E11:G11"/>
    </sheetView>
  </sheetViews>
  <sheetFormatPr defaultRowHeight="14.5" x14ac:dyDescent="0.35"/>
  <cols>
    <col min="1" max="1" width="2.7265625" style="11" customWidth="1"/>
    <col min="2" max="2" width="3.7265625" style="25" customWidth="1"/>
    <col min="3" max="3" width="30.7265625" style="11" customWidth="1"/>
    <col min="4" max="4" width="11.7265625" style="11" customWidth="1"/>
    <col min="5" max="5" width="10.26953125" style="11" customWidth="1"/>
    <col min="6" max="7" width="12.7265625" style="11" customWidth="1"/>
    <col min="8" max="8" width="10.1796875" style="11" customWidth="1"/>
    <col min="9" max="9" width="17.1796875" style="11" customWidth="1"/>
    <col min="10" max="10" width="29.1796875" style="11" customWidth="1"/>
    <col min="11" max="11" width="2.81640625" style="11" customWidth="1"/>
    <col min="13" max="13" width="39.54296875" hidden="1" customWidth="1"/>
    <col min="14" max="14" width="22.26953125" hidden="1" customWidth="1"/>
  </cols>
  <sheetData>
    <row r="1" spans="1:13" ht="24" customHeight="1" x14ac:dyDescent="0.35">
      <c r="A1" s="47"/>
      <c r="B1" s="316" t="str">
        <f>"Municipality of: " &amp;Selection!D9</f>
        <v xml:space="preserve">Municipality of: </v>
      </c>
      <c r="C1" s="316"/>
      <c r="D1" s="316"/>
      <c r="E1" s="316"/>
      <c r="F1" s="4"/>
      <c r="G1" s="4"/>
      <c r="H1" s="4"/>
      <c r="I1" s="81" t="s">
        <v>866</v>
      </c>
      <c r="J1" s="27" t="str">
        <f>IF(ISNA(VLOOKUP(Selection!D9,'B. MunicCounties Populate'!A:J,10,FALSE)),"",(VLOOKUP(Selection!D9,'B. MunicCounties Populate'!A:J,10,FALSE)))</f>
        <v/>
      </c>
      <c r="M1" t="str">
        <f>CONCATENATE(J1,Selection!D9)</f>
        <v/>
      </c>
    </row>
    <row r="2" spans="1:13" ht="23" x14ac:dyDescent="0.5">
      <c r="A2" s="275" t="str">
        <f>IF(J1="n/A","NOT APPLICABLE - SKIP THIS PAGE AND PROCEED TO PAGE 6","")</f>
        <v/>
      </c>
      <c r="B2" s="275"/>
      <c r="C2" s="275"/>
      <c r="D2" s="275"/>
      <c r="E2" s="275"/>
      <c r="F2" s="275"/>
      <c r="G2" s="275"/>
      <c r="H2" s="275"/>
      <c r="I2" s="275"/>
      <c r="J2" s="275"/>
      <c r="K2" s="275"/>
    </row>
    <row r="3" spans="1:13" x14ac:dyDescent="0.35">
      <c r="C3" s="325" t="s">
        <v>896</v>
      </c>
      <c r="D3" s="325"/>
      <c r="E3" s="325"/>
      <c r="F3" s="325"/>
      <c r="G3" s="325"/>
      <c r="H3" s="325"/>
      <c r="I3" s="325"/>
      <c r="J3" s="325"/>
    </row>
    <row r="4" spans="1:13" x14ac:dyDescent="0.35">
      <c r="A4" s="6" t="s">
        <v>643</v>
      </c>
      <c r="B4" s="81"/>
      <c r="C4" s="82" t="str">
        <f>'A. Update Year'!$A$5&amp;" Special School District Taxes:"</f>
        <v>2025-2026 Special School District Taxes:</v>
      </c>
      <c r="D4" s="4"/>
      <c r="E4" s="4"/>
      <c r="F4" s="4"/>
      <c r="G4" s="4"/>
      <c r="H4" s="4"/>
      <c r="I4" s="4"/>
      <c r="J4" s="4"/>
      <c r="K4" s="4"/>
    </row>
    <row r="5" spans="1:13" x14ac:dyDescent="0.35">
      <c r="A5" s="4"/>
      <c r="B5" s="81"/>
      <c r="C5" s="83" t="s">
        <v>23106</v>
      </c>
      <c r="D5" s="83"/>
      <c r="E5" s="83"/>
      <c r="F5" s="83"/>
      <c r="G5" s="83"/>
      <c r="H5" s="83"/>
      <c r="I5" s="83"/>
      <c r="J5" s="83"/>
      <c r="K5" s="4"/>
    </row>
    <row r="6" spans="1:13" x14ac:dyDescent="0.35">
      <c r="A6" s="4"/>
      <c r="B6" s="81"/>
      <c r="C6" s="83" t="s">
        <v>23107</v>
      </c>
      <c r="D6" s="83"/>
      <c r="E6" s="83"/>
      <c r="F6" s="83"/>
      <c r="G6" s="83"/>
      <c r="H6" s="83"/>
      <c r="I6" s="83"/>
      <c r="J6" s="83"/>
      <c r="K6" s="4"/>
    </row>
    <row r="7" spans="1:13" x14ac:dyDescent="0.35">
      <c r="A7" s="4"/>
      <c r="B7" s="81"/>
      <c r="C7" s="4" t="s">
        <v>644</v>
      </c>
      <c r="D7" s="4"/>
      <c r="E7" s="4"/>
      <c r="F7" s="4"/>
      <c r="G7" s="4"/>
      <c r="H7" s="4"/>
      <c r="I7" s="4"/>
      <c r="J7" s="4"/>
      <c r="K7" s="4"/>
    </row>
    <row r="8" spans="1:13" x14ac:dyDescent="0.35">
      <c r="A8" s="84"/>
      <c r="B8" s="85"/>
      <c r="C8" s="193" t="str">
        <f>"notices issued during the period of January 1 through December 31, "&amp;'A. Update Year'!A9&amp;"."</f>
        <v>notices issued during the period of January 1 through December 31, 2025.</v>
      </c>
      <c r="D8" s="84"/>
      <c r="E8" s="84"/>
      <c r="F8" s="84"/>
      <c r="G8" s="84"/>
      <c r="H8" s="84"/>
      <c r="I8" s="84"/>
      <c r="J8" s="84"/>
    </row>
    <row r="9" spans="1:13" x14ac:dyDescent="0.35">
      <c r="D9" s="44"/>
      <c r="E9" s="86" t="s">
        <v>645</v>
      </c>
      <c r="F9" s="86"/>
      <c r="G9" s="86"/>
      <c r="H9" s="86" t="s">
        <v>646</v>
      </c>
      <c r="I9" s="86"/>
      <c r="J9" s="50" t="s">
        <v>647</v>
      </c>
    </row>
    <row r="10" spans="1:13" ht="15" thickBot="1" x14ac:dyDescent="0.4">
      <c r="C10" s="27" t="s">
        <v>648</v>
      </c>
      <c r="D10" s="44"/>
      <c r="E10" s="112" t="str">
        <f>"January 1, "&amp;'A. Update Year'!$A$9</f>
        <v>January 1, 2025</v>
      </c>
      <c r="F10" s="86"/>
      <c r="G10" s="86"/>
      <c r="H10" s="86" t="s">
        <v>649</v>
      </c>
      <c r="I10" s="86"/>
      <c r="J10" s="50" t="s">
        <v>650</v>
      </c>
    </row>
    <row r="11" spans="1:13" x14ac:dyDescent="0.35">
      <c r="B11" s="37" t="s">
        <v>558</v>
      </c>
      <c r="C11" s="326" t="str">
        <f>IF(M11="n/a","",M11)</f>
        <v/>
      </c>
      <c r="D11" s="327"/>
      <c r="E11" s="288"/>
      <c r="F11" s="289"/>
      <c r="G11" s="290"/>
      <c r="H11" s="291"/>
      <c r="I11" s="292"/>
      <c r="J11" s="194"/>
      <c r="M11" s="121" t="str">
        <f>IF(ISNA(VLOOKUP(M$1,'C. MuniParent'!B:M,12,FALSE)),"",(VLOOKUP(M$1,'C. MuniParent'!B:M,12,FALSE)))</f>
        <v/>
      </c>
    </row>
    <row r="12" spans="1:13" x14ac:dyDescent="0.35">
      <c r="B12" s="37" t="s">
        <v>561</v>
      </c>
      <c r="C12" s="293" t="str">
        <f t="shared" ref="C12:C14" si="0">IF(M12="n/a","",M12)</f>
        <v/>
      </c>
      <c r="D12" s="294"/>
      <c r="E12" s="295"/>
      <c r="F12" s="296"/>
      <c r="G12" s="297"/>
      <c r="H12" s="298"/>
      <c r="I12" s="299"/>
      <c r="J12" s="195"/>
      <c r="K12" s="87"/>
      <c r="M12" s="121" t="str">
        <f>IF(ISNA(VLOOKUP(M$1,'C. MuniParent'!B:O,13,FALSE)),"",(VLOOKUP(M$1,'C. MuniParent'!B:O,13,FALSE)))</f>
        <v/>
      </c>
    </row>
    <row r="13" spans="1:13" x14ac:dyDescent="0.35">
      <c r="B13" s="37" t="s">
        <v>563</v>
      </c>
      <c r="C13" s="293" t="str">
        <f t="shared" si="0"/>
        <v/>
      </c>
      <c r="D13" s="294"/>
      <c r="E13" s="295"/>
      <c r="F13" s="296"/>
      <c r="G13" s="297"/>
      <c r="H13" s="298"/>
      <c r="I13" s="299"/>
      <c r="J13" s="195"/>
      <c r="K13" s="87"/>
      <c r="M13" s="121" t="str">
        <f>IF(ISNA(VLOOKUP(M$1,'C. MuniParent'!B:P,14,FALSE)),"",(VLOOKUP(M$1,'C. MuniParent'!B:P,14,FALSE)))</f>
        <v/>
      </c>
    </row>
    <row r="14" spans="1:13" ht="15" thickBot="1" x14ac:dyDescent="0.4">
      <c r="B14" s="35" t="s">
        <v>565</v>
      </c>
      <c r="C14" s="276" t="str">
        <f t="shared" si="0"/>
        <v/>
      </c>
      <c r="D14" s="277"/>
      <c r="E14" s="278"/>
      <c r="F14" s="279"/>
      <c r="G14" s="280"/>
      <c r="H14" s="281"/>
      <c r="I14" s="282"/>
      <c r="J14" s="196"/>
      <c r="M14" s="121" t="str">
        <f>IF(ISNA(VLOOKUP(M$1,'C. MuniParent'!B:Q,15,FALSE)),"",(VLOOKUP(M$1,'C. MuniParent'!P:Q,15,FALSE)))</f>
        <v/>
      </c>
    </row>
    <row r="15" spans="1:13" ht="15" thickBot="1" x14ac:dyDescent="0.4">
      <c r="B15" s="35" t="s">
        <v>567</v>
      </c>
      <c r="C15" s="26" t="s">
        <v>651</v>
      </c>
      <c r="D15" s="10"/>
      <c r="E15" s="283">
        <f>SUM(E11:G14)</f>
        <v>0</v>
      </c>
      <c r="F15" s="284"/>
      <c r="G15" s="285"/>
      <c r="H15" s="286"/>
      <c r="I15" s="287"/>
      <c r="J15" s="33">
        <f>SUM(J11:J14)</f>
        <v>0</v>
      </c>
    </row>
    <row r="16" spans="1:13" ht="15" thickBot="1" x14ac:dyDescent="0.4">
      <c r="A16" s="43"/>
      <c r="B16" s="88"/>
      <c r="C16" s="43"/>
      <c r="D16" s="43"/>
      <c r="E16" s="43"/>
      <c r="F16" s="43"/>
      <c r="G16" s="43"/>
      <c r="H16" s="80"/>
      <c r="I16" s="80"/>
      <c r="J16" s="43"/>
    </row>
    <row r="18" spans="1:16" x14ac:dyDescent="0.35">
      <c r="A18" s="6" t="s">
        <v>652</v>
      </c>
      <c r="B18" s="81"/>
      <c r="C18" s="82" t="str">
        <f>'A. Update Year'!$A$5&amp;" Special District Taxes Other Than For Schools:"</f>
        <v>2025-2026 Special District Taxes Other Than For Schools:</v>
      </c>
      <c r="D18" s="4"/>
      <c r="E18" s="4"/>
      <c r="F18" s="4"/>
      <c r="G18" s="4"/>
      <c r="H18" s="4"/>
      <c r="I18" s="4"/>
      <c r="J18" s="4"/>
      <c r="K18" s="4"/>
    </row>
    <row r="19" spans="1:16" x14ac:dyDescent="0.35">
      <c r="A19" s="4"/>
      <c r="B19" s="81"/>
      <c r="C19" s="4" t="s">
        <v>23108</v>
      </c>
      <c r="D19" s="4"/>
      <c r="E19" s="4"/>
      <c r="F19" s="4"/>
      <c r="G19" s="4"/>
      <c r="H19" s="4"/>
      <c r="I19" s="4"/>
      <c r="J19" s="4"/>
      <c r="K19" s="4"/>
    </row>
    <row r="20" spans="1:16" x14ac:dyDescent="0.35">
      <c r="A20" s="4"/>
      <c r="B20" s="81"/>
      <c r="C20" s="83" t="s">
        <v>23107</v>
      </c>
      <c r="D20" s="83"/>
      <c r="E20" s="83"/>
      <c r="F20" s="83"/>
      <c r="G20" s="83"/>
      <c r="H20" s="83"/>
      <c r="I20" s="83"/>
      <c r="J20" s="4"/>
      <c r="K20" s="4"/>
    </row>
    <row r="21" spans="1:16" x14ac:dyDescent="0.35">
      <c r="A21" s="4"/>
      <c r="B21" s="81"/>
      <c r="C21" s="4" t="s">
        <v>23109</v>
      </c>
      <c r="D21" s="4"/>
      <c r="E21" s="4"/>
      <c r="F21" s="4"/>
      <c r="G21" s="4"/>
      <c r="H21" s="4"/>
      <c r="I21" s="4"/>
      <c r="J21" s="4"/>
      <c r="K21" s="4"/>
    </row>
    <row r="22" spans="1:16" x14ac:dyDescent="0.35">
      <c r="A22" s="4"/>
      <c r="B22" s="81"/>
      <c r="C22" s="4" t="str">
        <f>" RMV legacy system assessments for notices issued during the period of January 1 through December 31, "&amp;'A. Update Year'!A9&amp;"."</f>
        <v xml:space="preserve"> RMV legacy system assessments for notices issued during the period of January 1 through December 31, 2025.</v>
      </c>
      <c r="D22" s="4"/>
      <c r="E22" s="4"/>
      <c r="F22" s="4"/>
      <c r="G22" s="4"/>
      <c r="H22" s="4"/>
      <c r="I22" s="4"/>
      <c r="J22" s="4"/>
      <c r="K22" s="4"/>
    </row>
    <row r="23" spans="1:16" x14ac:dyDescent="0.35">
      <c r="A23" s="84"/>
      <c r="B23" s="85"/>
      <c r="C23" s="84"/>
      <c r="D23" s="84"/>
      <c r="E23" s="84"/>
      <c r="F23" s="84"/>
      <c r="G23" s="84"/>
      <c r="H23" s="84"/>
      <c r="I23" s="84"/>
      <c r="J23" s="84"/>
    </row>
    <row r="24" spans="1:16" x14ac:dyDescent="0.35">
      <c r="C24" s="27"/>
      <c r="D24" s="50"/>
      <c r="E24" s="86" t="s">
        <v>645</v>
      </c>
      <c r="F24" s="86"/>
      <c r="G24" s="86"/>
      <c r="H24" s="86" t="s">
        <v>646</v>
      </c>
      <c r="I24" s="86"/>
      <c r="J24" s="50" t="s">
        <v>653</v>
      </c>
    </row>
    <row r="25" spans="1:16" ht="15" thickBot="1" x14ac:dyDescent="0.4">
      <c r="C25" s="27" t="s">
        <v>648</v>
      </c>
      <c r="D25" s="50"/>
      <c r="E25" s="112" t="str">
        <f>"January 1, "&amp;'A. Update Year'!$A$9</f>
        <v>January 1, 2025</v>
      </c>
      <c r="F25" s="86"/>
      <c r="G25" s="86"/>
      <c r="H25" s="86" t="s">
        <v>649</v>
      </c>
      <c r="I25" s="86"/>
      <c r="J25" s="50" t="s">
        <v>650</v>
      </c>
    </row>
    <row r="26" spans="1:16" x14ac:dyDescent="0.35">
      <c r="B26" s="37" t="s">
        <v>558</v>
      </c>
      <c r="C26" s="332" t="str">
        <f>IF($J$1="n/A","",$M26)</f>
        <v/>
      </c>
      <c r="D26" s="333"/>
      <c r="E26" s="320"/>
      <c r="F26" s="321"/>
      <c r="G26" s="322"/>
      <c r="H26" s="323"/>
      <c r="I26" s="324"/>
      <c r="J26" s="194"/>
      <c r="M26" s="20" t="str">
        <f>IF(ISNA(VLOOKUP(M1,'C. MuniParent'!$B:$I,4,FALSE)),"",((VLOOKUP(M1,'C. MuniParent'!$B:$I,4,FALSE))))</f>
        <v/>
      </c>
      <c r="N26" s="99"/>
      <c r="O26" s="99"/>
      <c r="P26" s="99"/>
    </row>
    <row r="27" spans="1:16" x14ac:dyDescent="0.35">
      <c r="B27" s="37" t="s">
        <v>561</v>
      </c>
      <c r="C27" s="328" t="str">
        <f t="shared" ref="C27:C33" si="1">IF($J$1="n/A","",$M27)</f>
        <v/>
      </c>
      <c r="D27" s="329"/>
      <c r="E27" s="304"/>
      <c r="F27" s="305"/>
      <c r="G27" s="306"/>
      <c r="H27" s="307"/>
      <c r="I27" s="308"/>
      <c r="J27" s="195"/>
      <c r="M27" s="20" t="str">
        <f>IF(ISNA(VLOOKUP(M1,'C. MuniParent'!$B:$I,5,FALSE)),"",((VLOOKUP(M1,'C. MuniParent'!$B:$I,5,FALSE))))</f>
        <v/>
      </c>
      <c r="N27" s="99"/>
      <c r="O27" s="99"/>
      <c r="P27" s="99"/>
    </row>
    <row r="28" spans="1:16" x14ac:dyDescent="0.35">
      <c r="B28" s="37" t="s">
        <v>563</v>
      </c>
      <c r="C28" s="328" t="str">
        <f t="shared" si="1"/>
        <v/>
      </c>
      <c r="D28" s="329"/>
      <c r="E28" s="304"/>
      <c r="F28" s="305"/>
      <c r="G28" s="306"/>
      <c r="H28" s="307"/>
      <c r="I28" s="308"/>
      <c r="J28" s="195"/>
      <c r="M28" s="20" t="str">
        <f>IF(ISNA(VLOOKUP(M1,'C. MuniParent'!$B:$I,6,FALSE)),"",((VLOOKUP(M1,'C. MuniParent'!$B:$I,6,FALSE))))</f>
        <v/>
      </c>
      <c r="N28" s="99"/>
      <c r="O28" s="99"/>
      <c r="P28" s="99"/>
    </row>
    <row r="29" spans="1:16" x14ac:dyDescent="0.35">
      <c r="B29" s="37" t="s">
        <v>565</v>
      </c>
      <c r="C29" s="328" t="str">
        <f t="shared" si="1"/>
        <v/>
      </c>
      <c r="D29" s="329"/>
      <c r="E29" s="304"/>
      <c r="F29" s="305"/>
      <c r="G29" s="306"/>
      <c r="H29" s="307"/>
      <c r="I29" s="308"/>
      <c r="J29" s="195"/>
      <c r="M29" s="20" t="str">
        <f>IF(ISNA(VLOOKUP(M1,'C. MuniParent'!$B:$I,7,FALSE)),"",((VLOOKUP(M1,'C. MuniParent'!$B:$I,7,FALSE))))</f>
        <v/>
      </c>
      <c r="N29" s="99"/>
      <c r="O29" s="99"/>
      <c r="P29" s="99"/>
    </row>
    <row r="30" spans="1:16" x14ac:dyDescent="0.35">
      <c r="B30" s="37" t="s">
        <v>567</v>
      </c>
      <c r="C30" s="328" t="str">
        <f t="shared" si="1"/>
        <v/>
      </c>
      <c r="D30" s="329"/>
      <c r="E30" s="304"/>
      <c r="F30" s="305"/>
      <c r="G30" s="306"/>
      <c r="H30" s="307"/>
      <c r="I30" s="308"/>
      <c r="J30" s="195"/>
      <c r="M30" s="20" t="str">
        <f>IF(ISNA(VLOOKUP(M$1,'C. MuniParent'!$B:$I,8,FALSE)),"",((VLOOKUP(M$1,'C. MuniParent'!$B:$I,8,FALSE))))</f>
        <v/>
      </c>
      <c r="N30" s="99"/>
      <c r="O30" s="99"/>
      <c r="P30" s="99"/>
    </row>
    <row r="31" spans="1:16" x14ac:dyDescent="0.35">
      <c r="B31" s="37" t="s">
        <v>570</v>
      </c>
      <c r="C31" s="328" t="str">
        <f t="shared" si="1"/>
        <v/>
      </c>
      <c r="D31" s="329"/>
      <c r="E31" s="304"/>
      <c r="F31" s="305"/>
      <c r="G31" s="306"/>
      <c r="H31" s="307"/>
      <c r="I31" s="308"/>
      <c r="J31" s="195"/>
      <c r="M31" s="20" t="str">
        <f>IF(ISNA(VLOOKUP(M$1,'C. MuniParent'!$B:$J,9,FALSE)),"",((VLOOKUP(M$1,'C. MuniParent'!$B:$J,9,FALSE))))</f>
        <v/>
      </c>
      <c r="N31" s="99"/>
      <c r="O31" s="99"/>
      <c r="P31" s="99"/>
    </row>
    <row r="32" spans="1:16" x14ac:dyDescent="0.35">
      <c r="B32" s="37" t="s">
        <v>573</v>
      </c>
      <c r="C32" s="328" t="str">
        <f t="shared" si="1"/>
        <v/>
      </c>
      <c r="D32" s="329"/>
      <c r="E32" s="304"/>
      <c r="F32" s="305"/>
      <c r="G32" s="306"/>
      <c r="H32" s="307"/>
      <c r="I32" s="308"/>
      <c r="J32" s="195"/>
      <c r="M32" s="20" t="str">
        <f>IF(ISNA(VLOOKUP(M3,'C. MuniParent'!$B:$K,10,FALSE)),"",((VLOOKUP(M3,'C. MuniParent'!$B:$K,10,FALSE))))</f>
        <v/>
      </c>
      <c r="N32" s="99"/>
      <c r="O32" s="99"/>
      <c r="P32" s="99"/>
    </row>
    <row r="33" spans="1:16" ht="15" thickBot="1" x14ac:dyDescent="0.4">
      <c r="B33" s="37" t="s">
        <v>577</v>
      </c>
      <c r="C33" s="330" t="str">
        <f t="shared" si="1"/>
        <v/>
      </c>
      <c r="D33" s="331"/>
      <c r="E33" s="311"/>
      <c r="F33" s="312"/>
      <c r="G33" s="313"/>
      <c r="H33" s="314"/>
      <c r="I33" s="315"/>
      <c r="J33" s="195"/>
      <c r="M33" s="20" t="str">
        <f>IF(ISNA(VLOOKUP(M4,'C. MuniParent'!$B:$L,11,FALSE)),"",((VLOOKUP(M4,'C. MuniParent'!$B:$L,11,FALSE))))</f>
        <v/>
      </c>
      <c r="N33" s="99"/>
      <c r="O33" s="99"/>
      <c r="P33" s="99"/>
    </row>
    <row r="34" spans="1:16" ht="15" thickBot="1" x14ac:dyDescent="0.4">
      <c r="B34" s="37" t="s">
        <v>578</v>
      </c>
      <c r="C34" s="26" t="s">
        <v>654</v>
      </c>
      <c r="D34" s="10"/>
      <c r="E34" s="334">
        <f>SUM(E26:G33)</f>
        <v>0</v>
      </c>
      <c r="F34" s="335"/>
      <c r="G34" s="336"/>
      <c r="H34" s="337"/>
      <c r="I34" s="338"/>
      <c r="J34" s="33">
        <f>SUM(J26:J33)</f>
        <v>0</v>
      </c>
    </row>
    <row r="35" spans="1:16" ht="15" thickBot="1" x14ac:dyDescent="0.4">
      <c r="A35" s="43"/>
      <c r="B35" s="88"/>
      <c r="C35" s="43"/>
      <c r="D35" s="43"/>
      <c r="E35" s="43"/>
      <c r="F35" s="43"/>
      <c r="G35" s="43"/>
      <c r="H35" s="43"/>
      <c r="I35" s="43"/>
      <c r="J35" s="89"/>
    </row>
    <row r="36" spans="1:16" ht="2.25" customHeight="1" x14ac:dyDescent="0.35"/>
    <row r="37" spans="1:16" x14ac:dyDescent="0.35">
      <c r="A37" s="27" t="s">
        <v>655</v>
      </c>
      <c r="B37" s="27"/>
      <c r="C37" s="82" t="s">
        <v>23110</v>
      </c>
    </row>
    <row r="38" spans="1:16" x14ac:dyDescent="0.35">
      <c r="A38" s="59"/>
      <c r="B38" s="59"/>
      <c r="C38" s="4" t="str">
        <f>" Include tax valuation and levies for classified registered motor for which tax notices were issued during the period from January 1 through December 31, "&amp;'A. Update Year'!A9&amp;"."</f>
        <v xml:space="preserve"> Include tax valuation and levies for classified registered motor for which tax notices were issued during the period from January 1 through December 31, 2025.</v>
      </c>
      <c r="D38" s="59"/>
      <c r="E38" s="59"/>
      <c r="F38" s="59"/>
      <c r="G38" s="59"/>
      <c r="H38" s="59"/>
      <c r="I38" s="59"/>
      <c r="J38" s="59"/>
      <c r="K38" s="59"/>
    </row>
    <row r="39" spans="1:16" ht="15" hidden="1" customHeight="1" x14ac:dyDescent="0.35">
      <c r="A39" s="59"/>
      <c r="B39" s="59"/>
      <c r="C39" s="4"/>
      <c r="D39" s="59"/>
      <c r="E39" s="59"/>
      <c r="F39" s="59"/>
      <c r="G39" s="59"/>
      <c r="H39" s="59"/>
      <c r="I39" s="59"/>
      <c r="J39" s="59"/>
      <c r="K39" s="59"/>
    </row>
    <row r="40" spans="1:16" x14ac:dyDescent="0.35">
      <c r="A40" s="59"/>
      <c r="B40" s="59"/>
      <c r="C40" s="4"/>
      <c r="D40" s="59"/>
      <c r="E40" s="59"/>
      <c r="F40" s="59"/>
      <c r="G40" s="59"/>
      <c r="H40" s="59"/>
      <c r="I40" s="59"/>
      <c r="J40" s="59"/>
      <c r="K40" s="59"/>
    </row>
    <row r="41" spans="1:16" x14ac:dyDescent="0.35">
      <c r="B41" s="27"/>
      <c r="C41" s="317" t="s">
        <v>656</v>
      </c>
      <c r="D41" s="317"/>
      <c r="E41" s="317"/>
      <c r="G41" s="270" t="s">
        <v>657</v>
      </c>
      <c r="H41" s="270"/>
      <c r="I41" s="270"/>
      <c r="K41" s="27"/>
    </row>
    <row r="42" spans="1:16" ht="15" thickBot="1" x14ac:dyDescent="0.4">
      <c r="B42" s="27"/>
      <c r="C42" s="317"/>
      <c r="D42" s="317"/>
      <c r="E42" s="317"/>
      <c r="G42" s="50" t="s">
        <v>658</v>
      </c>
      <c r="H42" s="50"/>
      <c r="I42" s="50" t="s">
        <v>659</v>
      </c>
      <c r="K42" s="27"/>
    </row>
    <row r="43" spans="1:16" ht="15" thickBot="1" x14ac:dyDescent="0.4">
      <c r="B43" s="37" t="s">
        <v>558</v>
      </c>
      <c r="C43" s="11" t="s">
        <v>660</v>
      </c>
      <c r="G43" s="300"/>
      <c r="H43" s="301"/>
      <c r="I43" s="19"/>
      <c r="K43" s="27"/>
    </row>
    <row r="44" spans="1:16" x14ac:dyDescent="0.35">
      <c r="B44" s="59"/>
      <c r="C44" s="87" t="s">
        <v>23083</v>
      </c>
      <c r="D44" s="59"/>
      <c r="E44" s="59"/>
      <c r="F44" s="59"/>
      <c r="G44" s="59"/>
      <c r="H44" s="59"/>
      <c r="I44" s="59"/>
      <c r="K44" s="27"/>
    </row>
    <row r="45" spans="1:16" x14ac:dyDescent="0.35">
      <c r="B45" s="59"/>
      <c r="C45" s="59"/>
      <c r="D45" s="59"/>
      <c r="E45" s="59"/>
      <c r="F45" s="59"/>
      <c r="G45" s="59"/>
      <c r="H45" s="59"/>
      <c r="I45" s="59"/>
      <c r="K45" s="27"/>
    </row>
    <row r="46" spans="1:16" ht="15" hidden="1" customHeight="1" x14ac:dyDescent="0.35">
      <c r="A46" s="27"/>
      <c r="B46" s="27"/>
      <c r="C46" s="60"/>
    </row>
    <row r="47" spans="1:16" x14ac:dyDescent="0.35">
      <c r="A47" s="22" t="str">
        <f>'Page 2'!A49</f>
        <v>TR-2- 25</v>
      </c>
      <c r="J47" s="25" t="s">
        <v>23095</v>
      </c>
    </row>
  </sheetData>
  <sheetProtection algorithmName="SHA-512" hashValue="PCVBZxlkekgQgsU5zdakkMhIGbdfSSf0Hr0fSFWbEmn/BWR1dSauT0ZIjryf2Qx4jvPtyFnLdkxE6fJr3U8wbg==" saltValue="9aD/EycH8Iu5ftnTjQQ6lA==" spinCount="100000" sheet="1" objects="1" scenarios="1"/>
  <mergeCells count="46">
    <mergeCell ref="A2:K2"/>
    <mergeCell ref="B1:E1"/>
    <mergeCell ref="E34:G34"/>
    <mergeCell ref="H34:I34"/>
    <mergeCell ref="C41:E42"/>
    <mergeCell ref="G41:I41"/>
    <mergeCell ref="C27:D27"/>
    <mergeCell ref="E27:G27"/>
    <mergeCell ref="H27:I27"/>
    <mergeCell ref="C28:D28"/>
    <mergeCell ref="E28:G28"/>
    <mergeCell ref="H28:I28"/>
    <mergeCell ref="C26:D26"/>
    <mergeCell ref="E26:G26"/>
    <mergeCell ref="H26:I26"/>
    <mergeCell ref="C3:J3"/>
    <mergeCell ref="G43:H43"/>
    <mergeCell ref="C29:D29"/>
    <mergeCell ref="E29:G29"/>
    <mergeCell ref="H29:I29"/>
    <mergeCell ref="C30:D30"/>
    <mergeCell ref="E30:G30"/>
    <mergeCell ref="H30:I30"/>
    <mergeCell ref="C31:D31"/>
    <mergeCell ref="E31:G31"/>
    <mergeCell ref="H31:I31"/>
    <mergeCell ref="C32:D32"/>
    <mergeCell ref="E32:G32"/>
    <mergeCell ref="H32:I32"/>
    <mergeCell ref="C33:D33"/>
    <mergeCell ref="E33:G33"/>
    <mergeCell ref="H33:I33"/>
    <mergeCell ref="E15:G15"/>
    <mergeCell ref="H15:I15"/>
    <mergeCell ref="C11:D11"/>
    <mergeCell ref="E11:G11"/>
    <mergeCell ref="H11:I11"/>
    <mergeCell ref="C12:D12"/>
    <mergeCell ref="E12:G12"/>
    <mergeCell ref="H12:I12"/>
    <mergeCell ref="C13:D13"/>
    <mergeCell ref="E13:G13"/>
    <mergeCell ref="H13:I13"/>
    <mergeCell ref="C14:D14"/>
    <mergeCell ref="E14:G14"/>
    <mergeCell ref="H14:I14"/>
  </mergeCells>
  <conditionalFormatting sqref="A2">
    <cfRule type="expression" dxfId="31" priority="17">
      <formula>$J$1="N/A"</formula>
    </cfRule>
    <cfRule type="expression" dxfId="30" priority="18">
      <formula>CELL("protect", INDIRECT(ADDRESS(ROW(),COLUMN())))=1</formula>
    </cfRule>
  </conditionalFormatting>
  <conditionalFormatting sqref="A1:B1">
    <cfRule type="expression" dxfId="29" priority="29">
      <formula>CELL("protect", INDIRECT(ADDRESS(ROW(),COLUMN())))=1</formula>
    </cfRule>
  </conditionalFormatting>
  <conditionalFormatting sqref="A11:B15">
    <cfRule type="expression" dxfId="28" priority="3">
      <formula>CELL("protect", INDIRECT(ADDRESS(ROW(),COLUMN())))=1</formula>
    </cfRule>
  </conditionalFormatting>
  <conditionalFormatting sqref="A26:B34">
    <cfRule type="expression" dxfId="27" priority="8">
      <formula>CELL("protect", INDIRECT(ADDRESS(ROW(),COLUMN())))=1</formula>
    </cfRule>
  </conditionalFormatting>
  <conditionalFormatting sqref="A24:I25">
    <cfRule type="expression" dxfId="26" priority="11">
      <formula>CELL("protect", INDIRECT(ADDRESS(ROW(),COLUMN())))=1</formula>
    </cfRule>
  </conditionalFormatting>
  <conditionalFormatting sqref="A4:K10">
    <cfRule type="expression" dxfId="25" priority="14">
      <formula>CELL("protect", INDIRECT(ADDRESS(ROW(),COLUMN())))=1</formula>
    </cfRule>
  </conditionalFormatting>
  <conditionalFormatting sqref="A16:K23">
    <cfRule type="expression" dxfId="24" priority="12">
      <formula>CELL("protect", INDIRECT(ADDRESS(ROW(),COLUMN())))=1</formula>
    </cfRule>
  </conditionalFormatting>
  <conditionalFormatting sqref="A35:K1048576">
    <cfRule type="expression" dxfId="23" priority="15">
      <formula>CELL("protect", INDIRECT(ADDRESS(ROW(),COLUMN())))=1</formula>
    </cfRule>
  </conditionalFormatting>
  <conditionalFormatting sqref="C44">
    <cfRule type="expression" dxfId="22" priority="16">
      <formula>CELL("protect", INDIRECT(ADDRESS(ROW(),COLUMN())))=1</formula>
    </cfRule>
  </conditionalFormatting>
  <conditionalFormatting sqref="C15:K15 C34:K34 A3:C3 K3">
    <cfRule type="expression" dxfId="21" priority="42">
      <formula>CELL("protect", INDIRECT(ADDRESS(ROW(),COLUMN())))=1</formula>
    </cfRule>
  </conditionalFormatting>
  <conditionalFormatting sqref="E11:G14 J11:K14">
    <cfRule type="expression" dxfId="20" priority="5">
      <formula>CELL("protect", INDIRECT(ADDRESS(ROW(),COLUMN())))=1</formula>
    </cfRule>
  </conditionalFormatting>
  <conditionalFormatting sqref="E15:G15">
    <cfRule type="expression" dxfId="19" priority="41">
      <formula>CELL("protect", INDIRECT(ADDRESS(ROW(),COLUMN())))=1</formula>
    </cfRule>
  </conditionalFormatting>
  <conditionalFormatting sqref="E34:G34">
    <cfRule type="expression" dxfId="18" priority="37">
      <formula>CELL("protect", INDIRECT(ADDRESS(ROW(),COLUMN())))=1</formula>
    </cfRule>
  </conditionalFormatting>
  <conditionalFormatting sqref="F1:K1">
    <cfRule type="expression" dxfId="17" priority="27">
      <formula>CELL("protect", INDIRECT(ADDRESS(ROW(),COLUMN())))=1</formula>
    </cfRule>
  </conditionalFormatting>
  <conditionalFormatting sqref="H11:I14">
    <cfRule type="expression" dxfId="16" priority="4">
      <formula>CELL("protect", INDIRECT(ADDRESS(ROW(),COLUMN())))=1</formula>
    </cfRule>
  </conditionalFormatting>
  <conditionalFormatting sqref="H26:I33">
    <cfRule type="expression" dxfId="15" priority="1">
      <formula>CELL("protect", INDIRECT(ADDRESS(ROW(),COLUMN())))=1</formula>
    </cfRule>
  </conditionalFormatting>
  <conditionalFormatting sqref="J15">
    <cfRule type="expression" dxfId="14" priority="40">
      <formula>CELL("protect", INDIRECT(ADDRESS(ROW(),COLUMN())))=1</formula>
    </cfRule>
  </conditionalFormatting>
  <conditionalFormatting sqref="J34">
    <cfRule type="expression" dxfId="13" priority="36">
      <formula>CELL("protect", INDIRECT(ADDRESS(ROW(),COLUMN())))=1</formula>
    </cfRule>
  </conditionalFormatting>
  <conditionalFormatting sqref="J24:K33 E26:G33">
    <cfRule type="expression" dxfId="12" priority="2">
      <formula>CELL("protect", INDIRECT(ADDRESS(ROW(),COLUMN())))=1</formula>
    </cfRule>
  </conditionalFormatting>
  <conditionalFormatting sqref="M26:P33">
    <cfRule type="expression" dxfId="11" priority="80">
      <formula>CELL("protect", INDIRECT(ADDRESS(ROW(),COLUMN())))=1</formula>
    </cfRule>
  </conditionalFormatting>
  <dataValidations count="5">
    <dataValidation type="decimal" operator="greaterThanOrEqual" allowBlank="1" showInputMessage="1" showErrorMessage="1" errorTitle="Numeric Value Required" error="Round to the nearest whole number.  Choose &quot;CANCEL&quot; to repopulate this cell." sqref="E15:G15" xr:uid="{00000000-0002-0000-0C00-000000000000}">
      <formula1>0</formula1>
    </dataValidation>
    <dataValidation type="whole" operator="greaterThanOrEqual" allowBlank="1" showInputMessage="1" showErrorMessage="1" errorTitle="Numeric Value Required" error="Round to the nearest whole number.  Choose &quot;CANCEL&quot; to repopulate this cell." sqref="E26:G34 J26:J34 G43:I45 J11:J15 E11:G14" xr:uid="{00000000-0002-0000-0C00-000001000000}">
      <formula1>0</formula1>
    </dataValidation>
    <dataValidation type="decimal" operator="lessThanOrEqual" allowBlank="1" showInputMessage="1" showErrorMessage="1" errorTitle="Invalid Tax Rate" error="The entered rate is higher than the allowable rate. Choose &quot;CANCEL&quot; to repopulate this cell._x000a__x000a_For example, A rate of 78.51 cents per $100 should be entered as &quot;0.7851&quot;. " sqref="H15:I15" xr:uid="{00000000-0002-0000-0C00-000002000000}">
      <formula1>1</formula1>
    </dataValidation>
    <dataValidation type="decimal" operator="lessThanOrEqual" allowBlank="1" showInputMessage="1" showErrorMessage="1" errorTitle="Invalid Tax Rate" error="The entered rate is higher than the allowable rate.  Choose &quot;CANCEL&quot; to repopulate this cell._x000a__x000a_For example, A rate of 78.51 cents per $100 should be entered as &quot;0.7851&quot;._x000a_" sqref="H34:I34" xr:uid="{00000000-0002-0000-0C00-000003000000}">
      <formula1>1</formula1>
    </dataValidation>
    <dataValidation type="decimal" operator="lessThanOrEqual" allowBlank="1" showInputMessage="1" showErrorMessage="1" errorTitle="Invalid Tax Rate" error="Please enter a numeric value, no higher than 1.0000.  Choose &quot;CANCEL&quot; to repopulate this cell._x000a__x000a_For example, a rate of 78.51 cents per $100 should be entered as &quot;0.7851&quot;._x000a_" sqref="H26:I33 H11:I14" xr:uid="{00000000-0002-0000-0C00-000004000000}">
      <formula1>1</formula1>
    </dataValidation>
  </dataValidations>
  <pageMargins left="0.25" right="0.25" top="0.25" bottom="0.25" header="0.3" footer="0.3"/>
  <pageSetup scale="85" orientation="landscape" r:id="rId1"/>
  <ignoredErrors>
    <ignoredError sqref="B43 B26:B34 B11:B15" numberStoredAsText="1"/>
  </ignoredErrors>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G68"/>
  <sheetViews>
    <sheetView showGridLines="0" zoomScale="106" zoomScaleNormal="106" workbookViewId="0">
      <selection activeCell="F11" sqref="F11"/>
    </sheetView>
  </sheetViews>
  <sheetFormatPr defaultColWidth="9.1796875" defaultRowHeight="14.5" x14ac:dyDescent="0.35"/>
  <cols>
    <col min="1" max="1" width="5.7265625" style="99" customWidth="1"/>
    <col min="2" max="2" width="3.7265625" style="99" customWidth="1"/>
    <col min="3" max="3" width="48.7265625" style="99" customWidth="1"/>
    <col min="4" max="4" width="9.1796875" style="99"/>
    <col min="5" max="5" width="5" style="99" customWidth="1"/>
    <col min="6" max="6" width="26.81640625" style="99" customWidth="1"/>
    <col min="7" max="7" width="2.7265625" style="99" customWidth="1"/>
    <col min="8" max="16384" width="9.1796875" style="100"/>
  </cols>
  <sheetData>
    <row r="1" spans="1:7" customFormat="1" x14ac:dyDescent="0.35">
      <c r="A1" s="86" t="s">
        <v>662</v>
      </c>
      <c r="B1" s="24" t="str">
        <f>"Municipality of:  " &amp;Selection!D9</f>
        <v xml:space="preserve">Municipality of:  </v>
      </c>
      <c r="C1" s="21"/>
      <c r="D1" s="12"/>
      <c r="E1" s="12"/>
      <c r="F1" s="12"/>
      <c r="G1" s="90"/>
    </row>
    <row r="2" spans="1:7" customFormat="1" x14ac:dyDescent="0.35">
      <c r="A2" s="86" t="s">
        <v>663</v>
      </c>
      <c r="B2" s="12"/>
      <c r="C2" s="12"/>
      <c r="D2" s="12"/>
      <c r="E2" s="12"/>
      <c r="F2" s="12"/>
      <c r="G2" s="90"/>
    </row>
    <row r="3" spans="1:7" customFormat="1" x14ac:dyDescent="0.35">
      <c r="A3" s="86" t="str">
        <f>"in the Fiscal Year Ending June 30, "&amp;'A. Update Year'!A9</f>
        <v>in the Fiscal Year Ending June 30, 2025</v>
      </c>
      <c r="B3" s="12"/>
      <c r="C3" s="12"/>
      <c r="D3" s="12"/>
      <c r="E3" s="12"/>
      <c r="F3" s="12"/>
      <c r="G3" s="90"/>
    </row>
    <row r="4" spans="1:7" customFormat="1" x14ac:dyDescent="0.35">
      <c r="A4" s="12" t="str">
        <f>"(This information is for the previous fiscal year which ended June 30, "&amp;'A. Update Year'!A9&amp;", and is net collections.)"</f>
        <v>(This information is for the previous fiscal year which ended June 30, 2025, and is net collections.)</v>
      </c>
      <c r="B4" s="12"/>
      <c r="C4" s="12"/>
      <c r="D4" s="12"/>
      <c r="E4" s="12"/>
      <c r="F4" s="12"/>
      <c r="G4" s="90"/>
    </row>
    <row r="5" spans="1:7" customFormat="1" ht="6" customHeight="1" thickBot="1" x14ac:dyDescent="0.4">
      <c r="A5" s="43"/>
      <c r="B5" s="43"/>
      <c r="C5" s="43"/>
      <c r="D5" s="43"/>
      <c r="E5" s="43"/>
      <c r="F5" s="43"/>
      <c r="G5" s="11"/>
    </row>
    <row r="6" spans="1:7" customFormat="1" hidden="1" x14ac:dyDescent="0.35">
      <c r="A6" s="11"/>
      <c r="B6" s="11"/>
      <c r="C6" s="11"/>
      <c r="D6" s="11"/>
      <c r="E6" s="11"/>
      <c r="F6" s="11"/>
      <c r="G6" s="11"/>
    </row>
    <row r="7" spans="1:7" customFormat="1" hidden="1" x14ac:dyDescent="0.35">
      <c r="A7" s="11"/>
      <c r="B7" s="11"/>
      <c r="C7" s="11"/>
      <c r="D7" s="11"/>
      <c r="E7" s="11"/>
      <c r="F7" s="11"/>
      <c r="G7" s="11"/>
    </row>
    <row r="8" spans="1:7" customFormat="1" x14ac:dyDescent="0.35">
      <c r="A8" s="86" t="str">
        <f>"A. Analysis of Municipal License Tax Collections in Fiscal Year "&amp;'A. Update Year'!A6&amp;"---Continued"</f>
        <v>A. Analysis of Municipal License Tax Collections in Fiscal Year 2024-2025---Continued</v>
      </c>
      <c r="B8" s="12"/>
      <c r="C8" s="12"/>
      <c r="D8" s="12"/>
      <c r="E8" s="12"/>
      <c r="F8" s="12"/>
      <c r="G8" s="11"/>
    </row>
    <row r="9" spans="1:7" customFormat="1" ht="5.25" customHeight="1" x14ac:dyDescent="0.35">
      <c r="A9" s="11"/>
      <c r="B9" s="11"/>
      <c r="C9" s="11"/>
      <c r="D9" s="11"/>
      <c r="E9" s="11"/>
      <c r="F9" s="11"/>
      <c r="G9" s="11"/>
    </row>
    <row r="10" spans="1:7" customFormat="1" ht="15" thickBot="1" x14ac:dyDescent="0.4">
      <c r="A10" s="29" t="s">
        <v>664</v>
      </c>
      <c r="B10" s="58"/>
      <c r="C10" s="11"/>
      <c r="D10" s="11"/>
      <c r="E10" s="11"/>
      <c r="F10" s="16"/>
      <c r="G10" s="11"/>
    </row>
    <row r="11" spans="1:7" customFormat="1" ht="15" thickBot="1" x14ac:dyDescent="0.4">
      <c r="A11" s="11"/>
      <c r="B11" s="58" t="s">
        <v>558</v>
      </c>
      <c r="C11" s="11" t="s">
        <v>665</v>
      </c>
      <c r="D11" s="11"/>
      <c r="E11" s="40" t="s">
        <v>666</v>
      </c>
      <c r="F11" s="74"/>
      <c r="G11" s="11"/>
    </row>
    <row r="12" spans="1:7" customFormat="1" ht="15" thickBot="1" x14ac:dyDescent="0.4">
      <c r="A12" s="11"/>
      <c r="B12" s="58" t="s">
        <v>561</v>
      </c>
      <c r="C12" s="11" t="s">
        <v>667</v>
      </c>
      <c r="D12" s="11"/>
      <c r="E12" s="11" t="s">
        <v>540</v>
      </c>
      <c r="F12" s="74"/>
      <c r="G12" s="11"/>
    </row>
    <row r="13" spans="1:7" customFormat="1" ht="15" thickBot="1" x14ac:dyDescent="0.4">
      <c r="A13" s="11"/>
      <c r="B13" s="18"/>
      <c r="C13" s="18" t="s">
        <v>668</v>
      </c>
      <c r="D13" s="91"/>
      <c r="E13" s="11"/>
      <c r="F13" s="16"/>
      <c r="G13" s="11"/>
    </row>
    <row r="14" spans="1:7" customFormat="1" ht="3.75" customHeight="1" thickBot="1" x14ac:dyDescent="0.4">
      <c r="A14" s="11"/>
      <c r="B14" s="18"/>
      <c r="C14" s="21"/>
      <c r="D14" s="11"/>
      <c r="E14" s="11"/>
      <c r="F14" s="16"/>
      <c r="G14" s="11"/>
    </row>
    <row r="15" spans="1:7" customFormat="1" ht="15" thickBot="1" x14ac:dyDescent="0.4">
      <c r="A15" s="11"/>
      <c r="B15" s="58" t="s">
        <v>563</v>
      </c>
      <c r="C15" s="11" t="s">
        <v>669</v>
      </c>
      <c r="D15" s="11"/>
      <c r="E15" s="11" t="s">
        <v>540</v>
      </c>
      <c r="F15" s="74"/>
      <c r="G15" s="11"/>
    </row>
    <row r="16" spans="1:7" customFormat="1" ht="15" thickBot="1" x14ac:dyDescent="0.4">
      <c r="A16" s="11"/>
      <c r="B16" s="58" t="s">
        <v>565</v>
      </c>
      <c r="C16" s="11" t="s">
        <v>670</v>
      </c>
      <c r="D16" s="11"/>
      <c r="E16" s="11" t="s">
        <v>540</v>
      </c>
      <c r="F16" s="74"/>
      <c r="G16" s="11"/>
    </row>
    <row r="17" spans="1:7" customFormat="1" ht="15" thickBot="1" x14ac:dyDescent="0.4">
      <c r="A17" s="11"/>
      <c r="B17" s="58" t="s">
        <v>567</v>
      </c>
      <c r="C17" s="11" t="s">
        <v>671</v>
      </c>
      <c r="D17" s="11"/>
      <c r="E17" s="11" t="s">
        <v>540</v>
      </c>
      <c r="F17" s="74"/>
      <c r="G17" s="11"/>
    </row>
    <row r="18" spans="1:7" customFormat="1" ht="15" thickBot="1" x14ac:dyDescent="0.4">
      <c r="A18" s="11"/>
      <c r="B18" s="58" t="s">
        <v>570</v>
      </c>
      <c r="C18" s="11" t="s">
        <v>672</v>
      </c>
      <c r="D18" s="11"/>
      <c r="E18" s="11" t="s">
        <v>540</v>
      </c>
      <c r="F18" s="74"/>
      <c r="G18" s="11"/>
    </row>
    <row r="19" spans="1:7" customFormat="1" ht="8.25" customHeight="1" x14ac:dyDescent="0.35">
      <c r="A19" s="11"/>
      <c r="B19" s="39"/>
      <c r="C19" s="11"/>
      <c r="D19" s="11"/>
      <c r="E19" s="11"/>
      <c r="F19" s="16"/>
      <c r="G19" s="11"/>
    </row>
    <row r="20" spans="1:7" customFormat="1" x14ac:dyDescent="0.35">
      <c r="A20" s="11"/>
      <c r="B20" s="39"/>
      <c r="C20" s="11" t="s">
        <v>673</v>
      </c>
      <c r="D20" s="11"/>
      <c r="E20" s="11"/>
      <c r="F20" s="16"/>
      <c r="G20" s="11"/>
    </row>
    <row r="21" spans="1:7" customFormat="1" ht="4.5" customHeight="1" thickBot="1" x14ac:dyDescent="0.4">
      <c r="A21" s="11"/>
      <c r="B21" s="39"/>
      <c r="C21" s="11"/>
      <c r="D21" s="11"/>
      <c r="E21" s="11"/>
      <c r="F21" s="16"/>
      <c r="G21" s="11"/>
    </row>
    <row r="22" spans="1:7" customFormat="1" ht="15" thickBot="1" x14ac:dyDescent="0.4">
      <c r="A22" s="11"/>
      <c r="B22" s="58" t="s">
        <v>573</v>
      </c>
      <c r="C22" s="74"/>
      <c r="D22" s="11"/>
      <c r="E22" s="11" t="s">
        <v>540</v>
      </c>
      <c r="F22" s="74"/>
      <c r="G22" s="11"/>
    </row>
    <row r="23" spans="1:7" customFormat="1" ht="15" thickBot="1" x14ac:dyDescent="0.4">
      <c r="A23" s="11"/>
      <c r="B23" s="58" t="s">
        <v>577</v>
      </c>
      <c r="C23" s="74"/>
      <c r="D23" s="11"/>
      <c r="E23" s="11" t="s">
        <v>540</v>
      </c>
      <c r="F23" s="74"/>
      <c r="G23" s="11"/>
    </row>
    <row r="24" spans="1:7" customFormat="1" ht="15" thickBot="1" x14ac:dyDescent="0.4">
      <c r="A24" s="11"/>
      <c r="B24" s="58" t="s">
        <v>578</v>
      </c>
      <c r="C24" s="74"/>
      <c r="D24" s="11"/>
      <c r="E24" s="11" t="s">
        <v>540</v>
      </c>
      <c r="F24" s="74"/>
      <c r="G24" s="11"/>
    </row>
    <row r="25" spans="1:7" customFormat="1" ht="15" thickBot="1" x14ac:dyDescent="0.4">
      <c r="A25" s="11"/>
      <c r="B25" s="58" t="s">
        <v>580</v>
      </c>
      <c r="C25" s="74"/>
      <c r="D25" s="11"/>
      <c r="E25" s="11" t="s">
        <v>540</v>
      </c>
      <c r="F25" s="74"/>
      <c r="G25" s="11"/>
    </row>
    <row r="26" spans="1:7" customFormat="1" ht="15" thickBot="1" x14ac:dyDescent="0.4">
      <c r="A26" s="11"/>
      <c r="B26" s="58" t="s">
        <v>582</v>
      </c>
      <c r="C26" s="74"/>
      <c r="D26" s="11"/>
      <c r="E26" s="11" t="s">
        <v>540</v>
      </c>
      <c r="F26" s="74"/>
      <c r="G26" s="11"/>
    </row>
    <row r="27" spans="1:7" customFormat="1" ht="6" customHeight="1" thickBot="1" x14ac:dyDescent="0.4">
      <c r="A27" s="11"/>
      <c r="B27" s="11"/>
      <c r="C27" s="11"/>
      <c r="D27" s="11"/>
      <c r="E27" s="11"/>
      <c r="F27" s="16"/>
      <c r="G27" s="11"/>
    </row>
    <row r="28" spans="1:7" customFormat="1" ht="15" thickBot="1" x14ac:dyDescent="0.4">
      <c r="A28" s="11"/>
      <c r="B28" s="35" t="s">
        <v>584</v>
      </c>
      <c r="C28" s="27" t="str">
        <f>"Total All License Tax Collections in Fiscal Year "&amp;'A. Update Year'!A6&amp;"………………………"</f>
        <v>Total All License Tax Collections in Fiscal Year 2024-2025………………………</v>
      </c>
      <c r="D28" s="11"/>
      <c r="E28" s="40" t="s">
        <v>666</v>
      </c>
      <c r="F28" s="92">
        <f>SUM(F11:F12)+SUM(F15:F18)+SUM(F22:F26)</f>
        <v>0</v>
      </c>
      <c r="G28" s="11"/>
    </row>
    <row r="29" spans="1:7" customFormat="1" ht="2.25" customHeight="1" thickBot="1" x14ac:dyDescent="0.4">
      <c r="A29" s="43"/>
      <c r="B29" s="43"/>
      <c r="C29" s="43"/>
      <c r="D29" s="43"/>
      <c r="E29" s="43"/>
      <c r="F29" s="43"/>
      <c r="G29" s="11"/>
    </row>
    <row r="30" spans="1:7" customFormat="1" ht="6.75" customHeight="1" x14ac:dyDescent="0.35">
      <c r="A30" s="11"/>
      <c r="B30" s="11"/>
      <c r="C30" s="11"/>
      <c r="D30" s="11"/>
      <c r="E30" s="11"/>
      <c r="F30" s="11"/>
      <c r="G30" s="11"/>
    </row>
    <row r="31" spans="1:7" customFormat="1" x14ac:dyDescent="0.35">
      <c r="A31" s="24" t="str">
        <f>"                                      B.  Gross Receipts Tax Collections on Short-Term Leases or Rental in Fiscal Year "&amp;'A. Update Year'!A6</f>
        <v xml:space="preserve">                                      B.  Gross Receipts Tax Collections on Short-Term Leases or Rental in Fiscal Year 2024-2025</v>
      </c>
      <c r="B31" s="12"/>
      <c r="C31" s="12"/>
      <c r="D31" s="12"/>
      <c r="E31" s="12"/>
      <c r="F31" s="12"/>
      <c r="G31" s="12"/>
    </row>
    <row r="32" spans="1:7" customFormat="1" ht="3" customHeight="1" x14ac:dyDescent="0.35">
      <c r="A32" s="24"/>
      <c r="B32" s="12"/>
      <c r="C32" s="12"/>
      <c r="D32" s="12"/>
      <c r="E32" s="12"/>
      <c r="F32" s="12"/>
      <c r="G32" s="12"/>
    </row>
    <row r="33" spans="1:7" customFormat="1" x14ac:dyDescent="0.35">
      <c r="A33" s="1" t="s">
        <v>674</v>
      </c>
      <c r="B33" s="12"/>
      <c r="C33" s="12"/>
      <c r="D33" s="12"/>
      <c r="E33" s="12"/>
      <c r="F33" s="12"/>
      <c r="G33" s="12"/>
    </row>
    <row r="34" spans="1:7" customFormat="1" x14ac:dyDescent="0.35">
      <c r="A34" s="11" t="s">
        <v>675</v>
      </c>
      <c r="B34" s="11"/>
      <c r="C34" s="11"/>
      <c r="D34" s="11"/>
      <c r="E34" s="11"/>
      <c r="F34" s="11"/>
      <c r="G34" s="11"/>
    </row>
    <row r="35" spans="1:7" customFormat="1" ht="5.25" customHeight="1" thickBot="1" x14ac:dyDescent="0.4">
      <c r="A35" s="11"/>
      <c r="B35" s="11"/>
      <c r="C35" s="11"/>
      <c r="D35" s="11"/>
      <c r="E35" s="11"/>
      <c r="F35" s="11"/>
      <c r="G35" s="11"/>
    </row>
    <row r="36" spans="1:7" customFormat="1" ht="15" thickBot="1" x14ac:dyDescent="0.4">
      <c r="A36" s="11" t="s">
        <v>676</v>
      </c>
      <c r="B36" s="11"/>
      <c r="C36" s="11"/>
      <c r="D36" s="11" t="s">
        <v>677</v>
      </c>
      <c r="E36" s="11"/>
      <c r="F36" s="93">
        <v>0</v>
      </c>
      <c r="G36" s="11"/>
    </row>
    <row r="37" spans="1:7" customFormat="1" ht="15" thickBot="1" x14ac:dyDescent="0.4">
      <c r="A37" s="11"/>
      <c r="B37" s="90" t="s">
        <v>678</v>
      </c>
      <c r="C37" s="11"/>
      <c r="D37" s="11" t="s">
        <v>679</v>
      </c>
      <c r="E37" s="11"/>
      <c r="F37" s="74"/>
      <c r="G37" s="11"/>
    </row>
    <row r="38" spans="1:7" customFormat="1" ht="6.75" customHeight="1" thickBot="1" x14ac:dyDescent="0.4">
      <c r="A38" s="11"/>
      <c r="B38" s="11"/>
      <c r="C38" s="11"/>
      <c r="D38" s="11"/>
      <c r="E38" s="11"/>
      <c r="F38" s="94"/>
      <c r="G38" s="11"/>
    </row>
    <row r="39" spans="1:7" customFormat="1" ht="15" thickBot="1" x14ac:dyDescent="0.4">
      <c r="A39" s="11" t="s">
        <v>680</v>
      </c>
      <c r="B39" s="11"/>
      <c r="C39" s="11"/>
      <c r="D39" s="11" t="s">
        <v>677</v>
      </c>
      <c r="E39" s="11"/>
      <c r="F39" s="93"/>
      <c r="G39" s="11"/>
    </row>
    <row r="40" spans="1:7" customFormat="1" ht="15" thickBot="1" x14ac:dyDescent="0.4">
      <c r="A40" s="11"/>
      <c r="B40" s="90" t="s">
        <v>23096</v>
      </c>
      <c r="C40" s="11"/>
      <c r="D40" s="11" t="s">
        <v>679</v>
      </c>
      <c r="E40" s="11"/>
      <c r="F40" s="74"/>
      <c r="G40" s="40"/>
    </row>
    <row r="41" spans="1:7" customFormat="1" ht="5.25" customHeight="1" thickBot="1" x14ac:dyDescent="0.4">
      <c r="A41" s="11"/>
      <c r="B41" s="11"/>
      <c r="C41" s="11"/>
      <c r="D41" s="11"/>
      <c r="E41" s="11"/>
      <c r="F41" s="11"/>
      <c r="G41" s="40"/>
    </row>
    <row r="42" spans="1:7" customFormat="1" ht="15" thickBot="1" x14ac:dyDescent="0.4">
      <c r="A42" s="11"/>
      <c r="B42" s="11"/>
      <c r="C42" s="11"/>
      <c r="D42" s="25" t="str">
        <f>"Total gross receipts tax "&amp;'A. Update Year'!A6&amp;":"</f>
        <v>Total gross receipts tax 2024-2025:</v>
      </c>
      <c r="E42" s="11"/>
      <c r="F42" s="92">
        <f>SUM(F37+F40)</f>
        <v>0</v>
      </c>
      <c r="G42" s="40"/>
    </row>
    <row r="43" spans="1:7" customFormat="1" ht="6" customHeight="1" thickBot="1" x14ac:dyDescent="0.4">
      <c r="A43" s="43"/>
      <c r="B43" s="43"/>
      <c r="C43" s="43"/>
      <c r="D43" s="43"/>
      <c r="E43" s="43"/>
      <c r="F43" s="43"/>
      <c r="G43" s="11"/>
    </row>
    <row r="44" spans="1:7" customFormat="1" ht="4.5" customHeight="1" x14ac:dyDescent="0.35">
      <c r="A44" s="11"/>
      <c r="B44" s="11"/>
      <c r="C44" s="11"/>
      <c r="D44" s="11"/>
      <c r="E44" s="11"/>
      <c r="F44" s="11"/>
      <c r="G44" s="11"/>
    </row>
    <row r="45" spans="1:7" customFormat="1" x14ac:dyDescent="0.35">
      <c r="A45" s="24" t="str">
        <f>"                                                  C.  Local Occupancy Tax Collections &amp; Distributions in Fiscal Year "&amp;'A. Update Year'!A6</f>
        <v xml:space="preserve">                                                  C.  Local Occupancy Tax Collections &amp; Distributions in Fiscal Year 2024-2025</v>
      </c>
      <c r="B45" s="12"/>
      <c r="C45" s="12"/>
      <c r="D45" s="12"/>
      <c r="E45" s="12"/>
      <c r="F45" s="12"/>
      <c r="G45" s="12"/>
    </row>
    <row r="46" spans="1:7" customFormat="1" ht="6" hidden="1" customHeight="1" x14ac:dyDescent="0.35">
      <c r="A46" s="11"/>
      <c r="B46" s="11"/>
      <c r="C46" s="11"/>
      <c r="D46" s="11"/>
      <c r="E46" s="11"/>
      <c r="F46" s="11"/>
      <c r="G46" s="11"/>
    </row>
    <row r="47" spans="1:7" customFormat="1" x14ac:dyDescent="0.35">
      <c r="A47" s="11" t="s">
        <v>681</v>
      </c>
      <c r="B47" s="11"/>
      <c r="C47" s="11"/>
      <c r="D47" s="11"/>
      <c r="E47" s="11"/>
      <c r="F47" s="11"/>
      <c r="G47" s="11"/>
    </row>
    <row r="48" spans="1:7" customFormat="1" x14ac:dyDescent="0.35">
      <c r="A48" s="11" t="s">
        <v>682</v>
      </c>
      <c r="B48" s="11"/>
      <c r="C48" s="11"/>
      <c r="D48" s="11"/>
      <c r="E48" s="11"/>
      <c r="F48" s="11"/>
      <c r="G48" s="11"/>
    </row>
    <row r="49" spans="1:7" customFormat="1" x14ac:dyDescent="0.35">
      <c r="A49" s="11" t="s">
        <v>683</v>
      </c>
      <c r="B49" s="11"/>
      <c r="C49" s="11"/>
      <c r="D49" s="11"/>
      <c r="E49" s="11"/>
      <c r="F49" s="11"/>
      <c r="G49" s="11"/>
    </row>
    <row r="50" spans="1:7" customFormat="1" ht="4.5" customHeight="1" thickBot="1" x14ac:dyDescent="0.4">
      <c r="A50" s="11"/>
      <c r="B50" s="11"/>
      <c r="C50" s="11"/>
      <c r="D50" s="11"/>
      <c r="E50" s="11"/>
      <c r="F50" s="11"/>
      <c r="G50" s="11"/>
    </row>
    <row r="51" spans="1:7" customFormat="1" ht="15" thickBot="1" x14ac:dyDescent="0.4">
      <c r="A51" s="11"/>
      <c r="B51" s="40" t="s">
        <v>558</v>
      </c>
      <c r="C51" s="11" t="s">
        <v>684</v>
      </c>
      <c r="D51" s="11"/>
      <c r="E51" s="11" t="s">
        <v>540</v>
      </c>
      <c r="F51" s="93">
        <v>0</v>
      </c>
      <c r="G51" s="46"/>
    </row>
    <row r="52" spans="1:7" customFormat="1" ht="15" thickBot="1" x14ac:dyDescent="0.4">
      <c r="A52" s="27"/>
      <c r="B52" s="37" t="s">
        <v>561</v>
      </c>
      <c r="C52" s="27" t="str">
        <f>+"Total net collections in fiscal year "&amp;'A. Update Year'!A6&amp;"……………………………………………………"</f>
        <v>Total net collections in fiscal year 2024-2025……………………………………………………</v>
      </c>
      <c r="D52" s="27"/>
      <c r="E52" s="37" t="s">
        <v>666</v>
      </c>
      <c r="F52" s="74"/>
      <c r="G52" s="27"/>
    </row>
    <row r="53" spans="1:7" customFormat="1" ht="15" thickBot="1" x14ac:dyDescent="0.4">
      <c r="A53" s="11"/>
      <c r="B53" s="40"/>
      <c r="C53" s="11"/>
      <c r="D53" s="11"/>
      <c r="E53" s="11"/>
      <c r="F53" s="11"/>
      <c r="G53" s="11"/>
    </row>
    <row r="54" spans="1:7" customFormat="1" ht="15" thickBot="1" x14ac:dyDescent="0.4">
      <c r="A54" s="11"/>
      <c r="B54" s="40" t="s">
        <v>563</v>
      </c>
      <c r="C54" s="11" t="s">
        <v>685</v>
      </c>
      <c r="D54" s="11"/>
      <c r="E54" s="18" t="s">
        <v>540</v>
      </c>
      <c r="F54" s="74"/>
      <c r="G54" s="11"/>
    </row>
    <row r="55" spans="1:7" customFormat="1" ht="15" thickBot="1" x14ac:dyDescent="0.4">
      <c r="A55" s="11"/>
      <c r="B55" s="40" t="s">
        <v>565</v>
      </c>
      <c r="C55" s="11" t="s">
        <v>686</v>
      </c>
      <c r="D55" s="11"/>
      <c r="E55" s="11" t="s">
        <v>540</v>
      </c>
      <c r="F55" s="74"/>
      <c r="G55" s="11"/>
    </row>
    <row r="56" spans="1:7" customFormat="1" ht="15" thickBot="1" x14ac:dyDescent="0.4">
      <c r="A56" s="11"/>
      <c r="B56" s="40" t="s">
        <v>567</v>
      </c>
      <c r="C56" s="11" t="s">
        <v>687</v>
      </c>
      <c r="D56" s="11"/>
      <c r="E56" s="11" t="s">
        <v>540</v>
      </c>
      <c r="F56" s="74"/>
      <c r="G56" s="11"/>
    </row>
    <row r="57" spans="1:7" customFormat="1" ht="15" thickBot="1" x14ac:dyDescent="0.4">
      <c r="A57" s="11"/>
      <c r="B57" s="40" t="s">
        <v>570</v>
      </c>
      <c r="C57" s="11" t="s">
        <v>688</v>
      </c>
      <c r="D57" s="11"/>
      <c r="E57" s="11" t="s">
        <v>540</v>
      </c>
      <c r="F57" s="95"/>
      <c r="G57" s="11"/>
    </row>
    <row r="58" spans="1:7" customFormat="1" ht="15" thickBot="1" x14ac:dyDescent="0.4">
      <c r="A58" s="27"/>
      <c r="B58" s="37" t="s">
        <v>573</v>
      </c>
      <c r="C58" s="27" t="s">
        <v>689</v>
      </c>
      <c r="D58" s="27"/>
      <c r="E58" s="25" t="s">
        <v>666</v>
      </c>
      <c r="F58" s="237">
        <f>SUM(F54:F57)</f>
        <v>0</v>
      </c>
      <c r="G58" s="27"/>
    </row>
    <row r="59" spans="1:7" customFormat="1" ht="15" thickBot="1" x14ac:dyDescent="0.4">
      <c r="A59" s="11"/>
      <c r="B59" s="40"/>
      <c r="C59" s="52" t="s">
        <v>690</v>
      </c>
      <c r="D59" s="11"/>
      <c r="E59" s="96"/>
      <c r="F59" s="11"/>
      <c r="G59" s="96"/>
    </row>
    <row r="60" spans="1:7" customFormat="1" ht="15" thickBot="1" x14ac:dyDescent="0.4">
      <c r="A60" s="11"/>
      <c r="B60" s="11"/>
      <c r="C60" s="11" t="s">
        <v>691</v>
      </c>
      <c r="D60" s="339"/>
      <c r="E60" s="340"/>
      <c r="F60" s="341"/>
      <c r="G60" s="11"/>
    </row>
    <row r="61" spans="1:7" customFormat="1" ht="11.25" hidden="1" customHeight="1" x14ac:dyDescent="0.35">
      <c r="A61" s="11"/>
      <c r="B61" s="11"/>
      <c r="C61" s="11"/>
      <c r="D61" s="11"/>
      <c r="E61" s="11"/>
      <c r="F61" s="11"/>
      <c r="G61" s="11"/>
    </row>
    <row r="62" spans="1:7" customFormat="1" ht="15" customHeight="1" x14ac:dyDescent="0.35">
      <c r="A62" s="158">
        <f>IF(F52=F58,,"Line 6 'Total Net Distributions' should equal line 2 'Total Net Collections' unless there is a timing difference, i.e. collections have yet to be disbursed.")</f>
        <v>0</v>
      </c>
      <c r="B62" s="11"/>
      <c r="C62" s="11"/>
      <c r="D62" s="11"/>
      <c r="E62" s="11"/>
      <c r="F62" s="11"/>
      <c r="G62" s="11"/>
    </row>
    <row r="63" spans="1:7" customFormat="1" ht="15" customHeight="1" x14ac:dyDescent="0.35">
      <c r="A63" s="158">
        <f>IF(F52=F58,,"Amounts withheld from TDA or others as a fee for collecting should actually be reported as distributions to TDA or others.")</f>
        <v>0</v>
      </c>
      <c r="B63" s="11"/>
      <c r="C63" s="11"/>
      <c r="D63" s="11"/>
      <c r="E63" s="11"/>
      <c r="F63" s="11"/>
      <c r="G63" s="11"/>
    </row>
    <row r="64" spans="1:7" customFormat="1" ht="15" thickBot="1" x14ac:dyDescent="0.4">
      <c r="A64" s="11" t="s">
        <v>692</v>
      </c>
      <c r="B64" s="11"/>
      <c r="C64" s="11"/>
      <c r="D64" s="11"/>
      <c r="E64" s="11"/>
      <c r="F64" s="11"/>
      <c r="G64" s="11"/>
    </row>
    <row r="65" spans="1:7" customFormat="1" ht="15" thickBot="1" x14ac:dyDescent="0.4">
      <c r="A65" s="11"/>
      <c r="B65" s="58" t="s">
        <v>577</v>
      </c>
      <c r="C65" s="11" t="s">
        <v>693</v>
      </c>
      <c r="D65" s="11"/>
      <c r="E65" s="11"/>
      <c r="F65" s="93"/>
      <c r="G65" s="46"/>
    </row>
    <row r="66" spans="1:7" customFormat="1" ht="15" thickBot="1" x14ac:dyDescent="0.4">
      <c r="A66" s="11"/>
      <c r="B66" s="58" t="s">
        <v>578</v>
      </c>
      <c r="C66" s="11" t="s">
        <v>694</v>
      </c>
      <c r="D66" s="11"/>
      <c r="E66" s="11"/>
      <c r="F66" s="97"/>
      <c r="G66" s="11"/>
    </row>
    <row r="67" spans="1:7" customFormat="1" ht="6.75" customHeight="1" thickBot="1" x14ac:dyDescent="0.4">
      <c r="A67" s="43"/>
      <c r="B67" s="43"/>
      <c r="C67" s="43"/>
      <c r="D67" s="43"/>
      <c r="E67" s="43"/>
      <c r="F67" s="43"/>
      <c r="G67" s="11"/>
    </row>
    <row r="68" spans="1:7" customFormat="1" x14ac:dyDescent="0.35">
      <c r="A68" s="22" t="str">
        <f>'Page 2'!A49</f>
        <v>TR-2- 25</v>
      </c>
      <c r="B68" s="11"/>
      <c r="C68" s="11"/>
      <c r="D68" s="11"/>
      <c r="E68" s="11"/>
      <c r="F68" s="25" t="s">
        <v>695</v>
      </c>
      <c r="G68" s="11"/>
    </row>
  </sheetData>
  <sheetProtection algorithmName="SHA-512" hashValue="T9OZopwGZvZJoVoGaQT4rQ1HfLc12d0ANX72E5ThljWZ3c/Etms4A4ImpuyhDpfIrnIQMypHsLxpOXXSvoaofA==" saltValue="FYE8qfzH27O2AK1h/vN5JA==" spinCount="100000" sheet="1" objects="1" scenarios="1"/>
  <mergeCells count="1">
    <mergeCell ref="D60:F60"/>
  </mergeCells>
  <conditionalFormatting sqref="A19:D1048576">
    <cfRule type="expression" dxfId="10" priority="1">
      <formula>CELL("protect", INDIRECT(ADDRESS(ROW(),COLUMN())))=1</formula>
    </cfRule>
  </conditionalFormatting>
  <conditionalFormatting sqref="A1:G18">
    <cfRule type="expression" dxfId="9" priority="6">
      <formula>CELL("protect", INDIRECT(ADDRESS(ROW(),COLUMN())))=1</formula>
    </cfRule>
  </conditionalFormatting>
  <conditionalFormatting sqref="E54:F59">
    <cfRule type="expression" dxfId="8" priority="4">
      <formula>CELL("protect", INDIRECT(ADDRESS(ROW(),COLUMN())))=1</formula>
    </cfRule>
  </conditionalFormatting>
  <conditionalFormatting sqref="E19:G52 G54:G1048576 F61:F65 E61:E1048576 F67:F1048576">
    <cfRule type="expression" dxfId="7" priority="15">
      <formula>CELL("protect", INDIRECT(ADDRESS(ROW(),COLUMN())))=1</formula>
    </cfRule>
  </conditionalFormatting>
  <conditionalFormatting sqref="E53:G53">
    <cfRule type="expression" dxfId="6" priority="5">
      <formula>CELL("protect", INDIRECT(ADDRESS(ROW(),COLUMN())))=1</formula>
    </cfRule>
  </conditionalFormatting>
  <conditionalFormatting sqref="F28">
    <cfRule type="expression" dxfId="5" priority="10">
      <formula>CELL("protect", INDIRECT(ADDRESS(ROW(),COLUMN())))=1</formula>
    </cfRule>
  </conditionalFormatting>
  <conditionalFormatting sqref="F42">
    <cfRule type="expression" dxfId="4" priority="13">
      <formula>CELL("protect", INDIRECT(ADDRESS(ROW(),COLUMN())))=1</formula>
    </cfRule>
  </conditionalFormatting>
  <dataValidations count="8">
    <dataValidation type="whole" operator="greaterThanOrEqual" allowBlank="1" showInputMessage="1" showErrorMessage="1" errorTitle="Numeric Value Required" error="Round to the nearest whole number.  _x000a__x000a_Choose &quot;CANCEL&quot; to repopulate this cell." sqref="F11:F27" xr:uid="{00000000-0002-0000-0D00-000000000000}">
      <formula1>0</formula1>
    </dataValidation>
    <dataValidation operator="greaterThanOrEqual" allowBlank="1" showInputMessage="1" showErrorMessage="1" errorTitle="Numeric Value Required" error="Round to the nearest whole number.  Choose &quot;CANCEL&quot; to repopulate this cell." sqref="F28" xr:uid="{00000000-0002-0000-0D00-000001000000}"/>
    <dataValidation type="whole" errorStyle="warning" operator="equal" allowBlank="1" showInputMessage="1" showErrorMessage="1" errorTitle="Total Net Distributions" error="Total Net Distributions should equal line &quot;2. Total Net Collections&quot;" sqref="F58" xr:uid="{00000000-0002-0000-0D00-000002000000}">
      <formula1>F52</formula1>
    </dataValidation>
    <dataValidation type="decimal" operator="lessThanOrEqual" allowBlank="1" showInputMessage="1" showErrorMessage="1" errorTitle="Numeric Value Required" error="Per NCGS 153A-156.1(b) the tax rate for short-term leases or rental of heavy equipment cannot exceed 1.2% of he gross receipts." sqref="F39" xr:uid="{00000000-0002-0000-0D00-000003000000}">
      <formula1>1.2</formula1>
    </dataValidation>
    <dataValidation type="decimal" operator="lessThanOrEqual" allowBlank="1" showInputMessage="1" showErrorMessage="1" errorTitle="Numeric Value Required" error="Per NCGS 153A-156(a) the tax rate for short-term leases or rentals of vehicals can not exceed 1.5% of the gross receipts." sqref="F36" xr:uid="{00000000-0002-0000-0D00-000004000000}">
      <formula1>0.015</formula1>
    </dataValidation>
    <dataValidation allowBlank="1" showInputMessage="1" showErrorMessage="1" error="Only alpha characters can be entered in this field_x000a_" sqref="C22:C26" xr:uid="{00000000-0002-0000-0D00-000005000000}"/>
    <dataValidation type="decimal" operator="greaterThanOrEqual" allowBlank="1" showInputMessage="1" showErrorMessage="1" errorTitle="Numeric Value Required" error="Please enter the tax rate as a numeric value.  _x000a__x000a_Choose &quot;CANCEL&quot; to repopulate this cell." sqref="F51 F65" xr:uid="{00000000-0002-0000-0D00-000006000000}">
      <formula1>0</formula1>
    </dataValidation>
    <dataValidation type="whole" operator="greaterThanOrEqual" allowBlank="1" showInputMessage="1" showErrorMessage="1" errorTitle="Numeric Value Required" error="Round to the nearest whole number.  Choose &quot;CANCEL&quot; to repopulate this cell." sqref="F10 F37:F38 F59 F52:F57 F40:F42" xr:uid="{00000000-0002-0000-0D00-000007000000}">
      <formula1>0</formula1>
    </dataValidation>
  </dataValidations>
  <pageMargins left="0.5" right="0.25" top="0.5" bottom="0.25" header="0.3" footer="0.3"/>
  <pageSetup scale="90" orientation="portrait" r:id="rId1"/>
  <ignoredErrors>
    <ignoredError sqref="B11:B28 A51:B58 B65:B66" numberStoredAsText="1"/>
  </ignoredErrors>
  <drawing r:id="rId2"/>
  <legacyDrawing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1C1725-4719-4445-924E-1812A29BF874}">
  <dimension ref="A2:N36"/>
  <sheetViews>
    <sheetView showGridLines="0" showRowColHeaders="0" workbookViewId="0"/>
  </sheetViews>
  <sheetFormatPr defaultRowHeight="14.5" x14ac:dyDescent="0.35"/>
  <cols>
    <col min="1" max="1" width="3" customWidth="1"/>
    <col min="2" max="2" width="2.54296875" customWidth="1"/>
    <col min="3" max="3" width="41.1796875" customWidth="1"/>
    <col min="4" max="4" width="16.36328125" customWidth="1"/>
    <col min="5" max="5" width="9" customWidth="1"/>
    <col min="6" max="6" width="5.90625" customWidth="1"/>
    <col min="7" max="7" width="37.90625" customWidth="1"/>
    <col min="8" max="8" width="12.453125" customWidth="1"/>
    <col min="9" max="9" width="3.7265625" customWidth="1"/>
    <col min="10" max="10" width="16" customWidth="1"/>
    <col min="11" max="11" width="7.453125" hidden="1" customWidth="1"/>
    <col min="12" max="12" width="34.453125" hidden="1" customWidth="1"/>
    <col min="13" max="13" width="19.54296875" hidden="1" customWidth="1"/>
  </cols>
  <sheetData>
    <row r="2" spans="1:13" s="207" customFormat="1" ht="15.5" x14ac:dyDescent="0.35">
      <c r="B2" s="212"/>
      <c r="C2" s="212">
        <f>Selection!D9</f>
        <v>0</v>
      </c>
      <c r="F2" s="206"/>
    </row>
    <row r="3" spans="1:13" s="207" customFormat="1" ht="15.5" x14ac:dyDescent="0.35">
      <c r="B3" s="208"/>
      <c r="F3" s="208"/>
    </row>
    <row r="4" spans="1:13" s="207" customFormat="1" ht="15.5" x14ac:dyDescent="0.35">
      <c r="B4" s="208" t="s">
        <v>23130</v>
      </c>
      <c r="F4" s="208"/>
      <c r="J4" s="208"/>
    </row>
    <row r="5" spans="1:13" s="207" customFormat="1" ht="15.5" x14ac:dyDescent="0.35">
      <c r="B5" s="208"/>
      <c r="C5" s="234" t="s">
        <v>23144</v>
      </c>
      <c r="F5" s="208"/>
      <c r="J5" s="208"/>
    </row>
    <row r="6" spans="1:13" s="207" customFormat="1" ht="15.5" x14ac:dyDescent="0.35">
      <c r="F6" s="208"/>
      <c r="J6" s="208"/>
    </row>
    <row r="7" spans="1:13" ht="16" thickBot="1" x14ac:dyDescent="0.4">
      <c r="A7" s="204"/>
      <c r="B7" s="213" t="s">
        <v>23132</v>
      </c>
      <c r="C7" s="214"/>
      <c r="D7" s="214"/>
      <c r="J7" s="204"/>
      <c r="K7" s="208"/>
      <c r="L7" s="207"/>
      <c r="M7" s="207"/>
    </row>
    <row r="8" spans="1:13" ht="15" thickBot="1" x14ac:dyDescent="0.4">
      <c r="K8" s="342" t="s">
        <v>23131</v>
      </c>
      <c r="L8" s="342"/>
      <c r="M8" s="342"/>
    </row>
    <row r="9" spans="1:13" x14ac:dyDescent="0.35">
      <c r="B9" s="204" t="s">
        <v>23125</v>
      </c>
      <c r="J9" s="204"/>
    </row>
    <row r="10" spans="1:13" ht="15" customHeight="1" x14ac:dyDescent="0.35">
      <c r="C10" s="215" t="s">
        <v>23133</v>
      </c>
      <c r="D10" s="216">
        <f>'Page 3'!J43</f>
        <v>0</v>
      </c>
      <c r="E10" s="201"/>
      <c r="I10" s="201"/>
      <c r="K10" s="204" t="s">
        <v>23125</v>
      </c>
    </row>
    <row r="11" spans="1:13" ht="15" customHeight="1" x14ac:dyDescent="0.35">
      <c r="D11" s="201"/>
      <c r="E11" s="201"/>
      <c r="I11" s="201"/>
      <c r="J11" s="204"/>
      <c r="L11" t="s">
        <v>23126</v>
      </c>
      <c r="M11" s="201">
        <f>'Page 3'!J43</f>
        <v>0</v>
      </c>
    </row>
    <row r="12" spans="1:13" x14ac:dyDescent="0.35">
      <c r="D12" s="201"/>
      <c r="E12" s="219"/>
      <c r="I12" s="201"/>
      <c r="L12" t="s">
        <v>23134</v>
      </c>
      <c r="M12" s="203">
        <f>'Page 5a'!I$43+'Page 5b'!I$43+'Page 5c'!I$43+'Page 5d'!I$43</f>
        <v>0</v>
      </c>
    </row>
    <row r="13" spans="1:13" x14ac:dyDescent="0.35">
      <c r="D13" s="201"/>
      <c r="I13" s="201"/>
      <c r="L13" s="217" t="s">
        <v>23135</v>
      </c>
      <c r="M13" s="218">
        <f>SUM(M11:M12)</f>
        <v>0</v>
      </c>
    </row>
    <row r="14" spans="1:13" x14ac:dyDescent="0.35">
      <c r="C14" s="201"/>
    </row>
    <row r="15" spans="1:13" x14ac:dyDescent="0.35">
      <c r="B15" t="s">
        <v>23136</v>
      </c>
      <c r="C15" s="201"/>
      <c r="D15" s="201">
        <f>'Page 2'!J41</f>
        <v>0</v>
      </c>
      <c r="E15" s="201"/>
      <c r="I15" s="201"/>
      <c r="K15" s="204" t="s">
        <v>23124</v>
      </c>
    </row>
    <row r="16" spans="1:13" x14ac:dyDescent="0.35">
      <c r="B16" t="s">
        <v>23137</v>
      </c>
      <c r="C16" s="221"/>
      <c r="D16" s="220">
        <f>'Page 3'!E25</f>
        <v>0</v>
      </c>
      <c r="E16" s="221"/>
      <c r="I16" s="221"/>
      <c r="L16" t="s">
        <v>23136</v>
      </c>
      <c r="M16" s="201">
        <f>'Page 2'!J41</f>
        <v>0</v>
      </c>
    </row>
    <row r="17" spans="2:14" x14ac:dyDescent="0.35">
      <c r="B17" s="215" t="s">
        <v>23139</v>
      </c>
      <c r="C17" s="222"/>
      <c r="D17" s="223">
        <f>D16*D15/100</f>
        <v>0</v>
      </c>
      <c r="E17" s="201"/>
      <c r="I17" s="201"/>
      <c r="L17" t="s">
        <v>23137</v>
      </c>
      <c r="M17" s="220">
        <f>'Page 3'!E25/100</f>
        <v>0</v>
      </c>
    </row>
    <row r="18" spans="2:14" x14ac:dyDescent="0.35">
      <c r="C18" s="201"/>
      <c r="D18" s="201"/>
      <c r="E18" s="201"/>
      <c r="I18" s="201"/>
      <c r="L18" t="s">
        <v>23138</v>
      </c>
      <c r="M18" s="201">
        <f>M17*M16</f>
        <v>0</v>
      </c>
    </row>
    <row r="19" spans="2:14" x14ac:dyDescent="0.35">
      <c r="C19" s="201"/>
      <c r="D19" s="201"/>
      <c r="E19" s="219"/>
      <c r="I19" s="201"/>
      <c r="L19" t="s">
        <v>23134</v>
      </c>
      <c r="M19" s="203">
        <f>'Page 5a'!I$43+'Page 5b'!I$43+'Page 5c'!I$43+'Page 5d'!I$43</f>
        <v>0</v>
      </c>
    </row>
    <row r="20" spans="2:14" x14ac:dyDescent="0.35">
      <c r="L20" s="217" t="s">
        <v>23127</v>
      </c>
      <c r="M20" s="218">
        <f>SUM(M18:M19)</f>
        <v>0</v>
      </c>
    </row>
    <row r="21" spans="2:14" x14ac:dyDescent="0.35">
      <c r="B21" s="215" t="s">
        <v>23140</v>
      </c>
      <c r="C21" s="222"/>
      <c r="D21" s="216">
        <f>D10-D17</f>
        <v>0</v>
      </c>
      <c r="E21" s="219"/>
      <c r="I21" s="201"/>
    </row>
    <row r="22" spans="2:14" x14ac:dyDescent="0.35">
      <c r="B22" t="s">
        <v>23141</v>
      </c>
      <c r="D22" s="225" t="str">
        <f>IFERROR(D21/D17,"")</f>
        <v/>
      </c>
      <c r="I22" s="226"/>
      <c r="L22" s="217" t="s">
        <v>23140</v>
      </c>
      <c r="M22" s="224">
        <f>M13-M20</f>
        <v>0</v>
      </c>
    </row>
    <row r="23" spans="2:14" x14ac:dyDescent="0.35">
      <c r="C23" s="204"/>
      <c r="D23" s="227"/>
      <c r="E23" s="226"/>
      <c r="I23" s="227"/>
      <c r="L23" t="s">
        <v>23141</v>
      </c>
      <c r="M23" s="225" t="e">
        <f>M22/M13</f>
        <v>#DIV/0!</v>
      </c>
      <c r="N23" s="225"/>
    </row>
    <row r="24" spans="2:14" ht="43.5" customHeight="1" x14ac:dyDescent="0.35">
      <c r="B24" s="344" t="s">
        <v>23142</v>
      </c>
      <c r="C24" s="344"/>
      <c r="D24" s="344"/>
      <c r="E24" s="227"/>
      <c r="M24" s="226"/>
    </row>
    <row r="25" spans="2:14" x14ac:dyDescent="0.35">
      <c r="C25" s="228"/>
      <c r="E25" s="227"/>
      <c r="L25" s="343" t="s">
        <v>23142</v>
      </c>
      <c r="M25" s="343"/>
    </row>
    <row r="26" spans="2:14" x14ac:dyDescent="0.35">
      <c r="C26" s="204"/>
      <c r="D26" s="229"/>
      <c r="I26" s="229"/>
      <c r="L26" s="236"/>
    </row>
    <row r="27" spans="2:14" x14ac:dyDescent="0.35">
      <c r="C27" s="123"/>
      <c r="D27" s="231"/>
      <c r="E27" s="230"/>
      <c r="I27" s="231"/>
    </row>
    <row r="28" spans="2:14" x14ac:dyDescent="0.35">
      <c r="E28" s="205"/>
      <c r="J28" s="202"/>
      <c r="L28" s="235" t="e">
        <f>ABS(M23)</f>
        <v>#DIV/0!</v>
      </c>
      <c r="M28" s="230"/>
    </row>
    <row r="29" spans="2:14" x14ac:dyDescent="0.35">
      <c r="D29" s="232"/>
      <c r="I29" s="232"/>
      <c r="J29" s="202"/>
      <c r="M29" s="205"/>
    </row>
    <row r="30" spans="2:14" x14ac:dyDescent="0.35">
      <c r="H30" s="202"/>
      <c r="I30" s="202"/>
      <c r="J30" s="202"/>
    </row>
    <row r="31" spans="2:14" x14ac:dyDescent="0.35">
      <c r="C31" t="s">
        <v>23143</v>
      </c>
      <c r="H31" s="202"/>
      <c r="I31" s="202"/>
      <c r="J31" s="202"/>
      <c r="L31" s="209"/>
    </row>
    <row r="32" spans="2:14" x14ac:dyDescent="0.35">
      <c r="H32" s="202"/>
      <c r="I32" s="202"/>
      <c r="J32" s="202"/>
    </row>
    <row r="33" spans="3:10" x14ac:dyDescent="0.35">
      <c r="H33" s="202"/>
      <c r="I33" s="202"/>
      <c r="J33" s="202"/>
    </row>
    <row r="34" spans="3:10" x14ac:dyDescent="0.35">
      <c r="C34" s="201"/>
      <c r="D34" s="202"/>
      <c r="E34" s="202"/>
      <c r="H34" s="202"/>
      <c r="I34" s="202"/>
    </row>
    <row r="35" spans="3:10" x14ac:dyDescent="0.35">
      <c r="C35" s="202"/>
      <c r="D35" s="202"/>
      <c r="E35" s="202"/>
      <c r="H35" s="211"/>
      <c r="I35" s="211"/>
    </row>
    <row r="36" spans="3:10" x14ac:dyDescent="0.35">
      <c r="H36" s="233"/>
      <c r="I36" s="233"/>
    </row>
  </sheetData>
  <sheetProtection algorithmName="SHA-512" hashValue="Wbxg/Etpzr2tQ7AMikxabpfsppbWyZ/hYAMEtDkkBhHjjQhwu+KFzQHB4Pnwqq80/WQaYt3cIlt2Jy3ApeFy7A==" saltValue="ctTOSLaV/YgS73ol+TFR9g==" spinCount="100000" sheet="1" objects="1" scenarios="1"/>
  <mergeCells count="3">
    <mergeCell ref="K8:M8"/>
    <mergeCell ref="L25:M25"/>
    <mergeCell ref="B24:D24"/>
  </mergeCells>
  <conditionalFormatting sqref="B24:D24">
    <cfRule type="expression" dxfId="3" priority="3">
      <formula>$C$27&gt;4.99%</formula>
    </cfRule>
  </conditionalFormatting>
  <conditionalFormatting sqref="D22">
    <cfRule type="expression" dxfId="2" priority="1">
      <formula>$C$27&gt;4.99%</formula>
    </cfRule>
  </conditionalFormatting>
  <conditionalFormatting sqref="L25">
    <cfRule type="expression" dxfId="1" priority="111">
      <formula>$L$28&gt;4.999%</formula>
    </cfRule>
  </conditionalFormatting>
  <conditionalFormatting sqref="M23">
    <cfRule type="expression" dxfId="0" priority="2">
      <formula>$L$28&gt;4.99%</formula>
    </cfRule>
  </conditionalFormatting>
  <pageMargins left="0.25" right="0.25" top="0.75" bottom="0.75" header="0.3" footer="0.3"/>
  <pageSetup scale="75"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7030A0"/>
  </sheetPr>
  <dimension ref="A1:DP8"/>
  <sheetViews>
    <sheetView workbookViewId="0">
      <selection activeCell="P50" sqref="P50"/>
    </sheetView>
  </sheetViews>
  <sheetFormatPr defaultColWidth="12" defaultRowHeight="10.5" x14ac:dyDescent="0.25"/>
  <cols>
    <col min="1" max="16384" width="12" style="140"/>
  </cols>
  <sheetData>
    <row r="1" spans="1:120" x14ac:dyDescent="0.25">
      <c r="A1" s="138" t="s">
        <v>899</v>
      </c>
      <c r="B1" s="138" t="s">
        <v>900</v>
      </c>
      <c r="C1" s="138" t="s">
        <v>901</v>
      </c>
      <c r="D1" s="138" t="s">
        <v>902</v>
      </c>
      <c r="E1" s="138" t="s">
        <v>903</v>
      </c>
      <c r="F1" s="138" t="s">
        <v>904</v>
      </c>
      <c r="G1" s="138" t="s">
        <v>905</v>
      </c>
      <c r="H1" s="138" t="s">
        <v>906</v>
      </c>
      <c r="I1" s="138" t="s">
        <v>907</v>
      </c>
      <c r="J1" s="138" t="s">
        <v>908</v>
      </c>
      <c r="K1" s="138" t="s">
        <v>909</v>
      </c>
      <c r="L1" s="138" t="s">
        <v>910</v>
      </c>
      <c r="M1" s="138" t="s">
        <v>911</v>
      </c>
      <c r="N1" s="138" t="s">
        <v>912</v>
      </c>
      <c r="O1" s="138" t="s">
        <v>913</v>
      </c>
      <c r="P1" s="138" t="s">
        <v>914</v>
      </c>
      <c r="Q1" s="138" t="s">
        <v>915</v>
      </c>
      <c r="R1" s="138" t="s">
        <v>916</v>
      </c>
      <c r="S1" s="138" t="s">
        <v>917</v>
      </c>
      <c r="T1" s="138" t="s">
        <v>918</v>
      </c>
      <c r="U1" s="138" t="s">
        <v>919</v>
      </c>
      <c r="V1" s="138" t="s">
        <v>920</v>
      </c>
      <c r="W1" s="138" t="s">
        <v>921</v>
      </c>
      <c r="X1" s="138" t="s">
        <v>922</v>
      </c>
      <c r="Y1" s="138" t="s">
        <v>923</v>
      </c>
      <c r="Z1" s="138" t="s">
        <v>924</v>
      </c>
      <c r="AA1" s="138" t="s">
        <v>925</v>
      </c>
      <c r="AB1" s="138" t="s">
        <v>926</v>
      </c>
      <c r="AC1" s="138" t="s">
        <v>927</v>
      </c>
      <c r="AD1" s="138" t="s">
        <v>928</v>
      </c>
      <c r="AE1" s="138" t="s">
        <v>929</v>
      </c>
      <c r="AF1" s="138" t="s">
        <v>930</v>
      </c>
      <c r="AG1" s="138" t="s">
        <v>931</v>
      </c>
      <c r="AH1" s="138" t="s">
        <v>932</v>
      </c>
      <c r="AI1" s="138" t="s">
        <v>933</v>
      </c>
      <c r="AJ1" s="138" t="s">
        <v>934</v>
      </c>
      <c r="AK1" s="138" t="s">
        <v>935</v>
      </c>
      <c r="AL1" s="138" t="s">
        <v>4288</v>
      </c>
      <c r="AM1" s="138" t="s">
        <v>4289</v>
      </c>
      <c r="AN1" s="138" t="s">
        <v>4290</v>
      </c>
      <c r="AO1" s="138" t="s">
        <v>4291</v>
      </c>
      <c r="AP1" s="138" t="s">
        <v>4292</v>
      </c>
      <c r="AQ1" s="138" t="s">
        <v>4293</v>
      </c>
      <c r="AR1" s="138" t="s">
        <v>4294</v>
      </c>
      <c r="AS1" s="138" t="s">
        <v>4295</v>
      </c>
      <c r="AT1" s="138" t="s">
        <v>4296</v>
      </c>
      <c r="AU1" s="138" t="s">
        <v>4297</v>
      </c>
      <c r="AV1" s="138" t="s">
        <v>4298</v>
      </c>
      <c r="AW1" s="138" t="s">
        <v>4299</v>
      </c>
      <c r="AX1" s="138" t="s">
        <v>4300</v>
      </c>
      <c r="AY1" s="138" t="s">
        <v>4301</v>
      </c>
      <c r="AZ1" s="138" t="s">
        <v>4302</v>
      </c>
      <c r="BA1" s="138" t="s">
        <v>4303</v>
      </c>
      <c r="BB1" s="138" t="s">
        <v>4304</v>
      </c>
      <c r="BC1" s="138" t="s">
        <v>4305</v>
      </c>
      <c r="BD1" s="138" t="s">
        <v>4306</v>
      </c>
      <c r="BE1" s="138" t="s">
        <v>4307</v>
      </c>
      <c r="BF1" s="138" t="s">
        <v>4308</v>
      </c>
      <c r="BG1" s="138" t="s">
        <v>4309</v>
      </c>
      <c r="BH1" s="138" t="s">
        <v>4310</v>
      </c>
      <c r="BI1" s="138" t="s">
        <v>4311</v>
      </c>
      <c r="BJ1" s="138" t="s">
        <v>4312</v>
      </c>
      <c r="BK1" s="138" t="s">
        <v>4313</v>
      </c>
      <c r="BL1" s="138" t="s">
        <v>4314</v>
      </c>
      <c r="BM1" s="138" t="s">
        <v>4315</v>
      </c>
      <c r="BN1" s="138" t="s">
        <v>4316</v>
      </c>
      <c r="BO1" s="138" t="s">
        <v>4317</v>
      </c>
      <c r="BP1" s="138" t="s">
        <v>4318</v>
      </c>
      <c r="BQ1" s="138" t="s">
        <v>4319</v>
      </c>
      <c r="BR1" s="138" t="s">
        <v>4320</v>
      </c>
      <c r="BS1" s="138" t="s">
        <v>4321</v>
      </c>
      <c r="BT1" s="138" t="s">
        <v>4322</v>
      </c>
      <c r="BU1" s="138" t="s">
        <v>4323</v>
      </c>
      <c r="BV1" s="138" t="s">
        <v>4324</v>
      </c>
      <c r="BW1" s="138" t="s">
        <v>4325</v>
      </c>
      <c r="BX1" s="138" t="s">
        <v>4326</v>
      </c>
      <c r="BY1" s="138" t="s">
        <v>4327</v>
      </c>
      <c r="BZ1" s="138" t="s">
        <v>4328</v>
      </c>
      <c r="CA1" s="138" t="s">
        <v>4329</v>
      </c>
      <c r="CB1" s="138" t="s">
        <v>4330</v>
      </c>
      <c r="CC1" s="138" t="s">
        <v>4331</v>
      </c>
      <c r="CD1" s="138" t="s">
        <v>4332</v>
      </c>
      <c r="CE1" s="138" t="s">
        <v>4333</v>
      </c>
      <c r="CF1" s="138" t="s">
        <v>4334</v>
      </c>
      <c r="CG1" s="138" t="s">
        <v>4335</v>
      </c>
      <c r="CH1" s="138" t="s">
        <v>4336</v>
      </c>
      <c r="CI1" s="138" t="s">
        <v>4337</v>
      </c>
      <c r="CJ1" s="138" t="s">
        <v>4338</v>
      </c>
      <c r="CK1" s="138" t="s">
        <v>4339</v>
      </c>
      <c r="CL1" s="138" t="s">
        <v>4340</v>
      </c>
      <c r="CM1" s="138" t="s">
        <v>4341</v>
      </c>
      <c r="CN1" s="138" t="s">
        <v>4342</v>
      </c>
      <c r="CO1" s="138" t="s">
        <v>4343</v>
      </c>
      <c r="CP1" s="138" t="s">
        <v>4344</v>
      </c>
      <c r="CQ1" s="138" t="s">
        <v>4345</v>
      </c>
      <c r="CR1" s="138" t="s">
        <v>4346</v>
      </c>
      <c r="CS1" s="138" t="s">
        <v>4347</v>
      </c>
      <c r="CT1" s="138" t="s">
        <v>4348</v>
      </c>
      <c r="CU1" s="138" t="s">
        <v>4349</v>
      </c>
      <c r="CV1" s="138" t="s">
        <v>4350</v>
      </c>
      <c r="CW1" s="138" t="s">
        <v>4351</v>
      </c>
      <c r="CX1" s="138" t="s">
        <v>4352</v>
      </c>
      <c r="CY1" s="138" t="s">
        <v>4353</v>
      </c>
      <c r="CZ1" s="138" t="s">
        <v>4354</v>
      </c>
      <c r="DA1" s="138" t="s">
        <v>4355</v>
      </c>
      <c r="DB1" s="138" t="s">
        <v>4356</v>
      </c>
      <c r="DC1" s="138" t="s">
        <v>4357</v>
      </c>
      <c r="DD1" s="138" t="s">
        <v>4358</v>
      </c>
      <c r="DE1" s="138" t="s">
        <v>4359</v>
      </c>
      <c r="DF1" s="138" t="s">
        <v>4360</v>
      </c>
      <c r="DG1" s="138" t="s">
        <v>4361</v>
      </c>
      <c r="DH1" s="138" t="s">
        <v>4362</v>
      </c>
      <c r="DI1" s="138" t="s">
        <v>4363</v>
      </c>
      <c r="DJ1" s="138" t="s">
        <v>936</v>
      </c>
      <c r="DK1" s="138" t="s">
        <v>937</v>
      </c>
      <c r="DL1" s="138" t="s">
        <v>938</v>
      </c>
      <c r="DM1" s="138" t="s">
        <v>939</v>
      </c>
      <c r="DN1" s="139" t="s">
        <v>937</v>
      </c>
      <c r="DO1" s="139" t="s">
        <v>938</v>
      </c>
      <c r="DP1" s="139" t="s">
        <v>939</v>
      </c>
    </row>
    <row r="2" spans="1:120" x14ac:dyDescent="0.25">
      <c r="F2" s="140">
        <f>Cover!B12</f>
        <v>0</v>
      </c>
      <c r="G2" s="140">
        <f>Cover!B13</f>
        <v>0</v>
      </c>
      <c r="H2" s="140">
        <f>Cover!B14</f>
        <v>0</v>
      </c>
      <c r="I2" s="141">
        <f>Cover!B15</f>
        <v>0</v>
      </c>
      <c r="J2" s="140">
        <f>Cover!B20</f>
        <v>0</v>
      </c>
      <c r="K2" s="140">
        <f>Cover!B21</f>
        <v>0</v>
      </c>
      <c r="L2" s="140">
        <f>Cover!B22</f>
        <v>0</v>
      </c>
      <c r="M2" s="140">
        <f>Cover!B23</f>
        <v>0</v>
      </c>
      <c r="N2" s="140">
        <f>Cover!B24</f>
        <v>0</v>
      </c>
      <c r="O2" s="142">
        <f>'Page 2'!J10</f>
        <v>0</v>
      </c>
      <c r="P2" s="142">
        <f>'Page 2'!J11</f>
        <v>0</v>
      </c>
      <c r="Q2" s="142">
        <f>'Page 2'!J12</f>
        <v>0</v>
      </c>
      <c r="R2" s="142">
        <f>'Page 2'!J13</f>
        <v>0</v>
      </c>
      <c r="S2" s="142">
        <f>'Page 2'!J14</f>
        <v>0</v>
      </c>
      <c r="T2" s="142">
        <f>'Page 2'!J15</f>
        <v>0</v>
      </c>
      <c r="U2" s="142">
        <f>'Page 2'!J17</f>
        <v>0</v>
      </c>
      <c r="V2" s="142">
        <f>'Page 2'!J22</f>
        <v>0</v>
      </c>
      <c r="W2" s="142">
        <f>'Page 2'!J23</f>
        <v>0</v>
      </c>
      <c r="X2" s="142">
        <f>'Page 2'!J24</f>
        <v>0</v>
      </c>
      <c r="Y2" s="142">
        <f>'Page 2'!J28</f>
        <v>0</v>
      </c>
      <c r="Z2" s="142">
        <f>'Page 2'!J30</f>
        <v>0</v>
      </c>
      <c r="AA2" s="142">
        <f>'Page 2'!J31</f>
        <v>0</v>
      </c>
      <c r="AB2" s="142">
        <f>'Page 2'!J32</f>
        <v>0</v>
      </c>
      <c r="AC2" s="142">
        <f>'Page 2'!J33</f>
        <v>0</v>
      </c>
      <c r="AD2" s="142">
        <f>'Page 2'!J35</f>
        <v>0</v>
      </c>
      <c r="AE2" s="142">
        <f>'Page 2'!J38</f>
        <v>0</v>
      </c>
      <c r="AF2" s="142">
        <f>'Page 2'!J41</f>
        <v>0</v>
      </c>
      <c r="AG2" s="140">
        <f>'Page 3'!E25</f>
        <v>0</v>
      </c>
      <c r="AH2" s="142">
        <f>'Page 3'!J32</f>
        <v>0</v>
      </c>
      <c r="AI2" s="142">
        <f>'Page 3'!J34</f>
        <v>0</v>
      </c>
      <c r="AJ2" s="142">
        <f>'Page 3'!J36</f>
        <v>0</v>
      </c>
      <c r="AK2" s="142">
        <f>'Page 3'!J38</f>
        <v>0</v>
      </c>
      <c r="AL2" s="142">
        <f>'Page 3'!G40</f>
        <v>0</v>
      </c>
      <c r="AM2" s="142">
        <f>'Page 3'!J43</f>
        <v>0</v>
      </c>
      <c r="AN2" s="142">
        <f>'Page 4'!N11</f>
        <v>0</v>
      </c>
      <c r="AO2" s="142">
        <f>'Page 4'!N12</f>
        <v>0</v>
      </c>
      <c r="AP2" s="142">
        <f>'Page 4'!N13</f>
        <v>0</v>
      </c>
      <c r="AQ2" s="142">
        <f>'Page 4'!N14</f>
        <v>0</v>
      </c>
      <c r="AR2" s="142">
        <f>'Page 4'!N15</f>
        <v>0</v>
      </c>
      <c r="AS2" s="142">
        <f>'Page 4'!N16</f>
        <v>0</v>
      </c>
      <c r="AT2" s="142">
        <f>'Page 4'!N17</f>
        <v>0</v>
      </c>
      <c r="AU2" s="142"/>
      <c r="AX2" s="142">
        <f>'Page 4'!N22</f>
        <v>0</v>
      </c>
      <c r="AY2" s="142">
        <f>'Page 4'!N24</f>
        <v>0</v>
      </c>
      <c r="AZ2" s="142">
        <f>'Page 4'!N25</f>
        <v>0</v>
      </c>
      <c r="BA2" s="142">
        <f>'Page 4'!N26</f>
        <v>0</v>
      </c>
      <c r="BB2" s="142">
        <f>'Page 4'!N27</f>
        <v>0</v>
      </c>
      <c r="BC2" s="142">
        <f>'Page 4'!N29</f>
        <v>0</v>
      </c>
      <c r="BD2" s="142">
        <f>'Page 4'!N31</f>
        <v>0</v>
      </c>
      <c r="BE2" s="142">
        <f>'Page 4'!N34</f>
        <v>0</v>
      </c>
      <c r="BF2" s="142">
        <f>'Page 4'!N38</f>
        <v>0</v>
      </c>
      <c r="BG2" s="142">
        <f>'Page 4'!N39</f>
        <v>0</v>
      </c>
      <c r="BH2" s="142">
        <f>'Page 4'!N40</f>
        <v>0</v>
      </c>
      <c r="BI2" s="142">
        <f>'Page 4'!N41</f>
        <v>0</v>
      </c>
      <c r="BJ2" s="142">
        <f>'Page 4'!N42</f>
        <v>0</v>
      </c>
      <c r="BK2" s="142">
        <f>'Page 6'!F11</f>
        <v>0</v>
      </c>
      <c r="BL2" s="142">
        <f>'Page 6'!F12</f>
        <v>0</v>
      </c>
      <c r="BM2" s="143">
        <f>'Page 6'!D13</f>
        <v>0</v>
      </c>
      <c r="BN2" s="142">
        <f>'Page 6'!F15</f>
        <v>0</v>
      </c>
      <c r="BO2" s="142">
        <f>'Page 6'!F16</f>
        <v>0</v>
      </c>
      <c r="BP2" s="142">
        <f>'Page 6'!F17</f>
        <v>0</v>
      </c>
      <c r="BQ2" s="142">
        <f>'Page 6'!F18</f>
        <v>0</v>
      </c>
      <c r="BR2" s="142">
        <f>'Page 6'!C22</f>
        <v>0</v>
      </c>
      <c r="BS2" s="142">
        <f>'Page 6'!F22</f>
        <v>0</v>
      </c>
      <c r="BT2" s="142">
        <f>'Page 6'!C23</f>
        <v>0</v>
      </c>
      <c r="BU2" s="142">
        <f>'Page 6'!F23</f>
        <v>0</v>
      </c>
      <c r="BV2" s="142">
        <f>'Page 6'!C24</f>
        <v>0</v>
      </c>
      <c r="BW2" s="142">
        <f>'Page 6'!F24</f>
        <v>0</v>
      </c>
      <c r="BX2" s="142">
        <f>'Page 6'!C25</f>
        <v>0</v>
      </c>
      <c r="BY2" s="142">
        <f>'Page 6'!F25</f>
        <v>0</v>
      </c>
      <c r="BZ2" s="142">
        <f>'Page 6'!C26</f>
        <v>0</v>
      </c>
      <c r="CA2" s="142">
        <f>'Page 6'!F26</f>
        <v>0</v>
      </c>
      <c r="CB2" s="142">
        <f>'Page 6'!F28</f>
        <v>0</v>
      </c>
      <c r="CC2" s="140">
        <f>'Page 6'!F36</f>
        <v>0</v>
      </c>
      <c r="CD2" s="142">
        <f>'Page 6'!F37</f>
        <v>0</v>
      </c>
      <c r="CE2" s="140">
        <f>'Page 6'!F39</f>
        <v>0</v>
      </c>
      <c r="CF2" s="142">
        <f>'Page 6'!F40</f>
        <v>0</v>
      </c>
      <c r="CG2" s="142">
        <f>'Page 6'!F42</f>
        <v>0</v>
      </c>
      <c r="CH2" s="140">
        <f>'Page 6'!F51</f>
        <v>0</v>
      </c>
      <c r="CI2" s="142">
        <f>'Page 6'!F52</f>
        <v>0</v>
      </c>
      <c r="CJ2" s="142">
        <f>'Page 6'!F54</f>
        <v>0</v>
      </c>
      <c r="CK2" s="142">
        <f>'Page 6'!F55</f>
        <v>0</v>
      </c>
      <c r="CL2" s="142">
        <f>'Page 6'!F56</f>
        <v>0</v>
      </c>
      <c r="CM2" s="142">
        <f>'Page 6'!F57</f>
        <v>0</v>
      </c>
      <c r="CN2" s="142">
        <f>'Page 6'!F58</f>
        <v>0</v>
      </c>
      <c r="CO2" s="140">
        <f>'Page 6'!D60</f>
        <v>0</v>
      </c>
      <c r="CP2" s="140">
        <f>'Page 6'!F65</f>
        <v>0</v>
      </c>
      <c r="CQ2" s="144">
        <f>'Page 6'!F66</f>
        <v>0</v>
      </c>
      <c r="CR2" s="140">
        <f>'Page 2'!M10</f>
        <v>0</v>
      </c>
      <c r="CS2" s="140">
        <f>'Page 2'!M11</f>
        <v>0</v>
      </c>
      <c r="CT2" s="140">
        <f>'Page 2'!M12</f>
        <v>0</v>
      </c>
      <c r="CU2" s="140">
        <f>'Page 2'!M13</f>
        <v>0</v>
      </c>
      <c r="CV2" s="140">
        <f>'Page 2'!M14</f>
        <v>0</v>
      </c>
      <c r="CW2" s="140">
        <f>'Page 2'!M15</f>
        <v>0</v>
      </c>
      <c r="CX2" s="140">
        <f>'Page 2'!M17</f>
        <v>0</v>
      </c>
      <c r="CY2" s="140">
        <f>'Page 2'!M22</f>
        <v>0</v>
      </c>
      <c r="CZ2" s="140">
        <f>'Page 2'!M23</f>
        <v>0</v>
      </c>
      <c r="DA2" s="140">
        <f>'Page 2'!M24</f>
        <v>0</v>
      </c>
      <c r="DB2" s="140">
        <f>'Page 2'!M28</f>
        <v>0</v>
      </c>
      <c r="DC2" s="140">
        <f>'Page 2'!M30</f>
        <v>0</v>
      </c>
      <c r="DD2" s="140">
        <f>'Page 2'!M31</f>
        <v>0</v>
      </c>
      <c r="DE2" s="140">
        <f>'Page 2'!M32</f>
        <v>0</v>
      </c>
      <c r="DF2" s="140">
        <f>'Page 2'!M33</f>
        <v>0</v>
      </c>
      <c r="DG2" s="140">
        <f>'Page 2'!M35</f>
        <v>0</v>
      </c>
      <c r="DH2" s="140">
        <f>'Page 2'!M38</f>
        <v>0</v>
      </c>
      <c r="DI2" s="140">
        <f>'Page 2'!M41</f>
        <v>0</v>
      </c>
    </row>
    <row r="7" spans="1:120" ht="15.5" x14ac:dyDescent="0.35">
      <c r="DL7" s="145" t="s">
        <v>23015</v>
      </c>
    </row>
    <row r="8" spans="1:120" ht="15.5" x14ac:dyDescent="0.35">
      <c r="B8" s="145" t="s">
        <v>23015</v>
      </c>
    </row>
  </sheetData>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7030A0"/>
  </sheetPr>
  <dimension ref="A1:DP1072"/>
  <sheetViews>
    <sheetView topLeftCell="AW1" workbookViewId="0">
      <selection activeCell="BK1" sqref="BK1"/>
    </sheetView>
  </sheetViews>
  <sheetFormatPr defaultRowHeight="14.5" x14ac:dyDescent="0.35"/>
  <cols>
    <col min="11" max="11" width="21.453125" customWidth="1"/>
  </cols>
  <sheetData>
    <row r="1" spans="1:120" x14ac:dyDescent="0.35">
      <c r="A1" s="134" t="s">
        <v>899</v>
      </c>
      <c r="B1" s="134" t="s">
        <v>900</v>
      </c>
      <c r="C1" s="134" t="s">
        <v>901</v>
      </c>
      <c r="D1" s="134" t="s">
        <v>902</v>
      </c>
      <c r="E1" s="134" t="s">
        <v>903</v>
      </c>
      <c r="F1" s="134" t="s">
        <v>904</v>
      </c>
      <c r="G1" s="134" t="s">
        <v>905</v>
      </c>
      <c r="H1" s="134" t="s">
        <v>906</v>
      </c>
      <c r="I1" s="134" t="s">
        <v>907</v>
      </c>
      <c r="J1" s="134" t="s">
        <v>908</v>
      </c>
      <c r="K1" s="134" t="s">
        <v>909</v>
      </c>
      <c r="L1" s="134" t="s">
        <v>910</v>
      </c>
      <c r="M1" s="134" t="s">
        <v>911</v>
      </c>
      <c r="N1" s="134" t="s">
        <v>912</v>
      </c>
      <c r="O1" s="134" t="s">
        <v>913</v>
      </c>
      <c r="P1" s="134" t="s">
        <v>914</v>
      </c>
      <c r="Q1" s="134" t="s">
        <v>915</v>
      </c>
      <c r="R1" s="134" t="s">
        <v>916</v>
      </c>
      <c r="S1" s="134" t="s">
        <v>917</v>
      </c>
      <c r="T1" s="134" t="s">
        <v>918</v>
      </c>
      <c r="U1" s="134" t="s">
        <v>919</v>
      </c>
      <c r="V1" s="134" t="s">
        <v>920</v>
      </c>
      <c r="W1" s="134" t="s">
        <v>921</v>
      </c>
      <c r="X1" s="134" t="s">
        <v>922</v>
      </c>
      <c r="Y1" s="134" t="s">
        <v>923</v>
      </c>
      <c r="Z1" s="134" t="s">
        <v>924</v>
      </c>
      <c r="AA1" s="134" t="s">
        <v>925</v>
      </c>
      <c r="AB1" s="134" t="s">
        <v>926</v>
      </c>
      <c r="AC1" s="134" t="s">
        <v>927</v>
      </c>
      <c r="AD1" s="134" t="s">
        <v>928</v>
      </c>
      <c r="AE1" s="134" t="s">
        <v>929</v>
      </c>
      <c r="AF1" s="134" t="s">
        <v>930</v>
      </c>
      <c r="AG1" s="134" t="s">
        <v>931</v>
      </c>
      <c r="AH1" s="134" t="s">
        <v>932</v>
      </c>
      <c r="AI1" s="134" t="s">
        <v>933</v>
      </c>
      <c r="AJ1" s="134" t="s">
        <v>934</v>
      </c>
      <c r="AK1" s="134" t="s">
        <v>935</v>
      </c>
      <c r="AL1" s="134" t="s">
        <v>4288</v>
      </c>
      <c r="AM1" s="134" t="s">
        <v>4289</v>
      </c>
      <c r="AN1" s="134" t="s">
        <v>4290</v>
      </c>
      <c r="AO1" s="134" t="s">
        <v>4291</v>
      </c>
      <c r="AP1" s="134" t="s">
        <v>4292</v>
      </c>
      <c r="AQ1" s="134" t="s">
        <v>4293</v>
      </c>
      <c r="AR1" s="134" t="s">
        <v>4294</v>
      </c>
      <c r="AS1" s="134" t="s">
        <v>4295</v>
      </c>
      <c r="AT1" s="134" t="s">
        <v>4296</v>
      </c>
      <c r="AU1" s="134" t="s">
        <v>4297</v>
      </c>
      <c r="AV1" s="134" t="s">
        <v>4298</v>
      </c>
      <c r="AW1" s="134" t="s">
        <v>4299</v>
      </c>
      <c r="AX1" s="134" t="s">
        <v>4300</v>
      </c>
      <c r="AY1" s="134" t="s">
        <v>4301</v>
      </c>
      <c r="AZ1" s="134" t="s">
        <v>4302</v>
      </c>
      <c r="BA1" s="134" t="s">
        <v>4303</v>
      </c>
      <c r="BB1" s="134" t="s">
        <v>4304</v>
      </c>
      <c r="BC1" s="134" t="s">
        <v>4305</v>
      </c>
      <c r="BD1" s="134" t="s">
        <v>4306</v>
      </c>
      <c r="BE1" s="134" t="s">
        <v>4307</v>
      </c>
      <c r="BF1" s="134" t="s">
        <v>4308</v>
      </c>
      <c r="BG1" s="134" t="s">
        <v>4309</v>
      </c>
      <c r="BH1" s="134" t="s">
        <v>4310</v>
      </c>
      <c r="BI1" s="134" t="s">
        <v>4311</v>
      </c>
      <c r="BJ1" s="134" t="s">
        <v>4312</v>
      </c>
      <c r="BK1" s="134" t="s">
        <v>4313</v>
      </c>
      <c r="BL1" s="134" t="s">
        <v>4314</v>
      </c>
      <c r="BM1" s="134" t="s">
        <v>4315</v>
      </c>
      <c r="BN1" s="134" t="s">
        <v>4316</v>
      </c>
      <c r="BO1" s="134" t="s">
        <v>4317</v>
      </c>
      <c r="BP1" s="134" t="s">
        <v>4318</v>
      </c>
      <c r="BQ1" s="134" t="s">
        <v>4319</v>
      </c>
      <c r="BR1" s="134" t="s">
        <v>4320</v>
      </c>
      <c r="BS1" s="134" t="s">
        <v>4321</v>
      </c>
      <c r="BT1" s="134" t="s">
        <v>4322</v>
      </c>
      <c r="BU1" s="134" t="s">
        <v>4323</v>
      </c>
      <c r="BV1" s="134" t="s">
        <v>4324</v>
      </c>
      <c r="BW1" s="134" t="s">
        <v>4325</v>
      </c>
      <c r="BX1" s="134" t="s">
        <v>4326</v>
      </c>
      <c r="BY1" s="134" t="s">
        <v>4327</v>
      </c>
      <c r="BZ1" s="134" t="s">
        <v>4328</v>
      </c>
      <c r="CA1" s="134" t="s">
        <v>4329</v>
      </c>
      <c r="CB1" s="134" t="s">
        <v>4330</v>
      </c>
      <c r="CC1" s="134" t="s">
        <v>4331</v>
      </c>
      <c r="CD1" s="134" t="s">
        <v>4332</v>
      </c>
      <c r="CE1" s="134" t="s">
        <v>4333</v>
      </c>
      <c r="CF1" s="134" t="s">
        <v>4334</v>
      </c>
      <c r="CG1" s="134" t="s">
        <v>4335</v>
      </c>
      <c r="CH1" s="134" t="s">
        <v>4336</v>
      </c>
      <c r="CI1" s="134" t="s">
        <v>4337</v>
      </c>
      <c r="CJ1" s="134" t="s">
        <v>4338</v>
      </c>
      <c r="CK1" s="134" t="s">
        <v>4339</v>
      </c>
      <c r="CL1" s="134" t="s">
        <v>4340</v>
      </c>
      <c r="CM1" s="134" t="s">
        <v>4341</v>
      </c>
      <c r="CN1" s="134" t="s">
        <v>4342</v>
      </c>
      <c r="CO1" s="134" t="s">
        <v>4343</v>
      </c>
      <c r="CP1" s="134" t="s">
        <v>4344</v>
      </c>
      <c r="CQ1" s="134" t="s">
        <v>4345</v>
      </c>
      <c r="CR1" s="134" t="s">
        <v>4346</v>
      </c>
      <c r="CS1" s="134" t="s">
        <v>4347</v>
      </c>
      <c r="CT1" s="134" t="s">
        <v>4348</v>
      </c>
      <c r="CU1" s="134" t="s">
        <v>4349</v>
      </c>
      <c r="CV1" s="134" t="s">
        <v>4350</v>
      </c>
      <c r="CW1" s="134" t="s">
        <v>4351</v>
      </c>
      <c r="CX1" s="134" t="s">
        <v>4352</v>
      </c>
      <c r="CY1" s="134" t="s">
        <v>4353</v>
      </c>
      <c r="CZ1" s="134" t="s">
        <v>4354</v>
      </c>
      <c r="DA1" s="134" t="s">
        <v>4355</v>
      </c>
      <c r="DB1" s="134" t="s">
        <v>4356</v>
      </c>
      <c r="DC1" s="134" t="s">
        <v>4357</v>
      </c>
      <c r="DD1" s="134" t="s">
        <v>4358</v>
      </c>
      <c r="DE1" s="134" t="s">
        <v>4359</v>
      </c>
      <c r="DF1" s="134" t="s">
        <v>4360</v>
      </c>
      <c r="DG1" s="134" t="s">
        <v>4361</v>
      </c>
      <c r="DH1" s="134" t="s">
        <v>4362</v>
      </c>
      <c r="DI1" s="134" t="s">
        <v>4363</v>
      </c>
      <c r="DJ1" s="134" t="s">
        <v>936</v>
      </c>
      <c r="DK1" s="134" t="s">
        <v>937</v>
      </c>
      <c r="DL1" s="134" t="s">
        <v>938</v>
      </c>
      <c r="DM1" s="134" t="s">
        <v>939</v>
      </c>
      <c r="DN1" s="131" t="s">
        <v>937</v>
      </c>
      <c r="DO1" s="131" t="s">
        <v>938</v>
      </c>
      <c r="DP1" s="131" t="s">
        <v>939</v>
      </c>
    </row>
    <row r="2" spans="1:120" ht="29" x14ac:dyDescent="0.35">
      <c r="A2" s="135">
        <v>1</v>
      </c>
      <c r="B2" s="136" t="s">
        <v>4364</v>
      </c>
      <c r="C2" s="135">
        <v>685</v>
      </c>
      <c r="D2" s="135" t="b">
        <v>1</v>
      </c>
      <c r="E2" s="136" t="s">
        <v>1196</v>
      </c>
      <c r="F2" s="136" t="s">
        <v>941</v>
      </c>
      <c r="G2" s="136" t="s">
        <v>941</v>
      </c>
      <c r="H2" s="136" t="s">
        <v>941</v>
      </c>
      <c r="I2" s="136" t="s">
        <v>941</v>
      </c>
      <c r="J2" s="136" t="s">
        <v>941</v>
      </c>
      <c r="K2" s="136" t="s">
        <v>8</v>
      </c>
      <c r="L2" s="136" t="s">
        <v>941</v>
      </c>
      <c r="M2" s="136" t="s">
        <v>941</v>
      </c>
      <c r="N2" s="136" t="s">
        <v>941</v>
      </c>
      <c r="O2" s="136" t="s">
        <v>4365</v>
      </c>
      <c r="P2" s="136" t="s">
        <v>4366</v>
      </c>
      <c r="Q2" s="136" t="s">
        <v>948</v>
      </c>
      <c r="R2" s="136" t="s">
        <v>948</v>
      </c>
      <c r="S2" s="136" t="s">
        <v>4367</v>
      </c>
      <c r="T2" s="136" t="s">
        <v>4368</v>
      </c>
      <c r="U2" s="136" t="s">
        <v>4369</v>
      </c>
      <c r="V2" s="136" t="s">
        <v>4370</v>
      </c>
      <c r="W2" s="136" t="s">
        <v>4371</v>
      </c>
      <c r="X2" s="136" t="s">
        <v>4372</v>
      </c>
      <c r="Y2" s="136" t="s">
        <v>4373</v>
      </c>
      <c r="Z2" s="136" t="s">
        <v>4374</v>
      </c>
      <c r="AA2" s="136" t="s">
        <v>4375</v>
      </c>
      <c r="AB2" s="136" t="s">
        <v>4376</v>
      </c>
      <c r="AC2" s="136" t="s">
        <v>4377</v>
      </c>
      <c r="AD2" s="136" t="s">
        <v>4378</v>
      </c>
      <c r="AE2" s="136" t="s">
        <v>4379</v>
      </c>
      <c r="AF2" s="136" t="s">
        <v>4380</v>
      </c>
      <c r="AG2" s="136" t="s">
        <v>1204</v>
      </c>
      <c r="AH2" s="136" t="s">
        <v>4381</v>
      </c>
      <c r="AI2" s="136" t="s">
        <v>1722</v>
      </c>
      <c r="AJ2" s="136" t="s">
        <v>3376</v>
      </c>
      <c r="AK2" s="136" t="s">
        <v>948</v>
      </c>
      <c r="AL2" s="136" t="s">
        <v>941</v>
      </c>
      <c r="AM2" s="136" t="s">
        <v>4382</v>
      </c>
      <c r="AN2" s="136" t="s">
        <v>941</v>
      </c>
      <c r="AO2" s="136" t="s">
        <v>941</v>
      </c>
      <c r="AP2" s="136" t="s">
        <v>941</v>
      </c>
      <c r="AQ2" s="136" t="s">
        <v>941</v>
      </c>
      <c r="AR2" s="136" t="s">
        <v>941</v>
      </c>
      <c r="AS2" s="136" t="s">
        <v>941</v>
      </c>
      <c r="AT2" s="136" t="s">
        <v>941</v>
      </c>
      <c r="AU2" s="136" t="s">
        <v>941</v>
      </c>
      <c r="AV2" s="136" t="s">
        <v>941</v>
      </c>
      <c r="AW2" s="136" t="s">
        <v>941</v>
      </c>
      <c r="AX2" s="136" t="s">
        <v>941</v>
      </c>
      <c r="AY2" s="136" t="s">
        <v>941</v>
      </c>
      <c r="AZ2" s="136" t="s">
        <v>941</v>
      </c>
      <c r="BA2" s="136" t="s">
        <v>941</v>
      </c>
      <c r="BB2" s="136" t="s">
        <v>941</v>
      </c>
      <c r="BC2" s="136" t="s">
        <v>941</v>
      </c>
      <c r="BD2" s="136" t="s">
        <v>941</v>
      </c>
      <c r="BE2" s="136" t="s">
        <v>941</v>
      </c>
      <c r="BF2" s="136" t="s">
        <v>941</v>
      </c>
      <c r="BG2" s="136" t="s">
        <v>941</v>
      </c>
      <c r="BH2" s="136" t="s">
        <v>941</v>
      </c>
      <c r="BI2" s="136" t="s">
        <v>941</v>
      </c>
      <c r="BJ2" s="136" t="s">
        <v>941</v>
      </c>
      <c r="BK2" s="136" t="s">
        <v>3247</v>
      </c>
      <c r="BL2" s="136" t="s">
        <v>941</v>
      </c>
      <c r="BM2" s="136" t="s">
        <v>941</v>
      </c>
      <c r="BN2" s="136" t="s">
        <v>941</v>
      </c>
      <c r="BO2" s="136" t="s">
        <v>941</v>
      </c>
      <c r="BP2" s="136" t="s">
        <v>941</v>
      </c>
      <c r="BQ2" s="136" t="s">
        <v>941</v>
      </c>
      <c r="BR2" s="136" t="s">
        <v>941</v>
      </c>
      <c r="BS2" s="136" t="s">
        <v>941</v>
      </c>
      <c r="BT2" s="136" t="s">
        <v>941</v>
      </c>
      <c r="BU2" s="136" t="s">
        <v>941</v>
      </c>
      <c r="BV2" s="136" t="s">
        <v>941</v>
      </c>
      <c r="BW2" s="136" t="s">
        <v>941</v>
      </c>
      <c r="BX2" s="136" t="s">
        <v>941</v>
      </c>
      <c r="BY2" s="136" t="s">
        <v>941</v>
      </c>
      <c r="BZ2" s="136" t="s">
        <v>941</v>
      </c>
      <c r="CA2" s="136" t="s">
        <v>941</v>
      </c>
      <c r="CB2" s="136" t="s">
        <v>3247</v>
      </c>
      <c r="CC2" s="136" t="s">
        <v>948</v>
      </c>
      <c r="CD2" s="136" t="s">
        <v>941</v>
      </c>
      <c r="CE2" s="136" t="s">
        <v>948</v>
      </c>
      <c r="CF2" s="136" t="s">
        <v>941</v>
      </c>
      <c r="CG2" s="136" t="s">
        <v>948</v>
      </c>
      <c r="CH2" s="136" t="s">
        <v>948</v>
      </c>
      <c r="CI2" s="136" t="s">
        <v>941</v>
      </c>
      <c r="CJ2" s="136" t="s">
        <v>941</v>
      </c>
      <c r="CK2" s="136" t="s">
        <v>941</v>
      </c>
      <c r="CL2" s="136" t="s">
        <v>941</v>
      </c>
      <c r="CM2" s="136" t="s">
        <v>941</v>
      </c>
      <c r="CN2" s="136" t="s">
        <v>948</v>
      </c>
      <c r="CO2" s="136" t="s">
        <v>540</v>
      </c>
      <c r="CP2" s="136" t="s">
        <v>941</v>
      </c>
      <c r="CQ2" s="136" t="s">
        <v>941</v>
      </c>
      <c r="CR2" s="136" t="s">
        <v>4383</v>
      </c>
      <c r="CS2" s="136" t="s">
        <v>941</v>
      </c>
      <c r="CT2" s="136" t="s">
        <v>941</v>
      </c>
      <c r="CU2" s="136" t="s">
        <v>941</v>
      </c>
      <c r="CV2" s="136" t="s">
        <v>941</v>
      </c>
      <c r="CW2" s="136" t="s">
        <v>941</v>
      </c>
      <c r="CX2" s="136" t="s">
        <v>941</v>
      </c>
      <c r="CY2" s="136" t="s">
        <v>941</v>
      </c>
      <c r="CZ2" s="136" t="s">
        <v>941</v>
      </c>
      <c r="DA2" s="136" t="s">
        <v>941</v>
      </c>
      <c r="DB2" s="136" t="s">
        <v>941</v>
      </c>
      <c r="DC2" s="136" t="s">
        <v>941</v>
      </c>
      <c r="DD2" s="136" t="s">
        <v>941</v>
      </c>
      <c r="DE2" s="136" t="s">
        <v>941</v>
      </c>
      <c r="DF2" s="136" t="s">
        <v>941</v>
      </c>
      <c r="DG2" s="136" t="s">
        <v>941</v>
      </c>
      <c r="DH2" s="136" t="s">
        <v>941</v>
      </c>
      <c r="DI2" s="136" t="s">
        <v>941</v>
      </c>
      <c r="DJ2" s="136" t="s">
        <v>1353</v>
      </c>
      <c r="DK2" s="137">
        <v>42754.492905092593</v>
      </c>
      <c r="DL2" s="136" t="s">
        <v>1692</v>
      </c>
      <c r="DM2" s="137">
        <v>42754.57408564815</v>
      </c>
      <c r="DN2" s="133">
        <v>42086.574907407405</v>
      </c>
      <c r="DO2" s="132" t="s">
        <v>957</v>
      </c>
      <c r="DP2" s="133">
        <v>42086.574907407405</v>
      </c>
    </row>
    <row r="3" spans="1:120" ht="58" x14ac:dyDescent="0.35">
      <c r="A3" s="135">
        <v>2</v>
      </c>
      <c r="B3" s="136" t="s">
        <v>4364</v>
      </c>
      <c r="C3" s="135">
        <v>104</v>
      </c>
      <c r="D3" s="135" t="b">
        <v>1</v>
      </c>
      <c r="E3" s="136" t="s">
        <v>941</v>
      </c>
      <c r="F3" s="136" t="s">
        <v>1004</v>
      </c>
      <c r="G3" s="136" t="s">
        <v>1005</v>
      </c>
      <c r="H3" s="136" t="s">
        <v>1006</v>
      </c>
      <c r="I3" s="136" t="s">
        <v>4384</v>
      </c>
      <c r="J3" s="136" t="s">
        <v>1004</v>
      </c>
      <c r="K3" s="136" t="s">
        <v>941</v>
      </c>
      <c r="L3" s="136" t="s">
        <v>4385</v>
      </c>
      <c r="M3" s="136" t="s">
        <v>1007</v>
      </c>
      <c r="N3" s="136" t="s">
        <v>4386</v>
      </c>
      <c r="O3" s="136" t="s">
        <v>4387</v>
      </c>
      <c r="P3" s="136" t="s">
        <v>948</v>
      </c>
      <c r="Q3" s="136" t="s">
        <v>948</v>
      </c>
      <c r="R3" s="136" t="s">
        <v>948</v>
      </c>
      <c r="S3" s="136" t="s">
        <v>4387</v>
      </c>
      <c r="T3" s="136" t="s">
        <v>4388</v>
      </c>
      <c r="U3" s="136" t="s">
        <v>4389</v>
      </c>
      <c r="V3" s="136" t="s">
        <v>948</v>
      </c>
      <c r="W3" s="136" t="s">
        <v>948</v>
      </c>
      <c r="X3" s="136" t="s">
        <v>948</v>
      </c>
      <c r="Y3" s="136" t="s">
        <v>4390</v>
      </c>
      <c r="Z3" s="136" t="s">
        <v>948</v>
      </c>
      <c r="AA3" s="136" t="s">
        <v>948</v>
      </c>
      <c r="AB3" s="136" t="s">
        <v>4390</v>
      </c>
      <c r="AC3" s="136" t="s">
        <v>948</v>
      </c>
      <c r="AD3" s="136" t="s">
        <v>4390</v>
      </c>
      <c r="AE3" s="136" t="s">
        <v>4391</v>
      </c>
      <c r="AF3" s="136" t="s">
        <v>4392</v>
      </c>
      <c r="AG3" s="136" t="s">
        <v>1008</v>
      </c>
      <c r="AH3" s="136" t="s">
        <v>4393</v>
      </c>
      <c r="AI3" s="136" t="s">
        <v>948</v>
      </c>
      <c r="AJ3" s="136" t="s">
        <v>948</v>
      </c>
      <c r="AK3" s="136" t="s">
        <v>948</v>
      </c>
      <c r="AL3" s="136" t="s">
        <v>941</v>
      </c>
      <c r="AM3" s="136" t="s">
        <v>4393</v>
      </c>
      <c r="AN3" s="136" t="s">
        <v>941</v>
      </c>
      <c r="AO3" s="136" t="s">
        <v>941</v>
      </c>
      <c r="AP3" s="136" t="s">
        <v>941</v>
      </c>
      <c r="AQ3" s="136" t="s">
        <v>941</v>
      </c>
      <c r="AR3" s="136" t="s">
        <v>941</v>
      </c>
      <c r="AS3" s="136" t="s">
        <v>941</v>
      </c>
      <c r="AT3" s="136" t="s">
        <v>941</v>
      </c>
      <c r="AU3" s="136" t="s">
        <v>941</v>
      </c>
      <c r="AV3" s="136" t="s">
        <v>941</v>
      </c>
      <c r="AW3" s="136" t="s">
        <v>941</v>
      </c>
      <c r="AX3" s="136" t="s">
        <v>941</v>
      </c>
      <c r="AY3" s="136" t="s">
        <v>941</v>
      </c>
      <c r="AZ3" s="136" t="s">
        <v>941</v>
      </c>
      <c r="BA3" s="136" t="s">
        <v>941</v>
      </c>
      <c r="BB3" s="136" t="s">
        <v>941</v>
      </c>
      <c r="BC3" s="136" t="s">
        <v>941</v>
      </c>
      <c r="BD3" s="136" t="s">
        <v>941</v>
      </c>
      <c r="BE3" s="136" t="s">
        <v>941</v>
      </c>
      <c r="BF3" s="136" t="s">
        <v>941</v>
      </c>
      <c r="BG3" s="136" t="s">
        <v>941</v>
      </c>
      <c r="BH3" s="136" t="s">
        <v>941</v>
      </c>
      <c r="BI3" s="136" t="s">
        <v>941</v>
      </c>
      <c r="BJ3" s="136" t="s">
        <v>941</v>
      </c>
      <c r="BK3" s="136" t="s">
        <v>941</v>
      </c>
      <c r="BL3" s="136" t="s">
        <v>941</v>
      </c>
      <c r="BM3" s="136" t="s">
        <v>941</v>
      </c>
      <c r="BN3" s="136" t="s">
        <v>941</v>
      </c>
      <c r="BO3" s="136" t="s">
        <v>941</v>
      </c>
      <c r="BP3" s="136" t="s">
        <v>941</v>
      </c>
      <c r="BQ3" s="136" t="s">
        <v>941</v>
      </c>
      <c r="BR3" s="136" t="s">
        <v>941</v>
      </c>
      <c r="BS3" s="136" t="s">
        <v>941</v>
      </c>
      <c r="BT3" s="136" t="s">
        <v>941</v>
      </c>
      <c r="BU3" s="136" t="s">
        <v>941</v>
      </c>
      <c r="BV3" s="136" t="s">
        <v>941</v>
      </c>
      <c r="BW3" s="136" t="s">
        <v>941</v>
      </c>
      <c r="BX3" s="136" t="s">
        <v>941</v>
      </c>
      <c r="BY3" s="136" t="s">
        <v>941</v>
      </c>
      <c r="BZ3" s="136" t="s">
        <v>941</v>
      </c>
      <c r="CA3" s="136" t="s">
        <v>941</v>
      </c>
      <c r="CB3" s="136" t="s">
        <v>948</v>
      </c>
      <c r="CC3" s="136" t="s">
        <v>948</v>
      </c>
      <c r="CD3" s="136" t="s">
        <v>941</v>
      </c>
      <c r="CE3" s="136" t="s">
        <v>948</v>
      </c>
      <c r="CF3" s="136" t="s">
        <v>941</v>
      </c>
      <c r="CG3" s="136" t="s">
        <v>948</v>
      </c>
      <c r="CH3" s="136" t="s">
        <v>948</v>
      </c>
      <c r="CI3" s="136" t="s">
        <v>941</v>
      </c>
      <c r="CJ3" s="136" t="s">
        <v>941</v>
      </c>
      <c r="CK3" s="136" t="s">
        <v>941</v>
      </c>
      <c r="CL3" s="136" t="s">
        <v>941</v>
      </c>
      <c r="CM3" s="136" t="s">
        <v>941</v>
      </c>
      <c r="CN3" s="136" t="s">
        <v>948</v>
      </c>
      <c r="CO3" s="136" t="s">
        <v>540</v>
      </c>
      <c r="CP3" s="136" t="s">
        <v>941</v>
      </c>
      <c r="CQ3" s="136" t="s">
        <v>941</v>
      </c>
      <c r="CR3" s="136" t="s">
        <v>941</v>
      </c>
      <c r="CS3" s="136" t="s">
        <v>941</v>
      </c>
      <c r="CT3" s="136" t="s">
        <v>941</v>
      </c>
      <c r="CU3" s="136" t="s">
        <v>941</v>
      </c>
      <c r="CV3" s="136" t="s">
        <v>941</v>
      </c>
      <c r="CW3" s="136" t="s">
        <v>941</v>
      </c>
      <c r="CX3" s="136" t="s">
        <v>941</v>
      </c>
      <c r="CY3" s="136" t="s">
        <v>941</v>
      </c>
      <c r="CZ3" s="136" t="s">
        <v>941</v>
      </c>
      <c r="DA3" s="136" t="s">
        <v>941</v>
      </c>
      <c r="DB3" s="136" t="s">
        <v>941</v>
      </c>
      <c r="DC3" s="136" t="s">
        <v>941</v>
      </c>
      <c r="DD3" s="136" t="s">
        <v>941</v>
      </c>
      <c r="DE3" s="136" t="s">
        <v>941</v>
      </c>
      <c r="DF3" s="136" t="s">
        <v>941</v>
      </c>
      <c r="DG3" s="136" t="s">
        <v>941</v>
      </c>
      <c r="DH3" s="136" t="s">
        <v>941</v>
      </c>
      <c r="DI3" s="136" t="s">
        <v>941</v>
      </c>
      <c r="DJ3" s="136" t="s">
        <v>1353</v>
      </c>
      <c r="DK3" s="137">
        <v>42754.497245370374</v>
      </c>
      <c r="DL3" s="136" t="s">
        <v>1692</v>
      </c>
      <c r="DM3" s="137">
        <v>42754.574120370373</v>
      </c>
      <c r="DN3" s="133">
        <v>42086.574930555558</v>
      </c>
      <c r="DO3" s="132" t="s">
        <v>957</v>
      </c>
      <c r="DP3" s="133">
        <v>42086.574930555558</v>
      </c>
    </row>
    <row r="4" spans="1:120" ht="58" x14ac:dyDescent="0.35">
      <c r="A4" s="135">
        <v>3</v>
      </c>
      <c r="B4" s="136" t="s">
        <v>4364</v>
      </c>
      <c r="C4" s="135">
        <v>127</v>
      </c>
      <c r="D4" s="135" t="b">
        <v>1</v>
      </c>
      <c r="E4" s="136" t="s">
        <v>941</v>
      </c>
      <c r="F4" s="136" t="s">
        <v>3262</v>
      </c>
      <c r="G4" s="136" t="s">
        <v>2138</v>
      </c>
      <c r="H4" s="136" t="s">
        <v>1159</v>
      </c>
      <c r="I4" s="136" t="s">
        <v>4394</v>
      </c>
      <c r="J4" s="136" t="s">
        <v>3262</v>
      </c>
      <c r="K4" s="136" t="s">
        <v>941</v>
      </c>
      <c r="L4" s="136" t="s">
        <v>1159</v>
      </c>
      <c r="M4" s="136" t="s">
        <v>1160</v>
      </c>
      <c r="N4" s="136" t="s">
        <v>1161</v>
      </c>
      <c r="O4" s="136" t="s">
        <v>4395</v>
      </c>
      <c r="P4" s="136" t="s">
        <v>4396</v>
      </c>
      <c r="Q4" s="136" t="s">
        <v>1162</v>
      </c>
      <c r="R4" s="136" t="s">
        <v>948</v>
      </c>
      <c r="S4" s="136" t="s">
        <v>4397</v>
      </c>
      <c r="T4" s="136" t="s">
        <v>4398</v>
      </c>
      <c r="U4" s="136" t="s">
        <v>4399</v>
      </c>
      <c r="V4" s="136" t="s">
        <v>948</v>
      </c>
      <c r="W4" s="136" t="s">
        <v>948</v>
      </c>
      <c r="X4" s="136" t="s">
        <v>948</v>
      </c>
      <c r="Y4" s="136" t="s">
        <v>4400</v>
      </c>
      <c r="Z4" s="136" t="s">
        <v>4401</v>
      </c>
      <c r="AA4" s="136" t="s">
        <v>4402</v>
      </c>
      <c r="AB4" s="136" t="s">
        <v>4403</v>
      </c>
      <c r="AC4" s="136" t="s">
        <v>1163</v>
      </c>
      <c r="AD4" s="136" t="s">
        <v>4404</v>
      </c>
      <c r="AE4" s="136" t="s">
        <v>4405</v>
      </c>
      <c r="AF4" s="136" t="s">
        <v>4406</v>
      </c>
      <c r="AG4" s="136" t="s">
        <v>1255</v>
      </c>
      <c r="AH4" s="136" t="s">
        <v>4407</v>
      </c>
      <c r="AI4" s="136" t="s">
        <v>948</v>
      </c>
      <c r="AJ4" s="136" t="s">
        <v>948</v>
      </c>
      <c r="AK4" s="136" t="s">
        <v>948</v>
      </c>
      <c r="AL4" s="136" t="s">
        <v>941</v>
      </c>
      <c r="AM4" s="136" t="s">
        <v>4407</v>
      </c>
      <c r="AN4" s="136" t="s">
        <v>941</v>
      </c>
      <c r="AO4" s="136" t="s">
        <v>941</v>
      </c>
      <c r="AP4" s="136" t="s">
        <v>941</v>
      </c>
      <c r="AQ4" s="136" t="s">
        <v>941</v>
      </c>
      <c r="AR4" s="136" t="s">
        <v>941</v>
      </c>
      <c r="AS4" s="136" t="s">
        <v>941</v>
      </c>
      <c r="AT4" s="136" t="s">
        <v>941</v>
      </c>
      <c r="AU4" s="136" t="s">
        <v>941</v>
      </c>
      <c r="AV4" s="136" t="s">
        <v>941</v>
      </c>
      <c r="AW4" s="136" t="s">
        <v>941</v>
      </c>
      <c r="AX4" s="136" t="s">
        <v>941</v>
      </c>
      <c r="AY4" s="136" t="s">
        <v>941</v>
      </c>
      <c r="AZ4" s="136" t="s">
        <v>941</v>
      </c>
      <c r="BA4" s="136" t="s">
        <v>941</v>
      </c>
      <c r="BB4" s="136" t="s">
        <v>941</v>
      </c>
      <c r="BC4" s="136" t="s">
        <v>941</v>
      </c>
      <c r="BD4" s="136" t="s">
        <v>941</v>
      </c>
      <c r="BE4" s="136" t="s">
        <v>941</v>
      </c>
      <c r="BF4" s="136" t="s">
        <v>941</v>
      </c>
      <c r="BG4" s="136" t="s">
        <v>941</v>
      </c>
      <c r="BH4" s="136" t="s">
        <v>941</v>
      </c>
      <c r="BI4" s="136" t="s">
        <v>941</v>
      </c>
      <c r="BJ4" s="136" t="s">
        <v>941</v>
      </c>
      <c r="BK4" s="136" t="s">
        <v>978</v>
      </c>
      <c r="BL4" s="136" t="s">
        <v>941</v>
      </c>
      <c r="BM4" s="136" t="s">
        <v>941</v>
      </c>
      <c r="BN4" s="136" t="s">
        <v>941</v>
      </c>
      <c r="BO4" s="136" t="s">
        <v>941</v>
      </c>
      <c r="BP4" s="136" t="s">
        <v>941</v>
      </c>
      <c r="BQ4" s="136" t="s">
        <v>941</v>
      </c>
      <c r="BR4" s="136" t="s">
        <v>941</v>
      </c>
      <c r="BS4" s="136" t="s">
        <v>941</v>
      </c>
      <c r="BT4" s="136" t="s">
        <v>941</v>
      </c>
      <c r="BU4" s="136" t="s">
        <v>941</v>
      </c>
      <c r="BV4" s="136" t="s">
        <v>941</v>
      </c>
      <c r="BW4" s="136" t="s">
        <v>941</v>
      </c>
      <c r="BX4" s="136" t="s">
        <v>941</v>
      </c>
      <c r="BY4" s="136" t="s">
        <v>941</v>
      </c>
      <c r="BZ4" s="136" t="s">
        <v>941</v>
      </c>
      <c r="CA4" s="136" t="s">
        <v>941</v>
      </c>
      <c r="CB4" s="136" t="s">
        <v>978</v>
      </c>
      <c r="CC4" s="136" t="s">
        <v>948</v>
      </c>
      <c r="CD4" s="136" t="s">
        <v>941</v>
      </c>
      <c r="CE4" s="136" t="s">
        <v>948</v>
      </c>
      <c r="CF4" s="136" t="s">
        <v>941</v>
      </c>
      <c r="CG4" s="136" t="s">
        <v>948</v>
      </c>
      <c r="CH4" s="136" t="s">
        <v>948</v>
      </c>
      <c r="CI4" s="136" t="s">
        <v>941</v>
      </c>
      <c r="CJ4" s="136" t="s">
        <v>941</v>
      </c>
      <c r="CK4" s="136" t="s">
        <v>941</v>
      </c>
      <c r="CL4" s="136" t="s">
        <v>941</v>
      </c>
      <c r="CM4" s="136" t="s">
        <v>941</v>
      </c>
      <c r="CN4" s="136" t="s">
        <v>948</v>
      </c>
      <c r="CO4" s="136" t="s">
        <v>540</v>
      </c>
      <c r="CP4" s="136" t="s">
        <v>941</v>
      </c>
      <c r="CQ4" s="136" t="s">
        <v>941</v>
      </c>
      <c r="CR4" s="136" t="s">
        <v>941</v>
      </c>
      <c r="CS4" s="136" t="s">
        <v>941</v>
      </c>
      <c r="CT4" s="136" t="s">
        <v>941</v>
      </c>
      <c r="CU4" s="136" t="s">
        <v>941</v>
      </c>
      <c r="CV4" s="136" t="s">
        <v>941</v>
      </c>
      <c r="CW4" s="136" t="s">
        <v>941</v>
      </c>
      <c r="CX4" s="136" t="s">
        <v>941</v>
      </c>
      <c r="CY4" s="136" t="s">
        <v>941</v>
      </c>
      <c r="CZ4" s="136" t="s">
        <v>941</v>
      </c>
      <c r="DA4" s="136" t="s">
        <v>941</v>
      </c>
      <c r="DB4" s="136" t="s">
        <v>941</v>
      </c>
      <c r="DC4" s="136" t="s">
        <v>941</v>
      </c>
      <c r="DD4" s="136" t="s">
        <v>941</v>
      </c>
      <c r="DE4" s="136" t="s">
        <v>941</v>
      </c>
      <c r="DF4" s="136" t="s">
        <v>941</v>
      </c>
      <c r="DG4" s="136" t="s">
        <v>941</v>
      </c>
      <c r="DH4" s="136" t="s">
        <v>941</v>
      </c>
      <c r="DI4" s="136" t="s">
        <v>941</v>
      </c>
      <c r="DJ4" s="136" t="s">
        <v>1353</v>
      </c>
      <c r="DK4" s="137">
        <v>42754.498460648145</v>
      </c>
      <c r="DL4" s="136" t="s">
        <v>1692</v>
      </c>
      <c r="DM4" s="137">
        <v>42754.5783912037</v>
      </c>
      <c r="DN4" s="133">
        <v>42086.574953703705</v>
      </c>
      <c r="DO4" s="132" t="s">
        <v>957</v>
      </c>
      <c r="DP4" s="133">
        <v>42086.574953703705</v>
      </c>
    </row>
    <row r="5" spans="1:120" ht="58" x14ac:dyDescent="0.35">
      <c r="A5" s="135">
        <v>4</v>
      </c>
      <c r="B5" s="136" t="s">
        <v>4364</v>
      </c>
      <c r="C5" s="135">
        <v>142</v>
      </c>
      <c r="D5" s="135" t="b">
        <v>1</v>
      </c>
      <c r="E5" s="136" t="s">
        <v>941</v>
      </c>
      <c r="F5" s="136" t="s">
        <v>1130</v>
      </c>
      <c r="G5" s="136" t="s">
        <v>989</v>
      </c>
      <c r="H5" s="136" t="s">
        <v>1131</v>
      </c>
      <c r="I5" s="136" t="s">
        <v>4384</v>
      </c>
      <c r="J5" s="136" t="s">
        <v>1130</v>
      </c>
      <c r="K5" s="136" t="s">
        <v>941</v>
      </c>
      <c r="L5" s="136" t="s">
        <v>1131</v>
      </c>
      <c r="M5" s="136" t="s">
        <v>1132</v>
      </c>
      <c r="N5" s="136" t="s">
        <v>1133</v>
      </c>
      <c r="O5" s="136" t="s">
        <v>4408</v>
      </c>
      <c r="P5" s="136" t="s">
        <v>4409</v>
      </c>
      <c r="Q5" s="136" t="s">
        <v>4410</v>
      </c>
      <c r="R5" s="136" t="s">
        <v>948</v>
      </c>
      <c r="S5" s="136" t="s">
        <v>4411</v>
      </c>
      <c r="T5" s="136" t="s">
        <v>4412</v>
      </c>
      <c r="U5" s="136" t="s">
        <v>4413</v>
      </c>
      <c r="V5" s="136" t="s">
        <v>4061</v>
      </c>
      <c r="W5" s="136" t="s">
        <v>4062</v>
      </c>
      <c r="X5" s="136" t="s">
        <v>1134</v>
      </c>
      <c r="Y5" s="136" t="s">
        <v>4414</v>
      </c>
      <c r="Z5" s="136" t="s">
        <v>4415</v>
      </c>
      <c r="AA5" s="136" t="s">
        <v>4416</v>
      </c>
      <c r="AB5" s="136" t="s">
        <v>4417</v>
      </c>
      <c r="AC5" s="136" t="s">
        <v>4418</v>
      </c>
      <c r="AD5" s="136" t="s">
        <v>4419</v>
      </c>
      <c r="AE5" s="136" t="s">
        <v>4420</v>
      </c>
      <c r="AF5" s="136" t="s">
        <v>4421</v>
      </c>
      <c r="AG5" s="136" t="s">
        <v>2427</v>
      </c>
      <c r="AH5" s="136" t="s">
        <v>4422</v>
      </c>
      <c r="AI5" s="136" t="s">
        <v>2468</v>
      </c>
      <c r="AJ5" s="136" t="s">
        <v>4423</v>
      </c>
      <c r="AK5" s="136" t="s">
        <v>948</v>
      </c>
      <c r="AL5" s="136" t="s">
        <v>941</v>
      </c>
      <c r="AM5" s="136" t="s">
        <v>4424</v>
      </c>
      <c r="AN5" s="136" t="s">
        <v>941</v>
      </c>
      <c r="AO5" s="136" t="s">
        <v>941</v>
      </c>
      <c r="AP5" s="136" t="s">
        <v>941</v>
      </c>
      <c r="AQ5" s="136" t="s">
        <v>941</v>
      </c>
      <c r="AR5" s="136" t="s">
        <v>941</v>
      </c>
      <c r="AS5" s="136" t="s">
        <v>941</v>
      </c>
      <c r="AT5" s="136" t="s">
        <v>941</v>
      </c>
      <c r="AU5" s="136" t="s">
        <v>941</v>
      </c>
      <c r="AV5" s="136" t="s">
        <v>941</v>
      </c>
      <c r="AW5" s="136" t="s">
        <v>941</v>
      </c>
      <c r="AX5" s="136" t="s">
        <v>941</v>
      </c>
      <c r="AY5" s="136" t="s">
        <v>941</v>
      </c>
      <c r="AZ5" s="136" t="s">
        <v>941</v>
      </c>
      <c r="BA5" s="136" t="s">
        <v>941</v>
      </c>
      <c r="BB5" s="136" t="s">
        <v>941</v>
      </c>
      <c r="BC5" s="136" t="s">
        <v>941</v>
      </c>
      <c r="BD5" s="136" t="s">
        <v>941</v>
      </c>
      <c r="BE5" s="136" t="s">
        <v>941</v>
      </c>
      <c r="BF5" s="136" t="s">
        <v>941</v>
      </c>
      <c r="BG5" s="136" t="s">
        <v>941</v>
      </c>
      <c r="BH5" s="136" t="s">
        <v>941</v>
      </c>
      <c r="BI5" s="136" t="s">
        <v>941</v>
      </c>
      <c r="BJ5" s="136" t="s">
        <v>941</v>
      </c>
      <c r="BK5" s="136" t="s">
        <v>4425</v>
      </c>
      <c r="BL5" s="136" t="s">
        <v>4426</v>
      </c>
      <c r="BM5" s="136" t="s">
        <v>1071</v>
      </c>
      <c r="BN5" s="136" t="s">
        <v>941</v>
      </c>
      <c r="BO5" s="136" t="s">
        <v>941</v>
      </c>
      <c r="BP5" s="136" t="s">
        <v>941</v>
      </c>
      <c r="BQ5" s="136" t="s">
        <v>941</v>
      </c>
      <c r="BR5" s="136" t="s">
        <v>941</v>
      </c>
      <c r="BS5" s="136" t="s">
        <v>941</v>
      </c>
      <c r="BT5" s="136" t="s">
        <v>941</v>
      </c>
      <c r="BU5" s="136" t="s">
        <v>941</v>
      </c>
      <c r="BV5" s="136" t="s">
        <v>941</v>
      </c>
      <c r="BW5" s="136" t="s">
        <v>941</v>
      </c>
      <c r="BX5" s="136" t="s">
        <v>941</v>
      </c>
      <c r="BY5" s="136" t="s">
        <v>941</v>
      </c>
      <c r="BZ5" s="136" t="s">
        <v>941</v>
      </c>
      <c r="CA5" s="136" t="s">
        <v>941</v>
      </c>
      <c r="CB5" s="136" t="s">
        <v>4427</v>
      </c>
      <c r="CC5" s="136" t="s">
        <v>956</v>
      </c>
      <c r="CD5" s="136" t="s">
        <v>4428</v>
      </c>
      <c r="CE5" s="136" t="s">
        <v>948</v>
      </c>
      <c r="CF5" s="136" t="s">
        <v>941</v>
      </c>
      <c r="CG5" s="136" t="s">
        <v>4428</v>
      </c>
      <c r="CH5" s="136" t="s">
        <v>1227</v>
      </c>
      <c r="CI5" s="136" t="s">
        <v>4429</v>
      </c>
      <c r="CJ5" s="136" t="s">
        <v>941</v>
      </c>
      <c r="CK5" s="136" t="s">
        <v>941</v>
      </c>
      <c r="CL5" s="136" t="s">
        <v>941</v>
      </c>
      <c r="CM5" s="136" t="s">
        <v>941</v>
      </c>
      <c r="CN5" s="136" t="s">
        <v>4429</v>
      </c>
      <c r="CO5" s="136" t="s">
        <v>540</v>
      </c>
      <c r="CP5" s="136" t="s">
        <v>941</v>
      </c>
      <c r="CQ5" s="136" t="s">
        <v>941</v>
      </c>
      <c r="CR5" s="136" t="s">
        <v>941</v>
      </c>
      <c r="CS5" s="136" t="s">
        <v>941</v>
      </c>
      <c r="CT5" s="136" t="s">
        <v>941</v>
      </c>
      <c r="CU5" s="136" t="s">
        <v>941</v>
      </c>
      <c r="CV5" s="136" t="s">
        <v>941</v>
      </c>
      <c r="CW5" s="136" t="s">
        <v>941</v>
      </c>
      <c r="CX5" s="136" t="s">
        <v>941</v>
      </c>
      <c r="CY5" s="136" t="s">
        <v>941</v>
      </c>
      <c r="CZ5" s="136" t="s">
        <v>941</v>
      </c>
      <c r="DA5" s="136" t="s">
        <v>941</v>
      </c>
      <c r="DB5" s="136" t="s">
        <v>941</v>
      </c>
      <c r="DC5" s="136" t="s">
        <v>941</v>
      </c>
      <c r="DD5" s="136" t="s">
        <v>941</v>
      </c>
      <c r="DE5" s="136" t="s">
        <v>941</v>
      </c>
      <c r="DF5" s="136" t="s">
        <v>941</v>
      </c>
      <c r="DG5" s="136" t="s">
        <v>941</v>
      </c>
      <c r="DH5" s="136" t="s">
        <v>941</v>
      </c>
      <c r="DI5" s="136" t="s">
        <v>941</v>
      </c>
      <c r="DJ5" s="136" t="s">
        <v>1692</v>
      </c>
      <c r="DK5" s="137">
        <v>42754.578333333331</v>
      </c>
      <c r="DL5" s="136" t="s">
        <v>1692</v>
      </c>
      <c r="DM5" s="137">
        <v>42754.578333333331</v>
      </c>
      <c r="DN5" s="133">
        <v>42086.574965277781</v>
      </c>
      <c r="DO5" s="132" t="s">
        <v>957</v>
      </c>
      <c r="DP5" s="133">
        <v>42086.574965277781</v>
      </c>
    </row>
    <row r="6" spans="1:120" ht="58" x14ac:dyDescent="0.35">
      <c r="A6" s="135">
        <v>5</v>
      </c>
      <c r="B6" s="136" t="s">
        <v>4364</v>
      </c>
      <c r="C6" s="135">
        <v>143</v>
      </c>
      <c r="D6" s="135" t="b">
        <v>1</v>
      </c>
      <c r="E6" s="136" t="s">
        <v>941</v>
      </c>
      <c r="F6" s="136" t="s">
        <v>4430</v>
      </c>
      <c r="G6" s="136" t="s">
        <v>989</v>
      </c>
      <c r="H6" s="136" t="s">
        <v>1149</v>
      </c>
      <c r="I6" s="136" t="s">
        <v>4431</v>
      </c>
      <c r="J6" s="136" t="s">
        <v>4430</v>
      </c>
      <c r="K6" s="136" t="s">
        <v>941</v>
      </c>
      <c r="L6" s="136" t="s">
        <v>1149</v>
      </c>
      <c r="M6" s="136" t="s">
        <v>4432</v>
      </c>
      <c r="N6" s="136" t="s">
        <v>4433</v>
      </c>
      <c r="O6" s="136" t="s">
        <v>4434</v>
      </c>
      <c r="P6" s="136" t="s">
        <v>4435</v>
      </c>
      <c r="Q6" s="136" t="s">
        <v>4436</v>
      </c>
      <c r="R6" s="136" t="s">
        <v>948</v>
      </c>
      <c r="S6" s="136" t="s">
        <v>4437</v>
      </c>
      <c r="T6" s="136" t="s">
        <v>4438</v>
      </c>
      <c r="U6" s="136" t="s">
        <v>4439</v>
      </c>
      <c r="V6" s="136" t="s">
        <v>4440</v>
      </c>
      <c r="W6" s="136" t="s">
        <v>3261</v>
      </c>
      <c r="X6" s="136" t="s">
        <v>4441</v>
      </c>
      <c r="Y6" s="136" t="s">
        <v>4442</v>
      </c>
      <c r="Z6" s="136" t="s">
        <v>4443</v>
      </c>
      <c r="AA6" s="136" t="s">
        <v>4444</v>
      </c>
      <c r="AB6" s="136" t="s">
        <v>4445</v>
      </c>
      <c r="AC6" s="136" t="s">
        <v>4446</v>
      </c>
      <c r="AD6" s="136" t="s">
        <v>4447</v>
      </c>
      <c r="AE6" s="136" t="s">
        <v>4448</v>
      </c>
      <c r="AF6" s="136" t="s">
        <v>4449</v>
      </c>
      <c r="AG6" s="136" t="s">
        <v>1554</v>
      </c>
      <c r="AH6" s="136" t="s">
        <v>4450</v>
      </c>
      <c r="AI6" s="136" t="s">
        <v>3114</v>
      </c>
      <c r="AJ6" s="136" t="s">
        <v>4451</v>
      </c>
      <c r="AK6" s="136" t="s">
        <v>948</v>
      </c>
      <c r="AL6" s="136" t="s">
        <v>941</v>
      </c>
      <c r="AM6" s="136" t="s">
        <v>4452</v>
      </c>
      <c r="AN6" s="136" t="s">
        <v>941</v>
      </c>
      <c r="AO6" s="136" t="s">
        <v>941</v>
      </c>
      <c r="AP6" s="136" t="s">
        <v>941</v>
      </c>
      <c r="AQ6" s="136" t="s">
        <v>941</v>
      </c>
      <c r="AR6" s="136" t="s">
        <v>941</v>
      </c>
      <c r="AS6" s="136" t="s">
        <v>941</v>
      </c>
      <c r="AT6" s="136" t="s">
        <v>941</v>
      </c>
      <c r="AU6" s="136" t="s">
        <v>941</v>
      </c>
      <c r="AV6" s="136" t="s">
        <v>941</v>
      </c>
      <c r="AW6" s="136" t="s">
        <v>941</v>
      </c>
      <c r="AX6" s="136" t="s">
        <v>941</v>
      </c>
      <c r="AY6" s="136" t="s">
        <v>941</v>
      </c>
      <c r="AZ6" s="136" t="s">
        <v>941</v>
      </c>
      <c r="BA6" s="136" t="s">
        <v>941</v>
      </c>
      <c r="BB6" s="136" t="s">
        <v>941</v>
      </c>
      <c r="BC6" s="136" t="s">
        <v>941</v>
      </c>
      <c r="BD6" s="136" t="s">
        <v>941</v>
      </c>
      <c r="BE6" s="136" t="s">
        <v>941</v>
      </c>
      <c r="BF6" s="136" t="s">
        <v>941</v>
      </c>
      <c r="BG6" s="136" t="s">
        <v>941</v>
      </c>
      <c r="BH6" s="136" t="s">
        <v>941</v>
      </c>
      <c r="BI6" s="136" t="s">
        <v>941</v>
      </c>
      <c r="BJ6" s="136" t="s">
        <v>941</v>
      </c>
      <c r="BK6" s="136" t="s">
        <v>941</v>
      </c>
      <c r="BL6" s="136" t="s">
        <v>941</v>
      </c>
      <c r="BM6" s="136" t="s">
        <v>941</v>
      </c>
      <c r="BN6" s="136" t="s">
        <v>941</v>
      </c>
      <c r="BO6" s="136" t="s">
        <v>941</v>
      </c>
      <c r="BP6" s="136" t="s">
        <v>941</v>
      </c>
      <c r="BQ6" s="136" t="s">
        <v>941</v>
      </c>
      <c r="BR6" s="136" t="s">
        <v>941</v>
      </c>
      <c r="BS6" s="136" t="s">
        <v>941</v>
      </c>
      <c r="BT6" s="136" t="s">
        <v>941</v>
      </c>
      <c r="BU6" s="136" t="s">
        <v>941</v>
      </c>
      <c r="BV6" s="136" t="s">
        <v>941</v>
      </c>
      <c r="BW6" s="136" t="s">
        <v>941</v>
      </c>
      <c r="BX6" s="136" t="s">
        <v>941</v>
      </c>
      <c r="BY6" s="136" t="s">
        <v>941</v>
      </c>
      <c r="BZ6" s="136" t="s">
        <v>941</v>
      </c>
      <c r="CA6" s="136" t="s">
        <v>941</v>
      </c>
      <c r="CB6" s="136" t="s">
        <v>948</v>
      </c>
      <c r="CC6" s="136" t="s">
        <v>948</v>
      </c>
      <c r="CD6" s="136" t="s">
        <v>941</v>
      </c>
      <c r="CE6" s="136" t="s">
        <v>948</v>
      </c>
      <c r="CF6" s="136" t="s">
        <v>941</v>
      </c>
      <c r="CG6" s="136" t="s">
        <v>948</v>
      </c>
      <c r="CH6" s="136" t="s">
        <v>948</v>
      </c>
      <c r="CI6" s="136" t="s">
        <v>941</v>
      </c>
      <c r="CJ6" s="136" t="s">
        <v>941</v>
      </c>
      <c r="CK6" s="136" t="s">
        <v>941</v>
      </c>
      <c r="CL6" s="136" t="s">
        <v>941</v>
      </c>
      <c r="CM6" s="136" t="s">
        <v>941</v>
      </c>
      <c r="CN6" s="136" t="s">
        <v>948</v>
      </c>
      <c r="CO6" s="136" t="s">
        <v>540</v>
      </c>
      <c r="CP6" s="136" t="s">
        <v>941</v>
      </c>
      <c r="CQ6" s="136" t="s">
        <v>941</v>
      </c>
      <c r="CR6" s="136" t="s">
        <v>941</v>
      </c>
      <c r="CS6" s="136" t="s">
        <v>941</v>
      </c>
      <c r="CT6" s="136" t="s">
        <v>941</v>
      </c>
      <c r="CU6" s="136" t="s">
        <v>941</v>
      </c>
      <c r="CV6" s="136" t="s">
        <v>941</v>
      </c>
      <c r="CW6" s="136" t="s">
        <v>941</v>
      </c>
      <c r="CX6" s="136" t="s">
        <v>941</v>
      </c>
      <c r="CY6" s="136" t="s">
        <v>941</v>
      </c>
      <c r="CZ6" s="136" t="s">
        <v>941</v>
      </c>
      <c r="DA6" s="136" t="s">
        <v>941</v>
      </c>
      <c r="DB6" s="136" t="s">
        <v>941</v>
      </c>
      <c r="DC6" s="136" t="s">
        <v>941</v>
      </c>
      <c r="DD6" s="136" t="s">
        <v>941</v>
      </c>
      <c r="DE6" s="136" t="s">
        <v>941</v>
      </c>
      <c r="DF6" s="136" t="s">
        <v>941</v>
      </c>
      <c r="DG6" s="136" t="s">
        <v>941</v>
      </c>
      <c r="DH6" s="136" t="s">
        <v>941</v>
      </c>
      <c r="DI6" s="136" t="s">
        <v>941</v>
      </c>
      <c r="DJ6" s="136" t="s">
        <v>1692</v>
      </c>
      <c r="DK6" s="137">
        <v>42754.578368055554</v>
      </c>
      <c r="DL6" s="136" t="s">
        <v>1692</v>
      </c>
      <c r="DM6" s="137">
        <v>42754.578368055554</v>
      </c>
      <c r="DN6" s="133">
        <v>42086.575046296297</v>
      </c>
      <c r="DO6" s="132" t="s">
        <v>957</v>
      </c>
      <c r="DP6" s="133">
        <v>42086.575046296297</v>
      </c>
    </row>
    <row r="7" spans="1:120" ht="58" x14ac:dyDescent="0.35">
      <c r="A7" s="135">
        <v>6</v>
      </c>
      <c r="B7" s="136" t="s">
        <v>4364</v>
      </c>
      <c r="C7" s="135">
        <v>56</v>
      </c>
      <c r="D7" s="135" t="b">
        <v>1</v>
      </c>
      <c r="E7" s="136" t="s">
        <v>941</v>
      </c>
      <c r="F7" s="136" t="s">
        <v>1188</v>
      </c>
      <c r="G7" s="136" t="s">
        <v>1243</v>
      </c>
      <c r="H7" s="136" t="s">
        <v>1189</v>
      </c>
      <c r="I7" s="136" t="s">
        <v>4384</v>
      </c>
      <c r="J7" s="136" t="s">
        <v>1188</v>
      </c>
      <c r="K7" s="136" t="s">
        <v>47</v>
      </c>
      <c r="L7" s="136" t="s">
        <v>1189</v>
      </c>
      <c r="M7" s="136" t="s">
        <v>1190</v>
      </c>
      <c r="N7" s="136" t="s">
        <v>4453</v>
      </c>
      <c r="O7" s="136" t="s">
        <v>4454</v>
      </c>
      <c r="P7" s="136" t="s">
        <v>4455</v>
      </c>
      <c r="Q7" s="136" t="s">
        <v>3286</v>
      </c>
      <c r="R7" s="136" t="s">
        <v>948</v>
      </c>
      <c r="S7" s="136" t="s">
        <v>4456</v>
      </c>
      <c r="T7" s="136" t="s">
        <v>4457</v>
      </c>
      <c r="U7" s="136" t="s">
        <v>4458</v>
      </c>
      <c r="V7" s="136" t="s">
        <v>948</v>
      </c>
      <c r="W7" s="136" t="s">
        <v>948</v>
      </c>
      <c r="X7" s="136" t="s">
        <v>948</v>
      </c>
      <c r="Y7" s="136" t="s">
        <v>4459</v>
      </c>
      <c r="Z7" s="136" t="s">
        <v>4460</v>
      </c>
      <c r="AA7" s="136" t="s">
        <v>948</v>
      </c>
      <c r="AB7" s="136" t="s">
        <v>4461</v>
      </c>
      <c r="AC7" s="136" t="s">
        <v>4462</v>
      </c>
      <c r="AD7" s="136" t="s">
        <v>4463</v>
      </c>
      <c r="AE7" s="136" t="s">
        <v>4464</v>
      </c>
      <c r="AF7" s="136" t="s">
        <v>4465</v>
      </c>
      <c r="AG7" s="136" t="s">
        <v>3076</v>
      </c>
      <c r="AH7" s="136" t="s">
        <v>4466</v>
      </c>
      <c r="AI7" s="136" t="s">
        <v>4467</v>
      </c>
      <c r="AJ7" s="136" t="s">
        <v>3263</v>
      </c>
      <c r="AK7" s="136" t="s">
        <v>3837</v>
      </c>
      <c r="AL7" s="136" t="s">
        <v>941</v>
      </c>
      <c r="AM7" s="136" t="s">
        <v>4468</v>
      </c>
      <c r="AN7" s="136" t="s">
        <v>941</v>
      </c>
      <c r="AO7" s="136" t="s">
        <v>941</v>
      </c>
      <c r="AP7" s="136" t="s">
        <v>941</v>
      </c>
      <c r="AQ7" s="136" t="s">
        <v>941</v>
      </c>
      <c r="AR7" s="136" t="s">
        <v>941</v>
      </c>
      <c r="AS7" s="136" t="s">
        <v>941</v>
      </c>
      <c r="AT7" s="136" t="s">
        <v>941</v>
      </c>
      <c r="AU7" s="136" t="s">
        <v>941</v>
      </c>
      <c r="AV7" s="136" t="s">
        <v>941</v>
      </c>
      <c r="AW7" s="136" t="s">
        <v>941</v>
      </c>
      <c r="AX7" s="136" t="s">
        <v>941</v>
      </c>
      <c r="AY7" s="136" t="s">
        <v>941</v>
      </c>
      <c r="AZ7" s="136" t="s">
        <v>941</v>
      </c>
      <c r="BA7" s="136" t="s">
        <v>941</v>
      </c>
      <c r="BB7" s="136" t="s">
        <v>941</v>
      </c>
      <c r="BC7" s="136" t="s">
        <v>941</v>
      </c>
      <c r="BD7" s="136" t="s">
        <v>941</v>
      </c>
      <c r="BE7" s="136" t="s">
        <v>941</v>
      </c>
      <c r="BF7" s="136" t="s">
        <v>941</v>
      </c>
      <c r="BG7" s="136" t="s">
        <v>941</v>
      </c>
      <c r="BH7" s="136" t="s">
        <v>941</v>
      </c>
      <c r="BI7" s="136" t="s">
        <v>941</v>
      </c>
      <c r="BJ7" s="136" t="s">
        <v>941</v>
      </c>
      <c r="BK7" s="136" t="s">
        <v>948</v>
      </c>
      <c r="BL7" s="136" t="s">
        <v>4469</v>
      </c>
      <c r="BM7" s="136" t="s">
        <v>1071</v>
      </c>
      <c r="BN7" s="136" t="s">
        <v>948</v>
      </c>
      <c r="BO7" s="136" t="s">
        <v>948</v>
      </c>
      <c r="BP7" s="136" t="s">
        <v>948</v>
      </c>
      <c r="BQ7" s="136" t="s">
        <v>948</v>
      </c>
      <c r="BR7" s="136" t="s">
        <v>941</v>
      </c>
      <c r="BS7" s="136" t="s">
        <v>948</v>
      </c>
      <c r="BT7" s="136" t="s">
        <v>941</v>
      </c>
      <c r="BU7" s="136" t="s">
        <v>948</v>
      </c>
      <c r="BV7" s="136" t="s">
        <v>941</v>
      </c>
      <c r="BW7" s="136" t="s">
        <v>948</v>
      </c>
      <c r="BX7" s="136" t="s">
        <v>941</v>
      </c>
      <c r="BY7" s="136" t="s">
        <v>948</v>
      </c>
      <c r="BZ7" s="136" t="s">
        <v>941</v>
      </c>
      <c r="CA7" s="136" t="s">
        <v>948</v>
      </c>
      <c r="CB7" s="136" t="s">
        <v>4469</v>
      </c>
      <c r="CC7" s="136" t="s">
        <v>948</v>
      </c>
      <c r="CD7" s="136" t="s">
        <v>941</v>
      </c>
      <c r="CE7" s="136" t="s">
        <v>948</v>
      </c>
      <c r="CF7" s="136" t="s">
        <v>941</v>
      </c>
      <c r="CG7" s="136" t="s">
        <v>948</v>
      </c>
      <c r="CH7" s="136" t="s">
        <v>948</v>
      </c>
      <c r="CI7" s="136" t="s">
        <v>948</v>
      </c>
      <c r="CJ7" s="136" t="s">
        <v>948</v>
      </c>
      <c r="CK7" s="136" t="s">
        <v>948</v>
      </c>
      <c r="CL7" s="136" t="s">
        <v>948</v>
      </c>
      <c r="CM7" s="136" t="s">
        <v>948</v>
      </c>
      <c r="CN7" s="136" t="s">
        <v>948</v>
      </c>
      <c r="CO7" s="136" t="s">
        <v>941</v>
      </c>
      <c r="CP7" s="136" t="s">
        <v>948</v>
      </c>
      <c r="CQ7" s="136" t="s">
        <v>948</v>
      </c>
      <c r="CR7" s="136" t="s">
        <v>941</v>
      </c>
      <c r="CS7" s="136" t="s">
        <v>941</v>
      </c>
      <c r="CT7" s="136" t="s">
        <v>941</v>
      </c>
      <c r="CU7" s="136" t="s">
        <v>941</v>
      </c>
      <c r="CV7" s="136" t="s">
        <v>941</v>
      </c>
      <c r="CW7" s="136" t="s">
        <v>941</v>
      </c>
      <c r="CX7" s="136" t="s">
        <v>941</v>
      </c>
      <c r="CY7" s="136" t="s">
        <v>941</v>
      </c>
      <c r="CZ7" s="136" t="s">
        <v>941</v>
      </c>
      <c r="DA7" s="136" t="s">
        <v>941</v>
      </c>
      <c r="DB7" s="136" t="s">
        <v>941</v>
      </c>
      <c r="DC7" s="136" t="s">
        <v>941</v>
      </c>
      <c r="DD7" s="136" t="s">
        <v>941</v>
      </c>
      <c r="DE7" s="136" t="s">
        <v>941</v>
      </c>
      <c r="DF7" s="136" t="s">
        <v>941</v>
      </c>
      <c r="DG7" s="136" t="s">
        <v>941</v>
      </c>
      <c r="DH7" s="136" t="s">
        <v>941</v>
      </c>
      <c r="DI7" s="136" t="s">
        <v>941</v>
      </c>
      <c r="DJ7" s="136" t="s">
        <v>1692</v>
      </c>
      <c r="DK7" s="137">
        <v>42754.578414351854</v>
      </c>
      <c r="DL7" s="136" t="s">
        <v>1692</v>
      </c>
      <c r="DM7" s="137">
        <v>42754.578414351854</v>
      </c>
      <c r="DN7" s="133">
        <v>42086.575057870374</v>
      </c>
      <c r="DO7" s="132" t="s">
        <v>957</v>
      </c>
      <c r="DP7" s="133">
        <v>42086.575057870374</v>
      </c>
    </row>
    <row r="8" spans="1:120" ht="87" x14ac:dyDescent="0.35">
      <c r="A8" s="135">
        <v>7</v>
      </c>
      <c r="B8" s="136" t="s">
        <v>4364</v>
      </c>
      <c r="C8" s="135">
        <v>373</v>
      </c>
      <c r="D8" s="135" t="b">
        <v>1</v>
      </c>
      <c r="E8" s="136" t="s">
        <v>941</v>
      </c>
      <c r="F8" s="136" t="s">
        <v>1207</v>
      </c>
      <c r="G8" s="136" t="s">
        <v>943</v>
      </c>
      <c r="H8" s="136" t="s">
        <v>1208</v>
      </c>
      <c r="I8" s="136" t="s">
        <v>4394</v>
      </c>
      <c r="J8" s="136" t="s">
        <v>1207</v>
      </c>
      <c r="K8" s="136" t="s">
        <v>52</v>
      </c>
      <c r="L8" s="136" t="s">
        <v>1208</v>
      </c>
      <c r="M8" s="136" t="s">
        <v>1209</v>
      </c>
      <c r="N8" s="136" t="s">
        <v>1210</v>
      </c>
      <c r="O8" s="136" t="s">
        <v>4470</v>
      </c>
      <c r="P8" s="136" t="s">
        <v>4471</v>
      </c>
      <c r="Q8" s="136" t="s">
        <v>4472</v>
      </c>
      <c r="R8" s="136" t="s">
        <v>948</v>
      </c>
      <c r="S8" s="136" t="s">
        <v>4473</v>
      </c>
      <c r="T8" s="136" t="s">
        <v>4474</v>
      </c>
      <c r="U8" s="136" t="s">
        <v>4475</v>
      </c>
      <c r="V8" s="136" t="s">
        <v>4476</v>
      </c>
      <c r="W8" s="136" t="s">
        <v>4477</v>
      </c>
      <c r="X8" s="136" t="s">
        <v>4478</v>
      </c>
      <c r="Y8" s="136" t="s">
        <v>4479</v>
      </c>
      <c r="Z8" s="136" t="s">
        <v>4480</v>
      </c>
      <c r="AA8" s="136" t="s">
        <v>4481</v>
      </c>
      <c r="AB8" s="136" t="s">
        <v>4482</v>
      </c>
      <c r="AC8" s="136" t="s">
        <v>948</v>
      </c>
      <c r="AD8" s="136" t="s">
        <v>4482</v>
      </c>
      <c r="AE8" s="136" t="s">
        <v>4483</v>
      </c>
      <c r="AF8" s="136" t="s">
        <v>4484</v>
      </c>
      <c r="AG8" s="136" t="s">
        <v>1123</v>
      </c>
      <c r="AH8" s="136" t="s">
        <v>4485</v>
      </c>
      <c r="AI8" s="136" t="s">
        <v>4486</v>
      </c>
      <c r="AJ8" s="136" t="s">
        <v>1048</v>
      </c>
      <c r="AK8" s="136" t="s">
        <v>948</v>
      </c>
      <c r="AL8" s="136" t="s">
        <v>941</v>
      </c>
      <c r="AM8" s="136" t="s">
        <v>4487</v>
      </c>
      <c r="AN8" s="136" t="s">
        <v>941</v>
      </c>
      <c r="AO8" s="136" t="s">
        <v>941</v>
      </c>
      <c r="AP8" s="136" t="s">
        <v>941</v>
      </c>
      <c r="AQ8" s="136" t="s">
        <v>941</v>
      </c>
      <c r="AR8" s="136" t="s">
        <v>941</v>
      </c>
      <c r="AS8" s="136" t="s">
        <v>941</v>
      </c>
      <c r="AT8" s="136" t="s">
        <v>941</v>
      </c>
      <c r="AU8" s="136" t="s">
        <v>941</v>
      </c>
      <c r="AV8" s="136" t="s">
        <v>941</v>
      </c>
      <c r="AW8" s="136" t="s">
        <v>941</v>
      </c>
      <c r="AX8" s="136" t="s">
        <v>941</v>
      </c>
      <c r="AY8" s="136" t="s">
        <v>941</v>
      </c>
      <c r="AZ8" s="136" t="s">
        <v>941</v>
      </c>
      <c r="BA8" s="136" t="s">
        <v>941</v>
      </c>
      <c r="BB8" s="136" t="s">
        <v>941</v>
      </c>
      <c r="BC8" s="136" t="s">
        <v>941</v>
      </c>
      <c r="BD8" s="136" t="s">
        <v>941</v>
      </c>
      <c r="BE8" s="136" t="s">
        <v>941</v>
      </c>
      <c r="BF8" s="136" t="s">
        <v>941</v>
      </c>
      <c r="BG8" s="136" t="s">
        <v>941</v>
      </c>
      <c r="BH8" s="136" t="s">
        <v>941</v>
      </c>
      <c r="BI8" s="136" t="s">
        <v>941</v>
      </c>
      <c r="BJ8" s="136" t="s">
        <v>941</v>
      </c>
      <c r="BK8" s="136" t="s">
        <v>941</v>
      </c>
      <c r="BL8" s="136" t="s">
        <v>941</v>
      </c>
      <c r="BM8" s="136" t="s">
        <v>941</v>
      </c>
      <c r="BN8" s="136" t="s">
        <v>941</v>
      </c>
      <c r="BO8" s="136" t="s">
        <v>941</v>
      </c>
      <c r="BP8" s="136" t="s">
        <v>941</v>
      </c>
      <c r="BQ8" s="136" t="s">
        <v>941</v>
      </c>
      <c r="BR8" s="136" t="s">
        <v>941</v>
      </c>
      <c r="BS8" s="136" t="s">
        <v>941</v>
      </c>
      <c r="BT8" s="136" t="s">
        <v>941</v>
      </c>
      <c r="BU8" s="136" t="s">
        <v>941</v>
      </c>
      <c r="BV8" s="136" t="s">
        <v>941</v>
      </c>
      <c r="BW8" s="136" t="s">
        <v>941</v>
      </c>
      <c r="BX8" s="136" t="s">
        <v>941</v>
      </c>
      <c r="BY8" s="136" t="s">
        <v>941</v>
      </c>
      <c r="BZ8" s="136" t="s">
        <v>941</v>
      </c>
      <c r="CA8" s="136" t="s">
        <v>941</v>
      </c>
      <c r="CB8" s="136" t="s">
        <v>948</v>
      </c>
      <c r="CC8" s="136" t="s">
        <v>948</v>
      </c>
      <c r="CD8" s="136" t="s">
        <v>941</v>
      </c>
      <c r="CE8" s="136" t="s">
        <v>948</v>
      </c>
      <c r="CF8" s="136" t="s">
        <v>941</v>
      </c>
      <c r="CG8" s="136" t="s">
        <v>948</v>
      </c>
      <c r="CH8" s="136" t="s">
        <v>1227</v>
      </c>
      <c r="CI8" s="136" t="s">
        <v>4488</v>
      </c>
      <c r="CJ8" s="136" t="s">
        <v>941</v>
      </c>
      <c r="CK8" s="136" t="s">
        <v>941</v>
      </c>
      <c r="CL8" s="136" t="s">
        <v>941</v>
      </c>
      <c r="CM8" s="136" t="s">
        <v>4488</v>
      </c>
      <c r="CN8" s="136" t="s">
        <v>4488</v>
      </c>
      <c r="CO8" s="136" t="s">
        <v>4489</v>
      </c>
      <c r="CP8" s="136" t="s">
        <v>941</v>
      </c>
      <c r="CQ8" s="136" t="s">
        <v>941</v>
      </c>
      <c r="CR8" s="136" t="s">
        <v>941</v>
      </c>
      <c r="CS8" s="136" t="s">
        <v>941</v>
      </c>
      <c r="CT8" s="136" t="s">
        <v>941</v>
      </c>
      <c r="CU8" s="136" t="s">
        <v>941</v>
      </c>
      <c r="CV8" s="136" t="s">
        <v>941</v>
      </c>
      <c r="CW8" s="136" t="s">
        <v>941</v>
      </c>
      <c r="CX8" s="136" t="s">
        <v>941</v>
      </c>
      <c r="CY8" s="136" t="s">
        <v>941</v>
      </c>
      <c r="CZ8" s="136" t="s">
        <v>941</v>
      </c>
      <c r="DA8" s="136" t="s">
        <v>941</v>
      </c>
      <c r="DB8" s="136" t="s">
        <v>941</v>
      </c>
      <c r="DC8" s="136" t="s">
        <v>941</v>
      </c>
      <c r="DD8" s="136" t="s">
        <v>941</v>
      </c>
      <c r="DE8" s="136" t="s">
        <v>941</v>
      </c>
      <c r="DF8" s="136" t="s">
        <v>941</v>
      </c>
      <c r="DG8" s="136" t="s">
        <v>941</v>
      </c>
      <c r="DH8" s="136" t="s">
        <v>941</v>
      </c>
      <c r="DI8" s="136" t="s">
        <v>941</v>
      </c>
      <c r="DJ8" s="136" t="s">
        <v>1692</v>
      </c>
      <c r="DK8" s="137">
        <v>42754.578449074077</v>
      </c>
      <c r="DL8" s="136" t="s">
        <v>3551</v>
      </c>
      <c r="DM8" s="137">
        <v>42891.374803240738</v>
      </c>
      <c r="DN8" s="133">
        <v>42086.57508101852</v>
      </c>
      <c r="DO8" s="132" t="s">
        <v>957</v>
      </c>
      <c r="DP8" s="133">
        <v>42086.57508101852</v>
      </c>
    </row>
    <row r="9" spans="1:120" ht="58" x14ac:dyDescent="0.35">
      <c r="A9" s="135">
        <v>8</v>
      </c>
      <c r="B9" s="136" t="s">
        <v>4364</v>
      </c>
      <c r="C9" s="135">
        <v>93</v>
      </c>
      <c r="D9" s="135" t="b">
        <v>1</v>
      </c>
      <c r="E9" s="136" t="s">
        <v>941</v>
      </c>
      <c r="F9" s="136" t="s">
        <v>4490</v>
      </c>
      <c r="G9" s="136" t="s">
        <v>1257</v>
      </c>
      <c r="H9" s="136" t="s">
        <v>1258</v>
      </c>
      <c r="I9" s="136" t="s">
        <v>4491</v>
      </c>
      <c r="J9" s="136" t="s">
        <v>1256</v>
      </c>
      <c r="K9" s="136" t="s">
        <v>941</v>
      </c>
      <c r="L9" s="136" t="s">
        <v>1258</v>
      </c>
      <c r="M9" s="136" t="s">
        <v>1259</v>
      </c>
      <c r="N9" s="136" t="s">
        <v>1260</v>
      </c>
      <c r="O9" s="136" t="s">
        <v>4492</v>
      </c>
      <c r="P9" s="136" t="s">
        <v>4493</v>
      </c>
      <c r="Q9" s="136" t="s">
        <v>4494</v>
      </c>
      <c r="R9" s="136" t="s">
        <v>948</v>
      </c>
      <c r="S9" s="136" t="s">
        <v>4495</v>
      </c>
      <c r="T9" s="136" t="s">
        <v>948</v>
      </c>
      <c r="U9" s="136" t="s">
        <v>4495</v>
      </c>
      <c r="V9" s="136" t="s">
        <v>948</v>
      </c>
      <c r="W9" s="136" t="s">
        <v>948</v>
      </c>
      <c r="X9" s="136" t="s">
        <v>948</v>
      </c>
      <c r="Y9" s="136" t="s">
        <v>948</v>
      </c>
      <c r="Z9" s="136" t="s">
        <v>948</v>
      </c>
      <c r="AA9" s="136" t="s">
        <v>948</v>
      </c>
      <c r="AB9" s="136" t="s">
        <v>948</v>
      </c>
      <c r="AC9" s="136" t="s">
        <v>948</v>
      </c>
      <c r="AD9" s="136" t="s">
        <v>948</v>
      </c>
      <c r="AE9" s="136" t="s">
        <v>4496</v>
      </c>
      <c r="AF9" s="136" t="s">
        <v>4497</v>
      </c>
      <c r="AG9" s="136" t="s">
        <v>1261</v>
      </c>
      <c r="AH9" s="136" t="s">
        <v>4498</v>
      </c>
      <c r="AI9" s="136" t="s">
        <v>948</v>
      </c>
      <c r="AJ9" s="136" t="s">
        <v>1237</v>
      </c>
      <c r="AK9" s="136" t="s">
        <v>948</v>
      </c>
      <c r="AL9" s="136" t="s">
        <v>941</v>
      </c>
      <c r="AM9" s="136" t="s">
        <v>4499</v>
      </c>
      <c r="AN9" s="136" t="s">
        <v>941</v>
      </c>
      <c r="AO9" s="136" t="s">
        <v>941</v>
      </c>
      <c r="AP9" s="136" t="s">
        <v>941</v>
      </c>
      <c r="AQ9" s="136" t="s">
        <v>941</v>
      </c>
      <c r="AR9" s="136" t="s">
        <v>941</v>
      </c>
      <c r="AS9" s="136" t="s">
        <v>941</v>
      </c>
      <c r="AT9" s="136" t="s">
        <v>941</v>
      </c>
      <c r="AU9" s="136" t="s">
        <v>941</v>
      </c>
      <c r="AV9" s="136" t="s">
        <v>941</v>
      </c>
      <c r="AW9" s="136" t="s">
        <v>941</v>
      </c>
      <c r="AX9" s="136" t="s">
        <v>941</v>
      </c>
      <c r="AY9" s="136" t="s">
        <v>941</v>
      </c>
      <c r="AZ9" s="136" t="s">
        <v>941</v>
      </c>
      <c r="BA9" s="136" t="s">
        <v>941</v>
      </c>
      <c r="BB9" s="136" t="s">
        <v>941</v>
      </c>
      <c r="BC9" s="136" t="s">
        <v>941</v>
      </c>
      <c r="BD9" s="136" t="s">
        <v>941</v>
      </c>
      <c r="BE9" s="136" t="s">
        <v>941</v>
      </c>
      <c r="BF9" s="136" t="s">
        <v>941</v>
      </c>
      <c r="BG9" s="136" t="s">
        <v>941</v>
      </c>
      <c r="BH9" s="136" t="s">
        <v>941</v>
      </c>
      <c r="BI9" s="136" t="s">
        <v>941</v>
      </c>
      <c r="BJ9" s="136" t="s">
        <v>941</v>
      </c>
      <c r="BK9" s="136" t="s">
        <v>941</v>
      </c>
      <c r="BL9" s="136" t="s">
        <v>941</v>
      </c>
      <c r="BM9" s="136" t="s">
        <v>941</v>
      </c>
      <c r="BN9" s="136" t="s">
        <v>941</v>
      </c>
      <c r="BO9" s="136" t="s">
        <v>941</v>
      </c>
      <c r="BP9" s="136" t="s">
        <v>941</v>
      </c>
      <c r="BQ9" s="136" t="s">
        <v>941</v>
      </c>
      <c r="BR9" s="136" t="s">
        <v>941</v>
      </c>
      <c r="BS9" s="136" t="s">
        <v>941</v>
      </c>
      <c r="BT9" s="136" t="s">
        <v>941</v>
      </c>
      <c r="BU9" s="136" t="s">
        <v>941</v>
      </c>
      <c r="BV9" s="136" t="s">
        <v>941</v>
      </c>
      <c r="BW9" s="136" t="s">
        <v>941</v>
      </c>
      <c r="BX9" s="136" t="s">
        <v>941</v>
      </c>
      <c r="BY9" s="136" t="s">
        <v>941</v>
      </c>
      <c r="BZ9" s="136" t="s">
        <v>941</v>
      </c>
      <c r="CA9" s="136" t="s">
        <v>941</v>
      </c>
      <c r="CB9" s="136" t="s">
        <v>948</v>
      </c>
      <c r="CC9" s="136" t="s">
        <v>948</v>
      </c>
      <c r="CD9" s="136" t="s">
        <v>941</v>
      </c>
      <c r="CE9" s="136" t="s">
        <v>948</v>
      </c>
      <c r="CF9" s="136" t="s">
        <v>941</v>
      </c>
      <c r="CG9" s="136" t="s">
        <v>948</v>
      </c>
      <c r="CH9" s="136" t="s">
        <v>948</v>
      </c>
      <c r="CI9" s="136" t="s">
        <v>941</v>
      </c>
      <c r="CJ9" s="136" t="s">
        <v>941</v>
      </c>
      <c r="CK9" s="136" t="s">
        <v>941</v>
      </c>
      <c r="CL9" s="136" t="s">
        <v>941</v>
      </c>
      <c r="CM9" s="136" t="s">
        <v>941</v>
      </c>
      <c r="CN9" s="136" t="s">
        <v>948</v>
      </c>
      <c r="CO9" s="136" t="s">
        <v>540</v>
      </c>
      <c r="CP9" s="136" t="s">
        <v>941</v>
      </c>
      <c r="CQ9" s="136" t="s">
        <v>941</v>
      </c>
      <c r="CR9" s="136" t="s">
        <v>941</v>
      </c>
      <c r="CS9" s="136" t="s">
        <v>941</v>
      </c>
      <c r="CT9" s="136" t="s">
        <v>941</v>
      </c>
      <c r="CU9" s="136" t="s">
        <v>941</v>
      </c>
      <c r="CV9" s="136" t="s">
        <v>941</v>
      </c>
      <c r="CW9" s="136" t="s">
        <v>941</v>
      </c>
      <c r="CX9" s="136" t="s">
        <v>941</v>
      </c>
      <c r="CY9" s="136" t="s">
        <v>941</v>
      </c>
      <c r="CZ9" s="136" t="s">
        <v>941</v>
      </c>
      <c r="DA9" s="136" t="s">
        <v>941</v>
      </c>
      <c r="DB9" s="136" t="s">
        <v>941</v>
      </c>
      <c r="DC9" s="136" t="s">
        <v>941</v>
      </c>
      <c r="DD9" s="136" t="s">
        <v>941</v>
      </c>
      <c r="DE9" s="136" t="s">
        <v>941</v>
      </c>
      <c r="DF9" s="136" t="s">
        <v>941</v>
      </c>
      <c r="DG9" s="136" t="s">
        <v>941</v>
      </c>
      <c r="DH9" s="136" t="s">
        <v>941</v>
      </c>
      <c r="DI9" s="136" t="s">
        <v>941</v>
      </c>
      <c r="DJ9" s="136" t="s">
        <v>1692</v>
      </c>
      <c r="DK9" s="137">
        <v>42754.578472222223</v>
      </c>
      <c r="DL9" s="136" t="s">
        <v>1692</v>
      </c>
      <c r="DM9" s="137">
        <v>42754.578472222223</v>
      </c>
      <c r="DN9" s="133">
        <v>42086.575138888889</v>
      </c>
      <c r="DO9" s="132" t="s">
        <v>957</v>
      </c>
      <c r="DP9" s="133">
        <v>42086.575138888889</v>
      </c>
    </row>
    <row r="10" spans="1:120" ht="72.5" x14ac:dyDescent="0.35">
      <c r="A10" s="135">
        <v>9</v>
      </c>
      <c r="B10" s="136" t="s">
        <v>4364</v>
      </c>
      <c r="C10" s="135">
        <v>185</v>
      </c>
      <c r="D10" s="135" t="b">
        <v>1</v>
      </c>
      <c r="E10" s="136" t="s">
        <v>941</v>
      </c>
      <c r="F10" s="136" t="s">
        <v>1285</v>
      </c>
      <c r="G10" s="136" t="s">
        <v>1286</v>
      </c>
      <c r="H10" s="136" t="s">
        <v>1287</v>
      </c>
      <c r="I10" s="136" t="s">
        <v>4500</v>
      </c>
      <c r="J10" s="136" t="s">
        <v>1288</v>
      </c>
      <c r="K10" s="136" t="s">
        <v>941</v>
      </c>
      <c r="L10" s="136" t="s">
        <v>1287</v>
      </c>
      <c r="M10" s="136" t="s">
        <v>1290</v>
      </c>
      <c r="N10" s="136" t="s">
        <v>1291</v>
      </c>
      <c r="O10" s="136" t="s">
        <v>4501</v>
      </c>
      <c r="P10" s="136" t="s">
        <v>948</v>
      </c>
      <c r="Q10" s="136" t="s">
        <v>948</v>
      </c>
      <c r="R10" s="136" t="s">
        <v>948</v>
      </c>
      <c r="S10" s="136" t="s">
        <v>4501</v>
      </c>
      <c r="T10" s="136" t="s">
        <v>4502</v>
      </c>
      <c r="U10" s="136" t="s">
        <v>4503</v>
      </c>
      <c r="V10" s="136" t="s">
        <v>4504</v>
      </c>
      <c r="W10" s="136" t="s">
        <v>4505</v>
      </c>
      <c r="X10" s="136" t="s">
        <v>4506</v>
      </c>
      <c r="Y10" s="136" t="s">
        <v>4507</v>
      </c>
      <c r="Z10" s="136" t="s">
        <v>4508</v>
      </c>
      <c r="AA10" s="136" t="s">
        <v>4509</v>
      </c>
      <c r="AB10" s="136" t="s">
        <v>4510</v>
      </c>
      <c r="AC10" s="136" t="s">
        <v>948</v>
      </c>
      <c r="AD10" s="136" t="s">
        <v>4510</v>
      </c>
      <c r="AE10" s="136" t="s">
        <v>4511</v>
      </c>
      <c r="AF10" s="136" t="s">
        <v>4512</v>
      </c>
      <c r="AG10" s="136" t="s">
        <v>4043</v>
      </c>
      <c r="AH10" s="136" t="s">
        <v>4513</v>
      </c>
      <c r="AI10" s="136" t="s">
        <v>948</v>
      </c>
      <c r="AJ10" s="136" t="s">
        <v>948</v>
      </c>
      <c r="AK10" s="136" t="s">
        <v>1241</v>
      </c>
      <c r="AL10" s="136" t="s">
        <v>941</v>
      </c>
      <c r="AM10" s="136" t="s">
        <v>4514</v>
      </c>
      <c r="AN10" s="136" t="s">
        <v>941</v>
      </c>
      <c r="AO10" s="136" t="s">
        <v>941</v>
      </c>
      <c r="AP10" s="136" t="s">
        <v>941</v>
      </c>
      <c r="AQ10" s="136" t="s">
        <v>941</v>
      </c>
      <c r="AR10" s="136" t="s">
        <v>941</v>
      </c>
      <c r="AS10" s="136" t="s">
        <v>941</v>
      </c>
      <c r="AT10" s="136" t="s">
        <v>941</v>
      </c>
      <c r="AU10" s="136" t="s">
        <v>941</v>
      </c>
      <c r="AV10" s="136" t="s">
        <v>941</v>
      </c>
      <c r="AW10" s="136" t="s">
        <v>941</v>
      </c>
      <c r="AX10" s="136" t="s">
        <v>941</v>
      </c>
      <c r="AY10" s="136" t="s">
        <v>941</v>
      </c>
      <c r="AZ10" s="136" t="s">
        <v>941</v>
      </c>
      <c r="BA10" s="136" t="s">
        <v>941</v>
      </c>
      <c r="BB10" s="136" t="s">
        <v>941</v>
      </c>
      <c r="BC10" s="136" t="s">
        <v>941</v>
      </c>
      <c r="BD10" s="136" t="s">
        <v>941</v>
      </c>
      <c r="BE10" s="136" t="s">
        <v>941</v>
      </c>
      <c r="BF10" s="136" t="s">
        <v>941</v>
      </c>
      <c r="BG10" s="136" t="s">
        <v>941</v>
      </c>
      <c r="BH10" s="136" t="s">
        <v>941</v>
      </c>
      <c r="BI10" s="136" t="s">
        <v>941</v>
      </c>
      <c r="BJ10" s="136" t="s">
        <v>941</v>
      </c>
      <c r="BK10" s="136" t="s">
        <v>965</v>
      </c>
      <c r="BL10" s="136" t="s">
        <v>941</v>
      </c>
      <c r="BM10" s="136" t="s">
        <v>941</v>
      </c>
      <c r="BN10" s="136" t="s">
        <v>941</v>
      </c>
      <c r="BO10" s="136" t="s">
        <v>941</v>
      </c>
      <c r="BP10" s="136" t="s">
        <v>941</v>
      </c>
      <c r="BQ10" s="136" t="s">
        <v>941</v>
      </c>
      <c r="BR10" s="136" t="s">
        <v>941</v>
      </c>
      <c r="BS10" s="136" t="s">
        <v>941</v>
      </c>
      <c r="BT10" s="136" t="s">
        <v>941</v>
      </c>
      <c r="BU10" s="136" t="s">
        <v>941</v>
      </c>
      <c r="BV10" s="136" t="s">
        <v>941</v>
      </c>
      <c r="BW10" s="136" t="s">
        <v>941</v>
      </c>
      <c r="BX10" s="136" t="s">
        <v>941</v>
      </c>
      <c r="BY10" s="136" t="s">
        <v>941</v>
      </c>
      <c r="BZ10" s="136" t="s">
        <v>941</v>
      </c>
      <c r="CA10" s="136" t="s">
        <v>941</v>
      </c>
      <c r="CB10" s="136" t="s">
        <v>965</v>
      </c>
      <c r="CC10" s="136" t="s">
        <v>948</v>
      </c>
      <c r="CD10" s="136" t="s">
        <v>941</v>
      </c>
      <c r="CE10" s="136" t="s">
        <v>948</v>
      </c>
      <c r="CF10" s="136" t="s">
        <v>941</v>
      </c>
      <c r="CG10" s="136" t="s">
        <v>948</v>
      </c>
      <c r="CH10" s="136" t="s">
        <v>948</v>
      </c>
      <c r="CI10" s="136" t="s">
        <v>941</v>
      </c>
      <c r="CJ10" s="136" t="s">
        <v>941</v>
      </c>
      <c r="CK10" s="136" t="s">
        <v>941</v>
      </c>
      <c r="CL10" s="136" t="s">
        <v>941</v>
      </c>
      <c r="CM10" s="136" t="s">
        <v>941</v>
      </c>
      <c r="CN10" s="136" t="s">
        <v>948</v>
      </c>
      <c r="CO10" s="136" t="s">
        <v>540</v>
      </c>
      <c r="CP10" s="136" t="s">
        <v>941</v>
      </c>
      <c r="CQ10" s="136" t="s">
        <v>941</v>
      </c>
      <c r="CR10" s="136" t="s">
        <v>941</v>
      </c>
      <c r="CS10" s="136" t="s">
        <v>941</v>
      </c>
      <c r="CT10" s="136" t="s">
        <v>941</v>
      </c>
      <c r="CU10" s="136" t="s">
        <v>941</v>
      </c>
      <c r="CV10" s="136" t="s">
        <v>941</v>
      </c>
      <c r="CW10" s="136" t="s">
        <v>941</v>
      </c>
      <c r="CX10" s="136" t="s">
        <v>941</v>
      </c>
      <c r="CY10" s="136" t="s">
        <v>941</v>
      </c>
      <c r="CZ10" s="136" t="s">
        <v>941</v>
      </c>
      <c r="DA10" s="136" t="s">
        <v>941</v>
      </c>
      <c r="DB10" s="136" t="s">
        <v>941</v>
      </c>
      <c r="DC10" s="136" t="s">
        <v>941</v>
      </c>
      <c r="DD10" s="136" t="s">
        <v>941</v>
      </c>
      <c r="DE10" s="136" t="s">
        <v>941</v>
      </c>
      <c r="DF10" s="136" t="s">
        <v>941</v>
      </c>
      <c r="DG10" s="136" t="s">
        <v>941</v>
      </c>
      <c r="DH10" s="136" t="s">
        <v>941</v>
      </c>
      <c r="DI10" s="136" t="s">
        <v>941</v>
      </c>
      <c r="DJ10" s="136" t="s">
        <v>1692</v>
      </c>
      <c r="DK10" s="137">
        <v>42754.578506944446</v>
      </c>
      <c r="DL10" s="136" t="s">
        <v>1692</v>
      </c>
      <c r="DM10" s="137">
        <v>42754.578506944446</v>
      </c>
      <c r="DN10" s="133">
        <v>42086.575162037036</v>
      </c>
      <c r="DO10" s="132" t="s">
        <v>957</v>
      </c>
      <c r="DP10" s="133">
        <v>42086.575162037036</v>
      </c>
    </row>
    <row r="11" spans="1:120" ht="43.5" x14ac:dyDescent="0.35">
      <c r="A11" s="135">
        <v>10</v>
      </c>
      <c r="B11" s="136" t="s">
        <v>4364</v>
      </c>
      <c r="C11" s="135">
        <v>30</v>
      </c>
      <c r="D11" s="135" t="b">
        <v>1</v>
      </c>
      <c r="E11" s="136" t="s">
        <v>941</v>
      </c>
      <c r="F11" s="136" t="s">
        <v>1059</v>
      </c>
      <c r="G11" s="136" t="s">
        <v>1010</v>
      </c>
      <c r="H11" s="136" t="s">
        <v>1060</v>
      </c>
      <c r="I11" s="136" t="s">
        <v>4394</v>
      </c>
      <c r="J11" s="136" t="s">
        <v>1059</v>
      </c>
      <c r="K11" s="136" t="s">
        <v>20</v>
      </c>
      <c r="L11" s="136" t="s">
        <v>1060</v>
      </c>
      <c r="M11" s="136" t="s">
        <v>1061</v>
      </c>
      <c r="N11" s="136" t="s">
        <v>1062</v>
      </c>
      <c r="O11" s="136" t="s">
        <v>4515</v>
      </c>
      <c r="P11" s="136" t="s">
        <v>4516</v>
      </c>
      <c r="Q11" s="136" t="s">
        <v>948</v>
      </c>
      <c r="R11" s="136" t="s">
        <v>948</v>
      </c>
      <c r="S11" s="136" t="s">
        <v>4517</v>
      </c>
      <c r="T11" s="136" t="s">
        <v>4518</v>
      </c>
      <c r="U11" s="136" t="s">
        <v>4519</v>
      </c>
      <c r="V11" s="136" t="s">
        <v>4520</v>
      </c>
      <c r="W11" s="136" t="s">
        <v>4521</v>
      </c>
      <c r="X11" s="136" t="s">
        <v>4522</v>
      </c>
      <c r="Y11" s="136" t="s">
        <v>4523</v>
      </c>
      <c r="Z11" s="136" t="s">
        <v>4524</v>
      </c>
      <c r="AA11" s="136" t="s">
        <v>948</v>
      </c>
      <c r="AB11" s="136" t="s">
        <v>4525</v>
      </c>
      <c r="AC11" s="136" t="s">
        <v>948</v>
      </c>
      <c r="AD11" s="136" t="s">
        <v>4525</v>
      </c>
      <c r="AE11" s="136" t="s">
        <v>4526</v>
      </c>
      <c r="AF11" s="136" t="s">
        <v>4527</v>
      </c>
      <c r="AG11" s="136" t="s">
        <v>962</v>
      </c>
      <c r="AH11" s="136" t="s">
        <v>4528</v>
      </c>
      <c r="AI11" s="136" t="s">
        <v>1874</v>
      </c>
      <c r="AJ11" s="136" t="s">
        <v>4134</v>
      </c>
      <c r="AK11" s="136" t="s">
        <v>3223</v>
      </c>
      <c r="AL11" s="136" t="s">
        <v>941</v>
      </c>
      <c r="AM11" s="136" t="s">
        <v>4529</v>
      </c>
      <c r="AN11" s="136" t="s">
        <v>941</v>
      </c>
      <c r="AO11" s="136" t="s">
        <v>941</v>
      </c>
      <c r="AP11" s="136" t="s">
        <v>941</v>
      </c>
      <c r="AQ11" s="136" t="s">
        <v>941</v>
      </c>
      <c r="AR11" s="136" t="s">
        <v>941</v>
      </c>
      <c r="AS11" s="136" t="s">
        <v>941</v>
      </c>
      <c r="AT11" s="136" t="s">
        <v>941</v>
      </c>
      <c r="AU11" s="136" t="s">
        <v>941</v>
      </c>
      <c r="AV11" s="136" t="s">
        <v>941</v>
      </c>
      <c r="AW11" s="136" t="s">
        <v>941</v>
      </c>
      <c r="AX11" s="136" t="s">
        <v>941</v>
      </c>
      <c r="AY11" s="136" t="s">
        <v>941</v>
      </c>
      <c r="AZ11" s="136" t="s">
        <v>941</v>
      </c>
      <c r="BA11" s="136" t="s">
        <v>941</v>
      </c>
      <c r="BB11" s="136" t="s">
        <v>941</v>
      </c>
      <c r="BC11" s="136" t="s">
        <v>941</v>
      </c>
      <c r="BD11" s="136" t="s">
        <v>941</v>
      </c>
      <c r="BE11" s="136" t="s">
        <v>941</v>
      </c>
      <c r="BF11" s="136" t="s">
        <v>941</v>
      </c>
      <c r="BG11" s="136" t="s">
        <v>941</v>
      </c>
      <c r="BH11" s="136" t="s">
        <v>941</v>
      </c>
      <c r="BI11" s="136" t="s">
        <v>941</v>
      </c>
      <c r="BJ11" s="136" t="s">
        <v>941</v>
      </c>
      <c r="BK11" s="136" t="s">
        <v>941</v>
      </c>
      <c r="BL11" s="136" t="s">
        <v>941</v>
      </c>
      <c r="BM11" s="136" t="s">
        <v>941</v>
      </c>
      <c r="BN11" s="136" t="s">
        <v>941</v>
      </c>
      <c r="BO11" s="136" t="s">
        <v>941</v>
      </c>
      <c r="BP11" s="136" t="s">
        <v>941</v>
      </c>
      <c r="BQ11" s="136" t="s">
        <v>941</v>
      </c>
      <c r="BR11" s="136" t="s">
        <v>941</v>
      </c>
      <c r="BS11" s="136" t="s">
        <v>941</v>
      </c>
      <c r="BT11" s="136" t="s">
        <v>941</v>
      </c>
      <c r="BU11" s="136" t="s">
        <v>941</v>
      </c>
      <c r="BV11" s="136" t="s">
        <v>941</v>
      </c>
      <c r="BW11" s="136" t="s">
        <v>941</v>
      </c>
      <c r="BX11" s="136" t="s">
        <v>941</v>
      </c>
      <c r="BY11" s="136" t="s">
        <v>941</v>
      </c>
      <c r="BZ11" s="136" t="s">
        <v>941</v>
      </c>
      <c r="CA11" s="136" t="s">
        <v>941</v>
      </c>
      <c r="CB11" s="136" t="s">
        <v>948</v>
      </c>
      <c r="CC11" s="136" t="s">
        <v>948</v>
      </c>
      <c r="CD11" s="136" t="s">
        <v>941</v>
      </c>
      <c r="CE11" s="136" t="s">
        <v>948</v>
      </c>
      <c r="CF11" s="136" t="s">
        <v>941</v>
      </c>
      <c r="CG11" s="136" t="s">
        <v>948</v>
      </c>
      <c r="CH11" s="136" t="s">
        <v>948</v>
      </c>
      <c r="CI11" s="136" t="s">
        <v>941</v>
      </c>
      <c r="CJ11" s="136" t="s">
        <v>941</v>
      </c>
      <c r="CK11" s="136" t="s">
        <v>941</v>
      </c>
      <c r="CL11" s="136" t="s">
        <v>941</v>
      </c>
      <c r="CM11" s="136" t="s">
        <v>941</v>
      </c>
      <c r="CN11" s="136" t="s">
        <v>948</v>
      </c>
      <c r="CO11" s="136" t="s">
        <v>540</v>
      </c>
      <c r="CP11" s="136" t="s">
        <v>941</v>
      </c>
      <c r="CQ11" s="136" t="s">
        <v>941</v>
      </c>
      <c r="CR11" s="136" t="s">
        <v>941</v>
      </c>
      <c r="CS11" s="136" t="s">
        <v>941</v>
      </c>
      <c r="CT11" s="136" t="s">
        <v>941</v>
      </c>
      <c r="CU11" s="136" t="s">
        <v>941</v>
      </c>
      <c r="CV11" s="136" t="s">
        <v>941</v>
      </c>
      <c r="CW11" s="136" t="s">
        <v>941</v>
      </c>
      <c r="CX11" s="136" t="s">
        <v>941</v>
      </c>
      <c r="CY11" s="136" t="s">
        <v>941</v>
      </c>
      <c r="CZ11" s="136" t="s">
        <v>941</v>
      </c>
      <c r="DA11" s="136" t="s">
        <v>941</v>
      </c>
      <c r="DB11" s="136" t="s">
        <v>941</v>
      </c>
      <c r="DC11" s="136" t="s">
        <v>941</v>
      </c>
      <c r="DD11" s="136" t="s">
        <v>941</v>
      </c>
      <c r="DE11" s="136" t="s">
        <v>941</v>
      </c>
      <c r="DF11" s="136" t="s">
        <v>941</v>
      </c>
      <c r="DG11" s="136" t="s">
        <v>941</v>
      </c>
      <c r="DH11" s="136" t="s">
        <v>941</v>
      </c>
      <c r="DI11" s="136" t="s">
        <v>941</v>
      </c>
      <c r="DJ11" s="136" t="s">
        <v>1692</v>
      </c>
      <c r="DK11" s="137">
        <v>42754.585717592592</v>
      </c>
      <c r="DL11" s="136" t="s">
        <v>1692</v>
      </c>
      <c r="DM11" s="137">
        <v>42754.585717592592</v>
      </c>
      <c r="DN11" s="133">
        <v>42086.575173611112</v>
      </c>
      <c r="DO11" s="132" t="s">
        <v>957</v>
      </c>
      <c r="DP11" s="133">
        <v>42086.575173611112</v>
      </c>
    </row>
    <row r="12" spans="1:120" ht="43.5" x14ac:dyDescent="0.35">
      <c r="A12" s="135">
        <v>11</v>
      </c>
      <c r="B12" s="136" t="s">
        <v>4364</v>
      </c>
      <c r="C12" s="135">
        <v>368</v>
      </c>
      <c r="D12" s="135" t="b">
        <v>1</v>
      </c>
      <c r="E12" s="136" t="s">
        <v>941</v>
      </c>
      <c r="F12" s="136" t="s">
        <v>1059</v>
      </c>
      <c r="G12" s="136" t="s">
        <v>1010</v>
      </c>
      <c r="H12" s="136" t="s">
        <v>1060</v>
      </c>
      <c r="I12" s="136" t="s">
        <v>4394</v>
      </c>
      <c r="J12" s="136" t="s">
        <v>1059</v>
      </c>
      <c r="K12" s="136" t="s">
        <v>17</v>
      </c>
      <c r="L12" s="136" t="s">
        <v>1060</v>
      </c>
      <c r="M12" s="136" t="s">
        <v>1061</v>
      </c>
      <c r="N12" s="136" t="s">
        <v>1062</v>
      </c>
      <c r="O12" s="136" t="s">
        <v>4530</v>
      </c>
      <c r="P12" s="136" t="s">
        <v>4531</v>
      </c>
      <c r="Q12" s="136" t="s">
        <v>948</v>
      </c>
      <c r="R12" s="136" t="s">
        <v>948</v>
      </c>
      <c r="S12" s="136" t="s">
        <v>4532</v>
      </c>
      <c r="T12" s="136" t="s">
        <v>4533</v>
      </c>
      <c r="U12" s="136" t="s">
        <v>4534</v>
      </c>
      <c r="V12" s="136" t="s">
        <v>4535</v>
      </c>
      <c r="W12" s="136" t="s">
        <v>4536</v>
      </c>
      <c r="X12" s="136" t="s">
        <v>4537</v>
      </c>
      <c r="Y12" s="136" t="s">
        <v>4538</v>
      </c>
      <c r="Z12" s="136" t="s">
        <v>4539</v>
      </c>
      <c r="AA12" s="136" t="s">
        <v>948</v>
      </c>
      <c r="AB12" s="136" t="s">
        <v>4540</v>
      </c>
      <c r="AC12" s="136" t="s">
        <v>948</v>
      </c>
      <c r="AD12" s="136" t="s">
        <v>4540</v>
      </c>
      <c r="AE12" s="136" t="s">
        <v>4541</v>
      </c>
      <c r="AF12" s="136" t="s">
        <v>4542</v>
      </c>
      <c r="AG12" s="136" t="s">
        <v>1039</v>
      </c>
      <c r="AH12" s="136" t="s">
        <v>4543</v>
      </c>
      <c r="AI12" s="136" t="s">
        <v>948</v>
      </c>
      <c r="AJ12" s="136" t="s">
        <v>948</v>
      </c>
      <c r="AK12" s="136" t="s">
        <v>4544</v>
      </c>
      <c r="AL12" s="136" t="s">
        <v>941</v>
      </c>
      <c r="AM12" s="136" t="s">
        <v>4545</v>
      </c>
      <c r="AN12" s="136" t="s">
        <v>941</v>
      </c>
      <c r="AO12" s="136" t="s">
        <v>941</v>
      </c>
      <c r="AP12" s="136" t="s">
        <v>941</v>
      </c>
      <c r="AQ12" s="136" t="s">
        <v>941</v>
      </c>
      <c r="AR12" s="136" t="s">
        <v>941</v>
      </c>
      <c r="AS12" s="136" t="s">
        <v>941</v>
      </c>
      <c r="AT12" s="136" t="s">
        <v>941</v>
      </c>
      <c r="AU12" s="136" t="s">
        <v>941</v>
      </c>
      <c r="AV12" s="136" t="s">
        <v>941</v>
      </c>
      <c r="AW12" s="136" t="s">
        <v>941</v>
      </c>
      <c r="AX12" s="136" t="s">
        <v>941</v>
      </c>
      <c r="AY12" s="136" t="s">
        <v>941</v>
      </c>
      <c r="AZ12" s="136" t="s">
        <v>941</v>
      </c>
      <c r="BA12" s="136" t="s">
        <v>941</v>
      </c>
      <c r="BB12" s="136" t="s">
        <v>941</v>
      </c>
      <c r="BC12" s="136" t="s">
        <v>941</v>
      </c>
      <c r="BD12" s="136" t="s">
        <v>941</v>
      </c>
      <c r="BE12" s="136" t="s">
        <v>941</v>
      </c>
      <c r="BF12" s="136" t="s">
        <v>941</v>
      </c>
      <c r="BG12" s="136" t="s">
        <v>941</v>
      </c>
      <c r="BH12" s="136" t="s">
        <v>941</v>
      </c>
      <c r="BI12" s="136" t="s">
        <v>941</v>
      </c>
      <c r="BJ12" s="136" t="s">
        <v>941</v>
      </c>
      <c r="BK12" s="136" t="s">
        <v>941</v>
      </c>
      <c r="BL12" s="136" t="s">
        <v>941</v>
      </c>
      <c r="BM12" s="136" t="s">
        <v>941</v>
      </c>
      <c r="BN12" s="136" t="s">
        <v>941</v>
      </c>
      <c r="BO12" s="136" t="s">
        <v>941</v>
      </c>
      <c r="BP12" s="136" t="s">
        <v>941</v>
      </c>
      <c r="BQ12" s="136" t="s">
        <v>941</v>
      </c>
      <c r="BR12" s="136" t="s">
        <v>941</v>
      </c>
      <c r="BS12" s="136" t="s">
        <v>941</v>
      </c>
      <c r="BT12" s="136" t="s">
        <v>941</v>
      </c>
      <c r="BU12" s="136" t="s">
        <v>941</v>
      </c>
      <c r="BV12" s="136" t="s">
        <v>941</v>
      </c>
      <c r="BW12" s="136" t="s">
        <v>941</v>
      </c>
      <c r="BX12" s="136" t="s">
        <v>941</v>
      </c>
      <c r="BY12" s="136" t="s">
        <v>941</v>
      </c>
      <c r="BZ12" s="136" t="s">
        <v>941</v>
      </c>
      <c r="CA12" s="136" t="s">
        <v>941</v>
      </c>
      <c r="CB12" s="136" t="s">
        <v>948</v>
      </c>
      <c r="CC12" s="136" t="s">
        <v>948</v>
      </c>
      <c r="CD12" s="136" t="s">
        <v>941</v>
      </c>
      <c r="CE12" s="136" t="s">
        <v>948</v>
      </c>
      <c r="CF12" s="136" t="s">
        <v>941</v>
      </c>
      <c r="CG12" s="136" t="s">
        <v>948</v>
      </c>
      <c r="CH12" s="136" t="s">
        <v>948</v>
      </c>
      <c r="CI12" s="136" t="s">
        <v>941</v>
      </c>
      <c r="CJ12" s="136" t="s">
        <v>941</v>
      </c>
      <c r="CK12" s="136" t="s">
        <v>941</v>
      </c>
      <c r="CL12" s="136" t="s">
        <v>941</v>
      </c>
      <c r="CM12" s="136" t="s">
        <v>941</v>
      </c>
      <c r="CN12" s="136" t="s">
        <v>948</v>
      </c>
      <c r="CO12" s="136" t="s">
        <v>540</v>
      </c>
      <c r="CP12" s="136" t="s">
        <v>941</v>
      </c>
      <c r="CQ12" s="136" t="s">
        <v>941</v>
      </c>
      <c r="CR12" s="136" t="s">
        <v>941</v>
      </c>
      <c r="CS12" s="136" t="s">
        <v>941</v>
      </c>
      <c r="CT12" s="136" t="s">
        <v>941</v>
      </c>
      <c r="CU12" s="136" t="s">
        <v>941</v>
      </c>
      <c r="CV12" s="136" t="s">
        <v>941</v>
      </c>
      <c r="CW12" s="136" t="s">
        <v>941</v>
      </c>
      <c r="CX12" s="136" t="s">
        <v>941</v>
      </c>
      <c r="CY12" s="136" t="s">
        <v>941</v>
      </c>
      <c r="CZ12" s="136" t="s">
        <v>941</v>
      </c>
      <c r="DA12" s="136" t="s">
        <v>941</v>
      </c>
      <c r="DB12" s="136" t="s">
        <v>941</v>
      </c>
      <c r="DC12" s="136" t="s">
        <v>941</v>
      </c>
      <c r="DD12" s="136" t="s">
        <v>941</v>
      </c>
      <c r="DE12" s="136" t="s">
        <v>941</v>
      </c>
      <c r="DF12" s="136" t="s">
        <v>941</v>
      </c>
      <c r="DG12" s="136" t="s">
        <v>941</v>
      </c>
      <c r="DH12" s="136" t="s">
        <v>941</v>
      </c>
      <c r="DI12" s="136" t="s">
        <v>941</v>
      </c>
      <c r="DJ12" s="136" t="s">
        <v>1692</v>
      </c>
      <c r="DK12" s="137">
        <v>42754.588113425925</v>
      </c>
      <c r="DL12" s="136" t="s">
        <v>1692</v>
      </c>
      <c r="DM12" s="137">
        <v>42754.588113425925</v>
      </c>
      <c r="DN12" s="133">
        <v>42086.575219907405</v>
      </c>
      <c r="DO12" s="132" t="s">
        <v>957</v>
      </c>
      <c r="DP12" s="133">
        <v>42086.575219907405</v>
      </c>
    </row>
    <row r="13" spans="1:120" ht="43.5" x14ac:dyDescent="0.35">
      <c r="A13" s="135">
        <v>12</v>
      </c>
      <c r="B13" s="136" t="s">
        <v>4364</v>
      </c>
      <c r="C13" s="135">
        <v>51</v>
      </c>
      <c r="D13" s="135" t="b">
        <v>1</v>
      </c>
      <c r="E13" s="136" t="s">
        <v>941</v>
      </c>
      <c r="F13" s="136" t="s">
        <v>1059</v>
      </c>
      <c r="G13" s="136" t="s">
        <v>1010</v>
      </c>
      <c r="H13" s="136" t="s">
        <v>1060</v>
      </c>
      <c r="I13" s="136" t="s">
        <v>4394</v>
      </c>
      <c r="J13" s="136" t="s">
        <v>1059</v>
      </c>
      <c r="K13" s="136" t="s">
        <v>103</v>
      </c>
      <c r="L13" s="136" t="s">
        <v>1060</v>
      </c>
      <c r="M13" s="136" t="s">
        <v>1061</v>
      </c>
      <c r="N13" s="136" t="s">
        <v>1062</v>
      </c>
      <c r="O13" s="136" t="s">
        <v>4546</v>
      </c>
      <c r="P13" s="136" t="s">
        <v>4547</v>
      </c>
      <c r="Q13" s="136" t="s">
        <v>948</v>
      </c>
      <c r="R13" s="136" t="s">
        <v>948</v>
      </c>
      <c r="S13" s="136" t="s">
        <v>4548</v>
      </c>
      <c r="T13" s="136" t="s">
        <v>4549</v>
      </c>
      <c r="U13" s="136" t="s">
        <v>4550</v>
      </c>
      <c r="V13" s="136" t="s">
        <v>4551</v>
      </c>
      <c r="W13" s="136" t="s">
        <v>2996</v>
      </c>
      <c r="X13" s="136" t="s">
        <v>4552</v>
      </c>
      <c r="Y13" s="136" t="s">
        <v>4553</v>
      </c>
      <c r="Z13" s="136" t="s">
        <v>4554</v>
      </c>
      <c r="AA13" s="136" t="s">
        <v>948</v>
      </c>
      <c r="AB13" s="136" t="s">
        <v>4555</v>
      </c>
      <c r="AC13" s="136" t="s">
        <v>948</v>
      </c>
      <c r="AD13" s="136" t="s">
        <v>4555</v>
      </c>
      <c r="AE13" s="136" t="s">
        <v>4556</v>
      </c>
      <c r="AF13" s="136" t="s">
        <v>4557</v>
      </c>
      <c r="AG13" s="136" t="s">
        <v>1554</v>
      </c>
      <c r="AH13" s="136" t="s">
        <v>4558</v>
      </c>
      <c r="AI13" s="136" t="s">
        <v>948</v>
      </c>
      <c r="AJ13" s="136" t="s">
        <v>1157</v>
      </c>
      <c r="AK13" s="136" t="s">
        <v>1541</v>
      </c>
      <c r="AL13" s="136" t="s">
        <v>941</v>
      </c>
      <c r="AM13" s="136" t="s">
        <v>4559</v>
      </c>
      <c r="AN13" s="136" t="s">
        <v>941</v>
      </c>
      <c r="AO13" s="136" t="s">
        <v>941</v>
      </c>
      <c r="AP13" s="136" t="s">
        <v>941</v>
      </c>
      <c r="AQ13" s="136" t="s">
        <v>941</v>
      </c>
      <c r="AR13" s="136" t="s">
        <v>941</v>
      </c>
      <c r="AS13" s="136" t="s">
        <v>941</v>
      </c>
      <c r="AT13" s="136" t="s">
        <v>941</v>
      </c>
      <c r="AU13" s="136" t="s">
        <v>941</v>
      </c>
      <c r="AV13" s="136" t="s">
        <v>941</v>
      </c>
      <c r="AW13" s="136" t="s">
        <v>941</v>
      </c>
      <c r="AX13" s="136" t="s">
        <v>941</v>
      </c>
      <c r="AY13" s="136" t="s">
        <v>941</v>
      </c>
      <c r="AZ13" s="136" t="s">
        <v>941</v>
      </c>
      <c r="BA13" s="136" t="s">
        <v>941</v>
      </c>
      <c r="BB13" s="136" t="s">
        <v>941</v>
      </c>
      <c r="BC13" s="136" t="s">
        <v>941</v>
      </c>
      <c r="BD13" s="136" t="s">
        <v>941</v>
      </c>
      <c r="BE13" s="136" t="s">
        <v>941</v>
      </c>
      <c r="BF13" s="136" t="s">
        <v>941</v>
      </c>
      <c r="BG13" s="136" t="s">
        <v>941</v>
      </c>
      <c r="BH13" s="136" t="s">
        <v>941</v>
      </c>
      <c r="BI13" s="136" t="s">
        <v>941</v>
      </c>
      <c r="BJ13" s="136" t="s">
        <v>941</v>
      </c>
      <c r="BK13" s="136" t="s">
        <v>941</v>
      </c>
      <c r="BL13" s="136" t="s">
        <v>941</v>
      </c>
      <c r="BM13" s="136" t="s">
        <v>941</v>
      </c>
      <c r="BN13" s="136" t="s">
        <v>941</v>
      </c>
      <c r="BO13" s="136" t="s">
        <v>941</v>
      </c>
      <c r="BP13" s="136" t="s">
        <v>941</v>
      </c>
      <c r="BQ13" s="136" t="s">
        <v>941</v>
      </c>
      <c r="BR13" s="136" t="s">
        <v>941</v>
      </c>
      <c r="BS13" s="136" t="s">
        <v>941</v>
      </c>
      <c r="BT13" s="136" t="s">
        <v>941</v>
      </c>
      <c r="BU13" s="136" t="s">
        <v>941</v>
      </c>
      <c r="BV13" s="136" t="s">
        <v>941</v>
      </c>
      <c r="BW13" s="136" t="s">
        <v>941</v>
      </c>
      <c r="BX13" s="136" t="s">
        <v>941</v>
      </c>
      <c r="BY13" s="136" t="s">
        <v>941</v>
      </c>
      <c r="BZ13" s="136" t="s">
        <v>941</v>
      </c>
      <c r="CA13" s="136" t="s">
        <v>941</v>
      </c>
      <c r="CB13" s="136" t="s">
        <v>948</v>
      </c>
      <c r="CC13" s="136" t="s">
        <v>948</v>
      </c>
      <c r="CD13" s="136" t="s">
        <v>941</v>
      </c>
      <c r="CE13" s="136" t="s">
        <v>948</v>
      </c>
      <c r="CF13" s="136" t="s">
        <v>941</v>
      </c>
      <c r="CG13" s="136" t="s">
        <v>948</v>
      </c>
      <c r="CH13" s="136" t="s">
        <v>948</v>
      </c>
      <c r="CI13" s="136" t="s">
        <v>941</v>
      </c>
      <c r="CJ13" s="136" t="s">
        <v>941</v>
      </c>
      <c r="CK13" s="136" t="s">
        <v>941</v>
      </c>
      <c r="CL13" s="136" t="s">
        <v>941</v>
      </c>
      <c r="CM13" s="136" t="s">
        <v>941</v>
      </c>
      <c r="CN13" s="136" t="s">
        <v>948</v>
      </c>
      <c r="CO13" s="136" t="s">
        <v>540</v>
      </c>
      <c r="CP13" s="136" t="s">
        <v>941</v>
      </c>
      <c r="CQ13" s="136" t="s">
        <v>941</v>
      </c>
      <c r="CR13" s="136" t="s">
        <v>941</v>
      </c>
      <c r="CS13" s="136" t="s">
        <v>941</v>
      </c>
      <c r="CT13" s="136" t="s">
        <v>941</v>
      </c>
      <c r="CU13" s="136" t="s">
        <v>941</v>
      </c>
      <c r="CV13" s="136" t="s">
        <v>941</v>
      </c>
      <c r="CW13" s="136" t="s">
        <v>941</v>
      </c>
      <c r="CX13" s="136" t="s">
        <v>941</v>
      </c>
      <c r="CY13" s="136" t="s">
        <v>941</v>
      </c>
      <c r="CZ13" s="136" t="s">
        <v>941</v>
      </c>
      <c r="DA13" s="136" t="s">
        <v>941</v>
      </c>
      <c r="DB13" s="136" t="s">
        <v>941</v>
      </c>
      <c r="DC13" s="136" t="s">
        <v>941</v>
      </c>
      <c r="DD13" s="136" t="s">
        <v>941</v>
      </c>
      <c r="DE13" s="136" t="s">
        <v>941</v>
      </c>
      <c r="DF13" s="136" t="s">
        <v>941</v>
      </c>
      <c r="DG13" s="136" t="s">
        <v>941</v>
      </c>
      <c r="DH13" s="136" t="s">
        <v>941</v>
      </c>
      <c r="DI13" s="136" t="s">
        <v>941</v>
      </c>
      <c r="DJ13" s="136" t="s">
        <v>1692</v>
      </c>
      <c r="DK13" s="137">
        <v>42754.590543981481</v>
      </c>
      <c r="DL13" s="136" t="s">
        <v>1692</v>
      </c>
      <c r="DM13" s="137">
        <v>42754.617291666669</v>
      </c>
      <c r="DN13" s="133">
        <v>42086.575243055559</v>
      </c>
      <c r="DO13" s="132" t="s">
        <v>957</v>
      </c>
      <c r="DP13" s="133">
        <v>42086.575243055559</v>
      </c>
    </row>
    <row r="14" spans="1:120" ht="87" x14ac:dyDescent="0.35">
      <c r="A14" s="135">
        <v>13</v>
      </c>
      <c r="B14" s="136" t="s">
        <v>4364</v>
      </c>
      <c r="C14" s="135">
        <v>52</v>
      </c>
      <c r="D14" s="135" t="b">
        <v>1</v>
      </c>
      <c r="E14" s="136" t="s">
        <v>941</v>
      </c>
      <c r="F14" s="136" t="s">
        <v>1059</v>
      </c>
      <c r="G14" s="136" t="s">
        <v>1010</v>
      </c>
      <c r="H14" s="136" t="s">
        <v>1060</v>
      </c>
      <c r="I14" s="136" t="s">
        <v>4560</v>
      </c>
      <c r="J14" s="136" t="s">
        <v>1059</v>
      </c>
      <c r="K14" s="136" t="s">
        <v>239</v>
      </c>
      <c r="L14" s="136" t="s">
        <v>1060</v>
      </c>
      <c r="M14" s="136" t="s">
        <v>1062</v>
      </c>
      <c r="N14" s="136" t="s">
        <v>941</v>
      </c>
      <c r="O14" s="136" t="s">
        <v>4561</v>
      </c>
      <c r="P14" s="136" t="s">
        <v>4562</v>
      </c>
      <c r="Q14" s="136" t="s">
        <v>948</v>
      </c>
      <c r="R14" s="136" t="s">
        <v>948</v>
      </c>
      <c r="S14" s="136" t="s">
        <v>4563</v>
      </c>
      <c r="T14" s="136" t="s">
        <v>4564</v>
      </c>
      <c r="U14" s="136" t="s">
        <v>4565</v>
      </c>
      <c r="V14" s="136" t="s">
        <v>4566</v>
      </c>
      <c r="W14" s="136" t="s">
        <v>4567</v>
      </c>
      <c r="X14" s="136" t="s">
        <v>4568</v>
      </c>
      <c r="Y14" s="136" t="s">
        <v>4569</v>
      </c>
      <c r="Z14" s="136" t="s">
        <v>4570</v>
      </c>
      <c r="AA14" s="136" t="s">
        <v>948</v>
      </c>
      <c r="AB14" s="136" t="s">
        <v>4571</v>
      </c>
      <c r="AC14" s="136" t="s">
        <v>948</v>
      </c>
      <c r="AD14" s="136" t="s">
        <v>4571</v>
      </c>
      <c r="AE14" s="136" t="s">
        <v>4572</v>
      </c>
      <c r="AF14" s="136" t="s">
        <v>4573</v>
      </c>
      <c r="AG14" s="136" t="s">
        <v>1481</v>
      </c>
      <c r="AH14" s="136" t="s">
        <v>4574</v>
      </c>
      <c r="AI14" s="136" t="s">
        <v>948</v>
      </c>
      <c r="AJ14" s="136" t="s">
        <v>2099</v>
      </c>
      <c r="AK14" s="136" t="s">
        <v>948</v>
      </c>
      <c r="AL14" s="136" t="s">
        <v>941</v>
      </c>
      <c r="AM14" s="136" t="s">
        <v>4575</v>
      </c>
      <c r="AN14" s="136" t="s">
        <v>941</v>
      </c>
      <c r="AO14" s="136" t="s">
        <v>941</v>
      </c>
      <c r="AP14" s="136" t="s">
        <v>941</v>
      </c>
      <c r="AQ14" s="136" t="s">
        <v>941</v>
      </c>
      <c r="AR14" s="136" t="s">
        <v>941</v>
      </c>
      <c r="AS14" s="136" t="s">
        <v>941</v>
      </c>
      <c r="AT14" s="136" t="s">
        <v>941</v>
      </c>
      <c r="AU14" s="136" t="s">
        <v>941</v>
      </c>
      <c r="AV14" s="136" t="s">
        <v>941</v>
      </c>
      <c r="AW14" s="136" t="s">
        <v>941</v>
      </c>
      <c r="AX14" s="136" t="s">
        <v>941</v>
      </c>
      <c r="AY14" s="136" t="s">
        <v>941</v>
      </c>
      <c r="AZ14" s="136" t="s">
        <v>941</v>
      </c>
      <c r="BA14" s="136" t="s">
        <v>941</v>
      </c>
      <c r="BB14" s="136" t="s">
        <v>941</v>
      </c>
      <c r="BC14" s="136" t="s">
        <v>941</v>
      </c>
      <c r="BD14" s="136" t="s">
        <v>941</v>
      </c>
      <c r="BE14" s="136" t="s">
        <v>941</v>
      </c>
      <c r="BF14" s="136" t="s">
        <v>941</v>
      </c>
      <c r="BG14" s="136" t="s">
        <v>941</v>
      </c>
      <c r="BH14" s="136" t="s">
        <v>941</v>
      </c>
      <c r="BI14" s="136" t="s">
        <v>941</v>
      </c>
      <c r="BJ14" s="136" t="s">
        <v>941</v>
      </c>
      <c r="BK14" s="136" t="s">
        <v>941</v>
      </c>
      <c r="BL14" s="136" t="s">
        <v>941</v>
      </c>
      <c r="BM14" s="136" t="s">
        <v>941</v>
      </c>
      <c r="BN14" s="136" t="s">
        <v>941</v>
      </c>
      <c r="BO14" s="136" t="s">
        <v>941</v>
      </c>
      <c r="BP14" s="136" t="s">
        <v>941</v>
      </c>
      <c r="BQ14" s="136" t="s">
        <v>941</v>
      </c>
      <c r="BR14" s="136" t="s">
        <v>941</v>
      </c>
      <c r="BS14" s="136" t="s">
        <v>941</v>
      </c>
      <c r="BT14" s="136" t="s">
        <v>941</v>
      </c>
      <c r="BU14" s="136" t="s">
        <v>941</v>
      </c>
      <c r="BV14" s="136" t="s">
        <v>941</v>
      </c>
      <c r="BW14" s="136" t="s">
        <v>941</v>
      </c>
      <c r="BX14" s="136" t="s">
        <v>941</v>
      </c>
      <c r="BY14" s="136" t="s">
        <v>941</v>
      </c>
      <c r="BZ14" s="136" t="s">
        <v>941</v>
      </c>
      <c r="CA14" s="136" t="s">
        <v>941</v>
      </c>
      <c r="CB14" s="136" t="s">
        <v>948</v>
      </c>
      <c r="CC14" s="136" t="s">
        <v>948</v>
      </c>
      <c r="CD14" s="136" t="s">
        <v>941</v>
      </c>
      <c r="CE14" s="136" t="s">
        <v>948</v>
      </c>
      <c r="CF14" s="136" t="s">
        <v>941</v>
      </c>
      <c r="CG14" s="136" t="s">
        <v>948</v>
      </c>
      <c r="CH14" s="136" t="s">
        <v>948</v>
      </c>
      <c r="CI14" s="136" t="s">
        <v>941</v>
      </c>
      <c r="CJ14" s="136" t="s">
        <v>941</v>
      </c>
      <c r="CK14" s="136" t="s">
        <v>941</v>
      </c>
      <c r="CL14" s="136" t="s">
        <v>941</v>
      </c>
      <c r="CM14" s="136" t="s">
        <v>941</v>
      </c>
      <c r="CN14" s="136" t="s">
        <v>948</v>
      </c>
      <c r="CO14" s="136" t="s">
        <v>540</v>
      </c>
      <c r="CP14" s="136" t="s">
        <v>941</v>
      </c>
      <c r="CQ14" s="136" t="s">
        <v>941</v>
      </c>
      <c r="CR14" s="136" t="s">
        <v>941</v>
      </c>
      <c r="CS14" s="136" t="s">
        <v>941</v>
      </c>
      <c r="CT14" s="136" t="s">
        <v>941</v>
      </c>
      <c r="CU14" s="136" t="s">
        <v>941</v>
      </c>
      <c r="CV14" s="136" t="s">
        <v>941</v>
      </c>
      <c r="CW14" s="136" t="s">
        <v>941</v>
      </c>
      <c r="CX14" s="136" t="s">
        <v>941</v>
      </c>
      <c r="CY14" s="136" t="s">
        <v>941</v>
      </c>
      <c r="CZ14" s="136" t="s">
        <v>941</v>
      </c>
      <c r="DA14" s="136" t="s">
        <v>941</v>
      </c>
      <c r="DB14" s="136" t="s">
        <v>941</v>
      </c>
      <c r="DC14" s="136" t="s">
        <v>941</v>
      </c>
      <c r="DD14" s="136" t="s">
        <v>941</v>
      </c>
      <c r="DE14" s="136" t="s">
        <v>941</v>
      </c>
      <c r="DF14" s="136" t="s">
        <v>941</v>
      </c>
      <c r="DG14" s="136" t="s">
        <v>941</v>
      </c>
      <c r="DH14" s="136" t="s">
        <v>4576</v>
      </c>
      <c r="DI14" s="136" t="s">
        <v>941</v>
      </c>
      <c r="DJ14" s="136" t="s">
        <v>1692</v>
      </c>
      <c r="DK14" s="137">
        <v>42754.594976851855</v>
      </c>
      <c r="DL14" s="136" t="s">
        <v>1692</v>
      </c>
      <c r="DM14" s="137">
        <v>42754.61855324074</v>
      </c>
      <c r="DN14" s="133">
        <v>42086.575254629628</v>
      </c>
      <c r="DO14" s="132" t="s">
        <v>957</v>
      </c>
      <c r="DP14" s="133">
        <v>42086.575254629628</v>
      </c>
    </row>
    <row r="15" spans="1:120" ht="43.5" x14ac:dyDescent="0.35">
      <c r="A15" s="135">
        <v>14</v>
      </c>
      <c r="B15" s="136" t="s">
        <v>4364</v>
      </c>
      <c r="C15" s="135">
        <v>53</v>
      </c>
      <c r="D15" s="135" t="b">
        <v>1</v>
      </c>
      <c r="E15" s="136" t="s">
        <v>1196</v>
      </c>
      <c r="F15" s="136" t="s">
        <v>1059</v>
      </c>
      <c r="G15" s="136" t="s">
        <v>1010</v>
      </c>
      <c r="H15" s="136" t="s">
        <v>1060</v>
      </c>
      <c r="I15" s="136" t="s">
        <v>941</v>
      </c>
      <c r="J15" s="136" t="s">
        <v>1059</v>
      </c>
      <c r="K15" s="136" t="s">
        <v>267</v>
      </c>
      <c r="L15" s="136" t="s">
        <v>1060</v>
      </c>
      <c r="M15" s="136" t="s">
        <v>1061</v>
      </c>
      <c r="N15" s="136" t="s">
        <v>1062</v>
      </c>
      <c r="O15" s="136" t="s">
        <v>4577</v>
      </c>
      <c r="P15" s="136" t="s">
        <v>4578</v>
      </c>
      <c r="Q15" s="136" t="s">
        <v>948</v>
      </c>
      <c r="R15" s="136" t="s">
        <v>948</v>
      </c>
      <c r="S15" s="136" t="s">
        <v>4579</v>
      </c>
      <c r="T15" s="136" t="s">
        <v>4580</v>
      </c>
      <c r="U15" s="136" t="s">
        <v>4581</v>
      </c>
      <c r="V15" s="136" t="s">
        <v>4582</v>
      </c>
      <c r="W15" s="136" t="s">
        <v>4583</v>
      </c>
      <c r="X15" s="136" t="s">
        <v>4584</v>
      </c>
      <c r="Y15" s="136" t="s">
        <v>4585</v>
      </c>
      <c r="Z15" s="136" t="s">
        <v>4586</v>
      </c>
      <c r="AA15" s="136" t="s">
        <v>948</v>
      </c>
      <c r="AB15" s="136" t="s">
        <v>4587</v>
      </c>
      <c r="AC15" s="136" t="s">
        <v>948</v>
      </c>
      <c r="AD15" s="136" t="s">
        <v>4587</v>
      </c>
      <c r="AE15" s="136" t="s">
        <v>4582</v>
      </c>
      <c r="AF15" s="136" t="s">
        <v>4588</v>
      </c>
      <c r="AG15" s="136" t="s">
        <v>2085</v>
      </c>
      <c r="AH15" s="136" t="s">
        <v>4589</v>
      </c>
      <c r="AI15" s="136" t="s">
        <v>2638</v>
      </c>
      <c r="AJ15" s="136" t="s">
        <v>4590</v>
      </c>
      <c r="AK15" s="136" t="s">
        <v>1072</v>
      </c>
      <c r="AL15" s="136" t="s">
        <v>941</v>
      </c>
      <c r="AM15" s="136" t="s">
        <v>4591</v>
      </c>
      <c r="AN15" s="136" t="s">
        <v>941</v>
      </c>
      <c r="AO15" s="136" t="s">
        <v>941</v>
      </c>
      <c r="AP15" s="136" t="s">
        <v>941</v>
      </c>
      <c r="AQ15" s="136" t="s">
        <v>941</v>
      </c>
      <c r="AR15" s="136" t="s">
        <v>941</v>
      </c>
      <c r="AS15" s="136" t="s">
        <v>941</v>
      </c>
      <c r="AT15" s="136" t="s">
        <v>941</v>
      </c>
      <c r="AU15" s="136" t="s">
        <v>941</v>
      </c>
      <c r="AV15" s="136" t="s">
        <v>941</v>
      </c>
      <c r="AW15" s="136" t="s">
        <v>941</v>
      </c>
      <c r="AX15" s="136" t="s">
        <v>941</v>
      </c>
      <c r="AY15" s="136" t="s">
        <v>941</v>
      </c>
      <c r="AZ15" s="136" t="s">
        <v>941</v>
      </c>
      <c r="BA15" s="136" t="s">
        <v>941</v>
      </c>
      <c r="BB15" s="136" t="s">
        <v>941</v>
      </c>
      <c r="BC15" s="136" t="s">
        <v>941</v>
      </c>
      <c r="BD15" s="136" t="s">
        <v>941</v>
      </c>
      <c r="BE15" s="136" t="s">
        <v>941</v>
      </c>
      <c r="BF15" s="136" t="s">
        <v>941</v>
      </c>
      <c r="BG15" s="136" t="s">
        <v>941</v>
      </c>
      <c r="BH15" s="136" t="s">
        <v>941</v>
      </c>
      <c r="BI15" s="136" t="s">
        <v>941</v>
      </c>
      <c r="BJ15" s="136" t="s">
        <v>941</v>
      </c>
      <c r="BK15" s="136" t="s">
        <v>941</v>
      </c>
      <c r="BL15" s="136" t="s">
        <v>941</v>
      </c>
      <c r="BM15" s="136" t="s">
        <v>941</v>
      </c>
      <c r="BN15" s="136" t="s">
        <v>941</v>
      </c>
      <c r="BO15" s="136" t="s">
        <v>941</v>
      </c>
      <c r="BP15" s="136" t="s">
        <v>941</v>
      </c>
      <c r="BQ15" s="136" t="s">
        <v>941</v>
      </c>
      <c r="BR15" s="136" t="s">
        <v>941</v>
      </c>
      <c r="BS15" s="136" t="s">
        <v>941</v>
      </c>
      <c r="BT15" s="136" t="s">
        <v>941</v>
      </c>
      <c r="BU15" s="136" t="s">
        <v>941</v>
      </c>
      <c r="BV15" s="136" t="s">
        <v>941</v>
      </c>
      <c r="BW15" s="136" t="s">
        <v>941</v>
      </c>
      <c r="BX15" s="136" t="s">
        <v>941</v>
      </c>
      <c r="BY15" s="136" t="s">
        <v>941</v>
      </c>
      <c r="BZ15" s="136" t="s">
        <v>941</v>
      </c>
      <c r="CA15" s="136" t="s">
        <v>941</v>
      </c>
      <c r="CB15" s="136" t="s">
        <v>948</v>
      </c>
      <c r="CC15" s="136" t="s">
        <v>948</v>
      </c>
      <c r="CD15" s="136" t="s">
        <v>941</v>
      </c>
      <c r="CE15" s="136" t="s">
        <v>948</v>
      </c>
      <c r="CF15" s="136" t="s">
        <v>941</v>
      </c>
      <c r="CG15" s="136" t="s">
        <v>948</v>
      </c>
      <c r="CH15" s="136" t="s">
        <v>948</v>
      </c>
      <c r="CI15" s="136" t="s">
        <v>941</v>
      </c>
      <c r="CJ15" s="136" t="s">
        <v>941</v>
      </c>
      <c r="CK15" s="136" t="s">
        <v>941</v>
      </c>
      <c r="CL15" s="136" t="s">
        <v>941</v>
      </c>
      <c r="CM15" s="136" t="s">
        <v>941</v>
      </c>
      <c r="CN15" s="136" t="s">
        <v>948</v>
      </c>
      <c r="CO15" s="136" t="s">
        <v>540</v>
      </c>
      <c r="CP15" s="136" t="s">
        <v>941</v>
      </c>
      <c r="CQ15" s="136" t="s">
        <v>941</v>
      </c>
      <c r="CR15" s="136" t="s">
        <v>941</v>
      </c>
      <c r="CS15" s="136" t="s">
        <v>941</v>
      </c>
      <c r="CT15" s="136" t="s">
        <v>941</v>
      </c>
      <c r="CU15" s="136" t="s">
        <v>941</v>
      </c>
      <c r="CV15" s="136" t="s">
        <v>941</v>
      </c>
      <c r="CW15" s="136" t="s">
        <v>941</v>
      </c>
      <c r="CX15" s="136" t="s">
        <v>941</v>
      </c>
      <c r="CY15" s="136" t="s">
        <v>941</v>
      </c>
      <c r="CZ15" s="136" t="s">
        <v>941</v>
      </c>
      <c r="DA15" s="136" t="s">
        <v>941</v>
      </c>
      <c r="DB15" s="136" t="s">
        <v>941</v>
      </c>
      <c r="DC15" s="136" t="s">
        <v>941</v>
      </c>
      <c r="DD15" s="136" t="s">
        <v>941</v>
      </c>
      <c r="DE15" s="136" t="s">
        <v>941</v>
      </c>
      <c r="DF15" s="136" t="s">
        <v>941</v>
      </c>
      <c r="DG15" s="136" t="s">
        <v>941</v>
      </c>
      <c r="DH15" s="136" t="s">
        <v>941</v>
      </c>
      <c r="DI15" s="136" t="s">
        <v>941</v>
      </c>
      <c r="DJ15" s="136" t="s">
        <v>1692</v>
      </c>
      <c r="DK15" s="137">
        <v>42754.597766203704</v>
      </c>
      <c r="DL15" s="136" t="s">
        <v>1692</v>
      </c>
      <c r="DM15" s="137">
        <v>42754.620509259257</v>
      </c>
      <c r="DN15" s="133">
        <v>42086.575300925928</v>
      </c>
      <c r="DO15" s="132" t="s">
        <v>957</v>
      </c>
      <c r="DP15" s="133">
        <v>42086.575300925928</v>
      </c>
    </row>
    <row r="16" spans="1:120" ht="43.5" x14ac:dyDescent="0.35">
      <c r="A16" s="135">
        <v>15</v>
      </c>
      <c r="B16" s="136" t="s">
        <v>4364</v>
      </c>
      <c r="C16" s="135">
        <v>29</v>
      </c>
      <c r="D16" s="135" t="b">
        <v>1</v>
      </c>
      <c r="E16" s="136" t="s">
        <v>1196</v>
      </c>
      <c r="F16" s="136" t="s">
        <v>1059</v>
      </c>
      <c r="G16" s="136" t="s">
        <v>1010</v>
      </c>
      <c r="H16" s="136" t="s">
        <v>1060</v>
      </c>
      <c r="I16" s="136" t="s">
        <v>941</v>
      </c>
      <c r="J16" s="136" t="s">
        <v>1059</v>
      </c>
      <c r="K16" s="136" t="s">
        <v>376</v>
      </c>
      <c r="L16" s="136" t="s">
        <v>1060</v>
      </c>
      <c r="M16" s="136" t="s">
        <v>1061</v>
      </c>
      <c r="N16" s="136" t="s">
        <v>1062</v>
      </c>
      <c r="O16" s="136" t="s">
        <v>4592</v>
      </c>
      <c r="P16" s="136" t="s">
        <v>4593</v>
      </c>
      <c r="Q16" s="136" t="s">
        <v>948</v>
      </c>
      <c r="R16" s="136" t="s">
        <v>948</v>
      </c>
      <c r="S16" s="136" t="s">
        <v>4594</v>
      </c>
      <c r="T16" s="136" t="s">
        <v>4595</v>
      </c>
      <c r="U16" s="136" t="s">
        <v>4596</v>
      </c>
      <c r="V16" s="136" t="s">
        <v>4597</v>
      </c>
      <c r="W16" s="136" t="s">
        <v>1844</v>
      </c>
      <c r="X16" s="136" t="s">
        <v>4598</v>
      </c>
      <c r="Y16" s="136" t="s">
        <v>4599</v>
      </c>
      <c r="Z16" s="136" t="s">
        <v>4600</v>
      </c>
      <c r="AA16" s="136" t="s">
        <v>948</v>
      </c>
      <c r="AB16" s="136" t="s">
        <v>4601</v>
      </c>
      <c r="AC16" s="136" t="s">
        <v>948</v>
      </c>
      <c r="AD16" s="136" t="s">
        <v>4601</v>
      </c>
      <c r="AE16" s="136" t="s">
        <v>4602</v>
      </c>
      <c r="AF16" s="136" t="s">
        <v>4603</v>
      </c>
      <c r="AG16" s="136" t="s">
        <v>1123</v>
      </c>
      <c r="AH16" s="136" t="s">
        <v>4604</v>
      </c>
      <c r="AI16" s="136" t="s">
        <v>1322</v>
      </c>
      <c r="AJ16" s="136" t="s">
        <v>968</v>
      </c>
      <c r="AK16" s="136" t="s">
        <v>1072</v>
      </c>
      <c r="AL16" s="136" t="s">
        <v>941</v>
      </c>
      <c r="AM16" s="136" t="s">
        <v>4605</v>
      </c>
      <c r="AN16" s="136" t="s">
        <v>941</v>
      </c>
      <c r="AO16" s="136" t="s">
        <v>941</v>
      </c>
      <c r="AP16" s="136" t="s">
        <v>941</v>
      </c>
      <c r="AQ16" s="136" t="s">
        <v>941</v>
      </c>
      <c r="AR16" s="136" t="s">
        <v>941</v>
      </c>
      <c r="AS16" s="136" t="s">
        <v>941</v>
      </c>
      <c r="AT16" s="136" t="s">
        <v>941</v>
      </c>
      <c r="AU16" s="136" t="s">
        <v>941</v>
      </c>
      <c r="AV16" s="136" t="s">
        <v>941</v>
      </c>
      <c r="AW16" s="136" t="s">
        <v>941</v>
      </c>
      <c r="AX16" s="136" t="s">
        <v>941</v>
      </c>
      <c r="AY16" s="136" t="s">
        <v>941</v>
      </c>
      <c r="AZ16" s="136" t="s">
        <v>941</v>
      </c>
      <c r="BA16" s="136" t="s">
        <v>941</v>
      </c>
      <c r="BB16" s="136" t="s">
        <v>941</v>
      </c>
      <c r="BC16" s="136" t="s">
        <v>941</v>
      </c>
      <c r="BD16" s="136" t="s">
        <v>941</v>
      </c>
      <c r="BE16" s="136" t="s">
        <v>941</v>
      </c>
      <c r="BF16" s="136" t="s">
        <v>941</v>
      </c>
      <c r="BG16" s="136" t="s">
        <v>941</v>
      </c>
      <c r="BH16" s="136" t="s">
        <v>941</v>
      </c>
      <c r="BI16" s="136" t="s">
        <v>941</v>
      </c>
      <c r="BJ16" s="136" t="s">
        <v>941</v>
      </c>
      <c r="BK16" s="136" t="s">
        <v>941</v>
      </c>
      <c r="BL16" s="136" t="s">
        <v>941</v>
      </c>
      <c r="BM16" s="136" t="s">
        <v>941</v>
      </c>
      <c r="BN16" s="136" t="s">
        <v>941</v>
      </c>
      <c r="BO16" s="136" t="s">
        <v>941</v>
      </c>
      <c r="BP16" s="136" t="s">
        <v>941</v>
      </c>
      <c r="BQ16" s="136" t="s">
        <v>941</v>
      </c>
      <c r="BR16" s="136" t="s">
        <v>941</v>
      </c>
      <c r="BS16" s="136" t="s">
        <v>941</v>
      </c>
      <c r="BT16" s="136" t="s">
        <v>941</v>
      </c>
      <c r="BU16" s="136" t="s">
        <v>941</v>
      </c>
      <c r="BV16" s="136" t="s">
        <v>941</v>
      </c>
      <c r="BW16" s="136" t="s">
        <v>941</v>
      </c>
      <c r="BX16" s="136" t="s">
        <v>941</v>
      </c>
      <c r="BY16" s="136" t="s">
        <v>941</v>
      </c>
      <c r="BZ16" s="136" t="s">
        <v>941</v>
      </c>
      <c r="CA16" s="136" t="s">
        <v>941</v>
      </c>
      <c r="CB16" s="136" t="s">
        <v>948</v>
      </c>
      <c r="CC16" s="136" t="s">
        <v>948</v>
      </c>
      <c r="CD16" s="136" t="s">
        <v>941</v>
      </c>
      <c r="CE16" s="136" t="s">
        <v>948</v>
      </c>
      <c r="CF16" s="136" t="s">
        <v>941</v>
      </c>
      <c r="CG16" s="136" t="s">
        <v>948</v>
      </c>
      <c r="CH16" s="136" t="s">
        <v>948</v>
      </c>
      <c r="CI16" s="136" t="s">
        <v>941</v>
      </c>
      <c r="CJ16" s="136" t="s">
        <v>941</v>
      </c>
      <c r="CK16" s="136" t="s">
        <v>941</v>
      </c>
      <c r="CL16" s="136" t="s">
        <v>941</v>
      </c>
      <c r="CM16" s="136" t="s">
        <v>941</v>
      </c>
      <c r="CN16" s="136" t="s">
        <v>948</v>
      </c>
      <c r="CO16" s="136" t="s">
        <v>540</v>
      </c>
      <c r="CP16" s="136" t="s">
        <v>941</v>
      </c>
      <c r="CQ16" s="136" t="s">
        <v>941</v>
      </c>
      <c r="CR16" s="136" t="s">
        <v>941</v>
      </c>
      <c r="CS16" s="136" t="s">
        <v>941</v>
      </c>
      <c r="CT16" s="136" t="s">
        <v>941</v>
      </c>
      <c r="CU16" s="136" t="s">
        <v>941</v>
      </c>
      <c r="CV16" s="136" t="s">
        <v>941</v>
      </c>
      <c r="CW16" s="136" t="s">
        <v>941</v>
      </c>
      <c r="CX16" s="136" t="s">
        <v>941</v>
      </c>
      <c r="CY16" s="136" t="s">
        <v>941</v>
      </c>
      <c r="CZ16" s="136" t="s">
        <v>941</v>
      </c>
      <c r="DA16" s="136" t="s">
        <v>941</v>
      </c>
      <c r="DB16" s="136" t="s">
        <v>941</v>
      </c>
      <c r="DC16" s="136" t="s">
        <v>941</v>
      </c>
      <c r="DD16" s="136" t="s">
        <v>941</v>
      </c>
      <c r="DE16" s="136" t="s">
        <v>941</v>
      </c>
      <c r="DF16" s="136" t="s">
        <v>941</v>
      </c>
      <c r="DG16" s="136" t="s">
        <v>941</v>
      </c>
      <c r="DH16" s="136" t="s">
        <v>941</v>
      </c>
      <c r="DI16" s="136" t="s">
        <v>941</v>
      </c>
      <c r="DJ16" s="136" t="s">
        <v>1692</v>
      </c>
      <c r="DK16" s="137">
        <v>42754.600601851853</v>
      </c>
      <c r="DL16" s="136" t="s">
        <v>1692</v>
      </c>
      <c r="DM16" s="137">
        <v>42754.620879629627</v>
      </c>
      <c r="DN16" s="133">
        <v>42086.575312499997</v>
      </c>
      <c r="DO16" s="132" t="s">
        <v>957</v>
      </c>
      <c r="DP16" s="133">
        <v>42086.575312499997</v>
      </c>
    </row>
    <row r="17" spans="1:120" ht="43.5" x14ac:dyDescent="0.35">
      <c r="A17" s="135">
        <v>16</v>
      </c>
      <c r="B17" s="136" t="s">
        <v>4364</v>
      </c>
      <c r="C17" s="135">
        <v>396</v>
      </c>
      <c r="D17" s="135" t="b">
        <v>1</v>
      </c>
      <c r="E17" s="136" t="s">
        <v>941</v>
      </c>
      <c r="F17" s="136" t="s">
        <v>2880</v>
      </c>
      <c r="G17" s="136" t="s">
        <v>1135</v>
      </c>
      <c r="H17" s="136" t="s">
        <v>2881</v>
      </c>
      <c r="I17" s="136" t="s">
        <v>4606</v>
      </c>
      <c r="J17" s="136" t="s">
        <v>2882</v>
      </c>
      <c r="K17" s="136" t="s">
        <v>69</v>
      </c>
      <c r="L17" s="136" t="s">
        <v>2881</v>
      </c>
      <c r="M17" s="136" t="s">
        <v>2883</v>
      </c>
      <c r="N17" s="136" t="s">
        <v>2884</v>
      </c>
      <c r="O17" s="136" t="s">
        <v>4607</v>
      </c>
      <c r="P17" s="136" t="s">
        <v>4608</v>
      </c>
      <c r="Q17" s="136" t="s">
        <v>948</v>
      </c>
      <c r="R17" s="136" t="s">
        <v>948</v>
      </c>
      <c r="S17" s="136" t="s">
        <v>4609</v>
      </c>
      <c r="T17" s="136" t="s">
        <v>4610</v>
      </c>
      <c r="U17" s="136" t="s">
        <v>4611</v>
      </c>
      <c r="V17" s="136" t="s">
        <v>4612</v>
      </c>
      <c r="W17" s="136" t="s">
        <v>3322</v>
      </c>
      <c r="X17" s="136" t="s">
        <v>4613</v>
      </c>
      <c r="Y17" s="136" t="s">
        <v>4614</v>
      </c>
      <c r="Z17" s="136" t="s">
        <v>4615</v>
      </c>
      <c r="AA17" s="136" t="s">
        <v>948</v>
      </c>
      <c r="AB17" s="136" t="s">
        <v>4616</v>
      </c>
      <c r="AC17" s="136" t="s">
        <v>4617</v>
      </c>
      <c r="AD17" s="136" t="s">
        <v>4618</v>
      </c>
      <c r="AE17" s="136" t="s">
        <v>4619</v>
      </c>
      <c r="AF17" s="136" t="s">
        <v>4620</v>
      </c>
      <c r="AG17" s="136" t="s">
        <v>3323</v>
      </c>
      <c r="AH17" s="136" t="s">
        <v>4621</v>
      </c>
      <c r="AI17" s="136" t="s">
        <v>1408</v>
      </c>
      <c r="AJ17" s="136" t="s">
        <v>2602</v>
      </c>
      <c r="AK17" s="136" t="s">
        <v>948</v>
      </c>
      <c r="AL17" s="136" t="s">
        <v>941</v>
      </c>
      <c r="AM17" s="136" t="s">
        <v>4622</v>
      </c>
      <c r="AN17" s="136" t="s">
        <v>941</v>
      </c>
      <c r="AO17" s="136" t="s">
        <v>941</v>
      </c>
      <c r="AP17" s="136" t="s">
        <v>941</v>
      </c>
      <c r="AQ17" s="136" t="s">
        <v>941</v>
      </c>
      <c r="AR17" s="136" t="s">
        <v>941</v>
      </c>
      <c r="AS17" s="136" t="s">
        <v>941</v>
      </c>
      <c r="AT17" s="136" t="s">
        <v>941</v>
      </c>
      <c r="AU17" s="136" t="s">
        <v>941</v>
      </c>
      <c r="AV17" s="136" t="s">
        <v>941</v>
      </c>
      <c r="AW17" s="136" t="s">
        <v>941</v>
      </c>
      <c r="AX17" s="136" t="s">
        <v>941</v>
      </c>
      <c r="AY17" s="136" t="s">
        <v>941</v>
      </c>
      <c r="AZ17" s="136" t="s">
        <v>941</v>
      </c>
      <c r="BA17" s="136" t="s">
        <v>941</v>
      </c>
      <c r="BB17" s="136" t="s">
        <v>941</v>
      </c>
      <c r="BC17" s="136" t="s">
        <v>941</v>
      </c>
      <c r="BD17" s="136" t="s">
        <v>941</v>
      </c>
      <c r="BE17" s="136" t="s">
        <v>941</v>
      </c>
      <c r="BF17" s="136" t="s">
        <v>941</v>
      </c>
      <c r="BG17" s="136" t="s">
        <v>941</v>
      </c>
      <c r="BH17" s="136" t="s">
        <v>941</v>
      </c>
      <c r="BI17" s="136" t="s">
        <v>941</v>
      </c>
      <c r="BJ17" s="136" t="s">
        <v>941</v>
      </c>
      <c r="BK17" s="136" t="s">
        <v>1661</v>
      </c>
      <c r="BL17" s="136" t="s">
        <v>941</v>
      </c>
      <c r="BM17" s="136" t="s">
        <v>941</v>
      </c>
      <c r="BN17" s="136" t="s">
        <v>941</v>
      </c>
      <c r="BO17" s="136" t="s">
        <v>941</v>
      </c>
      <c r="BP17" s="136" t="s">
        <v>941</v>
      </c>
      <c r="BQ17" s="136" t="s">
        <v>941</v>
      </c>
      <c r="BR17" s="136" t="s">
        <v>941</v>
      </c>
      <c r="BS17" s="136" t="s">
        <v>941</v>
      </c>
      <c r="BT17" s="136" t="s">
        <v>941</v>
      </c>
      <c r="BU17" s="136" t="s">
        <v>941</v>
      </c>
      <c r="BV17" s="136" t="s">
        <v>941</v>
      </c>
      <c r="BW17" s="136" t="s">
        <v>941</v>
      </c>
      <c r="BX17" s="136" t="s">
        <v>941</v>
      </c>
      <c r="BY17" s="136" t="s">
        <v>941</v>
      </c>
      <c r="BZ17" s="136" t="s">
        <v>941</v>
      </c>
      <c r="CA17" s="136" t="s">
        <v>941</v>
      </c>
      <c r="CB17" s="136" t="s">
        <v>1661</v>
      </c>
      <c r="CC17" s="136" t="s">
        <v>948</v>
      </c>
      <c r="CD17" s="136" t="s">
        <v>941</v>
      </c>
      <c r="CE17" s="136" t="s">
        <v>948</v>
      </c>
      <c r="CF17" s="136" t="s">
        <v>941</v>
      </c>
      <c r="CG17" s="136" t="s">
        <v>948</v>
      </c>
      <c r="CH17" s="136" t="s">
        <v>948</v>
      </c>
      <c r="CI17" s="136" t="s">
        <v>941</v>
      </c>
      <c r="CJ17" s="136" t="s">
        <v>941</v>
      </c>
      <c r="CK17" s="136" t="s">
        <v>941</v>
      </c>
      <c r="CL17" s="136" t="s">
        <v>941</v>
      </c>
      <c r="CM17" s="136" t="s">
        <v>941</v>
      </c>
      <c r="CN17" s="136" t="s">
        <v>948</v>
      </c>
      <c r="CO17" s="136" t="s">
        <v>540</v>
      </c>
      <c r="CP17" s="136" t="s">
        <v>941</v>
      </c>
      <c r="CQ17" s="136" t="s">
        <v>941</v>
      </c>
      <c r="CR17" s="136" t="s">
        <v>941</v>
      </c>
      <c r="CS17" s="136" t="s">
        <v>941</v>
      </c>
      <c r="CT17" s="136" t="s">
        <v>941</v>
      </c>
      <c r="CU17" s="136" t="s">
        <v>941</v>
      </c>
      <c r="CV17" s="136" t="s">
        <v>941</v>
      </c>
      <c r="CW17" s="136" t="s">
        <v>941</v>
      </c>
      <c r="CX17" s="136" t="s">
        <v>941</v>
      </c>
      <c r="CY17" s="136" t="s">
        <v>941</v>
      </c>
      <c r="CZ17" s="136" t="s">
        <v>941</v>
      </c>
      <c r="DA17" s="136" t="s">
        <v>941</v>
      </c>
      <c r="DB17" s="136" t="s">
        <v>941</v>
      </c>
      <c r="DC17" s="136" t="s">
        <v>941</v>
      </c>
      <c r="DD17" s="136" t="s">
        <v>941</v>
      </c>
      <c r="DE17" s="136" t="s">
        <v>941</v>
      </c>
      <c r="DF17" s="136" t="s">
        <v>941</v>
      </c>
      <c r="DG17" s="136" t="s">
        <v>941</v>
      </c>
      <c r="DH17" s="136" t="s">
        <v>941</v>
      </c>
      <c r="DI17" s="136" t="s">
        <v>941</v>
      </c>
      <c r="DJ17" s="136" t="s">
        <v>1692</v>
      </c>
      <c r="DK17" s="137">
        <v>42754.617164351854</v>
      </c>
      <c r="DL17" s="136" t="s">
        <v>1692</v>
      </c>
      <c r="DM17" s="137">
        <v>42754.617164351854</v>
      </c>
      <c r="DN17" s="133">
        <v>42086.575335648151</v>
      </c>
      <c r="DO17" s="132" t="s">
        <v>957</v>
      </c>
      <c r="DP17" s="133">
        <v>42086.575335648151</v>
      </c>
    </row>
    <row r="18" spans="1:120" ht="29" x14ac:dyDescent="0.35">
      <c r="A18" s="135">
        <v>17</v>
      </c>
      <c r="B18" s="136" t="s">
        <v>4364</v>
      </c>
      <c r="C18" s="135">
        <v>590</v>
      </c>
      <c r="D18" s="135" t="b">
        <v>1</v>
      </c>
      <c r="E18" s="136" t="s">
        <v>941</v>
      </c>
      <c r="F18" s="136" t="s">
        <v>3338</v>
      </c>
      <c r="G18" s="136" t="s">
        <v>1096</v>
      </c>
      <c r="H18" s="136" t="s">
        <v>4623</v>
      </c>
      <c r="I18" s="136" t="s">
        <v>4624</v>
      </c>
      <c r="J18" s="136" t="s">
        <v>4625</v>
      </c>
      <c r="K18" s="136" t="s">
        <v>941</v>
      </c>
      <c r="L18" s="136" t="s">
        <v>4623</v>
      </c>
      <c r="M18" s="136" t="s">
        <v>4626</v>
      </c>
      <c r="N18" s="136" t="s">
        <v>2913</v>
      </c>
      <c r="O18" s="136" t="s">
        <v>4627</v>
      </c>
      <c r="P18" s="136" t="s">
        <v>4628</v>
      </c>
      <c r="Q18" s="136" t="s">
        <v>948</v>
      </c>
      <c r="R18" s="136" t="s">
        <v>4629</v>
      </c>
      <c r="S18" s="136" t="s">
        <v>4630</v>
      </c>
      <c r="T18" s="136" t="s">
        <v>4631</v>
      </c>
      <c r="U18" s="136" t="s">
        <v>4632</v>
      </c>
      <c r="V18" s="136" t="s">
        <v>3339</v>
      </c>
      <c r="W18" s="136" t="s">
        <v>948</v>
      </c>
      <c r="X18" s="136" t="s">
        <v>3339</v>
      </c>
      <c r="Y18" s="136" t="s">
        <v>948</v>
      </c>
      <c r="Z18" s="136" t="s">
        <v>948</v>
      </c>
      <c r="AA18" s="136" t="s">
        <v>948</v>
      </c>
      <c r="AB18" s="136" t="s">
        <v>948</v>
      </c>
      <c r="AC18" s="136" t="s">
        <v>948</v>
      </c>
      <c r="AD18" s="136" t="s">
        <v>948</v>
      </c>
      <c r="AE18" s="136" t="s">
        <v>4633</v>
      </c>
      <c r="AF18" s="136" t="s">
        <v>4634</v>
      </c>
      <c r="AG18" s="136" t="s">
        <v>3340</v>
      </c>
      <c r="AH18" s="136" t="s">
        <v>4635</v>
      </c>
      <c r="AI18" s="136" t="s">
        <v>948</v>
      </c>
      <c r="AJ18" s="136" t="s">
        <v>1127</v>
      </c>
      <c r="AK18" s="136" t="s">
        <v>948</v>
      </c>
      <c r="AL18" s="136" t="s">
        <v>941</v>
      </c>
      <c r="AM18" s="136" t="s">
        <v>4636</v>
      </c>
      <c r="AN18" s="136" t="s">
        <v>941</v>
      </c>
      <c r="AO18" s="136" t="s">
        <v>941</v>
      </c>
      <c r="AP18" s="136" t="s">
        <v>941</v>
      </c>
      <c r="AQ18" s="136" t="s">
        <v>941</v>
      </c>
      <c r="AR18" s="136" t="s">
        <v>941</v>
      </c>
      <c r="AS18" s="136" t="s">
        <v>941</v>
      </c>
      <c r="AT18" s="136" t="s">
        <v>941</v>
      </c>
      <c r="AU18" s="136" t="s">
        <v>941</v>
      </c>
      <c r="AV18" s="136" t="s">
        <v>941</v>
      </c>
      <c r="AW18" s="136" t="s">
        <v>941</v>
      </c>
      <c r="AX18" s="136" t="s">
        <v>941</v>
      </c>
      <c r="AY18" s="136" t="s">
        <v>941</v>
      </c>
      <c r="AZ18" s="136" t="s">
        <v>941</v>
      </c>
      <c r="BA18" s="136" t="s">
        <v>941</v>
      </c>
      <c r="BB18" s="136" t="s">
        <v>941</v>
      </c>
      <c r="BC18" s="136" t="s">
        <v>941</v>
      </c>
      <c r="BD18" s="136" t="s">
        <v>941</v>
      </c>
      <c r="BE18" s="136" t="s">
        <v>941</v>
      </c>
      <c r="BF18" s="136" t="s">
        <v>941</v>
      </c>
      <c r="BG18" s="136" t="s">
        <v>941</v>
      </c>
      <c r="BH18" s="136" t="s">
        <v>941</v>
      </c>
      <c r="BI18" s="136" t="s">
        <v>941</v>
      </c>
      <c r="BJ18" s="136" t="s">
        <v>941</v>
      </c>
      <c r="BK18" s="136" t="s">
        <v>1107</v>
      </c>
      <c r="BL18" s="136" t="s">
        <v>941</v>
      </c>
      <c r="BM18" s="136" t="s">
        <v>941</v>
      </c>
      <c r="BN18" s="136" t="s">
        <v>941</v>
      </c>
      <c r="BO18" s="136" t="s">
        <v>941</v>
      </c>
      <c r="BP18" s="136" t="s">
        <v>941</v>
      </c>
      <c r="BQ18" s="136" t="s">
        <v>1282</v>
      </c>
      <c r="BR18" s="136" t="s">
        <v>941</v>
      </c>
      <c r="BS18" s="136" t="s">
        <v>941</v>
      </c>
      <c r="BT18" s="136" t="s">
        <v>941</v>
      </c>
      <c r="BU18" s="136" t="s">
        <v>941</v>
      </c>
      <c r="BV18" s="136" t="s">
        <v>941</v>
      </c>
      <c r="BW18" s="136" t="s">
        <v>941</v>
      </c>
      <c r="BX18" s="136" t="s">
        <v>941</v>
      </c>
      <c r="BY18" s="136" t="s">
        <v>941</v>
      </c>
      <c r="BZ18" s="136" t="s">
        <v>941</v>
      </c>
      <c r="CA18" s="136" t="s">
        <v>941</v>
      </c>
      <c r="CB18" s="136" t="s">
        <v>1706</v>
      </c>
      <c r="CC18" s="136" t="s">
        <v>948</v>
      </c>
      <c r="CD18" s="136" t="s">
        <v>941</v>
      </c>
      <c r="CE18" s="136" t="s">
        <v>948</v>
      </c>
      <c r="CF18" s="136" t="s">
        <v>941</v>
      </c>
      <c r="CG18" s="136" t="s">
        <v>948</v>
      </c>
      <c r="CH18" s="136" t="s">
        <v>948</v>
      </c>
      <c r="CI18" s="136" t="s">
        <v>941</v>
      </c>
      <c r="CJ18" s="136" t="s">
        <v>941</v>
      </c>
      <c r="CK18" s="136" t="s">
        <v>941</v>
      </c>
      <c r="CL18" s="136" t="s">
        <v>941</v>
      </c>
      <c r="CM18" s="136" t="s">
        <v>941</v>
      </c>
      <c r="CN18" s="136" t="s">
        <v>948</v>
      </c>
      <c r="CO18" s="136" t="s">
        <v>540</v>
      </c>
      <c r="CP18" s="136" t="s">
        <v>941</v>
      </c>
      <c r="CQ18" s="136" t="s">
        <v>941</v>
      </c>
      <c r="CR18" s="136" t="s">
        <v>941</v>
      </c>
      <c r="CS18" s="136" t="s">
        <v>941</v>
      </c>
      <c r="CT18" s="136" t="s">
        <v>941</v>
      </c>
      <c r="CU18" s="136" t="s">
        <v>941</v>
      </c>
      <c r="CV18" s="136" t="s">
        <v>941</v>
      </c>
      <c r="CW18" s="136" t="s">
        <v>941</v>
      </c>
      <c r="CX18" s="136" t="s">
        <v>941</v>
      </c>
      <c r="CY18" s="136" t="s">
        <v>941</v>
      </c>
      <c r="CZ18" s="136" t="s">
        <v>941</v>
      </c>
      <c r="DA18" s="136" t="s">
        <v>941</v>
      </c>
      <c r="DB18" s="136" t="s">
        <v>941</v>
      </c>
      <c r="DC18" s="136" t="s">
        <v>941</v>
      </c>
      <c r="DD18" s="136" t="s">
        <v>941</v>
      </c>
      <c r="DE18" s="136" t="s">
        <v>941</v>
      </c>
      <c r="DF18" s="136" t="s">
        <v>941</v>
      </c>
      <c r="DG18" s="136" t="s">
        <v>941</v>
      </c>
      <c r="DH18" s="136" t="s">
        <v>941</v>
      </c>
      <c r="DI18" s="136" t="s">
        <v>941</v>
      </c>
      <c r="DJ18" s="136" t="s">
        <v>1692</v>
      </c>
      <c r="DK18" s="137">
        <v>42754.617199074077</v>
      </c>
      <c r="DL18" s="136" t="s">
        <v>1692</v>
      </c>
      <c r="DM18" s="137">
        <v>42754.617199074077</v>
      </c>
      <c r="DN18" s="133">
        <v>42086.57534722222</v>
      </c>
      <c r="DO18" s="132" t="s">
        <v>957</v>
      </c>
      <c r="DP18" s="133">
        <v>42086.57534722222</v>
      </c>
    </row>
    <row r="19" spans="1:120" ht="43.5" x14ac:dyDescent="0.35">
      <c r="A19" s="135">
        <v>18</v>
      </c>
      <c r="B19" s="136" t="s">
        <v>4364</v>
      </c>
      <c r="C19" s="135">
        <v>243</v>
      </c>
      <c r="D19" s="135" t="b">
        <v>1</v>
      </c>
      <c r="E19" s="136" t="s">
        <v>941</v>
      </c>
      <c r="F19" s="136" t="s">
        <v>2959</v>
      </c>
      <c r="G19" s="136" t="s">
        <v>1148</v>
      </c>
      <c r="H19" s="136" t="s">
        <v>3368</v>
      </c>
      <c r="I19" s="136" t="s">
        <v>3289</v>
      </c>
      <c r="J19" s="136" t="s">
        <v>2959</v>
      </c>
      <c r="K19" s="136" t="s">
        <v>92</v>
      </c>
      <c r="L19" s="136" t="s">
        <v>3368</v>
      </c>
      <c r="M19" s="136" t="s">
        <v>2960</v>
      </c>
      <c r="N19" s="136" t="s">
        <v>2961</v>
      </c>
      <c r="O19" s="136" t="s">
        <v>4637</v>
      </c>
      <c r="P19" s="136" t="s">
        <v>4638</v>
      </c>
      <c r="Q19" s="136" t="s">
        <v>4639</v>
      </c>
      <c r="R19" s="136" t="s">
        <v>948</v>
      </c>
      <c r="S19" s="136" t="s">
        <v>4640</v>
      </c>
      <c r="T19" s="136" t="s">
        <v>4641</v>
      </c>
      <c r="U19" s="136" t="s">
        <v>4642</v>
      </c>
      <c r="V19" s="136" t="s">
        <v>4643</v>
      </c>
      <c r="W19" s="136" t="s">
        <v>4644</v>
      </c>
      <c r="X19" s="136" t="s">
        <v>4645</v>
      </c>
      <c r="Y19" s="136" t="s">
        <v>4646</v>
      </c>
      <c r="Z19" s="136" t="s">
        <v>4647</v>
      </c>
      <c r="AA19" s="136" t="s">
        <v>4648</v>
      </c>
      <c r="AB19" s="136" t="s">
        <v>4649</v>
      </c>
      <c r="AC19" s="136" t="s">
        <v>2962</v>
      </c>
      <c r="AD19" s="136" t="s">
        <v>4650</v>
      </c>
      <c r="AE19" s="136" t="s">
        <v>4651</v>
      </c>
      <c r="AF19" s="136" t="s">
        <v>4652</v>
      </c>
      <c r="AG19" s="136" t="s">
        <v>1277</v>
      </c>
      <c r="AH19" s="136" t="s">
        <v>4653</v>
      </c>
      <c r="AI19" s="136" t="s">
        <v>952</v>
      </c>
      <c r="AJ19" s="136" t="s">
        <v>3091</v>
      </c>
      <c r="AK19" s="136" t="s">
        <v>948</v>
      </c>
      <c r="AL19" s="136" t="s">
        <v>941</v>
      </c>
      <c r="AM19" s="136" t="s">
        <v>4654</v>
      </c>
      <c r="AN19" s="136" t="s">
        <v>941</v>
      </c>
      <c r="AO19" s="136" t="s">
        <v>941</v>
      </c>
      <c r="AP19" s="136" t="s">
        <v>941</v>
      </c>
      <c r="AQ19" s="136" t="s">
        <v>941</v>
      </c>
      <c r="AR19" s="136" t="s">
        <v>941</v>
      </c>
      <c r="AS19" s="136" t="s">
        <v>941</v>
      </c>
      <c r="AT19" s="136" t="s">
        <v>941</v>
      </c>
      <c r="AU19" s="136" t="s">
        <v>941</v>
      </c>
      <c r="AV19" s="136" t="s">
        <v>941</v>
      </c>
      <c r="AW19" s="136" t="s">
        <v>941</v>
      </c>
      <c r="AX19" s="136" t="s">
        <v>941</v>
      </c>
      <c r="AY19" s="136" t="s">
        <v>941</v>
      </c>
      <c r="AZ19" s="136" t="s">
        <v>941</v>
      </c>
      <c r="BA19" s="136" t="s">
        <v>941</v>
      </c>
      <c r="BB19" s="136" t="s">
        <v>941</v>
      </c>
      <c r="BC19" s="136" t="s">
        <v>941</v>
      </c>
      <c r="BD19" s="136" t="s">
        <v>941</v>
      </c>
      <c r="BE19" s="136" t="s">
        <v>941</v>
      </c>
      <c r="BF19" s="136" t="s">
        <v>941</v>
      </c>
      <c r="BG19" s="136" t="s">
        <v>941</v>
      </c>
      <c r="BH19" s="136" t="s">
        <v>941</v>
      </c>
      <c r="BI19" s="136" t="s">
        <v>941</v>
      </c>
      <c r="BJ19" s="136" t="s">
        <v>941</v>
      </c>
      <c r="BK19" s="136" t="s">
        <v>941</v>
      </c>
      <c r="BL19" s="136" t="s">
        <v>941</v>
      </c>
      <c r="BM19" s="136" t="s">
        <v>941</v>
      </c>
      <c r="BN19" s="136" t="s">
        <v>941</v>
      </c>
      <c r="BO19" s="136" t="s">
        <v>941</v>
      </c>
      <c r="BP19" s="136" t="s">
        <v>941</v>
      </c>
      <c r="BQ19" s="136" t="s">
        <v>941</v>
      </c>
      <c r="BR19" s="136" t="s">
        <v>941</v>
      </c>
      <c r="BS19" s="136" t="s">
        <v>941</v>
      </c>
      <c r="BT19" s="136" t="s">
        <v>941</v>
      </c>
      <c r="BU19" s="136" t="s">
        <v>941</v>
      </c>
      <c r="BV19" s="136" t="s">
        <v>941</v>
      </c>
      <c r="BW19" s="136" t="s">
        <v>941</v>
      </c>
      <c r="BX19" s="136" t="s">
        <v>941</v>
      </c>
      <c r="BY19" s="136" t="s">
        <v>941</v>
      </c>
      <c r="BZ19" s="136" t="s">
        <v>941</v>
      </c>
      <c r="CA19" s="136" t="s">
        <v>941</v>
      </c>
      <c r="CB19" s="136" t="s">
        <v>948</v>
      </c>
      <c r="CC19" s="136" t="s">
        <v>948</v>
      </c>
      <c r="CD19" s="136" t="s">
        <v>941</v>
      </c>
      <c r="CE19" s="136" t="s">
        <v>948</v>
      </c>
      <c r="CF19" s="136" t="s">
        <v>941</v>
      </c>
      <c r="CG19" s="136" t="s">
        <v>948</v>
      </c>
      <c r="CH19" s="136" t="s">
        <v>948</v>
      </c>
      <c r="CI19" s="136" t="s">
        <v>941</v>
      </c>
      <c r="CJ19" s="136" t="s">
        <v>941</v>
      </c>
      <c r="CK19" s="136" t="s">
        <v>941</v>
      </c>
      <c r="CL19" s="136" t="s">
        <v>941</v>
      </c>
      <c r="CM19" s="136" t="s">
        <v>941</v>
      </c>
      <c r="CN19" s="136" t="s">
        <v>948</v>
      </c>
      <c r="CO19" s="136" t="s">
        <v>540</v>
      </c>
      <c r="CP19" s="136" t="s">
        <v>941</v>
      </c>
      <c r="CQ19" s="136" t="s">
        <v>941</v>
      </c>
      <c r="CR19" s="136" t="s">
        <v>941</v>
      </c>
      <c r="CS19" s="136" t="s">
        <v>941</v>
      </c>
      <c r="CT19" s="136" t="s">
        <v>941</v>
      </c>
      <c r="CU19" s="136" t="s">
        <v>941</v>
      </c>
      <c r="CV19" s="136" t="s">
        <v>941</v>
      </c>
      <c r="CW19" s="136" t="s">
        <v>941</v>
      </c>
      <c r="CX19" s="136" t="s">
        <v>941</v>
      </c>
      <c r="CY19" s="136" t="s">
        <v>941</v>
      </c>
      <c r="CZ19" s="136" t="s">
        <v>941</v>
      </c>
      <c r="DA19" s="136" t="s">
        <v>941</v>
      </c>
      <c r="DB19" s="136" t="s">
        <v>941</v>
      </c>
      <c r="DC19" s="136" t="s">
        <v>941</v>
      </c>
      <c r="DD19" s="136" t="s">
        <v>941</v>
      </c>
      <c r="DE19" s="136" t="s">
        <v>941</v>
      </c>
      <c r="DF19" s="136" t="s">
        <v>941</v>
      </c>
      <c r="DG19" s="136" t="s">
        <v>941</v>
      </c>
      <c r="DH19" s="136" t="s">
        <v>941</v>
      </c>
      <c r="DI19" s="136" t="s">
        <v>941</v>
      </c>
      <c r="DJ19" s="136" t="s">
        <v>1692</v>
      </c>
      <c r="DK19" s="137">
        <v>42754.617222222223</v>
      </c>
      <c r="DL19" s="136" t="s">
        <v>1692</v>
      </c>
      <c r="DM19" s="137">
        <v>42754.617222222223</v>
      </c>
      <c r="DN19" s="133">
        <v>42086.575381944444</v>
      </c>
      <c r="DO19" s="132" t="s">
        <v>957</v>
      </c>
      <c r="DP19" s="133">
        <v>42086.575381944444</v>
      </c>
    </row>
    <row r="20" spans="1:120" ht="58" x14ac:dyDescent="0.35">
      <c r="A20" s="135">
        <v>19</v>
      </c>
      <c r="B20" s="136" t="s">
        <v>4364</v>
      </c>
      <c r="C20" s="135">
        <v>242</v>
      </c>
      <c r="D20" s="135" t="b">
        <v>1</v>
      </c>
      <c r="E20" s="136" t="s">
        <v>941</v>
      </c>
      <c r="F20" s="136" t="s">
        <v>2980</v>
      </c>
      <c r="G20" s="136" t="s">
        <v>1243</v>
      </c>
      <c r="H20" s="136" t="s">
        <v>2981</v>
      </c>
      <c r="I20" s="136" t="s">
        <v>4431</v>
      </c>
      <c r="J20" s="136" t="s">
        <v>2980</v>
      </c>
      <c r="K20" s="136" t="s">
        <v>941</v>
      </c>
      <c r="L20" s="136" t="s">
        <v>2981</v>
      </c>
      <c r="M20" s="136" t="s">
        <v>4655</v>
      </c>
      <c r="N20" s="136" t="s">
        <v>4656</v>
      </c>
      <c r="O20" s="136" t="s">
        <v>4657</v>
      </c>
      <c r="P20" s="136" t="s">
        <v>4658</v>
      </c>
      <c r="Q20" s="136" t="s">
        <v>4659</v>
      </c>
      <c r="R20" s="136" t="s">
        <v>948</v>
      </c>
      <c r="S20" s="136" t="s">
        <v>4660</v>
      </c>
      <c r="T20" s="136" t="s">
        <v>4661</v>
      </c>
      <c r="U20" s="136" t="s">
        <v>4662</v>
      </c>
      <c r="V20" s="136" t="s">
        <v>3370</v>
      </c>
      <c r="W20" s="136" t="s">
        <v>2982</v>
      </c>
      <c r="X20" s="136" t="s">
        <v>3371</v>
      </c>
      <c r="Y20" s="136" t="s">
        <v>4663</v>
      </c>
      <c r="Z20" s="136" t="s">
        <v>4664</v>
      </c>
      <c r="AA20" s="136" t="s">
        <v>4665</v>
      </c>
      <c r="AB20" s="136" t="s">
        <v>4666</v>
      </c>
      <c r="AC20" s="136" t="s">
        <v>2983</v>
      </c>
      <c r="AD20" s="136" t="s">
        <v>4667</v>
      </c>
      <c r="AE20" s="136" t="s">
        <v>4668</v>
      </c>
      <c r="AF20" s="136" t="s">
        <v>4669</v>
      </c>
      <c r="AG20" s="136" t="s">
        <v>1806</v>
      </c>
      <c r="AH20" s="136" t="s">
        <v>4670</v>
      </c>
      <c r="AI20" s="136" t="s">
        <v>1108</v>
      </c>
      <c r="AJ20" s="136" t="s">
        <v>1205</v>
      </c>
      <c r="AK20" s="136" t="s">
        <v>948</v>
      </c>
      <c r="AL20" s="136" t="s">
        <v>941</v>
      </c>
      <c r="AM20" s="136" t="s">
        <v>4671</v>
      </c>
      <c r="AN20" s="136" t="s">
        <v>941</v>
      </c>
      <c r="AO20" s="136" t="s">
        <v>941</v>
      </c>
      <c r="AP20" s="136" t="s">
        <v>941</v>
      </c>
      <c r="AQ20" s="136" t="s">
        <v>941</v>
      </c>
      <c r="AR20" s="136" t="s">
        <v>941</v>
      </c>
      <c r="AS20" s="136" t="s">
        <v>941</v>
      </c>
      <c r="AT20" s="136" t="s">
        <v>941</v>
      </c>
      <c r="AU20" s="136" t="s">
        <v>941</v>
      </c>
      <c r="AV20" s="136" t="s">
        <v>941</v>
      </c>
      <c r="AW20" s="136" t="s">
        <v>941</v>
      </c>
      <c r="AX20" s="136" t="s">
        <v>941</v>
      </c>
      <c r="AY20" s="136" t="s">
        <v>941</v>
      </c>
      <c r="AZ20" s="136" t="s">
        <v>941</v>
      </c>
      <c r="BA20" s="136" t="s">
        <v>941</v>
      </c>
      <c r="BB20" s="136" t="s">
        <v>941</v>
      </c>
      <c r="BC20" s="136" t="s">
        <v>941</v>
      </c>
      <c r="BD20" s="136" t="s">
        <v>941</v>
      </c>
      <c r="BE20" s="136" t="s">
        <v>941</v>
      </c>
      <c r="BF20" s="136" t="s">
        <v>941</v>
      </c>
      <c r="BG20" s="136" t="s">
        <v>941</v>
      </c>
      <c r="BH20" s="136" t="s">
        <v>941</v>
      </c>
      <c r="BI20" s="136" t="s">
        <v>941</v>
      </c>
      <c r="BJ20" s="136" t="s">
        <v>941</v>
      </c>
      <c r="BK20" s="136" t="s">
        <v>941</v>
      </c>
      <c r="BL20" s="136" t="s">
        <v>941</v>
      </c>
      <c r="BM20" s="136" t="s">
        <v>941</v>
      </c>
      <c r="BN20" s="136" t="s">
        <v>941</v>
      </c>
      <c r="BO20" s="136" t="s">
        <v>941</v>
      </c>
      <c r="BP20" s="136" t="s">
        <v>941</v>
      </c>
      <c r="BQ20" s="136" t="s">
        <v>941</v>
      </c>
      <c r="BR20" s="136" t="s">
        <v>941</v>
      </c>
      <c r="BS20" s="136" t="s">
        <v>941</v>
      </c>
      <c r="BT20" s="136" t="s">
        <v>941</v>
      </c>
      <c r="BU20" s="136" t="s">
        <v>941</v>
      </c>
      <c r="BV20" s="136" t="s">
        <v>941</v>
      </c>
      <c r="BW20" s="136" t="s">
        <v>941</v>
      </c>
      <c r="BX20" s="136" t="s">
        <v>941</v>
      </c>
      <c r="BY20" s="136" t="s">
        <v>941</v>
      </c>
      <c r="BZ20" s="136" t="s">
        <v>941</v>
      </c>
      <c r="CA20" s="136" t="s">
        <v>941</v>
      </c>
      <c r="CB20" s="136" t="s">
        <v>948</v>
      </c>
      <c r="CC20" s="136" t="s">
        <v>948</v>
      </c>
      <c r="CD20" s="136" t="s">
        <v>941</v>
      </c>
      <c r="CE20" s="136" t="s">
        <v>948</v>
      </c>
      <c r="CF20" s="136" t="s">
        <v>941</v>
      </c>
      <c r="CG20" s="136" t="s">
        <v>948</v>
      </c>
      <c r="CH20" s="136" t="s">
        <v>948</v>
      </c>
      <c r="CI20" s="136" t="s">
        <v>941</v>
      </c>
      <c r="CJ20" s="136" t="s">
        <v>941</v>
      </c>
      <c r="CK20" s="136" t="s">
        <v>941</v>
      </c>
      <c r="CL20" s="136" t="s">
        <v>941</v>
      </c>
      <c r="CM20" s="136" t="s">
        <v>941</v>
      </c>
      <c r="CN20" s="136" t="s">
        <v>948</v>
      </c>
      <c r="CO20" s="136" t="s">
        <v>540</v>
      </c>
      <c r="CP20" s="136" t="s">
        <v>941</v>
      </c>
      <c r="CQ20" s="136" t="s">
        <v>941</v>
      </c>
      <c r="CR20" s="136" t="s">
        <v>941</v>
      </c>
      <c r="CS20" s="136" t="s">
        <v>941</v>
      </c>
      <c r="CT20" s="136" t="s">
        <v>941</v>
      </c>
      <c r="CU20" s="136" t="s">
        <v>941</v>
      </c>
      <c r="CV20" s="136" t="s">
        <v>941</v>
      </c>
      <c r="CW20" s="136" t="s">
        <v>941</v>
      </c>
      <c r="CX20" s="136" t="s">
        <v>941</v>
      </c>
      <c r="CY20" s="136" t="s">
        <v>941</v>
      </c>
      <c r="CZ20" s="136" t="s">
        <v>941</v>
      </c>
      <c r="DA20" s="136" t="s">
        <v>941</v>
      </c>
      <c r="DB20" s="136" t="s">
        <v>941</v>
      </c>
      <c r="DC20" s="136" t="s">
        <v>941</v>
      </c>
      <c r="DD20" s="136" t="s">
        <v>941</v>
      </c>
      <c r="DE20" s="136" t="s">
        <v>941</v>
      </c>
      <c r="DF20" s="136" t="s">
        <v>941</v>
      </c>
      <c r="DG20" s="136" t="s">
        <v>941</v>
      </c>
      <c r="DH20" s="136" t="s">
        <v>941</v>
      </c>
      <c r="DI20" s="136" t="s">
        <v>941</v>
      </c>
      <c r="DJ20" s="136" t="s">
        <v>1692</v>
      </c>
      <c r="DK20" s="137">
        <v>42754.617245370369</v>
      </c>
      <c r="DL20" s="136" t="s">
        <v>1692</v>
      </c>
      <c r="DM20" s="137">
        <v>42754.617245370369</v>
      </c>
      <c r="DN20" s="133">
        <v>42086.57539351852</v>
      </c>
      <c r="DO20" s="132" t="s">
        <v>957</v>
      </c>
      <c r="DP20" s="133">
        <v>42086.57539351852</v>
      </c>
    </row>
    <row r="21" spans="1:120" ht="72.5" x14ac:dyDescent="0.35">
      <c r="A21" s="135">
        <v>20</v>
      </c>
      <c r="B21" s="136" t="s">
        <v>4364</v>
      </c>
      <c r="C21" s="135">
        <v>176</v>
      </c>
      <c r="D21" s="135" t="b">
        <v>1</v>
      </c>
      <c r="E21" s="136" t="s">
        <v>941</v>
      </c>
      <c r="F21" s="136" t="s">
        <v>2987</v>
      </c>
      <c r="G21" s="136" t="s">
        <v>1265</v>
      </c>
      <c r="H21" s="136" t="s">
        <v>2988</v>
      </c>
      <c r="I21" s="136" t="s">
        <v>4672</v>
      </c>
      <c r="J21" s="136" t="s">
        <v>2987</v>
      </c>
      <c r="K21" s="136" t="s">
        <v>100</v>
      </c>
      <c r="L21" s="136" t="s">
        <v>2988</v>
      </c>
      <c r="M21" s="136" t="s">
        <v>2989</v>
      </c>
      <c r="N21" s="136" t="s">
        <v>2990</v>
      </c>
      <c r="O21" s="136" t="s">
        <v>4673</v>
      </c>
      <c r="P21" s="136" t="s">
        <v>948</v>
      </c>
      <c r="Q21" s="136" t="s">
        <v>948</v>
      </c>
      <c r="R21" s="136" t="s">
        <v>948</v>
      </c>
      <c r="S21" s="136" t="s">
        <v>4673</v>
      </c>
      <c r="T21" s="136" t="s">
        <v>4674</v>
      </c>
      <c r="U21" s="136" t="s">
        <v>4675</v>
      </c>
      <c r="V21" s="136" t="s">
        <v>948</v>
      </c>
      <c r="W21" s="136" t="s">
        <v>948</v>
      </c>
      <c r="X21" s="136" t="s">
        <v>948</v>
      </c>
      <c r="Y21" s="136" t="s">
        <v>4676</v>
      </c>
      <c r="Z21" s="136" t="s">
        <v>948</v>
      </c>
      <c r="AA21" s="136" t="s">
        <v>948</v>
      </c>
      <c r="AB21" s="136" t="s">
        <v>4676</v>
      </c>
      <c r="AC21" s="136" t="s">
        <v>4677</v>
      </c>
      <c r="AD21" s="136" t="s">
        <v>4678</v>
      </c>
      <c r="AE21" s="136" t="s">
        <v>4679</v>
      </c>
      <c r="AF21" s="136" t="s">
        <v>4680</v>
      </c>
      <c r="AG21" s="136" t="s">
        <v>947</v>
      </c>
      <c r="AH21" s="136" t="s">
        <v>4681</v>
      </c>
      <c r="AI21" s="136" t="s">
        <v>2802</v>
      </c>
      <c r="AJ21" s="136" t="s">
        <v>3853</v>
      </c>
      <c r="AK21" s="136" t="s">
        <v>1542</v>
      </c>
      <c r="AL21" s="136" t="s">
        <v>941</v>
      </c>
      <c r="AM21" s="136" t="s">
        <v>4682</v>
      </c>
      <c r="AN21" s="136" t="s">
        <v>941</v>
      </c>
      <c r="AO21" s="136" t="s">
        <v>941</v>
      </c>
      <c r="AP21" s="136" t="s">
        <v>941</v>
      </c>
      <c r="AQ21" s="136" t="s">
        <v>941</v>
      </c>
      <c r="AR21" s="136" t="s">
        <v>941</v>
      </c>
      <c r="AS21" s="136" t="s">
        <v>941</v>
      </c>
      <c r="AT21" s="136" t="s">
        <v>941</v>
      </c>
      <c r="AU21" s="136" t="s">
        <v>941</v>
      </c>
      <c r="AV21" s="136" t="s">
        <v>941</v>
      </c>
      <c r="AW21" s="136" t="s">
        <v>941</v>
      </c>
      <c r="AX21" s="136" t="s">
        <v>941</v>
      </c>
      <c r="AY21" s="136" t="s">
        <v>941</v>
      </c>
      <c r="AZ21" s="136" t="s">
        <v>941</v>
      </c>
      <c r="BA21" s="136" t="s">
        <v>941</v>
      </c>
      <c r="BB21" s="136" t="s">
        <v>941</v>
      </c>
      <c r="BC21" s="136" t="s">
        <v>941</v>
      </c>
      <c r="BD21" s="136" t="s">
        <v>941</v>
      </c>
      <c r="BE21" s="136" t="s">
        <v>941</v>
      </c>
      <c r="BF21" s="136" t="s">
        <v>941</v>
      </c>
      <c r="BG21" s="136" t="s">
        <v>941</v>
      </c>
      <c r="BH21" s="136" t="s">
        <v>941</v>
      </c>
      <c r="BI21" s="136" t="s">
        <v>941</v>
      </c>
      <c r="BJ21" s="136" t="s">
        <v>941</v>
      </c>
      <c r="BK21" s="136" t="s">
        <v>941</v>
      </c>
      <c r="BL21" s="136" t="s">
        <v>941</v>
      </c>
      <c r="BM21" s="136" t="s">
        <v>941</v>
      </c>
      <c r="BN21" s="136" t="s">
        <v>941</v>
      </c>
      <c r="BO21" s="136" t="s">
        <v>941</v>
      </c>
      <c r="BP21" s="136" t="s">
        <v>941</v>
      </c>
      <c r="BQ21" s="136" t="s">
        <v>941</v>
      </c>
      <c r="BR21" s="136" t="s">
        <v>941</v>
      </c>
      <c r="BS21" s="136" t="s">
        <v>941</v>
      </c>
      <c r="BT21" s="136" t="s">
        <v>941</v>
      </c>
      <c r="BU21" s="136" t="s">
        <v>941</v>
      </c>
      <c r="BV21" s="136" t="s">
        <v>941</v>
      </c>
      <c r="BW21" s="136" t="s">
        <v>941</v>
      </c>
      <c r="BX21" s="136" t="s">
        <v>941</v>
      </c>
      <c r="BY21" s="136" t="s">
        <v>941</v>
      </c>
      <c r="BZ21" s="136" t="s">
        <v>941</v>
      </c>
      <c r="CA21" s="136" t="s">
        <v>941</v>
      </c>
      <c r="CB21" s="136" t="s">
        <v>948</v>
      </c>
      <c r="CC21" s="136" t="s">
        <v>948</v>
      </c>
      <c r="CD21" s="136" t="s">
        <v>941</v>
      </c>
      <c r="CE21" s="136" t="s">
        <v>948</v>
      </c>
      <c r="CF21" s="136" t="s">
        <v>941</v>
      </c>
      <c r="CG21" s="136" t="s">
        <v>948</v>
      </c>
      <c r="CH21" s="136" t="s">
        <v>948</v>
      </c>
      <c r="CI21" s="136" t="s">
        <v>941</v>
      </c>
      <c r="CJ21" s="136" t="s">
        <v>941</v>
      </c>
      <c r="CK21" s="136" t="s">
        <v>941</v>
      </c>
      <c r="CL21" s="136" t="s">
        <v>941</v>
      </c>
      <c r="CM21" s="136" t="s">
        <v>941</v>
      </c>
      <c r="CN21" s="136" t="s">
        <v>948</v>
      </c>
      <c r="CO21" s="136" t="s">
        <v>540</v>
      </c>
      <c r="CP21" s="136" t="s">
        <v>941</v>
      </c>
      <c r="CQ21" s="136" t="s">
        <v>941</v>
      </c>
      <c r="CR21" s="136" t="s">
        <v>941</v>
      </c>
      <c r="CS21" s="136" t="s">
        <v>941</v>
      </c>
      <c r="CT21" s="136" t="s">
        <v>941</v>
      </c>
      <c r="CU21" s="136" t="s">
        <v>941</v>
      </c>
      <c r="CV21" s="136" t="s">
        <v>941</v>
      </c>
      <c r="CW21" s="136" t="s">
        <v>941</v>
      </c>
      <c r="CX21" s="136" t="s">
        <v>941</v>
      </c>
      <c r="CY21" s="136" t="s">
        <v>941</v>
      </c>
      <c r="CZ21" s="136" t="s">
        <v>941</v>
      </c>
      <c r="DA21" s="136" t="s">
        <v>941</v>
      </c>
      <c r="DB21" s="136" t="s">
        <v>941</v>
      </c>
      <c r="DC21" s="136" t="s">
        <v>941</v>
      </c>
      <c r="DD21" s="136" t="s">
        <v>941</v>
      </c>
      <c r="DE21" s="136" t="s">
        <v>941</v>
      </c>
      <c r="DF21" s="136" t="s">
        <v>941</v>
      </c>
      <c r="DG21" s="136" t="s">
        <v>941</v>
      </c>
      <c r="DH21" s="136" t="s">
        <v>941</v>
      </c>
      <c r="DI21" s="136" t="s">
        <v>941</v>
      </c>
      <c r="DJ21" s="136" t="s">
        <v>1692</v>
      </c>
      <c r="DK21" s="137">
        <v>42754.617268518516</v>
      </c>
      <c r="DL21" s="136" t="s">
        <v>1692</v>
      </c>
      <c r="DM21" s="137">
        <v>42754.617268518516</v>
      </c>
      <c r="DN21" s="133">
        <v>42086.575416666667</v>
      </c>
      <c r="DO21" s="132" t="s">
        <v>957</v>
      </c>
      <c r="DP21" s="133">
        <v>42086.575416666667</v>
      </c>
    </row>
    <row r="22" spans="1:120" ht="43.5" x14ac:dyDescent="0.35">
      <c r="A22" s="135">
        <v>21</v>
      </c>
      <c r="B22" s="136" t="s">
        <v>4364</v>
      </c>
      <c r="C22" s="135">
        <v>271</v>
      </c>
      <c r="D22" s="135" t="b">
        <v>1</v>
      </c>
      <c r="E22" s="136" t="s">
        <v>941</v>
      </c>
      <c r="F22" s="136" t="s">
        <v>2998</v>
      </c>
      <c r="G22" s="136" t="s">
        <v>1030</v>
      </c>
      <c r="H22" s="136" t="s">
        <v>2999</v>
      </c>
      <c r="I22" s="136" t="s">
        <v>4683</v>
      </c>
      <c r="J22" s="136" t="s">
        <v>2998</v>
      </c>
      <c r="K22" s="136" t="s">
        <v>105</v>
      </c>
      <c r="L22" s="136" t="s">
        <v>2999</v>
      </c>
      <c r="M22" s="136" t="s">
        <v>3000</v>
      </c>
      <c r="N22" s="136" t="s">
        <v>4054</v>
      </c>
      <c r="O22" s="136" t="s">
        <v>4684</v>
      </c>
      <c r="P22" s="136" t="s">
        <v>4685</v>
      </c>
      <c r="Q22" s="136" t="s">
        <v>948</v>
      </c>
      <c r="R22" s="136" t="s">
        <v>948</v>
      </c>
      <c r="S22" s="136" t="s">
        <v>4686</v>
      </c>
      <c r="T22" s="136" t="s">
        <v>4687</v>
      </c>
      <c r="U22" s="136" t="s">
        <v>4688</v>
      </c>
      <c r="V22" s="136" t="s">
        <v>948</v>
      </c>
      <c r="W22" s="136" t="s">
        <v>948</v>
      </c>
      <c r="X22" s="136" t="s">
        <v>948</v>
      </c>
      <c r="Y22" s="136" t="s">
        <v>4689</v>
      </c>
      <c r="Z22" s="136" t="s">
        <v>4690</v>
      </c>
      <c r="AA22" s="136" t="s">
        <v>4691</v>
      </c>
      <c r="AB22" s="136" t="s">
        <v>4692</v>
      </c>
      <c r="AC22" s="136" t="s">
        <v>2195</v>
      </c>
      <c r="AD22" s="136" t="s">
        <v>4693</v>
      </c>
      <c r="AE22" s="136" t="s">
        <v>4694</v>
      </c>
      <c r="AF22" s="136" t="s">
        <v>4695</v>
      </c>
      <c r="AG22" s="136" t="s">
        <v>1443</v>
      </c>
      <c r="AH22" s="136" t="s">
        <v>4696</v>
      </c>
      <c r="AI22" s="136" t="s">
        <v>4697</v>
      </c>
      <c r="AJ22" s="136" t="s">
        <v>948</v>
      </c>
      <c r="AK22" s="136" t="s">
        <v>948</v>
      </c>
      <c r="AL22" s="136" t="s">
        <v>941</v>
      </c>
      <c r="AM22" s="136" t="s">
        <v>4698</v>
      </c>
      <c r="AN22" s="136" t="s">
        <v>941</v>
      </c>
      <c r="AO22" s="136" t="s">
        <v>941</v>
      </c>
      <c r="AP22" s="136" t="s">
        <v>941</v>
      </c>
      <c r="AQ22" s="136" t="s">
        <v>941</v>
      </c>
      <c r="AR22" s="136" t="s">
        <v>941</v>
      </c>
      <c r="AS22" s="136" t="s">
        <v>941</v>
      </c>
      <c r="AT22" s="136" t="s">
        <v>941</v>
      </c>
      <c r="AU22" s="136" t="s">
        <v>941</v>
      </c>
      <c r="AV22" s="136" t="s">
        <v>941</v>
      </c>
      <c r="AW22" s="136" t="s">
        <v>941</v>
      </c>
      <c r="AX22" s="136" t="s">
        <v>941</v>
      </c>
      <c r="AY22" s="136" t="s">
        <v>941</v>
      </c>
      <c r="AZ22" s="136" t="s">
        <v>941</v>
      </c>
      <c r="BA22" s="136" t="s">
        <v>941</v>
      </c>
      <c r="BB22" s="136" t="s">
        <v>941</v>
      </c>
      <c r="BC22" s="136" t="s">
        <v>941</v>
      </c>
      <c r="BD22" s="136" t="s">
        <v>941</v>
      </c>
      <c r="BE22" s="136" t="s">
        <v>941</v>
      </c>
      <c r="BF22" s="136" t="s">
        <v>941</v>
      </c>
      <c r="BG22" s="136" t="s">
        <v>941</v>
      </c>
      <c r="BH22" s="136" t="s">
        <v>941</v>
      </c>
      <c r="BI22" s="136" t="s">
        <v>941</v>
      </c>
      <c r="BJ22" s="136" t="s">
        <v>941</v>
      </c>
      <c r="BK22" s="136" t="s">
        <v>4699</v>
      </c>
      <c r="BL22" s="136" t="s">
        <v>941</v>
      </c>
      <c r="BM22" s="136" t="s">
        <v>941</v>
      </c>
      <c r="BN22" s="136" t="s">
        <v>941</v>
      </c>
      <c r="BO22" s="136" t="s">
        <v>941</v>
      </c>
      <c r="BP22" s="136" t="s">
        <v>941</v>
      </c>
      <c r="BQ22" s="136" t="s">
        <v>941</v>
      </c>
      <c r="BR22" s="136" t="s">
        <v>941</v>
      </c>
      <c r="BS22" s="136" t="s">
        <v>941</v>
      </c>
      <c r="BT22" s="136" t="s">
        <v>941</v>
      </c>
      <c r="BU22" s="136" t="s">
        <v>941</v>
      </c>
      <c r="BV22" s="136" t="s">
        <v>941</v>
      </c>
      <c r="BW22" s="136" t="s">
        <v>941</v>
      </c>
      <c r="BX22" s="136" t="s">
        <v>941</v>
      </c>
      <c r="BY22" s="136" t="s">
        <v>941</v>
      </c>
      <c r="BZ22" s="136" t="s">
        <v>941</v>
      </c>
      <c r="CA22" s="136" t="s">
        <v>941</v>
      </c>
      <c r="CB22" s="136" t="s">
        <v>4699</v>
      </c>
      <c r="CC22" s="136" t="s">
        <v>948</v>
      </c>
      <c r="CD22" s="136" t="s">
        <v>941</v>
      </c>
      <c r="CE22" s="136" t="s">
        <v>948</v>
      </c>
      <c r="CF22" s="136" t="s">
        <v>941</v>
      </c>
      <c r="CG22" s="136" t="s">
        <v>948</v>
      </c>
      <c r="CH22" s="136" t="s">
        <v>1227</v>
      </c>
      <c r="CI22" s="136" t="s">
        <v>4700</v>
      </c>
      <c r="CJ22" s="136" t="s">
        <v>4700</v>
      </c>
      <c r="CK22" s="136" t="s">
        <v>941</v>
      </c>
      <c r="CL22" s="136" t="s">
        <v>941</v>
      </c>
      <c r="CM22" s="136" t="s">
        <v>941</v>
      </c>
      <c r="CN22" s="136" t="s">
        <v>4700</v>
      </c>
      <c r="CO22" s="136" t="s">
        <v>540</v>
      </c>
      <c r="CP22" s="136" t="s">
        <v>941</v>
      </c>
      <c r="CQ22" s="136" t="s">
        <v>941</v>
      </c>
      <c r="CR22" s="136" t="s">
        <v>941</v>
      </c>
      <c r="CS22" s="136" t="s">
        <v>941</v>
      </c>
      <c r="CT22" s="136" t="s">
        <v>941</v>
      </c>
      <c r="CU22" s="136" t="s">
        <v>941</v>
      </c>
      <c r="CV22" s="136" t="s">
        <v>941</v>
      </c>
      <c r="CW22" s="136" t="s">
        <v>941</v>
      </c>
      <c r="CX22" s="136" t="s">
        <v>941</v>
      </c>
      <c r="CY22" s="136" t="s">
        <v>941</v>
      </c>
      <c r="CZ22" s="136" t="s">
        <v>941</v>
      </c>
      <c r="DA22" s="136" t="s">
        <v>941</v>
      </c>
      <c r="DB22" s="136" t="s">
        <v>941</v>
      </c>
      <c r="DC22" s="136" t="s">
        <v>941</v>
      </c>
      <c r="DD22" s="136" t="s">
        <v>941</v>
      </c>
      <c r="DE22" s="136" t="s">
        <v>941</v>
      </c>
      <c r="DF22" s="136" t="s">
        <v>941</v>
      </c>
      <c r="DG22" s="136" t="s">
        <v>941</v>
      </c>
      <c r="DH22" s="136" t="s">
        <v>941</v>
      </c>
      <c r="DI22" s="136" t="s">
        <v>941</v>
      </c>
      <c r="DJ22" s="136" t="s">
        <v>1692</v>
      </c>
      <c r="DK22" s="137">
        <v>42754.617314814815</v>
      </c>
      <c r="DL22" s="136" t="s">
        <v>3551</v>
      </c>
      <c r="DM22" s="137">
        <v>42891.374849537038</v>
      </c>
      <c r="DN22" s="133">
        <v>42086.575428240743</v>
      </c>
      <c r="DO22" s="132" t="s">
        <v>1111</v>
      </c>
      <c r="DP22" s="133">
        <v>42118.431851851848</v>
      </c>
    </row>
    <row r="23" spans="1:120" ht="58" x14ac:dyDescent="0.35">
      <c r="A23" s="135">
        <v>22</v>
      </c>
      <c r="B23" s="136" t="s">
        <v>4364</v>
      </c>
      <c r="C23" s="135">
        <v>96</v>
      </c>
      <c r="D23" s="135" t="b">
        <v>1</v>
      </c>
      <c r="E23" s="136" t="s">
        <v>941</v>
      </c>
      <c r="F23" s="136" t="s">
        <v>3013</v>
      </c>
      <c r="G23" s="136" t="s">
        <v>989</v>
      </c>
      <c r="H23" s="136" t="s">
        <v>3014</v>
      </c>
      <c r="I23" s="136" t="s">
        <v>4394</v>
      </c>
      <c r="J23" s="136" t="s">
        <v>3015</v>
      </c>
      <c r="K23" s="136" t="s">
        <v>110</v>
      </c>
      <c r="L23" s="136" t="s">
        <v>3014</v>
      </c>
      <c r="M23" s="136" t="s">
        <v>3016</v>
      </c>
      <c r="N23" s="136" t="s">
        <v>3017</v>
      </c>
      <c r="O23" s="136" t="s">
        <v>4701</v>
      </c>
      <c r="P23" s="136" t="s">
        <v>948</v>
      </c>
      <c r="Q23" s="136" t="s">
        <v>948</v>
      </c>
      <c r="R23" s="136" t="s">
        <v>948</v>
      </c>
      <c r="S23" s="136" t="s">
        <v>4701</v>
      </c>
      <c r="T23" s="136" t="s">
        <v>4702</v>
      </c>
      <c r="U23" s="136" t="s">
        <v>4703</v>
      </c>
      <c r="V23" s="136" t="s">
        <v>948</v>
      </c>
      <c r="W23" s="136" t="s">
        <v>948</v>
      </c>
      <c r="X23" s="136" t="s">
        <v>948</v>
      </c>
      <c r="Y23" s="136" t="s">
        <v>948</v>
      </c>
      <c r="Z23" s="136" t="s">
        <v>948</v>
      </c>
      <c r="AA23" s="136" t="s">
        <v>4704</v>
      </c>
      <c r="AB23" s="136" t="s">
        <v>4704</v>
      </c>
      <c r="AC23" s="136" t="s">
        <v>4705</v>
      </c>
      <c r="AD23" s="136" t="s">
        <v>4706</v>
      </c>
      <c r="AE23" s="136" t="s">
        <v>4707</v>
      </c>
      <c r="AF23" s="136" t="s">
        <v>4708</v>
      </c>
      <c r="AG23" s="136" t="s">
        <v>2230</v>
      </c>
      <c r="AH23" s="136" t="s">
        <v>4709</v>
      </c>
      <c r="AI23" s="136" t="s">
        <v>4710</v>
      </c>
      <c r="AJ23" s="136" t="s">
        <v>948</v>
      </c>
      <c r="AK23" s="136" t="s">
        <v>948</v>
      </c>
      <c r="AL23" s="136" t="s">
        <v>941</v>
      </c>
      <c r="AM23" s="136" t="s">
        <v>4711</v>
      </c>
      <c r="AN23" s="136" t="s">
        <v>941</v>
      </c>
      <c r="AO23" s="136" t="s">
        <v>941</v>
      </c>
      <c r="AP23" s="136" t="s">
        <v>941</v>
      </c>
      <c r="AQ23" s="136" t="s">
        <v>941</v>
      </c>
      <c r="AR23" s="136" t="s">
        <v>941</v>
      </c>
      <c r="AS23" s="136" t="s">
        <v>941</v>
      </c>
      <c r="AT23" s="136" t="s">
        <v>941</v>
      </c>
      <c r="AU23" s="136" t="s">
        <v>941</v>
      </c>
      <c r="AV23" s="136" t="s">
        <v>941</v>
      </c>
      <c r="AW23" s="136" t="s">
        <v>941</v>
      </c>
      <c r="AX23" s="136" t="s">
        <v>941</v>
      </c>
      <c r="AY23" s="136" t="s">
        <v>941</v>
      </c>
      <c r="AZ23" s="136" t="s">
        <v>941</v>
      </c>
      <c r="BA23" s="136" t="s">
        <v>941</v>
      </c>
      <c r="BB23" s="136" t="s">
        <v>941</v>
      </c>
      <c r="BC23" s="136" t="s">
        <v>941</v>
      </c>
      <c r="BD23" s="136" t="s">
        <v>941</v>
      </c>
      <c r="BE23" s="136" t="s">
        <v>941</v>
      </c>
      <c r="BF23" s="136" t="s">
        <v>941</v>
      </c>
      <c r="BG23" s="136" t="s">
        <v>941</v>
      </c>
      <c r="BH23" s="136" t="s">
        <v>941</v>
      </c>
      <c r="BI23" s="136" t="s">
        <v>941</v>
      </c>
      <c r="BJ23" s="136" t="s">
        <v>941</v>
      </c>
      <c r="BK23" s="136" t="s">
        <v>2909</v>
      </c>
      <c r="BL23" s="136" t="s">
        <v>1322</v>
      </c>
      <c r="BM23" s="136" t="s">
        <v>1454</v>
      </c>
      <c r="BN23" s="136" t="s">
        <v>941</v>
      </c>
      <c r="BO23" s="136" t="s">
        <v>941</v>
      </c>
      <c r="BP23" s="136" t="s">
        <v>941</v>
      </c>
      <c r="BQ23" s="136" t="s">
        <v>941</v>
      </c>
      <c r="BR23" s="136" t="s">
        <v>4712</v>
      </c>
      <c r="BS23" s="136" t="s">
        <v>2517</v>
      </c>
      <c r="BT23" s="136" t="s">
        <v>3019</v>
      </c>
      <c r="BU23" s="136" t="s">
        <v>1086</v>
      </c>
      <c r="BV23" s="136" t="s">
        <v>941</v>
      </c>
      <c r="BW23" s="136" t="s">
        <v>941</v>
      </c>
      <c r="BX23" s="136" t="s">
        <v>941</v>
      </c>
      <c r="BY23" s="136" t="s">
        <v>941</v>
      </c>
      <c r="BZ23" s="136" t="s">
        <v>941</v>
      </c>
      <c r="CA23" s="136" t="s">
        <v>941</v>
      </c>
      <c r="CB23" s="136" t="s">
        <v>4713</v>
      </c>
      <c r="CC23" s="136" t="s">
        <v>956</v>
      </c>
      <c r="CD23" s="136" t="s">
        <v>4714</v>
      </c>
      <c r="CE23" s="136" t="s">
        <v>948</v>
      </c>
      <c r="CF23" s="136" t="s">
        <v>941</v>
      </c>
      <c r="CG23" s="136" t="s">
        <v>4714</v>
      </c>
      <c r="CH23" s="136" t="s">
        <v>948</v>
      </c>
      <c r="CI23" s="136" t="s">
        <v>948</v>
      </c>
      <c r="CJ23" s="136" t="s">
        <v>941</v>
      </c>
      <c r="CK23" s="136" t="s">
        <v>941</v>
      </c>
      <c r="CL23" s="136" t="s">
        <v>941</v>
      </c>
      <c r="CM23" s="136" t="s">
        <v>941</v>
      </c>
      <c r="CN23" s="136" t="s">
        <v>948</v>
      </c>
      <c r="CO23" s="136" t="s">
        <v>540</v>
      </c>
      <c r="CP23" s="136" t="s">
        <v>941</v>
      </c>
      <c r="CQ23" s="136" t="s">
        <v>941</v>
      </c>
      <c r="CR23" s="136" t="s">
        <v>941</v>
      </c>
      <c r="CS23" s="136" t="s">
        <v>941</v>
      </c>
      <c r="CT23" s="136" t="s">
        <v>941</v>
      </c>
      <c r="CU23" s="136" t="s">
        <v>941</v>
      </c>
      <c r="CV23" s="136" t="s">
        <v>941</v>
      </c>
      <c r="CW23" s="136" t="s">
        <v>941</v>
      </c>
      <c r="CX23" s="136" t="s">
        <v>941</v>
      </c>
      <c r="CY23" s="136" t="s">
        <v>941</v>
      </c>
      <c r="CZ23" s="136" t="s">
        <v>941</v>
      </c>
      <c r="DA23" s="136" t="s">
        <v>941</v>
      </c>
      <c r="DB23" s="136" t="s">
        <v>941</v>
      </c>
      <c r="DC23" s="136" t="s">
        <v>941</v>
      </c>
      <c r="DD23" s="136" t="s">
        <v>941</v>
      </c>
      <c r="DE23" s="136" t="s">
        <v>941</v>
      </c>
      <c r="DF23" s="136" t="s">
        <v>941</v>
      </c>
      <c r="DG23" s="136" t="s">
        <v>941</v>
      </c>
      <c r="DH23" s="136" t="s">
        <v>941</v>
      </c>
      <c r="DI23" s="136" t="s">
        <v>941</v>
      </c>
      <c r="DJ23" s="136" t="s">
        <v>1692</v>
      </c>
      <c r="DK23" s="137">
        <v>42754.617349537039</v>
      </c>
      <c r="DL23" s="136" t="s">
        <v>1692</v>
      </c>
      <c r="DM23" s="137">
        <v>42754.617349537039</v>
      </c>
      <c r="DN23" s="133">
        <v>42086.57545138889</v>
      </c>
      <c r="DO23" s="132" t="s">
        <v>957</v>
      </c>
      <c r="DP23" s="133">
        <v>42086.57545138889</v>
      </c>
    </row>
    <row r="24" spans="1:120" ht="174" x14ac:dyDescent="0.35">
      <c r="A24" s="135">
        <v>23</v>
      </c>
      <c r="B24" s="136" t="s">
        <v>4364</v>
      </c>
      <c r="C24" s="135">
        <v>145</v>
      </c>
      <c r="D24" s="135" t="b">
        <v>1</v>
      </c>
      <c r="E24" s="136" t="s">
        <v>941</v>
      </c>
      <c r="F24" s="136" t="s">
        <v>4715</v>
      </c>
      <c r="G24" s="136" t="s">
        <v>989</v>
      </c>
      <c r="H24" s="136" t="s">
        <v>3029</v>
      </c>
      <c r="I24" s="136" t="s">
        <v>4672</v>
      </c>
      <c r="J24" s="136" t="s">
        <v>4715</v>
      </c>
      <c r="K24" s="136" t="s">
        <v>115</v>
      </c>
      <c r="L24" s="136" t="s">
        <v>3029</v>
      </c>
      <c r="M24" s="136" t="s">
        <v>3030</v>
      </c>
      <c r="N24" s="136" t="s">
        <v>3031</v>
      </c>
      <c r="O24" s="136" t="s">
        <v>4716</v>
      </c>
      <c r="P24" s="136" t="s">
        <v>4717</v>
      </c>
      <c r="Q24" s="136" t="s">
        <v>3386</v>
      </c>
      <c r="R24" s="136" t="s">
        <v>948</v>
      </c>
      <c r="S24" s="136" t="s">
        <v>4718</v>
      </c>
      <c r="T24" s="136" t="s">
        <v>4719</v>
      </c>
      <c r="U24" s="136" t="s">
        <v>4720</v>
      </c>
      <c r="V24" s="136" t="s">
        <v>948</v>
      </c>
      <c r="W24" s="136" t="s">
        <v>948</v>
      </c>
      <c r="X24" s="136" t="s">
        <v>948</v>
      </c>
      <c r="Y24" s="136" t="s">
        <v>4721</v>
      </c>
      <c r="Z24" s="136" t="s">
        <v>4722</v>
      </c>
      <c r="AA24" s="136" t="s">
        <v>4723</v>
      </c>
      <c r="AB24" s="136" t="s">
        <v>4724</v>
      </c>
      <c r="AC24" s="136" t="s">
        <v>948</v>
      </c>
      <c r="AD24" s="136" t="s">
        <v>4724</v>
      </c>
      <c r="AE24" s="136" t="s">
        <v>4725</v>
      </c>
      <c r="AF24" s="136" t="s">
        <v>4726</v>
      </c>
      <c r="AG24" s="136" t="s">
        <v>2427</v>
      </c>
      <c r="AH24" s="136" t="s">
        <v>4727</v>
      </c>
      <c r="AI24" s="136" t="s">
        <v>4728</v>
      </c>
      <c r="AJ24" s="136" t="s">
        <v>1819</v>
      </c>
      <c r="AK24" s="136" t="s">
        <v>948</v>
      </c>
      <c r="AL24" s="136" t="s">
        <v>941</v>
      </c>
      <c r="AM24" s="136" t="s">
        <v>4729</v>
      </c>
      <c r="AN24" s="136" t="s">
        <v>941</v>
      </c>
      <c r="AO24" s="136" t="s">
        <v>941</v>
      </c>
      <c r="AP24" s="136" t="s">
        <v>941</v>
      </c>
      <c r="AQ24" s="136" t="s">
        <v>941</v>
      </c>
      <c r="AR24" s="136" t="s">
        <v>941</v>
      </c>
      <c r="AS24" s="136" t="s">
        <v>941</v>
      </c>
      <c r="AT24" s="136" t="s">
        <v>941</v>
      </c>
      <c r="AU24" s="136" t="s">
        <v>941</v>
      </c>
      <c r="AV24" s="136" t="s">
        <v>941</v>
      </c>
      <c r="AW24" s="136" t="s">
        <v>941</v>
      </c>
      <c r="AX24" s="136" t="s">
        <v>941</v>
      </c>
      <c r="AY24" s="136" t="s">
        <v>941</v>
      </c>
      <c r="AZ24" s="136" t="s">
        <v>941</v>
      </c>
      <c r="BA24" s="136" t="s">
        <v>941</v>
      </c>
      <c r="BB24" s="136" t="s">
        <v>941</v>
      </c>
      <c r="BC24" s="136" t="s">
        <v>941</v>
      </c>
      <c r="BD24" s="136" t="s">
        <v>941</v>
      </c>
      <c r="BE24" s="136" t="s">
        <v>941</v>
      </c>
      <c r="BF24" s="136" t="s">
        <v>941</v>
      </c>
      <c r="BG24" s="136" t="s">
        <v>941</v>
      </c>
      <c r="BH24" s="136" t="s">
        <v>941</v>
      </c>
      <c r="BI24" s="136" t="s">
        <v>941</v>
      </c>
      <c r="BJ24" s="136" t="s">
        <v>941</v>
      </c>
      <c r="BK24" s="136" t="s">
        <v>941</v>
      </c>
      <c r="BL24" s="136" t="s">
        <v>941</v>
      </c>
      <c r="BM24" s="136" t="s">
        <v>941</v>
      </c>
      <c r="BN24" s="136" t="s">
        <v>941</v>
      </c>
      <c r="BO24" s="136" t="s">
        <v>941</v>
      </c>
      <c r="BP24" s="136" t="s">
        <v>941</v>
      </c>
      <c r="BQ24" s="136" t="s">
        <v>941</v>
      </c>
      <c r="BR24" s="136" t="s">
        <v>941</v>
      </c>
      <c r="BS24" s="136" t="s">
        <v>941</v>
      </c>
      <c r="BT24" s="136" t="s">
        <v>941</v>
      </c>
      <c r="BU24" s="136" t="s">
        <v>941</v>
      </c>
      <c r="BV24" s="136" t="s">
        <v>941</v>
      </c>
      <c r="BW24" s="136" t="s">
        <v>941</v>
      </c>
      <c r="BX24" s="136" t="s">
        <v>941</v>
      </c>
      <c r="BY24" s="136" t="s">
        <v>941</v>
      </c>
      <c r="BZ24" s="136" t="s">
        <v>941</v>
      </c>
      <c r="CA24" s="136" t="s">
        <v>941</v>
      </c>
      <c r="CB24" s="136" t="s">
        <v>948</v>
      </c>
      <c r="CC24" s="136" t="s">
        <v>948</v>
      </c>
      <c r="CD24" s="136" t="s">
        <v>941</v>
      </c>
      <c r="CE24" s="136" t="s">
        <v>948</v>
      </c>
      <c r="CF24" s="136" t="s">
        <v>941</v>
      </c>
      <c r="CG24" s="136" t="s">
        <v>948</v>
      </c>
      <c r="CH24" s="136" t="s">
        <v>948</v>
      </c>
      <c r="CI24" s="136" t="s">
        <v>941</v>
      </c>
      <c r="CJ24" s="136" t="s">
        <v>941</v>
      </c>
      <c r="CK24" s="136" t="s">
        <v>941</v>
      </c>
      <c r="CL24" s="136" t="s">
        <v>941</v>
      </c>
      <c r="CM24" s="136" t="s">
        <v>941</v>
      </c>
      <c r="CN24" s="136" t="s">
        <v>948</v>
      </c>
      <c r="CO24" s="136" t="s">
        <v>540</v>
      </c>
      <c r="CP24" s="136" t="s">
        <v>941</v>
      </c>
      <c r="CQ24" s="136" t="s">
        <v>941</v>
      </c>
      <c r="CR24" s="136" t="s">
        <v>4730</v>
      </c>
      <c r="CS24" s="136" t="s">
        <v>941</v>
      </c>
      <c r="CT24" s="136" t="s">
        <v>941</v>
      </c>
      <c r="CU24" s="136" t="s">
        <v>941</v>
      </c>
      <c r="CV24" s="136" t="s">
        <v>941</v>
      </c>
      <c r="CW24" s="136" t="s">
        <v>941</v>
      </c>
      <c r="CX24" s="136" t="s">
        <v>941</v>
      </c>
      <c r="CY24" s="136" t="s">
        <v>941</v>
      </c>
      <c r="CZ24" s="136" t="s">
        <v>941</v>
      </c>
      <c r="DA24" s="136" t="s">
        <v>941</v>
      </c>
      <c r="DB24" s="136" t="s">
        <v>4731</v>
      </c>
      <c r="DC24" s="136" t="s">
        <v>941</v>
      </c>
      <c r="DD24" s="136" t="s">
        <v>941</v>
      </c>
      <c r="DE24" s="136" t="s">
        <v>941</v>
      </c>
      <c r="DF24" s="136" t="s">
        <v>941</v>
      </c>
      <c r="DG24" s="136" t="s">
        <v>941</v>
      </c>
      <c r="DH24" s="136" t="s">
        <v>4732</v>
      </c>
      <c r="DI24" s="136" t="s">
        <v>941</v>
      </c>
      <c r="DJ24" s="136" t="s">
        <v>1692</v>
      </c>
      <c r="DK24" s="137">
        <v>42754.617372685185</v>
      </c>
      <c r="DL24" s="136" t="s">
        <v>1692</v>
      </c>
      <c r="DM24" s="137">
        <v>42754.617372685185</v>
      </c>
      <c r="DN24" s="133">
        <v>42086.575462962966</v>
      </c>
      <c r="DO24" s="132" t="s">
        <v>1111</v>
      </c>
      <c r="DP24" s="133">
        <v>42086.641446759262</v>
      </c>
    </row>
    <row r="25" spans="1:120" ht="43.5" x14ac:dyDescent="0.35">
      <c r="A25" s="135">
        <v>24</v>
      </c>
      <c r="B25" s="136" t="s">
        <v>4364</v>
      </c>
      <c r="C25" s="135">
        <v>146</v>
      </c>
      <c r="D25" s="135" t="b">
        <v>1</v>
      </c>
      <c r="E25" s="136" t="s">
        <v>941</v>
      </c>
      <c r="F25" s="136" t="s">
        <v>1531</v>
      </c>
      <c r="G25" s="136" t="s">
        <v>989</v>
      </c>
      <c r="H25" s="136" t="s">
        <v>1304</v>
      </c>
      <c r="I25" s="136" t="s">
        <v>4384</v>
      </c>
      <c r="J25" s="136" t="s">
        <v>1531</v>
      </c>
      <c r="K25" s="136" t="s">
        <v>119</v>
      </c>
      <c r="L25" s="136" t="s">
        <v>1304</v>
      </c>
      <c r="M25" s="136" t="s">
        <v>1306</v>
      </c>
      <c r="N25" s="136" t="s">
        <v>4733</v>
      </c>
      <c r="O25" s="136" t="s">
        <v>4734</v>
      </c>
      <c r="P25" s="136" t="s">
        <v>4735</v>
      </c>
      <c r="Q25" s="136" t="s">
        <v>4736</v>
      </c>
      <c r="R25" s="136" t="s">
        <v>948</v>
      </c>
      <c r="S25" s="136" t="s">
        <v>4737</v>
      </c>
      <c r="T25" s="136" t="s">
        <v>4738</v>
      </c>
      <c r="U25" s="136" t="s">
        <v>4739</v>
      </c>
      <c r="V25" s="136" t="s">
        <v>4185</v>
      </c>
      <c r="W25" s="136" t="s">
        <v>4186</v>
      </c>
      <c r="X25" s="136" t="s">
        <v>1307</v>
      </c>
      <c r="Y25" s="136" t="s">
        <v>4740</v>
      </c>
      <c r="Z25" s="136" t="s">
        <v>4741</v>
      </c>
      <c r="AA25" s="136" t="s">
        <v>4742</v>
      </c>
      <c r="AB25" s="136" t="s">
        <v>4743</v>
      </c>
      <c r="AC25" s="136" t="s">
        <v>4744</v>
      </c>
      <c r="AD25" s="136" t="s">
        <v>4745</v>
      </c>
      <c r="AE25" s="136" t="s">
        <v>4746</v>
      </c>
      <c r="AF25" s="136" t="s">
        <v>4747</v>
      </c>
      <c r="AG25" s="136" t="s">
        <v>1715</v>
      </c>
      <c r="AH25" s="136" t="s">
        <v>4748</v>
      </c>
      <c r="AI25" s="136" t="s">
        <v>2103</v>
      </c>
      <c r="AJ25" s="136" t="s">
        <v>2381</v>
      </c>
      <c r="AK25" s="136" t="s">
        <v>948</v>
      </c>
      <c r="AL25" s="136" t="s">
        <v>941</v>
      </c>
      <c r="AM25" s="136" t="s">
        <v>4749</v>
      </c>
      <c r="AN25" s="136" t="s">
        <v>941</v>
      </c>
      <c r="AO25" s="136" t="s">
        <v>941</v>
      </c>
      <c r="AP25" s="136" t="s">
        <v>941</v>
      </c>
      <c r="AQ25" s="136" t="s">
        <v>941</v>
      </c>
      <c r="AR25" s="136" t="s">
        <v>941</v>
      </c>
      <c r="AS25" s="136" t="s">
        <v>941</v>
      </c>
      <c r="AT25" s="136" t="s">
        <v>941</v>
      </c>
      <c r="AU25" s="136" t="s">
        <v>941</v>
      </c>
      <c r="AV25" s="136" t="s">
        <v>941</v>
      </c>
      <c r="AW25" s="136" t="s">
        <v>941</v>
      </c>
      <c r="AX25" s="136" t="s">
        <v>941</v>
      </c>
      <c r="AY25" s="136" t="s">
        <v>941</v>
      </c>
      <c r="AZ25" s="136" t="s">
        <v>941</v>
      </c>
      <c r="BA25" s="136" t="s">
        <v>941</v>
      </c>
      <c r="BB25" s="136" t="s">
        <v>941</v>
      </c>
      <c r="BC25" s="136" t="s">
        <v>941</v>
      </c>
      <c r="BD25" s="136" t="s">
        <v>941</v>
      </c>
      <c r="BE25" s="136" t="s">
        <v>941</v>
      </c>
      <c r="BF25" s="136" t="s">
        <v>941</v>
      </c>
      <c r="BG25" s="136" t="s">
        <v>941</v>
      </c>
      <c r="BH25" s="136" t="s">
        <v>941</v>
      </c>
      <c r="BI25" s="136" t="s">
        <v>941</v>
      </c>
      <c r="BJ25" s="136" t="s">
        <v>941</v>
      </c>
      <c r="BK25" s="136" t="s">
        <v>941</v>
      </c>
      <c r="BL25" s="136" t="s">
        <v>1992</v>
      </c>
      <c r="BM25" s="136" t="s">
        <v>1071</v>
      </c>
      <c r="BN25" s="136" t="s">
        <v>941</v>
      </c>
      <c r="BO25" s="136" t="s">
        <v>941</v>
      </c>
      <c r="BP25" s="136" t="s">
        <v>941</v>
      </c>
      <c r="BQ25" s="136" t="s">
        <v>1223</v>
      </c>
      <c r="BR25" s="136" t="s">
        <v>941</v>
      </c>
      <c r="BS25" s="136" t="s">
        <v>941</v>
      </c>
      <c r="BT25" s="136" t="s">
        <v>941</v>
      </c>
      <c r="BU25" s="136" t="s">
        <v>941</v>
      </c>
      <c r="BV25" s="136" t="s">
        <v>941</v>
      </c>
      <c r="BW25" s="136" t="s">
        <v>941</v>
      </c>
      <c r="BX25" s="136" t="s">
        <v>941</v>
      </c>
      <c r="BY25" s="136" t="s">
        <v>941</v>
      </c>
      <c r="BZ25" s="136" t="s">
        <v>941</v>
      </c>
      <c r="CA25" s="136" t="s">
        <v>941</v>
      </c>
      <c r="CB25" s="136" t="s">
        <v>4750</v>
      </c>
      <c r="CC25" s="136" t="s">
        <v>948</v>
      </c>
      <c r="CD25" s="136" t="s">
        <v>941</v>
      </c>
      <c r="CE25" s="136" t="s">
        <v>948</v>
      </c>
      <c r="CF25" s="136" t="s">
        <v>941</v>
      </c>
      <c r="CG25" s="136" t="s">
        <v>948</v>
      </c>
      <c r="CH25" s="136" t="s">
        <v>948</v>
      </c>
      <c r="CI25" s="136" t="s">
        <v>941</v>
      </c>
      <c r="CJ25" s="136" t="s">
        <v>941</v>
      </c>
      <c r="CK25" s="136" t="s">
        <v>941</v>
      </c>
      <c r="CL25" s="136" t="s">
        <v>941</v>
      </c>
      <c r="CM25" s="136" t="s">
        <v>941</v>
      </c>
      <c r="CN25" s="136" t="s">
        <v>948</v>
      </c>
      <c r="CO25" s="136" t="s">
        <v>540</v>
      </c>
      <c r="CP25" s="136" t="s">
        <v>941</v>
      </c>
      <c r="CQ25" s="136" t="s">
        <v>941</v>
      </c>
      <c r="CR25" s="136" t="s">
        <v>941</v>
      </c>
      <c r="CS25" s="136" t="s">
        <v>941</v>
      </c>
      <c r="CT25" s="136" t="s">
        <v>941</v>
      </c>
      <c r="CU25" s="136" t="s">
        <v>941</v>
      </c>
      <c r="CV25" s="136" t="s">
        <v>941</v>
      </c>
      <c r="CW25" s="136" t="s">
        <v>941</v>
      </c>
      <c r="CX25" s="136" t="s">
        <v>941</v>
      </c>
      <c r="CY25" s="136" t="s">
        <v>941</v>
      </c>
      <c r="CZ25" s="136" t="s">
        <v>941</v>
      </c>
      <c r="DA25" s="136" t="s">
        <v>941</v>
      </c>
      <c r="DB25" s="136" t="s">
        <v>941</v>
      </c>
      <c r="DC25" s="136" t="s">
        <v>941</v>
      </c>
      <c r="DD25" s="136" t="s">
        <v>941</v>
      </c>
      <c r="DE25" s="136" t="s">
        <v>941</v>
      </c>
      <c r="DF25" s="136" t="s">
        <v>941</v>
      </c>
      <c r="DG25" s="136" t="s">
        <v>941</v>
      </c>
      <c r="DH25" s="136" t="s">
        <v>941</v>
      </c>
      <c r="DI25" s="136" t="s">
        <v>941</v>
      </c>
      <c r="DJ25" s="136" t="s">
        <v>1692</v>
      </c>
      <c r="DK25" s="137">
        <v>42754.617395833331</v>
      </c>
      <c r="DL25" s="136" t="s">
        <v>3551</v>
      </c>
      <c r="DM25" s="137">
        <v>42891.374861111108</v>
      </c>
      <c r="DN25" s="133">
        <v>42086.575486111113</v>
      </c>
      <c r="DO25" s="132" t="s">
        <v>957</v>
      </c>
      <c r="DP25" s="133">
        <v>42086.575486111113</v>
      </c>
    </row>
    <row r="26" spans="1:120" ht="188.5" x14ac:dyDescent="0.35">
      <c r="A26" s="135">
        <v>25</v>
      </c>
      <c r="B26" s="136" t="s">
        <v>4364</v>
      </c>
      <c r="C26" s="135">
        <v>73</v>
      </c>
      <c r="D26" s="135" t="b">
        <v>1</v>
      </c>
      <c r="E26" s="136" t="s">
        <v>1196</v>
      </c>
      <c r="F26" s="136" t="s">
        <v>3405</v>
      </c>
      <c r="G26" s="136" t="s">
        <v>1005</v>
      </c>
      <c r="H26" s="136" t="s">
        <v>1331</v>
      </c>
      <c r="I26" s="136" t="s">
        <v>941</v>
      </c>
      <c r="J26" s="136" t="s">
        <v>3405</v>
      </c>
      <c r="K26" s="136" t="s">
        <v>127</v>
      </c>
      <c r="L26" s="136" t="s">
        <v>1331</v>
      </c>
      <c r="M26" s="136" t="s">
        <v>1333</v>
      </c>
      <c r="N26" s="136" t="s">
        <v>1334</v>
      </c>
      <c r="O26" s="136" t="s">
        <v>4751</v>
      </c>
      <c r="P26" s="136" t="s">
        <v>4752</v>
      </c>
      <c r="Q26" s="136" t="s">
        <v>948</v>
      </c>
      <c r="R26" s="136" t="s">
        <v>948</v>
      </c>
      <c r="S26" s="136" t="s">
        <v>4753</v>
      </c>
      <c r="T26" s="136" t="s">
        <v>4754</v>
      </c>
      <c r="U26" s="136" t="s">
        <v>4755</v>
      </c>
      <c r="V26" s="136" t="s">
        <v>948</v>
      </c>
      <c r="W26" s="136" t="s">
        <v>948</v>
      </c>
      <c r="X26" s="136" t="s">
        <v>948</v>
      </c>
      <c r="Y26" s="136" t="s">
        <v>4756</v>
      </c>
      <c r="Z26" s="136" t="s">
        <v>4757</v>
      </c>
      <c r="AA26" s="136" t="s">
        <v>948</v>
      </c>
      <c r="AB26" s="136" t="s">
        <v>4758</v>
      </c>
      <c r="AC26" s="136" t="s">
        <v>4759</v>
      </c>
      <c r="AD26" s="136" t="s">
        <v>4760</v>
      </c>
      <c r="AE26" s="136" t="s">
        <v>4761</v>
      </c>
      <c r="AF26" s="136" t="s">
        <v>4762</v>
      </c>
      <c r="AG26" s="136" t="s">
        <v>1308</v>
      </c>
      <c r="AH26" s="136" t="s">
        <v>4763</v>
      </c>
      <c r="AI26" s="136" t="s">
        <v>948</v>
      </c>
      <c r="AJ26" s="136" t="s">
        <v>948</v>
      </c>
      <c r="AK26" s="136" t="s">
        <v>948</v>
      </c>
      <c r="AL26" s="136" t="s">
        <v>941</v>
      </c>
      <c r="AM26" s="136" t="s">
        <v>4763</v>
      </c>
      <c r="AN26" s="136" t="s">
        <v>941</v>
      </c>
      <c r="AO26" s="136" t="s">
        <v>941</v>
      </c>
      <c r="AP26" s="136" t="s">
        <v>941</v>
      </c>
      <c r="AQ26" s="136" t="s">
        <v>941</v>
      </c>
      <c r="AR26" s="136" t="s">
        <v>941</v>
      </c>
      <c r="AS26" s="136" t="s">
        <v>941</v>
      </c>
      <c r="AT26" s="136" t="s">
        <v>941</v>
      </c>
      <c r="AU26" s="136" t="s">
        <v>941</v>
      </c>
      <c r="AV26" s="136" t="s">
        <v>941</v>
      </c>
      <c r="AW26" s="136" t="s">
        <v>941</v>
      </c>
      <c r="AX26" s="136" t="s">
        <v>941</v>
      </c>
      <c r="AY26" s="136" t="s">
        <v>941</v>
      </c>
      <c r="AZ26" s="136" t="s">
        <v>941</v>
      </c>
      <c r="BA26" s="136" t="s">
        <v>941</v>
      </c>
      <c r="BB26" s="136" t="s">
        <v>941</v>
      </c>
      <c r="BC26" s="136" t="s">
        <v>941</v>
      </c>
      <c r="BD26" s="136" t="s">
        <v>941</v>
      </c>
      <c r="BE26" s="136" t="s">
        <v>941</v>
      </c>
      <c r="BF26" s="136" t="s">
        <v>941</v>
      </c>
      <c r="BG26" s="136" t="s">
        <v>941</v>
      </c>
      <c r="BH26" s="136" t="s">
        <v>941</v>
      </c>
      <c r="BI26" s="136" t="s">
        <v>941</v>
      </c>
      <c r="BJ26" s="136" t="s">
        <v>941</v>
      </c>
      <c r="BK26" s="136" t="s">
        <v>941</v>
      </c>
      <c r="BL26" s="136" t="s">
        <v>941</v>
      </c>
      <c r="BM26" s="136" t="s">
        <v>941</v>
      </c>
      <c r="BN26" s="136" t="s">
        <v>941</v>
      </c>
      <c r="BO26" s="136" t="s">
        <v>941</v>
      </c>
      <c r="BP26" s="136" t="s">
        <v>941</v>
      </c>
      <c r="BQ26" s="136" t="s">
        <v>941</v>
      </c>
      <c r="BR26" s="136" t="s">
        <v>941</v>
      </c>
      <c r="BS26" s="136" t="s">
        <v>941</v>
      </c>
      <c r="BT26" s="136" t="s">
        <v>941</v>
      </c>
      <c r="BU26" s="136" t="s">
        <v>941</v>
      </c>
      <c r="BV26" s="136" t="s">
        <v>941</v>
      </c>
      <c r="BW26" s="136" t="s">
        <v>941</v>
      </c>
      <c r="BX26" s="136" t="s">
        <v>941</v>
      </c>
      <c r="BY26" s="136" t="s">
        <v>941</v>
      </c>
      <c r="BZ26" s="136" t="s">
        <v>941</v>
      </c>
      <c r="CA26" s="136" t="s">
        <v>941</v>
      </c>
      <c r="CB26" s="136" t="s">
        <v>948</v>
      </c>
      <c r="CC26" s="136" t="s">
        <v>948</v>
      </c>
      <c r="CD26" s="136" t="s">
        <v>941</v>
      </c>
      <c r="CE26" s="136" t="s">
        <v>948</v>
      </c>
      <c r="CF26" s="136" t="s">
        <v>941</v>
      </c>
      <c r="CG26" s="136" t="s">
        <v>948</v>
      </c>
      <c r="CH26" s="136" t="s">
        <v>948</v>
      </c>
      <c r="CI26" s="136" t="s">
        <v>941</v>
      </c>
      <c r="CJ26" s="136" t="s">
        <v>941</v>
      </c>
      <c r="CK26" s="136" t="s">
        <v>941</v>
      </c>
      <c r="CL26" s="136" t="s">
        <v>941</v>
      </c>
      <c r="CM26" s="136" t="s">
        <v>941</v>
      </c>
      <c r="CN26" s="136" t="s">
        <v>948</v>
      </c>
      <c r="CO26" s="136" t="s">
        <v>540</v>
      </c>
      <c r="CP26" s="136" t="s">
        <v>941</v>
      </c>
      <c r="CQ26" s="136" t="s">
        <v>941</v>
      </c>
      <c r="CR26" s="136" t="s">
        <v>4764</v>
      </c>
      <c r="CS26" s="136" t="s">
        <v>4765</v>
      </c>
      <c r="CT26" s="136" t="s">
        <v>4766</v>
      </c>
      <c r="CU26" s="136" t="s">
        <v>4767</v>
      </c>
      <c r="CV26" s="136" t="s">
        <v>941</v>
      </c>
      <c r="CW26" s="136" t="s">
        <v>941</v>
      </c>
      <c r="CX26" s="136" t="s">
        <v>941</v>
      </c>
      <c r="CY26" s="136" t="s">
        <v>941</v>
      </c>
      <c r="CZ26" s="136" t="s">
        <v>941</v>
      </c>
      <c r="DA26" s="136" t="s">
        <v>941</v>
      </c>
      <c r="DB26" s="136" t="s">
        <v>941</v>
      </c>
      <c r="DC26" s="136" t="s">
        <v>941</v>
      </c>
      <c r="DD26" s="136" t="s">
        <v>941</v>
      </c>
      <c r="DE26" s="136" t="s">
        <v>941</v>
      </c>
      <c r="DF26" s="136" t="s">
        <v>941</v>
      </c>
      <c r="DG26" s="136" t="s">
        <v>941</v>
      </c>
      <c r="DH26" s="136" t="s">
        <v>941</v>
      </c>
      <c r="DI26" s="136" t="s">
        <v>941</v>
      </c>
      <c r="DJ26" s="136" t="s">
        <v>1692</v>
      </c>
      <c r="DK26" s="137">
        <v>42754.617418981485</v>
      </c>
      <c r="DL26" s="136" t="s">
        <v>1692</v>
      </c>
      <c r="DM26" s="137">
        <v>42754.617418981485</v>
      </c>
      <c r="DN26" s="133">
        <v>42086.575497685182</v>
      </c>
      <c r="DO26" s="132" t="s">
        <v>957</v>
      </c>
      <c r="DP26" s="133">
        <v>42086.575497685182</v>
      </c>
    </row>
    <row r="27" spans="1:120" ht="58" x14ac:dyDescent="0.35">
      <c r="A27" s="135">
        <v>26</v>
      </c>
      <c r="B27" s="136" t="s">
        <v>4364</v>
      </c>
      <c r="C27" s="135">
        <v>58</v>
      </c>
      <c r="D27" s="135" t="b">
        <v>1</v>
      </c>
      <c r="E27" s="136" t="s">
        <v>941</v>
      </c>
      <c r="F27" s="136" t="s">
        <v>1335</v>
      </c>
      <c r="G27" s="136" t="s">
        <v>1243</v>
      </c>
      <c r="H27" s="136" t="s">
        <v>1336</v>
      </c>
      <c r="I27" s="136" t="s">
        <v>4384</v>
      </c>
      <c r="J27" s="136" t="s">
        <v>941</v>
      </c>
      <c r="K27" s="136" t="s">
        <v>941</v>
      </c>
      <c r="L27" s="136" t="s">
        <v>941</v>
      </c>
      <c r="M27" s="136" t="s">
        <v>941</v>
      </c>
      <c r="N27" s="136" t="s">
        <v>941</v>
      </c>
      <c r="O27" s="136" t="s">
        <v>4768</v>
      </c>
      <c r="P27" s="136" t="s">
        <v>948</v>
      </c>
      <c r="Q27" s="136" t="s">
        <v>948</v>
      </c>
      <c r="R27" s="136" t="s">
        <v>948</v>
      </c>
      <c r="S27" s="136" t="s">
        <v>4768</v>
      </c>
      <c r="T27" s="136" t="s">
        <v>4769</v>
      </c>
      <c r="U27" s="136" t="s">
        <v>4770</v>
      </c>
      <c r="V27" s="136" t="s">
        <v>948</v>
      </c>
      <c r="W27" s="136" t="s">
        <v>948</v>
      </c>
      <c r="X27" s="136" t="s">
        <v>948</v>
      </c>
      <c r="Y27" s="136" t="s">
        <v>4771</v>
      </c>
      <c r="Z27" s="136" t="s">
        <v>3406</v>
      </c>
      <c r="AA27" s="136" t="s">
        <v>1337</v>
      </c>
      <c r="AB27" s="136" t="s">
        <v>4772</v>
      </c>
      <c r="AC27" s="136" t="s">
        <v>4773</v>
      </c>
      <c r="AD27" s="136" t="s">
        <v>4774</v>
      </c>
      <c r="AE27" s="136" t="s">
        <v>4775</v>
      </c>
      <c r="AF27" s="136" t="s">
        <v>4776</v>
      </c>
      <c r="AG27" s="136" t="s">
        <v>1338</v>
      </c>
      <c r="AH27" s="136" t="s">
        <v>4777</v>
      </c>
      <c r="AI27" s="136" t="s">
        <v>948</v>
      </c>
      <c r="AJ27" s="136" t="s">
        <v>1200</v>
      </c>
      <c r="AK27" s="136" t="s">
        <v>948</v>
      </c>
      <c r="AL27" s="136" t="s">
        <v>941</v>
      </c>
      <c r="AM27" s="136" t="s">
        <v>4778</v>
      </c>
      <c r="AN27" s="136" t="s">
        <v>941</v>
      </c>
      <c r="AO27" s="136" t="s">
        <v>941</v>
      </c>
      <c r="AP27" s="136" t="s">
        <v>941</v>
      </c>
      <c r="AQ27" s="136" t="s">
        <v>941</v>
      </c>
      <c r="AR27" s="136" t="s">
        <v>941</v>
      </c>
      <c r="AS27" s="136" t="s">
        <v>941</v>
      </c>
      <c r="AT27" s="136" t="s">
        <v>941</v>
      </c>
      <c r="AU27" s="136" t="s">
        <v>941</v>
      </c>
      <c r="AV27" s="136" t="s">
        <v>941</v>
      </c>
      <c r="AW27" s="136" t="s">
        <v>941</v>
      </c>
      <c r="AX27" s="136" t="s">
        <v>941</v>
      </c>
      <c r="AY27" s="136" t="s">
        <v>941</v>
      </c>
      <c r="AZ27" s="136" t="s">
        <v>941</v>
      </c>
      <c r="BA27" s="136" t="s">
        <v>941</v>
      </c>
      <c r="BB27" s="136" t="s">
        <v>941</v>
      </c>
      <c r="BC27" s="136" t="s">
        <v>941</v>
      </c>
      <c r="BD27" s="136" t="s">
        <v>941</v>
      </c>
      <c r="BE27" s="136" t="s">
        <v>941</v>
      </c>
      <c r="BF27" s="136" t="s">
        <v>941</v>
      </c>
      <c r="BG27" s="136" t="s">
        <v>941</v>
      </c>
      <c r="BH27" s="136" t="s">
        <v>941</v>
      </c>
      <c r="BI27" s="136" t="s">
        <v>941</v>
      </c>
      <c r="BJ27" s="136" t="s">
        <v>941</v>
      </c>
      <c r="BK27" s="136" t="s">
        <v>941</v>
      </c>
      <c r="BL27" s="136" t="s">
        <v>941</v>
      </c>
      <c r="BM27" s="136" t="s">
        <v>941</v>
      </c>
      <c r="BN27" s="136" t="s">
        <v>941</v>
      </c>
      <c r="BO27" s="136" t="s">
        <v>941</v>
      </c>
      <c r="BP27" s="136" t="s">
        <v>941</v>
      </c>
      <c r="BQ27" s="136" t="s">
        <v>941</v>
      </c>
      <c r="BR27" s="136" t="s">
        <v>941</v>
      </c>
      <c r="BS27" s="136" t="s">
        <v>941</v>
      </c>
      <c r="BT27" s="136" t="s">
        <v>941</v>
      </c>
      <c r="BU27" s="136" t="s">
        <v>941</v>
      </c>
      <c r="BV27" s="136" t="s">
        <v>941</v>
      </c>
      <c r="BW27" s="136" t="s">
        <v>941</v>
      </c>
      <c r="BX27" s="136" t="s">
        <v>941</v>
      </c>
      <c r="BY27" s="136" t="s">
        <v>941</v>
      </c>
      <c r="BZ27" s="136" t="s">
        <v>941</v>
      </c>
      <c r="CA27" s="136" t="s">
        <v>941</v>
      </c>
      <c r="CB27" s="136" t="s">
        <v>948</v>
      </c>
      <c r="CC27" s="136" t="s">
        <v>948</v>
      </c>
      <c r="CD27" s="136" t="s">
        <v>941</v>
      </c>
      <c r="CE27" s="136" t="s">
        <v>948</v>
      </c>
      <c r="CF27" s="136" t="s">
        <v>941</v>
      </c>
      <c r="CG27" s="136" t="s">
        <v>948</v>
      </c>
      <c r="CH27" s="136" t="s">
        <v>948</v>
      </c>
      <c r="CI27" s="136" t="s">
        <v>941</v>
      </c>
      <c r="CJ27" s="136" t="s">
        <v>941</v>
      </c>
      <c r="CK27" s="136" t="s">
        <v>941</v>
      </c>
      <c r="CL27" s="136" t="s">
        <v>941</v>
      </c>
      <c r="CM27" s="136" t="s">
        <v>941</v>
      </c>
      <c r="CN27" s="136" t="s">
        <v>948</v>
      </c>
      <c r="CO27" s="136" t="s">
        <v>540</v>
      </c>
      <c r="CP27" s="136" t="s">
        <v>941</v>
      </c>
      <c r="CQ27" s="136" t="s">
        <v>941</v>
      </c>
      <c r="CR27" s="136" t="s">
        <v>941</v>
      </c>
      <c r="CS27" s="136" t="s">
        <v>941</v>
      </c>
      <c r="CT27" s="136" t="s">
        <v>941</v>
      </c>
      <c r="CU27" s="136" t="s">
        <v>941</v>
      </c>
      <c r="CV27" s="136" t="s">
        <v>941</v>
      </c>
      <c r="CW27" s="136" t="s">
        <v>941</v>
      </c>
      <c r="CX27" s="136" t="s">
        <v>941</v>
      </c>
      <c r="CY27" s="136" t="s">
        <v>941</v>
      </c>
      <c r="CZ27" s="136" t="s">
        <v>941</v>
      </c>
      <c r="DA27" s="136" t="s">
        <v>941</v>
      </c>
      <c r="DB27" s="136" t="s">
        <v>941</v>
      </c>
      <c r="DC27" s="136" t="s">
        <v>941</v>
      </c>
      <c r="DD27" s="136" t="s">
        <v>941</v>
      </c>
      <c r="DE27" s="136" t="s">
        <v>941</v>
      </c>
      <c r="DF27" s="136" t="s">
        <v>941</v>
      </c>
      <c r="DG27" s="136" t="s">
        <v>941</v>
      </c>
      <c r="DH27" s="136" t="s">
        <v>941</v>
      </c>
      <c r="DI27" s="136" t="s">
        <v>941</v>
      </c>
      <c r="DJ27" s="136" t="s">
        <v>1692</v>
      </c>
      <c r="DK27" s="137">
        <v>42754.617442129631</v>
      </c>
      <c r="DL27" s="136" t="s">
        <v>1692</v>
      </c>
      <c r="DM27" s="137">
        <v>42754.617442129631</v>
      </c>
      <c r="DN27" s="133">
        <v>42086.575520833336</v>
      </c>
      <c r="DO27" s="132" t="s">
        <v>957</v>
      </c>
      <c r="DP27" s="133">
        <v>42086.575520833336</v>
      </c>
    </row>
    <row r="28" spans="1:120" ht="43.5" x14ac:dyDescent="0.35">
      <c r="A28" s="135">
        <v>27</v>
      </c>
      <c r="B28" s="136" t="s">
        <v>4364</v>
      </c>
      <c r="C28" s="135">
        <v>617</v>
      </c>
      <c r="D28" s="135" t="b">
        <v>1</v>
      </c>
      <c r="E28" s="136" t="s">
        <v>941</v>
      </c>
      <c r="F28" s="136" t="s">
        <v>1340</v>
      </c>
      <c r="G28" s="136" t="s">
        <v>1064</v>
      </c>
      <c r="H28" s="136" t="s">
        <v>1341</v>
      </c>
      <c r="I28" s="136" t="s">
        <v>4431</v>
      </c>
      <c r="J28" s="136" t="s">
        <v>1340</v>
      </c>
      <c r="K28" s="136" t="s">
        <v>129</v>
      </c>
      <c r="L28" s="136" t="s">
        <v>1341</v>
      </c>
      <c r="M28" s="136" t="s">
        <v>1342</v>
      </c>
      <c r="N28" s="136" t="s">
        <v>4779</v>
      </c>
      <c r="O28" s="136" t="s">
        <v>4780</v>
      </c>
      <c r="P28" s="136" t="s">
        <v>948</v>
      </c>
      <c r="Q28" s="136" t="s">
        <v>948</v>
      </c>
      <c r="R28" s="136" t="s">
        <v>948</v>
      </c>
      <c r="S28" s="136" t="s">
        <v>4780</v>
      </c>
      <c r="T28" s="136" t="s">
        <v>4781</v>
      </c>
      <c r="U28" s="136" t="s">
        <v>4782</v>
      </c>
      <c r="V28" s="136" t="s">
        <v>948</v>
      </c>
      <c r="W28" s="136" t="s">
        <v>948</v>
      </c>
      <c r="X28" s="136" t="s">
        <v>948</v>
      </c>
      <c r="Y28" s="136" t="s">
        <v>4783</v>
      </c>
      <c r="Z28" s="136" t="s">
        <v>948</v>
      </c>
      <c r="AA28" s="136" t="s">
        <v>4784</v>
      </c>
      <c r="AB28" s="136" t="s">
        <v>4785</v>
      </c>
      <c r="AC28" s="136" t="s">
        <v>948</v>
      </c>
      <c r="AD28" s="136" t="s">
        <v>4785</v>
      </c>
      <c r="AE28" s="136" t="s">
        <v>4786</v>
      </c>
      <c r="AF28" s="136" t="s">
        <v>4787</v>
      </c>
      <c r="AG28" s="136" t="s">
        <v>1344</v>
      </c>
      <c r="AH28" s="136" t="s">
        <v>4788</v>
      </c>
      <c r="AI28" s="136" t="s">
        <v>948</v>
      </c>
      <c r="AJ28" s="136" t="s">
        <v>4789</v>
      </c>
      <c r="AK28" s="136" t="s">
        <v>948</v>
      </c>
      <c r="AL28" s="136" t="s">
        <v>941</v>
      </c>
      <c r="AM28" s="136" t="s">
        <v>4790</v>
      </c>
      <c r="AN28" s="136" t="s">
        <v>941</v>
      </c>
      <c r="AO28" s="136" t="s">
        <v>941</v>
      </c>
      <c r="AP28" s="136" t="s">
        <v>941</v>
      </c>
      <c r="AQ28" s="136" t="s">
        <v>941</v>
      </c>
      <c r="AR28" s="136" t="s">
        <v>941</v>
      </c>
      <c r="AS28" s="136" t="s">
        <v>941</v>
      </c>
      <c r="AT28" s="136" t="s">
        <v>941</v>
      </c>
      <c r="AU28" s="136" t="s">
        <v>941</v>
      </c>
      <c r="AV28" s="136" t="s">
        <v>941</v>
      </c>
      <c r="AW28" s="136" t="s">
        <v>941</v>
      </c>
      <c r="AX28" s="136" t="s">
        <v>941</v>
      </c>
      <c r="AY28" s="136" t="s">
        <v>941</v>
      </c>
      <c r="AZ28" s="136" t="s">
        <v>941</v>
      </c>
      <c r="BA28" s="136" t="s">
        <v>941</v>
      </c>
      <c r="BB28" s="136" t="s">
        <v>941</v>
      </c>
      <c r="BC28" s="136" t="s">
        <v>941</v>
      </c>
      <c r="BD28" s="136" t="s">
        <v>941</v>
      </c>
      <c r="BE28" s="136" t="s">
        <v>941</v>
      </c>
      <c r="BF28" s="136" t="s">
        <v>941</v>
      </c>
      <c r="BG28" s="136" t="s">
        <v>941</v>
      </c>
      <c r="BH28" s="136" t="s">
        <v>941</v>
      </c>
      <c r="BI28" s="136" t="s">
        <v>941</v>
      </c>
      <c r="BJ28" s="136" t="s">
        <v>941</v>
      </c>
      <c r="BK28" s="136" t="s">
        <v>941</v>
      </c>
      <c r="BL28" s="136" t="s">
        <v>941</v>
      </c>
      <c r="BM28" s="136" t="s">
        <v>941</v>
      </c>
      <c r="BN28" s="136" t="s">
        <v>941</v>
      </c>
      <c r="BO28" s="136" t="s">
        <v>941</v>
      </c>
      <c r="BP28" s="136" t="s">
        <v>941</v>
      </c>
      <c r="BQ28" s="136" t="s">
        <v>941</v>
      </c>
      <c r="BR28" s="136" t="s">
        <v>941</v>
      </c>
      <c r="BS28" s="136" t="s">
        <v>941</v>
      </c>
      <c r="BT28" s="136" t="s">
        <v>941</v>
      </c>
      <c r="BU28" s="136" t="s">
        <v>941</v>
      </c>
      <c r="BV28" s="136" t="s">
        <v>941</v>
      </c>
      <c r="BW28" s="136" t="s">
        <v>941</v>
      </c>
      <c r="BX28" s="136" t="s">
        <v>941</v>
      </c>
      <c r="BY28" s="136" t="s">
        <v>941</v>
      </c>
      <c r="BZ28" s="136" t="s">
        <v>941</v>
      </c>
      <c r="CA28" s="136" t="s">
        <v>941</v>
      </c>
      <c r="CB28" s="136" t="s">
        <v>948</v>
      </c>
      <c r="CC28" s="136" t="s">
        <v>948</v>
      </c>
      <c r="CD28" s="136" t="s">
        <v>941</v>
      </c>
      <c r="CE28" s="136" t="s">
        <v>948</v>
      </c>
      <c r="CF28" s="136" t="s">
        <v>941</v>
      </c>
      <c r="CG28" s="136" t="s">
        <v>948</v>
      </c>
      <c r="CH28" s="136" t="s">
        <v>948</v>
      </c>
      <c r="CI28" s="136" t="s">
        <v>941</v>
      </c>
      <c r="CJ28" s="136" t="s">
        <v>941</v>
      </c>
      <c r="CK28" s="136" t="s">
        <v>941</v>
      </c>
      <c r="CL28" s="136" t="s">
        <v>941</v>
      </c>
      <c r="CM28" s="136" t="s">
        <v>941</v>
      </c>
      <c r="CN28" s="136" t="s">
        <v>948</v>
      </c>
      <c r="CO28" s="136" t="s">
        <v>540</v>
      </c>
      <c r="CP28" s="136" t="s">
        <v>941</v>
      </c>
      <c r="CQ28" s="136" t="s">
        <v>941</v>
      </c>
      <c r="CR28" s="136" t="s">
        <v>941</v>
      </c>
      <c r="CS28" s="136" t="s">
        <v>941</v>
      </c>
      <c r="CT28" s="136" t="s">
        <v>941</v>
      </c>
      <c r="CU28" s="136" t="s">
        <v>941</v>
      </c>
      <c r="CV28" s="136" t="s">
        <v>941</v>
      </c>
      <c r="CW28" s="136" t="s">
        <v>941</v>
      </c>
      <c r="CX28" s="136" t="s">
        <v>941</v>
      </c>
      <c r="CY28" s="136" t="s">
        <v>941</v>
      </c>
      <c r="CZ28" s="136" t="s">
        <v>941</v>
      </c>
      <c r="DA28" s="136" t="s">
        <v>941</v>
      </c>
      <c r="DB28" s="136" t="s">
        <v>941</v>
      </c>
      <c r="DC28" s="136" t="s">
        <v>941</v>
      </c>
      <c r="DD28" s="136" t="s">
        <v>941</v>
      </c>
      <c r="DE28" s="136" t="s">
        <v>941</v>
      </c>
      <c r="DF28" s="136" t="s">
        <v>941</v>
      </c>
      <c r="DG28" s="136" t="s">
        <v>941</v>
      </c>
      <c r="DH28" s="136" t="s">
        <v>941</v>
      </c>
      <c r="DI28" s="136" t="s">
        <v>941</v>
      </c>
      <c r="DJ28" s="136" t="s">
        <v>1692</v>
      </c>
      <c r="DK28" s="137">
        <v>42754.617465277777</v>
      </c>
      <c r="DL28" s="136" t="s">
        <v>1692</v>
      </c>
      <c r="DM28" s="137">
        <v>42754.617465277777</v>
      </c>
      <c r="DN28" s="133">
        <v>42086.575532407405</v>
      </c>
      <c r="DO28" s="132" t="s">
        <v>957</v>
      </c>
      <c r="DP28" s="133">
        <v>42086.575532407405</v>
      </c>
    </row>
    <row r="29" spans="1:120" ht="43.5" x14ac:dyDescent="0.35">
      <c r="A29" s="135">
        <v>28</v>
      </c>
      <c r="B29" s="136" t="s">
        <v>4364</v>
      </c>
      <c r="C29" s="135">
        <v>163</v>
      </c>
      <c r="D29" s="135" t="b">
        <v>1</v>
      </c>
      <c r="E29" s="136" t="s">
        <v>941</v>
      </c>
      <c r="F29" s="136" t="s">
        <v>4791</v>
      </c>
      <c r="G29" s="136" t="s">
        <v>989</v>
      </c>
      <c r="H29" s="136" t="s">
        <v>4792</v>
      </c>
      <c r="I29" s="136" t="s">
        <v>4793</v>
      </c>
      <c r="J29" s="136" t="s">
        <v>4791</v>
      </c>
      <c r="K29" s="136" t="s">
        <v>149</v>
      </c>
      <c r="L29" s="136" t="s">
        <v>4792</v>
      </c>
      <c r="M29" s="136" t="s">
        <v>3428</v>
      </c>
      <c r="N29" s="136" t="s">
        <v>4794</v>
      </c>
      <c r="O29" s="136" t="s">
        <v>4795</v>
      </c>
      <c r="P29" s="136" t="s">
        <v>948</v>
      </c>
      <c r="Q29" s="136" t="s">
        <v>948</v>
      </c>
      <c r="R29" s="136" t="s">
        <v>948</v>
      </c>
      <c r="S29" s="136" t="s">
        <v>4795</v>
      </c>
      <c r="T29" s="136" t="s">
        <v>4796</v>
      </c>
      <c r="U29" s="136" t="s">
        <v>4797</v>
      </c>
      <c r="V29" s="136" t="s">
        <v>948</v>
      </c>
      <c r="W29" s="136" t="s">
        <v>948</v>
      </c>
      <c r="X29" s="136" t="s">
        <v>948</v>
      </c>
      <c r="Y29" s="136" t="s">
        <v>948</v>
      </c>
      <c r="Z29" s="136" t="s">
        <v>4798</v>
      </c>
      <c r="AA29" s="136" t="s">
        <v>948</v>
      </c>
      <c r="AB29" s="136" t="s">
        <v>4798</v>
      </c>
      <c r="AC29" s="136" t="s">
        <v>948</v>
      </c>
      <c r="AD29" s="136" t="s">
        <v>4798</v>
      </c>
      <c r="AE29" s="136" t="s">
        <v>4799</v>
      </c>
      <c r="AF29" s="136" t="s">
        <v>4800</v>
      </c>
      <c r="AG29" s="136" t="s">
        <v>3429</v>
      </c>
      <c r="AH29" s="136" t="s">
        <v>4801</v>
      </c>
      <c r="AI29" s="136" t="s">
        <v>948</v>
      </c>
      <c r="AJ29" s="136" t="s">
        <v>948</v>
      </c>
      <c r="AK29" s="136" t="s">
        <v>948</v>
      </c>
      <c r="AL29" s="136" t="s">
        <v>941</v>
      </c>
      <c r="AM29" s="136" t="s">
        <v>4801</v>
      </c>
      <c r="AN29" s="136" t="s">
        <v>941</v>
      </c>
      <c r="AO29" s="136" t="s">
        <v>941</v>
      </c>
      <c r="AP29" s="136" t="s">
        <v>941</v>
      </c>
      <c r="AQ29" s="136" t="s">
        <v>941</v>
      </c>
      <c r="AR29" s="136" t="s">
        <v>941</v>
      </c>
      <c r="AS29" s="136" t="s">
        <v>941</v>
      </c>
      <c r="AT29" s="136" t="s">
        <v>941</v>
      </c>
      <c r="AU29" s="136" t="s">
        <v>941</v>
      </c>
      <c r="AV29" s="136" t="s">
        <v>941</v>
      </c>
      <c r="AW29" s="136" t="s">
        <v>941</v>
      </c>
      <c r="AX29" s="136" t="s">
        <v>941</v>
      </c>
      <c r="AY29" s="136" t="s">
        <v>941</v>
      </c>
      <c r="AZ29" s="136" t="s">
        <v>941</v>
      </c>
      <c r="BA29" s="136" t="s">
        <v>941</v>
      </c>
      <c r="BB29" s="136" t="s">
        <v>941</v>
      </c>
      <c r="BC29" s="136" t="s">
        <v>941</v>
      </c>
      <c r="BD29" s="136" t="s">
        <v>941</v>
      </c>
      <c r="BE29" s="136" t="s">
        <v>941</v>
      </c>
      <c r="BF29" s="136" t="s">
        <v>941</v>
      </c>
      <c r="BG29" s="136" t="s">
        <v>941</v>
      </c>
      <c r="BH29" s="136" t="s">
        <v>941</v>
      </c>
      <c r="BI29" s="136" t="s">
        <v>941</v>
      </c>
      <c r="BJ29" s="136" t="s">
        <v>941</v>
      </c>
      <c r="BK29" s="136" t="s">
        <v>1212</v>
      </c>
      <c r="BL29" s="136" t="s">
        <v>2140</v>
      </c>
      <c r="BM29" s="136" t="s">
        <v>941</v>
      </c>
      <c r="BN29" s="136" t="s">
        <v>941</v>
      </c>
      <c r="BO29" s="136" t="s">
        <v>941</v>
      </c>
      <c r="BP29" s="136" t="s">
        <v>941</v>
      </c>
      <c r="BQ29" s="136" t="s">
        <v>941</v>
      </c>
      <c r="BR29" s="136" t="s">
        <v>941</v>
      </c>
      <c r="BS29" s="136" t="s">
        <v>941</v>
      </c>
      <c r="BT29" s="136" t="s">
        <v>941</v>
      </c>
      <c r="BU29" s="136" t="s">
        <v>941</v>
      </c>
      <c r="BV29" s="136" t="s">
        <v>941</v>
      </c>
      <c r="BW29" s="136" t="s">
        <v>941</v>
      </c>
      <c r="BX29" s="136" t="s">
        <v>941</v>
      </c>
      <c r="BY29" s="136" t="s">
        <v>941</v>
      </c>
      <c r="BZ29" s="136" t="s">
        <v>941</v>
      </c>
      <c r="CA29" s="136" t="s">
        <v>941</v>
      </c>
      <c r="CB29" s="136" t="s">
        <v>3324</v>
      </c>
      <c r="CC29" s="136" t="s">
        <v>948</v>
      </c>
      <c r="CD29" s="136" t="s">
        <v>941</v>
      </c>
      <c r="CE29" s="136" t="s">
        <v>948</v>
      </c>
      <c r="CF29" s="136" t="s">
        <v>941</v>
      </c>
      <c r="CG29" s="136" t="s">
        <v>948</v>
      </c>
      <c r="CH29" s="136" t="s">
        <v>948</v>
      </c>
      <c r="CI29" s="136" t="s">
        <v>941</v>
      </c>
      <c r="CJ29" s="136" t="s">
        <v>941</v>
      </c>
      <c r="CK29" s="136" t="s">
        <v>941</v>
      </c>
      <c r="CL29" s="136" t="s">
        <v>941</v>
      </c>
      <c r="CM29" s="136" t="s">
        <v>941</v>
      </c>
      <c r="CN29" s="136" t="s">
        <v>948</v>
      </c>
      <c r="CO29" s="136" t="s">
        <v>540</v>
      </c>
      <c r="CP29" s="136" t="s">
        <v>941</v>
      </c>
      <c r="CQ29" s="136" t="s">
        <v>941</v>
      </c>
      <c r="CR29" s="136" t="s">
        <v>941</v>
      </c>
      <c r="CS29" s="136" t="s">
        <v>941</v>
      </c>
      <c r="CT29" s="136" t="s">
        <v>941</v>
      </c>
      <c r="CU29" s="136" t="s">
        <v>941</v>
      </c>
      <c r="CV29" s="136" t="s">
        <v>941</v>
      </c>
      <c r="CW29" s="136" t="s">
        <v>941</v>
      </c>
      <c r="CX29" s="136" t="s">
        <v>941</v>
      </c>
      <c r="CY29" s="136" t="s">
        <v>941</v>
      </c>
      <c r="CZ29" s="136" t="s">
        <v>941</v>
      </c>
      <c r="DA29" s="136" t="s">
        <v>941</v>
      </c>
      <c r="DB29" s="136" t="s">
        <v>941</v>
      </c>
      <c r="DC29" s="136" t="s">
        <v>941</v>
      </c>
      <c r="DD29" s="136" t="s">
        <v>941</v>
      </c>
      <c r="DE29" s="136" t="s">
        <v>941</v>
      </c>
      <c r="DF29" s="136" t="s">
        <v>941</v>
      </c>
      <c r="DG29" s="136" t="s">
        <v>941</v>
      </c>
      <c r="DH29" s="136" t="s">
        <v>941</v>
      </c>
      <c r="DI29" s="136" t="s">
        <v>941</v>
      </c>
      <c r="DJ29" s="136" t="s">
        <v>1692</v>
      </c>
      <c r="DK29" s="137">
        <v>42754.6175</v>
      </c>
      <c r="DL29" s="136" t="s">
        <v>1692</v>
      </c>
      <c r="DM29" s="137">
        <v>42754.6175</v>
      </c>
      <c r="DN29" s="133">
        <v>42086.575555555559</v>
      </c>
      <c r="DO29" s="132" t="s">
        <v>957</v>
      </c>
      <c r="DP29" s="133">
        <v>42086.575555555559</v>
      </c>
    </row>
    <row r="30" spans="1:120" ht="58" x14ac:dyDescent="0.35">
      <c r="A30" s="135">
        <v>29</v>
      </c>
      <c r="B30" s="136" t="s">
        <v>4364</v>
      </c>
      <c r="C30" s="135">
        <v>407</v>
      </c>
      <c r="D30" s="135" t="b">
        <v>1</v>
      </c>
      <c r="E30" s="136" t="s">
        <v>941</v>
      </c>
      <c r="F30" s="136" t="s">
        <v>4802</v>
      </c>
      <c r="G30" s="136" t="s">
        <v>943</v>
      </c>
      <c r="H30" s="136" t="s">
        <v>2834</v>
      </c>
      <c r="I30" s="136" t="s">
        <v>4683</v>
      </c>
      <c r="J30" s="136" t="s">
        <v>2835</v>
      </c>
      <c r="K30" s="136" t="s">
        <v>160</v>
      </c>
      <c r="L30" s="136" t="s">
        <v>4803</v>
      </c>
      <c r="M30" s="136" t="s">
        <v>2837</v>
      </c>
      <c r="N30" s="136" t="s">
        <v>3445</v>
      </c>
      <c r="O30" s="136" t="s">
        <v>4804</v>
      </c>
      <c r="P30" s="136" t="s">
        <v>4805</v>
      </c>
      <c r="Q30" s="136" t="s">
        <v>4806</v>
      </c>
      <c r="R30" s="136" t="s">
        <v>948</v>
      </c>
      <c r="S30" s="136" t="s">
        <v>4807</v>
      </c>
      <c r="T30" s="136" t="s">
        <v>4808</v>
      </c>
      <c r="U30" s="136" t="s">
        <v>4809</v>
      </c>
      <c r="V30" s="136" t="s">
        <v>4810</v>
      </c>
      <c r="W30" s="136" t="s">
        <v>4811</v>
      </c>
      <c r="X30" s="136" t="s">
        <v>4812</v>
      </c>
      <c r="Y30" s="136" t="s">
        <v>4813</v>
      </c>
      <c r="Z30" s="136" t="s">
        <v>4814</v>
      </c>
      <c r="AA30" s="136" t="s">
        <v>4815</v>
      </c>
      <c r="AB30" s="136" t="s">
        <v>4816</v>
      </c>
      <c r="AC30" s="136" t="s">
        <v>3689</v>
      </c>
      <c r="AD30" s="136" t="s">
        <v>4817</v>
      </c>
      <c r="AE30" s="136" t="s">
        <v>4818</v>
      </c>
      <c r="AF30" s="136" t="s">
        <v>4819</v>
      </c>
      <c r="AG30" s="136" t="s">
        <v>1204</v>
      </c>
      <c r="AH30" s="136" t="s">
        <v>4820</v>
      </c>
      <c r="AI30" s="136" t="s">
        <v>3941</v>
      </c>
      <c r="AJ30" s="136" t="s">
        <v>1596</v>
      </c>
      <c r="AK30" s="136" t="s">
        <v>948</v>
      </c>
      <c r="AL30" s="136" t="s">
        <v>941</v>
      </c>
      <c r="AM30" s="136" t="s">
        <v>4821</v>
      </c>
      <c r="AN30" s="136" t="s">
        <v>941</v>
      </c>
      <c r="AO30" s="136" t="s">
        <v>941</v>
      </c>
      <c r="AP30" s="136" t="s">
        <v>941</v>
      </c>
      <c r="AQ30" s="136" t="s">
        <v>941</v>
      </c>
      <c r="AR30" s="136" t="s">
        <v>941</v>
      </c>
      <c r="AS30" s="136" t="s">
        <v>941</v>
      </c>
      <c r="AT30" s="136" t="s">
        <v>941</v>
      </c>
      <c r="AU30" s="136" t="s">
        <v>941</v>
      </c>
      <c r="AV30" s="136" t="s">
        <v>941</v>
      </c>
      <c r="AW30" s="136" t="s">
        <v>941</v>
      </c>
      <c r="AX30" s="136" t="s">
        <v>941</v>
      </c>
      <c r="AY30" s="136" t="s">
        <v>941</v>
      </c>
      <c r="AZ30" s="136" t="s">
        <v>941</v>
      </c>
      <c r="BA30" s="136" t="s">
        <v>941</v>
      </c>
      <c r="BB30" s="136" t="s">
        <v>941</v>
      </c>
      <c r="BC30" s="136" t="s">
        <v>941</v>
      </c>
      <c r="BD30" s="136" t="s">
        <v>941</v>
      </c>
      <c r="BE30" s="136" t="s">
        <v>941</v>
      </c>
      <c r="BF30" s="136" t="s">
        <v>941</v>
      </c>
      <c r="BG30" s="136" t="s">
        <v>941</v>
      </c>
      <c r="BH30" s="136" t="s">
        <v>941</v>
      </c>
      <c r="BI30" s="136" t="s">
        <v>941</v>
      </c>
      <c r="BJ30" s="136" t="s">
        <v>941</v>
      </c>
      <c r="BK30" s="136" t="s">
        <v>1232</v>
      </c>
      <c r="BL30" s="136" t="s">
        <v>941</v>
      </c>
      <c r="BM30" s="136" t="s">
        <v>941</v>
      </c>
      <c r="BN30" s="136" t="s">
        <v>941</v>
      </c>
      <c r="BO30" s="136" t="s">
        <v>941</v>
      </c>
      <c r="BP30" s="136" t="s">
        <v>941</v>
      </c>
      <c r="BQ30" s="136" t="s">
        <v>941</v>
      </c>
      <c r="BR30" s="136" t="s">
        <v>941</v>
      </c>
      <c r="BS30" s="136" t="s">
        <v>941</v>
      </c>
      <c r="BT30" s="136" t="s">
        <v>941</v>
      </c>
      <c r="BU30" s="136" t="s">
        <v>941</v>
      </c>
      <c r="BV30" s="136" t="s">
        <v>941</v>
      </c>
      <c r="BW30" s="136" t="s">
        <v>941</v>
      </c>
      <c r="BX30" s="136" t="s">
        <v>941</v>
      </c>
      <c r="BY30" s="136" t="s">
        <v>941</v>
      </c>
      <c r="BZ30" s="136" t="s">
        <v>941</v>
      </c>
      <c r="CA30" s="136" t="s">
        <v>941</v>
      </c>
      <c r="CB30" s="136" t="s">
        <v>1232</v>
      </c>
      <c r="CC30" s="136" t="s">
        <v>948</v>
      </c>
      <c r="CD30" s="136" t="s">
        <v>941</v>
      </c>
      <c r="CE30" s="136" t="s">
        <v>948</v>
      </c>
      <c r="CF30" s="136" t="s">
        <v>941</v>
      </c>
      <c r="CG30" s="136" t="s">
        <v>948</v>
      </c>
      <c r="CH30" s="136" t="s">
        <v>948</v>
      </c>
      <c r="CI30" s="136" t="s">
        <v>941</v>
      </c>
      <c r="CJ30" s="136" t="s">
        <v>941</v>
      </c>
      <c r="CK30" s="136" t="s">
        <v>941</v>
      </c>
      <c r="CL30" s="136" t="s">
        <v>941</v>
      </c>
      <c r="CM30" s="136" t="s">
        <v>941</v>
      </c>
      <c r="CN30" s="136" t="s">
        <v>948</v>
      </c>
      <c r="CO30" s="136" t="s">
        <v>540</v>
      </c>
      <c r="CP30" s="136" t="s">
        <v>941</v>
      </c>
      <c r="CQ30" s="136" t="s">
        <v>941</v>
      </c>
      <c r="CR30" s="136" t="s">
        <v>941</v>
      </c>
      <c r="CS30" s="136" t="s">
        <v>941</v>
      </c>
      <c r="CT30" s="136" t="s">
        <v>941</v>
      </c>
      <c r="CU30" s="136" t="s">
        <v>941</v>
      </c>
      <c r="CV30" s="136" t="s">
        <v>941</v>
      </c>
      <c r="CW30" s="136" t="s">
        <v>941</v>
      </c>
      <c r="CX30" s="136" t="s">
        <v>941</v>
      </c>
      <c r="CY30" s="136" t="s">
        <v>941</v>
      </c>
      <c r="CZ30" s="136" t="s">
        <v>941</v>
      </c>
      <c r="DA30" s="136" t="s">
        <v>941</v>
      </c>
      <c r="DB30" s="136" t="s">
        <v>941</v>
      </c>
      <c r="DC30" s="136" t="s">
        <v>941</v>
      </c>
      <c r="DD30" s="136" t="s">
        <v>941</v>
      </c>
      <c r="DE30" s="136" t="s">
        <v>941</v>
      </c>
      <c r="DF30" s="136" t="s">
        <v>941</v>
      </c>
      <c r="DG30" s="136" t="s">
        <v>941</v>
      </c>
      <c r="DH30" s="136" t="s">
        <v>941</v>
      </c>
      <c r="DI30" s="136" t="s">
        <v>941</v>
      </c>
      <c r="DJ30" s="136" t="s">
        <v>1692</v>
      </c>
      <c r="DK30" s="137">
        <v>42754.618113425924</v>
      </c>
      <c r="DL30" s="136" t="s">
        <v>1692</v>
      </c>
      <c r="DM30" s="137">
        <v>42754.618113425924</v>
      </c>
      <c r="DN30" s="133">
        <v>42086.575567129628</v>
      </c>
      <c r="DO30" s="132" t="s">
        <v>957</v>
      </c>
      <c r="DP30" s="133">
        <v>42086.575567129628</v>
      </c>
    </row>
    <row r="31" spans="1:120" ht="43.5" x14ac:dyDescent="0.35">
      <c r="A31" s="135">
        <v>30</v>
      </c>
      <c r="B31" s="136" t="s">
        <v>4364</v>
      </c>
      <c r="C31" s="135">
        <v>522</v>
      </c>
      <c r="D31" s="135" t="b">
        <v>1</v>
      </c>
      <c r="E31" s="136" t="s">
        <v>941</v>
      </c>
      <c r="F31" s="136" t="s">
        <v>4822</v>
      </c>
      <c r="G31" s="136" t="s">
        <v>943</v>
      </c>
      <c r="H31" s="136" t="s">
        <v>2852</v>
      </c>
      <c r="I31" s="136" t="s">
        <v>4384</v>
      </c>
      <c r="J31" s="136" t="s">
        <v>2853</v>
      </c>
      <c r="K31" s="136" t="s">
        <v>164</v>
      </c>
      <c r="L31" s="136" t="s">
        <v>2852</v>
      </c>
      <c r="M31" s="136" t="s">
        <v>2854</v>
      </c>
      <c r="N31" s="136" t="s">
        <v>2855</v>
      </c>
      <c r="O31" s="136" t="s">
        <v>4823</v>
      </c>
      <c r="P31" s="136" t="s">
        <v>948</v>
      </c>
      <c r="Q31" s="136" t="s">
        <v>948</v>
      </c>
      <c r="R31" s="136" t="s">
        <v>948</v>
      </c>
      <c r="S31" s="136" t="s">
        <v>4823</v>
      </c>
      <c r="T31" s="136" t="s">
        <v>4824</v>
      </c>
      <c r="U31" s="136" t="s">
        <v>4825</v>
      </c>
      <c r="V31" s="136" t="s">
        <v>948</v>
      </c>
      <c r="W31" s="136" t="s">
        <v>948</v>
      </c>
      <c r="X31" s="136" t="s">
        <v>948</v>
      </c>
      <c r="Y31" s="136" t="s">
        <v>4826</v>
      </c>
      <c r="Z31" s="136" t="s">
        <v>948</v>
      </c>
      <c r="AA31" s="136" t="s">
        <v>948</v>
      </c>
      <c r="AB31" s="136" t="s">
        <v>4826</v>
      </c>
      <c r="AC31" s="136" t="s">
        <v>4827</v>
      </c>
      <c r="AD31" s="136" t="s">
        <v>4828</v>
      </c>
      <c r="AE31" s="136" t="s">
        <v>4829</v>
      </c>
      <c r="AF31" s="136" t="s">
        <v>4830</v>
      </c>
      <c r="AG31" s="136" t="s">
        <v>2315</v>
      </c>
      <c r="AH31" s="136" t="s">
        <v>4831</v>
      </c>
      <c r="AI31" s="136" t="s">
        <v>4832</v>
      </c>
      <c r="AJ31" s="136" t="s">
        <v>2523</v>
      </c>
      <c r="AK31" s="136" t="s">
        <v>4423</v>
      </c>
      <c r="AL31" s="136" t="s">
        <v>941</v>
      </c>
      <c r="AM31" s="136" t="s">
        <v>4833</v>
      </c>
      <c r="AN31" s="136" t="s">
        <v>941</v>
      </c>
      <c r="AO31" s="136" t="s">
        <v>941</v>
      </c>
      <c r="AP31" s="136" t="s">
        <v>941</v>
      </c>
      <c r="AQ31" s="136" t="s">
        <v>941</v>
      </c>
      <c r="AR31" s="136" t="s">
        <v>941</v>
      </c>
      <c r="AS31" s="136" t="s">
        <v>941</v>
      </c>
      <c r="AT31" s="136" t="s">
        <v>941</v>
      </c>
      <c r="AU31" s="136" t="s">
        <v>941</v>
      </c>
      <c r="AV31" s="136" t="s">
        <v>941</v>
      </c>
      <c r="AW31" s="136" t="s">
        <v>941</v>
      </c>
      <c r="AX31" s="136" t="s">
        <v>941</v>
      </c>
      <c r="AY31" s="136" t="s">
        <v>941</v>
      </c>
      <c r="AZ31" s="136" t="s">
        <v>941</v>
      </c>
      <c r="BA31" s="136" t="s">
        <v>941</v>
      </c>
      <c r="BB31" s="136" t="s">
        <v>941</v>
      </c>
      <c r="BC31" s="136" t="s">
        <v>941</v>
      </c>
      <c r="BD31" s="136" t="s">
        <v>941</v>
      </c>
      <c r="BE31" s="136" t="s">
        <v>941</v>
      </c>
      <c r="BF31" s="136" t="s">
        <v>941</v>
      </c>
      <c r="BG31" s="136" t="s">
        <v>941</v>
      </c>
      <c r="BH31" s="136" t="s">
        <v>941</v>
      </c>
      <c r="BI31" s="136" t="s">
        <v>941</v>
      </c>
      <c r="BJ31" s="136" t="s">
        <v>941</v>
      </c>
      <c r="BK31" s="136" t="s">
        <v>1591</v>
      </c>
      <c r="BL31" s="136" t="s">
        <v>941</v>
      </c>
      <c r="BM31" s="136" t="s">
        <v>941</v>
      </c>
      <c r="BN31" s="136" t="s">
        <v>941</v>
      </c>
      <c r="BO31" s="136" t="s">
        <v>941</v>
      </c>
      <c r="BP31" s="136" t="s">
        <v>941</v>
      </c>
      <c r="BQ31" s="136" t="s">
        <v>941</v>
      </c>
      <c r="BR31" s="136" t="s">
        <v>941</v>
      </c>
      <c r="BS31" s="136" t="s">
        <v>941</v>
      </c>
      <c r="BT31" s="136" t="s">
        <v>941</v>
      </c>
      <c r="BU31" s="136" t="s">
        <v>941</v>
      </c>
      <c r="BV31" s="136" t="s">
        <v>941</v>
      </c>
      <c r="BW31" s="136" t="s">
        <v>941</v>
      </c>
      <c r="BX31" s="136" t="s">
        <v>941</v>
      </c>
      <c r="BY31" s="136" t="s">
        <v>941</v>
      </c>
      <c r="BZ31" s="136" t="s">
        <v>941</v>
      </c>
      <c r="CA31" s="136" t="s">
        <v>941</v>
      </c>
      <c r="CB31" s="136" t="s">
        <v>1591</v>
      </c>
      <c r="CC31" s="136" t="s">
        <v>948</v>
      </c>
      <c r="CD31" s="136" t="s">
        <v>941</v>
      </c>
      <c r="CE31" s="136" t="s">
        <v>948</v>
      </c>
      <c r="CF31" s="136" t="s">
        <v>941</v>
      </c>
      <c r="CG31" s="136" t="s">
        <v>948</v>
      </c>
      <c r="CH31" s="136" t="s">
        <v>948</v>
      </c>
      <c r="CI31" s="136" t="s">
        <v>941</v>
      </c>
      <c r="CJ31" s="136" t="s">
        <v>941</v>
      </c>
      <c r="CK31" s="136" t="s">
        <v>941</v>
      </c>
      <c r="CL31" s="136" t="s">
        <v>941</v>
      </c>
      <c r="CM31" s="136" t="s">
        <v>941</v>
      </c>
      <c r="CN31" s="136" t="s">
        <v>948</v>
      </c>
      <c r="CO31" s="136" t="s">
        <v>540</v>
      </c>
      <c r="CP31" s="136" t="s">
        <v>941</v>
      </c>
      <c r="CQ31" s="136" t="s">
        <v>941</v>
      </c>
      <c r="CR31" s="136" t="s">
        <v>941</v>
      </c>
      <c r="CS31" s="136" t="s">
        <v>941</v>
      </c>
      <c r="CT31" s="136" t="s">
        <v>941</v>
      </c>
      <c r="CU31" s="136" t="s">
        <v>941</v>
      </c>
      <c r="CV31" s="136" t="s">
        <v>941</v>
      </c>
      <c r="CW31" s="136" t="s">
        <v>941</v>
      </c>
      <c r="CX31" s="136" t="s">
        <v>941</v>
      </c>
      <c r="CY31" s="136" t="s">
        <v>941</v>
      </c>
      <c r="CZ31" s="136" t="s">
        <v>941</v>
      </c>
      <c r="DA31" s="136" t="s">
        <v>941</v>
      </c>
      <c r="DB31" s="136" t="s">
        <v>941</v>
      </c>
      <c r="DC31" s="136" t="s">
        <v>941</v>
      </c>
      <c r="DD31" s="136" t="s">
        <v>941</v>
      </c>
      <c r="DE31" s="136" t="s">
        <v>941</v>
      </c>
      <c r="DF31" s="136" t="s">
        <v>941</v>
      </c>
      <c r="DG31" s="136" t="s">
        <v>941</v>
      </c>
      <c r="DH31" s="136" t="s">
        <v>941</v>
      </c>
      <c r="DI31" s="136" t="s">
        <v>941</v>
      </c>
      <c r="DJ31" s="136" t="s">
        <v>1692</v>
      </c>
      <c r="DK31" s="137">
        <v>42754.61818287037</v>
      </c>
      <c r="DL31" s="136" t="s">
        <v>1692</v>
      </c>
      <c r="DM31" s="137">
        <v>42754.61818287037</v>
      </c>
      <c r="DN31" s="133">
        <v>42086.575590277775</v>
      </c>
      <c r="DO31" s="132" t="s">
        <v>957</v>
      </c>
      <c r="DP31" s="133">
        <v>42086.575590277775</v>
      </c>
    </row>
    <row r="32" spans="1:120" ht="58" x14ac:dyDescent="0.35">
      <c r="A32" s="135">
        <v>31</v>
      </c>
      <c r="B32" s="136" t="s">
        <v>4364</v>
      </c>
      <c r="C32" s="135">
        <v>101</v>
      </c>
      <c r="D32" s="135" t="b">
        <v>1</v>
      </c>
      <c r="E32" s="136" t="s">
        <v>941</v>
      </c>
      <c r="F32" s="136" t="s">
        <v>2767</v>
      </c>
      <c r="G32" s="136" t="s">
        <v>1243</v>
      </c>
      <c r="H32" s="136" t="s">
        <v>2768</v>
      </c>
      <c r="I32" s="136" t="s">
        <v>4384</v>
      </c>
      <c r="J32" s="136" t="s">
        <v>2767</v>
      </c>
      <c r="K32" s="136" t="s">
        <v>187</v>
      </c>
      <c r="L32" s="136" t="s">
        <v>2768</v>
      </c>
      <c r="M32" s="136" t="s">
        <v>941</v>
      </c>
      <c r="N32" s="136" t="s">
        <v>2769</v>
      </c>
      <c r="O32" s="136" t="s">
        <v>4834</v>
      </c>
      <c r="P32" s="136" t="s">
        <v>3485</v>
      </c>
      <c r="Q32" s="136" t="s">
        <v>3486</v>
      </c>
      <c r="R32" s="136" t="s">
        <v>948</v>
      </c>
      <c r="S32" s="136" t="s">
        <v>4835</v>
      </c>
      <c r="T32" s="136" t="s">
        <v>4836</v>
      </c>
      <c r="U32" s="136" t="s">
        <v>4837</v>
      </c>
      <c r="V32" s="136" t="s">
        <v>3487</v>
      </c>
      <c r="W32" s="136" t="s">
        <v>2770</v>
      </c>
      <c r="X32" s="136" t="s">
        <v>3488</v>
      </c>
      <c r="Y32" s="136" t="s">
        <v>4838</v>
      </c>
      <c r="Z32" s="136" t="s">
        <v>4839</v>
      </c>
      <c r="AA32" s="136" t="s">
        <v>1223</v>
      </c>
      <c r="AB32" s="136" t="s">
        <v>4840</v>
      </c>
      <c r="AC32" s="136" t="s">
        <v>948</v>
      </c>
      <c r="AD32" s="136" t="s">
        <v>4840</v>
      </c>
      <c r="AE32" s="136" t="s">
        <v>4841</v>
      </c>
      <c r="AF32" s="136" t="s">
        <v>4842</v>
      </c>
      <c r="AG32" s="136" t="s">
        <v>2655</v>
      </c>
      <c r="AH32" s="136" t="s">
        <v>4843</v>
      </c>
      <c r="AI32" s="136" t="s">
        <v>998</v>
      </c>
      <c r="AJ32" s="136" t="s">
        <v>2010</v>
      </c>
      <c r="AK32" s="136" t="s">
        <v>948</v>
      </c>
      <c r="AL32" s="136" t="s">
        <v>941</v>
      </c>
      <c r="AM32" s="136" t="s">
        <v>4844</v>
      </c>
      <c r="AN32" s="136" t="s">
        <v>941</v>
      </c>
      <c r="AO32" s="136" t="s">
        <v>941</v>
      </c>
      <c r="AP32" s="136" t="s">
        <v>941</v>
      </c>
      <c r="AQ32" s="136" t="s">
        <v>941</v>
      </c>
      <c r="AR32" s="136" t="s">
        <v>941</v>
      </c>
      <c r="AS32" s="136" t="s">
        <v>941</v>
      </c>
      <c r="AT32" s="136" t="s">
        <v>941</v>
      </c>
      <c r="AU32" s="136" t="s">
        <v>941</v>
      </c>
      <c r="AV32" s="136" t="s">
        <v>941</v>
      </c>
      <c r="AW32" s="136" t="s">
        <v>941</v>
      </c>
      <c r="AX32" s="136" t="s">
        <v>941</v>
      </c>
      <c r="AY32" s="136" t="s">
        <v>941</v>
      </c>
      <c r="AZ32" s="136" t="s">
        <v>941</v>
      </c>
      <c r="BA32" s="136" t="s">
        <v>941</v>
      </c>
      <c r="BB32" s="136" t="s">
        <v>941</v>
      </c>
      <c r="BC32" s="136" t="s">
        <v>941</v>
      </c>
      <c r="BD32" s="136" t="s">
        <v>941</v>
      </c>
      <c r="BE32" s="136" t="s">
        <v>941</v>
      </c>
      <c r="BF32" s="136" t="s">
        <v>941</v>
      </c>
      <c r="BG32" s="136" t="s">
        <v>941</v>
      </c>
      <c r="BH32" s="136" t="s">
        <v>941</v>
      </c>
      <c r="BI32" s="136" t="s">
        <v>941</v>
      </c>
      <c r="BJ32" s="136" t="s">
        <v>941</v>
      </c>
      <c r="BK32" s="136" t="s">
        <v>941</v>
      </c>
      <c r="BL32" s="136" t="s">
        <v>941</v>
      </c>
      <c r="BM32" s="136" t="s">
        <v>941</v>
      </c>
      <c r="BN32" s="136" t="s">
        <v>941</v>
      </c>
      <c r="BO32" s="136" t="s">
        <v>941</v>
      </c>
      <c r="BP32" s="136" t="s">
        <v>941</v>
      </c>
      <c r="BQ32" s="136" t="s">
        <v>941</v>
      </c>
      <c r="BR32" s="136" t="s">
        <v>941</v>
      </c>
      <c r="BS32" s="136" t="s">
        <v>941</v>
      </c>
      <c r="BT32" s="136" t="s">
        <v>941</v>
      </c>
      <c r="BU32" s="136" t="s">
        <v>941</v>
      </c>
      <c r="BV32" s="136" t="s">
        <v>941</v>
      </c>
      <c r="BW32" s="136" t="s">
        <v>941</v>
      </c>
      <c r="BX32" s="136" t="s">
        <v>941</v>
      </c>
      <c r="BY32" s="136" t="s">
        <v>941</v>
      </c>
      <c r="BZ32" s="136" t="s">
        <v>941</v>
      </c>
      <c r="CA32" s="136" t="s">
        <v>941</v>
      </c>
      <c r="CB32" s="136" t="s">
        <v>948</v>
      </c>
      <c r="CC32" s="136" t="s">
        <v>948</v>
      </c>
      <c r="CD32" s="136" t="s">
        <v>941</v>
      </c>
      <c r="CE32" s="136" t="s">
        <v>948</v>
      </c>
      <c r="CF32" s="136" t="s">
        <v>941</v>
      </c>
      <c r="CG32" s="136" t="s">
        <v>948</v>
      </c>
      <c r="CH32" s="136" t="s">
        <v>948</v>
      </c>
      <c r="CI32" s="136" t="s">
        <v>941</v>
      </c>
      <c r="CJ32" s="136" t="s">
        <v>941</v>
      </c>
      <c r="CK32" s="136" t="s">
        <v>941</v>
      </c>
      <c r="CL32" s="136" t="s">
        <v>941</v>
      </c>
      <c r="CM32" s="136" t="s">
        <v>941</v>
      </c>
      <c r="CN32" s="136" t="s">
        <v>948</v>
      </c>
      <c r="CO32" s="136" t="s">
        <v>540</v>
      </c>
      <c r="CP32" s="136" t="s">
        <v>941</v>
      </c>
      <c r="CQ32" s="136" t="s">
        <v>941</v>
      </c>
      <c r="CR32" s="136" t="s">
        <v>941</v>
      </c>
      <c r="CS32" s="136" t="s">
        <v>941</v>
      </c>
      <c r="CT32" s="136" t="s">
        <v>941</v>
      </c>
      <c r="CU32" s="136" t="s">
        <v>941</v>
      </c>
      <c r="CV32" s="136" t="s">
        <v>941</v>
      </c>
      <c r="CW32" s="136" t="s">
        <v>941</v>
      </c>
      <c r="CX32" s="136" t="s">
        <v>941</v>
      </c>
      <c r="CY32" s="136" t="s">
        <v>941</v>
      </c>
      <c r="CZ32" s="136" t="s">
        <v>941</v>
      </c>
      <c r="DA32" s="136" t="s">
        <v>941</v>
      </c>
      <c r="DB32" s="136" t="s">
        <v>941</v>
      </c>
      <c r="DC32" s="136" t="s">
        <v>941</v>
      </c>
      <c r="DD32" s="136" t="s">
        <v>941</v>
      </c>
      <c r="DE32" s="136" t="s">
        <v>941</v>
      </c>
      <c r="DF32" s="136" t="s">
        <v>941</v>
      </c>
      <c r="DG32" s="136" t="s">
        <v>941</v>
      </c>
      <c r="DH32" s="136" t="s">
        <v>941</v>
      </c>
      <c r="DI32" s="136" t="s">
        <v>941</v>
      </c>
      <c r="DJ32" s="136" t="s">
        <v>1692</v>
      </c>
      <c r="DK32" s="137">
        <v>42754.618206018517</v>
      </c>
      <c r="DL32" s="136" t="s">
        <v>1692</v>
      </c>
      <c r="DM32" s="137">
        <v>42754.618206018517</v>
      </c>
      <c r="DN32" s="133">
        <v>42086.575601851851</v>
      </c>
      <c r="DO32" s="132" t="s">
        <v>957</v>
      </c>
      <c r="DP32" s="133">
        <v>42086.575601851851</v>
      </c>
    </row>
    <row r="33" spans="1:120" ht="58" x14ac:dyDescent="0.35">
      <c r="A33" s="135">
        <v>32</v>
      </c>
      <c r="B33" s="136" t="s">
        <v>4364</v>
      </c>
      <c r="C33" s="135">
        <v>585</v>
      </c>
      <c r="D33" s="135" t="b">
        <v>1</v>
      </c>
      <c r="E33" s="136" t="s">
        <v>941</v>
      </c>
      <c r="F33" s="136" t="s">
        <v>3491</v>
      </c>
      <c r="G33" s="136" t="s">
        <v>943</v>
      </c>
      <c r="H33" s="136" t="s">
        <v>3492</v>
      </c>
      <c r="I33" s="136" t="s">
        <v>4793</v>
      </c>
      <c r="J33" s="136" t="s">
        <v>3491</v>
      </c>
      <c r="K33" s="136" t="s">
        <v>191</v>
      </c>
      <c r="L33" s="136" t="s">
        <v>3492</v>
      </c>
      <c r="M33" s="136" t="s">
        <v>3493</v>
      </c>
      <c r="N33" s="136" t="s">
        <v>3494</v>
      </c>
      <c r="O33" s="136" t="s">
        <v>4845</v>
      </c>
      <c r="P33" s="136" t="s">
        <v>4846</v>
      </c>
      <c r="Q33" s="136" t="s">
        <v>948</v>
      </c>
      <c r="R33" s="136" t="s">
        <v>948</v>
      </c>
      <c r="S33" s="136" t="s">
        <v>4847</v>
      </c>
      <c r="T33" s="136" t="s">
        <v>4848</v>
      </c>
      <c r="U33" s="136" t="s">
        <v>4849</v>
      </c>
      <c r="V33" s="136" t="s">
        <v>4850</v>
      </c>
      <c r="W33" s="136" t="s">
        <v>4851</v>
      </c>
      <c r="X33" s="136" t="s">
        <v>4852</v>
      </c>
      <c r="Y33" s="136" t="s">
        <v>4853</v>
      </c>
      <c r="Z33" s="136" t="s">
        <v>4854</v>
      </c>
      <c r="AA33" s="136" t="s">
        <v>4855</v>
      </c>
      <c r="AB33" s="136" t="s">
        <v>4856</v>
      </c>
      <c r="AC33" s="136" t="s">
        <v>3965</v>
      </c>
      <c r="AD33" s="136" t="s">
        <v>4857</v>
      </c>
      <c r="AE33" s="136" t="s">
        <v>4858</v>
      </c>
      <c r="AF33" s="136" t="s">
        <v>4859</v>
      </c>
      <c r="AG33" s="136" t="s">
        <v>1204</v>
      </c>
      <c r="AH33" s="136" t="s">
        <v>4860</v>
      </c>
      <c r="AI33" s="136" t="s">
        <v>3025</v>
      </c>
      <c r="AJ33" s="136" t="s">
        <v>1321</v>
      </c>
      <c r="AK33" s="136" t="s">
        <v>948</v>
      </c>
      <c r="AL33" s="136" t="s">
        <v>941</v>
      </c>
      <c r="AM33" s="136" t="s">
        <v>3293</v>
      </c>
      <c r="AN33" s="136" t="s">
        <v>941</v>
      </c>
      <c r="AO33" s="136" t="s">
        <v>941</v>
      </c>
      <c r="AP33" s="136" t="s">
        <v>941</v>
      </c>
      <c r="AQ33" s="136" t="s">
        <v>941</v>
      </c>
      <c r="AR33" s="136" t="s">
        <v>941</v>
      </c>
      <c r="AS33" s="136" t="s">
        <v>941</v>
      </c>
      <c r="AT33" s="136" t="s">
        <v>941</v>
      </c>
      <c r="AU33" s="136" t="s">
        <v>941</v>
      </c>
      <c r="AV33" s="136" t="s">
        <v>941</v>
      </c>
      <c r="AW33" s="136" t="s">
        <v>941</v>
      </c>
      <c r="AX33" s="136" t="s">
        <v>941</v>
      </c>
      <c r="AY33" s="136" t="s">
        <v>941</v>
      </c>
      <c r="AZ33" s="136" t="s">
        <v>941</v>
      </c>
      <c r="BA33" s="136" t="s">
        <v>941</v>
      </c>
      <c r="BB33" s="136" t="s">
        <v>941</v>
      </c>
      <c r="BC33" s="136" t="s">
        <v>941</v>
      </c>
      <c r="BD33" s="136" t="s">
        <v>941</v>
      </c>
      <c r="BE33" s="136" t="s">
        <v>941</v>
      </c>
      <c r="BF33" s="136" t="s">
        <v>941</v>
      </c>
      <c r="BG33" s="136" t="s">
        <v>941</v>
      </c>
      <c r="BH33" s="136" t="s">
        <v>941</v>
      </c>
      <c r="BI33" s="136" t="s">
        <v>941</v>
      </c>
      <c r="BJ33" s="136" t="s">
        <v>941</v>
      </c>
      <c r="BK33" s="136" t="s">
        <v>941</v>
      </c>
      <c r="BL33" s="136" t="s">
        <v>941</v>
      </c>
      <c r="BM33" s="136" t="s">
        <v>941</v>
      </c>
      <c r="BN33" s="136" t="s">
        <v>941</v>
      </c>
      <c r="BO33" s="136" t="s">
        <v>941</v>
      </c>
      <c r="BP33" s="136" t="s">
        <v>941</v>
      </c>
      <c r="BQ33" s="136" t="s">
        <v>941</v>
      </c>
      <c r="BR33" s="136" t="s">
        <v>941</v>
      </c>
      <c r="BS33" s="136" t="s">
        <v>941</v>
      </c>
      <c r="BT33" s="136" t="s">
        <v>941</v>
      </c>
      <c r="BU33" s="136" t="s">
        <v>941</v>
      </c>
      <c r="BV33" s="136" t="s">
        <v>941</v>
      </c>
      <c r="BW33" s="136" t="s">
        <v>941</v>
      </c>
      <c r="BX33" s="136" t="s">
        <v>941</v>
      </c>
      <c r="BY33" s="136" t="s">
        <v>941</v>
      </c>
      <c r="BZ33" s="136" t="s">
        <v>941</v>
      </c>
      <c r="CA33" s="136" t="s">
        <v>941</v>
      </c>
      <c r="CB33" s="136" t="s">
        <v>948</v>
      </c>
      <c r="CC33" s="136" t="s">
        <v>948</v>
      </c>
      <c r="CD33" s="136" t="s">
        <v>941</v>
      </c>
      <c r="CE33" s="136" t="s">
        <v>948</v>
      </c>
      <c r="CF33" s="136" t="s">
        <v>941</v>
      </c>
      <c r="CG33" s="136" t="s">
        <v>948</v>
      </c>
      <c r="CH33" s="136" t="s">
        <v>948</v>
      </c>
      <c r="CI33" s="136" t="s">
        <v>941</v>
      </c>
      <c r="CJ33" s="136" t="s">
        <v>941</v>
      </c>
      <c r="CK33" s="136" t="s">
        <v>941</v>
      </c>
      <c r="CL33" s="136" t="s">
        <v>941</v>
      </c>
      <c r="CM33" s="136" t="s">
        <v>941</v>
      </c>
      <c r="CN33" s="136" t="s">
        <v>948</v>
      </c>
      <c r="CO33" s="136" t="s">
        <v>540</v>
      </c>
      <c r="CP33" s="136" t="s">
        <v>941</v>
      </c>
      <c r="CQ33" s="136" t="s">
        <v>941</v>
      </c>
      <c r="CR33" s="136" t="s">
        <v>941</v>
      </c>
      <c r="CS33" s="136" t="s">
        <v>941</v>
      </c>
      <c r="CT33" s="136" t="s">
        <v>941</v>
      </c>
      <c r="CU33" s="136" t="s">
        <v>941</v>
      </c>
      <c r="CV33" s="136" t="s">
        <v>941</v>
      </c>
      <c r="CW33" s="136" t="s">
        <v>941</v>
      </c>
      <c r="CX33" s="136" t="s">
        <v>941</v>
      </c>
      <c r="CY33" s="136" t="s">
        <v>941</v>
      </c>
      <c r="CZ33" s="136" t="s">
        <v>941</v>
      </c>
      <c r="DA33" s="136" t="s">
        <v>941</v>
      </c>
      <c r="DB33" s="136" t="s">
        <v>941</v>
      </c>
      <c r="DC33" s="136" t="s">
        <v>941</v>
      </c>
      <c r="DD33" s="136" t="s">
        <v>941</v>
      </c>
      <c r="DE33" s="136" t="s">
        <v>941</v>
      </c>
      <c r="DF33" s="136" t="s">
        <v>941</v>
      </c>
      <c r="DG33" s="136" t="s">
        <v>941</v>
      </c>
      <c r="DH33" s="136" t="s">
        <v>941</v>
      </c>
      <c r="DI33" s="136" t="s">
        <v>941</v>
      </c>
      <c r="DJ33" s="136" t="s">
        <v>1692</v>
      </c>
      <c r="DK33" s="137">
        <v>42754.61824074074</v>
      </c>
      <c r="DL33" s="136" t="s">
        <v>1692</v>
      </c>
      <c r="DM33" s="137">
        <v>42754.61824074074</v>
      </c>
      <c r="DN33" s="133">
        <v>42086.575648148151</v>
      </c>
      <c r="DO33" s="132" t="s">
        <v>957</v>
      </c>
      <c r="DP33" s="133">
        <v>42086.575648148151</v>
      </c>
    </row>
    <row r="34" spans="1:120" ht="72.5" x14ac:dyDescent="0.35">
      <c r="A34" s="135">
        <v>33</v>
      </c>
      <c r="B34" s="136" t="s">
        <v>4364</v>
      </c>
      <c r="C34" s="135">
        <v>413</v>
      </c>
      <c r="D34" s="135" t="b">
        <v>1</v>
      </c>
      <c r="E34" s="136" t="s">
        <v>941</v>
      </c>
      <c r="F34" s="136" t="s">
        <v>4861</v>
      </c>
      <c r="G34" s="136" t="s">
        <v>4862</v>
      </c>
      <c r="H34" s="136" t="s">
        <v>2783</v>
      </c>
      <c r="I34" s="136" t="s">
        <v>4793</v>
      </c>
      <c r="J34" s="136" t="s">
        <v>4861</v>
      </c>
      <c r="K34" s="136" t="s">
        <v>193</v>
      </c>
      <c r="L34" s="136" t="s">
        <v>2783</v>
      </c>
      <c r="M34" s="136" t="s">
        <v>2784</v>
      </c>
      <c r="N34" s="136" t="s">
        <v>4863</v>
      </c>
      <c r="O34" s="136" t="s">
        <v>4864</v>
      </c>
      <c r="P34" s="136" t="s">
        <v>948</v>
      </c>
      <c r="Q34" s="136" t="s">
        <v>948</v>
      </c>
      <c r="R34" s="136" t="s">
        <v>948</v>
      </c>
      <c r="S34" s="136" t="s">
        <v>4864</v>
      </c>
      <c r="T34" s="136" t="s">
        <v>4865</v>
      </c>
      <c r="U34" s="136" t="s">
        <v>4866</v>
      </c>
      <c r="V34" s="136" t="s">
        <v>948</v>
      </c>
      <c r="W34" s="136" t="s">
        <v>948</v>
      </c>
      <c r="X34" s="136" t="s">
        <v>948</v>
      </c>
      <c r="Y34" s="136" t="s">
        <v>4867</v>
      </c>
      <c r="Z34" s="136" t="s">
        <v>4868</v>
      </c>
      <c r="AA34" s="136" t="s">
        <v>948</v>
      </c>
      <c r="AB34" s="136" t="s">
        <v>4869</v>
      </c>
      <c r="AC34" s="136" t="s">
        <v>948</v>
      </c>
      <c r="AD34" s="136" t="s">
        <v>4869</v>
      </c>
      <c r="AE34" s="136" t="s">
        <v>4870</v>
      </c>
      <c r="AF34" s="136" t="s">
        <v>4871</v>
      </c>
      <c r="AG34" s="136" t="s">
        <v>1156</v>
      </c>
      <c r="AH34" s="136" t="s">
        <v>4872</v>
      </c>
      <c r="AI34" s="136" t="s">
        <v>948</v>
      </c>
      <c r="AJ34" s="136" t="s">
        <v>948</v>
      </c>
      <c r="AK34" s="136" t="s">
        <v>948</v>
      </c>
      <c r="AL34" s="136" t="s">
        <v>941</v>
      </c>
      <c r="AM34" s="136" t="s">
        <v>4872</v>
      </c>
      <c r="AN34" s="136" t="s">
        <v>941</v>
      </c>
      <c r="AO34" s="136" t="s">
        <v>941</v>
      </c>
      <c r="AP34" s="136" t="s">
        <v>941</v>
      </c>
      <c r="AQ34" s="136" t="s">
        <v>941</v>
      </c>
      <c r="AR34" s="136" t="s">
        <v>941</v>
      </c>
      <c r="AS34" s="136" t="s">
        <v>941</v>
      </c>
      <c r="AT34" s="136" t="s">
        <v>941</v>
      </c>
      <c r="AU34" s="136" t="s">
        <v>941</v>
      </c>
      <c r="AV34" s="136" t="s">
        <v>941</v>
      </c>
      <c r="AW34" s="136" t="s">
        <v>941</v>
      </c>
      <c r="AX34" s="136" t="s">
        <v>941</v>
      </c>
      <c r="AY34" s="136" t="s">
        <v>941</v>
      </c>
      <c r="AZ34" s="136" t="s">
        <v>941</v>
      </c>
      <c r="BA34" s="136" t="s">
        <v>941</v>
      </c>
      <c r="BB34" s="136" t="s">
        <v>941</v>
      </c>
      <c r="BC34" s="136" t="s">
        <v>941</v>
      </c>
      <c r="BD34" s="136" t="s">
        <v>941</v>
      </c>
      <c r="BE34" s="136" t="s">
        <v>941</v>
      </c>
      <c r="BF34" s="136" t="s">
        <v>941</v>
      </c>
      <c r="BG34" s="136" t="s">
        <v>941</v>
      </c>
      <c r="BH34" s="136" t="s">
        <v>941</v>
      </c>
      <c r="BI34" s="136" t="s">
        <v>941</v>
      </c>
      <c r="BJ34" s="136" t="s">
        <v>941</v>
      </c>
      <c r="BK34" s="136" t="s">
        <v>941</v>
      </c>
      <c r="BL34" s="136" t="s">
        <v>941</v>
      </c>
      <c r="BM34" s="136" t="s">
        <v>941</v>
      </c>
      <c r="BN34" s="136" t="s">
        <v>941</v>
      </c>
      <c r="BO34" s="136" t="s">
        <v>941</v>
      </c>
      <c r="BP34" s="136" t="s">
        <v>941</v>
      </c>
      <c r="BQ34" s="136" t="s">
        <v>941</v>
      </c>
      <c r="BR34" s="136" t="s">
        <v>941</v>
      </c>
      <c r="BS34" s="136" t="s">
        <v>941</v>
      </c>
      <c r="BT34" s="136" t="s">
        <v>941</v>
      </c>
      <c r="BU34" s="136" t="s">
        <v>941</v>
      </c>
      <c r="BV34" s="136" t="s">
        <v>941</v>
      </c>
      <c r="BW34" s="136" t="s">
        <v>941</v>
      </c>
      <c r="BX34" s="136" t="s">
        <v>941</v>
      </c>
      <c r="BY34" s="136" t="s">
        <v>941</v>
      </c>
      <c r="BZ34" s="136" t="s">
        <v>941</v>
      </c>
      <c r="CA34" s="136" t="s">
        <v>941</v>
      </c>
      <c r="CB34" s="136" t="s">
        <v>948</v>
      </c>
      <c r="CC34" s="136" t="s">
        <v>948</v>
      </c>
      <c r="CD34" s="136" t="s">
        <v>941</v>
      </c>
      <c r="CE34" s="136" t="s">
        <v>948</v>
      </c>
      <c r="CF34" s="136" t="s">
        <v>941</v>
      </c>
      <c r="CG34" s="136" t="s">
        <v>948</v>
      </c>
      <c r="CH34" s="136" t="s">
        <v>948</v>
      </c>
      <c r="CI34" s="136" t="s">
        <v>941</v>
      </c>
      <c r="CJ34" s="136" t="s">
        <v>941</v>
      </c>
      <c r="CK34" s="136" t="s">
        <v>941</v>
      </c>
      <c r="CL34" s="136" t="s">
        <v>941</v>
      </c>
      <c r="CM34" s="136" t="s">
        <v>941</v>
      </c>
      <c r="CN34" s="136" t="s">
        <v>948</v>
      </c>
      <c r="CO34" s="136" t="s">
        <v>540</v>
      </c>
      <c r="CP34" s="136" t="s">
        <v>941</v>
      </c>
      <c r="CQ34" s="136" t="s">
        <v>941</v>
      </c>
      <c r="CR34" s="136" t="s">
        <v>941</v>
      </c>
      <c r="CS34" s="136" t="s">
        <v>941</v>
      </c>
      <c r="CT34" s="136" t="s">
        <v>941</v>
      </c>
      <c r="CU34" s="136" t="s">
        <v>941</v>
      </c>
      <c r="CV34" s="136" t="s">
        <v>941</v>
      </c>
      <c r="CW34" s="136" t="s">
        <v>941</v>
      </c>
      <c r="CX34" s="136" t="s">
        <v>941</v>
      </c>
      <c r="CY34" s="136" t="s">
        <v>941</v>
      </c>
      <c r="CZ34" s="136" t="s">
        <v>941</v>
      </c>
      <c r="DA34" s="136" t="s">
        <v>941</v>
      </c>
      <c r="DB34" s="136" t="s">
        <v>941</v>
      </c>
      <c r="DC34" s="136" t="s">
        <v>941</v>
      </c>
      <c r="DD34" s="136" t="s">
        <v>941</v>
      </c>
      <c r="DE34" s="136" t="s">
        <v>941</v>
      </c>
      <c r="DF34" s="136" t="s">
        <v>941</v>
      </c>
      <c r="DG34" s="136" t="s">
        <v>4873</v>
      </c>
      <c r="DH34" s="136" t="s">
        <v>941</v>
      </c>
      <c r="DI34" s="136" t="s">
        <v>941</v>
      </c>
      <c r="DJ34" s="136" t="s">
        <v>1692</v>
      </c>
      <c r="DK34" s="137">
        <v>42754.618275462963</v>
      </c>
      <c r="DL34" s="136" t="s">
        <v>1692</v>
      </c>
      <c r="DM34" s="137">
        <v>42754.618275462963</v>
      </c>
      <c r="DN34" s="133">
        <v>42086.575694444444</v>
      </c>
      <c r="DO34" s="132" t="s">
        <v>957</v>
      </c>
      <c r="DP34" s="133">
        <v>42086.575694444444</v>
      </c>
    </row>
    <row r="35" spans="1:120" ht="58" x14ac:dyDescent="0.35">
      <c r="A35" s="135">
        <v>34</v>
      </c>
      <c r="B35" s="136" t="s">
        <v>4364</v>
      </c>
      <c r="C35" s="135">
        <v>164</v>
      </c>
      <c r="D35" s="135" t="b">
        <v>1</v>
      </c>
      <c r="E35" s="136" t="s">
        <v>941</v>
      </c>
      <c r="F35" s="136" t="s">
        <v>4874</v>
      </c>
      <c r="G35" s="136" t="s">
        <v>981</v>
      </c>
      <c r="H35" s="136" t="s">
        <v>2640</v>
      </c>
      <c r="I35" s="136" t="s">
        <v>4875</v>
      </c>
      <c r="J35" s="136" t="s">
        <v>4874</v>
      </c>
      <c r="K35" s="136" t="s">
        <v>941</v>
      </c>
      <c r="L35" s="136" t="s">
        <v>2640</v>
      </c>
      <c r="M35" s="136" t="s">
        <v>2641</v>
      </c>
      <c r="N35" s="136" t="s">
        <v>2642</v>
      </c>
      <c r="O35" s="136" t="s">
        <v>4876</v>
      </c>
      <c r="P35" s="136" t="s">
        <v>4877</v>
      </c>
      <c r="Q35" s="136" t="s">
        <v>948</v>
      </c>
      <c r="R35" s="136" t="s">
        <v>948</v>
      </c>
      <c r="S35" s="136" t="s">
        <v>4878</v>
      </c>
      <c r="T35" s="136" t="s">
        <v>4879</v>
      </c>
      <c r="U35" s="136" t="s">
        <v>4880</v>
      </c>
      <c r="V35" s="136" t="s">
        <v>948</v>
      </c>
      <c r="W35" s="136" t="s">
        <v>948</v>
      </c>
      <c r="X35" s="136" t="s">
        <v>948</v>
      </c>
      <c r="Y35" s="136" t="s">
        <v>4881</v>
      </c>
      <c r="Z35" s="136" t="s">
        <v>4882</v>
      </c>
      <c r="AA35" s="136" t="s">
        <v>948</v>
      </c>
      <c r="AB35" s="136" t="s">
        <v>4883</v>
      </c>
      <c r="AC35" s="136" t="s">
        <v>948</v>
      </c>
      <c r="AD35" s="136" t="s">
        <v>4883</v>
      </c>
      <c r="AE35" s="136" t="s">
        <v>4884</v>
      </c>
      <c r="AF35" s="136" t="s">
        <v>4885</v>
      </c>
      <c r="AG35" s="136" t="s">
        <v>1475</v>
      </c>
      <c r="AH35" s="136" t="s">
        <v>4886</v>
      </c>
      <c r="AI35" s="136" t="s">
        <v>4887</v>
      </c>
      <c r="AJ35" s="136" t="s">
        <v>2890</v>
      </c>
      <c r="AK35" s="136" t="s">
        <v>3070</v>
      </c>
      <c r="AL35" s="136" t="s">
        <v>941</v>
      </c>
      <c r="AM35" s="136" t="s">
        <v>4888</v>
      </c>
      <c r="AN35" s="136" t="s">
        <v>941</v>
      </c>
      <c r="AO35" s="136" t="s">
        <v>941</v>
      </c>
      <c r="AP35" s="136" t="s">
        <v>941</v>
      </c>
      <c r="AQ35" s="136" t="s">
        <v>941</v>
      </c>
      <c r="AR35" s="136" t="s">
        <v>941</v>
      </c>
      <c r="AS35" s="136" t="s">
        <v>941</v>
      </c>
      <c r="AT35" s="136" t="s">
        <v>941</v>
      </c>
      <c r="AU35" s="136" t="s">
        <v>941</v>
      </c>
      <c r="AV35" s="136" t="s">
        <v>941</v>
      </c>
      <c r="AW35" s="136" t="s">
        <v>941</v>
      </c>
      <c r="AX35" s="136" t="s">
        <v>941</v>
      </c>
      <c r="AY35" s="136" t="s">
        <v>941</v>
      </c>
      <c r="AZ35" s="136" t="s">
        <v>941</v>
      </c>
      <c r="BA35" s="136" t="s">
        <v>941</v>
      </c>
      <c r="BB35" s="136" t="s">
        <v>941</v>
      </c>
      <c r="BC35" s="136" t="s">
        <v>941</v>
      </c>
      <c r="BD35" s="136" t="s">
        <v>941</v>
      </c>
      <c r="BE35" s="136" t="s">
        <v>941</v>
      </c>
      <c r="BF35" s="136" t="s">
        <v>941</v>
      </c>
      <c r="BG35" s="136" t="s">
        <v>941</v>
      </c>
      <c r="BH35" s="136" t="s">
        <v>941</v>
      </c>
      <c r="BI35" s="136" t="s">
        <v>941</v>
      </c>
      <c r="BJ35" s="136" t="s">
        <v>941</v>
      </c>
      <c r="BK35" s="136" t="s">
        <v>941</v>
      </c>
      <c r="BL35" s="136" t="s">
        <v>941</v>
      </c>
      <c r="BM35" s="136" t="s">
        <v>941</v>
      </c>
      <c r="BN35" s="136" t="s">
        <v>941</v>
      </c>
      <c r="BO35" s="136" t="s">
        <v>941</v>
      </c>
      <c r="BP35" s="136" t="s">
        <v>941</v>
      </c>
      <c r="BQ35" s="136" t="s">
        <v>941</v>
      </c>
      <c r="BR35" s="136" t="s">
        <v>941</v>
      </c>
      <c r="BS35" s="136" t="s">
        <v>941</v>
      </c>
      <c r="BT35" s="136" t="s">
        <v>941</v>
      </c>
      <c r="BU35" s="136" t="s">
        <v>941</v>
      </c>
      <c r="BV35" s="136" t="s">
        <v>941</v>
      </c>
      <c r="BW35" s="136" t="s">
        <v>941</v>
      </c>
      <c r="BX35" s="136" t="s">
        <v>941</v>
      </c>
      <c r="BY35" s="136" t="s">
        <v>941</v>
      </c>
      <c r="BZ35" s="136" t="s">
        <v>941</v>
      </c>
      <c r="CA35" s="136" t="s">
        <v>941</v>
      </c>
      <c r="CB35" s="136" t="s">
        <v>948</v>
      </c>
      <c r="CC35" s="136" t="s">
        <v>948</v>
      </c>
      <c r="CD35" s="136" t="s">
        <v>941</v>
      </c>
      <c r="CE35" s="136" t="s">
        <v>948</v>
      </c>
      <c r="CF35" s="136" t="s">
        <v>941</v>
      </c>
      <c r="CG35" s="136" t="s">
        <v>948</v>
      </c>
      <c r="CH35" s="136" t="s">
        <v>948</v>
      </c>
      <c r="CI35" s="136" t="s">
        <v>941</v>
      </c>
      <c r="CJ35" s="136" t="s">
        <v>941</v>
      </c>
      <c r="CK35" s="136" t="s">
        <v>941</v>
      </c>
      <c r="CL35" s="136" t="s">
        <v>941</v>
      </c>
      <c r="CM35" s="136" t="s">
        <v>941</v>
      </c>
      <c r="CN35" s="136" t="s">
        <v>948</v>
      </c>
      <c r="CO35" s="136" t="s">
        <v>540</v>
      </c>
      <c r="CP35" s="136" t="s">
        <v>941</v>
      </c>
      <c r="CQ35" s="136" t="s">
        <v>941</v>
      </c>
      <c r="CR35" s="136" t="s">
        <v>941</v>
      </c>
      <c r="CS35" s="136" t="s">
        <v>941</v>
      </c>
      <c r="CT35" s="136" t="s">
        <v>941</v>
      </c>
      <c r="CU35" s="136" t="s">
        <v>941</v>
      </c>
      <c r="CV35" s="136" t="s">
        <v>941</v>
      </c>
      <c r="CW35" s="136" t="s">
        <v>941</v>
      </c>
      <c r="CX35" s="136" t="s">
        <v>941</v>
      </c>
      <c r="CY35" s="136" t="s">
        <v>941</v>
      </c>
      <c r="CZ35" s="136" t="s">
        <v>941</v>
      </c>
      <c r="DA35" s="136" t="s">
        <v>941</v>
      </c>
      <c r="DB35" s="136" t="s">
        <v>941</v>
      </c>
      <c r="DC35" s="136" t="s">
        <v>941</v>
      </c>
      <c r="DD35" s="136" t="s">
        <v>941</v>
      </c>
      <c r="DE35" s="136" t="s">
        <v>941</v>
      </c>
      <c r="DF35" s="136" t="s">
        <v>941</v>
      </c>
      <c r="DG35" s="136" t="s">
        <v>941</v>
      </c>
      <c r="DH35" s="136" t="s">
        <v>941</v>
      </c>
      <c r="DI35" s="136" t="s">
        <v>941</v>
      </c>
      <c r="DJ35" s="136" t="s">
        <v>1692</v>
      </c>
      <c r="DK35" s="137">
        <v>42754.618298611109</v>
      </c>
      <c r="DL35" s="136" t="s">
        <v>1692</v>
      </c>
      <c r="DM35" s="137">
        <v>42754.618298611109</v>
      </c>
      <c r="DN35" s="133">
        <v>42086.57571759259</v>
      </c>
      <c r="DO35" s="132" t="s">
        <v>957</v>
      </c>
      <c r="DP35" s="133">
        <v>42086.57571759259</v>
      </c>
    </row>
    <row r="36" spans="1:120" ht="58" x14ac:dyDescent="0.35">
      <c r="A36" s="135">
        <v>35</v>
      </c>
      <c r="B36" s="136" t="s">
        <v>4364</v>
      </c>
      <c r="C36" s="135">
        <v>417</v>
      </c>
      <c r="D36" s="135" t="b">
        <v>1</v>
      </c>
      <c r="E36" s="136" t="s">
        <v>941</v>
      </c>
      <c r="F36" s="136" t="s">
        <v>2668</v>
      </c>
      <c r="G36" s="136" t="s">
        <v>1064</v>
      </c>
      <c r="H36" s="136" t="s">
        <v>2669</v>
      </c>
      <c r="I36" s="136" t="s">
        <v>4384</v>
      </c>
      <c r="J36" s="136" t="s">
        <v>3522</v>
      </c>
      <c r="K36" s="136" t="s">
        <v>941</v>
      </c>
      <c r="L36" s="136" t="s">
        <v>2669</v>
      </c>
      <c r="M36" s="136" t="s">
        <v>2670</v>
      </c>
      <c r="N36" s="136" t="s">
        <v>3523</v>
      </c>
      <c r="O36" s="136" t="s">
        <v>4889</v>
      </c>
      <c r="P36" s="136" t="s">
        <v>4890</v>
      </c>
      <c r="Q36" s="136" t="s">
        <v>3524</v>
      </c>
      <c r="R36" s="136" t="s">
        <v>948</v>
      </c>
      <c r="S36" s="136" t="s">
        <v>4891</v>
      </c>
      <c r="T36" s="136" t="s">
        <v>4892</v>
      </c>
      <c r="U36" s="136" t="s">
        <v>4893</v>
      </c>
      <c r="V36" s="136" t="s">
        <v>4894</v>
      </c>
      <c r="W36" s="136" t="s">
        <v>4895</v>
      </c>
      <c r="X36" s="136" t="s">
        <v>4896</v>
      </c>
      <c r="Y36" s="136" t="s">
        <v>4897</v>
      </c>
      <c r="Z36" s="136" t="s">
        <v>4898</v>
      </c>
      <c r="AA36" s="136" t="s">
        <v>4899</v>
      </c>
      <c r="AB36" s="136" t="s">
        <v>4900</v>
      </c>
      <c r="AC36" s="136" t="s">
        <v>3525</v>
      </c>
      <c r="AD36" s="136" t="s">
        <v>4901</v>
      </c>
      <c r="AE36" s="136" t="s">
        <v>4902</v>
      </c>
      <c r="AF36" s="136" t="s">
        <v>4903</v>
      </c>
      <c r="AG36" s="136" t="s">
        <v>1275</v>
      </c>
      <c r="AH36" s="136" t="s">
        <v>4904</v>
      </c>
      <c r="AI36" s="136" t="s">
        <v>3001</v>
      </c>
      <c r="AJ36" s="136" t="s">
        <v>4905</v>
      </c>
      <c r="AK36" s="136" t="s">
        <v>948</v>
      </c>
      <c r="AL36" s="136" t="s">
        <v>941</v>
      </c>
      <c r="AM36" s="136" t="s">
        <v>4906</v>
      </c>
      <c r="AN36" s="136" t="s">
        <v>941</v>
      </c>
      <c r="AO36" s="136" t="s">
        <v>941</v>
      </c>
      <c r="AP36" s="136" t="s">
        <v>941</v>
      </c>
      <c r="AQ36" s="136" t="s">
        <v>941</v>
      </c>
      <c r="AR36" s="136" t="s">
        <v>941</v>
      </c>
      <c r="AS36" s="136" t="s">
        <v>941</v>
      </c>
      <c r="AT36" s="136" t="s">
        <v>941</v>
      </c>
      <c r="AU36" s="136" t="s">
        <v>941</v>
      </c>
      <c r="AV36" s="136" t="s">
        <v>941</v>
      </c>
      <c r="AW36" s="136" t="s">
        <v>941</v>
      </c>
      <c r="AX36" s="136" t="s">
        <v>941</v>
      </c>
      <c r="AY36" s="136" t="s">
        <v>941</v>
      </c>
      <c r="AZ36" s="136" t="s">
        <v>941</v>
      </c>
      <c r="BA36" s="136" t="s">
        <v>941</v>
      </c>
      <c r="BB36" s="136" t="s">
        <v>941</v>
      </c>
      <c r="BC36" s="136" t="s">
        <v>941</v>
      </c>
      <c r="BD36" s="136" t="s">
        <v>941</v>
      </c>
      <c r="BE36" s="136" t="s">
        <v>941</v>
      </c>
      <c r="BF36" s="136" t="s">
        <v>941</v>
      </c>
      <c r="BG36" s="136" t="s">
        <v>941</v>
      </c>
      <c r="BH36" s="136" t="s">
        <v>941</v>
      </c>
      <c r="BI36" s="136" t="s">
        <v>941</v>
      </c>
      <c r="BJ36" s="136" t="s">
        <v>941</v>
      </c>
      <c r="BK36" s="136" t="s">
        <v>941</v>
      </c>
      <c r="BL36" s="136" t="s">
        <v>941</v>
      </c>
      <c r="BM36" s="136" t="s">
        <v>941</v>
      </c>
      <c r="BN36" s="136" t="s">
        <v>941</v>
      </c>
      <c r="BO36" s="136" t="s">
        <v>941</v>
      </c>
      <c r="BP36" s="136" t="s">
        <v>941</v>
      </c>
      <c r="BQ36" s="136" t="s">
        <v>941</v>
      </c>
      <c r="BR36" s="136" t="s">
        <v>941</v>
      </c>
      <c r="BS36" s="136" t="s">
        <v>941</v>
      </c>
      <c r="BT36" s="136" t="s">
        <v>941</v>
      </c>
      <c r="BU36" s="136" t="s">
        <v>941</v>
      </c>
      <c r="BV36" s="136" t="s">
        <v>941</v>
      </c>
      <c r="BW36" s="136" t="s">
        <v>941</v>
      </c>
      <c r="BX36" s="136" t="s">
        <v>941</v>
      </c>
      <c r="BY36" s="136" t="s">
        <v>941</v>
      </c>
      <c r="BZ36" s="136" t="s">
        <v>941</v>
      </c>
      <c r="CA36" s="136" t="s">
        <v>941</v>
      </c>
      <c r="CB36" s="136" t="s">
        <v>948</v>
      </c>
      <c r="CC36" s="136" t="s">
        <v>948</v>
      </c>
      <c r="CD36" s="136" t="s">
        <v>941</v>
      </c>
      <c r="CE36" s="136" t="s">
        <v>948</v>
      </c>
      <c r="CF36" s="136" t="s">
        <v>941</v>
      </c>
      <c r="CG36" s="136" t="s">
        <v>948</v>
      </c>
      <c r="CH36" s="136" t="s">
        <v>948</v>
      </c>
      <c r="CI36" s="136" t="s">
        <v>941</v>
      </c>
      <c r="CJ36" s="136" t="s">
        <v>941</v>
      </c>
      <c r="CK36" s="136" t="s">
        <v>941</v>
      </c>
      <c r="CL36" s="136" t="s">
        <v>941</v>
      </c>
      <c r="CM36" s="136" t="s">
        <v>941</v>
      </c>
      <c r="CN36" s="136" t="s">
        <v>948</v>
      </c>
      <c r="CO36" s="136" t="s">
        <v>540</v>
      </c>
      <c r="CP36" s="136" t="s">
        <v>941</v>
      </c>
      <c r="CQ36" s="136" t="s">
        <v>941</v>
      </c>
      <c r="CR36" s="136" t="s">
        <v>941</v>
      </c>
      <c r="CS36" s="136" t="s">
        <v>941</v>
      </c>
      <c r="CT36" s="136" t="s">
        <v>941</v>
      </c>
      <c r="CU36" s="136" t="s">
        <v>941</v>
      </c>
      <c r="CV36" s="136" t="s">
        <v>941</v>
      </c>
      <c r="CW36" s="136" t="s">
        <v>941</v>
      </c>
      <c r="CX36" s="136" t="s">
        <v>941</v>
      </c>
      <c r="CY36" s="136" t="s">
        <v>941</v>
      </c>
      <c r="CZ36" s="136" t="s">
        <v>941</v>
      </c>
      <c r="DA36" s="136" t="s">
        <v>941</v>
      </c>
      <c r="DB36" s="136" t="s">
        <v>941</v>
      </c>
      <c r="DC36" s="136" t="s">
        <v>941</v>
      </c>
      <c r="DD36" s="136" t="s">
        <v>941</v>
      </c>
      <c r="DE36" s="136" t="s">
        <v>941</v>
      </c>
      <c r="DF36" s="136" t="s">
        <v>941</v>
      </c>
      <c r="DG36" s="136" t="s">
        <v>941</v>
      </c>
      <c r="DH36" s="136" t="s">
        <v>941</v>
      </c>
      <c r="DI36" s="136" t="s">
        <v>941</v>
      </c>
      <c r="DJ36" s="136" t="s">
        <v>1692</v>
      </c>
      <c r="DK36" s="137">
        <v>42754.618321759262</v>
      </c>
      <c r="DL36" s="136" t="s">
        <v>1692</v>
      </c>
      <c r="DM36" s="137">
        <v>42754.618321759262</v>
      </c>
      <c r="DN36" s="133">
        <v>42086.575729166667</v>
      </c>
      <c r="DO36" s="132" t="s">
        <v>1111</v>
      </c>
      <c r="DP36" s="133">
        <v>42118.433182870373</v>
      </c>
    </row>
    <row r="37" spans="1:120" ht="58" x14ac:dyDescent="0.35">
      <c r="A37" s="135">
        <v>36</v>
      </c>
      <c r="B37" s="136" t="s">
        <v>4364</v>
      </c>
      <c r="C37" s="135">
        <v>282</v>
      </c>
      <c r="D37" s="135" t="b">
        <v>1</v>
      </c>
      <c r="E37" s="136" t="s">
        <v>941</v>
      </c>
      <c r="F37" s="136" t="s">
        <v>4907</v>
      </c>
      <c r="G37" s="136" t="s">
        <v>1330</v>
      </c>
      <c r="H37" s="136" t="s">
        <v>4908</v>
      </c>
      <c r="I37" s="136" t="s">
        <v>4384</v>
      </c>
      <c r="J37" s="136" t="s">
        <v>4909</v>
      </c>
      <c r="K37" s="136" t="s">
        <v>941</v>
      </c>
      <c r="L37" s="136" t="s">
        <v>4910</v>
      </c>
      <c r="M37" s="136" t="s">
        <v>2677</v>
      </c>
      <c r="N37" s="136" t="s">
        <v>2678</v>
      </c>
      <c r="O37" s="136" t="s">
        <v>4911</v>
      </c>
      <c r="P37" s="136" t="s">
        <v>948</v>
      </c>
      <c r="Q37" s="136" t="s">
        <v>948</v>
      </c>
      <c r="R37" s="136" t="s">
        <v>948</v>
      </c>
      <c r="S37" s="136" t="s">
        <v>4911</v>
      </c>
      <c r="T37" s="136" t="s">
        <v>4912</v>
      </c>
      <c r="U37" s="136" t="s">
        <v>4913</v>
      </c>
      <c r="V37" s="136" t="s">
        <v>948</v>
      </c>
      <c r="W37" s="136" t="s">
        <v>948</v>
      </c>
      <c r="X37" s="136" t="s">
        <v>948</v>
      </c>
      <c r="Y37" s="136" t="s">
        <v>948</v>
      </c>
      <c r="Z37" s="136" t="s">
        <v>4914</v>
      </c>
      <c r="AA37" s="136" t="s">
        <v>948</v>
      </c>
      <c r="AB37" s="136" t="s">
        <v>4914</v>
      </c>
      <c r="AC37" s="136" t="s">
        <v>948</v>
      </c>
      <c r="AD37" s="136" t="s">
        <v>4914</v>
      </c>
      <c r="AE37" s="136" t="s">
        <v>4915</v>
      </c>
      <c r="AF37" s="136" t="s">
        <v>4916</v>
      </c>
      <c r="AG37" s="136" t="s">
        <v>2230</v>
      </c>
      <c r="AH37" s="136" t="s">
        <v>4917</v>
      </c>
      <c r="AI37" s="136" t="s">
        <v>4918</v>
      </c>
      <c r="AJ37" s="136" t="s">
        <v>3756</v>
      </c>
      <c r="AK37" s="136" t="s">
        <v>948</v>
      </c>
      <c r="AL37" s="136" t="s">
        <v>941</v>
      </c>
      <c r="AM37" s="136" t="s">
        <v>4919</v>
      </c>
      <c r="AN37" s="136" t="s">
        <v>941</v>
      </c>
      <c r="AO37" s="136" t="s">
        <v>941</v>
      </c>
      <c r="AP37" s="136" t="s">
        <v>941</v>
      </c>
      <c r="AQ37" s="136" t="s">
        <v>941</v>
      </c>
      <c r="AR37" s="136" t="s">
        <v>941</v>
      </c>
      <c r="AS37" s="136" t="s">
        <v>941</v>
      </c>
      <c r="AT37" s="136" t="s">
        <v>941</v>
      </c>
      <c r="AU37" s="136" t="s">
        <v>941</v>
      </c>
      <c r="AV37" s="136" t="s">
        <v>941</v>
      </c>
      <c r="AW37" s="136" t="s">
        <v>941</v>
      </c>
      <c r="AX37" s="136" t="s">
        <v>941</v>
      </c>
      <c r="AY37" s="136" t="s">
        <v>941</v>
      </c>
      <c r="AZ37" s="136" t="s">
        <v>941</v>
      </c>
      <c r="BA37" s="136" t="s">
        <v>941</v>
      </c>
      <c r="BB37" s="136" t="s">
        <v>941</v>
      </c>
      <c r="BC37" s="136" t="s">
        <v>941</v>
      </c>
      <c r="BD37" s="136" t="s">
        <v>941</v>
      </c>
      <c r="BE37" s="136" t="s">
        <v>941</v>
      </c>
      <c r="BF37" s="136" t="s">
        <v>941</v>
      </c>
      <c r="BG37" s="136" t="s">
        <v>941</v>
      </c>
      <c r="BH37" s="136" t="s">
        <v>941</v>
      </c>
      <c r="BI37" s="136" t="s">
        <v>941</v>
      </c>
      <c r="BJ37" s="136" t="s">
        <v>941</v>
      </c>
      <c r="BK37" s="136" t="s">
        <v>4920</v>
      </c>
      <c r="BL37" s="136" t="s">
        <v>4921</v>
      </c>
      <c r="BM37" s="136" t="s">
        <v>1071</v>
      </c>
      <c r="BN37" s="136" t="s">
        <v>941</v>
      </c>
      <c r="BO37" s="136" t="s">
        <v>941</v>
      </c>
      <c r="BP37" s="136" t="s">
        <v>941</v>
      </c>
      <c r="BQ37" s="136" t="s">
        <v>941</v>
      </c>
      <c r="BR37" s="136" t="s">
        <v>941</v>
      </c>
      <c r="BS37" s="136" t="s">
        <v>941</v>
      </c>
      <c r="BT37" s="136" t="s">
        <v>941</v>
      </c>
      <c r="BU37" s="136" t="s">
        <v>941</v>
      </c>
      <c r="BV37" s="136" t="s">
        <v>941</v>
      </c>
      <c r="BW37" s="136" t="s">
        <v>941</v>
      </c>
      <c r="BX37" s="136" t="s">
        <v>941</v>
      </c>
      <c r="BY37" s="136" t="s">
        <v>941</v>
      </c>
      <c r="BZ37" s="136" t="s">
        <v>941</v>
      </c>
      <c r="CA37" s="136" t="s">
        <v>941</v>
      </c>
      <c r="CB37" s="136" t="s">
        <v>3393</v>
      </c>
      <c r="CC37" s="136" t="s">
        <v>948</v>
      </c>
      <c r="CD37" s="136" t="s">
        <v>941</v>
      </c>
      <c r="CE37" s="136" t="s">
        <v>948</v>
      </c>
      <c r="CF37" s="136" t="s">
        <v>941</v>
      </c>
      <c r="CG37" s="136" t="s">
        <v>948</v>
      </c>
      <c r="CH37" s="136" t="s">
        <v>948</v>
      </c>
      <c r="CI37" s="136" t="s">
        <v>941</v>
      </c>
      <c r="CJ37" s="136" t="s">
        <v>941</v>
      </c>
      <c r="CK37" s="136" t="s">
        <v>941</v>
      </c>
      <c r="CL37" s="136" t="s">
        <v>941</v>
      </c>
      <c r="CM37" s="136" t="s">
        <v>941</v>
      </c>
      <c r="CN37" s="136" t="s">
        <v>948</v>
      </c>
      <c r="CO37" s="136" t="s">
        <v>540</v>
      </c>
      <c r="CP37" s="136" t="s">
        <v>941</v>
      </c>
      <c r="CQ37" s="136" t="s">
        <v>941</v>
      </c>
      <c r="CR37" s="136" t="s">
        <v>4922</v>
      </c>
      <c r="CS37" s="136" t="s">
        <v>941</v>
      </c>
      <c r="CT37" s="136" t="s">
        <v>941</v>
      </c>
      <c r="CU37" s="136" t="s">
        <v>941</v>
      </c>
      <c r="CV37" s="136" t="s">
        <v>941</v>
      </c>
      <c r="CW37" s="136" t="s">
        <v>941</v>
      </c>
      <c r="CX37" s="136" t="s">
        <v>941</v>
      </c>
      <c r="CY37" s="136" t="s">
        <v>941</v>
      </c>
      <c r="CZ37" s="136" t="s">
        <v>941</v>
      </c>
      <c r="DA37" s="136" t="s">
        <v>941</v>
      </c>
      <c r="DB37" s="136" t="s">
        <v>941</v>
      </c>
      <c r="DC37" s="136" t="s">
        <v>941</v>
      </c>
      <c r="DD37" s="136" t="s">
        <v>941</v>
      </c>
      <c r="DE37" s="136" t="s">
        <v>941</v>
      </c>
      <c r="DF37" s="136" t="s">
        <v>941</v>
      </c>
      <c r="DG37" s="136" t="s">
        <v>941</v>
      </c>
      <c r="DH37" s="136" t="s">
        <v>941</v>
      </c>
      <c r="DI37" s="136" t="s">
        <v>941</v>
      </c>
      <c r="DJ37" s="136" t="s">
        <v>1692</v>
      </c>
      <c r="DK37" s="137">
        <v>42754.618344907409</v>
      </c>
      <c r="DL37" s="136" t="s">
        <v>1692</v>
      </c>
      <c r="DM37" s="137">
        <v>42754.618344907409</v>
      </c>
      <c r="DN37" s="133">
        <v>42086.57576388889</v>
      </c>
      <c r="DO37" s="132" t="s">
        <v>957</v>
      </c>
      <c r="DP37" s="133">
        <v>42086.57576388889</v>
      </c>
    </row>
    <row r="38" spans="1:120" ht="58" x14ac:dyDescent="0.35">
      <c r="A38" s="135">
        <v>37</v>
      </c>
      <c r="B38" s="136" t="s">
        <v>4364</v>
      </c>
      <c r="C38" s="135">
        <v>260</v>
      </c>
      <c r="D38" s="135" t="b">
        <v>1</v>
      </c>
      <c r="E38" s="136" t="s">
        <v>941</v>
      </c>
      <c r="F38" s="136" t="s">
        <v>2694</v>
      </c>
      <c r="G38" s="136" t="s">
        <v>1243</v>
      </c>
      <c r="H38" s="136" t="s">
        <v>2695</v>
      </c>
      <c r="I38" s="136" t="s">
        <v>4683</v>
      </c>
      <c r="J38" s="136" t="s">
        <v>2694</v>
      </c>
      <c r="K38" s="136" t="s">
        <v>941</v>
      </c>
      <c r="L38" s="136" t="s">
        <v>2695</v>
      </c>
      <c r="M38" s="136" t="s">
        <v>2696</v>
      </c>
      <c r="N38" s="136" t="s">
        <v>2697</v>
      </c>
      <c r="O38" s="136" t="s">
        <v>4923</v>
      </c>
      <c r="P38" s="136" t="s">
        <v>948</v>
      </c>
      <c r="Q38" s="136" t="s">
        <v>948</v>
      </c>
      <c r="R38" s="136" t="s">
        <v>948</v>
      </c>
      <c r="S38" s="136" t="s">
        <v>4923</v>
      </c>
      <c r="T38" s="136" t="s">
        <v>4924</v>
      </c>
      <c r="U38" s="136" t="s">
        <v>4925</v>
      </c>
      <c r="V38" s="136" t="s">
        <v>948</v>
      </c>
      <c r="W38" s="136" t="s">
        <v>948</v>
      </c>
      <c r="X38" s="136" t="s">
        <v>948</v>
      </c>
      <c r="Y38" s="136" t="s">
        <v>4926</v>
      </c>
      <c r="Z38" s="136" t="s">
        <v>4927</v>
      </c>
      <c r="AA38" s="136" t="s">
        <v>948</v>
      </c>
      <c r="AB38" s="136" t="s">
        <v>4928</v>
      </c>
      <c r="AC38" s="136" t="s">
        <v>2222</v>
      </c>
      <c r="AD38" s="136" t="s">
        <v>4929</v>
      </c>
      <c r="AE38" s="136" t="s">
        <v>4930</v>
      </c>
      <c r="AF38" s="136" t="s">
        <v>4931</v>
      </c>
      <c r="AG38" s="136" t="s">
        <v>987</v>
      </c>
      <c r="AH38" s="136" t="s">
        <v>4932</v>
      </c>
      <c r="AI38" s="136" t="s">
        <v>948</v>
      </c>
      <c r="AJ38" s="136" t="s">
        <v>948</v>
      </c>
      <c r="AK38" s="136" t="s">
        <v>948</v>
      </c>
      <c r="AL38" s="136" t="s">
        <v>941</v>
      </c>
      <c r="AM38" s="136" t="s">
        <v>4932</v>
      </c>
      <c r="AN38" s="136" t="s">
        <v>941</v>
      </c>
      <c r="AO38" s="136" t="s">
        <v>941</v>
      </c>
      <c r="AP38" s="136" t="s">
        <v>941</v>
      </c>
      <c r="AQ38" s="136" t="s">
        <v>941</v>
      </c>
      <c r="AR38" s="136" t="s">
        <v>941</v>
      </c>
      <c r="AS38" s="136" t="s">
        <v>941</v>
      </c>
      <c r="AT38" s="136" t="s">
        <v>941</v>
      </c>
      <c r="AU38" s="136" t="s">
        <v>941</v>
      </c>
      <c r="AV38" s="136" t="s">
        <v>941</v>
      </c>
      <c r="AW38" s="136" t="s">
        <v>941</v>
      </c>
      <c r="AX38" s="136" t="s">
        <v>941</v>
      </c>
      <c r="AY38" s="136" t="s">
        <v>941</v>
      </c>
      <c r="AZ38" s="136" t="s">
        <v>941</v>
      </c>
      <c r="BA38" s="136" t="s">
        <v>941</v>
      </c>
      <c r="BB38" s="136" t="s">
        <v>941</v>
      </c>
      <c r="BC38" s="136" t="s">
        <v>941</v>
      </c>
      <c r="BD38" s="136" t="s">
        <v>941</v>
      </c>
      <c r="BE38" s="136" t="s">
        <v>941</v>
      </c>
      <c r="BF38" s="136" t="s">
        <v>941</v>
      </c>
      <c r="BG38" s="136" t="s">
        <v>941</v>
      </c>
      <c r="BH38" s="136" t="s">
        <v>941</v>
      </c>
      <c r="BI38" s="136" t="s">
        <v>941</v>
      </c>
      <c r="BJ38" s="136" t="s">
        <v>941</v>
      </c>
      <c r="BK38" s="136" t="s">
        <v>941</v>
      </c>
      <c r="BL38" s="136" t="s">
        <v>941</v>
      </c>
      <c r="BM38" s="136" t="s">
        <v>941</v>
      </c>
      <c r="BN38" s="136" t="s">
        <v>941</v>
      </c>
      <c r="BO38" s="136" t="s">
        <v>941</v>
      </c>
      <c r="BP38" s="136" t="s">
        <v>941</v>
      </c>
      <c r="BQ38" s="136" t="s">
        <v>941</v>
      </c>
      <c r="BR38" s="136" t="s">
        <v>941</v>
      </c>
      <c r="BS38" s="136" t="s">
        <v>941</v>
      </c>
      <c r="BT38" s="136" t="s">
        <v>941</v>
      </c>
      <c r="BU38" s="136" t="s">
        <v>941</v>
      </c>
      <c r="BV38" s="136" t="s">
        <v>941</v>
      </c>
      <c r="BW38" s="136" t="s">
        <v>941</v>
      </c>
      <c r="BX38" s="136" t="s">
        <v>941</v>
      </c>
      <c r="BY38" s="136" t="s">
        <v>941</v>
      </c>
      <c r="BZ38" s="136" t="s">
        <v>941</v>
      </c>
      <c r="CA38" s="136" t="s">
        <v>941</v>
      </c>
      <c r="CB38" s="136" t="s">
        <v>948</v>
      </c>
      <c r="CC38" s="136" t="s">
        <v>948</v>
      </c>
      <c r="CD38" s="136" t="s">
        <v>941</v>
      </c>
      <c r="CE38" s="136" t="s">
        <v>948</v>
      </c>
      <c r="CF38" s="136" t="s">
        <v>941</v>
      </c>
      <c r="CG38" s="136" t="s">
        <v>948</v>
      </c>
      <c r="CH38" s="136" t="s">
        <v>948</v>
      </c>
      <c r="CI38" s="136" t="s">
        <v>941</v>
      </c>
      <c r="CJ38" s="136" t="s">
        <v>941</v>
      </c>
      <c r="CK38" s="136" t="s">
        <v>941</v>
      </c>
      <c r="CL38" s="136" t="s">
        <v>941</v>
      </c>
      <c r="CM38" s="136" t="s">
        <v>941</v>
      </c>
      <c r="CN38" s="136" t="s">
        <v>948</v>
      </c>
      <c r="CO38" s="136" t="s">
        <v>540</v>
      </c>
      <c r="CP38" s="136" t="s">
        <v>941</v>
      </c>
      <c r="CQ38" s="136" t="s">
        <v>941</v>
      </c>
      <c r="CR38" s="136" t="s">
        <v>941</v>
      </c>
      <c r="CS38" s="136" t="s">
        <v>941</v>
      </c>
      <c r="CT38" s="136" t="s">
        <v>941</v>
      </c>
      <c r="CU38" s="136" t="s">
        <v>941</v>
      </c>
      <c r="CV38" s="136" t="s">
        <v>941</v>
      </c>
      <c r="CW38" s="136" t="s">
        <v>941</v>
      </c>
      <c r="CX38" s="136" t="s">
        <v>941</v>
      </c>
      <c r="CY38" s="136" t="s">
        <v>941</v>
      </c>
      <c r="CZ38" s="136" t="s">
        <v>941</v>
      </c>
      <c r="DA38" s="136" t="s">
        <v>941</v>
      </c>
      <c r="DB38" s="136" t="s">
        <v>941</v>
      </c>
      <c r="DC38" s="136" t="s">
        <v>941</v>
      </c>
      <c r="DD38" s="136" t="s">
        <v>941</v>
      </c>
      <c r="DE38" s="136" t="s">
        <v>941</v>
      </c>
      <c r="DF38" s="136" t="s">
        <v>941</v>
      </c>
      <c r="DG38" s="136" t="s">
        <v>941</v>
      </c>
      <c r="DH38" s="136" t="s">
        <v>941</v>
      </c>
      <c r="DI38" s="136" t="s">
        <v>941</v>
      </c>
      <c r="DJ38" s="136" t="s">
        <v>1692</v>
      </c>
      <c r="DK38" s="137">
        <v>42754.618379629632</v>
      </c>
      <c r="DL38" s="136" t="s">
        <v>1692</v>
      </c>
      <c r="DM38" s="137">
        <v>42754.618379629632</v>
      </c>
      <c r="DN38" s="133">
        <v>42086.575787037036</v>
      </c>
      <c r="DO38" s="132" t="s">
        <v>957</v>
      </c>
      <c r="DP38" s="133">
        <v>42086.575787037036</v>
      </c>
    </row>
    <row r="39" spans="1:120" ht="72.5" x14ac:dyDescent="0.35">
      <c r="A39" s="135">
        <v>38</v>
      </c>
      <c r="B39" s="136" t="s">
        <v>4364</v>
      </c>
      <c r="C39" s="135">
        <v>420</v>
      </c>
      <c r="D39" s="135" t="b">
        <v>1</v>
      </c>
      <c r="E39" s="136" t="s">
        <v>941</v>
      </c>
      <c r="F39" s="136" t="s">
        <v>2709</v>
      </c>
      <c r="G39" s="136" t="s">
        <v>989</v>
      </c>
      <c r="H39" s="136" t="s">
        <v>2710</v>
      </c>
      <c r="I39" s="136" t="s">
        <v>4683</v>
      </c>
      <c r="J39" s="136" t="s">
        <v>1974</v>
      </c>
      <c r="K39" s="136" t="s">
        <v>224</v>
      </c>
      <c r="L39" s="136" t="s">
        <v>3543</v>
      </c>
      <c r="M39" s="136" t="s">
        <v>3544</v>
      </c>
      <c r="N39" s="136" t="s">
        <v>3545</v>
      </c>
      <c r="O39" s="136" t="s">
        <v>4933</v>
      </c>
      <c r="P39" s="136" t="s">
        <v>4934</v>
      </c>
      <c r="Q39" s="136" t="s">
        <v>4935</v>
      </c>
      <c r="R39" s="136" t="s">
        <v>948</v>
      </c>
      <c r="S39" s="136" t="s">
        <v>4936</v>
      </c>
      <c r="T39" s="136" t="s">
        <v>4937</v>
      </c>
      <c r="U39" s="136" t="s">
        <v>4938</v>
      </c>
      <c r="V39" s="136" t="s">
        <v>4939</v>
      </c>
      <c r="W39" s="136" t="s">
        <v>4940</v>
      </c>
      <c r="X39" s="136" t="s">
        <v>4941</v>
      </c>
      <c r="Y39" s="136" t="s">
        <v>4942</v>
      </c>
      <c r="Z39" s="136" t="s">
        <v>4943</v>
      </c>
      <c r="AA39" s="136" t="s">
        <v>948</v>
      </c>
      <c r="AB39" s="136" t="s">
        <v>4944</v>
      </c>
      <c r="AC39" s="136" t="s">
        <v>4945</v>
      </c>
      <c r="AD39" s="136" t="s">
        <v>4946</v>
      </c>
      <c r="AE39" s="136" t="s">
        <v>4947</v>
      </c>
      <c r="AF39" s="136" t="s">
        <v>4948</v>
      </c>
      <c r="AG39" s="136" t="s">
        <v>4949</v>
      </c>
      <c r="AH39" s="136" t="s">
        <v>4950</v>
      </c>
      <c r="AI39" s="136" t="s">
        <v>4951</v>
      </c>
      <c r="AJ39" s="136" t="s">
        <v>4952</v>
      </c>
      <c r="AK39" s="136" t="s">
        <v>4953</v>
      </c>
      <c r="AL39" s="136" t="s">
        <v>941</v>
      </c>
      <c r="AM39" s="136" t="s">
        <v>4954</v>
      </c>
      <c r="AN39" s="136" t="s">
        <v>4933</v>
      </c>
      <c r="AO39" s="136" t="s">
        <v>4934</v>
      </c>
      <c r="AP39" s="136" t="s">
        <v>4935</v>
      </c>
      <c r="AQ39" s="136" t="s">
        <v>948</v>
      </c>
      <c r="AR39" s="136" t="s">
        <v>4936</v>
      </c>
      <c r="AS39" s="136" t="s">
        <v>4937</v>
      </c>
      <c r="AT39" s="136" t="s">
        <v>4938</v>
      </c>
      <c r="AU39" s="136" t="s">
        <v>941</v>
      </c>
      <c r="AV39" s="136" t="s">
        <v>941</v>
      </c>
      <c r="AW39" s="136" t="s">
        <v>941</v>
      </c>
      <c r="AX39" s="136" t="s">
        <v>4942</v>
      </c>
      <c r="AY39" s="136" t="s">
        <v>4943</v>
      </c>
      <c r="AZ39" s="136" t="s">
        <v>948</v>
      </c>
      <c r="BA39" s="136" t="s">
        <v>4944</v>
      </c>
      <c r="BB39" s="136" t="s">
        <v>4945</v>
      </c>
      <c r="BC39" s="136" t="s">
        <v>4946</v>
      </c>
      <c r="BD39" s="136" t="s">
        <v>4947</v>
      </c>
      <c r="BE39" s="136" t="s">
        <v>4948</v>
      </c>
      <c r="BF39" s="136" t="s">
        <v>4950</v>
      </c>
      <c r="BG39" s="136" t="s">
        <v>4951</v>
      </c>
      <c r="BH39" s="136" t="s">
        <v>4952</v>
      </c>
      <c r="BI39" s="136" t="s">
        <v>4953</v>
      </c>
      <c r="BJ39" s="136" t="s">
        <v>4954</v>
      </c>
      <c r="BK39" s="136" t="s">
        <v>941</v>
      </c>
      <c r="BL39" s="136" t="s">
        <v>941</v>
      </c>
      <c r="BM39" s="136" t="s">
        <v>941</v>
      </c>
      <c r="BN39" s="136" t="s">
        <v>941</v>
      </c>
      <c r="BO39" s="136" t="s">
        <v>941</v>
      </c>
      <c r="BP39" s="136" t="s">
        <v>941</v>
      </c>
      <c r="BQ39" s="136" t="s">
        <v>941</v>
      </c>
      <c r="BR39" s="136" t="s">
        <v>941</v>
      </c>
      <c r="BS39" s="136" t="s">
        <v>941</v>
      </c>
      <c r="BT39" s="136" t="s">
        <v>941</v>
      </c>
      <c r="BU39" s="136" t="s">
        <v>941</v>
      </c>
      <c r="BV39" s="136" t="s">
        <v>941</v>
      </c>
      <c r="BW39" s="136" t="s">
        <v>941</v>
      </c>
      <c r="BX39" s="136" t="s">
        <v>941</v>
      </c>
      <c r="BY39" s="136" t="s">
        <v>941</v>
      </c>
      <c r="BZ39" s="136" t="s">
        <v>941</v>
      </c>
      <c r="CA39" s="136" t="s">
        <v>941</v>
      </c>
      <c r="CB39" s="136" t="s">
        <v>948</v>
      </c>
      <c r="CC39" s="136" t="s">
        <v>948</v>
      </c>
      <c r="CD39" s="136" t="s">
        <v>941</v>
      </c>
      <c r="CE39" s="136" t="s">
        <v>948</v>
      </c>
      <c r="CF39" s="136" t="s">
        <v>941</v>
      </c>
      <c r="CG39" s="136" t="s">
        <v>948</v>
      </c>
      <c r="CH39" s="136" t="s">
        <v>948</v>
      </c>
      <c r="CI39" s="136" t="s">
        <v>941</v>
      </c>
      <c r="CJ39" s="136" t="s">
        <v>941</v>
      </c>
      <c r="CK39" s="136" t="s">
        <v>941</v>
      </c>
      <c r="CL39" s="136" t="s">
        <v>941</v>
      </c>
      <c r="CM39" s="136" t="s">
        <v>941</v>
      </c>
      <c r="CN39" s="136" t="s">
        <v>948</v>
      </c>
      <c r="CO39" s="136" t="s">
        <v>540</v>
      </c>
      <c r="CP39" s="136" t="s">
        <v>941</v>
      </c>
      <c r="CQ39" s="136" t="s">
        <v>941</v>
      </c>
      <c r="CR39" s="136" t="s">
        <v>941</v>
      </c>
      <c r="CS39" s="136" t="s">
        <v>941</v>
      </c>
      <c r="CT39" s="136" t="s">
        <v>941</v>
      </c>
      <c r="CU39" s="136" t="s">
        <v>941</v>
      </c>
      <c r="CV39" s="136" t="s">
        <v>941</v>
      </c>
      <c r="CW39" s="136" t="s">
        <v>941</v>
      </c>
      <c r="CX39" s="136" t="s">
        <v>4955</v>
      </c>
      <c r="CY39" s="136" t="s">
        <v>941</v>
      </c>
      <c r="CZ39" s="136" t="s">
        <v>941</v>
      </c>
      <c r="DA39" s="136" t="s">
        <v>941</v>
      </c>
      <c r="DB39" s="136" t="s">
        <v>4956</v>
      </c>
      <c r="DC39" s="136" t="s">
        <v>941</v>
      </c>
      <c r="DD39" s="136" t="s">
        <v>941</v>
      </c>
      <c r="DE39" s="136" t="s">
        <v>941</v>
      </c>
      <c r="DF39" s="136" t="s">
        <v>941</v>
      </c>
      <c r="DG39" s="136" t="s">
        <v>941</v>
      </c>
      <c r="DH39" s="136" t="s">
        <v>941</v>
      </c>
      <c r="DI39" s="136" t="s">
        <v>941</v>
      </c>
      <c r="DJ39" s="136" t="s">
        <v>1692</v>
      </c>
      <c r="DK39" s="137">
        <v>42754.618402777778</v>
      </c>
      <c r="DL39" s="136" t="s">
        <v>3551</v>
      </c>
      <c r="DM39" s="137">
        <v>42891.374884259261</v>
      </c>
      <c r="DN39" s="133">
        <v>42086.575810185182</v>
      </c>
      <c r="DO39" s="132" t="s">
        <v>957</v>
      </c>
      <c r="DP39" s="133">
        <v>42086.575810185182</v>
      </c>
    </row>
    <row r="40" spans="1:120" ht="72.5" x14ac:dyDescent="0.35">
      <c r="A40" s="135">
        <v>39</v>
      </c>
      <c r="B40" s="136" t="s">
        <v>4364</v>
      </c>
      <c r="C40" s="135">
        <v>158</v>
      </c>
      <c r="D40" s="135" t="b">
        <v>1</v>
      </c>
      <c r="E40" s="136" t="s">
        <v>3548</v>
      </c>
      <c r="F40" s="136" t="s">
        <v>3549</v>
      </c>
      <c r="G40" s="136" t="s">
        <v>1096</v>
      </c>
      <c r="H40" s="136" t="s">
        <v>2711</v>
      </c>
      <c r="I40" s="136" t="s">
        <v>4672</v>
      </c>
      <c r="J40" s="136" t="s">
        <v>3550</v>
      </c>
      <c r="K40" s="136" t="s">
        <v>941</v>
      </c>
      <c r="L40" s="136" t="s">
        <v>2711</v>
      </c>
      <c r="M40" s="136" t="s">
        <v>2712</v>
      </c>
      <c r="N40" s="136" t="s">
        <v>2713</v>
      </c>
      <c r="O40" s="136" t="s">
        <v>4957</v>
      </c>
      <c r="P40" s="136" t="s">
        <v>4958</v>
      </c>
      <c r="Q40" s="136" t="s">
        <v>2714</v>
      </c>
      <c r="R40" s="136" t="s">
        <v>948</v>
      </c>
      <c r="S40" s="136" t="s">
        <v>4959</v>
      </c>
      <c r="T40" s="136" t="s">
        <v>4960</v>
      </c>
      <c r="U40" s="136" t="s">
        <v>4961</v>
      </c>
      <c r="V40" s="136" t="s">
        <v>4962</v>
      </c>
      <c r="W40" s="136" t="s">
        <v>4960</v>
      </c>
      <c r="X40" s="136" t="s">
        <v>4963</v>
      </c>
      <c r="Y40" s="136" t="s">
        <v>4964</v>
      </c>
      <c r="Z40" s="136" t="s">
        <v>4965</v>
      </c>
      <c r="AA40" s="136" t="s">
        <v>3350</v>
      </c>
      <c r="AB40" s="136" t="s">
        <v>4966</v>
      </c>
      <c r="AC40" s="136" t="s">
        <v>948</v>
      </c>
      <c r="AD40" s="136" t="s">
        <v>4966</v>
      </c>
      <c r="AE40" s="136" t="s">
        <v>4967</v>
      </c>
      <c r="AF40" s="136" t="s">
        <v>4968</v>
      </c>
      <c r="AG40" s="136" t="s">
        <v>2715</v>
      </c>
      <c r="AH40" s="136" t="s">
        <v>4969</v>
      </c>
      <c r="AI40" s="136" t="s">
        <v>4970</v>
      </c>
      <c r="AJ40" s="136" t="s">
        <v>948</v>
      </c>
      <c r="AK40" s="136" t="s">
        <v>948</v>
      </c>
      <c r="AL40" s="136" t="s">
        <v>941</v>
      </c>
      <c r="AM40" s="136" t="s">
        <v>4971</v>
      </c>
      <c r="AN40" s="136" t="s">
        <v>4957</v>
      </c>
      <c r="AO40" s="136" t="s">
        <v>4958</v>
      </c>
      <c r="AP40" s="136" t="s">
        <v>2714</v>
      </c>
      <c r="AQ40" s="136" t="s">
        <v>948</v>
      </c>
      <c r="AR40" s="136" t="s">
        <v>4959</v>
      </c>
      <c r="AS40" s="136" t="s">
        <v>4960</v>
      </c>
      <c r="AT40" s="136" t="s">
        <v>4961</v>
      </c>
      <c r="AU40" s="136" t="s">
        <v>941</v>
      </c>
      <c r="AV40" s="136" t="s">
        <v>941</v>
      </c>
      <c r="AW40" s="136" t="s">
        <v>941</v>
      </c>
      <c r="AX40" s="136" t="s">
        <v>4964</v>
      </c>
      <c r="AY40" s="136" t="s">
        <v>4965</v>
      </c>
      <c r="AZ40" s="136" t="s">
        <v>3350</v>
      </c>
      <c r="BA40" s="136" t="s">
        <v>4966</v>
      </c>
      <c r="BB40" s="136" t="s">
        <v>948</v>
      </c>
      <c r="BC40" s="136" t="s">
        <v>4966</v>
      </c>
      <c r="BD40" s="136" t="s">
        <v>4967</v>
      </c>
      <c r="BE40" s="136" t="s">
        <v>4968</v>
      </c>
      <c r="BF40" s="136" t="s">
        <v>4969</v>
      </c>
      <c r="BG40" s="136" t="s">
        <v>4970</v>
      </c>
      <c r="BH40" s="136" t="s">
        <v>948</v>
      </c>
      <c r="BI40" s="136" t="s">
        <v>948</v>
      </c>
      <c r="BJ40" s="136" t="s">
        <v>4971</v>
      </c>
      <c r="BK40" s="136" t="s">
        <v>941</v>
      </c>
      <c r="BL40" s="136" t="s">
        <v>941</v>
      </c>
      <c r="BM40" s="136" t="s">
        <v>941</v>
      </c>
      <c r="BN40" s="136" t="s">
        <v>941</v>
      </c>
      <c r="BO40" s="136" t="s">
        <v>941</v>
      </c>
      <c r="BP40" s="136" t="s">
        <v>941</v>
      </c>
      <c r="BQ40" s="136" t="s">
        <v>941</v>
      </c>
      <c r="BR40" s="136" t="s">
        <v>941</v>
      </c>
      <c r="BS40" s="136" t="s">
        <v>941</v>
      </c>
      <c r="BT40" s="136" t="s">
        <v>941</v>
      </c>
      <c r="BU40" s="136" t="s">
        <v>941</v>
      </c>
      <c r="BV40" s="136" t="s">
        <v>941</v>
      </c>
      <c r="BW40" s="136" t="s">
        <v>941</v>
      </c>
      <c r="BX40" s="136" t="s">
        <v>941</v>
      </c>
      <c r="BY40" s="136" t="s">
        <v>941</v>
      </c>
      <c r="BZ40" s="136" t="s">
        <v>941</v>
      </c>
      <c r="CA40" s="136" t="s">
        <v>941</v>
      </c>
      <c r="CB40" s="136" t="s">
        <v>948</v>
      </c>
      <c r="CC40" s="136" t="s">
        <v>948</v>
      </c>
      <c r="CD40" s="136" t="s">
        <v>941</v>
      </c>
      <c r="CE40" s="136" t="s">
        <v>948</v>
      </c>
      <c r="CF40" s="136" t="s">
        <v>941</v>
      </c>
      <c r="CG40" s="136" t="s">
        <v>948</v>
      </c>
      <c r="CH40" s="136" t="s">
        <v>948</v>
      </c>
      <c r="CI40" s="136" t="s">
        <v>941</v>
      </c>
      <c r="CJ40" s="136" t="s">
        <v>941</v>
      </c>
      <c r="CK40" s="136" t="s">
        <v>941</v>
      </c>
      <c r="CL40" s="136" t="s">
        <v>941</v>
      </c>
      <c r="CM40" s="136" t="s">
        <v>941</v>
      </c>
      <c r="CN40" s="136" t="s">
        <v>948</v>
      </c>
      <c r="CO40" s="136" t="s">
        <v>540</v>
      </c>
      <c r="CP40" s="136" t="s">
        <v>941</v>
      </c>
      <c r="CQ40" s="136" t="s">
        <v>941</v>
      </c>
      <c r="CR40" s="136" t="s">
        <v>941</v>
      </c>
      <c r="CS40" s="136" t="s">
        <v>941</v>
      </c>
      <c r="CT40" s="136" t="s">
        <v>941</v>
      </c>
      <c r="CU40" s="136" t="s">
        <v>941</v>
      </c>
      <c r="CV40" s="136" t="s">
        <v>941</v>
      </c>
      <c r="CW40" s="136" t="s">
        <v>941</v>
      </c>
      <c r="CX40" s="136" t="s">
        <v>941</v>
      </c>
      <c r="CY40" s="136" t="s">
        <v>941</v>
      </c>
      <c r="CZ40" s="136" t="s">
        <v>941</v>
      </c>
      <c r="DA40" s="136" t="s">
        <v>941</v>
      </c>
      <c r="DB40" s="136" t="s">
        <v>941</v>
      </c>
      <c r="DC40" s="136" t="s">
        <v>941</v>
      </c>
      <c r="DD40" s="136" t="s">
        <v>941</v>
      </c>
      <c r="DE40" s="136" t="s">
        <v>941</v>
      </c>
      <c r="DF40" s="136" t="s">
        <v>941</v>
      </c>
      <c r="DG40" s="136" t="s">
        <v>941</v>
      </c>
      <c r="DH40" s="136" t="s">
        <v>941</v>
      </c>
      <c r="DI40" s="136" t="s">
        <v>941</v>
      </c>
      <c r="DJ40" s="136" t="s">
        <v>1692</v>
      </c>
      <c r="DK40" s="137">
        <v>42754.618425925924</v>
      </c>
      <c r="DL40" s="136" t="s">
        <v>1353</v>
      </c>
      <c r="DM40" s="137">
        <v>42760.665891203702</v>
      </c>
      <c r="DN40" s="133">
        <v>42086.575844907406</v>
      </c>
      <c r="DO40" s="132" t="s">
        <v>957</v>
      </c>
      <c r="DP40" s="133">
        <v>42086.575844907406</v>
      </c>
    </row>
    <row r="41" spans="1:120" ht="188.5" x14ac:dyDescent="0.35">
      <c r="A41" s="135">
        <v>40</v>
      </c>
      <c r="B41" s="136" t="s">
        <v>4364</v>
      </c>
      <c r="C41" s="135">
        <v>422</v>
      </c>
      <c r="D41" s="135" t="b">
        <v>1</v>
      </c>
      <c r="E41" s="136" t="s">
        <v>941</v>
      </c>
      <c r="F41" s="136" t="s">
        <v>1792</v>
      </c>
      <c r="G41" s="136" t="s">
        <v>1005</v>
      </c>
      <c r="H41" s="136" t="s">
        <v>4972</v>
      </c>
      <c r="I41" s="136" t="s">
        <v>4384</v>
      </c>
      <c r="J41" s="136" t="s">
        <v>1792</v>
      </c>
      <c r="K41" s="136" t="s">
        <v>230</v>
      </c>
      <c r="L41" s="136" t="s">
        <v>4972</v>
      </c>
      <c r="M41" s="136" t="s">
        <v>1793</v>
      </c>
      <c r="N41" s="136" t="s">
        <v>1794</v>
      </c>
      <c r="O41" s="136" t="s">
        <v>4973</v>
      </c>
      <c r="P41" s="136" t="s">
        <v>4974</v>
      </c>
      <c r="Q41" s="136" t="s">
        <v>948</v>
      </c>
      <c r="R41" s="136" t="s">
        <v>948</v>
      </c>
      <c r="S41" s="136" t="s">
        <v>4975</v>
      </c>
      <c r="T41" s="136" t="s">
        <v>3559</v>
      </c>
      <c r="U41" s="136" t="s">
        <v>4976</v>
      </c>
      <c r="V41" s="136" t="s">
        <v>948</v>
      </c>
      <c r="W41" s="136" t="s">
        <v>948</v>
      </c>
      <c r="X41" s="136" t="s">
        <v>948</v>
      </c>
      <c r="Y41" s="136" t="s">
        <v>4977</v>
      </c>
      <c r="Z41" s="136" t="s">
        <v>4978</v>
      </c>
      <c r="AA41" s="136" t="s">
        <v>948</v>
      </c>
      <c r="AB41" s="136" t="s">
        <v>4979</v>
      </c>
      <c r="AC41" s="136" t="s">
        <v>948</v>
      </c>
      <c r="AD41" s="136" t="s">
        <v>4979</v>
      </c>
      <c r="AE41" s="136" t="s">
        <v>4980</v>
      </c>
      <c r="AF41" s="136" t="s">
        <v>4981</v>
      </c>
      <c r="AG41" s="136" t="s">
        <v>3560</v>
      </c>
      <c r="AH41" s="136" t="s">
        <v>4982</v>
      </c>
      <c r="AI41" s="136" t="s">
        <v>3849</v>
      </c>
      <c r="AJ41" s="136" t="s">
        <v>2010</v>
      </c>
      <c r="AK41" s="136" t="s">
        <v>4983</v>
      </c>
      <c r="AL41" s="136" t="s">
        <v>941</v>
      </c>
      <c r="AM41" s="136" t="s">
        <v>4984</v>
      </c>
      <c r="AN41" s="136" t="s">
        <v>941</v>
      </c>
      <c r="AO41" s="136" t="s">
        <v>941</v>
      </c>
      <c r="AP41" s="136" t="s">
        <v>941</v>
      </c>
      <c r="AQ41" s="136" t="s">
        <v>941</v>
      </c>
      <c r="AR41" s="136" t="s">
        <v>941</v>
      </c>
      <c r="AS41" s="136" t="s">
        <v>941</v>
      </c>
      <c r="AT41" s="136" t="s">
        <v>941</v>
      </c>
      <c r="AU41" s="136" t="s">
        <v>941</v>
      </c>
      <c r="AV41" s="136" t="s">
        <v>941</v>
      </c>
      <c r="AW41" s="136" t="s">
        <v>941</v>
      </c>
      <c r="AX41" s="136" t="s">
        <v>941</v>
      </c>
      <c r="AY41" s="136" t="s">
        <v>941</v>
      </c>
      <c r="AZ41" s="136" t="s">
        <v>941</v>
      </c>
      <c r="BA41" s="136" t="s">
        <v>941</v>
      </c>
      <c r="BB41" s="136" t="s">
        <v>941</v>
      </c>
      <c r="BC41" s="136" t="s">
        <v>941</v>
      </c>
      <c r="BD41" s="136" t="s">
        <v>941</v>
      </c>
      <c r="BE41" s="136" t="s">
        <v>941</v>
      </c>
      <c r="BF41" s="136" t="s">
        <v>941</v>
      </c>
      <c r="BG41" s="136" t="s">
        <v>941</v>
      </c>
      <c r="BH41" s="136" t="s">
        <v>941</v>
      </c>
      <c r="BI41" s="136" t="s">
        <v>941</v>
      </c>
      <c r="BJ41" s="136" t="s">
        <v>941</v>
      </c>
      <c r="BK41" s="136" t="s">
        <v>941</v>
      </c>
      <c r="BL41" s="136" t="s">
        <v>941</v>
      </c>
      <c r="BM41" s="136" t="s">
        <v>941</v>
      </c>
      <c r="BN41" s="136" t="s">
        <v>941</v>
      </c>
      <c r="BO41" s="136" t="s">
        <v>941</v>
      </c>
      <c r="BP41" s="136" t="s">
        <v>941</v>
      </c>
      <c r="BQ41" s="136" t="s">
        <v>941</v>
      </c>
      <c r="BR41" s="136" t="s">
        <v>941</v>
      </c>
      <c r="BS41" s="136" t="s">
        <v>941</v>
      </c>
      <c r="BT41" s="136" t="s">
        <v>941</v>
      </c>
      <c r="BU41" s="136" t="s">
        <v>941</v>
      </c>
      <c r="BV41" s="136" t="s">
        <v>941</v>
      </c>
      <c r="BW41" s="136" t="s">
        <v>941</v>
      </c>
      <c r="BX41" s="136" t="s">
        <v>941</v>
      </c>
      <c r="BY41" s="136" t="s">
        <v>941</v>
      </c>
      <c r="BZ41" s="136" t="s">
        <v>941</v>
      </c>
      <c r="CA41" s="136" t="s">
        <v>941</v>
      </c>
      <c r="CB41" s="136" t="s">
        <v>948</v>
      </c>
      <c r="CC41" s="136" t="s">
        <v>948</v>
      </c>
      <c r="CD41" s="136" t="s">
        <v>941</v>
      </c>
      <c r="CE41" s="136" t="s">
        <v>948</v>
      </c>
      <c r="CF41" s="136" t="s">
        <v>941</v>
      </c>
      <c r="CG41" s="136" t="s">
        <v>948</v>
      </c>
      <c r="CH41" s="136" t="s">
        <v>948</v>
      </c>
      <c r="CI41" s="136" t="s">
        <v>941</v>
      </c>
      <c r="CJ41" s="136" t="s">
        <v>941</v>
      </c>
      <c r="CK41" s="136" t="s">
        <v>941</v>
      </c>
      <c r="CL41" s="136" t="s">
        <v>941</v>
      </c>
      <c r="CM41" s="136" t="s">
        <v>941</v>
      </c>
      <c r="CN41" s="136" t="s">
        <v>948</v>
      </c>
      <c r="CO41" s="136" t="s">
        <v>540</v>
      </c>
      <c r="CP41" s="136" t="s">
        <v>941</v>
      </c>
      <c r="CQ41" s="136" t="s">
        <v>941</v>
      </c>
      <c r="CR41" s="136" t="s">
        <v>941</v>
      </c>
      <c r="CS41" s="136" t="s">
        <v>941</v>
      </c>
      <c r="CT41" s="136" t="s">
        <v>941</v>
      </c>
      <c r="CU41" s="136" t="s">
        <v>941</v>
      </c>
      <c r="CV41" s="136" t="s">
        <v>941</v>
      </c>
      <c r="CW41" s="136" t="s">
        <v>941</v>
      </c>
      <c r="CX41" s="136" t="s">
        <v>941</v>
      </c>
      <c r="CY41" s="136" t="s">
        <v>941</v>
      </c>
      <c r="CZ41" s="136" t="s">
        <v>941</v>
      </c>
      <c r="DA41" s="136" t="s">
        <v>941</v>
      </c>
      <c r="DB41" s="136" t="s">
        <v>941</v>
      </c>
      <c r="DC41" s="136" t="s">
        <v>4985</v>
      </c>
      <c r="DD41" s="136" t="s">
        <v>941</v>
      </c>
      <c r="DE41" s="136" t="s">
        <v>941</v>
      </c>
      <c r="DF41" s="136" t="s">
        <v>941</v>
      </c>
      <c r="DG41" s="136" t="s">
        <v>941</v>
      </c>
      <c r="DH41" s="136" t="s">
        <v>941</v>
      </c>
      <c r="DI41" s="136" t="s">
        <v>941</v>
      </c>
      <c r="DJ41" s="136" t="s">
        <v>1692</v>
      </c>
      <c r="DK41" s="137">
        <v>42754.618460648147</v>
      </c>
      <c r="DL41" s="136" t="s">
        <v>1692</v>
      </c>
      <c r="DM41" s="137">
        <v>42754.618460648147</v>
      </c>
      <c r="DN41" s="133">
        <v>42086.575856481482</v>
      </c>
      <c r="DO41" s="132" t="s">
        <v>957</v>
      </c>
      <c r="DP41" s="133">
        <v>42086.575856481482</v>
      </c>
    </row>
    <row r="42" spans="1:120" ht="58" x14ac:dyDescent="0.35">
      <c r="A42" s="135">
        <v>41</v>
      </c>
      <c r="B42" s="136" t="s">
        <v>4364</v>
      </c>
      <c r="C42" s="135">
        <v>45</v>
      </c>
      <c r="D42" s="135" t="b">
        <v>1</v>
      </c>
      <c r="E42" s="136" t="s">
        <v>1196</v>
      </c>
      <c r="F42" s="136" t="s">
        <v>2631</v>
      </c>
      <c r="G42" s="136" t="s">
        <v>943</v>
      </c>
      <c r="H42" s="136" t="s">
        <v>2632</v>
      </c>
      <c r="I42" s="136" t="s">
        <v>941</v>
      </c>
      <c r="J42" s="136" t="s">
        <v>941</v>
      </c>
      <c r="K42" s="136" t="s">
        <v>236</v>
      </c>
      <c r="L42" s="136" t="s">
        <v>941</v>
      </c>
      <c r="M42" s="136" t="s">
        <v>2633</v>
      </c>
      <c r="N42" s="136" t="s">
        <v>2634</v>
      </c>
      <c r="O42" s="136" t="s">
        <v>4986</v>
      </c>
      <c r="P42" s="136" t="s">
        <v>4987</v>
      </c>
      <c r="Q42" s="136" t="s">
        <v>4988</v>
      </c>
      <c r="R42" s="136" t="s">
        <v>948</v>
      </c>
      <c r="S42" s="136" t="s">
        <v>4989</v>
      </c>
      <c r="T42" s="136" t="s">
        <v>4990</v>
      </c>
      <c r="U42" s="136" t="s">
        <v>4991</v>
      </c>
      <c r="V42" s="136" t="s">
        <v>948</v>
      </c>
      <c r="W42" s="136" t="s">
        <v>948</v>
      </c>
      <c r="X42" s="136" t="s">
        <v>948</v>
      </c>
      <c r="Y42" s="136" t="s">
        <v>4992</v>
      </c>
      <c r="Z42" s="136" t="s">
        <v>4993</v>
      </c>
      <c r="AA42" s="136" t="s">
        <v>948</v>
      </c>
      <c r="AB42" s="136" t="s">
        <v>4994</v>
      </c>
      <c r="AC42" s="136" t="s">
        <v>948</v>
      </c>
      <c r="AD42" s="136" t="s">
        <v>4994</v>
      </c>
      <c r="AE42" s="136" t="s">
        <v>4995</v>
      </c>
      <c r="AF42" s="136" t="s">
        <v>4996</v>
      </c>
      <c r="AG42" s="136" t="s">
        <v>1481</v>
      </c>
      <c r="AH42" s="136" t="s">
        <v>4997</v>
      </c>
      <c r="AI42" s="136" t="s">
        <v>3259</v>
      </c>
      <c r="AJ42" s="136" t="s">
        <v>948</v>
      </c>
      <c r="AK42" s="136" t="s">
        <v>948</v>
      </c>
      <c r="AL42" s="136" t="s">
        <v>941</v>
      </c>
      <c r="AM42" s="136" t="s">
        <v>4998</v>
      </c>
      <c r="AN42" s="136" t="s">
        <v>941</v>
      </c>
      <c r="AO42" s="136" t="s">
        <v>941</v>
      </c>
      <c r="AP42" s="136" t="s">
        <v>941</v>
      </c>
      <c r="AQ42" s="136" t="s">
        <v>941</v>
      </c>
      <c r="AR42" s="136" t="s">
        <v>941</v>
      </c>
      <c r="AS42" s="136" t="s">
        <v>941</v>
      </c>
      <c r="AT42" s="136" t="s">
        <v>941</v>
      </c>
      <c r="AU42" s="136" t="s">
        <v>941</v>
      </c>
      <c r="AV42" s="136" t="s">
        <v>941</v>
      </c>
      <c r="AW42" s="136" t="s">
        <v>941</v>
      </c>
      <c r="AX42" s="136" t="s">
        <v>941</v>
      </c>
      <c r="AY42" s="136" t="s">
        <v>941</v>
      </c>
      <c r="AZ42" s="136" t="s">
        <v>941</v>
      </c>
      <c r="BA42" s="136" t="s">
        <v>941</v>
      </c>
      <c r="BB42" s="136" t="s">
        <v>941</v>
      </c>
      <c r="BC42" s="136" t="s">
        <v>941</v>
      </c>
      <c r="BD42" s="136" t="s">
        <v>941</v>
      </c>
      <c r="BE42" s="136" t="s">
        <v>941</v>
      </c>
      <c r="BF42" s="136" t="s">
        <v>941</v>
      </c>
      <c r="BG42" s="136" t="s">
        <v>941</v>
      </c>
      <c r="BH42" s="136" t="s">
        <v>941</v>
      </c>
      <c r="BI42" s="136" t="s">
        <v>941</v>
      </c>
      <c r="BJ42" s="136" t="s">
        <v>941</v>
      </c>
      <c r="BK42" s="136" t="s">
        <v>941</v>
      </c>
      <c r="BL42" s="136" t="s">
        <v>941</v>
      </c>
      <c r="BM42" s="136" t="s">
        <v>941</v>
      </c>
      <c r="BN42" s="136" t="s">
        <v>941</v>
      </c>
      <c r="BO42" s="136" t="s">
        <v>941</v>
      </c>
      <c r="BP42" s="136" t="s">
        <v>941</v>
      </c>
      <c r="BQ42" s="136" t="s">
        <v>941</v>
      </c>
      <c r="BR42" s="136" t="s">
        <v>941</v>
      </c>
      <c r="BS42" s="136" t="s">
        <v>941</v>
      </c>
      <c r="BT42" s="136" t="s">
        <v>941</v>
      </c>
      <c r="BU42" s="136" t="s">
        <v>941</v>
      </c>
      <c r="BV42" s="136" t="s">
        <v>941</v>
      </c>
      <c r="BW42" s="136" t="s">
        <v>941</v>
      </c>
      <c r="BX42" s="136" t="s">
        <v>941</v>
      </c>
      <c r="BY42" s="136" t="s">
        <v>941</v>
      </c>
      <c r="BZ42" s="136" t="s">
        <v>941</v>
      </c>
      <c r="CA42" s="136" t="s">
        <v>941</v>
      </c>
      <c r="CB42" s="136" t="s">
        <v>948</v>
      </c>
      <c r="CC42" s="136" t="s">
        <v>948</v>
      </c>
      <c r="CD42" s="136" t="s">
        <v>941</v>
      </c>
      <c r="CE42" s="136" t="s">
        <v>948</v>
      </c>
      <c r="CF42" s="136" t="s">
        <v>941</v>
      </c>
      <c r="CG42" s="136" t="s">
        <v>948</v>
      </c>
      <c r="CH42" s="136" t="s">
        <v>948</v>
      </c>
      <c r="CI42" s="136" t="s">
        <v>941</v>
      </c>
      <c r="CJ42" s="136" t="s">
        <v>941</v>
      </c>
      <c r="CK42" s="136" t="s">
        <v>941</v>
      </c>
      <c r="CL42" s="136" t="s">
        <v>941</v>
      </c>
      <c r="CM42" s="136" t="s">
        <v>941</v>
      </c>
      <c r="CN42" s="136" t="s">
        <v>948</v>
      </c>
      <c r="CO42" s="136" t="s">
        <v>540</v>
      </c>
      <c r="CP42" s="136" t="s">
        <v>941</v>
      </c>
      <c r="CQ42" s="136" t="s">
        <v>941</v>
      </c>
      <c r="CR42" s="136" t="s">
        <v>941</v>
      </c>
      <c r="CS42" s="136" t="s">
        <v>941</v>
      </c>
      <c r="CT42" s="136" t="s">
        <v>941</v>
      </c>
      <c r="CU42" s="136" t="s">
        <v>941</v>
      </c>
      <c r="CV42" s="136" t="s">
        <v>941</v>
      </c>
      <c r="CW42" s="136" t="s">
        <v>941</v>
      </c>
      <c r="CX42" s="136" t="s">
        <v>941</v>
      </c>
      <c r="CY42" s="136" t="s">
        <v>941</v>
      </c>
      <c r="CZ42" s="136" t="s">
        <v>941</v>
      </c>
      <c r="DA42" s="136" t="s">
        <v>941</v>
      </c>
      <c r="DB42" s="136" t="s">
        <v>941</v>
      </c>
      <c r="DC42" s="136" t="s">
        <v>941</v>
      </c>
      <c r="DD42" s="136" t="s">
        <v>941</v>
      </c>
      <c r="DE42" s="136" t="s">
        <v>941</v>
      </c>
      <c r="DF42" s="136" t="s">
        <v>941</v>
      </c>
      <c r="DG42" s="136" t="s">
        <v>941</v>
      </c>
      <c r="DH42" s="136" t="s">
        <v>941</v>
      </c>
      <c r="DI42" s="136" t="s">
        <v>941</v>
      </c>
      <c r="DJ42" s="136" t="s">
        <v>1692</v>
      </c>
      <c r="DK42" s="137">
        <v>42754.618506944447</v>
      </c>
      <c r="DL42" s="136" t="s">
        <v>1692</v>
      </c>
      <c r="DM42" s="137">
        <v>42781.487141203703</v>
      </c>
      <c r="DN42" s="133">
        <v>42086.575868055559</v>
      </c>
      <c r="DO42" s="132" t="s">
        <v>957</v>
      </c>
      <c r="DP42" s="133">
        <v>42086.575868055559</v>
      </c>
    </row>
    <row r="43" spans="1:120" ht="116" x14ac:dyDescent="0.35">
      <c r="A43" s="135">
        <v>42</v>
      </c>
      <c r="B43" s="136" t="s">
        <v>4364</v>
      </c>
      <c r="C43" s="135">
        <v>187</v>
      </c>
      <c r="D43" s="135" t="b">
        <v>1</v>
      </c>
      <c r="E43" s="136" t="s">
        <v>941</v>
      </c>
      <c r="F43" s="136" t="s">
        <v>2635</v>
      </c>
      <c r="G43" s="136" t="s">
        <v>4999</v>
      </c>
      <c r="H43" s="136" t="s">
        <v>2636</v>
      </c>
      <c r="I43" s="136" t="s">
        <v>4431</v>
      </c>
      <c r="J43" s="136" t="s">
        <v>5000</v>
      </c>
      <c r="K43" s="136" t="s">
        <v>941</v>
      </c>
      <c r="L43" s="136" t="s">
        <v>2636</v>
      </c>
      <c r="M43" s="136" t="s">
        <v>2637</v>
      </c>
      <c r="N43" s="136" t="s">
        <v>5001</v>
      </c>
      <c r="O43" s="136" t="s">
        <v>5002</v>
      </c>
      <c r="P43" s="136" t="s">
        <v>5003</v>
      </c>
      <c r="Q43" s="136" t="s">
        <v>5004</v>
      </c>
      <c r="R43" s="136" t="s">
        <v>5005</v>
      </c>
      <c r="S43" s="136" t="s">
        <v>5006</v>
      </c>
      <c r="T43" s="136" t="s">
        <v>5007</v>
      </c>
      <c r="U43" s="136" t="s">
        <v>5008</v>
      </c>
      <c r="V43" s="136" t="s">
        <v>948</v>
      </c>
      <c r="W43" s="136" t="s">
        <v>948</v>
      </c>
      <c r="X43" s="136" t="s">
        <v>948</v>
      </c>
      <c r="Y43" s="136" t="s">
        <v>5009</v>
      </c>
      <c r="Z43" s="136" t="s">
        <v>5010</v>
      </c>
      <c r="AA43" s="136" t="s">
        <v>5011</v>
      </c>
      <c r="AB43" s="136" t="s">
        <v>5012</v>
      </c>
      <c r="AC43" s="136" t="s">
        <v>5013</v>
      </c>
      <c r="AD43" s="136" t="s">
        <v>5014</v>
      </c>
      <c r="AE43" s="136" t="s">
        <v>5015</v>
      </c>
      <c r="AF43" s="136" t="s">
        <v>5016</v>
      </c>
      <c r="AG43" s="136" t="s">
        <v>1554</v>
      </c>
      <c r="AH43" s="136" t="s">
        <v>5017</v>
      </c>
      <c r="AI43" s="136" t="s">
        <v>5005</v>
      </c>
      <c r="AJ43" s="136" t="s">
        <v>4214</v>
      </c>
      <c r="AK43" s="136" t="s">
        <v>1405</v>
      </c>
      <c r="AL43" s="136" t="s">
        <v>941</v>
      </c>
      <c r="AM43" s="136" t="s">
        <v>5018</v>
      </c>
      <c r="AN43" s="136" t="s">
        <v>941</v>
      </c>
      <c r="AO43" s="136" t="s">
        <v>941</v>
      </c>
      <c r="AP43" s="136" t="s">
        <v>941</v>
      </c>
      <c r="AQ43" s="136" t="s">
        <v>941</v>
      </c>
      <c r="AR43" s="136" t="s">
        <v>941</v>
      </c>
      <c r="AS43" s="136" t="s">
        <v>941</v>
      </c>
      <c r="AT43" s="136" t="s">
        <v>941</v>
      </c>
      <c r="AU43" s="136" t="s">
        <v>941</v>
      </c>
      <c r="AV43" s="136" t="s">
        <v>941</v>
      </c>
      <c r="AW43" s="136" t="s">
        <v>941</v>
      </c>
      <c r="AX43" s="136" t="s">
        <v>941</v>
      </c>
      <c r="AY43" s="136" t="s">
        <v>941</v>
      </c>
      <c r="AZ43" s="136" t="s">
        <v>941</v>
      </c>
      <c r="BA43" s="136" t="s">
        <v>941</v>
      </c>
      <c r="BB43" s="136" t="s">
        <v>941</v>
      </c>
      <c r="BC43" s="136" t="s">
        <v>941</v>
      </c>
      <c r="BD43" s="136" t="s">
        <v>941</v>
      </c>
      <c r="BE43" s="136" t="s">
        <v>941</v>
      </c>
      <c r="BF43" s="136" t="s">
        <v>941</v>
      </c>
      <c r="BG43" s="136" t="s">
        <v>941</v>
      </c>
      <c r="BH43" s="136" t="s">
        <v>941</v>
      </c>
      <c r="BI43" s="136" t="s">
        <v>941</v>
      </c>
      <c r="BJ43" s="136" t="s">
        <v>941</v>
      </c>
      <c r="BK43" s="136" t="s">
        <v>1378</v>
      </c>
      <c r="BL43" s="136" t="s">
        <v>941</v>
      </c>
      <c r="BM43" s="136" t="s">
        <v>941</v>
      </c>
      <c r="BN43" s="136" t="s">
        <v>941</v>
      </c>
      <c r="BO43" s="136" t="s">
        <v>941</v>
      </c>
      <c r="BP43" s="136" t="s">
        <v>941</v>
      </c>
      <c r="BQ43" s="136" t="s">
        <v>941</v>
      </c>
      <c r="BR43" s="136" t="s">
        <v>5019</v>
      </c>
      <c r="BS43" s="136" t="s">
        <v>5020</v>
      </c>
      <c r="BT43" s="136" t="s">
        <v>941</v>
      </c>
      <c r="BU43" s="136" t="s">
        <v>941</v>
      </c>
      <c r="BV43" s="136" t="s">
        <v>941</v>
      </c>
      <c r="BW43" s="136" t="s">
        <v>941</v>
      </c>
      <c r="BX43" s="136" t="s">
        <v>941</v>
      </c>
      <c r="BY43" s="136" t="s">
        <v>941</v>
      </c>
      <c r="BZ43" s="136" t="s">
        <v>941</v>
      </c>
      <c r="CA43" s="136" t="s">
        <v>941</v>
      </c>
      <c r="CB43" s="136" t="s">
        <v>5021</v>
      </c>
      <c r="CC43" s="136" t="s">
        <v>948</v>
      </c>
      <c r="CD43" s="136" t="s">
        <v>941</v>
      </c>
      <c r="CE43" s="136" t="s">
        <v>948</v>
      </c>
      <c r="CF43" s="136" t="s">
        <v>941</v>
      </c>
      <c r="CG43" s="136" t="s">
        <v>948</v>
      </c>
      <c r="CH43" s="136" t="s">
        <v>1791</v>
      </c>
      <c r="CI43" s="136" t="s">
        <v>5022</v>
      </c>
      <c r="CJ43" s="136" t="s">
        <v>5023</v>
      </c>
      <c r="CK43" s="136" t="s">
        <v>941</v>
      </c>
      <c r="CL43" s="136" t="s">
        <v>941</v>
      </c>
      <c r="CM43" s="136" t="s">
        <v>941</v>
      </c>
      <c r="CN43" s="136" t="s">
        <v>5022</v>
      </c>
      <c r="CO43" s="136" t="s">
        <v>5024</v>
      </c>
      <c r="CP43" s="136" t="s">
        <v>941</v>
      </c>
      <c r="CQ43" s="136" t="s">
        <v>941</v>
      </c>
      <c r="CR43" s="136" t="s">
        <v>941</v>
      </c>
      <c r="CS43" s="136" t="s">
        <v>941</v>
      </c>
      <c r="CT43" s="136" t="s">
        <v>941</v>
      </c>
      <c r="CU43" s="136" t="s">
        <v>941</v>
      </c>
      <c r="CV43" s="136" t="s">
        <v>941</v>
      </c>
      <c r="CW43" s="136" t="s">
        <v>941</v>
      </c>
      <c r="CX43" s="136" t="s">
        <v>941</v>
      </c>
      <c r="CY43" s="136" t="s">
        <v>941</v>
      </c>
      <c r="CZ43" s="136" t="s">
        <v>941</v>
      </c>
      <c r="DA43" s="136" t="s">
        <v>941</v>
      </c>
      <c r="DB43" s="136" t="s">
        <v>941</v>
      </c>
      <c r="DC43" s="136" t="s">
        <v>941</v>
      </c>
      <c r="DD43" s="136" t="s">
        <v>941</v>
      </c>
      <c r="DE43" s="136" t="s">
        <v>941</v>
      </c>
      <c r="DF43" s="136" t="s">
        <v>941</v>
      </c>
      <c r="DG43" s="136" t="s">
        <v>941</v>
      </c>
      <c r="DH43" s="136" t="s">
        <v>941</v>
      </c>
      <c r="DI43" s="136" t="s">
        <v>941</v>
      </c>
      <c r="DJ43" s="136" t="s">
        <v>1692</v>
      </c>
      <c r="DK43" s="137">
        <v>42754.618530092594</v>
      </c>
      <c r="DL43" s="136" t="s">
        <v>1692</v>
      </c>
      <c r="DM43" s="137">
        <v>42754.618530092594</v>
      </c>
      <c r="DN43" s="133">
        <v>42086.575879629629</v>
      </c>
      <c r="DO43" s="132" t="s">
        <v>957</v>
      </c>
      <c r="DP43" s="133">
        <v>42086.575891203705</v>
      </c>
    </row>
    <row r="44" spans="1:120" ht="116" x14ac:dyDescent="0.35">
      <c r="A44" s="135">
        <v>43</v>
      </c>
      <c r="B44" s="136" t="s">
        <v>4364</v>
      </c>
      <c r="C44" s="135">
        <v>24</v>
      </c>
      <c r="D44" s="135" t="b">
        <v>1</v>
      </c>
      <c r="E44" s="136" t="s">
        <v>941</v>
      </c>
      <c r="F44" s="136" t="s">
        <v>5025</v>
      </c>
      <c r="G44" s="136" t="s">
        <v>989</v>
      </c>
      <c r="H44" s="136" t="s">
        <v>2586</v>
      </c>
      <c r="I44" s="136" t="s">
        <v>3387</v>
      </c>
      <c r="J44" s="136" t="s">
        <v>5025</v>
      </c>
      <c r="K44" s="136" t="s">
        <v>245</v>
      </c>
      <c r="L44" s="136" t="s">
        <v>2586</v>
      </c>
      <c r="M44" s="136" t="s">
        <v>5026</v>
      </c>
      <c r="N44" s="136" t="s">
        <v>5027</v>
      </c>
      <c r="O44" s="136" t="s">
        <v>5028</v>
      </c>
      <c r="P44" s="136" t="s">
        <v>5029</v>
      </c>
      <c r="Q44" s="136" t="s">
        <v>5030</v>
      </c>
      <c r="R44" s="136" t="s">
        <v>948</v>
      </c>
      <c r="S44" s="136" t="s">
        <v>5031</v>
      </c>
      <c r="T44" s="136" t="s">
        <v>5032</v>
      </c>
      <c r="U44" s="136" t="s">
        <v>5033</v>
      </c>
      <c r="V44" s="136" t="s">
        <v>5034</v>
      </c>
      <c r="W44" s="136" t="s">
        <v>5035</v>
      </c>
      <c r="X44" s="136" t="s">
        <v>5036</v>
      </c>
      <c r="Y44" s="136" t="s">
        <v>5037</v>
      </c>
      <c r="Z44" s="136" t="s">
        <v>5038</v>
      </c>
      <c r="AA44" s="136" t="s">
        <v>5039</v>
      </c>
      <c r="AB44" s="136" t="s">
        <v>5040</v>
      </c>
      <c r="AC44" s="136" t="s">
        <v>948</v>
      </c>
      <c r="AD44" s="136" t="s">
        <v>5040</v>
      </c>
      <c r="AE44" s="136" t="s">
        <v>5041</v>
      </c>
      <c r="AF44" s="136" t="s">
        <v>5042</v>
      </c>
      <c r="AG44" s="136" t="s">
        <v>947</v>
      </c>
      <c r="AH44" s="136" t="s">
        <v>5043</v>
      </c>
      <c r="AI44" s="136" t="s">
        <v>5044</v>
      </c>
      <c r="AJ44" s="136" t="s">
        <v>5045</v>
      </c>
      <c r="AK44" s="136" t="s">
        <v>948</v>
      </c>
      <c r="AL44" s="136" t="s">
        <v>941</v>
      </c>
      <c r="AM44" s="136" t="s">
        <v>5046</v>
      </c>
      <c r="AN44" s="136" t="s">
        <v>5028</v>
      </c>
      <c r="AO44" s="136" t="s">
        <v>5029</v>
      </c>
      <c r="AP44" s="136" t="s">
        <v>5030</v>
      </c>
      <c r="AQ44" s="136" t="s">
        <v>948</v>
      </c>
      <c r="AR44" s="136" t="s">
        <v>5031</v>
      </c>
      <c r="AS44" s="136" t="s">
        <v>5032</v>
      </c>
      <c r="AT44" s="136" t="s">
        <v>5033</v>
      </c>
      <c r="AU44" s="136" t="s">
        <v>941</v>
      </c>
      <c r="AV44" s="136" t="s">
        <v>941</v>
      </c>
      <c r="AW44" s="136" t="s">
        <v>941</v>
      </c>
      <c r="AX44" s="136" t="s">
        <v>5037</v>
      </c>
      <c r="AY44" s="136" t="s">
        <v>5038</v>
      </c>
      <c r="AZ44" s="136" t="s">
        <v>5039</v>
      </c>
      <c r="BA44" s="136" t="s">
        <v>5040</v>
      </c>
      <c r="BB44" s="136" t="s">
        <v>948</v>
      </c>
      <c r="BC44" s="136" t="s">
        <v>5040</v>
      </c>
      <c r="BD44" s="136" t="s">
        <v>5041</v>
      </c>
      <c r="BE44" s="136" t="s">
        <v>5042</v>
      </c>
      <c r="BF44" s="136" t="s">
        <v>5043</v>
      </c>
      <c r="BG44" s="136" t="s">
        <v>5044</v>
      </c>
      <c r="BH44" s="136" t="s">
        <v>5045</v>
      </c>
      <c r="BI44" s="136" t="s">
        <v>948</v>
      </c>
      <c r="BJ44" s="136" t="s">
        <v>5046</v>
      </c>
      <c r="BK44" s="136" t="s">
        <v>5047</v>
      </c>
      <c r="BL44" s="136" t="s">
        <v>941</v>
      </c>
      <c r="BM44" s="136" t="s">
        <v>941</v>
      </c>
      <c r="BN44" s="136" t="s">
        <v>941</v>
      </c>
      <c r="BO44" s="136" t="s">
        <v>941</v>
      </c>
      <c r="BP44" s="136" t="s">
        <v>941</v>
      </c>
      <c r="BQ44" s="136" t="s">
        <v>941</v>
      </c>
      <c r="BR44" s="136" t="s">
        <v>941</v>
      </c>
      <c r="BS44" s="136" t="s">
        <v>941</v>
      </c>
      <c r="BT44" s="136" t="s">
        <v>941</v>
      </c>
      <c r="BU44" s="136" t="s">
        <v>941</v>
      </c>
      <c r="BV44" s="136" t="s">
        <v>941</v>
      </c>
      <c r="BW44" s="136" t="s">
        <v>941</v>
      </c>
      <c r="BX44" s="136" t="s">
        <v>941</v>
      </c>
      <c r="BY44" s="136" t="s">
        <v>941</v>
      </c>
      <c r="BZ44" s="136" t="s">
        <v>941</v>
      </c>
      <c r="CA44" s="136" t="s">
        <v>941</v>
      </c>
      <c r="CB44" s="136" t="s">
        <v>5047</v>
      </c>
      <c r="CC44" s="136" t="s">
        <v>948</v>
      </c>
      <c r="CD44" s="136" t="s">
        <v>941</v>
      </c>
      <c r="CE44" s="136" t="s">
        <v>948</v>
      </c>
      <c r="CF44" s="136" t="s">
        <v>941</v>
      </c>
      <c r="CG44" s="136" t="s">
        <v>948</v>
      </c>
      <c r="CH44" s="136" t="s">
        <v>1227</v>
      </c>
      <c r="CI44" s="136" t="s">
        <v>5048</v>
      </c>
      <c r="CJ44" s="136" t="s">
        <v>5049</v>
      </c>
      <c r="CK44" s="136" t="s">
        <v>941</v>
      </c>
      <c r="CL44" s="136" t="s">
        <v>941</v>
      </c>
      <c r="CM44" s="136" t="s">
        <v>5050</v>
      </c>
      <c r="CN44" s="136" t="s">
        <v>5048</v>
      </c>
      <c r="CO44" s="136" t="s">
        <v>5051</v>
      </c>
      <c r="CP44" s="136" t="s">
        <v>941</v>
      </c>
      <c r="CQ44" s="136" t="s">
        <v>941</v>
      </c>
      <c r="CR44" s="136" t="s">
        <v>941</v>
      </c>
      <c r="CS44" s="136" t="s">
        <v>941</v>
      </c>
      <c r="CT44" s="136" t="s">
        <v>941</v>
      </c>
      <c r="CU44" s="136" t="s">
        <v>941</v>
      </c>
      <c r="CV44" s="136" t="s">
        <v>941</v>
      </c>
      <c r="CW44" s="136" t="s">
        <v>941</v>
      </c>
      <c r="CX44" s="136" t="s">
        <v>941</v>
      </c>
      <c r="CY44" s="136" t="s">
        <v>941</v>
      </c>
      <c r="CZ44" s="136" t="s">
        <v>941</v>
      </c>
      <c r="DA44" s="136" t="s">
        <v>941</v>
      </c>
      <c r="DB44" s="136" t="s">
        <v>941</v>
      </c>
      <c r="DC44" s="136" t="s">
        <v>941</v>
      </c>
      <c r="DD44" s="136" t="s">
        <v>941</v>
      </c>
      <c r="DE44" s="136" t="s">
        <v>941</v>
      </c>
      <c r="DF44" s="136" t="s">
        <v>941</v>
      </c>
      <c r="DG44" s="136" t="s">
        <v>941</v>
      </c>
      <c r="DH44" s="136" t="s">
        <v>941</v>
      </c>
      <c r="DI44" s="136" t="s">
        <v>941</v>
      </c>
      <c r="DJ44" s="136" t="s">
        <v>1692</v>
      </c>
      <c r="DK44" s="137">
        <v>42754.618587962963</v>
      </c>
      <c r="DL44" s="136" t="s">
        <v>1692</v>
      </c>
      <c r="DM44" s="137">
        <v>42754.618587962963</v>
      </c>
      <c r="DN44" s="133">
        <v>42086.575902777775</v>
      </c>
      <c r="DO44" s="132" t="s">
        <v>957</v>
      </c>
      <c r="DP44" s="133">
        <v>42086.575902777775</v>
      </c>
    </row>
    <row r="45" spans="1:120" ht="58" x14ac:dyDescent="0.35">
      <c r="A45" s="135">
        <v>44</v>
      </c>
      <c r="B45" s="136" t="s">
        <v>4364</v>
      </c>
      <c r="C45" s="135">
        <v>1</v>
      </c>
      <c r="D45" s="135" t="b">
        <v>1</v>
      </c>
      <c r="E45" s="136" t="s">
        <v>941</v>
      </c>
      <c r="F45" s="136" t="s">
        <v>5052</v>
      </c>
      <c r="G45" s="136" t="s">
        <v>1173</v>
      </c>
      <c r="H45" s="136" t="s">
        <v>2462</v>
      </c>
      <c r="I45" s="136" t="s">
        <v>5053</v>
      </c>
      <c r="J45" s="136" t="s">
        <v>3595</v>
      </c>
      <c r="K45" s="136" t="s">
        <v>255</v>
      </c>
      <c r="L45" s="136" t="s">
        <v>2462</v>
      </c>
      <c r="M45" s="136" t="s">
        <v>2463</v>
      </c>
      <c r="N45" s="136" t="s">
        <v>2464</v>
      </c>
      <c r="O45" s="136" t="s">
        <v>5054</v>
      </c>
      <c r="P45" s="136" t="s">
        <v>948</v>
      </c>
      <c r="Q45" s="136" t="s">
        <v>948</v>
      </c>
      <c r="R45" s="136" t="s">
        <v>948</v>
      </c>
      <c r="S45" s="136" t="s">
        <v>5054</v>
      </c>
      <c r="T45" s="136" t="s">
        <v>948</v>
      </c>
      <c r="U45" s="136" t="s">
        <v>5054</v>
      </c>
      <c r="V45" s="136" t="s">
        <v>948</v>
      </c>
      <c r="W45" s="136" t="s">
        <v>948</v>
      </c>
      <c r="X45" s="136" t="s">
        <v>948</v>
      </c>
      <c r="Y45" s="136" t="s">
        <v>948</v>
      </c>
      <c r="Z45" s="136" t="s">
        <v>948</v>
      </c>
      <c r="AA45" s="136" t="s">
        <v>5055</v>
      </c>
      <c r="AB45" s="136" t="s">
        <v>5055</v>
      </c>
      <c r="AC45" s="136" t="s">
        <v>5056</v>
      </c>
      <c r="AD45" s="136" t="s">
        <v>5057</v>
      </c>
      <c r="AE45" s="136" t="s">
        <v>5058</v>
      </c>
      <c r="AF45" s="136" t="s">
        <v>5059</v>
      </c>
      <c r="AG45" s="136" t="s">
        <v>1116</v>
      </c>
      <c r="AH45" s="136" t="s">
        <v>5060</v>
      </c>
      <c r="AI45" s="136" t="s">
        <v>948</v>
      </c>
      <c r="AJ45" s="136" t="s">
        <v>1205</v>
      </c>
      <c r="AK45" s="136" t="s">
        <v>948</v>
      </c>
      <c r="AL45" s="136" t="s">
        <v>941</v>
      </c>
      <c r="AM45" s="136" t="s">
        <v>5061</v>
      </c>
      <c r="AN45" s="136" t="s">
        <v>941</v>
      </c>
      <c r="AO45" s="136" t="s">
        <v>941</v>
      </c>
      <c r="AP45" s="136" t="s">
        <v>941</v>
      </c>
      <c r="AQ45" s="136" t="s">
        <v>941</v>
      </c>
      <c r="AR45" s="136" t="s">
        <v>941</v>
      </c>
      <c r="AS45" s="136" t="s">
        <v>941</v>
      </c>
      <c r="AT45" s="136" t="s">
        <v>941</v>
      </c>
      <c r="AU45" s="136" t="s">
        <v>941</v>
      </c>
      <c r="AV45" s="136" t="s">
        <v>941</v>
      </c>
      <c r="AW45" s="136" t="s">
        <v>941</v>
      </c>
      <c r="AX45" s="136" t="s">
        <v>941</v>
      </c>
      <c r="AY45" s="136" t="s">
        <v>941</v>
      </c>
      <c r="AZ45" s="136" t="s">
        <v>941</v>
      </c>
      <c r="BA45" s="136" t="s">
        <v>941</v>
      </c>
      <c r="BB45" s="136" t="s">
        <v>941</v>
      </c>
      <c r="BC45" s="136" t="s">
        <v>941</v>
      </c>
      <c r="BD45" s="136" t="s">
        <v>941</v>
      </c>
      <c r="BE45" s="136" t="s">
        <v>941</v>
      </c>
      <c r="BF45" s="136" t="s">
        <v>941</v>
      </c>
      <c r="BG45" s="136" t="s">
        <v>941</v>
      </c>
      <c r="BH45" s="136" t="s">
        <v>941</v>
      </c>
      <c r="BI45" s="136" t="s">
        <v>941</v>
      </c>
      <c r="BJ45" s="136" t="s">
        <v>941</v>
      </c>
      <c r="BK45" s="136" t="s">
        <v>941</v>
      </c>
      <c r="BL45" s="136" t="s">
        <v>941</v>
      </c>
      <c r="BM45" s="136" t="s">
        <v>941</v>
      </c>
      <c r="BN45" s="136" t="s">
        <v>941</v>
      </c>
      <c r="BO45" s="136" t="s">
        <v>941</v>
      </c>
      <c r="BP45" s="136" t="s">
        <v>941</v>
      </c>
      <c r="BQ45" s="136" t="s">
        <v>941</v>
      </c>
      <c r="BR45" s="136" t="s">
        <v>941</v>
      </c>
      <c r="BS45" s="136" t="s">
        <v>941</v>
      </c>
      <c r="BT45" s="136" t="s">
        <v>941</v>
      </c>
      <c r="BU45" s="136" t="s">
        <v>941</v>
      </c>
      <c r="BV45" s="136" t="s">
        <v>941</v>
      </c>
      <c r="BW45" s="136" t="s">
        <v>941</v>
      </c>
      <c r="BX45" s="136" t="s">
        <v>941</v>
      </c>
      <c r="BY45" s="136" t="s">
        <v>941</v>
      </c>
      <c r="BZ45" s="136" t="s">
        <v>941</v>
      </c>
      <c r="CA45" s="136" t="s">
        <v>941</v>
      </c>
      <c r="CB45" s="136" t="s">
        <v>948</v>
      </c>
      <c r="CC45" s="136" t="s">
        <v>948</v>
      </c>
      <c r="CD45" s="136" t="s">
        <v>941</v>
      </c>
      <c r="CE45" s="136" t="s">
        <v>948</v>
      </c>
      <c r="CF45" s="136" t="s">
        <v>941</v>
      </c>
      <c r="CG45" s="136" t="s">
        <v>948</v>
      </c>
      <c r="CH45" s="136" t="s">
        <v>948</v>
      </c>
      <c r="CI45" s="136" t="s">
        <v>941</v>
      </c>
      <c r="CJ45" s="136" t="s">
        <v>941</v>
      </c>
      <c r="CK45" s="136" t="s">
        <v>941</v>
      </c>
      <c r="CL45" s="136" t="s">
        <v>941</v>
      </c>
      <c r="CM45" s="136" t="s">
        <v>941</v>
      </c>
      <c r="CN45" s="136" t="s">
        <v>948</v>
      </c>
      <c r="CO45" s="136" t="s">
        <v>540</v>
      </c>
      <c r="CP45" s="136" t="s">
        <v>941</v>
      </c>
      <c r="CQ45" s="136" t="s">
        <v>941</v>
      </c>
      <c r="CR45" s="136" t="s">
        <v>941</v>
      </c>
      <c r="CS45" s="136" t="s">
        <v>941</v>
      </c>
      <c r="CT45" s="136" t="s">
        <v>941</v>
      </c>
      <c r="CU45" s="136" t="s">
        <v>941</v>
      </c>
      <c r="CV45" s="136" t="s">
        <v>941</v>
      </c>
      <c r="CW45" s="136" t="s">
        <v>941</v>
      </c>
      <c r="CX45" s="136" t="s">
        <v>941</v>
      </c>
      <c r="CY45" s="136" t="s">
        <v>941</v>
      </c>
      <c r="CZ45" s="136" t="s">
        <v>941</v>
      </c>
      <c r="DA45" s="136" t="s">
        <v>941</v>
      </c>
      <c r="DB45" s="136" t="s">
        <v>941</v>
      </c>
      <c r="DC45" s="136" t="s">
        <v>941</v>
      </c>
      <c r="DD45" s="136" t="s">
        <v>941</v>
      </c>
      <c r="DE45" s="136" t="s">
        <v>941</v>
      </c>
      <c r="DF45" s="136" t="s">
        <v>941</v>
      </c>
      <c r="DG45" s="136" t="s">
        <v>941</v>
      </c>
      <c r="DH45" s="136" t="s">
        <v>941</v>
      </c>
      <c r="DI45" s="136" t="s">
        <v>941</v>
      </c>
      <c r="DJ45" s="136" t="s">
        <v>1692</v>
      </c>
      <c r="DK45" s="137">
        <v>42754.620358796295</v>
      </c>
      <c r="DL45" s="136" t="s">
        <v>1692</v>
      </c>
      <c r="DM45" s="137">
        <v>42754.620358796295</v>
      </c>
      <c r="DN45" s="133">
        <v>42086.575925925928</v>
      </c>
      <c r="DO45" s="132" t="s">
        <v>957</v>
      </c>
      <c r="DP45" s="133">
        <v>42086.575925925928</v>
      </c>
    </row>
    <row r="46" spans="1:120" ht="43.5" x14ac:dyDescent="0.35">
      <c r="A46" s="135">
        <v>45</v>
      </c>
      <c r="B46" s="136" t="s">
        <v>4364</v>
      </c>
      <c r="C46" s="135">
        <v>240</v>
      </c>
      <c r="D46" s="135" t="b">
        <v>1</v>
      </c>
      <c r="E46" s="136" t="s">
        <v>941</v>
      </c>
      <c r="F46" s="136" t="s">
        <v>2471</v>
      </c>
      <c r="G46" s="136" t="s">
        <v>1135</v>
      </c>
      <c r="H46" s="136" t="s">
        <v>2472</v>
      </c>
      <c r="I46" s="136" t="s">
        <v>4491</v>
      </c>
      <c r="J46" s="136" t="s">
        <v>2471</v>
      </c>
      <c r="K46" s="136" t="s">
        <v>257</v>
      </c>
      <c r="L46" s="136" t="s">
        <v>2472</v>
      </c>
      <c r="M46" s="136" t="s">
        <v>2473</v>
      </c>
      <c r="N46" s="136" t="s">
        <v>2474</v>
      </c>
      <c r="O46" s="136" t="s">
        <v>5062</v>
      </c>
      <c r="P46" s="136" t="s">
        <v>5063</v>
      </c>
      <c r="Q46" s="136" t="s">
        <v>5064</v>
      </c>
      <c r="R46" s="136" t="s">
        <v>948</v>
      </c>
      <c r="S46" s="136" t="s">
        <v>5065</v>
      </c>
      <c r="T46" s="136" t="s">
        <v>5066</v>
      </c>
      <c r="U46" s="136" t="s">
        <v>5067</v>
      </c>
      <c r="V46" s="136" t="s">
        <v>3597</v>
      </c>
      <c r="W46" s="136" t="s">
        <v>2475</v>
      </c>
      <c r="X46" s="136" t="s">
        <v>3206</v>
      </c>
      <c r="Y46" s="136" t="s">
        <v>5068</v>
      </c>
      <c r="Z46" s="136" t="s">
        <v>5069</v>
      </c>
      <c r="AA46" s="136" t="s">
        <v>5070</v>
      </c>
      <c r="AB46" s="136" t="s">
        <v>5071</v>
      </c>
      <c r="AC46" s="136" t="s">
        <v>948</v>
      </c>
      <c r="AD46" s="136" t="s">
        <v>5071</v>
      </c>
      <c r="AE46" s="136" t="s">
        <v>5072</v>
      </c>
      <c r="AF46" s="136" t="s">
        <v>5073</v>
      </c>
      <c r="AG46" s="136" t="s">
        <v>1275</v>
      </c>
      <c r="AH46" s="136" t="s">
        <v>5074</v>
      </c>
      <c r="AI46" s="136" t="s">
        <v>5075</v>
      </c>
      <c r="AJ46" s="136" t="s">
        <v>3940</v>
      </c>
      <c r="AK46" s="136" t="s">
        <v>948</v>
      </c>
      <c r="AL46" s="136" t="s">
        <v>941</v>
      </c>
      <c r="AM46" s="136" t="s">
        <v>5076</v>
      </c>
      <c r="AN46" s="136" t="s">
        <v>941</v>
      </c>
      <c r="AO46" s="136" t="s">
        <v>941</v>
      </c>
      <c r="AP46" s="136" t="s">
        <v>941</v>
      </c>
      <c r="AQ46" s="136" t="s">
        <v>941</v>
      </c>
      <c r="AR46" s="136" t="s">
        <v>941</v>
      </c>
      <c r="AS46" s="136" t="s">
        <v>941</v>
      </c>
      <c r="AT46" s="136" t="s">
        <v>941</v>
      </c>
      <c r="AU46" s="136" t="s">
        <v>941</v>
      </c>
      <c r="AV46" s="136" t="s">
        <v>941</v>
      </c>
      <c r="AW46" s="136" t="s">
        <v>941</v>
      </c>
      <c r="AX46" s="136" t="s">
        <v>941</v>
      </c>
      <c r="AY46" s="136" t="s">
        <v>941</v>
      </c>
      <c r="AZ46" s="136" t="s">
        <v>941</v>
      </c>
      <c r="BA46" s="136" t="s">
        <v>941</v>
      </c>
      <c r="BB46" s="136" t="s">
        <v>941</v>
      </c>
      <c r="BC46" s="136" t="s">
        <v>941</v>
      </c>
      <c r="BD46" s="136" t="s">
        <v>941</v>
      </c>
      <c r="BE46" s="136" t="s">
        <v>941</v>
      </c>
      <c r="BF46" s="136" t="s">
        <v>941</v>
      </c>
      <c r="BG46" s="136" t="s">
        <v>941</v>
      </c>
      <c r="BH46" s="136" t="s">
        <v>941</v>
      </c>
      <c r="BI46" s="136" t="s">
        <v>941</v>
      </c>
      <c r="BJ46" s="136" t="s">
        <v>941</v>
      </c>
      <c r="BK46" s="136" t="s">
        <v>941</v>
      </c>
      <c r="BL46" s="136" t="s">
        <v>941</v>
      </c>
      <c r="BM46" s="136" t="s">
        <v>941</v>
      </c>
      <c r="BN46" s="136" t="s">
        <v>941</v>
      </c>
      <c r="BO46" s="136" t="s">
        <v>941</v>
      </c>
      <c r="BP46" s="136" t="s">
        <v>941</v>
      </c>
      <c r="BQ46" s="136" t="s">
        <v>941</v>
      </c>
      <c r="BR46" s="136" t="s">
        <v>941</v>
      </c>
      <c r="BS46" s="136" t="s">
        <v>941</v>
      </c>
      <c r="BT46" s="136" t="s">
        <v>941</v>
      </c>
      <c r="BU46" s="136" t="s">
        <v>941</v>
      </c>
      <c r="BV46" s="136" t="s">
        <v>941</v>
      </c>
      <c r="BW46" s="136" t="s">
        <v>941</v>
      </c>
      <c r="BX46" s="136" t="s">
        <v>941</v>
      </c>
      <c r="BY46" s="136" t="s">
        <v>941</v>
      </c>
      <c r="BZ46" s="136" t="s">
        <v>941</v>
      </c>
      <c r="CA46" s="136" t="s">
        <v>941</v>
      </c>
      <c r="CB46" s="136" t="s">
        <v>948</v>
      </c>
      <c r="CC46" s="136" t="s">
        <v>948</v>
      </c>
      <c r="CD46" s="136" t="s">
        <v>941</v>
      </c>
      <c r="CE46" s="136" t="s">
        <v>948</v>
      </c>
      <c r="CF46" s="136" t="s">
        <v>941</v>
      </c>
      <c r="CG46" s="136" t="s">
        <v>948</v>
      </c>
      <c r="CH46" s="136" t="s">
        <v>948</v>
      </c>
      <c r="CI46" s="136" t="s">
        <v>941</v>
      </c>
      <c r="CJ46" s="136" t="s">
        <v>941</v>
      </c>
      <c r="CK46" s="136" t="s">
        <v>941</v>
      </c>
      <c r="CL46" s="136" t="s">
        <v>941</v>
      </c>
      <c r="CM46" s="136" t="s">
        <v>941</v>
      </c>
      <c r="CN46" s="136" t="s">
        <v>948</v>
      </c>
      <c r="CO46" s="136" t="s">
        <v>540</v>
      </c>
      <c r="CP46" s="136" t="s">
        <v>941</v>
      </c>
      <c r="CQ46" s="136" t="s">
        <v>941</v>
      </c>
      <c r="CR46" s="136" t="s">
        <v>941</v>
      </c>
      <c r="CS46" s="136" t="s">
        <v>941</v>
      </c>
      <c r="CT46" s="136" t="s">
        <v>941</v>
      </c>
      <c r="CU46" s="136" t="s">
        <v>941</v>
      </c>
      <c r="CV46" s="136" t="s">
        <v>941</v>
      </c>
      <c r="CW46" s="136" t="s">
        <v>941</v>
      </c>
      <c r="CX46" s="136" t="s">
        <v>941</v>
      </c>
      <c r="CY46" s="136" t="s">
        <v>941</v>
      </c>
      <c r="CZ46" s="136" t="s">
        <v>941</v>
      </c>
      <c r="DA46" s="136" t="s">
        <v>941</v>
      </c>
      <c r="DB46" s="136" t="s">
        <v>941</v>
      </c>
      <c r="DC46" s="136" t="s">
        <v>941</v>
      </c>
      <c r="DD46" s="136" t="s">
        <v>941</v>
      </c>
      <c r="DE46" s="136" t="s">
        <v>941</v>
      </c>
      <c r="DF46" s="136" t="s">
        <v>941</v>
      </c>
      <c r="DG46" s="136" t="s">
        <v>941</v>
      </c>
      <c r="DH46" s="136" t="s">
        <v>941</v>
      </c>
      <c r="DI46" s="136" t="s">
        <v>941</v>
      </c>
      <c r="DJ46" s="136" t="s">
        <v>1692</v>
      </c>
      <c r="DK46" s="137">
        <v>42754.620428240742</v>
      </c>
      <c r="DL46" s="136" t="s">
        <v>1692</v>
      </c>
      <c r="DM46" s="137">
        <v>42754.620428240742</v>
      </c>
      <c r="DN46" s="133">
        <v>42086.575937499998</v>
      </c>
      <c r="DO46" s="132" t="s">
        <v>957</v>
      </c>
      <c r="DP46" s="133">
        <v>42086.575937499998</v>
      </c>
    </row>
    <row r="47" spans="1:120" ht="43.5" x14ac:dyDescent="0.35">
      <c r="A47" s="135">
        <v>46</v>
      </c>
      <c r="B47" s="136" t="s">
        <v>4364</v>
      </c>
      <c r="C47" s="135">
        <v>427</v>
      </c>
      <c r="D47" s="135" t="b">
        <v>1</v>
      </c>
      <c r="E47" s="136" t="s">
        <v>941</v>
      </c>
      <c r="F47" s="136" t="s">
        <v>5077</v>
      </c>
      <c r="G47" s="136" t="s">
        <v>981</v>
      </c>
      <c r="H47" s="136" t="s">
        <v>2482</v>
      </c>
      <c r="I47" s="136" t="s">
        <v>4431</v>
      </c>
      <c r="J47" s="136" t="s">
        <v>5078</v>
      </c>
      <c r="K47" s="136" t="s">
        <v>941</v>
      </c>
      <c r="L47" s="136" t="s">
        <v>2483</v>
      </c>
      <c r="M47" s="136" t="s">
        <v>2484</v>
      </c>
      <c r="N47" s="136" t="s">
        <v>2485</v>
      </c>
      <c r="O47" s="136" t="s">
        <v>5079</v>
      </c>
      <c r="P47" s="136" t="s">
        <v>5080</v>
      </c>
      <c r="Q47" s="136" t="s">
        <v>948</v>
      </c>
      <c r="R47" s="136" t="s">
        <v>948</v>
      </c>
      <c r="S47" s="136" t="s">
        <v>5081</v>
      </c>
      <c r="T47" s="136" t="s">
        <v>5082</v>
      </c>
      <c r="U47" s="136" t="s">
        <v>5083</v>
      </c>
      <c r="V47" s="136" t="s">
        <v>5084</v>
      </c>
      <c r="W47" s="136" t="s">
        <v>5085</v>
      </c>
      <c r="X47" s="136" t="s">
        <v>5086</v>
      </c>
      <c r="Y47" s="136" t="s">
        <v>5087</v>
      </c>
      <c r="Z47" s="136" t="s">
        <v>5088</v>
      </c>
      <c r="AA47" s="136" t="s">
        <v>5089</v>
      </c>
      <c r="AB47" s="136" t="s">
        <v>5090</v>
      </c>
      <c r="AC47" s="136" t="s">
        <v>5091</v>
      </c>
      <c r="AD47" s="136" t="s">
        <v>5092</v>
      </c>
      <c r="AE47" s="136" t="s">
        <v>5093</v>
      </c>
      <c r="AF47" s="136" t="s">
        <v>5094</v>
      </c>
      <c r="AG47" s="136" t="s">
        <v>1579</v>
      </c>
      <c r="AH47" s="136" t="s">
        <v>5095</v>
      </c>
      <c r="AI47" s="136" t="s">
        <v>5096</v>
      </c>
      <c r="AJ47" s="136" t="s">
        <v>3197</v>
      </c>
      <c r="AK47" s="136" t="s">
        <v>948</v>
      </c>
      <c r="AL47" s="136" t="s">
        <v>941</v>
      </c>
      <c r="AM47" s="136" t="s">
        <v>5097</v>
      </c>
      <c r="AN47" s="136" t="s">
        <v>941</v>
      </c>
      <c r="AO47" s="136" t="s">
        <v>941</v>
      </c>
      <c r="AP47" s="136" t="s">
        <v>941</v>
      </c>
      <c r="AQ47" s="136" t="s">
        <v>941</v>
      </c>
      <c r="AR47" s="136" t="s">
        <v>941</v>
      </c>
      <c r="AS47" s="136" t="s">
        <v>941</v>
      </c>
      <c r="AT47" s="136" t="s">
        <v>941</v>
      </c>
      <c r="AU47" s="136" t="s">
        <v>941</v>
      </c>
      <c r="AV47" s="136" t="s">
        <v>941</v>
      </c>
      <c r="AW47" s="136" t="s">
        <v>941</v>
      </c>
      <c r="AX47" s="136" t="s">
        <v>941</v>
      </c>
      <c r="AY47" s="136" t="s">
        <v>941</v>
      </c>
      <c r="AZ47" s="136" t="s">
        <v>941</v>
      </c>
      <c r="BA47" s="136" t="s">
        <v>941</v>
      </c>
      <c r="BB47" s="136" t="s">
        <v>941</v>
      </c>
      <c r="BC47" s="136" t="s">
        <v>941</v>
      </c>
      <c r="BD47" s="136" t="s">
        <v>941</v>
      </c>
      <c r="BE47" s="136" t="s">
        <v>941</v>
      </c>
      <c r="BF47" s="136" t="s">
        <v>941</v>
      </c>
      <c r="BG47" s="136" t="s">
        <v>941</v>
      </c>
      <c r="BH47" s="136" t="s">
        <v>941</v>
      </c>
      <c r="BI47" s="136" t="s">
        <v>941</v>
      </c>
      <c r="BJ47" s="136" t="s">
        <v>941</v>
      </c>
      <c r="BK47" s="136" t="s">
        <v>941</v>
      </c>
      <c r="BL47" s="136" t="s">
        <v>941</v>
      </c>
      <c r="BM47" s="136" t="s">
        <v>941</v>
      </c>
      <c r="BN47" s="136" t="s">
        <v>941</v>
      </c>
      <c r="BO47" s="136" t="s">
        <v>941</v>
      </c>
      <c r="BP47" s="136" t="s">
        <v>941</v>
      </c>
      <c r="BQ47" s="136" t="s">
        <v>941</v>
      </c>
      <c r="BR47" s="136" t="s">
        <v>941</v>
      </c>
      <c r="BS47" s="136" t="s">
        <v>941</v>
      </c>
      <c r="BT47" s="136" t="s">
        <v>941</v>
      </c>
      <c r="BU47" s="136" t="s">
        <v>941</v>
      </c>
      <c r="BV47" s="136" t="s">
        <v>941</v>
      </c>
      <c r="BW47" s="136" t="s">
        <v>941</v>
      </c>
      <c r="BX47" s="136" t="s">
        <v>941</v>
      </c>
      <c r="BY47" s="136" t="s">
        <v>941</v>
      </c>
      <c r="BZ47" s="136" t="s">
        <v>941</v>
      </c>
      <c r="CA47" s="136" t="s">
        <v>941</v>
      </c>
      <c r="CB47" s="136" t="s">
        <v>948</v>
      </c>
      <c r="CC47" s="136" t="s">
        <v>948</v>
      </c>
      <c r="CD47" s="136" t="s">
        <v>941</v>
      </c>
      <c r="CE47" s="136" t="s">
        <v>948</v>
      </c>
      <c r="CF47" s="136" t="s">
        <v>941</v>
      </c>
      <c r="CG47" s="136" t="s">
        <v>948</v>
      </c>
      <c r="CH47" s="136" t="s">
        <v>948</v>
      </c>
      <c r="CI47" s="136" t="s">
        <v>941</v>
      </c>
      <c r="CJ47" s="136" t="s">
        <v>941</v>
      </c>
      <c r="CK47" s="136" t="s">
        <v>941</v>
      </c>
      <c r="CL47" s="136" t="s">
        <v>941</v>
      </c>
      <c r="CM47" s="136" t="s">
        <v>941</v>
      </c>
      <c r="CN47" s="136" t="s">
        <v>948</v>
      </c>
      <c r="CO47" s="136" t="s">
        <v>540</v>
      </c>
      <c r="CP47" s="136" t="s">
        <v>941</v>
      </c>
      <c r="CQ47" s="136" t="s">
        <v>941</v>
      </c>
      <c r="CR47" s="136" t="s">
        <v>941</v>
      </c>
      <c r="CS47" s="136" t="s">
        <v>941</v>
      </c>
      <c r="CT47" s="136" t="s">
        <v>941</v>
      </c>
      <c r="CU47" s="136" t="s">
        <v>941</v>
      </c>
      <c r="CV47" s="136" t="s">
        <v>941</v>
      </c>
      <c r="CW47" s="136" t="s">
        <v>941</v>
      </c>
      <c r="CX47" s="136" t="s">
        <v>941</v>
      </c>
      <c r="CY47" s="136" t="s">
        <v>941</v>
      </c>
      <c r="CZ47" s="136" t="s">
        <v>941</v>
      </c>
      <c r="DA47" s="136" t="s">
        <v>941</v>
      </c>
      <c r="DB47" s="136" t="s">
        <v>941</v>
      </c>
      <c r="DC47" s="136" t="s">
        <v>941</v>
      </c>
      <c r="DD47" s="136" t="s">
        <v>941</v>
      </c>
      <c r="DE47" s="136" t="s">
        <v>941</v>
      </c>
      <c r="DF47" s="136" t="s">
        <v>941</v>
      </c>
      <c r="DG47" s="136" t="s">
        <v>941</v>
      </c>
      <c r="DH47" s="136" t="s">
        <v>941</v>
      </c>
      <c r="DI47" s="136" t="s">
        <v>941</v>
      </c>
      <c r="DJ47" s="136" t="s">
        <v>1692</v>
      </c>
      <c r="DK47" s="137">
        <v>42754.620451388888</v>
      </c>
      <c r="DL47" s="136" t="s">
        <v>1692</v>
      </c>
      <c r="DM47" s="137">
        <v>42754.620451388888</v>
      </c>
      <c r="DN47" s="133">
        <v>42086.575949074075</v>
      </c>
      <c r="DO47" s="132" t="s">
        <v>957</v>
      </c>
      <c r="DP47" s="133">
        <v>42086.575949074075</v>
      </c>
    </row>
    <row r="48" spans="1:120" ht="43.5" x14ac:dyDescent="0.35">
      <c r="A48" s="135">
        <v>47</v>
      </c>
      <c r="B48" s="136" t="s">
        <v>4364</v>
      </c>
      <c r="C48" s="135">
        <v>107</v>
      </c>
      <c r="D48" s="135" t="b">
        <v>1</v>
      </c>
      <c r="E48" s="136" t="s">
        <v>941</v>
      </c>
      <c r="F48" s="136" t="s">
        <v>2494</v>
      </c>
      <c r="G48" s="136" t="s">
        <v>1927</v>
      </c>
      <c r="H48" s="136" t="s">
        <v>5098</v>
      </c>
      <c r="I48" s="136" t="s">
        <v>4394</v>
      </c>
      <c r="J48" s="136" t="s">
        <v>3971</v>
      </c>
      <c r="K48" s="136" t="s">
        <v>941</v>
      </c>
      <c r="L48" s="136" t="s">
        <v>5099</v>
      </c>
      <c r="M48" s="136" t="s">
        <v>5100</v>
      </c>
      <c r="N48" s="136" t="s">
        <v>3972</v>
      </c>
      <c r="O48" s="136" t="s">
        <v>5101</v>
      </c>
      <c r="P48" s="136" t="s">
        <v>5102</v>
      </c>
      <c r="Q48" s="136" t="s">
        <v>5103</v>
      </c>
      <c r="R48" s="136" t="s">
        <v>948</v>
      </c>
      <c r="S48" s="136" t="s">
        <v>5104</v>
      </c>
      <c r="T48" s="136" t="s">
        <v>5105</v>
      </c>
      <c r="U48" s="136" t="s">
        <v>5106</v>
      </c>
      <c r="V48" s="136" t="s">
        <v>2495</v>
      </c>
      <c r="W48" s="136" t="s">
        <v>5107</v>
      </c>
      <c r="X48" s="136" t="s">
        <v>3301</v>
      </c>
      <c r="Y48" s="136" t="s">
        <v>5108</v>
      </c>
      <c r="Z48" s="136" t="s">
        <v>5109</v>
      </c>
      <c r="AA48" s="136" t="s">
        <v>5110</v>
      </c>
      <c r="AB48" s="136" t="s">
        <v>5111</v>
      </c>
      <c r="AC48" s="136" t="s">
        <v>948</v>
      </c>
      <c r="AD48" s="136" t="s">
        <v>5111</v>
      </c>
      <c r="AE48" s="136" t="s">
        <v>5112</v>
      </c>
      <c r="AF48" s="136" t="s">
        <v>5113</v>
      </c>
      <c r="AG48" s="136" t="s">
        <v>2461</v>
      </c>
      <c r="AH48" s="136" t="s">
        <v>5114</v>
      </c>
      <c r="AI48" s="136" t="s">
        <v>5115</v>
      </c>
      <c r="AJ48" s="136" t="s">
        <v>2602</v>
      </c>
      <c r="AK48" s="136" t="s">
        <v>948</v>
      </c>
      <c r="AL48" s="136" t="s">
        <v>941</v>
      </c>
      <c r="AM48" s="136" t="s">
        <v>5116</v>
      </c>
      <c r="AN48" s="136" t="s">
        <v>941</v>
      </c>
      <c r="AO48" s="136" t="s">
        <v>941</v>
      </c>
      <c r="AP48" s="136" t="s">
        <v>941</v>
      </c>
      <c r="AQ48" s="136" t="s">
        <v>941</v>
      </c>
      <c r="AR48" s="136" t="s">
        <v>941</v>
      </c>
      <c r="AS48" s="136" t="s">
        <v>941</v>
      </c>
      <c r="AT48" s="136" t="s">
        <v>941</v>
      </c>
      <c r="AU48" s="136" t="s">
        <v>941</v>
      </c>
      <c r="AV48" s="136" t="s">
        <v>941</v>
      </c>
      <c r="AW48" s="136" t="s">
        <v>941</v>
      </c>
      <c r="AX48" s="136" t="s">
        <v>941</v>
      </c>
      <c r="AY48" s="136" t="s">
        <v>941</v>
      </c>
      <c r="AZ48" s="136" t="s">
        <v>941</v>
      </c>
      <c r="BA48" s="136" t="s">
        <v>941</v>
      </c>
      <c r="BB48" s="136" t="s">
        <v>941</v>
      </c>
      <c r="BC48" s="136" t="s">
        <v>941</v>
      </c>
      <c r="BD48" s="136" t="s">
        <v>941</v>
      </c>
      <c r="BE48" s="136" t="s">
        <v>941</v>
      </c>
      <c r="BF48" s="136" t="s">
        <v>941</v>
      </c>
      <c r="BG48" s="136" t="s">
        <v>941</v>
      </c>
      <c r="BH48" s="136" t="s">
        <v>941</v>
      </c>
      <c r="BI48" s="136" t="s">
        <v>941</v>
      </c>
      <c r="BJ48" s="136" t="s">
        <v>941</v>
      </c>
      <c r="BK48" s="136" t="s">
        <v>941</v>
      </c>
      <c r="BL48" s="136" t="s">
        <v>941</v>
      </c>
      <c r="BM48" s="136" t="s">
        <v>941</v>
      </c>
      <c r="BN48" s="136" t="s">
        <v>941</v>
      </c>
      <c r="BO48" s="136" t="s">
        <v>941</v>
      </c>
      <c r="BP48" s="136" t="s">
        <v>941</v>
      </c>
      <c r="BQ48" s="136" t="s">
        <v>941</v>
      </c>
      <c r="BR48" s="136" t="s">
        <v>941</v>
      </c>
      <c r="BS48" s="136" t="s">
        <v>941</v>
      </c>
      <c r="BT48" s="136" t="s">
        <v>941</v>
      </c>
      <c r="BU48" s="136" t="s">
        <v>941</v>
      </c>
      <c r="BV48" s="136" t="s">
        <v>941</v>
      </c>
      <c r="BW48" s="136" t="s">
        <v>941</v>
      </c>
      <c r="BX48" s="136" t="s">
        <v>941</v>
      </c>
      <c r="BY48" s="136" t="s">
        <v>941</v>
      </c>
      <c r="BZ48" s="136" t="s">
        <v>941</v>
      </c>
      <c r="CA48" s="136" t="s">
        <v>941</v>
      </c>
      <c r="CB48" s="136" t="s">
        <v>948</v>
      </c>
      <c r="CC48" s="136" t="s">
        <v>948</v>
      </c>
      <c r="CD48" s="136" t="s">
        <v>941</v>
      </c>
      <c r="CE48" s="136" t="s">
        <v>948</v>
      </c>
      <c r="CF48" s="136" t="s">
        <v>941</v>
      </c>
      <c r="CG48" s="136" t="s">
        <v>948</v>
      </c>
      <c r="CH48" s="136" t="s">
        <v>948</v>
      </c>
      <c r="CI48" s="136" t="s">
        <v>941</v>
      </c>
      <c r="CJ48" s="136" t="s">
        <v>941</v>
      </c>
      <c r="CK48" s="136" t="s">
        <v>941</v>
      </c>
      <c r="CL48" s="136" t="s">
        <v>941</v>
      </c>
      <c r="CM48" s="136" t="s">
        <v>941</v>
      </c>
      <c r="CN48" s="136" t="s">
        <v>948</v>
      </c>
      <c r="CO48" s="136" t="s">
        <v>540</v>
      </c>
      <c r="CP48" s="136" t="s">
        <v>941</v>
      </c>
      <c r="CQ48" s="136" t="s">
        <v>941</v>
      </c>
      <c r="CR48" s="136" t="s">
        <v>941</v>
      </c>
      <c r="CS48" s="136" t="s">
        <v>941</v>
      </c>
      <c r="CT48" s="136" t="s">
        <v>941</v>
      </c>
      <c r="CU48" s="136" t="s">
        <v>941</v>
      </c>
      <c r="CV48" s="136" t="s">
        <v>941</v>
      </c>
      <c r="CW48" s="136" t="s">
        <v>941</v>
      </c>
      <c r="CX48" s="136" t="s">
        <v>941</v>
      </c>
      <c r="CY48" s="136" t="s">
        <v>941</v>
      </c>
      <c r="CZ48" s="136" t="s">
        <v>941</v>
      </c>
      <c r="DA48" s="136" t="s">
        <v>941</v>
      </c>
      <c r="DB48" s="136" t="s">
        <v>941</v>
      </c>
      <c r="DC48" s="136" t="s">
        <v>941</v>
      </c>
      <c r="DD48" s="136" t="s">
        <v>941</v>
      </c>
      <c r="DE48" s="136" t="s">
        <v>941</v>
      </c>
      <c r="DF48" s="136" t="s">
        <v>941</v>
      </c>
      <c r="DG48" s="136" t="s">
        <v>941</v>
      </c>
      <c r="DH48" s="136" t="s">
        <v>941</v>
      </c>
      <c r="DI48" s="136" t="s">
        <v>941</v>
      </c>
      <c r="DJ48" s="136" t="s">
        <v>1692</v>
      </c>
      <c r="DK48" s="137">
        <v>42754.620486111111</v>
      </c>
      <c r="DL48" s="136" t="s">
        <v>1692</v>
      </c>
      <c r="DM48" s="137">
        <v>42754.620486111111</v>
      </c>
      <c r="DN48" s="133">
        <v>42086.575995370367</v>
      </c>
      <c r="DO48" s="132" t="s">
        <v>957</v>
      </c>
      <c r="DP48" s="133">
        <v>42086.575995370367</v>
      </c>
    </row>
    <row r="49" spans="1:120" ht="58" x14ac:dyDescent="0.35">
      <c r="A49" s="135">
        <v>48</v>
      </c>
      <c r="B49" s="136" t="s">
        <v>4364</v>
      </c>
      <c r="C49" s="135">
        <v>266</v>
      </c>
      <c r="D49" s="135" t="b">
        <v>1</v>
      </c>
      <c r="E49" s="136" t="s">
        <v>941</v>
      </c>
      <c r="F49" s="136" t="s">
        <v>2513</v>
      </c>
      <c r="G49" s="136" t="s">
        <v>1099</v>
      </c>
      <c r="H49" s="136" t="s">
        <v>2514</v>
      </c>
      <c r="I49" s="136" t="s">
        <v>4683</v>
      </c>
      <c r="J49" s="136" t="s">
        <v>2513</v>
      </c>
      <c r="K49" s="136" t="s">
        <v>270</v>
      </c>
      <c r="L49" s="136" t="s">
        <v>2514</v>
      </c>
      <c r="M49" s="136" t="s">
        <v>5117</v>
      </c>
      <c r="N49" s="136" t="s">
        <v>5118</v>
      </c>
      <c r="O49" s="136" t="s">
        <v>5119</v>
      </c>
      <c r="P49" s="136" t="s">
        <v>948</v>
      </c>
      <c r="Q49" s="136" t="s">
        <v>948</v>
      </c>
      <c r="R49" s="136" t="s">
        <v>948</v>
      </c>
      <c r="S49" s="136" t="s">
        <v>5119</v>
      </c>
      <c r="T49" s="136" t="s">
        <v>5120</v>
      </c>
      <c r="U49" s="136" t="s">
        <v>5121</v>
      </c>
      <c r="V49" s="136" t="s">
        <v>5122</v>
      </c>
      <c r="W49" s="136" t="s">
        <v>5123</v>
      </c>
      <c r="X49" s="136" t="s">
        <v>5124</v>
      </c>
      <c r="Y49" s="136" t="s">
        <v>5125</v>
      </c>
      <c r="Z49" s="136" t="s">
        <v>5126</v>
      </c>
      <c r="AA49" s="136" t="s">
        <v>948</v>
      </c>
      <c r="AB49" s="136" t="s">
        <v>5127</v>
      </c>
      <c r="AC49" s="136" t="s">
        <v>948</v>
      </c>
      <c r="AD49" s="136" t="s">
        <v>5127</v>
      </c>
      <c r="AE49" s="136" t="s">
        <v>5128</v>
      </c>
      <c r="AF49" s="136" t="s">
        <v>5129</v>
      </c>
      <c r="AG49" s="136" t="s">
        <v>1106</v>
      </c>
      <c r="AH49" s="136" t="s">
        <v>5130</v>
      </c>
      <c r="AI49" s="136" t="s">
        <v>5131</v>
      </c>
      <c r="AJ49" s="136" t="s">
        <v>5132</v>
      </c>
      <c r="AK49" s="136" t="s">
        <v>948</v>
      </c>
      <c r="AL49" s="136" t="s">
        <v>941</v>
      </c>
      <c r="AM49" s="136" t="s">
        <v>5133</v>
      </c>
      <c r="AN49" s="136" t="s">
        <v>941</v>
      </c>
      <c r="AO49" s="136" t="s">
        <v>941</v>
      </c>
      <c r="AP49" s="136" t="s">
        <v>941</v>
      </c>
      <c r="AQ49" s="136" t="s">
        <v>941</v>
      </c>
      <c r="AR49" s="136" t="s">
        <v>941</v>
      </c>
      <c r="AS49" s="136" t="s">
        <v>941</v>
      </c>
      <c r="AT49" s="136" t="s">
        <v>941</v>
      </c>
      <c r="AU49" s="136" t="s">
        <v>941</v>
      </c>
      <c r="AV49" s="136" t="s">
        <v>941</v>
      </c>
      <c r="AW49" s="136" t="s">
        <v>941</v>
      </c>
      <c r="AX49" s="136" t="s">
        <v>941</v>
      </c>
      <c r="AY49" s="136" t="s">
        <v>941</v>
      </c>
      <c r="AZ49" s="136" t="s">
        <v>941</v>
      </c>
      <c r="BA49" s="136" t="s">
        <v>941</v>
      </c>
      <c r="BB49" s="136" t="s">
        <v>941</v>
      </c>
      <c r="BC49" s="136" t="s">
        <v>941</v>
      </c>
      <c r="BD49" s="136" t="s">
        <v>941</v>
      </c>
      <c r="BE49" s="136" t="s">
        <v>941</v>
      </c>
      <c r="BF49" s="136" t="s">
        <v>941</v>
      </c>
      <c r="BG49" s="136" t="s">
        <v>941</v>
      </c>
      <c r="BH49" s="136" t="s">
        <v>941</v>
      </c>
      <c r="BI49" s="136" t="s">
        <v>941</v>
      </c>
      <c r="BJ49" s="136" t="s">
        <v>941</v>
      </c>
      <c r="BK49" s="136" t="s">
        <v>1393</v>
      </c>
      <c r="BL49" s="136" t="s">
        <v>5134</v>
      </c>
      <c r="BM49" s="136" t="s">
        <v>1071</v>
      </c>
      <c r="BN49" s="136" t="s">
        <v>941</v>
      </c>
      <c r="BO49" s="136" t="s">
        <v>941</v>
      </c>
      <c r="BP49" s="136" t="s">
        <v>1240</v>
      </c>
      <c r="BQ49" s="136" t="s">
        <v>941</v>
      </c>
      <c r="BR49" s="136" t="s">
        <v>941</v>
      </c>
      <c r="BS49" s="136" t="s">
        <v>941</v>
      </c>
      <c r="BT49" s="136" t="s">
        <v>941</v>
      </c>
      <c r="BU49" s="136" t="s">
        <v>941</v>
      </c>
      <c r="BV49" s="136" t="s">
        <v>941</v>
      </c>
      <c r="BW49" s="136" t="s">
        <v>941</v>
      </c>
      <c r="BX49" s="136" t="s">
        <v>941</v>
      </c>
      <c r="BY49" s="136" t="s">
        <v>941</v>
      </c>
      <c r="BZ49" s="136" t="s">
        <v>941</v>
      </c>
      <c r="CA49" s="136" t="s">
        <v>941</v>
      </c>
      <c r="CB49" s="136" t="s">
        <v>5135</v>
      </c>
      <c r="CC49" s="136" t="s">
        <v>956</v>
      </c>
      <c r="CD49" s="136" t="s">
        <v>1990</v>
      </c>
      <c r="CE49" s="136" t="s">
        <v>948</v>
      </c>
      <c r="CF49" s="136" t="s">
        <v>941</v>
      </c>
      <c r="CG49" s="136" t="s">
        <v>1990</v>
      </c>
      <c r="CH49" s="136" t="s">
        <v>948</v>
      </c>
      <c r="CI49" s="136" t="s">
        <v>941</v>
      </c>
      <c r="CJ49" s="136" t="s">
        <v>941</v>
      </c>
      <c r="CK49" s="136" t="s">
        <v>941</v>
      </c>
      <c r="CL49" s="136" t="s">
        <v>941</v>
      </c>
      <c r="CM49" s="136" t="s">
        <v>941</v>
      </c>
      <c r="CN49" s="136" t="s">
        <v>948</v>
      </c>
      <c r="CO49" s="136" t="s">
        <v>540</v>
      </c>
      <c r="CP49" s="136" t="s">
        <v>941</v>
      </c>
      <c r="CQ49" s="136" t="s">
        <v>941</v>
      </c>
      <c r="CR49" s="136" t="s">
        <v>941</v>
      </c>
      <c r="CS49" s="136" t="s">
        <v>941</v>
      </c>
      <c r="CT49" s="136" t="s">
        <v>941</v>
      </c>
      <c r="CU49" s="136" t="s">
        <v>941</v>
      </c>
      <c r="CV49" s="136" t="s">
        <v>941</v>
      </c>
      <c r="CW49" s="136" t="s">
        <v>941</v>
      </c>
      <c r="CX49" s="136" t="s">
        <v>941</v>
      </c>
      <c r="CY49" s="136" t="s">
        <v>941</v>
      </c>
      <c r="CZ49" s="136" t="s">
        <v>941</v>
      </c>
      <c r="DA49" s="136" t="s">
        <v>941</v>
      </c>
      <c r="DB49" s="136" t="s">
        <v>941</v>
      </c>
      <c r="DC49" s="136" t="s">
        <v>941</v>
      </c>
      <c r="DD49" s="136" t="s">
        <v>941</v>
      </c>
      <c r="DE49" s="136" t="s">
        <v>941</v>
      </c>
      <c r="DF49" s="136" t="s">
        <v>941</v>
      </c>
      <c r="DG49" s="136" t="s">
        <v>941</v>
      </c>
      <c r="DH49" s="136" t="s">
        <v>941</v>
      </c>
      <c r="DI49" s="136" t="s">
        <v>941</v>
      </c>
      <c r="DJ49" s="136" t="s">
        <v>1692</v>
      </c>
      <c r="DK49" s="137">
        <v>42754.620532407411</v>
      </c>
      <c r="DL49" s="136" t="s">
        <v>1692</v>
      </c>
      <c r="DM49" s="137">
        <v>42754.620532407411</v>
      </c>
      <c r="DN49" s="133">
        <v>42086.576018518521</v>
      </c>
      <c r="DO49" s="132" t="s">
        <v>1111</v>
      </c>
      <c r="DP49" s="133">
        <v>42118.431921296295</v>
      </c>
    </row>
    <row r="50" spans="1:120" ht="87" x14ac:dyDescent="0.35">
      <c r="A50" s="135">
        <v>49</v>
      </c>
      <c r="B50" s="136" t="s">
        <v>4364</v>
      </c>
      <c r="C50" s="135">
        <v>13</v>
      </c>
      <c r="D50" s="135" t="b">
        <v>1</v>
      </c>
      <c r="E50" s="136" t="s">
        <v>941</v>
      </c>
      <c r="F50" s="136" t="s">
        <v>2521</v>
      </c>
      <c r="G50" s="136" t="s">
        <v>5136</v>
      </c>
      <c r="H50" s="136" t="s">
        <v>2522</v>
      </c>
      <c r="I50" s="136" t="s">
        <v>4672</v>
      </c>
      <c r="J50" s="136" t="s">
        <v>2521</v>
      </c>
      <c r="K50" s="136" t="s">
        <v>273</v>
      </c>
      <c r="L50" s="136" t="s">
        <v>2522</v>
      </c>
      <c r="M50" s="136" t="s">
        <v>5137</v>
      </c>
      <c r="N50" s="136" t="s">
        <v>5138</v>
      </c>
      <c r="O50" s="136" t="s">
        <v>5139</v>
      </c>
      <c r="P50" s="136" t="s">
        <v>5140</v>
      </c>
      <c r="Q50" s="136" t="s">
        <v>5141</v>
      </c>
      <c r="R50" s="136" t="s">
        <v>948</v>
      </c>
      <c r="S50" s="136" t="s">
        <v>5142</v>
      </c>
      <c r="T50" s="136" t="s">
        <v>5143</v>
      </c>
      <c r="U50" s="136" t="s">
        <v>5144</v>
      </c>
      <c r="V50" s="136" t="s">
        <v>5145</v>
      </c>
      <c r="W50" s="136" t="s">
        <v>5146</v>
      </c>
      <c r="X50" s="136" t="s">
        <v>5147</v>
      </c>
      <c r="Y50" s="136" t="s">
        <v>5148</v>
      </c>
      <c r="Z50" s="136" t="s">
        <v>5149</v>
      </c>
      <c r="AA50" s="136" t="s">
        <v>5150</v>
      </c>
      <c r="AB50" s="136" t="s">
        <v>5151</v>
      </c>
      <c r="AC50" s="136" t="s">
        <v>5152</v>
      </c>
      <c r="AD50" s="136" t="s">
        <v>5153</v>
      </c>
      <c r="AE50" s="136" t="s">
        <v>5154</v>
      </c>
      <c r="AF50" s="136" t="s">
        <v>5155</v>
      </c>
      <c r="AG50" s="136" t="s">
        <v>1172</v>
      </c>
      <c r="AH50" s="136" t="s">
        <v>5156</v>
      </c>
      <c r="AI50" s="136" t="s">
        <v>5157</v>
      </c>
      <c r="AJ50" s="136" t="s">
        <v>5158</v>
      </c>
      <c r="AK50" s="136" t="s">
        <v>948</v>
      </c>
      <c r="AL50" s="136" t="s">
        <v>941</v>
      </c>
      <c r="AM50" s="136" t="s">
        <v>5159</v>
      </c>
      <c r="AN50" s="136" t="s">
        <v>941</v>
      </c>
      <c r="AO50" s="136" t="s">
        <v>941</v>
      </c>
      <c r="AP50" s="136" t="s">
        <v>941</v>
      </c>
      <c r="AQ50" s="136" t="s">
        <v>941</v>
      </c>
      <c r="AR50" s="136" t="s">
        <v>941</v>
      </c>
      <c r="AS50" s="136" t="s">
        <v>941</v>
      </c>
      <c r="AT50" s="136" t="s">
        <v>941</v>
      </c>
      <c r="AU50" s="136" t="s">
        <v>941</v>
      </c>
      <c r="AV50" s="136" t="s">
        <v>941</v>
      </c>
      <c r="AW50" s="136" t="s">
        <v>941</v>
      </c>
      <c r="AX50" s="136" t="s">
        <v>941</v>
      </c>
      <c r="AY50" s="136" t="s">
        <v>941</v>
      </c>
      <c r="AZ50" s="136" t="s">
        <v>941</v>
      </c>
      <c r="BA50" s="136" t="s">
        <v>941</v>
      </c>
      <c r="BB50" s="136" t="s">
        <v>941</v>
      </c>
      <c r="BC50" s="136" t="s">
        <v>941</v>
      </c>
      <c r="BD50" s="136" t="s">
        <v>941</v>
      </c>
      <c r="BE50" s="136" t="s">
        <v>941</v>
      </c>
      <c r="BF50" s="136" t="s">
        <v>941</v>
      </c>
      <c r="BG50" s="136" t="s">
        <v>941</v>
      </c>
      <c r="BH50" s="136" t="s">
        <v>941</v>
      </c>
      <c r="BI50" s="136" t="s">
        <v>941</v>
      </c>
      <c r="BJ50" s="136" t="s">
        <v>941</v>
      </c>
      <c r="BK50" s="136" t="s">
        <v>941</v>
      </c>
      <c r="BL50" s="136" t="s">
        <v>941</v>
      </c>
      <c r="BM50" s="136" t="s">
        <v>941</v>
      </c>
      <c r="BN50" s="136" t="s">
        <v>941</v>
      </c>
      <c r="BO50" s="136" t="s">
        <v>941</v>
      </c>
      <c r="BP50" s="136" t="s">
        <v>941</v>
      </c>
      <c r="BQ50" s="136" t="s">
        <v>941</v>
      </c>
      <c r="BR50" s="136" t="s">
        <v>941</v>
      </c>
      <c r="BS50" s="136" t="s">
        <v>941</v>
      </c>
      <c r="BT50" s="136" t="s">
        <v>941</v>
      </c>
      <c r="BU50" s="136" t="s">
        <v>941</v>
      </c>
      <c r="BV50" s="136" t="s">
        <v>941</v>
      </c>
      <c r="BW50" s="136" t="s">
        <v>941</v>
      </c>
      <c r="BX50" s="136" t="s">
        <v>941</v>
      </c>
      <c r="BY50" s="136" t="s">
        <v>941</v>
      </c>
      <c r="BZ50" s="136" t="s">
        <v>941</v>
      </c>
      <c r="CA50" s="136" t="s">
        <v>941</v>
      </c>
      <c r="CB50" s="136" t="s">
        <v>948</v>
      </c>
      <c r="CC50" s="136" t="s">
        <v>956</v>
      </c>
      <c r="CD50" s="136" t="s">
        <v>5160</v>
      </c>
      <c r="CE50" s="136" t="s">
        <v>948</v>
      </c>
      <c r="CF50" s="136" t="s">
        <v>948</v>
      </c>
      <c r="CG50" s="136" t="s">
        <v>5160</v>
      </c>
      <c r="CH50" s="136" t="s">
        <v>1227</v>
      </c>
      <c r="CI50" s="136" t="s">
        <v>5161</v>
      </c>
      <c r="CJ50" s="136" t="s">
        <v>941</v>
      </c>
      <c r="CK50" s="136" t="s">
        <v>941</v>
      </c>
      <c r="CL50" s="136" t="s">
        <v>941</v>
      </c>
      <c r="CM50" s="136" t="s">
        <v>5161</v>
      </c>
      <c r="CN50" s="136" t="s">
        <v>5161</v>
      </c>
      <c r="CO50" s="136" t="s">
        <v>5162</v>
      </c>
      <c r="CP50" s="136" t="s">
        <v>941</v>
      </c>
      <c r="CQ50" s="136" t="s">
        <v>941</v>
      </c>
      <c r="CR50" s="136" t="s">
        <v>941</v>
      </c>
      <c r="CS50" s="136" t="s">
        <v>941</v>
      </c>
      <c r="CT50" s="136" t="s">
        <v>941</v>
      </c>
      <c r="CU50" s="136" t="s">
        <v>941</v>
      </c>
      <c r="CV50" s="136" t="s">
        <v>941</v>
      </c>
      <c r="CW50" s="136" t="s">
        <v>941</v>
      </c>
      <c r="CX50" s="136" t="s">
        <v>941</v>
      </c>
      <c r="CY50" s="136" t="s">
        <v>941</v>
      </c>
      <c r="CZ50" s="136" t="s">
        <v>941</v>
      </c>
      <c r="DA50" s="136" t="s">
        <v>941</v>
      </c>
      <c r="DB50" s="136" t="s">
        <v>941</v>
      </c>
      <c r="DC50" s="136" t="s">
        <v>941</v>
      </c>
      <c r="DD50" s="136" t="s">
        <v>941</v>
      </c>
      <c r="DE50" s="136" t="s">
        <v>941</v>
      </c>
      <c r="DF50" s="136" t="s">
        <v>941</v>
      </c>
      <c r="DG50" s="136" t="s">
        <v>941</v>
      </c>
      <c r="DH50" s="136" t="s">
        <v>941</v>
      </c>
      <c r="DI50" s="136" t="s">
        <v>941</v>
      </c>
      <c r="DJ50" s="136" t="s">
        <v>1692</v>
      </c>
      <c r="DK50" s="137">
        <v>42754.620555555557</v>
      </c>
      <c r="DL50" s="136" t="s">
        <v>1692</v>
      </c>
      <c r="DM50" s="137">
        <v>42754.620555555557</v>
      </c>
      <c r="DN50" s="133">
        <v>42086.57603009259</v>
      </c>
      <c r="DO50" s="132" t="s">
        <v>957</v>
      </c>
      <c r="DP50" s="133">
        <v>42086.57603009259</v>
      </c>
    </row>
    <row r="51" spans="1:120" ht="29" x14ac:dyDescent="0.35">
      <c r="A51" s="135">
        <v>50</v>
      </c>
      <c r="B51" s="136" t="s">
        <v>4364</v>
      </c>
      <c r="C51" s="135">
        <v>149</v>
      </c>
      <c r="D51" s="135" t="b">
        <v>1</v>
      </c>
      <c r="E51" s="136" t="s">
        <v>941</v>
      </c>
      <c r="F51" s="136" t="s">
        <v>3620</v>
      </c>
      <c r="G51" s="136" t="s">
        <v>943</v>
      </c>
      <c r="H51" s="136" t="s">
        <v>2541</v>
      </c>
      <c r="I51" s="136" t="s">
        <v>4793</v>
      </c>
      <c r="J51" s="136" t="s">
        <v>941</v>
      </c>
      <c r="K51" s="136" t="s">
        <v>280</v>
      </c>
      <c r="L51" s="136" t="s">
        <v>941</v>
      </c>
      <c r="M51" s="136" t="s">
        <v>941</v>
      </c>
      <c r="N51" s="136" t="s">
        <v>941</v>
      </c>
      <c r="O51" s="136" t="s">
        <v>5163</v>
      </c>
      <c r="P51" s="136" t="s">
        <v>5164</v>
      </c>
      <c r="Q51" s="136" t="s">
        <v>5165</v>
      </c>
      <c r="R51" s="136" t="s">
        <v>948</v>
      </c>
      <c r="S51" s="136" t="s">
        <v>5166</v>
      </c>
      <c r="T51" s="136" t="s">
        <v>5167</v>
      </c>
      <c r="U51" s="136" t="s">
        <v>5168</v>
      </c>
      <c r="V51" s="136" t="s">
        <v>3621</v>
      </c>
      <c r="W51" s="136" t="s">
        <v>3622</v>
      </c>
      <c r="X51" s="136" t="s">
        <v>2543</v>
      </c>
      <c r="Y51" s="136" t="s">
        <v>5169</v>
      </c>
      <c r="Z51" s="136" t="s">
        <v>5170</v>
      </c>
      <c r="AA51" s="136" t="s">
        <v>5171</v>
      </c>
      <c r="AB51" s="136" t="s">
        <v>5172</v>
      </c>
      <c r="AC51" s="136" t="s">
        <v>948</v>
      </c>
      <c r="AD51" s="136" t="s">
        <v>5172</v>
      </c>
      <c r="AE51" s="136" t="s">
        <v>5173</v>
      </c>
      <c r="AF51" s="136" t="s">
        <v>5174</v>
      </c>
      <c r="AG51" s="136" t="s">
        <v>947</v>
      </c>
      <c r="AH51" s="136" t="s">
        <v>5175</v>
      </c>
      <c r="AI51" s="136" t="s">
        <v>1157</v>
      </c>
      <c r="AJ51" s="136" t="s">
        <v>3711</v>
      </c>
      <c r="AK51" s="136" t="s">
        <v>948</v>
      </c>
      <c r="AL51" s="136" t="s">
        <v>941</v>
      </c>
      <c r="AM51" s="136" t="s">
        <v>5176</v>
      </c>
      <c r="AN51" s="136" t="s">
        <v>941</v>
      </c>
      <c r="AO51" s="136" t="s">
        <v>941</v>
      </c>
      <c r="AP51" s="136" t="s">
        <v>941</v>
      </c>
      <c r="AQ51" s="136" t="s">
        <v>941</v>
      </c>
      <c r="AR51" s="136" t="s">
        <v>941</v>
      </c>
      <c r="AS51" s="136" t="s">
        <v>941</v>
      </c>
      <c r="AT51" s="136" t="s">
        <v>941</v>
      </c>
      <c r="AU51" s="136" t="s">
        <v>941</v>
      </c>
      <c r="AV51" s="136" t="s">
        <v>941</v>
      </c>
      <c r="AW51" s="136" t="s">
        <v>941</v>
      </c>
      <c r="AX51" s="136" t="s">
        <v>941</v>
      </c>
      <c r="AY51" s="136" t="s">
        <v>941</v>
      </c>
      <c r="AZ51" s="136" t="s">
        <v>941</v>
      </c>
      <c r="BA51" s="136" t="s">
        <v>941</v>
      </c>
      <c r="BB51" s="136" t="s">
        <v>941</v>
      </c>
      <c r="BC51" s="136" t="s">
        <v>941</v>
      </c>
      <c r="BD51" s="136" t="s">
        <v>941</v>
      </c>
      <c r="BE51" s="136" t="s">
        <v>941</v>
      </c>
      <c r="BF51" s="136" t="s">
        <v>941</v>
      </c>
      <c r="BG51" s="136" t="s">
        <v>941</v>
      </c>
      <c r="BH51" s="136" t="s">
        <v>941</v>
      </c>
      <c r="BI51" s="136" t="s">
        <v>941</v>
      </c>
      <c r="BJ51" s="136" t="s">
        <v>941</v>
      </c>
      <c r="BK51" s="136" t="s">
        <v>941</v>
      </c>
      <c r="BL51" s="136" t="s">
        <v>941</v>
      </c>
      <c r="BM51" s="136" t="s">
        <v>941</v>
      </c>
      <c r="BN51" s="136" t="s">
        <v>941</v>
      </c>
      <c r="BO51" s="136" t="s">
        <v>941</v>
      </c>
      <c r="BP51" s="136" t="s">
        <v>941</v>
      </c>
      <c r="BQ51" s="136" t="s">
        <v>941</v>
      </c>
      <c r="BR51" s="136" t="s">
        <v>941</v>
      </c>
      <c r="BS51" s="136" t="s">
        <v>941</v>
      </c>
      <c r="BT51" s="136" t="s">
        <v>941</v>
      </c>
      <c r="BU51" s="136" t="s">
        <v>941</v>
      </c>
      <c r="BV51" s="136" t="s">
        <v>941</v>
      </c>
      <c r="BW51" s="136" t="s">
        <v>941</v>
      </c>
      <c r="BX51" s="136" t="s">
        <v>941</v>
      </c>
      <c r="BY51" s="136" t="s">
        <v>941</v>
      </c>
      <c r="BZ51" s="136" t="s">
        <v>941</v>
      </c>
      <c r="CA51" s="136" t="s">
        <v>941</v>
      </c>
      <c r="CB51" s="136" t="s">
        <v>948</v>
      </c>
      <c r="CC51" s="136" t="s">
        <v>956</v>
      </c>
      <c r="CD51" s="136" t="s">
        <v>5177</v>
      </c>
      <c r="CE51" s="136" t="s">
        <v>948</v>
      </c>
      <c r="CF51" s="136" t="s">
        <v>941</v>
      </c>
      <c r="CG51" s="136" t="s">
        <v>5177</v>
      </c>
      <c r="CH51" s="136" t="s">
        <v>948</v>
      </c>
      <c r="CI51" s="136" t="s">
        <v>941</v>
      </c>
      <c r="CJ51" s="136" t="s">
        <v>941</v>
      </c>
      <c r="CK51" s="136" t="s">
        <v>941</v>
      </c>
      <c r="CL51" s="136" t="s">
        <v>941</v>
      </c>
      <c r="CM51" s="136" t="s">
        <v>941</v>
      </c>
      <c r="CN51" s="136" t="s">
        <v>948</v>
      </c>
      <c r="CO51" s="136" t="s">
        <v>540</v>
      </c>
      <c r="CP51" s="136" t="s">
        <v>941</v>
      </c>
      <c r="CQ51" s="136" t="s">
        <v>941</v>
      </c>
      <c r="CR51" s="136" t="s">
        <v>941</v>
      </c>
      <c r="CS51" s="136" t="s">
        <v>941</v>
      </c>
      <c r="CT51" s="136" t="s">
        <v>941</v>
      </c>
      <c r="CU51" s="136" t="s">
        <v>941</v>
      </c>
      <c r="CV51" s="136" t="s">
        <v>941</v>
      </c>
      <c r="CW51" s="136" t="s">
        <v>941</v>
      </c>
      <c r="CX51" s="136" t="s">
        <v>941</v>
      </c>
      <c r="CY51" s="136" t="s">
        <v>941</v>
      </c>
      <c r="CZ51" s="136" t="s">
        <v>941</v>
      </c>
      <c r="DA51" s="136" t="s">
        <v>941</v>
      </c>
      <c r="DB51" s="136" t="s">
        <v>941</v>
      </c>
      <c r="DC51" s="136" t="s">
        <v>941</v>
      </c>
      <c r="DD51" s="136" t="s">
        <v>941</v>
      </c>
      <c r="DE51" s="136" t="s">
        <v>941</v>
      </c>
      <c r="DF51" s="136" t="s">
        <v>941</v>
      </c>
      <c r="DG51" s="136" t="s">
        <v>941</v>
      </c>
      <c r="DH51" s="136" t="s">
        <v>941</v>
      </c>
      <c r="DI51" s="136" t="s">
        <v>941</v>
      </c>
      <c r="DJ51" s="136" t="s">
        <v>1692</v>
      </c>
      <c r="DK51" s="137">
        <v>42754.620578703703</v>
      </c>
      <c r="DL51" s="136" t="s">
        <v>1692</v>
      </c>
      <c r="DM51" s="137">
        <v>42754.620578703703</v>
      </c>
      <c r="DN51" s="133">
        <v>42086.576041666667</v>
      </c>
      <c r="DO51" s="132" t="s">
        <v>957</v>
      </c>
      <c r="DP51" s="133">
        <v>42086.576041666667</v>
      </c>
    </row>
    <row r="52" spans="1:120" ht="58" x14ac:dyDescent="0.35">
      <c r="A52" s="135">
        <v>51</v>
      </c>
      <c r="B52" s="136" t="s">
        <v>4364</v>
      </c>
      <c r="C52" s="135">
        <v>256</v>
      </c>
      <c r="D52" s="135" t="b">
        <v>1</v>
      </c>
      <c r="E52" s="136" t="s">
        <v>941</v>
      </c>
      <c r="F52" s="136" t="s">
        <v>2604</v>
      </c>
      <c r="G52" s="136" t="s">
        <v>1030</v>
      </c>
      <c r="H52" s="136" t="s">
        <v>2603</v>
      </c>
      <c r="I52" s="136" t="s">
        <v>4793</v>
      </c>
      <c r="J52" s="136" t="s">
        <v>2604</v>
      </c>
      <c r="K52" s="136" t="s">
        <v>283</v>
      </c>
      <c r="L52" s="136" t="s">
        <v>2603</v>
      </c>
      <c r="M52" s="136" t="s">
        <v>2605</v>
      </c>
      <c r="N52" s="136" t="s">
        <v>2606</v>
      </c>
      <c r="O52" s="136" t="s">
        <v>5178</v>
      </c>
      <c r="P52" s="136" t="s">
        <v>948</v>
      </c>
      <c r="Q52" s="136" t="s">
        <v>948</v>
      </c>
      <c r="R52" s="136" t="s">
        <v>948</v>
      </c>
      <c r="S52" s="136" t="s">
        <v>5178</v>
      </c>
      <c r="T52" s="136" t="s">
        <v>5179</v>
      </c>
      <c r="U52" s="136" t="s">
        <v>5180</v>
      </c>
      <c r="V52" s="136" t="s">
        <v>948</v>
      </c>
      <c r="W52" s="136" t="s">
        <v>948</v>
      </c>
      <c r="X52" s="136" t="s">
        <v>948</v>
      </c>
      <c r="Y52" s="136" t="s">
        <v>5181</v>
      </c>
      <c r="Z52" s="136" t="s">
        <v>948</v>
      </c>
      <c r="AA52" s="136" t="s">
        <v>948</v>
      </c>
      <c r="AB52" s="136" t="s">
        <v>5181</v>
      </c>
      <c r="AC52" s="136" t="s">
        <v>948</v>
      </c>
      <c r="AD52" s="136" t="s">
        <v>5181</v>
      </c>
      <c r="AE52" s="136" t="s">
        <v>5182</v>
      </c>
      <c r="AF52" s="136" t="s">
        <v>5183</v>
      </c>
      <c r="AG52" s="136" t="s">
        <v>1882</v>
      </c>
      <c r="AH52" s="136" t="s">
        <v>5184</v>
      </c>
      <c r="AI52" s="136" t="s">
        <v>5185</v>
      </c>
      <c r="AJ52" s="136" t="s">
        <v>948</v>
      </c>
      <c r="AK52" s="136" t="s">
        <v>948</v>
      </c>
      <c r="AL52" s="136" t="s">
        <v>941</v>
      </c>
      <c r="AM52" s="136" t="s">
        <v>5186</v>
      </c>
      <c r="AN52" s="136" t="s">
        <v>941</v>
      </c>
      <c r="AO52" s="136" t="s">
        <v>941</v>
      </c>
      <c r="AP52" s="136" t="s">
        <v>941</v>
      </c>
      <c r="AQ52" s="136" t="s">
        <v>941</v>
      </c>
      <c r="AR52" s="136" t="s">
        <v>941</v>
      </c>
      <c r="AS52" s="136" t="s">
        <v>941</v>
      </c>
      <c r="AT52" s="136" t="s">
        <v>941</v>
      </c>
      <c r="AU52" s="136" t="s">
        <v>941</v>
      </c>
      <c r="AV52" s="136" t="s">
        <v>941</v>
      </c>
      <c r="AW52" s="136" t="s">
        <v>941</v>
      </c>
      <c r="AX52" s="136" t="s">
        <v>941</v>
      </c>
      <c r="AY52" s="136" t="s">
        <v>941</v>
      </c>
      <c r="AZ52" s="136" t="s">
        <v>941</v>
      </c>
      <c r="BA52" s="136" t="s">
        <v>941</v>
      </c>
      <c r="BB52" s="136" t="s">
        <v>941</v>
      </c>
      <c r="BC52" s="136" t="s">
        <v>941</v>
      </c>
      <c r="BD52" s="136" t="s">
        <v>941</v>
      </c>
      <c r="BE52" s="136" t="s">
        <v>941</v>
      </c>
      <c r="BF52" s="136" t="s">
        <v>941</v>
      </c>
      <c r="BG52" s="136" t="s">
        <v>941</v>
      </c>
      <c r="BH52" s="136" t="s">
        <v>941</v>
      </c>
      <c r="BI52" s="136" t="s">
        <v>941</v>
      </c>
      <c r="BJ52" s="136" t="s">
        <v>941</v>
      </c>
      <c r="BK52" s="136" t="s">
        <v>5187</v>
      </c>
      <c r="BL52" s="136" t="s">
        <v>5188</v>
      </c>
      <c r="BM52" s="136" t="s">
        <v>941</v>
      </c>
      <c r="BN52" s="136" t="s">
        <v>941</v>
      </c>
      <c r="BO52" s="136" t="s">
        <v>941</v>
      </c>
      <c r="BP52" s="136" t="s">
        <v>941</v>
      </c>
      <c r="BQ52" s="136" t="s">
        <v>941</v>
      </c>
      <c r="BR52" s="136" t="s">
        <v>2609</v>
      </c>
      <c r="BS52" s="136" t="s">
        <v>5189</v>
      </c>
      <c r="BT52" s="136" t="s">
        <v>941</v>
      </c>
      <c r="BU52" s="136" t="s">
        <v>941</v>
      </c>
      <c r="BV52" s="136" t="s">
        <v>941</v>
      </c>
      <c r="BW52" s="136" t="s">
        <v>941</v>
      </c>
      <c r="BX52" s="136" t="s">
        <v>941</v>
      </c>
      <c r="BY52" s="136" t="s">
        <v>941</v>
      </c>
      <c r="BZ52" s="136" t="s">
        <v>941</v>
      </c>
      <c r="CA52" s="136" t="s">
        <v>941</v>
      </c>
      <c r="CB52" s="136" t="s">
        <v>5190</v>
      </c>
      <c r="CC52" s="136" t="s">
        <v>948</v>
      </c>
      <c r="CD52" s="136" t="s">
        <v>941</v>
      </c>
      <c r="CE52" s="136" t="s">
        <v>948</v>
      </c>
      <c r="CF52" s="136" t="s">
        <v>941</v>
      </c>
      <c r="CG52" s="136" t="s">
        <v>948</v>
      </c>
      <c r="CH52" s="136" t="s">
        <v>1791</v>
      </c>
      <c r="CI52" s="136" t="s">
        <v>5191</v>
      </c>
      <c r="CJ52" s="136" t="s">
        <v>5192</v>
      </c>
      <c r="CK52" s="136" t="s">
        <v>941</v>
      </c>
      <c r="CL52" s="136" t="s">
        <v>941</v>
      </c>
      <c r="CM52" s="136" t="s">
        <v>5193</v>
      </c>
      <c r="CN52" s="136" t="s">
        <v>5191</v>
      </c>
      <c r="CO52" s="136" t="s">
        <v>540</v>
      </c>
      <c r="CP52" s="136" t="s">
        <v>941</v>
      </c>
      <c r="CQ52" s="136" t="s">
        <v>941</v>
      </c>
      <c r="CR52" s="136" t="s">
        <v>941</v>
      </c>
      <c r="CS52" s="136" t="s">
        <v>941</v>
      </c>
      <c r="CT52" s="136" t="s">
        <v>941</v>
      </c>
      <c r="CU52" s="136" t="s">
        <v>941</v>
      </c>
      <c r="CV52" s="136" t="s">
        <v>941</v>
      </c>
      <c r="CW52" s="136" t="s">
        <v>941</v>
      </c>
      <c r="CX52" s="136" t="s">
        <v>941</v>
      </c>
      <c r="CY52" s="136" t="s">
        <v>941</v>
      </c>
      <c r="CZ52" s="136" t="s">
        <v>941</v>
      </c>
      <c r="DA52" s="136" t="s">
        <v>941</v>
      </c>
      <c r="DB52" s="136" t="s">
        <v>941</v>
      </c>
      <c r="DC52" s="136" t="s">
        <v>941</v>
      </c>
      <c r="DD52" s="136" t="s">
        <v>941</v>
      </c>
      <c r="DE52" s="136" t="s">
        <v>941</v>
      </c>
      <c r="DF52" s="136" t="s">
        <v>941</v>
      </c>
      <c r="DG52" s="136" t="s">
        <v>941</v>
      </c>
      <c r="DH52" s="136" t="s">
        <v>941</v>
      </c>
      <c r="DI52" s="136" t="s">
        <v>941</v>
      </c>
      <c r="DJ52" s="136" t="s">
        <v>1692</v>
      </c>
      <c r="DK52" s="137">
        <v>42754.62060185185</v>
      </c>
      <c r="DL52" s="136" t="s">
        <v>1692</v>
      </c>
      <c r="DM52" s="137">
        <v>42754.62060185185</v>
      </c>
      <c r="DN52" s="133">
        <v>42086.576053240744</v>
      </c>
      <c r="DO52" s="132" t="s">
        <v>957</v>
      </c>
      <c r="DP52" s="133">
        <v>42086.576053240744</v>
      </c>
    </row>
    <row r="53" spans="1:120" ht="58" x14ac:dyDescent="0.35">
      <c r="A53" s="135">
        <v>52</v>
      </c>
      <c r="B53" s="136" t="s">
        <v>4364</v>
      </c>
      <c r="C53" s="135">
        <v>210</v>
      </c>
      <c r="D53" s="135" t="b">
        <v>1</v>
      </c>
      <c r="E53" s="136" t="s">
        <v>941</v>
      </c>
      <c r="F53" s="136" t="s">
        <v>1502</v>
      </c>
      <c r="G53" s="136" t="s">
        <v>1243</v>
      </c>
      <c r="H53" s="136" t="s">
        <v>1503</v>
      </c>
      <c r="I53" s="136" t="s">
        <v>5194</v>
      </c>
      <c r="J53" s="136" t="s">
        <v>1504</v>
      </c>
      <c r="K53" s="136" t="s">
        <v>941</v>
      </c>
      <c r="L53" s="136" t="s">
        <v>1503</v>
      </c>
      <c r="M53" s="136" t="s">
        <v>1505</v>
      </c>
      <c r="N53" s="136" t="s">
        <v>3645</v>
      </c>
      <c r="O53" s="136" t="s">
        <v>5195</v>
      </c>
      <c r="P53" s="136" t="s">
        <v>5196</v>
      </c>
      <c r="Q53" s="136" t="s">
        <v>948</v>
      </c>
      <c r="R53" s="136" t="s">
        <v>948</v>
      </c>
      <c r="S53" s="136" t="s">
        <v>5197</v>
      </c>
      <c r="T53" s="136" t="s">
        <v>5198</v>
      </c>
      <c r="U53" s="136" t="s">
        <v>5199</v>
      </c>
      <c r="V53" s="136" t="s">
        <v>5200</v>
      </c>
      <c r="W53" s="136" t="s">
        <v>5201</v>
      </c>
      <c r="X53" s="136" t="s">
        <v>3646</v>
      </c>
      <c r="Y53" s="136" t="s">
        <v>5202</v>
      </c>
      <c r="Z53" s="136" t="s">
        <v>5203</v>
      </c>
      <c r="AA53" s="136" t="s">
        <v>5204</v>
      </c>
      <c r="AB53" s="136" t="s">
        <v>5205</v>
      </c>
      <c r="AC53" s="136" t="s">
        <v>5206</v>
      </c>
      <c r="AD53" s="136" t="s">
        <v>5207</v>
      </c>
      <c r="AE53" s="136" t="s">
        <v>5208</v>
      </c>
      <c r="AF53" s="136" t="s">
        <v>5209</v>
      </c>
      <c r="AG53" s="136" t="s">
        <v>1275</v>
      </c>
      <c r="AH53" s="136" t="s">
        <v>5210</v>
      </c>
      <c r="AI53" s="136" t="s">
        <v>5211</v>
      </c>
      <c r="AJ53" s="136" t="s">
        <v>2121</v>
      </c>
      <c r="AK53" s="136" t="s">
        <v>948</v>
      </c>
      <c r="AL53" s="136" t="s">
        <v>941</v>
      </c>
      <c r="AM53" s="136" t="s">
        <v>5212</v>
      </c>
      <c r="AN53" s="136" t="s">
        <v>941</v>
      </c>
      <c r="AO53" s="136" t="s">
        <v>941</v>
      </c>
      <c r="AP53" s="136" t="s">
        <v>941</v>
      </c>
      <c r="AQ53" s="136" t="s">
        <v>941</v>
      </c>
      <c r="AR53" s="136" t="s">
        <v>941</v>
      </c>
      <c r="AS53" s="136" t="s">
        <v>941</v>
      </c>
      <c r="AT53" s="136" t="s">
        <v>941</v>
      </c>
      <c r="AU53" s="136" t="s">
        <v>941</v>
      </c>
      <c r="AV53" s="136" t="s">
        <v>941</v>
      </c>
      <c r="AW53" s="136" t="s">
        <v>941</v>
      </c>
      <c r="AX53" s="136" t="s">
        <v>941</v>
      </c>
      <c r="AY53" s="136" t="s">
        <v>941</v>
      </c>
      <c r="AZ53" s="136" t="s">
        <v>941</v>
      </c>
      <c r="BA53" s="136" t="s">
        <v>941</v>
      </c>
      <c r="BB53" s="136" t="s">
        <v>941</v>
      </c>
      <c r="BC53" s="136" t="s">
        <v>941</v>
      </c>
      <c r="BD53" s="136" t="s">
        <v>941</v>
      </c>
      <c r="BE53" s="136" t="s">
        <v>941</v>
      </c>
      <c r="BF53" s="136" t="s">
        <v>941</v>
      </c>
      <c r="BG53" s="136" t="s">
        <v>941</v>
      </c>
      <c r="BH53" s="136" t="s">
        <v>941</v>
      </c>
      <c r="BI53" s="136" t="s">
        <v>941</v>
      </c>
      <c r="BJ53" s="136" t="s">
        <v>941</v>
      </c>
      <c r="BK53" s="136" t="s">
        <v>951</v>
      </c>
      <c r="BL53" s="136" t="s">
        <v>941</v>
      </c>
      <c r="BM53" s="136" t="s">
        <v>941</v>
      </c>
      <c r="BN53" s="136" t="s">
        <v>941</v>
      </c>
      <c r="BO53" s="136" t="s">
        <v>941</v>
      </c>
      <c r="BP53" s="136" t="s">
        <v>941</v>
      </c>
      <c r="BQ53" s="136" t="s">
        <v>941</v>
      </c>
      <c r="BR53" s="136" t="s">
        <v>941</v>
      </c>
      <c r="BS53" s="136" t="s">
        <v>941</v>
      </c>
      <c r="BT53" s="136" t="s">
        <v>941</v>
      </c>
      <c r="BU53" s="136" t="s">
        <v>941</v>
      </c>
      <c r="BV53" s="136" t="s">
        <v>941</v>
      </c>
      <c r="BW53" s="136" t="s">
        <v>941</v>
      </c>
      <c r="BX53" s="136" t="s">
        <v>941</v>
      </c>
      <c r="BY53" s="136" t="s">
        <v>941</v>
      </c>
      <c r="BZ53" s="136" t="s">
        <v>941</v>
      </c>
      <c r="CA53" s="136" t="s">
        <v>941</v>
      </c>
      <c r="CB53" s="136" t="s">
        <v>951</v>
      </c>
      <c r="CC53" s="136" t="s">
        <v>948</v>
      </c>
      <c r="CD53" s="136" t="s">
        <v>941</v>
      </c>
      <c r="CE53" s="136" t="s">
        <v>948</v>
      </c>
      <c r="CF53" s="136" t="s">
        <v>941</v>
      </c>
      <c r="CG53" s="136" t="s">
        <v>948</v>
      </c>
      <c r="CH53" s="136" t="s">
        <v>948</v>
      </c>
      <c r="CI53" s="136" t="s">
        <v>941</v>
      </c>
      <c r="CJ53" s="136" t="s">
        <v>941</v>
      </c>
      <c r="CK53" s="136" t="s">
        <v>941</v>
      </c>
      <c r="CL53" s="136" t="s">
        <v>941</v>
      </c>
      <c r="CM53" s="136" t="s">
        <v>941</v>
      </c>
      <c r="CN53" s="136" t="s">
        <v>948</v>
      </c>
      <c r="CO53" s="136" t="s">
        <v>540</v>
      </c>
      <c r="CP53" s="136" t="s">
        <v>941</v>
      </c>
      <c r="CQ53" s="136" t="s">
        <v>941</v>
      </c>
      <c r="CR53" s="136" t="s">
        <v>941</v>
      </c>
      <c r="CS53" s="136" t="s">
        <v>941</v>
      </c>
      <c r="CT53" s="136" t="s">
        <v>941</v>
      </c>
      <c r="CU53" s="136" t="s">
        <v>941</v>
      </c>
      <c r="CV53" s="136" t="s">
        <v>941</v>
      </c>
      <c r="CW53" s="136" t="s">
        <v>941</v>
      </c>
      <c r="CX53" s="136" t="s">
        <v>941</v>
      </c>
      <c r="CY53" s="136" t="s">
        <v>941</v>
      </c>
      <c r="CZ53" s="136" t="s">
        <v>941</v>
      </c>
      <c r="DA53" s="136" t="s">
        <v>941</v>
      </c>
      <c r="DB53" s="136" t="s">
        <v>941</v>
      </c>
      <c r="DC53" s="136" t="s">
        <v>941</v>
      </c>
      <c r="DD53" s="136" t="s">
        <v>941</v>
      </c>
      <c r="DE53" s="136" t="s">
        <v>941</v>
      </c>
      <c r="DF53" s="136" t="s">
        <v>941</v>
      </c>
      <c r="DG53" s="136" t="s">
        <v>941</v>
      </c>
      <c r="DH53" s="136" t="s">
        <v>941</v>
      </c>
      <c r="DI53" s="136" t="s">
        <v>941</v>
      </c>
      <c r="DJ53" s="136" t="s">
        <v>1692</v>
      </c>
      <c r="DK53" s="137">
        <v>42754.620625000003</v>
      </c>
      <c r="DL53" s="136" t="s">
        <v>1692</v>
      </c>
      <c r="DM53" s="137">
        <v>42754.620625000003</v>
      </c>
      <c r="DN53" s="133">
        <v>42086.57607638889</v>
      </c>
      <c r="DO53" s="132" t="s">
        <v>957</v>
      </c>
      <c r="DP53" s="133">
        <v>42086.57607638889</v>
      </c>
    </row>
    <row r="54" spans="1:120" ht="58" x14ac:dyDescent="0.35">
      <c r="A54" s="135">
        <v>53</v>
      </c>
      <c r="B54" s="136" t="s">
        <v>4364</v>
      </c>
      <c r="C54" s="135">
        <v>333</v>
      </c>
      <c r="D54" s="135" t="b">
        <v>1</v>
      </c>
      <c r="E54" s="136" t="s">
        <v>941</v>
      </c>
      <c r="F54" s="136" t="s">
        <v>3648</v>
      </c>
      <c r="G54" s="136" t="s">
        <v>1479</v>
      </c>
      <c r="H54" s="136" t="s">
        <v>5213</v>
      </c>
      <c r="I54" s="136" t="s">
        <v>4384</v>
      </c>
      <c r="J54" s="136" t="s">
        <v>1511</v>
      </c>
      <c r="K54" s="136" t="s">
        <v>296</v>
      </c>
      <c r="L54" s="136" t="s">
        <v>1512</v>
      </c>
      <c r="M54" s="136" t="s">
        <v>1513</v>
      </c>
      <c r="N54" s="136" t="s">
        <v>1514</v>
      </c>
      <c r="O54" s="136" t="s">
        <v>5214</v>
      </c>
      <c r="P54" s="136" t="s">
        <v>948</v>
      </c>
      <c r="Q54" s="136" t="s">
        <v>5215</v>
      </c>
      <c r="R54" s="136" t="s">
        <v>948</v>
      </c>
      <c r="S54" s="136" t="s">
        <v>5216</v>
      </c>
      <c r="T54" s="136" t="s">
        <v>948</v>
      </c>
      <c r="U54" s="136" t="s">
        <v>5216</v>
      </c>
      <c r="V54" s="136" t="s">
        <v>948</v>
      </c>
      <c r="W54" s="136" t="s">
        <v>948</v>
      </c>
      <c r="X54" s="136" t="s">
        <v>948</v>
      </c>
      <c r="Y54" s="136" t="s">
        <v>5217</v>
      </c>
      <c r="Z54" s="136" t="s">
        <v>948</v>
      </c>
      <c r="AA54" s="136" t="s">
        <v>5218</v>
      </c>
      <c r="AB54" s="136" t="s">
        <v>5219</v>
      </c>
      <c r="AC54" s="136" t="s">
        <v>948</v>
      </c>
      <c r="AD54" s="136" t="s">
        <v>5219</v>
      </c>
      <c r="AE54" s="136" t="s">
        <v>5220</v>
      </c>
      <c r="AF54" s="136" t="s">
        <v>5221</v>
      </c>
      <c r="AG54" s="136" t="s">
        <v>2315</v>
      </c>
      <c r="AH54" s="136" t="s">
        <v>5222</v>
      </c>
      <c r="AI54" s="136" t="s">
        <v>5223</v>
      </c>
      <c r="AJ54" s="136" t="s">
        <v>5224</v>
      </c>
      <c r="AK54" s="136" t="s">
        <v>948</v>
      </c>
      <c r="AL54" s="136" t="s">
        <v>941</v>
      </c>
      <c r="AM54" s="136" t="s">
        <v>5225</v>
      </c>
      <c r="AN54" s="136" t="s">
        <v>941</v>
      </c>
      <c r="AO54" s="136" t="s">
        <v>941</v>
      </c>
      <c r="AP54" s="136" t="s">
        <v>941</v>
      </c>
      <c r="AQ54" s="136" t="s">
        <v>941</v>
      </c>
      <c r="AR54" s="136" t="s">
        <v>941</v>
      </c>
      <c r="AS54" s="136" t="s">
        <v>941</v>
      </c>
      <c r="AT54" s="136" t="s">
        <v>941</v>
      </c>
      <c r="AU54" s="136" t="s">
        <v>941</v>
      </c>
      <c r="AV54" s="136" t="s">
        <v>941</v>
      </c>
      <c r="AW54" s="136" t="s">
        <v>941</v>
      </c>
      <c r="AX54" s="136" t="s">
        <v>941</v>
      </c>
      <c r="AY54" s="136" t="s">
        <v>941</v>
      </c>
      <c r="AZ54" s="136" t="s">
        <v>941</v>
      </c>
      <c r="BA54" s="136" t="s">
        <v>941</v>
      </c>
      <c r="BB54" s="136" t="s">
        <v>941</v>
      </c>
      <c r="BC54" s="136" t="s">
        <v>941</v>
      </c>
      <c r="BD54" s="136" t="s">
        <v>941</v>
      </c>
      <c r="BE54" s="136" t="s">
        <v>941</v>
      </c>
      <c r="BF54" s="136" t="s">
        <v>941</v>
      </c>
      <c r="BG54" s="136" t="s">
        <v>941</v>
      </c>
      <c r="BH54" s="136" t="s">
        <v>941</v>
      </c>
      <c r="BI54" s="136" t="s">
        <v>941</v>
      </c>
      <c r="BJ54" s="136" t="s">
        <v>941</v>
      </c>
      <c r="BK54" s="136" t="s">
        <v>5226</v>
      </c>
      <c r="BL54" s="136" t="s">
        <v>941</v>
      </c>
      <c r="BM54" s="136" t="s">
        <v>941</v>
      </c>
      <c r="BN54" s="136" t="s">
        <v>5227</v>
      </c>
      <c r="BO54" s="136" t="s">
        <v>1212</v>
      </c>
      <c r="BP54" s="136" t="s">
        <v>5228</v>
      </c>
      <c r="BQ54" s="136" t="s">
        <v>941</v>
      </c>
      <c r="BR54" s="136" t="s">
        <v>941</v>
      </c>
      <c r="BS54" s="136" t="s">
        <v>941</v>
      </c>
      <c r="BT54" s="136" t="s">
        <v>941</v>
      </c>
      <c r="BU54" s="136" t="s">
        <v>941</v>
      </c>
      <c r="BV54" s="136" t="s">
        <v>941</v>
      </c>
      <c r="BW54" s="136" t="s">
        <v>941</v>
      </c>
      <c r="BX54" s="136" t="s">
        <v>941</v>
      </c>
      <c r="BY54" s="136" t="s">
        <v>941</v>
      </c>
      <c r="BZ54" s="136" t="s">
        <v>941</v>
      </c>
      <c r="CA54" s="136" t="s">
        <v>941</v>
      </c>
      <c r="CB54" s="136" t="s">
        <v>5229</v>
      </c>
      <c r="CC54" s="136" t="s">
        <v>948</v>
      </c>
      <c r="CD54" s="136" t="s">
        <v>941</v>
      </c>
      <c r="CE54" s="136" t="s">
        <v>948</v>
      </c>
      <c r="CF54" s="136" t="s">
        <v>941</v>
      </c>
      <c r="CG54" s="136" t="s">
        <v>948</v>
      </c>
      <c r="CH54" s="136" t="s">
        <v>2804</v>
      </c>
      <c r="CI54" s="136" t="s">
        <v>5230</v>
      </c>
      <c r="CJ54" s="136" t="s">
        <v>941</v>
      </c>
      <c r="CK54" s="136" t="s">
        <v>941</v>
      </c>
      <c r="CL54" s="136" t="s">
        <v>941</v>
      </c>
      <c r="CM54" s="136" t="s">
        <v>941</v>
      </c>
      <c r="CN54" s="136" t="s">
        <v>948</v>
      </c>
      <c r="CO54" s="136" t="s">
        <v>540</v>
      </c>
      <c r="CP54" s="136" t="s">
        <v>941</v>
      </c>
      <c r="CQ54" s="136" t="s">
        <v>941</v>
      </c>
      <c r="CR54" s="136" t="s">
        <v>941</v>
      </c>
      <c r="CS54" s="136" t="s">
        <v>941</v>
      </c>
      <c r="CT54" s="136" t="s">
        <v>941</v>
      </c>
      <c r="CU54" s="136" t="s">
        <v>941</v>
      </c>
      <c r="CV54" s="136" t="s">
        <v>941</v>
      </c>
      <c r="CW54" s="136" t="s">
        <v>941</v>
      </c>
      <c r="CX54" s="136" t="s">
        <v>941</v>
      </c>
      <c r="CY54" s="136" t="s">
        <v>941</v>
      </c>
      <c r="CZ54" s="136" t="s">
        <v>941</v>
      </c>
      <c r="DA54" s="136" t="s">
        <v>941</v>
      </c>
      <c r="DB54" s="136" t="s">
        <v>941</v>
      </c>
      <c r="DC54" s="136" t="s">
        <v>941</v>
      </c>
      <c r="DD54" s="136" t="s">
        <v>5231</v>
      </c>
      <c r="DE54" s="136" t="s">
        <v>941</v>
      </c>
      <c r="DF54" s="136" t="s">
        <v>941</v>
      </c>
      <c r="DG54" s="136" t="s">
        <v>941</v>
      </c>
      <c r="DH54" s="136" t="s">
        <v>941</v>
      </c>
      <c r="DI54" s="136" t="s">
        <v>941</v>
      </c>
      <c r="DJ54" s="136" t="s">
        <v>1692</v>
      </c>
      <c r="DK54" s="137">
        <v>42754.620648148149</v>
      </c>
      <c r="DL54" s="136" t="s">
        <v>1692</v>
      </c>
      <c r="DM54" s="137">
        <v>42754.620648148149</v>
      </c>
      <c r="DN54" s="133">
        <v>42086.576099537036</v>
      </c>
      <c r="DO54" s="132" t="s">
        <v>957</v>
      </c>
      <c r="DP54" s="133">
        <v>42086.576099537036</v>
      </c>
    </row>
    <row r="55" spans="1:120" ht="58" x14ac:dyDescent="0.35">
      <c r="A55" s="135">
        <v>54</v>
      </c>
      <c r="B55" s="136" t="s">
        <v>4364</v>
      </c>
      <c r="C55" s="135">
        <v>635</v>
      </c>
      <c r="D55" s="135" t="b">
        <v>1</v>
      </c>
      <c r="E55" s="136" t="s">
        <v>941</v>
      </c>
      <c r="F55" s="136" t="s">
        <v>5232</v>
      </c>
      <c r="G55" s="136" t="s">
        <v>5233</v>
      </c>
      <c r="H55" s="136" t="s">
        <v>5234</v>
      </c>
      <c r="I55" s="136" t="s">
        <v>4394</v>
      </c>
      <c r="J55" s="136" t="s">
        <v>5235</v>
      </c>
      <c r="K55" s="136" t="s">
        <v>300</v>
      </c>
      <c r="L55" s="136" t="s">
        <v>5234</v>
      </c>
      <c r="M55" s="136" t="s">
        <v>5236</v>
      </c>
      <c r="N55" s="136" t="s">
        <v>5237</v>
      </c>
      <c r="O55" s="136" t="s">
        <v>5238</v>
      </c>
      <c r="P55" s="136" t="s">
        <v>5239</v>
      </c>
      <c r="Q55" s="136" t="s">
        <v>3656</v>
      </c>
      <c r="R55" s="136" t="s">
        <v>948</v>
      </c>
      <c r="S55" s="136" t="s">
        <v>5240</v>
      </c>
      <c r="T55" s="136" t="s">
        <v>5241</v>
      </c>
      <c r="U55" s="136" t="s">
        <v>5242</v>
      </c>
      <c r="V55" s="136" t="s">
        <v>948</v>
      </c>
      <c r="W55" s="136" t="s">
        <v>948</v>
      </c>
      <c r="X55" s="136" t="s">
        <v>948</v>
      </c>
      <c r="Y55" s="136" t="s">
        <v>5243</v>
      </c>
      <c r="Z55" s="136" t="s">
        <v>5244</v>
      </c>
      <c r="AA55" s="136" t="s">
        <v>5245</v>
      </c>
      <c r="AB55" s="136" t="s">
        <v>5246</v>
      </c>
      <c r="AC55" s="136" t="s">
        <v>948</v>
      </c>
      <c r="AD55" s="136" t="s">
        <v>5246</v>
      </c>
      <c r="AE55" s="136" t="s">
        <v>5247</v>
      </c>
      <c r="AF55" s="136" t="s">
        <v>5248</v>
      </c>
      <c r="AG55" s="136" t="s">
        <v>1156</v>
      </c>
      <c r="AH55" s="136" t="s">
        <v>5249</v>
      </c>
      <c r="AI55" s="136" t="s">
        <v>948</v>
      </c>
      <c r="AJ55" s="136" t="s">
        <v>1095</v>
      </c>
      <c r="AK55" s="136" t="s">
        <v>948</v>
      </c>
      <c r="AL55" s="136" t="s">
        <v>941</v>
      </c>
      <c r="AM55" s="136" t="s">
        <v>5250</v>
      </c>
      <c r="AN55" s="136" t="s">
        <v>941</v>
      </c>
      <c r="AO55" s="136" t="s">
        <v>941</v>
      </c>
      <c r="AP55" s="136" t="s">
        <v>941</v>
      </c>
      <c r="AQ55" s="136" t="s">
        <v>941</v>
      </c>
      <c r="AR55" s="136" t="s">
        <v>941</v>
      </c>
      <c r="AS55" s="136" t="s">
        <v>941</v>
      </c>
      <c r="AT55" s="136" t="s">
        <v>941</v>
      </c>
      <c r="AU55" s="136" t="s">
        <v>941</v>
      </c>
      <c r="AV55" s="136" t="s">
        <v>941</v>
      </c>
      <c r="AW55" s="136" t="s">
        <v>941</v>
      </c>
      <c r="AX55" s="136" t="s">
        <v>941</v>
      </c>
      <c r="AY55" s="136" t="s">
        <v>941</v>
      </c>
      <c r="AZ55" s="136" t="s">
        <v>941</v>
      </c>
      <c r="BA55" s="136" t="s">
        <v>941</v>
      </c>
      <c r="BB55" s="136" t="s">
        <v>941</v>
      </c>
      <c r="BC55" s="136" t="s">
        <v>941</v>
      </c>
      <c r="BD55" s="136" t="s">
        <v>941</v>
      </c>
      <c r="BE55" s="136" t="s">
        <v>941</v>
      </c>
      <c r="BF55" s="136" t="s">
        <v>941</v>
      </c>
      <c r="BG55" s="136" t="s">
        <v>941</v>
      </c>
      <c r="BH55" s="136" t="s">
        <v>941</v>
      </c>
      <c r="BI55" s="136" t="s">
        <v>941</v>
      </c>
      <c r="BJ55" s="136" t="s">
        <v>941</v>
      </c>
      <c r="BK55" s="136" t="s">
        <v>941</v>
      </c>
      <c r="BL55" s="136" t="s">
        <v>941</v>
      </c>
      <c r="BM55" s="136" t="s">
        <v>941</v>
      </c>
      <c r="BN55" s="136" t="s">
        <v>941</v>
      </c>
      <c r="BO55" s="136" t="s">
        <v>941</v>
      </c>
      <c r="BP55" s="136" t="s">
        <v>941</v>
      </c>
      <c r="BQ55" s="136" t="s">
        <v>941</v>
      </c>
      <c r="BR55" s="136" t="s">
        <v>5251</v>
      </c>
      <c r="BS55" s="136" t="s">
        <v>975</v>
      </c>
      <c r="BT55" s="136" t="s">
        <v>941</v>
      </c>
      <c r="BU55" s="136" t="s">
        <v>941</v>
      </c>
      <c r="BV55" s="136" t="s">
        <v>941</v>
      </c>
      <c r="BW55" s="136" t="s">
        <v>941</v>
      </c>
      <c r="BX55" s="136" t="s">
        <v>941</v>
      </c>
      <c r="BY55" s="136" t="s">
        <v>941</v>
      </c>
      <c r="BZ55" s="136" t="s">
        <v>941</v>
      </c>
      <c r="CA55" s="136" t="s">
        <v>941</v>
      </c>
      <c r="CB55" s="136" t="s">
        <v>975</v>
      </c>
      <c r="CC55" s="136" t="s">
        <v>948</v>
      </c>
      <c r="CD55" s="136" t="s">
        <v>941</v>
      </c>
      <c r="CE55" s="136" t="s">
        <v>948</v>
      </c>
      <c r="CF55" s="136" t="s">
        <v>941</v>
      </c>
      <c r="CG55" s="136" t="s">
        <v>948</v>
      </c>
      <c r="CH55" s="136" t="s">
        <v>948</v>
      </c>
      <c r="CI55" s="136" t="s">
        <v>941</v>
      </c>
      <c r="CJ55" s="136" t="s">
        <v>941</v>
      </c>
      <c r="CK55" s="136" t="s">
        <v>941</v>
      </c>
      <c r="CL55" s="136" t="s">
        <v>941</v>
      </c>
      <c r="CM55" s="136" t="s">
        <v>941</v>
      </c>
      <c r="CN55" s="136" t="s">
        <v>948</v>
      </c>
      <c r="CO55" s="136" t="s">
        <v>540</v>
      </c>
      <c r="CP55" s="136" t="s">
        <v>941</v>
      </c>
      <c r="CQ55" s="136" t="s">
        <v>941</v>
      </c>
      <c r="CR55" s="136" t="s">
        <v>941</v>
      </c>
      <c r="CS55" s="136" t="s">
        <v>941</v>
      </c>
      <c r="CT55" s="136" t="s">
        <v>941</v>
      </c>
      <c r="CU55" s="136" t="s">
        <v>941</v>
      </c>
      <c r="CV55" s="136" t="s">
        <v>941</v>
      </c>
      <c r="CW55" s="136" t="s">
        <v>941</v>
      </c>
      <c r="CX55" s="136" t="s">
        <v>941</v>
      </c>
      <c r="CY55" s="136" t="s">
        <v>941</v>
      </c>
      <c r="CZ55" s="136" t="s">
        <v>941</v>
      </c>
      <c r="DA55" s="136" t="s">
        <v>941</v>
      </c>
      <c r="DB55" s="136" t="s">
        <v>941</v>
      </c>
      <c r="DC55" s="136" t="s">
        <v>941</v>
      </c>
      <c r="DD55" s="136" t="s">
        <v>941</v>
      </c>
      <c r="DE55" s="136" t="s">
        <v>941</v>
      </c>
      <c r="DF55" s="136" t="s">
        <v>941</v>
      </c>
      <c r="DG55" s="136" t="s">
        <v>941</v>
      </c>
      <c r="DH55" s="136" t="s">
        <v>941</v>
      </c>
      <c r="DI55" s="136" t="s">
        <v>941</v>
      </c>
      <c r="DJ55" s="136" t="s">
        <v>1692</v>
      </c>
      <c r="DK55" s="137">
        <v>42754.620682870373</v>
      </c>
      <c r="DL55" s="136" t="s">
        <v>1692</v>
      </c>
      <c r="DM55" s="137">
        <v>42754.620682870373</v>
      </c>
      <c r="DN55" s="133">
        <v>42086.576122685183</v>
      </c>
      <c r="DO55" s="132" t="s">
        <v>957</v>
      </c>
      <c r="DP55" s="133">
        <v>42086.576122685183</v>
      </c>
    </row>
    <row r="56" spans="1:120" ht="43.5" x14ac:dyDescent="0.35">
      <c r="A56" s="135">
        <v>55</v>
      </c>
      <c r="B56" s="136" t="s">
        <v>4364</v>
      </c>
      <c r="C56" s="135">
        <v>291</v>
      </c>
      <c r="D56" s="135" t="b">
        <v>1</v>
      </c>
      <c r="E56" s="136" t="s">
        <v>941</v>
      </c>
      <c r="F56" s="136" t="s">
        <v>5252</v>
      </c>
      <c r="G56" s="136" t="s">
        <v>1330</v>
      </c>
      <c r="H56" s="136" t="s">
        <v>3185</v>
      </c>
      <c r="I56" s="136" t="s">
        <v>4384</v>
      </c>
      <c r="J56" s="136" t="s">
        <v>941</v>
      </c>
      <c r="K56" s="136" t="s">
        <v>941</v>
      </c>
      <c r="L56" s="136" t="s">
        <v>941</v>
      </c>
      <c r="M56" s="136" t="s">
        <v>941</v>
      </c>
      <c r="N56" s="136" t="s">
        <v>941</v>
      </c>
      <c r="O56" s="136" t="s">
        <v>5253</v>
      </c>
      <c r="P56" s="136" t="s">
        <v>5254</v>
      </c>
      <c r="Q56" s="136" t="s">
        <v>948</v>
      </c>
      <c r="R56" s="136" t="s">
        <v>948</v>
      </c>
      <c r="S56" s="136" t="s">
        <v>5255</v>
      </c>
      <c r="T56" s="136" t="s">
        <v>5256</v>
      </c>
      <c r="U56" s="136" t="s">
        <v>5257</v>
      </c>
      <c r="V56" s="136" t="s">
        <v>3187</v>
      </c>
      <c r="W56" s="136" t="s">
        <v>3188</v>
      </c>
      <c r="X56" s="136" t="s">
        <v>3189</v>
      </c>
      <c r="Y56" s="136" t="s">
        <v>5258</v>
      </c>
      <c r="Z56" s="136" t="s">
        <v>5259</v>
      </c>
      <c r="AA56" s="136" t="s">
        <v>5260</v>
      </c>
      <c r="AB56" s="136" t="s">
        <v>5261</v>
      </c>
      <c r="AC56" s="136" t="s">
        <v>5262</v>
      </c>
      <c r="AD56" s="136" t="s">
        <v>5263</v>
      </c>
      <c r="AE56" s="136" t="s">
        <v>5264</v>
      </c>
      <c r="AF56" s="136" t="s">
        <v>5265</v>
      </c>
      <c r="AG56" s="136" t="s">
        <v>3191</v>
      </c>
      <c r="AH56" s="136" t="s">
        <v>5266</v>
      </c>
      <c r="AI56" s="136" t="s">
        <v>3670</v>
      </c>
      <c r="AJ56" s="136" t="s">
        <v>3325</v>
      </c>
      <c r="AK56" s="136" t="s">
        <v>948</v>
      </c>
      <c r="AL56" s="136" t="s">
        <v>941</v>
      </c>
      <c r="AM56" s="136" t="s">
        <v>5267</v>
      </c>
      <c r="AN56" s="136" t="s">
        <v>941</v>
      </c>
      <c r="AO56" s="136" t="s">
        <v>941</v>
      </c>
      <c r="AP56" s="136" t="s">
        <v>941</v>
      </c>
      <c r="AQ56" s="136" t="s">
        <v>941</v>
      </c>
      <c r="AR56" s="136" t="s">
        <v>941</v>
      </c>
      <c r="AS56" s="136" t="s">
        <v>941</v>
      </c>
      <c r="AT56" s="136" t="s">
        <v>941</v>
      </c>
      <c r="AU56" s="136" t="s">
        <v>941</v>
      </c>
      <c r="AV56" s="136" t="s">
        <v>941</v>
      </c>
      <c r="AW56" s="136" t="s">
        <v>941</v>
      </c>
      <c r="AX56" s="136" t="s">
        <v>941</v>
      </c>
      <c r="AY56" s="136" t="s">
        <v>941</v>
      </c>
      <c r="AZ56" s="136" t="s">
        <v>941</v>
      </c>
      <c r="BA56" s="136" t="s">
        <v>941</v>
      </c>
      <c r="BB56" s="136" t="s">
        <v>941</v>
      </c>
      <c r="BC56" s="136" t="s">
        <v>941</v>
      </c>
      <c r="BD56" s="136" t="s">
        <v>941</v>
      </c>
      <c r="BE56" s="136" t="s">
        <v>941</v>
      </c>
      <c r="BF56" s="136" t="s">
        <v>941</v>
      </c>
      <c r="BG56" s="136" t="s">
        <v>941</v>
      </c>
      <c r="BH56" s="136" t="s">
        <v>941</v>
      </c>
      <c r="BI56" s="136" t="s">
        <v>941</v>
      </c>
      <c r="BJ56" s="136" t="s">
        <v>941</v>
      </c>
      <c r="BK56" s="136" t="s">
        <v>1232</v>
      </c>
      <c r="BL56" s="136" t="s">
        <v>941</v>
      </c>
      <c r="BM56" s="136" t="s">
        <v>941</v>
      </c>
      <c r="BN56" s="136" t="s">
        <v>941</v>
      </c>
      <c r="BO56" s="136" t="s">
        <v>941</v>
      </c>
      <c r="BP56" s="136" t="s">
        <v>941</v>
      </c>
      <c r="BQ56" s="136" t="s">
        <v>941</v>
      </c>
      <c r="BR56" s="136" t="s">
        <v>941</v>
      </c>
      <c r="BS56" s="136" t="s">
        <v>941</v>
      </c>
      <c r="BT56" s="136" t="s">
        <v>941</v>
      </c>
      <c r="BU56" s="136" t="s">
        <v>941</v>
      </c>
      <c r="BV56" s="136" t="s">
        <v>941</v>
      </c>
      <c r="BW56" s="136" t="s">
        <v>941</v>
      </c>
      <c r="BX56" s="136" t="s">
        <v>941</v>
      </c>
      <c r="BY56" s="136" t="s">
        <v>941</v>
      </c>
      <c r="BZ56" s="136" t="s">
        <v>941</v>
      </c>
      <c r="CA56" s="136" t="s">
        <v>941</v>
      </c>
      <c r="CB56" s="136" t="s">
        <v>1232</v>
      </c>
      <c r="CC56" s="136" t="s">
        <v>948</v>
      </c>
      <c r="CD56" s="136" t="s">
        <v>941</v>
      </c>
      <c r="CE56" s="136" t="s">
        <v>948</v>
      </c>
      <c r="CF56" s="136" t="s">
        <v>941</v>
      </c>
      <c r="CG56" s="136" t="s">
        <v>948</v>
      </c>
      <c r="CH56" s="136" t="s">
        <v>948</v>
      </c>
      <c r="CI56" s="136" t="s">
        <v>941</v>
      </c>
      <c r="CJ56" s="136" t="s">
        <v>941</v>
      </c>
      <c r="CK56" s="136" t="s">
        <v>941</v>
      </c>
      <c r="CL56" s="136" t="s">
        <v>941</v>
      </c>
      <c r="CM56" s="136" t="s">
        <v>941</v>
      </c>
      <c r="CN56" s="136" t="s">
        <v>948</v>
      </c>
      <c r="CO56" s="136" t="s">
        <v>540</v>
      </c>
      <c r="CP56" s="136" t="s">
        <v>941</v>
      </c>
      <c r="CQ56" s="136" t="s">
        <v>941</v>
      </c>
      <c r="CR56" s="136" t="s">
        <v>941</v>
      </c>
      <c r="CS56" s="136" t="s">
        <v>941</v>
      </c>
      <c r="CT56" s="136" t="s">
        <v>941</v>
      </c>
      <c r="CU56" s="136" t="s">
        <v>941</v>
      </c>
      <c r="CV56" s="136" t="s">
        <v>941</v>
      </c>
      <c r="CW56" s="136" t="s">
        <v>941</v>
      </c>
      <c r="CX56" s="136" t="s">
        <v>941</v>
      </c>
      <c r="CY56" s="136" t="s">
        <v>941</v>
      </c>
      <c r="CZ56" s="136" t="s">
        <v>941</v>
      </c>
      <c r="DA56" s="136" t="s">
        <v>941</v>
      </c>
      <c r="DB56" s="136" t="s">
        <v>941</v>
      </c>
      <c r="DC56" s="136" t="s">
        <v>941</v>
      </c>
      <c r="DD56" s="136" t="s">
        <v>941</v>
      </c>
      <c r="DE56" s="136" t="s">
        <v>941</v>
      </c>
      <c r="DF56" s="136" t="s">
        <v>941</v>
      </c>
      <c r="DG56" s="136" t="s">
        <v>941</v>
      </c>
      <c r="DH56" s="136" t="s">
        <v>941</v>
      </c>
      <c r="DI56" s="136" t="s">
        <v>941</v>
      </c>
      <c r="DJ56" s="136" t="s">
        <v>1692</v>
      </c>
      <c r="DK56" s="137">
        <v>42754.620706018519</v>
      </c>
      <c r="DL56" s="136" t="s">
        <v>1692</v>
      </c>
      <c r="DM56" s="137">
        <v>42754.620706018519</v>
      </c>
      <c r="DN56" s="133">
        <v>42086.57613425926</v>
      </c>
      <c r="DO56" s="132" t="s">
        <v>957</v>
      </c>
      <c r="DP56" s="133">
        <v>42086.57613425926</v>
      </c>
    </row>
    <row r="57" spans="1:120" ht="43.5" x14ac:dyDescent="0.35">
      <c r="A57" s="135">
        <v>56</v>
      </c>
      <c r="B57" s="136" t="s">
        <v>4364</v>
      </c>
      <c r="C57" s="135">
        <v>214</v>
      </c>
      <c r="D57" s="135" t="b">
        <v>1</v>
      </c>
      <c r="E57" s="136" t="s">
        <v>941</v>
      </c>
      <c r="F57" s="136" t="s">
        <v>1623</v>
      </c>
      <c r="G57" s="136" t="s">
        <v>989</v>
      </c>
      <c r="H57" s="136" t="s">
        <v>1624</v>
      </c>
      <c r="I57" s="136" t="s">
        <v>4500</v>
      </c>
      <c r="J57" s="136" t="s">
        <v>3701</v>
      </c>
      <c r="K57" s="136" t="s">
        <v>325</v>
      </c>
      <c r="L57" s="136" t="s">
        <v>1625</v>
      </c>
      <c r="M57" s="136" t="s">
        <v>5268</v>
      </c>
      <c r="N57" s="136" t="s">
        <v>1626</v>
      </c>
      <c r="O57" s="136" t="s">
        <v>5269</v>
      </c>
      <c r="P57" s="136" t="s">
        <v>948</v>
      </c>
      <c r="Q57" s="136" t="s">
        <v>948</v>
      </c>
      <c r="R57" s="136" t="s">
        <v>948</v>
      </c>
      <c r="S57" s="136" t="s">
        <v>5269</v>
      </c>
      <c r="T57" s="136" t="s">
        <v>5270</v>
      </c>
      <c r="U57" s="136" t="s">
        <v>5271</v>
      </c>
      <c r="V57" s="136" t="s">
        <v>5272</v>
      </c>
      <c r="W57" s="136" t="s">
        <v>5273</v>
      </c>
      <c r="X57" s="136" t="s">
        <v>5274</v>
      </c>
      <c r="Y57" s="136" t="s">
        <v>5275</v>
      </c>
      <c r="Z57" s="136" t="s">
        <v>5276</v>
      </c>
      <c r="AA57" s="136" t="s">
        <v>5277</v>
      </c>
      <c r="AB57" s="136" t="s">
        <v>5278</v>
      </c>
      <c r="AC57" s="136" t="s">
        <v>5279</v>
      </c>
      <c r="AD57" s="136" t="s">
        <v>5280</v>
      </c>
      <c r="AE57" s="136" t="s">
        <v>5281</v>
      </c>
      <c r="AF57" s="136" t="s">
        <v>5282</v>
      </c>
      <c r="AG57" s="136" t="s">
        <v>1275</v>
      </c>
      <c r="AH57" s="136" t="s">
        <v>5283</v>
      </c>
      <c r="AI57" s="136" t="s">
        <v>5284</v>
      </c>
      <c r="AJ57" s="136" t="s">
        <v>5285</v>
      </c>
      <c r="AK57" s="136" t="s">
        <v>5286</v>
      </c>
      <c r="AL57" s="136" t="s">
        <v>941</v>
      </c>
      <c r="AM57" s="136" t="s">
        <v>5287</v>
      </c>
      <c r="AN57" s="136" t="s">
        <v>941</v>
      </c>
      <c r="AO57" s="136" t="s">
        <v>941</v>
      </c>
      <c r="AP57" s="136" t="s">
        <v>941</v>
      </c>
      <c r="AQ57" s="136" t="s">
        <v>941</v>
      </c>
      <c r="AR57" s="136" t="s">
        <v>941</v>
      </c>
      <c r="AS57" s="136" t="s">
        <v>941</v>
      </c>
      <c r="AT57" s="136" t="s">
        <v>941</v>
      </c>
      <c r="AU57" s="136" t="s">
        <v>941</v>
      </c>
      <c r="AV57" s="136" t="s">
        <v>941</v>
      </c>
      <c r="AW57" s="136" t="s">
        <v>941</v>
      </c>
      <c r="AX57" s="136" t="s">
        <v>941</v>
      </c>
      <c r="AY57" s="136" t="s">
        <v>941</v>
      </c>
      <c r="AZ57" s="136" t="s">
        <v>941</v>
      </c>
      <c r="BA57" s="136" t="s">
        <v>941</v>
      </c>
      <c r="BB57" s="136" t="s">
        <v>941</v>
      </c>
      <c r="BC57" s="136" t="s">
        <v>941</v>
      </c>
      <c r="BD57" s="136" t="s">
        <v>941</v>
      </c>
      <c r="BE57" s="136" t="s">
        <v>941</v>
      </c>
      <c r="BF57" s="136" t="s">
        <v>941</v>
      </c>
      <c r="BG57" s="136" t="s">
        <v>941</v>
      </c>
      <c r="BH57" s="136" t="s">
        <v>941</v>
      </c>
      <c r="BI57" s="136" t="s">
        <v>941</v>
      </c>
      <c r="BJ57" s="136" t="s">
        <v>941</v>
      </c>
      <c r="BK57" s="136" t="s">
        <v>1052</v>
      </c>
      <c r="BL57" s="136" t="s">
        <v>941</v>
      </c>
      <c r="BM57" s="136" t="s">
        <v>941</v>
      </c>
      <c r="BN57" s="136" t="s">
        <v>941</v>
      </c>
      <c r="BO57" s="136" t="s">
        <v>973</v>
      </c>
      <c r="BP57" s="136" t="s">
        <v>941</v>
      </c>
      <c r="BQ57" s="136" t="s">
        <v>941</v>
      </c>
      <c r="BR57" s="136" t="s">
        <v>941</v>
      </c>
      <c r="BS57" s="136" t="s">
        <v>941</v>
      </c>
      <c r="BT57" s="136" t="s">
        <v>941</v>
      </c>
      <c r="BU57" s="136" t="s">
        <v>941</v>
      </c>
      <c r="BV57" s="136" t="s">
        <v>941</v>
      </c>
      <c r="BW57" s="136" t="s">
        <v>941</v>
      </c>
      <c r="BX57" s="136" t="s">
        <v>941</v>
      </c>
      <c r="BY57" s="136" t="s">
        <v>941</v>
      </c>
      <c r="BZ57" s="136" t="s">
        <v>941</v>
      </c>
      <c r="CA57" s="136" t="s">
        <v>941</v>
      </c>
      <c r="CB57" s="136" t="s">
        <v>1222</v>
      </c>
      <c r="CC57" s="136" t="s">
        <v>956</v>
      </c>
      <c r="CD57" s="136" t="s">
        <v>5288</v>
      </c>
      <c r="CE57" s="136" t="s">
        <v>948</v>
      </c>
      <c r="CF57" s="136" t="s">
        <v>941</v>
      </c>
      <c r="CG57" s="136" t="s">
        <v>5288</v>
      </c>
      <c r="CH57" s="136" t="s">
        <v>1791</v>
      </c>
      <c r="CI57" s="136" t="s">
        <v>5289</v>
      </c>
      <c r="CJ57" s="136" t="s">
        <v>941</v>
      </c>
      <c r="CK57" s="136" t="s">
        <v>941</v>
      </c>
      <c r="CL57" s="136" t="s">
        <v>941</v>
      </c>
      <c r="CM57" s="136" t="s">
        <v>5289</v>
      </c>
      <c r="CN57" s="136" t="s">
        <v>5289</v>
      </c>
      <c r="CO57" s="136" t="s">
        <v>941</v>
      </c>
      <c r="CP57" s="136" t="s">
        <v>941</v>
      </c>
      <c r="CQ57" s="136" t="s">
        <v>941</v>
      </c>
      <c r="CR57" s="136" t="s">
        <v>941</v>
      </c>
      <c r="CS57" s="136" t="s">
        <v>941</v>
      </c>
      <c r="CT57" s="136" t="s">
        <v>941</v>
      </c>
      <c r="CU57" s="136" t="s">
        <v>941</v>
      </c>
      <c r="CV57" s="136" t="s">
        <v>941</v>
      </c>
      <c r="CW57" s="136" t="s">
        <v>941</v>
      </c>
      <c r="CX57" s="136" t="s">
        <v>941</v>
      </c>
      <c r="CY57" s="136" t="s">
        <v>941</v>
      </c>
      <c r="CZ57" s="136" t="s">
        <v>941</v>
      </c>
      <c r="DA57" s="136" t="s">
        <v>941</v>
      </c>
      <c r="DB57" s="136" t="s">
        <v>941</v>
      </c>
      <c r="DC57" s="136" t="s">
        <v>941</v>
      </c>
      <c r="DD57" s="136" t="s">
        <v>941</v>
      </c>
      <c r="DE57" s="136" t="s">
        <v>941</v>
      </c>
      <c r="DF57" s="136" t="s">
        <v>941</v>
      </c>
      <c r="DG57" s="136" t="s">
        <v>941</v>
      </c>
      <c r="DH57" s="136" t="s">
        <v>941</v>
      </c>
      <c r="DI57" s="136" t="s">
        <v>941</v>
      </c>
      <c r="DJ57" s="136" t="s">
        <v>1692</v>
      </c>
      <c r="DK57" s="137">
        <v>42754.620729166665</v>
      </c>
      <c r="DL57" s="136" t="s">
        <v>1692</v>
      </c>
      <c r="DM57" s="137">
        <v>42754.620729166665</v>
      </c>
      <c r="DN57" s="133">
        <v>42086.578101851854</v>
      </c>
      <c r="DO57" s="132" t="s">
        <v>957</v>
      </c>
      <c r="DP57" s="133">
        <v>42086.601076388892</v>
      </c>
    </row>
    <row r="58" spans="1:120" ht="58" x14ac:dyDescent="0.35">
      <c r="A58" s="135">
        <v>57</v>
      </c>
      <c r="B58" s="136" t="s">
        <v>4364</v>
      </c>
      <c r="C58" s="135">
        <v>122</v>
      </c>
      <c r="D58" s="135" t="b">
        <v>1</v>
      </c>
      <c r="E58" s="136" t="s">
        <v>941</v>
      </c>
      <c r="F58" s="136" t="s">
        <v>3709</v>
      </c>
      <c r="G58" s="136" t="s">
        <v>2499</v>
      </c>
      <c r="H58" s="136" t="s">
        <v>3710</v>
      </c>
      <c r="I58" s="136" t="s">
        <v>4394</v>
      </c>
      <c r="J58" s="136" t="s">
        <v>1655</v>
      </c>
      <c r="K58" s="136" t="s">
        <v>332</v>
      </c>
      <c r="L58" s="136" t="s">
        <v>1656</v>
      </c>
      <c r="M58" s="136" t="s">
        <v>1657</v>
      </c>
      <c r="N58" s="136" t="s">
        <v>1658</v>
      </c>
      <c r="O58" s="136" t="s">
        <v>5290</v>
      </c>
      <c r="P58" s="136" t="s">
        <v>948</v>
      </c>
      <c r="Q58" s="136" t="s">
        <v>948</v>
      </c>
      <c r="R58" s="136" t="s">
        <v>948</v>
      </c>
      <c r="S58" s="136" t="s">
        <v>5290</v>
      </c>
      <c r="T58" s="136" t="s">
        <v>5291</v>
      </c>
      <c r="U58" s="136" t="s">
        <v>5292</v>
      </c>
      <c r="V58" s="136" t="s">
        <v>948</v>
      </c>
      <c r="W58" s="136" t="s">
        <v>948</v>
      </c>
      <c r="X58" s="136" t="s">
        <v>948</v>
      </c>
      <c r="Y58" s="136" t="s">
        <v>948</v>
      </c>
      <c r="Z58" s="136" t="s">
        <v>948</v>
      </c>
      <c r="AA58" s="136" t="s">
        <v>5293</v>
      </c>
      <c r="AB58" s="136" t="s">
        <v>5293</v>
      </c>
      <c r="AC58" s="136" t="s">
        <v>948</v>
      </c>
      <c r="AD58" s="136" t="s">
        <v>5293</v>
      </c>
      <c r="AE58" s="136" t="s">
        <v>5294</v>
      </c>
      <c r="AF58" s="136" t="s">
        <v>5295</v>
      </c>
      <c r="AG58" s="136" t="s">
        <v>5296</v>
      </c>
      <c r="AH58" s="136" t="s">
        <v>5297</v>
      </c>
      <c r="AI58" s="136" t="s">
        <v>5298</v>
      </c>
      <c r="AJ58" s="136" t="s">
        <v>5299</v>
      </c>
      <c r="AK58" s="136" t="s">
        <v>5300</v>
      </c>
      <c r="AL58" s="136" t="s">
        <v>941</v>
      </c>
      <c r="AM58" s="136" t="s">
        <v>5301</v>
      </c>
      <c r="AN58" s="136" t="s">
        <v>941</v>
      </c>
      <c r="AO58" s="136" t="s">
        <v>941</v>
      </c>
      <c r="AP58" s="136" t="s">
        <v>941</v>
      </c>
      <c r="AQ58" s="136" t="s">
        <v>941</v>
      </c>
      <c r="AR58" s="136" t="s">
        <v>941</v>
      </c>
      <c r="AS58" s="136" t="s">
        <v>941</v>
      </c>
      <c r="AT58" s="136" t="s">
        <v>941</v>
      </c>
      <c r="AU58" s="136" t="s">
        <v>941</v>
      </c>
      <c r="AV58" s="136" t="s">
        <v>941</v>
      </c>
      <c r="AW58" s="136" t="s">
        <v>941</v>
      </c>
      <c r="AX58" s="136" t="s">
        <v>941</v>
      </c>
      <c r="AY58" s="136" t="s">
        <v>941</v>
      </c>
      <c r="AZ58" s="136" t="s">
        <v>941</v>
      </c>
      <c r="BA58" s="136" t="s">
        <v>941</v>
      </c>
      <c r="BB58" s="136" t="s">
        <v>941</v>
      </c>
      <c r="BC58" s="136" t="s">
        <v>941</v>
      </c>
      <c r="BD58" s="136" t="s">
        <v>941</v>
      </c>
      <c r="BE58" s="136" t="s">
        <v>941</v>
      </c>
      <c r="BF58" s="136" t="s">
        <v>941</v>
      </c>
      <c r="BG58" s="136" t="s">
        <v>941</v>
      </c>
      <c r="BH58" s="136" t="s">
        <v>941</v>
      </c>
      <c r="BI58" s="136" t="s">
        <v>941</v>
      </c>
      <c r="BJ58" s="136" t="s">
        <v>941</v>
      </c>
      <c r="BK58" s="136" t="s">
        <v>5302</v>
      </c>
      <c r="BL58" s="136" t="s">
        <v>3829</v>
      </c>
      <c r="BM58" s="136" t="s">
        <v>941</v>
      </c>
      <c r="BN58" s="136" t="s">
        <v>941</v>
      </c>
      <c r="BO58" s="136" t="s">
        <v>1659</v>
      </c>
      <c r="BP58" s="136" t="s">
        <v>941</v>
      </c>
      <c r="BQ58" s="136" t="s">
        <v>3770</v>
      </c>
      <c r="BR58" s="136" t="s">
        <v>1604</v>
      </c>
      <c r="BS58" s="136" t="s">
        <v>3258</v>
      </c>
      <c r="BT58" s="136" t="s">
        <v>941</v>
      </c>
      <c r="BU58" s="136" t="s">
        <v>941</v>
      </c>
      <c r="BV58" s="136" t="s">
        <v>941</v>
      </c>
      <c r="BW58" s="136" t="s">
        <v>941</v>
      </c>
      <c r="BX58" s="136" t="s">
        <v>941</v>
      </c>
      <c r="BY58" s="136" t="s">
        <v>941</v>
      </c>
      <c r="BZ58" s="136" t="s">
        <v>941</v>
      </c>
      <c r="CA58" s="136" t="s">
        <v>941</v>
      </c>
      <c r="CB58" s="136" t="s">
        <v>5303</v>
      </c>
      <c r="CC58" s="136" t="s">
        <v>948</v>
      </c>
      <c r="CD58" s="136" t="s">
        <v>941</v>
      </c>
      <c r="CE58" s="136" t="s">
        <v>948</v>
      </c>
      <c r="CF58" s="136" t="s">
        <v>941</v>
      </c>
      <c r="CG58" s="136" t="s">
        <v>948</v>
      </c>
      <c r="CH58" s="136" t="s">
        <v>948</v>
      </c>
      <c r="CI58" s="136" t="s">
        <v>941</v>
      </c>
      <c r="CJ58" s="136" t="s">
        <v>941</v>
      </c>
      <c r="CK58" s="136" t="s">
        <v>941</v>
      </c>
      <c r="CL58" s="136" t="s">
        <v>941</v>
      </c>
      <c r="CM58" s="136" t="s">
        <v>941</v>
      </c>
      <c r="CN58" s="136" t="s">
        <v>948</v>
      </c>
      <c r="CO58" s="136" t="s">
        <v>540</v>
      </c>
      <c r="CP58" s="136" t="s">
        <v>941</v>
      </c>
      <c r="CQ58" s="136" t="s">
        <v>941</v>
      </c>
      <c r="CR58" s="136" t="s">
        <v>941</v>
      </c>
      <c r="CS58" s="136" t="s">
        <v>941</v>
      </c>
      <c r="CT58" s="136" t="s">
        <v>941</v>
      </c>
      <c r="CU58" s="136" t="s">
        <v>941</v>
      </c>
      <c r="CV58" s="136" t="s">
        <v>941</v>
      </c>
      <c r="CW58" s="136" t="s">
        <v>941</v>
      </c>
      <c r="CX58" s="136" t="s">
        <v>941</v>
      </c>
      <c r="CY58" s="136" t="s">
        <v>941</v>
      </c>
      <c r="CZ58" s="136" t="s">
        <v>941</v>
      </c>
      <c r="DA58" s="136" t="s">
        <v>941</v>
      </c>
      <c r="DB58" s="136" t="s">
        <v>941</v>
      </c>
      <c r="DC58" s="136" t="s">
        <v>941</v>
      </c>
      <c r="DD58" s="136" t="s">
        <v>941</v>
      </c>
      <c r="DE58" s="136" t="s">
        <v>941</v>
      </c>
      <c r="DF58" s="136" t="s">
        <v>941</v>
      </c>
      <c r="DG58" s="136" t="s">
        <v>941</v>
      </c>
      <c r="DH58" s="136" t="s">
        <v>941</v>
      </c>
      <c r="DI58" s="136" t="s">
        <v>941</v>
      </c>
      <c r="DJ58" s="136" t="s">
        <v>1692</v>
      </c>
      <c r="DK58" s="137">
        <v>42754.620752314811</v>
      </c>
      <c r="DL58" s="136" t="s">
        <v>1692</v>
      </c>
      <c r="DM58" s="137">
        <v>42754.620752314811</v>
      </c>
      <c r="DN58" s="133">
        <v>42086.578206018516</v>
      </c>
      <c r="DO58" s="132" t="s">
        <v>957</v>
      </c>
      <c r="DP58" s="133">
        <v>42086.60119212963</v>
      </c>
    </row>
    <row r="59" spans="1:120" ht="43.5" x14ac:dyDescent="0.35">
      <c r="A59" s="135">
        <v>58</v>
      </c>
      <c r="B59" s="136" t="s">
        <v>4364</v>
      </c>
      <c r="C59" s="135">
        <v>337</v>
      </c>
      <c r="D59" s="135" t="b">
        <v>1</v>
      </c>
      <c r="E59" s="136" t="s">
        <v>941</v>
      </c>
      <c r="F59" s="136" t="s">
        <v>1744</v>
      </c>
      <c r="G59" s="136" t="s">
        <v>943</v>
      </c>
      <c r="H59" s="136" t="s">
        <v>5304</v>
      </c>
      <c r="I59" s="136" t="s">
        <v>4431</v>
      </c>
      <c r="J59" s="136" t="s">
        <v>1744</v>
      </c>
      <c r="K59" s="136" t="s">
        <v>941</v>
      </c>
      <c r="L59" s="136" t="s">
        <v>1745</v>
      </c>
      <c r="M59" s="136" t="s">
        <v>1746</v>
      </c>
      <c r="N59" s="136" t="s">
        <v>1747</v>
      </c>
      <c r="O59" s="136" t="s">
        <v>5305</v>
      </c>
      <c r="P59" s="136" t="s">
        <v>948</v>
      </c>
      <c r="Q59" s="136" t="s">
        <v>948</v>
      </c>
      <c r="R59" s="136" t="s">
        <v>948</v>
      </c>
      <c r="S59" s="136" t="s">
        <v>5305</v>
      </c>
      <c r="T59" s="136" t="s">
        <v>5306</v>
      </c>
      <c r="U59" s="136" t="s">
        <v>5307</v>
      </c>
      <c r="V59" s="136" t="s">
        <v>948</v>
      </c>
      <c r="W59" s="136" t="s">
        <v>948</v>
      </c>
      <c r="X59" s="136" t="s">
        <v>948</v>
      </c>
      <c r="Y59" s="136" t="s">
        <v>5308</v>
      </c>
      <c r="Z59" s="136" t="s">
        <v>948</v>
      </c>
      <c r="AA59" s="136" t="s">
        <v>948</v>
      </c>
      <c r="AB59" s="136" t="s">
        <v>5308</v>
      </c>
      <c r="AC59" s="136" t="s">
        <v>948</v>
      </c>
      <c r="AD59" s="136" t="s">
        <v>5308</v>
      </c>
      <c r="AE59" s="136" t="s">
        <v>5309</v>
      </c>
      <c r="AF59" s="136" t="s">
        <v>5310</v>
      </c>
      <c r="AG59" s="136" t="s">
        <v>1211</v>
      </c>
      <c r="AH59" s="136" t="s">
        <v>5311</v>
      </c>
      <c r="AI59" s="136" t="s">
        <v>948</v>
      </c>
      <c r="AJ59" s="136" t="s">
        <v>948</v>
      </c>
      <c r="AK59" s="136" t="s">
        <v>948</v>
      </c>
      <c r="AL59" s="136" t="s">
        <v>941</v>
      </c>
      <c r="AM59" s="136" t="s">
        <v>5311</v>
      </c>
      <c r="AN59" s="136" t="s">
        <v>941</v>
      </c>
      <c r="AO59" s="136" t="s">
        <v>941</v>
      </c>
      <c r="AP59" s="136" t="s">
        <v>941</v>
      </c>
      <c r="AQ59" s="136" t="s">
        <v>941</v>
      </c>
      <c r="AR59" s="136" t="s">
        <v>941</v>
      </c>
      <c r="AS59" s="136" t="s">
        <v>941</v>
      </c>
      <c r="AT59" s="136" t="s">
        <v>941</v>
      </c>
      <c r="AU59" s="136" t="s">
        <v>941</v>
      </c>
      <c r="AV59" s="136" t="s">
        <v>941</v>
      </c>
      <c r="AW59" s="136" t="s">
        <v>941</v>
      </c>
      <c r="AX59" s="136" t="s">
        <v>941</v>
      </c>
      <c r="AY59" s="136" t="s">
        <v>941</v>
      </c>
      <c r="AZ59" s="136" t="s">
        <v>941</v>
      </c>
      <c r="BA59" s="136" t="s">
        <v>941</v>
      </c>
      <c r="BB59" s="136" t="s">
        <v>941</v>
      </c>
      <c r="BC59" s="136" t="s">
        <v>941</v>
      </c>
      <c r="BD59" s="136" t="s">
        <v>941</v>
      </c>
      <c r="BE59" s="136" t="s">
        <v>941</v>
      </c>
      <c r="BF59" s="136" t="s">
        <v>941</v>
      </c>
      <c r="BG59" s="136" t="s">
        <v>941</v>
      </c>
      <c r="BH59" s="136" t="s">
        <v>941</v>
      </c>
      <c r="BI59" s="136" t="s">
        <v>941</v>
      </c>
      <c r="BJ59" s="136" t="s">
        <v>941</v>
      </c>
      <c r="BK59" s="136" t="s">
        <v>941</v>
      </c>
      <c r="BL59" s="136" t="s">
        <v>941</v>
      </c>
      <c r="BM59" s="136" t="s">
        <v>941</v>
      </c>
      <c r="BN59" s="136" t="s">
        <v>941</v>
      </c>
      <c r="BO59" s="136" t="s">
        <v>941</v>
      </c>
      <c r="BP59" s="136" t="s">
        <v>941</v>
      </c>
      <c r="BQ59" s="136" t="s">
        <v>941</v>
      </c>
      <c r="BR59" s="136" t="s">
        <v>941</v>
      </c>
      <c r="BS59" s="136" t="s">
        <v>941</v>
      </c>
      <c r="BT59" s="136" t="s">
        <v>941</v>
      </c>
      <c r="BU59" s="136" t="s">
        <v>941</v>
      </c>
      <c r="BV59" s="136" t="s">
        <v>941</v>
      </c>
      <c r="BW59" s="136" t="s">
        <v>941</v>
      </c>
      <c r="BX59" s="136" t="s">
        <v>941</v>
      </c>
      <c r="BY59" s="136" t="s">
        <v>941</v>
      </c>
      <c r="BZ59" s="136" t="s">
        <v>941</v>
      </c>
      <c r="CA59" s="136" t="s">
        <v>941</v>
      </c>
      <c r="CB59" s="136" t="s">
        <v>948</v>
      </c>
      <c r="CC59" s="136" t="s">
        <v>948</v>
      </c>
      <c r="CD59" s="136" t="s">
        <v>941</v>
      </c>
      <c r="CE59" s="136" t="s">
        <v>948</v>
      </c>
      <c r="CF59" s="136" t="s">
        <v>941</v>
      </c>
      <c r="CG59" s="136" t="s">
        <v>948</v>
      </c>
      <c r="CH59" s="136" t="s">
        <v>948</v>
      </c>
      <c r="CI59" s="136" t="s">
        <v>941</v>
      </c>
      <c r="CJ59" s="136" t="s">
        <v>941</v>
      </c>
      <c r="CK59" s="136" t="s">
        <v>941</v>
      </c>
      <c r="CL59" s="136" t="s">
        <v>941</v>
      </c>
      <c r="CM59" s="136" t="s">
        <v>941</v>
      </c>
      <c r="CN59" s="136" t="s">
        <v>948</v>
      </c>
      <c r="CO59" s="136" t="s">
        <v>540</v>
      </c>
      <c r="CP59" s="136" t="s">
        <v>941</v>
      </c>
      <c r="CQ59" s="136" t="s">
        <v>941</v>
      </c>
      <c r="CR59" s="136" t="s">
        <v>941</v>
      </c>
      <c r="CS59" s="136" t="s">
        <v>941</v>
      </c>
      <c r="CT59" s="136" t="s">
        <v>941</v>
      </c>
      <c r="CU59" s="136" t="s">
        <v>941</v>
      </c>
      <c r="CV59" s="136" t="s">
        <v>941</v>
      </c>
      <c r="CW59" s="136" t="s">
        <v>941</v>
      </c>
      <c r="CX59" s="136" t="s">
        <v>941</v>
      </c>
      <c r="CY59" s="136" t="s">
        <v>941</v>
      </c>
      <c r="CZ59" s="136" t="s">
        <v>941</v>
      </c>
      <c r="DA59" s="136" t="s">
        <v>941</v>
      </c>
      <c r="DB59" s="136" t="s">
        <v>941</v>
      </c>
      <c r="DC59" s="136" t="s">
        <v>941</v>
      </c>
      <c r="DD59" s="136" t="s">
        <v>941</v>
      </c>
      <c r="DE59" s="136" t="s">
        <v>941</v>
      </c>
      <c r="DF59" s="136" t="s">
        <v>941</v>
      </c>
      <c r="DG59" s="136" t="s">
        <v>941</v>
      </c>
      <c r="DH59" s="136" t="s">
        <v>941</v>
      </c>
      <c r="DI59" s="136" t="s">
        <v>941</v>
      </c>
      <c r="DJ59" s="136" t="s">
        <v>1692</v>
      </c>
      <c r="DK59" s="137">
        <v>42754.620787037034</v>
      </c>
      <c r="DL59" s="136" t="s">
        <v>1692</v>
      </c>
      <c r="DM59" s="137">
        <v>42754.620787037034</v>
      </c>
      <c r="DN59" s="133">
        <v>42086.578229166669</v>
      </c>
      <c r="DO59" s="132" t="s">
        <v>957</v>
      </c>
      <c r="DP59" s="133">
        <v>42086.601215277777</v>
      </c>
    </row>
    <row r="60" spans="1:120" ht="58" x14ac:dyDescent="0.35">
      <c r="A60" s="135">
        <v>59</v>
      </c>
      <c r="B60" s="136" t="s">
        <v>4364</v>
      </c>
      <c r="C60" s="135">
        <v>290</v>
      </c>
      <c r="D60" s="135" t="b">
        <v>1</v>
      </c>
      <c r="E60" s="136" t="s">
        <v>941</v>
      </c>
      <c r="F60" s="136" t="s">
        <v>3737</v>
      </c>
      <c r="G60" s="136" t="s">
        <v>2699</v>
      </c>
      <c r="H60" s="136" t="s">
        <v>1748</v>
      </c>
      <c r="I60" s="136" t="s">
        <v>4560</v>
      </c>
      <c r="J60" s="136" t="s">
        <v>5312</v>
      </c>
      <c r="K60" s="136" t="s">
        <v>941</v>
      </c>
      <c r="L60" s="136" t="s">
        <v>1748</v>
      </c>
      <c r="M60" s="136" t="s">
        <v>1750</v>
      </c>
      <c r="N60" s="136" t="s">
        <v>5313</v>
      </c>
      <c r="O60" s="136" t="s">
        <v>5314</v>
      </c>
      <c r="P60" s="136" t="s">
        <v>5315</v>
      </c>
      <c r="Q60" s="136" t="s">
        <v>948</v>
      </c>
      <c r="R60" s="136" t="s">
        <v>948</v>
      </c>
      <c r="S60" s="136" t="s">
        <v>5316</v>
      </c>
      <c r="T60" s="136" t="s">
        <v>5317</v>
      </c>
      <c r="U60" s="136" t="s">
        <v>5318</v>
      </c>
      <c r="V60" s="136" t="s">
        <v>948</v>
      </c>
      <c r="W60" s="136" t="s">
        <v>948</v>
      </c>
      <c r="X60" s="136" t="s">
        <v>948</v>
      </c>
      <c r="Y60" s="136" t="s">
        <v>5319</v>
      </c>
      <c r="Z60" s="136" t="s">
        <v>5320</v>
      </c>
      <c r="AA60" s="136" t="s">
        <v>5321</v>
      </c>
      <c r="AB60" s="136" t="s">
        <v>5322</v>
      </c>
      <c r="AC60" s="136" t="s">
        <v>5323</v>
      </c>
      <c r="AD60" s="136" t="s">
        <v>5324</v>
      </c>
      <c r="AE60" s="136" t="s">
        <v>5325</v>
      </c>
      <c r="AF60" s="136" t="s">
        <v>5326</v>
      </c>
      <c r="AG60" s="136" t="s">
        <v>1579</v>
      </c>
      <c r="AH60" s="136" t="s">
        <v>5327</v>
      </c>
      <c r="AI60" s="136" t="s">
        <v>1350</v>
      </c>
      <c r="AJ60" s="136" t="s">
        <v>5328</v>
      </c>
      <c r="AK60" s="136" t="s">
        <v>948</v>
      </c>
      <c r="AL60" s="136" t="s">
        <v>941</v>
      </c>
      <c r="AM60" s="136" t="s">
        <v>5329</v>
      </c>
      <c r="AN60" s="136" t="s">
        <v>941</v>
      </c>
      <c r="AO60" s="136" t="s">
        <v>941</v>
      </c>
      <c r="AP60" s="136" t="s">
        <v>941</v>
      </c>
      <c r="AQ60" s="136" t="s">
        <v>941</v>
      </c>
      <c r="AR60" s="136" t="s">
        <v>941</v>
      </c>
      <c r="AS60" s="136" t="s">
        <v>941</v>
      </c>
      <c r="AT60" s="136" t="s">
        <v>941</v>
      </c>
      <c r="AU60" s="136" t="s">
        <v>941</v>
      </c>
      <c r="AV60" s="136" t="s">
        <v>941</v>
      </c>
      <c r="AW60" s="136" t="s">
        <v>941</v>
      </c>
      <c r="AX60" s="136" t="s">
        <v>941</v>
      </c>
      <c r="AY60" s="136" t="s">
        <v>941</v>
      </c>
      <c r="AZ60" s="136" t="s">
        <v>941</v>
      </c>
      <c r="BA60" s="136" t="s">
        <v>941</v>
      </c>
      <c r="BB60" s="136" t="s">
        <v>941</v>
      </c>
      <c r="BC60" s="136" t="s">
        <v>941</v>
      </c>
      <c r="BD60" s="136" t="s">
        <v>941</v>
      </c>
      <c r="BE60" s="136" t="s">
        <v>941</v>
      </c>
      <c r="BF60" s="136" t="s">
        <v>941</v>
      </c>
      <c r="BG60" s="136" t="s">
        <v>941</v>
      </c>
      <c r="BH60" s="136" t="s">
        <v>941</v>
      </c>
      <c r="BI60" s="136" t="s">
        <v>941</v>
      </c>
      <c r="BJ60" s="136" t="s">
        <v>941</v>
      </c>
      <c r="BK60" s="136" t="s">
        <v>941</v>
      </c>
      <c r="BL60" s="136" t="s">
        <v>941</v>
      </c>
      <c r="BM60" s="136" t="s">
        <v>941</v>
      </c>
      <c r="BN60" s="136" t="s">
        <v>941</v>
      </c>
      <c r="BO60" s="136" t="s">
        <v>941</v>
      </c>
      <c r="BP60" s="136" t="s">
        <v>941</v>
      </c>
      <c r="BQ60" s="136" t="s">
        <v>941</v>
      </c>
      <c r="BR60" s="136" t="s">
        <v>941</v>
      </c>
      <c r="BS60" s="136" t="s">
        <v>941</v>
      </c>
      <c r="BT60" s="136" t="s">
        <v>941</v>
      </c>
      <c r="BU60" s="136" t="s">
        <v>941</v>
      </c>
      <c r="BV60" s="136" t="s">
        <v>941</v>
      </c>
      <c r="BW60" s="136" t="s">
        <v>941</v>
      </c>
      <c r="BX60" s="136" t="s">
        <v>941</v>
      </c>
      <c r="BY60" s="136" t="s">
        <v>941</v>
      </c>
      <c r="BZ60" s="136" t="s">
        <v>941</v>
      </c>
      <c r="CA60" s="136" t="s">
        <v>941</v>
      </c>
      <c r="CB60" s="136" t="s">
        <v>948</v>
      </c>
      <c r="CC60" s="136" t="s">
        <v>948</v>
      </c>
      <c r="CD60" s="136" t="s">
        <v>941</v>
      </c>
      <c r="CE60" s="136" t="s">
        <v>948</v>
      </c>
      <c r="CF60" s="136" t="s">
        <v>941</v>
      </c>
      <c r="CG60" s="136" t="s">
        <v>948</v>
      </c>
      <c r="CH60" s="136" t="s">
        <v>1227</v>
      </c>
      <c r="CI60" s="136" t="s">
        <v>5330</v>
      </c>
      <c r="CJ60" s="136" t="s">
        <v>5330</v>
      </c>
      <c r="CK60" s="136" t="s">
        <v>948</v>
      </c>
      <c r="CL60" s="136" t="s">
        <v>948</v>
      </c>
      <c r="CM60" s="136" t="s">
        <v>948</v>
      </c>
      <c r="CN60" s="136" t="s">
        <v>5330</v>
      </c>
      <c r="CO60" s="136" t="s">
        <v>540</v>
      </c>
      <c r="CP60" s="136" t="s">
        <v>941</v>
      </c>
      <c r="CQ60" s="136" t="s">
        <v>941</v>
      </c>
      <c r="CR60" s="136" t="s">
        <v>941</v>
      </c>
      <c r="CS60" s="136" t="s">
        <v>941</v>
      </c>
      <c r="CT60" s="136" t="s">
        <v>941</v>
      </c>
      <c r="CU60" s="136" t="s">
        <v>941</v>
      </c>
      <c r="CV60" s="136" t="s">
        <v>941</v>
      </c>
      <c r="CW60" s="136" t="s">
        <v>941</v>
      </c>
      <c r="CX60" s="136" t="s">
        <v>941</v>
      </c>
      <c r="CY60" s="136" t="s">
        <v>941</v>
      </c>
      <c r="CZ60" s="136" t="s">
        <v>941</v>
      </c>
      <c r="DA60" s="136" t="s">
        <v>941</v>
      </c>
      <c r="DB60" s="136" t="s">
        <v>941</v>
      </c>
      <c r="DC60" s="136" t="s">
        <v>941</v>
      </c>
      <c r="DD60" s="136" t="s">
        <v>941</v>
      </c>
      <c r="DE60" s="136" t="s">
        <v>941</v>
      </c>
      <c r="DF60" s="136" t="s">
        <v>941</v>
      </c>
      <c r="DG60" s="136" t="s">
        <v>941</v>
      </c>
      <c r="DH60" s="136" t="s">
        <v>941</v>
      </c>
      <c r="DI60" s="136" t="s">
        <v>941</v>
      </c>
      <c r="DJ60" s="136" t="s">
        <v>1692</v>
      </c>
      <c r="DK60" s="137">
        <v>42754.620810185188</v>
      </c>
      <c r="DL60" s="136" t="s">
        <v>1692</v>
      </c>
      <c r="DM60" s="137">
        <v>42754.620810185188</v>
      </c>
      <c r="DN60" s="133">
        <v>42086.578252314815</v>
      </c>
      <c r="DO60" s="132" t="s">
        <v>957</v>
      </c>
      <c r="DP60" s="133">
        <v>42086.601226851853</v>
      </c>
    </row>
    <row r="61" spans="1:120" ht="72.5" x14ac:dyDescent="0.35">
      <c r="A61" s="135">
        <v>60</v>
      </c>
      <c r="B61" s="136" t="s">
        <v>4364</v>
      </c>
      <c r="C61" s="135">
        <v>253</v>
      </c>
      <c r="D61" s="135" t="b">
        <v>1</v>
      </c>
      <c r="E61" s="136" t="s">
        <v>941</v>
      </c>
      <c r="F61" s="136" t="s">
        <v>3071</v>
      </c>
      <c r="G61" s="136" t="s">
        <v>1158</v>
      </c>
      <c r="H61" s="136" t="s">
        <v>3072</v>
      </c>
      <c r="I61" s="136" t="s">
        <v>5331</v>
      </c>
      <c r="J61" s="136" t="s">
        <v>3071</v>
      </c>
      <c r="K61" s="136" t="s">
        <v>941</v>
      </c>
      <c r="L61" s="136" t="s">
        <v>3072</v>
      </c>
      <c r="M61" s="136" t="s">
        <v>3073</v>
      </c>
      <c r="N61" s="136" t="s">
        <v>3074</v>
      </c>
      <c r="O61" s="136" t="s">
        <v>5332</v>
      </c>
      <c r="P61" s="136" t="s">
        <v>5333</v>
      </c>
      <c r="Q61" s="136" t="s">
        <v>3075</v>
      </c>
      <c r="R61" s="136" t="s">
        <v>948</v>
      </c>
      <c r="S61" s="136" t="s">
        <v>5334</v>
      </c>
      <c r="T61" s="136" t="s">
        <v>5335</v>
      </c>
      <c r="U61" s="136" t="s">
        <v>5336</v>
      </c>
      <c r="V61" s="136" t="s">
        <v>948</v>
      </c>
      <c r="W61" s="136" t="s">
        <v>948</v>
      </c>
      <c r="X61" s="136" t="s">
        <v>948</v>
      </c>
      <c r="Y61" s="136" t="s">
        <v>948</v>
      </c>
      <c r="Z61" s="136" t="s">
        <v>948</v>
      </c>
      <c r="AA61" s="136" t="s">
        <v>5337</v>
      </c>
      <c r="AB61" s="136" t="s">
        <v>5337</v>
      </c>
      <c r="AC61" s="136" t="s">
        <v>948</v>
      </c>
      <c r="AD61" s="136" t="s">
        <v>5337</v>
      </c>
      <c r="AE61" s="136" t="s">
        <v>5338</v>
      </c>
      <c r="AF61" s="136" t="s">
        <v>5339</v>
      </c>
      <c r="AG61" s="136" t="s">
        <v>3076</v>
      </c>
      <c r="AH61" s="136" t="s">
        <v>5340</v>
      </c>
      <c r="AI61" s="136" t="s">
        <v>948</v>
      </c>
      <c r="AJ61" s="136" t="s">
        <v>948</v>
      </c>
      <c r="AK61" s="136" t="s">
        <v>948</v>
      </c>
      <c r="AL61" s="136" t="s">
        <v>941</v>
      </c>
      <c r="AM61" s="136" t="s">
        <v>5340</v>
      </c>
      <c r="AN61" s="136" t="s">
        <v>941</v>
      </c>
      <c r="AO61" s="136" t="s">
        <v>941</v>
      </c>
      <c r="AP61" s="136" t="s">
        <v>941</v>
      </c>
      <c r="AQ61" s="136" t="s">
        <v>941</v>
      </c>
      <c r="AR61" s="136" t="s">
        <v>941</v>
      </c>
      <c r="AS61" s="136" t="s">
        <v>941</v>
      </c>
      <c r="AT61" s="136" t="s">
        <v>941</v>
      </c>
      <c r="AU61" s="136" t="s">
        <v>941</v>
      </c>
      <c r="AV61" s="136" t="s">
        <v>941</v>
      </c>
      <c r="AW61" s="136" t="s">
        <v>941</v>
      </c>
      <c r="AX61" s="136" t="s">
        <v>941</v>
      </c>
      <c r="AY61" s="136" t="s">
        <v>941</v>
      </c>
      <c r="AZ61" s="136" t="s">
        <v>941</v>
      </c>
      <c r="BA61" s="136" t="s">
        <v>941</v>
      </c>
      <c r="BB61" s="136" t="s">
        <v>941</v>
      </c>
      <c r="BC61" s="136" t="s">
        <v>941</v>
      </c>
      <c r="BD61" s="136" t="s">
        <v>941</v>
      </c>
      <c r="BE61" s="136" t="s">
        <v>941</v>
      </c>
      <c r="BF61" s="136" t="s">
        <v>941</v>
      </c>
      <c r="BG61" s="136" t="s">
        <v>941</v>
      </c>
      <c r="BH61" s="136" t="s">
        <v>941</v>
      </c>
      <c r="BI61" s="136" t="s">
        <v>941</v>
      </c>
      <c r="BJ61" s="136" t="s">
        <v>941</v>
      </c>
      <c r="BK61" s="136" t="s">
        <v>995</v>
      </c>
      <c r="BL61" s="136" t="s">
        <v>941</v>
      </c>
      <c r="BM61" s="136" t="s">
        <v>941</v>
      </c>
      <c r="BN61" s="136" t="s">
        <v>941</v>
      </c>
      <c r="BO61" s="136" t="s">
        <v>941</v>
      </c>
      <c r="BP61" s="136" t="s">
        <v>941</v>
      </c>
      <c r="BQ61" s="136" t="s">
        <v>941</v>
      </c>
      <c r="BR61" s="136" t="s">
        <v>941</v>
      </c>
      <c r="BS61" s="136" t="s">
        <v>941</v>
      </c>
      <c r="BT61" s="136" t="s">
        <v>941</v>
      </c>
      <c r="BU61" s="136" t="s">
        <v>941</v>
      </c>
      <c r="BV61" s="136" t="s">
        <v>941</v>
      </c>
      <c r="BW61" s="136" t="s">
        <v>941</v>
      </c>
      <c r="BX61" s="136" t="s">
        <v>941</v>
      </c>
      <c r="BY61" s="136" t="s">
        <v>941</v>
      </c>
      <c r="BZ61" s="136" t="s">
        <v>941</v>
      </c>
      <c r="CA61" s="136" t="s">
        <v>941</v>
      </c>
      <c r="CB61" s="136" t="s">
        <v>995</v>
      </c>
      <c r="CC61" s="136" t="s">
        <v>948</v>
      </c>
      <c r="CD61" s="136" t="s">
        <v>941</v>
      </c>
      <c r="CE61" s="136" t="s">
        <v>948</v>
      </c>
      <c r="CF61" s="136" t="s">
        <v>941</v>
      </c>
      <c r="CG61" s="136" t="s">
        <v>948</v>
      </c>
      <c r="CH61" s="136" t="s">
        <v>1227</v>
      </c>
      <c r="CI61" s="136" t="s">
        <v>5341</v>
      </c>
      <c r="CJ61" s="136" t="s">
        <v>941</v>
      </c>
      <c r="CK61" s="136" t="s">
        <v>941</v>
      </c>
      <c r="CL61" s="136" t="s">
        <v>941</v>
      </c>
      <c r="CM61" s="136" t="s">
        <v>5341</v>
      </c>
      <c r="CN61" s="136" t="s">
        <v>5341</v>
      </c>
      <c r="CO61" s="136" t="s">
        <v>3177</v>
      </c>
      <c r="CP61" s="136" t="s">
        <v>941</v>
      </c>
      <c r="CQ61" s="136" t="s">
        <v>941</v>
      </c>
      <c r="CR61" s="136" t="s">
        <v>941</v>
      </c>
      <c r="CS61" s="136" t="s">
        <v>941</v>
      </c>
      <c r="CT61" s="136" t="s">
        <v>941</v>
      </c>
      <c r="CU61" s="136" t="s">
        <v>941</v>
      </c>
      <c r="CV61" s="136" t="s">
        <v>941</v>
      </c>
      <c r="CW61" s="136" t="s">
        <v>941</v>
      </c>
      <c r="CX61" s="136" t="s">
        <v>941</v>
      </c>
      <c r="CY61" s="136" t="s">
        <v>941</v>
      </c>
      <c r="CZ61" s="136" t="s">
        <v>941</v>
      </c>
      <c r="DA61" s="136" t="s">
        <v>941</v>
      </c>
      <c r="DB61" s="136" t="s">
        <v>941</v>
      </c>
      <c r="DC61" s="136" t="s">
        <v>941</v>
      </c>
      <c r="DD61" s="136" t="s">
        <v>941</v>
      </c>
      <c r="DE61" s="136" t="s">
        <v>941</v>
      </c>
      <c r="DF61" s="136" t="s">
        <v>941</v>
      </c>
      <c r="DG61" s="136" t="s">
        <v>941</v>
      </c>
      <c r="DH61" s="136" t="s">
        <v>941</v>
      </c>
      <c r="DI61" s="136" t="s">
        <v>941</v>
      </c>
      <c r="DJ61" s="136" t="s">
        <v>1692</v>
      </c>
      <c r="DK61" s="137">
        <v>42754.620821759258</v>
      </c>
      <c r="DL61" s="136" t="s">
        <v>1692</v>
      </c>
      <c r="DM61" s="137">
        <v>42754.620821759258</v>
      </c>
      <c r="DN61" s="133">
        <v>42086.578298611108</v>
      </c>
      <c r="DO61" s="132" t="s">
        <v>957</v>
      </c>
      <c r="DP61" s="133">
        <v>42086.601273148146</v>
      </c>
    </row>
    <row r="62" spans="1:120" ht="43.5" x14ac:dyDescent="0.35">
      <c r="A62" s="135">
        <v>61</v>
      </c>
      <c r="B62" s="136" t="s">
        <v>4364</v>
      </c>
      <c r="C62" s="135">
        <v>91</v>
      </c>
      <c r="D62" s="135" t="b">
        <v>1</v>
      </c>
      <c r="E62" s="136" t="s">
        <v>941</v>
      </c>
      <c r="F62" s="136" t="s">
        <v>1792</v>
      </c>
      <c r="G62" s="136" t="s">
        <v>1005</v>
      </c>
      <c r="H62" s="136" t="s">
        <v>4972</v>
      </c>
      <c r="I62" s="136" t="s">
        <v>4384</v>
      </c>
      <c r="J62" s="136" t="s">
        <v>1792</v>
      </c>
      <c r="K62" s="136" t="s">
        <v>363</v>
      </c>
      <c r="L62" s="136" t="s">
        <v>3739</v>
      </c>
      <c r="M62" s="136" t="s">
        <v>1793</v>
      </c>
      <c r="N62" s="136" t="s">
        <v>1794</v>
      </c>
      <c r="O62" s="136" t="s">
        <v>5342</v>
      </c>
      <c r="P62" s="136" t="s">
        <v>5343</v>
      </c>
      <c r="Q62" s="136" t="s">
        <v>948</v>
      </c>
      <c r="R62" s="136" t="s">
        <v>948</v>
      </c>
      <c r="S62" s="136" t="s">
        <v>5344</v>
      </c>
      <c r="T62" s="136" t="s">
        <v>5345</v>
      </c>
      <c r="U62" s="136" t="s">
        <v>5346</v>
      </c>
      <c r="V62" s="136" t="s">
        <v>948</v>
      </c>
      <c r="W62" s="136" t="s">
        <v>948</v>
      </c>
      <c r="X62" s="136" t="s">
        <v>948</v>
      </c>
      <c r="Y62" s="136" t="s">
        <v>5347</v>
      </c>
      <c r="Z62" s="136" t="s">
        <v>5348</v>
      </c>
      <c r="AA62" s="136" t="s">
        <v>948</v>
      </c>
      <c r="AB62" s="136" t="s">
        <v>5349</v>
      </c>
      <c r="AC62" s="136" t="s">
        <v>948</v>
      </c>
      <c r="AD62" s="136" t="s">
        <v>5349</v>
      </c>
      <c r="AE62" s="136" t="s">
        <v>5350</v>
      </c>
      <c r="AF62" s="136" t="s">
        <v>5351</v>
      </c>
      <c r="AG62" s="136" t="s">
        <v>3740</v>
      </c>
      <c r="AH62" s="136" t="s">
        <v>5352</v>
      </c>
      <c r="AI62" s="136" t="s">
        <v>5353</v>
      </c>
      <c r="AJ62" s="136" t="s">
        <v>1237</v>
      </c>
      <c r="AK62" s="136" t="s">
        <v>5354</v>
      </c>
      <c r="AL62" s="136" t="s">
        <v>941</v>
      </c>
      <c r="AM62" s="136" t="s">
        <v>5355</v>
      </c>
      <c r="AN62" s="136" t="s">
        <v>941</v>
      </c>
      <c r="AO62" s="136" t="s">
        <v>941</v>
      </c>
      <c r="AP62" s="136" t="s">
        <v>941</v>
      </c>
      <c r="AQ62" s="136" t="s">
        <v>941</v>
      </c>
      <c r="AR62" s="136" t="s">
        <v>941</v>
      </c>
      <c r="AS62" s="136" t="s">
        <v>941</v>
      </c>
      <c r="AT62" s="136" t="s">
        <v>941</v>
      </c>
      <c r="AU62" s="136" t="s">
        <v>941</v>
      </c>
      <c r="AV62" s="136" t="s">
        <v>941</v>
      </c>
      <c r="AW62" s="136" t="s">
        <v>941</v>
      </c>
      <c r="AX62" s="136" t="s">
        <v>941</v>
      </c>
      <c r="AY62" s="136" t="s">
        <v>941</v>
      </c>
      <c r="AZ62" s="136" t="s">
        <v>941</v>
      </c>
      <c r="BA62" s="136" t="s">
        <v>941</v>
      </c>
      <c r="BB62" s="136" t="s">
        <v>941</v>
      </c>
      <c r="BC62" s="136" t="s">
        <v>941</v>
      </c>
      <c r="BD62" s="136" t="s">
        <v>941</v>
      </c>
      <c r="BE62" s="136" t="s">
        <v>941</v>
      </c>
      <c r="BF62" s="136" t="s">
        <v>941</v>
      </c>
      <c r="BG62" s="136" t="s">
        <v>941</v>
      </c>
      <c r="BH62" s="136" t="s">
        <v>941</v>
      </c>
      <c r="BI62" s="136" t="s">
        <v>941</v>
      </c>
      <c r="BJ62" s="136" t="s">
        <v>941</v>
      </c>
      <c r="BK62" s="136" t="s">
        <v>1588</v>
      </c>
      <c r="BL62" s="136" t="s">
        <v>941</v>
      </c>
      <c r="BM62" s="136" t="s">
        <v>941</v>
      </c>
      <c r="BN62" s="136" t="s">
        <v>941</v>
      </c>
      <c r="BO62" s="136" t="s">
        <v>941</v>
      </c>
      <c r="BP62" s="136" t="s">
        <v>941</v>
      </c>
      <c r="BQ62" s="136" t="s">
        <v>941</v>
      </c>
      <c r="BR62" s="136" t="s">
        <v>941</v>
      </c>
      <c r="BS62" s="136" t="s">
        <v>941</v>
      </c>
      <c r="BT62" s="136" t="s">
        <v>941</v>
      </c>
      <c r="BU62" s="136" t="s">
        <v>941</v>
      </c>
      <c r="BV62" s="136" t="s">
        <v>941</v>
      </c>
      <c r="BW62" s="136" t="s">
        <v>941</v>
      </c>
      <c r="BX62" s="136" t="s">
        <v>941</v>
      </c>
      <c r="BY62" s="136" t="s">
        <v>941</v>
      </c>
      <c r="BZ62" s="136" t="s">
        <v>941</v>
      </c>
      <c r="CA62" s="136" t="s">
        <v>941</v>
      </c>
      <c r="CB62" s="136" t="s">
        <v>1588</v>
      </c>
      <c r="CC62" s="136" t="s">
        <v>948</v>
      </c>
      <c r="CD62" s="136" t="s">
        <v>941</v>
      </c>
      <c r="CE62" s="136" t="s">
        <v>948</v>
      </c>
      <c r="CF62" s="136" t="s">
        <v>941</v>
      </c>
      <c r="CG62" s="136" t="s">
        <v>948</v>
      </c>
      <c r="CH62" s="136" t="s">
        <v>948</v>
      </c>
      <c r="CI62" s="136" t="s">
        <v>941</v>
      </c>
      <c r="CJ62" s="136" t="s">
        <v>941</v>
      </c>
      <c r="CK62" s="136" t="s">
        <v>941</v>
      </c>
      <c r="CL62" s="136" t="s">
        <v>941</v>
      </c>
      <c r="CM62" s="136" t="s">
        <v>941</v>
      </c>
      <c r="CN62" s="136" t="s">
        <v>948</v>
      </c>
      <c r="CO62" s="136" t="s">
        <v>540</v>
      </c>
      <c r="CP62" s="136" t="s">
        <v>941</v>
      </c>
      <c r="CQ62" s="136" t="s">
        <v>941</v>
      </c>
      <c r="CR62" s="136" t="s">
        <v>941</v>
      </c>
      <c r="CS62" s="136" t="s">
        <v>941</v>
      </c>
      <c r="CT62" s="136" t="s">
        <v>941</v>
      </c>
      <c r="CU62" s="136" t="s">
        <v>941</v>
      </c>
      <c r="CV62" s="136" t="s">
        <v>941</v>
      </c>
      <c r="CW62" s="136" t="s">
        <v>941</v>
      </c>
      <c r="CX62" s="136" t="s">
        <v>941</v>
      </c>
      <c r="CY62" s="136" t="s">
        <v>941</v>
      </c>
      <c r="CZ62" s="136" t="s">
        <v>941</v>
      </c>
      <c r="DA62" s="136" t="s">
        <v>941</v>
      </c>
      <c r="DB62" s="136" t="s">
        <v>941</v>
      </c>
      <c r="DC62" s="136" t="s">
        <v>941</v>
      </c>
      <c r="DD62" s="136" t="s">
        <v>941</v>
      </c>
      <c r="DE62" s="136" t="s">
        <v>941</v>
      </c>
      <c r="DF62" s="136" t="s">
        <v>941</v>
      </c>
      <c r="DG62" s="136" t="s">
        <v>941</v>
      </c>
      <c r="DH62" s="136" t="s">
        <v>941</v>
      </c>
      <c r="DI62" s="136" t="s">
        <v>941</v>
      </c>
      <c r="DJ62" s="136" t="s">
        <v>1692</v>
      </c>
      <c r="DK62" s="137">
        <v>42754.620844907404</v>
      </c>
      <c r="DL62" s="136" t="s">
        <v>1692</v>
      </c>
      <c r="DM62" s="137">
        <v>42754.620844907404</v>
      </c>
      <c r="DN62" s="133">
        <v>42086.578321759262</v>
      </c>
      <c r="DO62" s="132" t="s">
        <v>957</v>
      </c>
      <c r="DP62" s="133">
        <v>42086.601284722223</v>
      </c>
    </row>
    <row r="63" spans="1:120" ht="72.5" x14ac:dyDescent="0.35">
      <c r="A63" s="135">
        <v>62</v>
      </c>
      <c r="B63" s="136" t="s">
        <v>4364</v>
      </c>
      <c r="C63" s="135">
        <v>264</v>
      </c>
      <c r="D63" s="135" t="b">
        <v>1</v>
      </c>
      <c r="E63" s="136" t="s">
        <v>941</v>
      </c>
      <c r="F63" s="136" t="s">
        <v>5356</v>
      </c>
      <c r="G63" s="136" t="s">
        <v>1148</v>
      </c>
      <c r="H63" s="136" t="s">
        <v>5357</v>
      </c>
      <c r="I63" s="136" t="s">
        <v>4394</v>
      </c>
      <c r="J63" s="136" t="s">
        <v>5356</v>
      </c>
      <c r="K63" s="136" t="s">
        <v>383</v>
      </c>
      <c r="L63" s="136" t="s">
        <v>5357</v>
      </c>
      <c r="M63" s="136" t="s">
        <v>5358</v>
      </c>
      <c r="N63" s="136" t="s">
        <v>5359</v>
      </c>
      <c r="O63" s="136" t="s">
        <v>5360</v>
      </c>
      <c r="P63" s="136" t="s">
        <v>948</v>
      </c>
      <c r="Q63" s="136" t="s">
        <v>948</v>
      </c>
      <c r="R63" s="136" t="s">
        <v>948</v>
      </c>
      <c r="S63" s="136" t="s">
        <v>5360</v>
      </c>
      <c r="T63" s="136" t="s">
        <v>5361</v>
      </c>
      <c r="U63" s="136" t="s">
        <v>5362</v>
      </c>
      <c r="V63" s="136" t="s">
        <v>1856</v>
      </c>
      <c r="W63" s="136" t="s">
        <v>1857</v>
      </c>
      <c r="X63" s="136" t="s">
        <v>1858</v>
      </c>
      <c r="Y63" s="136" t="s">
        <v>5363</v>
      </c>
      <c r="Z63" s="136" t="s">
        <v>5364</v>
      </c>
      <c r="AA63" s="136" t="s">
        <v>948</v>
      </c>
      <c r="AB63" s="136" t="s">
        <v>5365</v>
      </c>
      <c r="AC63" s="136" t="s">
        <v>5366</v>
      </c>
      <c r="AD63" s="136" t="s">
        <v>5367</v>
      </c>
      <c r="AE63" s="136" t="s">
        <v>5368</v>
      </c>
      <c r="AF63" s="136" t="s">
        <v>5369</v>
      </c>
      <c r="AG63" s="136" t="s">
        <v>1366</v>
      </c>
      <c r="AH63" s="136" t="s">
        <v>5370</v>
      </c>
      <c r="AI63" s="136" t="s">
        <v>1038</v>
      </c>
      <c r="AJ63" s="136" t="s">
        <v>5371</v>
      </c>
      <c r="AK63" s="136" t="s">
        <v>948</v>
      </c>
      <c r="AL63" s="136" t="s">
        <v>941</v>
      </c>
      <c r="AM63" s="136" t="s">
        <v>5372</v>
      </c>
      <c r="AN63" s="136" t="s">
        <v>941</v>
      </c>
      <c r="AO63" s="136" t="s">
        <v>941</v>
      </c>
      <c r="AP63" s="136" t="s">
        <v>941</v>
      </c>
      <c r="AQ63" s="136" t="s">
        <v>941</v>
      </c>
      <c r="AR63" s="136" t="s">
        <v>941</v>
      </c>
      <c r="AS63" s="136" t="s">
        <v>941</v>
      </c>
      <c r="AT63" s="136" t="s">
        <v>941</v>
      </c>
      <c r="AU63" s="136" t="s">
        <v>941</v>
      </c>
      <c r="AV63" s="136" t="s">
        <v>941</v>
      </c>
      <c r="AW63" s="136" t="s">
        <v>941</v>
      </c>
      <c r="AX63" s="136" t="s">
        <v>941</v>
      </c>
      <c r="AY63" s="136" t="s">
        <v>941</v>
      </c>
      <c r="AZ63" s="136" t="s">
        <v>941</v>
      </c>
      <c r="BA63" s="136" t="s">
        <v>941</v>
      </c>
      <c r="BB63" s="136" t="s">
        <v>941</v>
      </c>
      <c r="BC63" s="136" t="s">
        <v>941</v>
      </c>
      <c r="BD63" s="136" t="s">
        <v>941</v>
      </c>
      <c r="BE63" s="136" t="s">
        <v>941</v>
      </c>
      <c r="BF63" s="136" t="s">
        <v>941</v>
      </c>
      <c r="BG63" s="136" t="s">
        <v>941</v>
      </c>
      <c r="BH63" s="136" t="s">
        <v>941</v>
      </c>
      <c r="BI63" s="136" t="s">
        <v>941</v>
      </c>
      <c r="BJ63" s="136" t="s">
        <v>941</v>
      </c>
      <c r="BK63" s="136" t="s">
        <v>1406</v>
      </c>
      <c r="BL63" s="136" t="s">
        <v>941</v>
      </c>
      <c r="BM63" s="136" t="s">
        <v>941</v>
      </c>
      <c r="BN63" s="136" t="s">
        <v>941</v>
      </c>
      <c r="BO63" s="136" t="s">
        <v>941</v>
      </c>
      <c r="BP63" s="136" t="s">
        <v>941</v>
      </c>
      <c r="BQ63" s="136" t="s">
        <v>941</v>
      </c>
      <c r="BR63" s="136" t="s">
        <v>941</v>
      </c>
      <c r="BS63" s="136" t="s">
        <v>941</v>
      </c>
      <c r="BT63" s="136" t="s">
        <v>941</v>
      </c>
      <c r="BU63" s="136" t="s">
        <v>941</v>
      </c>
      <c r="BV63" s="136" t="s">
        <v>941</v>
      </c>
      <c r="BW63" s="136" t="s">
        <v>941</v>
      </c>
      <c r="BX63" s="136" t="s">
        <v>941</v>
      </c>
      <c r="BY63" s="136" t="s">
        <v>941</v>
      </c>
      <c r="BZ63" s="136" t="s">
        <v>941</v>
      </c>
      <c r="CA63" s="136" t="s">
        <v>941</v>
      </c>
      <c r="CB63" s="136" t="s">
        <v>1406</v>
      </c>
      <c r="CC63" s="136" t="s">
        <v>948</v>
      </c>
      <c r="CD63" s="136" t="s">
        <v>941</v>
      </c>
      <c r="CE63" s="136" t="s">
        <v>948</v>
      </c>
      <c r="CF63" s="136" t="s">
        <v>941</v>
      </c>
      <c r="CG63" s="136" t="s">
        <v>948</v>
      </c>
      <c r="CH63" s="136" t="s">
        <v>948</v>
      </c>
      <c r="CI63" s="136" t="s">
        <v>941</v>
      </c>
      <c r="CJ63" s="136" t="s">
        <v>941</v>
      </c>
      <c r="CK63" s="136" t="s">
        <v>941</v>
      </c>
      <c r="CL63" s="136" t="s">
        <v>941</v>
      </c>
      <c r="CM63" s="136" t="s">
        <v>941</v>
      </c>
      <c r="CN63" s="136" t="s">
        <v>948</v>
      </c>
      <c r="CO63" s="136" t="s">
        <v>540</v>
      </c>
      <c r="CP63" s="136" t="s">
        <v>941</v>
      </c>
      <c r="CQ63" s="136" t="s">
        <v>941</v>
      </c>
      <c r="CR63" s="136" t="s">
        <v>941</v>
      </c>
      <c r="CS63" s="136" t="s">
        <v>941</v>
      </c>
      <c r="CT63" s="136" t="s">
        <v>941</v>
      </c>
      <c r="CU63" s="136" t="s">
        <v>941</v>
      </c>
      <c r="CV63" s="136" t="s">
        <v>941</v>
      </c>
      <c r="CW63" s="136" t="s">
        <v>941</v>
      </c>
      <c r="CX63" s="136" t="s">
        <v>941</v>
      </c>
      <c r="CY63" s="136" t="s">
        <v>941</v>
      </c>
      <c r="CZ63" s="136" t="s">
        <v>941</v>
      </c>
      <c r="DA63" s="136" t="s">
        <v>941</v>
      </c>
      <c r="DB63" s="136" t="s">
        <v>941</v>
      </c>
      <c r="DC63" s="136" t="s">
        <v>941</v>
      </c>
      <c r="DD63" s="136" t="s">
        <v>941</v>
      </c>
      <c r="DE63" s="136" t="s">
        <v>941</v>
      </c>
      <c r="DF63" s="136" t="s">
        <v>941</v>
      </c>
      <c r="DG63" s="136" t="s">
        <v>941</v>
      </c>
      <c r="DH63" s="136" t="s">
        <v>941</v>
      </c>
      <c r="DI63" s="136" t="s">
        <v>941</v>
      </c>
      <c r="DJ63" s="136" t="s">
        <v>1692</v>
      </c>
      <c r="DK63" s="137">
        <v>42754.621539351851</v>
      </c>
      <c r="DL63" s="136" t="s">
        <v>1692</v>
      </c>
      <c r="DM63" s="137">
        <v>42754.623020833336</v>
      </c>
      <c r="DN63" s="133">
        <v>42086.578344907408</v>
      </c>
      <c r="DO63" s="132" t="s">
        <v>957</v>
      </c>
      <c r="DP63" s="133">
        <v>42086.601307870369</v>
      </c>
    </row>
    <row r="64" spans="1:120" ht="43.5" x14ac:dyDescent="0.35">
      <c r="A64" s="135">
        <v>63</v>
      </c>
      <c r="B64" s="136" t="s">
        <v>4364</v>
      </c>
      <c r="C64" s="135">
        <v>259</v>
      </c>
      <c r="D64" s="135" t="b">
        <v>1</v>
      </c>
      <c r="E64" s="136" t="s">
        <v>941</v>
      </c>
      <c r="F64" s="136" t="s">
        <v>1913</v>
      </c>
      <c r="G64" s="136" t="s">
        <v>1158</v>
      </c>
      <c r="H64" s="136" t="s">
        <v>1914</v>
      </c>
      <c r="I64" s="136" t="s">
        <v>4793</v>
      </c>
      <c r="J64" s="136" t="s">
        <v>1913</v>
      </c>
      <c r="K64" s="136" t="s">
        <v>941</v>
      </c>
      <c r="L64" s="136" t="s">
        <v>1914</v>
      </c>
      <c r="M64" s="136" t="s">
        <v>1915</v>
      </c>
      <c r="N64" s="136" t="s">
        <v>1916</v>
      </c>
      <c r="O64" s="136" t="s">
        <v>5373</v>
      </c>
      <c r="P64" s="136" t="s">
        <v>948</v>
      </c>
      <c r="Q64" s="136" t="s">
        <v>948</v>
      </c>
      <c r="R64" s="136" t="s">
        <v>948</v>
      </c>
      <c r="S64" s="136" t="s">
        <v>5373</v>
      </c>
      <c r="T64" s="136" t="s">
        <v>5374</v>
      </c>
      <c r="U64" s="136" t="s">
        <v>5375</v>
      </c>
      <c r="V64" s="136" t="s">
        <v>948</v>
      </c>
      <c r="W64" s="136" t="s">
        <v>948</v>
      </c>
      <c r="X64" s="136" t="s">
        <v>948</v>
      </c>
      <c r="Y64" s="136" t="s">
        <v>5376</v>
      </c>
      <c r="Z64" s="136" t="s">
        <v>948</v>
      </c>
      <c r="AA64" s="136" t="s">
        <v>948</v>
      </c>
      <c r="AB64" s="136" t="s">
        <v>5376</v>
      </c>
      <c r="AC64" s="136" t="s">
        <v>5377</v>
      </c>
      <c r="AD64" s="136" t="s">
        <v>5378</v>
      </c>
      <c r="AE64" s="136" t="s">
        <v>5379</v>
      </c>
      <c r="AF64" s="136" t="s">
        <v>5380</v>
      </c>
      <c r="AG64" s="136" t="s">
        <v>1275</v>
      </c>
      <c r="AH64" s="136" t="s">
        <v>5381</v>
      </c>
      <c r="AI64" s="136" t="s">
        <v>5382</v>
      </c>
      <c r="AJ64" s="136" t="s">
        <v>5383</v>
      </c>
      <c r="AK64" s="136" t="s">
        <v>948</v>
      </c>
      <c r="AL64" s="136" t="s">
        <v>941</v>
      </c>
      <c r="AM64" s="136" t="s">
        <v>5384</v>
      </c>
      <c r="AN64" s="136" t="s">
        <v>941</v>
      </c>
      <c r="AO64" s="136" t="s">
        <v>941</v>
      </c>
      <c r="AP64" s="136" t="s">
        <v>941</v>
      </c>
      <c r="AQ64" s="136" t="s">
        <v>941</v>
      </c>
      <c r="AR64" s="136" t="s">
        <v>941</v>
      </c>
      <c r="AS64" s="136" t="s">
        <v>941</v>
      </c>
      <c r="AT64" s="136" t="s">
        <v>941</v>
      </c>
      <c r="AU64" s="136" t="s">
        <v>941</v>
      </c>
      <c r="AV64" s="136" t="s">
        <v>941</v>
      </c>
      <c r="AW64" s="136" t="s">
        <v>941</v>
      </c>
      <c r="AX64" s="136" t="s">
        <v>941</v>
      </c>
      <c r="AY64" s="136" t="s">
        <v>941</v>
      </c>
      <c r="AZ64" s="136" t="s">
        <v>941</v>
      </c>
      <c r="BA64" s="136" t="s">
        <v>941</v>
      </c>
      <c r="BB64" s="136" t="s">
        <v>941</v>
      </c>
      <c r="BC64" s="136" t="s">
        <v>941</v>
      </c>
      <c r="BD64" s="136" t="s">
        <v>941</v>
      </c>
      <c r="BE64" s="136" t="s">
        <v>941</v>
      </c>
      <c r="BF64" s="136" t="s">
        <v>941</v>
      </c>
      <c r="BG64" s="136" t="s">
        <v>941</v>
      </c>
      <c r="BH64" s="136" t="s">
        <v>941</v>
      </c>
      <c r="BI64" s="136" t="s">
        <v>941</v>
      </c>
      <c r="BJ64" s="136" t="s">
        <v>941</v>
      </c>
      <c r="BK64" s="136" t="s">
        <v>1659</v>
      </c>
      <c r="BL64" s="136" t="s">
        <v>5385</v>
      </c>
      <c r="BM64" s="136" t="s">
        <v>941</v>
      </c>
      <c r="BN64" s="136" t="s">
        <v>941</v>
      </c>
      <c r="BO64" s="136" t="s">
        <v>978</v>
      </c>
      <c r="BP64" s="136" t="s">
        <v>941</v>
      </c>
      <c r="BQ64" s="136" t="s">
        <v>1356</v>
      </c>
      <c r="BR64" s="136" t="s">
        <v>941</v>
      </c>
      <c r="BS64" s="136" t="s">
        <v>941</v>
      </c>
      <c r="BT64" s="136" t="s">
        <v>941</v>
      </c>
      <c r="BU64" s="136" t="s">
        <v>941</v>
      </c>
      <c r="BV64" s="136" t="s">
        <v>941</v>
      </c>
      <c r="BW64" s="136" t="s">
        <v>941</v>
      </c>
      <c r="BX64" s="136" t="s">
        <v>941</v>
      </c>
      <c r="BY64" s="136" t="s">
        <v>941</v>
      </c>
      <c r="BZ64" s="136" t="s">
        <v>941</v>
      </c>
      <c r="CA64" s="136" t="s">
        <v>941</v>
      </c>
      <c r="CB64" s="136" t="s">
        <v>5386</v>
      </c>
      <c r="CC64" s="136" t="s">
        <v>5387</v>
      </c>
      <c r="CD64" s="136" t="s">
        <v>5388</v>
      </c>
      <c r="CE64" s="136" t="s">
        <v>948</v>
      </c>
      <c r="CF64" s="136" t="s">
        <v>941</v>
      </c>
      <c r="CG64" s="136" t="s">
        <v>5388</v>
      </c>
      <c r="CH64" s="136" t="s">
        <v>948</v>
      </c>
      <c r="CI64" s="136" t="s">
        <v>941</v>
      </c>
      <c r="CJ64" s="136" t="s">
        <v>941</v>
      </c>
      <c r="CK64" s="136" t="s">
        <v>941</v>
      </c>
      <c r="CL64" s="136" t="s">
        <v>941</v>
      </c>
      <c r="CM64" s="136" t="s">
        <v>941</v>
      </c>
      <c r="CN64" s="136" t="s">
        <v>948</v>
      </c>
      <c r="CO64" s="136" t="s">
        <v>540</v>
      </c>
      <c r="CP64" s="136" t="s">
        <v>941</v>
      </c>
      <c r="CQ64" s="136" t="s">
        <v>941</v>
      </c>
      <c r="CR64" s="136" t="s">
        <v>941</v>
      </c>
      <c r="CS64" s="136" t="s">
        <v>941</v>
      </c>
      <c r="CT64" s="136" t="s">
        <v>941</v>
      </c>
      <c r="CU64" s="136" t="s">
        <v>941</v>
      </c>
      <c r="CV64" s="136" t="s">
        <v>941</v>
      </c>
      <c r="CW64" s="136" t="s">
        <v>941</v>
      </c>
      <c r="CX64" s="136" t="s">
        <v>941</v>
      </c>
      <c r="CY64" s="136" t="s">
        <v>941</v>
      </c>
      <c r="CZ64" s="136" t="s">
        <v>941</v>
      </c>
      <c r="DA64" s="136" t="s">
        <v>941</v>
      </c>
      <c r="DB64" s="136" t="s">
        <v>941</v>
      </c>
      <c r="DC64" s="136" t="s">
        <v>941</v>
      </c>
      <c r="DD64" s="136" t="s">
        <v>941</v>
      </c>
      <c r="DE64" s="136" t="s">
        <v>941</v>
      </c>
      <c r="DF64" s="136" t="s">
        <v>941</v>
      </c>
      <c r="DG64" s="136" t="s">
        <v>941</v>
      </c>
      <c r="DH64" s="136" t="s">
        <v>941</v>
      </c>
      <c r="DI64" s="136" t="s">
        <v>941</v>
      </c>
      <c r="DJ64" s="136" t="s">
        <v>1692</v>
      </c>
      <c r="DK64" s="137">
        <v>42754.621608796297</v>
      </c>
      <c r="DL64" s="136" t="s">
        <v>1692</v>
      </c>
      <c r="DM64" s="137">
        <v>42754.623043981483</v>
      </c>
      <c r="DN64" s="133">
        <v>42086.578368055554</v>
      </c>
      <c r="DO64" s="132" t="s">
        <v>957</v>
      </c>
      <c r="DP64" s="133">
        <v>42086.601319444446</v>
      </c>
    </row>
    <row r="65" spans="1:120" ht="72.5" x14ac:dyDescent="0.35">
      <c r="A65" s="135">
        <v>64</v>
      </c>
      <c r="B65" s="136" t="s">
        <v>4364</v>
      </c>
      <c r="C65" s="135">
        <v>446</v>
      </c>
      <c r="D65" s="135" t="b">
        <v>1</v>
      </c>
      <c r="E65" s="136" t="s">
        <v>941</v>
      </c>
      <c r="F65" s="136" t="s">
        <v>1933</v>
      </c>
      <c r="G65" s="136" t="s">
        <v>943</v>
      </c>
      <c r="H65" s="136" t="s">
        <v>1934</v>
      </c>
      <c r="I65" s="136" t="s">
        <v>4683</v>
      </c>
      <c r="J65" s="136" t="s">
        <v>1933</v>
      </c>
      <c r="K65" s="136" t="s">
        <v>402</v>
      </c>
      <c r="L65" s="136" t="s">
        <v>1934</v>
      </c>
      <c r="M65" s="136" t="s">
        <v>1935</v>
      </c>
      <c r="N65" s="136" t="s">
        <v>1936</v>
      </c>
      <c r="O65" s="136" t="s">
        <v>5389</v>
      </c>
      <c r="P65" s="136" t="s">
        <v>5390</v>
      </c>
      <c r="Q65" s="136" t="s">
        <v>5391</v>
      </c>
      <c r="R65" s="136" t="s">
        <v>948</v>
      </c>
      <c r="S65" s="136" t="s">
        <v>5392</v>
      </c>
      <c r="T65" s="136" t="s">
        <v>5393</v>
      </c>
      <c r="U65" s="136" t="s">
        <v>5394</v>
      </c>
      <c r="V65" s="136" t="s">
        <v>5395</v>
      </c>
      <c r="W65" s="136" t="s">
        <v>5396</v>
      </c>
      <c r="X65" s="136" t="s">
        <v>5397</v>
      </c>
      <c r="Y65" s="136" t="s">
        <v>5398</v>
      </c>
      <c r="Z65" s="136" t="s">
        <v>5399</v>
      </c>
      <c r="AA65" s="136" t="s">
        <v>948</v>
      </c>
      <c r="AB65" s="136" t="s">
        <v>5400</v>
      </c>
      <c r="AC65" s="136" t="s">
        <v>948</v>
      </c>
      <c r="AD65" s="136" t="s">
        <v>5400</v>
      </c>
      <c r="AE65" s="136" t="s">
        <v>5401</v>
      </c>
      <c r="AF65" s="136" t="s">
        <v>5402</v>
      </c>
      <c r="AG65" s="136" t="s">
        <v>1275</v>
      </c>
      <c r="AH65" s="136" t="s">
        <v>5403</v>
      </c>
      <c r="AI65" s="136" t="s">
        <v>5404</v>
      </c>
      <c r="AJ65" s="136" t="s">
        <v>5405</v>
      </c>
      <c r="AK65" s="136" t="s">
        <v>5406</v>
      </c>
      <c r="AL65" s="136" t="s">
        <v>941</v>
      </c>
      <c r="AM65" s="136" t="s">
        <v>5407</v>
      </c>
      <c r="AN65" s="136" t="s">
        <v>941</v>
      </c>
      <c r="AO65" s="136" t="s">
        <v>941</v>
      </c>
      <c r="AP65" s="136" t="s">
        <v>941</v>
      </c>
      <c r="AQ65" s="136" t="s">
        <v>941</v>
      </c>
      <c r="AR65" s="136" t="s">
        <v>941</v>
      </c>
      <c r="AS65" s="136" t="s">
        <v>941</v>
      </c>
      <c r="AT65" s="136" t="s">
        <v>941</v>
      </c>
      <c r="AU65" s="136" t="s">
        <v>941</v>
      </c>
      <c r="AV65" s="136" t="s">
        <v>941</v>
      </c>
      <c r="AW65" s="136" t="s">
        <v>941</v>
      </c>
      <c r="AX65" s="136" t="s">
        <v>941</v>
      </c>
      <c r="AY65" s="136" t="s">
        <v>941</v>
      </c>
      <c r="AZ65" s="136" t="s">
        <v>941</v>
      </c>
      <c r="BA65" s="136" t="s">
        <v>941</v>
      </c>
      <c r="BB65" s="136" t="s">
        <v>941</v>
      </c>
      <c r="BC65" s="136" t="s">
        <v>941</v>
      </c>
      <c r="BD65" s="136" t="s">
        <v>941</v>
      </c>
      <c r="BE65" s="136" t="s">
        <v>941</v>
      </c>
      <c r="BF65" s="136" t="s">
        <v>941</v>
      </c>
      <c r="BG65" s="136" t="s">
        <v>941</v>
      </c>
      <c r="BH65" s="136" t="s">
        <v>941</v>
      </c>
      <c r="BI65" s="136" t="s">
        <v>941</v>
      </c>
      <c r="BJ65" s="136" t="s">
        <v>941</v>
      </c>
      <c r="BK65" s="136" t="s">
        <v>941</v>
      </c>
      <c r="BL65" s="136" t="s">
        <v>5408</v>
      </c>
      <c r="BM65" s="136" t="s">
        <v>1127</v>
      </c>
      <c r="BN65" s="136" t="s">
        <v>941</v>
      </c>
      <c r="BO65" s="136" t="s">
        <v>941</v>
      </c>
      <c r="BP65" s="136" t="s">
        <v>941</v>
      </c>
      <c r="BQ65" s="136" t="s">
        <v>941</v>
      </c>
      <c r="BR65" s="136" t="s">
        <v>941</v>
      </c>
      <c r="BS65" s="136" t="s">
        <v>941</v>
      </c>
      <c r="BT65" s="136" t="s">
        <v>941</v>
      </c>
      <c r="BU65" s="136" t="s">
        <v>941</v>
      </c>
      <c r="BV65" s="136" t="s">
        <v>941</v>
      </c>
      <c r="BW65" s="136" t="s">
        <v>941</v>
      </c>
      <c r="BX65" s="136" t="s">
        <v>941</v>
      </c>
      <c r="BY65" s="136" t="s">
        <v>941</v>
      </c>
      <c r="BZ65" s="136" t="s">
        <v>941</v>
      </c>
      <c r="CA65" s="136" t="s">
        <v>941</v>
      </c>
      <c r="CB65" s="136" t="s">
        <v>5408</v>
      </c>
      <c r="CC65" s="136" t="s">
        <v>948</v>
      </c>
      <c r="CD65" s="136" t="s">
        <v>941</v>
      </c>
      <c r="CE65" s="136" t="s">
        <v>948</v>
      </c>
      <c r="CF65" s="136" t="s">
        <v>941</v>
      </c>
      <c r="CG65" s="136" t="s">
        <v>948</v>
      </c>
      <c r="CH65" s="136" t="s">
        <v>948</v>
      </c>
      <c r="CI65" s="136" t="s">
        <v>941</v>
      </c>
      <c r="CJ65" s="136" t="s">
        <v>941</v>
      </c>
      <c r="CK65" s="136" t="s">
        <v>941</v>
      </c>
      <c r="CL65" s="136" t="s">
        <v>941</v>
      </c>
      <c r="CM65" s="136" t="s">
        <v>941</v>
      </c>
      <c r="CN65" s="136" t="s">
        <v>948</v>
      </c>
      <c r="CO65" s="136" t="s">
        <v>540</v>
      </c>
      <c r="CP65" s="136" t="s">
        <v>941</v>
      </c>
      <c r="CQ65" s="136" t="s">
        <v>941</v>
      </c>
      <c r="CR65" s="136" t="s">
        <v>941</v>
      </c>
      <c r="CS65" s="136" t="s">
        <v>941</v>
      </c>
      <c r="CT65" s="136" t="s">
        <v>941</v>
      </c>
      <c r="CU65" s="136" t="s">
        <v>941</v>
      </c>
      <c r="CV65" s="136" t="s">
        <v>941</v>
      </c>
      <c r="CW65" s="136" t="s">
        <v>941</v>
      </c>
      <c r="CX65" s="136" t="s">
        <v>4955</v>
      </c>
      <c r="CY65" s="136" t="s">
        <v>941</v>
      </c>
      <c r="CZ65" s="136" t="s">
        <v>941</v>
      </c>
      <c r="DA65" s="136" t="s">
        <v>941</v>
      </c>
      <c r="DB65" s="136" t="s">
        <v>941</v>
      </c>
      <c r="DC65" s="136" t="s">
        <v>941</v>
      </c>
      <c r="DD65" s="136" t="s">
        <v>941</v>
      </c>
      <c r="DE65" s="136" t="s">
        <v>941</v>
      </c>
      <c r="DF65" s="136" t="s">
        <v>941</v>
      </c>
      <c r="DG65" s="136" t="s">
        <v>941</v>
      </c>
      <c r="DH65" s="136" t="s">
        <v>941</v>
      </c>
      <c r="DI65" s="136" t="s">
        <v>941</v>
      </c>
      <c r="DJ65" s="136" t="s">
        <v>1692</v>
      </c>
      <c r="DK65" s="137">
        <v>42754.621631944443</v>
      </c>
      <c r="DL65" s="136" t="s">
        <v>1692</v>
      </c>
      <c r="DM65" s="137">
        <v>42754.623067129629</v>
      </c>
      <c r="DN65" s="133">
        <v>42086.5783912037</v>
      </c>
      <c r="DO65" s="132" t="s">
        <v>957</v>
      </c>
      <c r="DP65" s="133">
        <v>42086.601342592592</v>
      </c>
    </row>
    <row r="66" spans="1:120" ht="72.5" x14ac:dyDescent="0.35">
      <c r="A66" s="135">
        <v>65</v>
      </c>
      <c r="B66" s="136" t="s">
        <v>4364</v>
      </c>
      <c r="C66" s="135">
        <v>26</v>
      </c>
      <c r="D66" s="135" t="b">
        <v>1</v>
      </c>
      <c r="E66" s="136" t="s">
        <v>941</v>
      </c>
      <c r="F66" s="136" t="s">
        <v>5409</v>
      </c>
      <c r="G66" s="136" t="s">
        <v>5410</v>
      </c>
      <c r="H66" s="136" t="s">
        <v>3805</v>
      </c>
      <c r="I66" s="136" t="s">
        <v>4560</v>
      </c>
      <c r="J66" s="136" t="s">
        <v>5409</v>
      </c>
      <c r="K66" s="136" t="s">
        <v>941</v>
      </c>
      <c r="L66" s="136" t="s">
        <v>3805</v>
      </c>
      <c r="M66" s="136" t="s">
        <v>1956</v>
      </c>
      <c r="N66" s="136" t="s">
        <v>5411</v>
      </c>
      <c r="O66" s="136" t="s">
        <v>5412</v>
      </c>
      <c r="P66" s="136" t="s">
        <v>5413</v>
      </c>
      <c r="Q66" s="136" t="s">
        <v>5414</v>
      </c>
      <c r="R66" s="136" t="s">
        <v>948</v>
      </c>
      <c r="S66" s="136" t="s">
        <v>5415</v>
      </c>
      <c r="T66" s="136" t="s">
        <v>5416</v>
      </c>
      <c r="U66" s="136" t="s">
        <v>5417</v>
      </c>
      <c r="V66" s="136" t="s">
        <v>948</v>
      </c>
      <c r="W66" s="136" t="s">
        <v>948</v>
      </c>
      <c r="X66" s="136" t="s">
        <v>948</v>
      </c>
      <c r="Y66" s="136" t="s">
        <v>5418</v>
      </c>
      <c r="Z66" s="136" t="s">
        <v>5419</v>
      </c>
      <c r="AA66" s="136" t="s">
        <v>948</v>
      </c>
      <c r="AB66" s="136" t="s">
        <v>5420</v>
      </c>
      <c r="AC66" s="136" t="s">
        <v>948</v>
      </c>
      <c r="AD66" s="136" t="s">
        <v>5420</v>
      </c>
      <c r="AE66" s="136" t="s">
        <v>5421</v>
      </c>
      <c r="AF66" s="136" t="s">
        <v>5422</v>
      </c>
      <c r="AG66" s="136" t="s">
        <v>1957</v>
      </c>
      <c r="AH66" s="136" t="s">
        <v>5423</v>
      </c>
      <c r="AI66" s="136" t="s">
        <v>948</v>
      </c>
      <c r="AJ66" s="136" t="s">
        <v>948</v>
      </c>
      <c r="AK66" s="136" t="s">
        <v>948</v>
      </c>
      <c r="AL66" s="136" t="s">
        <v>941</v>
      </c>
      <c r="AM66" s="136" t="s">
        <v>5423</v>
      </c>
      <c r="AN66" s="136" t="s">
        <v>941</v>
      </c>
      <c r="AO66" s="136" t="s">
        <v>941</v>
      </c>
      <c r="AP66" s="136" t="s">
        <v>941</v>
      </c>
      <c r="AQ66" s="136" t="s">
        <v>941</v>
      </c>
      <c r="AR66" s="136" t="s">
        <v>941</v>
      </c>
      <c r="AS66" s="136" t="s">
        <v>941</v>
      </c>
      <c r="AT66" s="136" t="s">
        <v>941</v>
      </c>
      <c r="AU66" s="136" t="s">
        <v>941</v>
      </c>
      <c r="AV66" s="136" t="s">
        <v>941</v>
      </c>
      <c r="AW66" s="136" t="s">
        <v>941</v>
      </c>
      <c r="AX66" s="136" t="s">
        <v>941</v>
      </c>
      <c r="AY66" s="136" t="s">
        <v>941</v>
      </c>
      <c r="AZ66" s="136" t="s">
        <v>941</v>
      </c>
      <c r="BA66" s="136" t="s">
        <v>941</v>
      </c>
      <c r="BB66" s="136" t="s">
        <v>941</v>
      </c>
      <c r="BC66" s="136" t="s">
        <v>941</v>
      </c>
      <c r="BD66" s="136" t="s">
        <v>941</v>
      </c>
      <c r="BE66" s="136" t="s">
        <v>941</v>
      </c>
      <c r="BF66" s="136" t="s">
        <v>941</v>
      </c>
      <c r="BG66" s="136" t="s">
        <v>941</v>
      </c>
      <c r="BH66" s="136" t="s">
        <v>941</v>
      </c>
      <c r="BI66" s="136" t="s">
        <v>941</v>
      </c>
      <c r="BJ66" s="136" t="s">
        <v>941</v>
      </c>
      <c r="BK66" s="136" t="s">
        <v>941</v>
      </c>
      <c r="BL66" s="136" t="s">
        <v>941</v>
      </c>
      <c r="BM66" s="136" t="s">
        <v>941</v>
      </c>
      <c r="BN66" s="136" t="s">
        <v>941</v>
      </c>
      <c r="BO66" s="136" t="s">
        <v>941</v>
      </c>
      <c r="BP66" s="136" t="s">
        <v>941</v>
      </c>
      <c r="BQ66" s="136" t="s">
        <v>941</v>
      </c>
      <c r="BR66" s="136" t="s">
        <v>941</v>
      </c>
      <c r="BS66" s="136" t="s">
        <v>941</v>
      </c>
      <c r="BT66" s="136" t="s">
        <v>941</v>
      </c>
      <c r="BU66" s="136" t="s">
        <v>941</v>
      </c>
      <c r="BV66" s="136" t="s">
        <v>941</v>
      </c>
      <c r="BW66" s="136" t="s">
        <v>941</v>
      </c>
      <c r="BX66" s="136" t="s">
        <v>941</v>
      </c>
      <c r="BY66" s="136" t="s">
        <v>941</v>
      </c>
      <c r="BZ66" s="136" t="s">
        <v>941</v>
      </c>
      <c r="CA66" s="136" t="s">
        <v>941</v>
      </c>
      <c r="CB66" s="136" t="s">
        <v>948</v>
      </c>
      <c r="CC66" s="136" t="s">
        <v>948</v>
      </c>
      <c r="CD66" s="136" t="s">
        <v>941</v>
      </c>
      <c r="CE66" s="136" t="s">
        <v>948</v>
      </c>
      <c r="CF66" s="136" t="s">
        <v>941</v>
      </c>
      <c r="CG66" s="136" t="s">
        <v>948</v>
      </c>
      <c r="CH66" s="136" t="s">
        <v>948</v>
      </c>
      <c r="CI66" s="136" t="s">
        <v>941</v>
      </c>
      <c r="CJ66" s="136" t="s">
        <v>941</v>
      </c>
      <c r="CK66" s="136" t="s">
        <v>941</v>
      </c>
      <c r="CL66" s="136" t="s">
        <v>941</v>
      </c>
      <c r="CM66" s="136" t="s">
        <v>941</v>
      </c>
      <c r="CN66" s="136" t="s">
        <v>948</v>
      </c>
      <c r="CO66" s="136" t="s">
        <v>540</v>
      </c>
      <c r="CP66" s="136" t="s">
        <v>941</v>
      </c>
      <c r="CQ66" s="136" t="s">
        <v>941</v>
      </c>
      <c r="CR66" s="136" t="s">
        <v>941</v>
      </c>
      <c r="CS66" s="136" t="s">
        <v>941</v>
      </c>
      <c r="CT66" s="136" t="s">
        <v>941</v>
      </c>
      <c r="CU66" s="136" t="s">
        <v>941</v>
      </c>
      <c r="CV66" s="136" t="s">
        <v>941</v>
      </c>
      <c r="CW66" s="136" t="s">
        <v>941</v>
      </c>
      <c r="CX66" s="136" t="s">
        <v>941</v>
      </c>
      <c r="CY66" s="136" t="s">
        <v>941</v>
      </c>
      <c r="CZ66" s="136" t="s">
        <v>941</v>
      </c>
      <c r="DA66" s="136" t="s">
        <v>941</v>
      </c>
      <c r="DB66" s="136" t="s">
        <v>5424</v>
      </c>
      <c r="DC66" s="136" t="s">
        <v>941</v>
      </c>
      <c r="DD66" s="136" t="s">
        <v>941</v>
      </c>
      <c r="DE66" s="136" t="s">
        <v>941</v>
      </c>
      <c r="DF66" s="136" t="s">
        <v>941</v>
      </c>
      <c r="DG66" s="136" t="s">
        <v>941</v>
      </c>
      <c r="DH66" s="136" t="s">
        <v>941</v>
      </c>
      <c r="DI66" s="136" t="s">
        <v>941</v>
      </c>
      <c r="DJ66" s="136" t="s">
        <v>1692</v>
      </c>
      <c r="DK66" s="137">
        <v>42754.621655092589</v>
      </c>
      <c r="DL66" s="136" t="s">
        <v>1692</v>
      </c>
      <c r="DM66" s="137">
        <v>42754.623090277775</v>
      </c>
      <c r="DN66" s="133">
        <v>42086.578414351854</v>
      </c>
      <c r="DO66" s="132" t="s">
        <v>1353</v>
      </c>
      <c r="DP66" s="133">
        <v>42137.560081018521</v>
      </c>
    </row>
    <row r="67" spans="1:120" ht="43.5" x14ac:dyDescent="0.35">
      <c r="A67" s="135">
        <v>66</v>
      </c>
      <c r="B67" s="136" t="s">
        <v>4364</v>
      </c>
      <c r="C67" s="135">
        <v>234</v>
      </c>
      <c r="D67" s="135" t="b">
        <v>1</v>
      </c>
      <c r="E67" s="136" t="s">
        <v>941</v>
      </c>
      <c r="F67" s="136" t="s">
        <v>5425</v>
      </c>
      <c r="G67" s="136" t="s">
        <v>989</v>
      </c>
      <c r="H67" s="136" t="s">
        <v>5426</v>
      </c>
      <c r="I67" s="136" t="s">
        <v>5427</v>
      </c>
      <c r="J67" s="136" t="s">
        <v>5425</v>
      </c>
      <c r="K67" s="136" t="s">
        <v>941</v>
      </c>
      <c r="L67" s="136" t="s">
        <v>5426</v>
      </c>
      <c r="M67" s="136" t="s">
        <v>1958</v>
      </c>
      <c r="N67" s="136" t="s">
        <v>1959</v>
      </c>
      <c r="O67" s="136" t="s">
        <v>5428</v>
      </c>
      <c r="P67" s="136" t="s">
        <v>5429</v>
      </c>
      <c r="Q67" s="136" t="s">
        <v>5430</v>
      </c>
      <c r="R67" s="136" t="s">
        <v>948</v>
      </c>
      <c r="S67" s="136" t="s">
        <v>5431</v>
      </c>
      <c r="T67" s="136" t="s">
        <v>5432</v>
      </c>
      <c r="U67" s="136" t="s">
        <v>5433</v>
      </c>
      <c r="V67" s="136" t="s">
        <v>5434</v>
      </c>
      <c r="W67" s="136" t="s">
        <v>5435</v>
      </c>
      <c r="X67" s="136" t="s">
        <v>5436</v>
      </c>
      <c r="Y67" s="136" t="s">
        <v>5437</v>
      </c>
      <c r="Z67" s="136" t="s">
        <v>5438</v>
      </c>
      <c r="AA67" s="136" t="s">
        <v>948</v>
      </c>
      <c r="AB67" s="136" t="s">
        <v>5439</v>
      </c>
      <c r="AC67" s="136" t="s">
        <v>948</v>
      </c>
      <c r="AD67" s="136" t="s">
        <v>5439</v>
      </c>
      <c r="AE67" s="136" t="s">
        <v>5440</v>
      </c>
      <c r="AF67" s="136" t="s">
        <v>5441</v>
      </c>
      <c r="AG67" s="136" t="s">
        <v>1960</v>
      </c>
      <c r="AH67" s="136" t="s">
        <v>5442</v>
      </c>
      <c r="AI67" s="136" t="s">
        <v>5443</v>
      </c>
      <c r="AJ67" s="136" t="s">
        <v>948</v>
      </c>
      <c r="AK67" s="136" t="s">
        <v>5444</v>
      </c>
      <c r="AL67" s="136" t="s">
        <v>941</v>
      </c>
      <c r="AM67" s="136" t="s">
        <v>5445</v>
      </c>
      <c r="AN67" s="136" t="s">
        <v>941</v>
      </c>
      <c r="AO67" s="136" t="s">
        <v>941</v>
      </c>
      <c r="AP67" s="136" t="s">
        <v>941</v>
      </c>
      <c r="AQ67" s="136" t="s">
        <v>941</v>
      </c>
      <c r="AR67" s="136" t="s">
        <v>941</v>
      </c>
      <c r="AS67" s="136" t="s">
        <v>941</v>
      </c>
      <c r="AT67" s="136" t="s">
        <v>941</v>
      </c>
      <c r="AU67" s="136" t="s">
        <v>941</v>
      </c>
      <c r="AV67" s="136" t="s">
        <v>941</v>
      </c>
      <c r="AW67" s="136" t="s">
        <v>941</v>
      </c>
      <c r="AX67" s="136" t="s">
        <v>941</v>
      </c>
      <c r="AY67" s="136" t="s">
        <v>941</v>
      </c>
      <c r="AZ67" s="136" t="s">
        <v>941</v>
      </c>
      <c r="BA67" s="136" t="s">
        <v>941</v>
      </c>
      <c r="BB67" s="136" t="s">
        <v>941</v>
      </c>
      <c r="BC67" s="136" t="s">
        <v>941</v>
      </c>
      <c r="BD67" s="136" t="s">
        <v>941</v>
      </c>
      <c r="BE67" s="136" t="s">
        <v>941</v>
      </c>
      <c r="BF67" s="136" t="s">
        <v>941</v>
      </c>
      <c r="BG67" s="136" t="s">
        <v>941</v>
      </c>
      <c r="BH67" s="136" t="s">
        <v>941</v>
      </c>
      <c r="BI67" s="136" t="s">
        <v>941</v>
      </c>
      <c r="BJ67" s="136" t="s">
        <v>941</v>
      </c>
      <c r="BK67" s="136" t="s">
        <v>5446</v>
      </c>
      <c r="BL67" s="136" t="s">
        <v>941</v>
      </c>
      <c r="BM67" s="136" t="s">
        <v>941</v>
      </c>
      <c r="BN67" s="136" t="s">
        <v>941</v>
      </c>
      <c r="BO67" s="136" t="s">
        <v>941</v>
      </c>
      <c r="BP67" s="136" t="s">
        <v>941</v>
      </c>
      <c r="BQ67" s="136" t="s">
        <v>941</v>
      </c>
      <c r="BR67" s="136" t="s">
        <v>941</v>
      </c>
      <c r="BS67" s="136" t="s">
        <v>941</v>
      </c>
      <c r="BT67" s="136" t="s">
        <v>941</v>
      </c>
      <c r="BU67" s="136" t="s">
        <v>941</v>
      </c>
      <c r="BV67" s="136" t="s">
        <v>941</v>
      </c>
      <c r="BW67" s="136" t="s">
        <v>941</v>
      </c>
      <c r="BX67" s="136" t="s">
        <v>941</v>
      </c>
      <c r="BY67" s="136" t="s">
        <v>941</v>
      </c>
      <c r="BZ67" s="136" t="s">
        <v>941</v>
      </c>
      <c r="CA67" s="136" t="s">
        <v>941</v>
      </c>
      <c r="CB67" s="136" t="s">
        <v>5446</v>
      </c>
      <c r="CC67" s="136" t="s">
        <v>948</v>
      </c>
      <c r="CD67" s="136" t="s">
        <v>941</v>
      </c>
      <c r="CE67" s="136" t="s">
        <v>948</v>
      </c>
      <c r="CF67" s="136" t="s">
        <v>941</v>
      </c>
      <c r="CG67" s="136" t="s">
        <v>948</v>
      </c>
      <c r="CH67" s="136" t="s">
        <v>948</v>
      </c>
      <c r="CI67" s="136" t="s">
        <v>941</v>
      </c>
      <c r="CJ67" s="136" t="s">
        <v>941</v>
      </c>
      <c r="CK67" s="136" t="s">
        <v>941</v>
      </c>
      <c r="CL67" s="136" t="s">
        <v>941</v>
      </c>
      <c r="CM67" s="136" t="s">
        <v>941</v>
      </c>
      <c r="CN67" s="136" t="s">
        <v>948</v>
      </c>
      <c r="CO67" s="136" t="s">
        <v>540</v>
      </c>
      <c r="CP67" s="136" t="s">
        <v>941</v>
      </c>
      <c r="CQ67" s="136" t="s">
        <v>941</v>
      </c>
      <c r="CR67" s="136" t="s">
        <v>941</v>
      </c>
      <c r="CS67" s="136" t="s">
        <v>941</v>
      </c>
      <c r="CT67" s="136" t="s">
        <v>941</v>
      </c>
      <c r="CU67" s="136" t="s">
        <v>941</v>
      </c>
      <c r="CV67" s="136" t="s">
        <v>941</v>
      </c>
      <c r="CW67" s="136" t="s">
        <v>941</v>
      </c>
      <c r="CX67" s="136" t="s">
        <v>941</v>
      </c>
      <c r="CY67" s="136" t="s">
        <v>941</v>
      </c>
      <c r="CZ67" s="136" t="s">
        <v>941</v>
      </c>
      <c r="DA67" s="136" t="s">
        <v>941</v>
      </c>
      <c r="DB67" s="136" t="s">
        <v>941</v>
      </c>
      <c r="DC67" s="136" t="s">
        <v>941</v>
      </c>
      <c r="DD67" s="136" t="s">
        <v>941</v>
      </c>
      <c r="DE67" s="136" t="s">
        <v>941</v>
      </c>
      <c r="DF67" s="136" t="s">
        <v>941</v>
      </c>
      <c r="DG67" s="136" t="s">
        <v>941</v>
      </c>
      <c r="DH67" s="136" t="s">
        <v>941</v>
      </c>
      <c r="DI67" s="136" t="s">
        <v>941</v>
      </c>
      <c r="DJ67" s="136" t="s">
        <v>1692</v>
      </c>
      <c r="DK67" s="137">
        <v>42754.621678240743</v>
      </c>
      <c r="DL67" s="136" t="s">
        <v>1692</v>
      </c>
      <c r="DM67" s="137">
        <v>42807.480868055558</v>
      </c>
      <c r="DN67" s="133">
        <v>42086.5784375</v>
      </c>
      <c r="DO67" s="132" t="s">
        <v>957</v>
      </c>
      <c r="DP67" s="133">
        <v>42086.601388888892</v>
      </c>
    </row>
    <row r="68" spans="1:120" ht="43.5" x14ac:dyDescent="0.35">
      <c r="A68" s="135">
        <v>67</v>
      </c>
      <c r="B68" s="136" t="s">
        <v>4364</v>
      </c>
      <c r="C68" s="135">
        <v>228</v>
      </c>
      <c r="D68" s="135" t="b">
        <v>1</v>
      </c>
      <c r="E68" s="136" t="s">
        <v>941</v>
      </c>
      <c r="F68" s="136" t="s">
        <v>1963</v>
      </c>
      <c r="G68" s="136" t="s">
        <v>1158</v>
      </c>
      <c r="H68" s="136" t="s">
        <v>5447</v>
      </c>
      <c r="I68" s="136" t="s">
        <v>4431</v>
      </c>
      <c r="J68" s="136" t="s">
        <v>1963</v>
      </c>
      <c r="K68" s="136" t="s">
        <v>941</v>
      </c>
      <c r="L68" s="136" t="s">
        <v>5447</v>
      </c>
      <c r="M68" s="136" t="s">
        <v>5448</v>
      </c>
      <c r="N68" s="136" t="s">
        <v>3162</v>
      </c>
      <c r="O68" s="136" t="s">
        <v>5449</v>
      </c>
      <c r="P68" s="136" t="s">
        <v>5450</v>
      </c>
      <c r="Q68" s="136" t="s">
        <v>948</v>
      </c>
      <c r="R68" s="136" t="s">
        <v>948</v>
      </c>
      <c r="S68" s="136" t="s">
        <v>5451</v>
      </c>
      <c r="T68" s="136" t="s">
        <v>5452</v>
      </c>
      <c r="U68" s="136" t="s">
        <v>5453</v>
      </c>
      <c r="V68" s="136" t="s">
        <v>5454</v>
      </c>
      <c r="W68" s="136" t="s">
        <v>5455</v>
      </c>
      <c r="X68" s="136" t="s">
        <v>5456</v>
      </c>
      <c r="Y68" s="136" t="s">
        <v>5457</v>
      </c>
      <c r="Z68" s="136" t="s">
        <v>5458</v>
      </c>
      <c r="AA68" s="136" t="s">
        <v>5459</v>
      </c>
      <c r="AB68" s="136" t="s">
        <v>5460</v>
      </c>
      <c r="AC68" s="136" t="s">
        <v>948</v>
      </c>
      <c r="AD68" s="136" t="s">
        <v>5460</v>
      </c>
      <c r="AE68" s="136" t="s">
        <v>5461</v>
      </c>
      <c r="AF68" s="136" t="s">
        <v>5462</v>
      </c>
      <c r="AG68" s="136" t="s">
        <v>1156</v>
      </c>
      <c r="AH68" s="136" t="s">
        <v>5463</v>
      </c>
      <c r="AI68" s="136" t="s">
        <v>5464</v>
      </c>
      <c r="AJ68" s="136" t="s">
        <v>948</v>
      </c>
      <c r="AK68" s="136" t="s">
        <v>3627</v>
      </c>
      <c r="AL68" s="136" t="s">
        <v>941</v>
      </c>
      <c r="AM68" s="136" t="s">
        <v>5465</v>
      </c>
      <c r="AN68" s="136" t="s">
        <v>941</v>
      </c>
      <c r="AO68" s="136" t="s">
        <v>941</v>
      </c>
      <c r="AP68" s="136" t="s">
        <v>941</v>
      </c>
      <c r="AQ68" s="136" t="s">
        <v>941</v>
      </c>
      <c r="AR68" s="136" t="s">
        <v>941</v>
      </c>
      <c r="AS68" s="136" t="s">
        <v>941</v>
      </c>
      <c r="AT68" s="136" t="s">
        <v>941</v>
      </c>
      <c r="AU68" s="136" t="s">
        <v>941</v>
      </c>
      <c r="AV68" s="136" t="s">
        <v>941</v>
      </c>
      <c r="AW68" s="136" t="s">
        <v>941</v>
      </c>
      <c r="AX68" s="136" t="s">
        <v>941</v>
      </c>
      <c r="AY68" s="136" t="s">
        <v>941</v>
      </c>
      <c r="AZ68" s="136" t="s">
        <v>941</v>
      </c>
      <c r="BA68" s="136" t="s">
        <v>941</v>
      </c>
      <c r="BB68" s="136" t="s">
        <v>941</v>
      </c>
      <c r="BC68" s="136" t="s">
        <v>941</v>
      </c>
      <c r="BD68" s="136" t="s">
        <v>941</v>
      </c>
      <c r="BE68" s="136" t="s">
        <v>941</v>
      </c>
      <c r="BF68" s="136" t="s">
        <v>941</v>
      </c>
      <c r="BG68" s="136" t="s">
        <v>941</v>
      </c>
      <c r="BH68" s="136" t="s">
        <v>941</v>
      </c>
      <c r="BI68" s="136" t="s">
        <v>941</v>
      </c>
      <c r="BJ68" s="136" t="s">
        <v>941</v>
      </c>
      <c r="BK68" s="136" t="s">
        <v>941</v>
      </c>
      <c r="BL68" s="136" t="s">
        <v>2500</v>
      </c>
      <c r="BM68" s="136" t="s">
        <v>979</v>
      </c>
      <c r="BN68" s="136" t="s">
        <v>941</v>
      </c>
      <c r="BO68" s="136" t="s">
        <v>941</v>
      </c>
      <c r="BP68" s="136" t="s">
        <v>941</v>
      </c>
      <c r="BQ68" s="136" t="s">
        <v>941</v>
      </c>
      <c r="BR68" s="136" t="s">
        <v>941</v>
      </c>
      <c r="BS68" s="136" t="s">
        <v>941</v>
      </c>
      <c r="BT68" s="136" t="s">
        <v>941</v>
      </c>
      <c r="BU68" s="136" t="s">
        <v>941</v>
      </c>
      <c r="BV68" s="136" t="s">
        <v>941</v>
      </c>
      <c r="BW68" s="136" t="s">
        <v>941</v>
      </c>
      <c r="BX68" s="136" t="s">
        <v>941</v>
      </c>
      <c r="BY68" s="136" t="s">
        <v>941</v>
      </c>
      <c r="BZ68" s="136" t="s">
        <v>941</v>
      </c>
      <c r="CA68" s="136" t="s">
        <v>941</v>
      </c>
      <c r="CB68" s="136" t="s">
        <v>2500</v>
      </c>
      <c r="CC68" s="136" t="s">
        <v>948</v>
      </c>
      <c r="CD68" s="136" t="s">
        <v>941</v>
      </c>
      <c r="CE68" s="136" t="s">
        <v>948</v>
      </c>
      <c r="CF68" s="136" t="s">
        <v>941</v>
      </c>
      <c r="CG68" s="136" t="s">
        <v>948</v>
      </c>
      <c r="CH68" s="136" t="s">
        <v>948</v>
      </c>
      <c r="CI68" s="136" t="s">
        <v>941</v>
      </c>
      <c r="CJ68" s="136" t="s">
        <v>941</v>
      </c>
      <c r="CK68" s="136" t="s">
        <v>941</v>
      </c>
      <c r="CL68" s="136" t="s">
        <v>941</v>
      </c>
      <c r="CM68" s="136" t="s">
        <v>941</v>
      </c>
      <c r="CN68" s="136" t="s">
        <v>948</v>
      </c>
      <c r="CO68" s="136" t="s">
        <v>540</v>
      </c>
      <c r="CP68" s="136" t="s">
        <v>941</v>
      </c>
      <c r="CQ68" s="136" t="s">
        <v>941</v>
      </c>
      <c r="CR68" s="136" t="s">
        <v>941</v>
      </c>
      <c r="CS68" s="136" t="s">
        <v>941</v>
      </c>
      <c r="CT68" s="136" t="s">
        <v>941</v>
      </c>
      <c r="CU68" s="136" t="s">
        <v>941</v>
      </c>
      <c r="CV68" s="136" t="s">
        <v>941</v>
      </c>
      <c r="CW68" s="136" t="s">
        <v>941</v>
      </c>
      <c r="CX68" s="136" t="s">
        <v>941</v>
      </c>
      <c r="CY68" s="136" t="s">
        <v>941</v>
      </c>
      <c r="CZ68" s="136" t="s">
        <v>941</v>
      </c>
      <c r="DA68" s="136" t="s">
        <v>941</v>
      </c>
      <c r="DB68" s="136" t="s">
        <v>941</v>
      </c>
      <c r="DC68" s="136" t="s">
        <v>941</v>
      </c>
      <c r="DD68" s="136" t="s">
        <v>941</v>
      </c>
      <c r="DE68" s="136" t="s">
        <v>941</v>
      </c>
      <c r="DF68" s="136" t="s">
        <v>941</v>
      </c>
      <c r="DG68" s="136" t="s">
        <v>941</v>
      </c>
      <c r="DH68" s="136" t="s">
        <v>941</v>
      </c>
      <c r="DI68" s="136" t="s">
        <v>941</v>
      </c>
      <c r="DJ68" s="136" t="s">
        <v>1692</v>
      </c>
      <c r="DK68" s="137">
        <v>42754.623622685183</v>
      </c>
      <c r="DL68" s="136" t="s">
        <v>1692</v>
      </c>
      <c r="DM68" s="137">
        <v>42754.623622685183</v>
      </c>
      <c r="DN68" s="133">
        <v>42086.578460648147</v>
      </c>
      <c r="DO68" s="132" t="s">
        <v>957</v>
      </c>
      <c r="DP68" s="133">
        <v>42086.601412037038</v>
      </c>
    </row>
    <row r="69" spans="1:120" ht="116" x14ac:dyDescent="0.35">
      <c r="A69" s="135">
        <v>68</v>
      </c>
      <c r="B69" s="136" t="s">
        <v>4364</v>
      </c>
      <c r="C69" s="135">
        <v>460</v>
      </c>
      <c r="D69" s="135" t="b">
        <v>1</v>
      </c>
      <c r="E69" s="136" t="s">
        <v>941</v>
      </c>
      <c r="F69" s="136" t="s">
        <v>3808</v>
      </c>
      <c r="G69" s="136" t="s">
        <v>989</v>
      </c>
      <c r="H69" s="136" t="s">
        <v>3809</v>
      </c>
      <c r="I69" s="136" t="s">
        <v>4560</v>
      </c>
      <c r="J69" s="136" t="s">
        <v>1964</v>
      </c>
      <c r="K69" s="136" t="s">
        <v>417</v>
      </c>
      <c r="L69" s="136" t="s">
        <v>3810</v>
      </c>
      <c r="M69" s="136" t="s">
        <v>3811</v>
      </c>
      <c r="N69" s="136" t="s">
        <v>1965</v>
      </c>
      <c r="O69" s="136" t="s">
        <v>5466</v>
      </c>
      <c r="P69" s="136" t="s">
        <v>5467</v>
      </c>
      <c r="Q69" s="136" t="s">
        <v>5468</v>
      </c>
      <c r="R69" s="136" t="s">
        <v>948</v>
      </c>
      <c r="S69" s="136" t="s">
        <v>5469</v>
      </c>
      <c r="T69" s="136" t="s">
        <v>5470</v>
      </c>
      <c r="U69" s="136" t="s">
        <v>5471</v>
      </c>
      <c r="V69" s="136" t="s">
        <v>5472</v>
      </c>
      <c r="W69" s="136" t="s">
        <v>5473</v>
      </c>
      <c r="X69" s="136" t="s">
        <v>5474</v>
      </c>
      <c r="Y69" s="136" t="s">
        <v>5475</v>
      </c>
      <c r="Z69" s="136" t="s">
        <v>5476</v>
      </c>
      <c r="AA69" s="136" t="s">
        <v>5477</v>
      </c>
      <c r="AB69" s="136" t="s">
        <v>5478</v>
      </c>
      <c r="AC69" s="136" t="s">
        <v>5479</v>
      </c>
      <c r="AD69" s="136" t="s">
        <v>5480</v>
      </c>
      <c r="AE69" s="136" t="s">
        <v>5481</v>
      </c>
      <c r="AF69" s="136" t="s">
        <v>5482</v>
      </c>
      <c r="AG69" s="136" t="s">
        <v>5483</v>
      </c>
      <c r="AH69" s="136" t="s">
        <v>5484</v>
      </c>
      <c r="AI69" s="136" t="s">
        <v>3436</v>
      </c>
      <c r="AJ69" s="136" t="s">
        <v>5485</v>
      </c>
      <c r="AK69" s="136" t="s">
        <v>948</v>
      </c>
      <c r="AL69" s="136" t="s">
        <v>941</v>
      </c>
      <c r="AM69" s="136" t="s">
        <v>5486</v>
      </c>
      <c r="AN69" s="136" t="s">
        <v>941</v>
      </c>
      <c r="AO69" s="136" t="s">
        <v>941</v>
      </c>
      <c r="AP69" s="136" t="s">
        <v>941</v>
      </c>
      <c r="AQ69" s="136" t="s">
        <v>941</v>
      </c>
      <c r="AR69" s="136" t="s">
        <v>941</v>
      </c>
      <c r="AS69" s="136" t="s">
        <v>941</v>
      </c>
      <c r="AT69" s="136" t="s">
        <v>941</v>
      </c>
      <c r="AU69" s="136" t="s">
        <v>941</v>
      </c>
      <c r="AV69" s="136" t="s">
        <v>941</v>
      </c>
      <c r="AW69" s="136" t="s">
        <v>941</v>
      </c>
      <c r="AX69" s="136" t="s">
        <v>941</v>
      </c>
      <c r="AY69" s="136" t="s">
        <v>941</v>
      </c>
      <c r="AZ69" s="136" t="s">
        <v>941</v>
      </c>
      <c r="BA69" s="136" t="s">
        <v>941</v>
      </c>
      <c r="BB69" s="136" t="s">
        <v>941</v>
      </c>
      <c r="BC69" s="136" t="s">
        <v>941</v>
      </c>
      <c r="BD69" s="136" t="s">
        <v>941</v>
      </c>
      <c r="BE69" s="136" t="s">
        <v>941</v>
      </c>
      <c r="BF69" s="136" t="s">
        <v>941</v>
      </c>
      <c r="BG69" s="136" t="s">
        <v>941</v>
      </c>
      <c r="BH69" s="136" t="s">
        <v>941</v>
      </c>
      <c r="BI69" s="136" t="s">
        <v>941</v>
      </c>
      <c r="BJ69" s="136" t="s">
        <v>941</v>
      </c>
      <c r="BK69" s="136" t="s">
        <v>5487</v>
      </c>
      <c r="BL69" s="136" t="s">
        <v>941</v>
      </c>
      <c r="BM69" s="136" t="s">
        <v>941</v>
      </c>
      <c r="BN69" s="136" t="s">
        <v>941</v>
      </c>
      <c r="BO69" s="136" t="s">
        <v>941</v>
      </c>
      <c r="BP69" s="136" t="s">
        <v>1917</v>
      </c>
      <c r="BQ69" s="136" t="s">
        <v>941</v>
      </c>
      <c r="BR69" s="136" t="s">
        <v>941</v>
      </c>
      <c r="BS69" s="136" t="s">
        <v>941</v>
      </c>
      <c r="BT69" s="136" t="s">
        <v>941</v>
      </c>
      <c r="BU69" s="136" t="s">
        <v>941</v>
      </c>
      <c r="BV69" s="136" t="s">
        <v>941</v>
      </c>
      <c r="BW69" s="136" t="s">
        <v>941</v>
      </c>
      <c r="BX69" s="136" t="s">
        <v>941</v>
      </c>
      <c r="BY69" s="136" t="s">
        <v>941</v>
      </c>
      <c r="BZ69" s="136" t="s">
        <v>941</v>
      </c>
      <c r="CA69" s="136" t="s">
        <v>941</v>
      </c>
      <c r="CB69" s="136" t="s">
        <v>2054</v>
      </c>
      <c r="CC69" s="136" t="s">
        <v>956</v>
      </c>
      <c r="CD69" s="136" t="s">
        <v>5488</v>
      </c>
      <c r="CE69" s="136" t="s">
        <v>948</v>
      </c>
      <c r="CF69" s="136" t="s">
        <v>941</v>
      </c>
      <c r="CG69" s="136" t="s">
        <v>5488</v>
      </c>
      <c r="CH69" s="136" t="s">
        <v>1227</v>
      </c>
      <c r="CI69" s="136" t="s">
        <v>5489</v>
      </c>
      <c r="CJ69" s="136" t="s">
        <v>5490</v>
      </c>
      <c r="CK69" s="136" t="s">
        <v>941</v>
      </c>
      <c r="CL69" s="136" t="s">
        <v>941</v>
      </c>
      <c r="CM69" s="136" t="s">
        <v>5491</v>
      </c>
      <c r="CN69" s="136" t="s">
        <v>5489</v>
      </c>
      <c r="CO69" s="136" t="s">
        <v>5492</v>
      </c>
      <c r="CP69" s="136" t="s">
        <v>941</v>
      </c>
      <c r="CQ69" s="136" t="s">
        <v>941</v>
      </c>
      <c r="CR69" s="136" t="s">
        <v>941</v>
      </c>
      <c r="CS69" s="136" t="s">
        <v>941</v>
      </c>
      <c r="CT69" s="136" t="s">
        <v>941</v>
      </c>
      <c r="CU69" s="136" t="s">
        <v>941</v>
      </c>
      <c r="CV69" s="136" t="s">
        <v>941</v>
      </c>
      <c r="CW69" s="136" t="s">
        <v>941</v>
      </c>
      <c r="CX69" s="136" t="s">
        <v>941</v>
      </c>
      <c r="CY69" s="136" t="s">
        <v>941</v>
      </c>
      <c r="CZ69" s="136" t="s">
        <v>941</v>
      </c>
      <c r="DA69" s="136" t="s">
        <v>941</v>
      </c>
      <c r="DB69" s="136" t="s">
        <v>941</v>
      </c>
      <c r="DC69" s="136" t="s">
        <v>941</v>
      </c>
      <c r="DD69" s="136" t="s">
        <v>941</v>
      </c>
      <c r="DE69" s="136" t="s">
        <v>941</v>
      </c>
      <c r="DF69" s="136" t="s">
        <v>941</v>
      </c>
      <c r="DG69" s="136" t="s">
        <v>941</v>
      </c>
      <c r="DH69" s="136" t="s">
        <v>941</v>
      </c>
      <c r="DI69" s="136" t="s">
        <v>941</v>
      </c>
      <c r="DJ69" s="136" t="s">
        <v>1692</v>
      </c>
      <c r="DK69" s="137">
        <v>42754.623692129629</v>
      </c>
      <c r="DL69" s="136" t="s">
        <v>1692</v>
      </c>
      <c r="DM69" s="137">
        <v>42754.623692129629</v>
      </c>
      <c r="DN69" s="133">
        <v>42086.578472222223</v>
      </c>
      <c r="DO69" s="132" t="s">
        <v>957</v>
      </c>
      <c r="DP69" s="133">
        <v>42086.601423611108</v>
      </c>
    </row>
    <row r="70" spans="1:120" ht="101.5" x14ac:dyDescent="0.35">
      <c r="A70" s="135">
        <v>69</v>
      </c>
      <c r="B70" s="136" t="s">
        <v>4364</v>
      </c>
      <c r="C70" s="135">
        <v>466</v>
      </c>
      <c r="D70" s="135" t="b">
        <v>1</v>
      </c>
      <c r="E70" s="136" t="s">
        <v>941</v>
      </c>
      <c r="F70" s="136" t="s">
        <v>2011</v>
      </c>
      <c r="G70" s="136" t="s">
        <v>5493</v>
      </c>
      <c r="H70" s="136" t="s">
        <v>2012</v>
      </c>
      <c r="I70" s="136" t="s">
        <v>5494</v>
      </c>
      <c r="J70" s="136" t="s">
        <v>2011</v>
      </c>
      <c r="K70" s="136" t="s">
        <v>941</v>
      </c>
      <c r="L70" s="136" t="s">
        <v>2012</v>
      </c>
      <c r="M70" s="136" t="s">
        <v>5495</v>
      </c>
      <c r="N70" s="136" t="s">
        <v>5496</v>
      </c>
      <c r="O70" s="136" t="s">
        <v>5497</v>
      </c>
      <c r="P70" s="136" t="s">
        <v>5498</v>
      </c>
      <c r="Q70" s="136" t="s">
        <v>5499</v>
      </c>
      <c r="R70" s="136" t="s">
        <v>948</v>
      </c>
      <c r="S70" s="136" t="s">
        <v>5500</v>
      </c>
      <c r="T70" s="136" t="s">
        <v>5501</v>
      </c>
      <c r="U70" s="136" t="s">
        <v>5502</v>
      </c>
      <c r="V70" s="136" t="s">
        <v>948</v>
      </c>
      <c r="W70" s="136" t="s">
        <v>948</v>
      </c>
      <c r="X70" s="136" t="s">
        <v>948</v>
      </c>
      <c r="Y70" s="136" t="s">
        <v>5503</v>
      </c>
      <c r="Z70" s="136" t="s">
        <v>948</v>
      </c>
      <c r="AA70" s="136" t="s">
        <v>948</v>
      </c>
      <c r="AB70" s="136" t="s">
        <v>5503</v>
      </c>
      <c r="AC70" s="136" t="s">
        <v>948</v>
      </c>
      <c r="AD70" s="136" t="s">
        <v>5503</v>
      </c>
      <c r="AE70" s="136" t="s">
        <v>5504</v>
      </c>
      <c r="AF70" s="136" t="s">
        <v>5505</v>
      </c>
      <c r="AG70" s="136" t="s">
        <v>1263</v>
      </c>
      <c r="AH70" s="136" t="s">
        <v>5506</v>
      </c>
      <c r="AI70" s="136" t="s">
        <v>1194</v>
      </c>
      <c r="AJ70" s="136" t="s">
        <v>948</v>
      </c>
      <c r="AK70" s="136" t="s">
        <v>948</v>
      </c>
      <c r="AL70" s="136" t="s">
        <v>941</v>
      </c>
      <c r="AM70" s="136" t="s">
        <v>5507</v>
      </c>
      <c r="AN70" s="136" t="s">
        <v>941</v>
      </c>
      <c r="AO70" s="136" t="s">
        <v>941</v>
      </c>
      <c r="AP70" s="136" t="s">
        <v>941</v>
      </c>
      <c r="AQ70" s="136" t="s">
        <v>941</v>
      </c>
      <c r="AR70" s="136" t="s">
        <v>941</v>
      </c>
      <c r="AS70" s="136" t="s">
        <v>941</v>
      </c>
      <c r="AT70" s="136" t="s">
        <v>941</v>
      </c>
      <c r="AU70" s="136" t="s">
        <v>941</v>
      </c>
      <c r="AV70" s="136" t="s">
        <v>941</v>
      </c>
      <c r="AW70" s="136" t="s">
        <v>941</v>
      </c>
      <c r="AX70" s="136" t="s">
        <v>941</v>
      </c>
      <c r="AY70" s="136" t="s">
        <v>941</v>
      </c>
      <c r="AZ70" s="136" t="s">
        <v>941</v>
      </c>
      <c r="BA70" s="136" t="s">
        <v>941</v>
      </c>
      <c r="BB70" s="136" t="s">
        <v>941</v>
      </c>
      <c r="BC70" s="136" t="s">
        <v>941</v>
      </c>
      <c r="BD70" s="136" t="s">
        <v>941</v>
      </c>
      <c r="BE70" s="136" t="s">
        <v>941</v>
      </c>
      <c r="BF70" s="136" t="s">
        <v>941</v>
      </c>
      <c r="BG70" s="136" t="s">
        <v>941</v>
      </c>
      <c r="BH70" s="136" t="s">
        <v>941</v>
      </c>
      <c r="BI70" s="136" t="s">
        <v>941</v>
      </c>
      <c r="BJ70" s="136" t="s">
        <v>941</v>
      </c>
      <c r="BK70" s="136" t="s">
        <v>970</v>
      </c>
      <c r="BL70" s="136" t="s">
        <v>941</v>
      </c>
      <c r="BM70" s="136" t="s">
        <v>941</v>
      </c>
      <c r="BN70" s="136" t="s">
        <v>941</v>
      </c>
      <c r="BO70" s="136" t="s">
        <v>968</v>
      </c>
      <c r="BP70" s="136" t="s">
        <v>941</v>
      </c>
      <c r="BQ70" s="136" t="s">
        <v>941</v>
      </c>
      <c r="BR70" s="136" t="s">
        <v>941</v>
      </c>
      <c r="BS70" s="136" t="s">
        <v>941</v>
      </c>
      <c r="BT70" s="136" t="s">
        <v>941</v>
      </c>
      <c r="BU70" s="136" t="s">
        <v>941</v>
      </c>
      <c r="BV70" s="136" t="s">
        <v>941</v>
      </c>
      <c r="BW70" s="136" t="s">
        <v>941</v>
      </c>
      <c r="BX70" s="136" t="s">
        <v>941</v>
      </c>
      <c r="BY70" s="136" t="s">
        <v>941</v>
      </c>
      <c r="BZ70" s="136" t="s">
        <v>941</v>
      </c>
      <c r="CA70" s="136" t="s">
        <v>941</v>
      </c>
      <c r="CB70" s="136" t="s">
        <v>1484</v>
      </c>
      <c r="CC70" s="136" t="s">
        <v>948</v>
      </c>
      <c r="CD70" s="136" t="s">
        <v>941</v>
      </c>
      <c r="CE70" s="136" t="s">
        <v>948</v>
      </c>
      <c r="CF70" s="136" t="s">
        <v>941</v>
      </c>
      <c r="CG70" s="136" t="s">
        <v>948</v>
      </c>
      <c r="CH70" s="136" t="s">
        <v>1227</v>
      </c>
      <c r="CI70" s="136" t="s">
        <v>5508</v>
      </c>
      <c r="CJ70" s="136" t="s">
        <v>5509</v>
      </c>
      <c r="CK70" s="136" t="s">
        <v>941</v>
      </c>
      <c r="CL70" s="136" t="s">
        <v>941</v>
      </c>
      <c r="CM70" s="136" t="s">
        <v>5510</v>
      </c>
      <c r="CN70" s="136" t="s">
        <v>5508</v>
      </c>
      <c r="CO70" s="136" t="s">
        <v>3830</v>
      </c>
      <c r="CP70" s="136" t="s">
        <v>941</v>
      </c>
      <c r="CQ70" s="136" t="s">
        <v>941</v>
      </c>
      <c r="CR70" s="136" t="s">
        <v>941</v>
      </c>
      <c r="CS70" s="136" t="s">
        <v>941</v>
      </c>
      <c r="CT70" s="136" t="s">
        <v>941</v>
      </c>
      <c r="CU70" s="136" t="s">
        <v>941</v>
      </c>
      <c r="CV70" s="136" t="s">
        <v>941</v>
      </c>
      <c r="CW70" s="136" t="s">
        <v>941</v>
      </c>
      <c r="CX70" s="136" t="s">
        <v>941</v>
      </c>
      <c r="CY70" s="136" t="s">
        <v>941</v>
      </c>
      <c r="CZ70" s="136" t="s">
        <v>941</v>
      </c>
      <c r="DA70" s="136" t="s">
        <v>941</v>
      </c>
      <c r="DB70" s="136" t="s">
        <v>941</v>
      </c>
      <c r="DC70" s="136" t="s">
        <v>941</v>
      </c>
      <c r="DD70" s="136" t="s">
        <v>941</v>
      </c>
      <c r="DE70" s="136" t="s">
        <v>941</v>
      </c>
      <c r="DF70" s="136" t="s">
        <v>941</v>
      </c>
      <c r="DG70" s="136" t="s">
        <v>941</v>
      </c>
      <c r="DH70" s="136" t="s">
        <v>941</v>
      </c>
      <c r="DI70" s="136" t="s">
        <v>941</v>
      </c>
      <c r="DJ70" s="136" t="s">
        <v>1692</v>
      </c>
      <c r="DK70" s="137">
        <v>42754.623726851853</v>
      </c>
      <c r="DL70" s="136" t="s">
        <v>1692</v>
      </c>
      <c r="DM70" s="137">
        <v>42754.623726851853</v>
      </c>
      <c r="DN70" s="133">
        <v>42086.578483796293</v>
      </c>
      <c r="DO70" s="132" t="s">
        <v>957</v>
      </c>
      <c r="DP70" s="133">
        <v>42086.601435185185</v>
      </c>
    </row>
    <row r="71" spans="1:120" ht="58" x14ac:dyDescent="0.35">
      <c r="A71" s="135">
        <v>70</v>
      </c>
      <c r="B71" s="136" t="s">
        <v>4364</v>
      </c>
      <c r="C71" s="135">
        <v>467</v>
      </c>
      <c r="D71" s="135" t="b">
        <v>1</v>
      </c>
      <c r="E71" s="136" t="s">
        <v>941</v>
      </c>
      <c r="F71" s="136" t="s">
        <v>2015</v>
      </c>
      <c r="G71" s="136" t="s">
        <v>2920</v>
      </c>
      <c r="H71" s="136" t="s">
        <v>2016</v>
      </c>
      <c r="I71" s="136" t="s">
        <v>4793</v>
      </c>
      <c r="J71" s="136" t="s">
        <v>2015</v>
      </c>
      <c r="K71" s="136" t="s">
        <v>434</v>
      </c>
      <c r="L71" s="136" t="s">
        <v>2016</v>
      </c>
      <c r="M71" s="136" t="s">
        <v>2017</v>
      </c>
      <c r="N71" s="136" t="s">
        <v>2018</v>
      </c>
      <c r="O71" s="136" t="s">
        <v>5511</v>
      </c>
      <c r="P71" s="136" t="s">
        <v>5512</v>
      </c>
      <c r="Q71" s="136" t="s">
        <v>5513</v>
      </c>
      <c r="R71" s="136" t="s">
        <v>948</v>
      </c>
      <c r="S71" s="136" t="s">
        <v>5514</v>
      </c>
      <c r="T71" s="136" t="s">
        <v>5515</v>
      </c>
      <c r="U71" s="136" t="s">
        <v>5516</v>
      </c>
      <c r="V71" s="136" t="s">
        <v>5517</v>
      </c>
      <c r="W71" s="136" t="s">
        <v>5518</v>
      </c>
      <c r="X71" s="136" t="s">
        <v>5519</v>
      </c>
      <c r="Y71" s="136" t="s">
        <v>5520</v>
      </c>
      <c r="Z71" s="136" t="s">
        <v>5521</v>
      </c>
      <c r="AA71" s="136" t="s">
        <v>5522</v>
      </c>
      <c r="AB71" s="136" t="s">
        <v>5523</v>
      </c>
      <c r="AC71" s="136" t="s">
        <v>5524</v>
      </c>
      <c r="AD71" s="136" t="s">
        <v>5525</v>
      </c>
      <c r="AE71" s="136" t="s">
        <v>5526</v>
      </c>
      <c r="AF71" s="136" t="s">
        <v>5527</v>
      </c>
      <c r="AG71" s="136" t="s">
        <v>5528</v>
      </c>
      <c r="AH71" s="136" t="s">
        <v>5529</v>
      </c>
      <c r="AI71" s="136" t="s">
        <v>5530</v>
      </c>
      <c r="AJ71" s="136" t="s">
        <v>5531</v>
      </c>
      <c r="AK71" s="136" t="s">
        <v>948</v>
      </c>
      <c r="AL71" s="136" t="s">
        <v>941</v>
      </c>
      <c r="AM71" s="136" t="s">
        <v>5532</v>
      </c>
      <c r="AN71" s="136" t="s">
        <v>941</v>
      </c>
      <c r="AO71" s="136" t="s">
        <v>941</v>
      </c>
      <c r="AP71" s="136" t="s">
        <v>941</v>
      </c>
      <c r="AQ71" s="136" t="s">
        <v>941</v>
      </c>
      <c r="AR71" s="136" t="s">
        <v>941</v>
      </c>
      <c r="AS71" s="136" t="s">
        <v>941</v>
      </c>
      <c r="AT71" s="136" t="s">
        <v>941</v>
      </c>
      <c r="AU71" s="136" t="s">
        <v>941</v>
      </c>
      <c r="AV71" s="136" t="s">
        <v>941</v>
      </c>
      <c r="AW71" s="136" t="s">
        <v>941</v>
      </c>
      <c r="AX71" s="136" t="s">
        <v>941</v>
      </c>
      <c r="AY71" s="136" t="s">
        <v>941</v>
      </c>
      <c r="AZ71" s="136" t="s">
        <v>941</v>
      </c>
      <c r="BA71" s="136" t="s">
        <v>941</v>
      </c>
      <c r="BB71" s="136" t="s">
        <v>941</v>
      </c>
      <c r="BC71" s="136" t="s">
        <v>941</v>
      </c>
      <c r="BD71" s="136" t="s">
        <v>941</v>
      </c>
      <c r="BE71" s="136" t="s">
        <v>941</v>
      </c>
      <c r="BF71" s="136" t="s">
        <v>941</v>
      </c>
      <c r="BG71" s="136" t="s">
        <v>941</v>
      </c>
      <c r="BH71" s="136" t="s">
        <v>941</v>
      </c>
      <c r="BI71" s="136" t="s">
        <v>941</v>
      </c>
      <c r="BJ71" s="136" t="s">
        <v>941</v>
      </c>
      <c r="BK71" s="136" t="s">
        <v>5533</v>
      </c>
      <c r="BL71" s="136" t="s">
        <v>941</v>
      </c>
      <c r="BM71" s="136" t="s">
        <v>941</v>
      </c>
      <c r="BN71" s="136" t="s">
        <v>941</v>
      </c>
      <c r="BO71" s="136" t="s">
        <v>941</v>
      </c>
      <c r="BP71" s="136" t="s">
        <v>941</v>
      </c>
      <c r="BQ71" s="136" t="s">
        <v>941</v>
      </c>
      <c r="BR71" s="136" t="s">
        <v>941</v>
      </c>
      <c r="BS71" s="136" t="s">
        <v>941</v>
      </c>
      <c r="BT71" s="136" t="s">
        <v>941</v>
      </c>
      <c r="BU71" s="136" t="s">
        <v>941</v>
      </c>
      <c r="BV71" s="136" t="s">
        <v>941</v>
      </c>
      <c r="BW71" s="136" t="s">
        <v>941</v>
      </c>
      <c r="BX71" s="136" t="s">
        <v>941</v>
      </c>
      <c r="BY71" s="136" t="s">
        <v>941</v>
      </c>
      <c r="BZ71" s="136" t="s">
        <v>941</v>
      </c>
      <c r="CA71" s="136" t="s">
        <v>941</v>
      </c>
      <c r="CB71" s="136" t="s">
        <v>5533</v>
      </c>
      <c r="CC71" s="136" t="s">
        <v>956</v>
      </c>
      <c r="CD71" s="136" t="s">
        <v>5534</v>
      </c>
      <c r="CE71" s="136" t="s">
        <v>948</v>
      </c>
      <c r="CF71" s="136" t="s">
        <v>941</v>
      </c>
      <c r="CG71" s="136" t="s">
        <v>5534</v>
      </c>
      <c r="CH71" s="136" t="s">
        <v>1227</v>
      </c>
      <c r="CI71" s="136" t="s">
        <v>5535</v>
      </c>
      <c r="CJ71" s="136" t="s">
        <v>941</v>
      </c>
      <c r="CK71" s="136" t="s">
        <v>941</v>
      </c>
      <c r="CL71" s="136" t="s">
        <v>941</v>
      </c>
      <c r="CM71" s="136" t="s">
        <v>5535</v>
      </c>
      <c r="CN71" s="136" t="s">
        <v>5535</v>
      </c>
      <c r="CO71" s="136" t="s">
        <v>5536</v>
      </c>
      <c r="CP71" s="136" t="s">
        <v>941</v>
      </c>
      <c r="CQ71" s="136" t="s">
        <v>941</v>
      </c>
      <c r="CR71" s="136" t="s">
        <v>941</v>
      </c>
      <c r="CS71" s="136" t="s">
        <v>941</v>
      </c>
      <c r="CT71" s="136" t="s">
        <v>941</v>
      </c>
      <c r="CU71" s="136" t="s">
        <v>941</v>
      </c>
      <c r="CV71" s="136" t="s">
        <v>941</v>
      </c>
      <c r="CW71" s="136" t="s">
        <v>941</v>
      </c>
      <c r="CX71" s="136" t="s">
        <v>941</v>
      </c>
      <c r="CY71" s="136" t="s">
        <v>941</v>
      </c>
      <c r="CZ71" s="136" t="s">
        <v>941</v>
      </c>
      <c r="DA71" s="136" t="s">
        <v>941</v>
      </c>
      <c r="DB71" s="136" t="s">
        <v>941</v>
      </c>
      <c r="DC71" s="136" t="s">
        <v>941</v>
      </c>
      <c r="DD71" s="136" t="s">
        <v>941</v>
      </c>
      <c r="DE71" s="136" t="s">
        <v>941</v>
      </c>
      <c r="DF71" s="136" t="s">
        <v>941</v>
      </c>
      <c r="DG71" s="136" t="s">
        <v>941</v>
      </c>
      <c r="DH71" s="136" t="s">
        <v>941</v>
      </c>
      <c r="DI71" s="136" t="s">
        <v>941</v>
      </c>
      <c r="DJ71" s="136" t="s">
        <v>1692</v>
      </c>
      <c r="DK71" s="137">
        <v>42754.623761574076</v>
      </c>
      <c r="DL71" s="136" t="s">
        <v>1692</v>
      </c>
      <c r="DM71" s="137">
        <v>42754.623761574076</v>
      </c>
      <c r="DN71" s="133">
        <v>42086.578506944446</v>
      </c>
      <c r="DO71" s="132" t="s">
        <v>957</v>
      </c>
      <c r="DP71" s="133">
        <v>42086.601458333331</v>
      </c>
    </row>
    <row r="72" spans="1:120" ht="58" x14ac:dyDescent="0.35">
      <c r="A72" s="135">
        <v>71</v>
      </c>
      <c r="B72" s="136" t="s">
        <v>4364</v>
      </c>
      <c r="C72" s="135">
        <v>123</v>
      </c>
      <c r="D72" s="135" t="b">
        <v>1</v>
      </c>
      <c r="E72" s="136" t="s">
        <v>941</v>
      </c>
      <c r="F72" s="136" t="s">
        <v>2047</v>
      </c>
      <c r="G72" s="136" t="s">
        <v>943</v>
      </c>
      <c r="H72" s="136" t="s">
        <v>2048</v>
      </c>
      <c r="I72" s="136" t="s">
        <v>4683</v>
      </c>
      <c r="J72" s="136" t="s">
        <v>2047</v>
      </c>
      <c r="K72" s="136" t="s">
        <v>941</v>
      </c>
      <c r="L72" s="136" t="s">
        <v>2048</v>
      </c>
      <c r="M72" s="136" t="s">
        <v>2049</v>
      </c>
      <c r="N72" s="136" t="s">
        <v>2050</v>
      </c>
      <c r="O72" s="136" t="s">
        <v>5537</v>
      </c>
      <c r="P72" s="136" t="s">
        <v>948</v>
      </c>
      <c r="Q72" s="136" t="s">
        <v>948</v>
      </c>
      <c r="R72" s="136" t="s">
        <v>948</v>
      </c>
      <c r="S72" s="136" t="s">
        <v>5537</v>
      </c>
      <c r="T72" s="136" t="s">
        <v>5538</v>
      </c>
      <c r="U72" s="136" t="s">
        <v>5539</v>
      </c>
      <c r="V72" s="136" t="s">
        <v>948</v>
      </c>
      <c r="W72" s="136" t="s">
        <v>948</v>
      </c>
      <c r="X72" s="136" t="s">
        <v>948</v>
      </c>
      <c r="Y72" s="136" t="s">
        <v>948</v>
      </c>
      <c r="Z72" s="136" t="s">
        <v>948</v>
      </c>
      <c r="AA72" s="136" t="s">
        <v>5540</v>
      </c>
      <c r="AB72" s="136" t="s">
        <v>5540</v>
      </c>
      <c r="AC72" s="136" t="s">
        <v>948</v>
      </c>
      <c r="AD72" s="136" t="s">
        <v>5540</v>
      </c>
      <c r="AE72" s="136" t="s">
        <v>5541</v>
      </c>
      <c r="AF72" s="136" t="s">
        <v>5542</v>
      </c>
      <c r="AG72" s="136" t="s">
        <v>1579</v>
      </c>
      <c r="AH72" s="136" t="s">
        <v>5543</v>
      </c>
      <c r="AI72" s="136" t="s">
        <v>5544</v>
      </c>
      <c r="AJ72" s="136" t="s">
        <v>948</v>
      </c>
      <c r="AK72" s="136" t="s">
        <v>948</v>
      </c>
      <c r="AL72" s="136" t="s">
        <v>941</v>
      </c>
      <c r="AM72" s="136" t="s">
        <v>5545</v>
      </c>
      <c r="AN72" s="136" t="s">
        <v>941</v>
      </c>
      <c r="AO72" s="136" t="s">
        <v>941</v>
      </c>
      <c r="AP72" s="136" t="s">
        <v>941</v>
      </c>
      <c r="AQ72" s="136" t="s">
        <v>941</v>
      </c>
      <c r="AR72" s="136" t="s">
        <v>941</v>
      </c>
      <c r="AS72" s="136" t="s">
        <v>941</v>
      </c>
      <c r="AT72" s="136" t="s">
        <v>941</v>
      </c>
      <c r="AU72" s="136" t="s">
        <v>941</v>
      </c>
      <c r="AV72" s="136" t="s">
        <v>941</v>
      </c>
      <c r="AW72" s="136" t="s">
        <v>941</v>
      </c>
      <c r="AX72" s="136" t="s">
        <v>941</v>
      </c>
      <c r="AY72" s="136" t="s">
        <v>941</v>
      </c>
      <c r="AZ72" s="136" t="s">
        <v>941</v>
      </c>
      <c r="BA72" s="136" t="s">
        <v>941</v>
      </c>
      <c r="BB72" s="136" t="s">
        <v>941</v>
      </c>
      <c r="BC72" s="136" t="s">
        <v>941</v>
      </c>
      <c r="BD72" s="136" t="s">
        <v>941</v>
      </c>
      <c r="BE72" s="136" t="s">
        <v>941</v>
      </c>
      <c r="BF72" s="136" t="s">
        <v>941</v>
      </c>
      <c r="BG72" s="136" t="s">
        <v>941</v>
      </c>
      <c r="BH72" s="136" t="s">
        <v>941</v>
      </c>
      <c r="BI72" s="136" t="s">
        <v>941</v>
      </c>
      <c r="BJ72" s="136" t="s">
        <v>941</v>
      </c>
      <c r="BK72" s="136" t="s">
        <v>941</v>
      </c>
      <c r="BL72" s="136" t="s">
        <v>941</v>
      </c>
      <c r="BM72" s="136" t="s">
        <v>941</v>
      </c>
      <c r="BN72" s="136" t="s">
        <v>941</v>
      </c>
      <c r="BO72" s="136" t="s">
        <v>941</v>
      </c>
      <c r="BP72" s="136" t="s">
        <v>941</v>
      </c>
      <c r="BQ72" s="136" t="s">
        <v>941</v>
      </c>
      <c r="BR72" s="136" t="s">
        <v>941</v>
      </c>
      <c r="BS72" s="136" t="s">
        <v>941</v>
      </c>
      <c r="BT72" s="136" t="s">
        <v>941</v>
      </c>
      <c r="BU72" s="136" t="s">
        <v>941</v>
      </c>
      <c r="BV72" s="136" t="s">
        <v>941</v>
      </c>
      <c r="BW72" s="136" t="s">
        <v>941</v>
      </c>
      <c r="BX72" s="136" t="s">
        <v>941</v>
      </c>
      <c r="BY72" s="136" t="s">
        <v>941</v>
      </c>
      <c r="BZ72" s="136" t="s">
        <v>941</v>
      </c>
      <c r="CA72" s="136" t="s">
        <v>941</v>
      </c>
      <c r="CB72" s="136" t="s">
        <v>948</v>
      </c>
      <c r="CC72" s="136" t="s">
        <v>948</v>
      </c>
      <c r="CD72" s="136" t="s">
        <v>941</v>
      </c>
      <c r="CE72" s="136" t="s">
        <v>948</v>
      </c>
      <c r="CF72" s="136" t="s">
        <v>941</v>
      </c>
      <c r="CG72" s="136" t="s">
        <v>948</v>
      </c>
      <c r="CH72" s="136" t="s">
        <v>948</v>
      </c>
      <c r="CI72" s="136" t="s">
        <v>941</v>
      </c>
      <c r="CJ72" s="136" t="s">
        <v>941</v>
      </c>
      <c r="CK72" s="136" t="s">
        <v>941</v>
      </c>
      <c r="CL72" s="136" t="s">
        <v>941</v>
      </c>
      <c r="CM72" s="136" t="s">
        <v>941</v>
      </c>
      <c r="CN72" s="136" t="s">
        <v>948</v>
      </c>
      <c r="CO72" s="136" t="s">
        <v>540</v>
      </c>
      <c r="CP72" s="136" t="s">
        <v>941</v>
      </c>
      <c r="CQ72" s="136" t="s">
        <v>941</v>
      </c>
      <c r="CR72" s="136" t="s">
        <v>941</v>
      </c>
      <c r="CS72" s="136" t="s">
        <v>941</v>
      </c>
      <c r="CT72" s="136" t="s">
        <v>941</v>
      </c>
      <c r="CU72" s="136" t="s">
        <v>941</v>
      </c>
      <c r="CV72" s="136" t="s">
        <v>941</v>
      </c>
      <c r="CW72" s="136" t="s">
        <v>941</v>
      </c>
      <c r="CX72" s="136" t="s">
        <v>941</v>
      </c>
      <c r="CY72" s="136" t="s">
        <v>941</v>
      </c>
      <c r="CZ72" s="136" t="s">
        <v>941</v>
      </c>
      <c r="DA72" s="136" t="s">
        <v>941</v>
      </c>
      <c r="DB72" s="136" t="s">
        <v>941</v>
      </c>
      <c r="DC72" s="136" t="s">
        <v>941</v>
      </c>
      <c r="DD72" s="136" t="s">
        <v>941</v>
      </c>
      <c r="DE72" s="136" t="s">
        <v>941</v>
      </c>
      <c r="DF72" s="136" t="s">
        <v>941</v>
      </c>
      <c r="DG72" s="136" t="s">
        <v>941</v>
      </c>
      <c r="DH72" s="136" t="s">
        <v>941</v>
      </c>
      <c r="DI72" s="136" t="s">
        <v>941</v>
      </c>
      <c r="DJ72" s="136" t="s">
        <v>1692</v>
      </c>
      <c r="DK72" s="137">
        <v>42754.623796296299</v>
      </c>
      <c r="DL72" s="136" t="s">
        <v>1692</v>
      </c>
      <c r="DM72" s="137">
        <v>42754.623796296299</v>
      </c>
      <c r="DN72" s="133">
        <v>42086.578553240739</v>
      </c>
      <c r="DO72" s="132" t="s">
        <v>957</v>
      </c>
      <c r="DP72" s="133">
        <v>42086.601493055554</v>
      </c>
    </row>
    <row r="73" spans="1:120" ht="87" x14ac:dyDescent="0.35">
      <c r="A73" s="135">
        <v>72</v>
      </c>
      <c r="B73" s="136" t="s">
        <v>4364</v>
      </c>
      <c r="C73" s="135">
        <v>329</v>
      </c>
      <c r="D73" s="135" t="b">
        <v>1</v>
      </c>
      <c r="E73" s="136" t="s">
        <v>941</v>
      </c>
      <c r="F73" s="136" t="s">
        <v>2086</v>
      </c>
      <c r="G73" s="136" t="s">
        <v>943</v>
      </c>
      <c r="H73" s="136" t="s">
        <v>2087</v>
      </c>
      <c r="I73" s="136" t="s">
        <v>4394</v>
      </c>
      <c r="J73" s="136" t="s">
        <v>2086</v>
      </c>
      <c r="K73" s="136" t="s">
        <v>941</v>
      </c>
      <c r="L73" s="136" t="s">
        <v>2087</v>
      </c>
      <c r="M73" s="136" t="s">
        <v>2088</v>
      </c>
      <c r="N73" s="136" t="s">
        <v>2089</v>
      </c>
      <c r="O73" s="136" t="s">
        <v>5546</v>
      </c>
      <c r="P73" s="136" t="s">
        <v>5547</v>
      </c>
      <c r="Q73" s="136" t="s">
        <v>948</v>
      </c>
      <c r="R73" s="136" t="s">
        <v>948</v>
      </c>
      <c r="S73" s="136" t="s">
        <v>5548</v>
      </c>
      <c r="T73" s="136" t="s">
        <v>5549</v>
      </c>
      <c r="U73" s="136" t="s">
        <v>5550</v>
      </c>
      <c r="V73" s="136" t="s">
        <v>5551</v>
      </c>
      <c r="W73" s="136" t="s">
        <v>5552</v>
      </c>
      <c r="X73" s="136" t="s">
        <v>5553</v>
      </c>
      <c r="Y73" s="136" t="s">
        <v>5554</v>
      </c>
      <c r="Z73" s="136" t="s">
        <v>5555</v>
      </c>
      <c r="AA73" s="136" t="s">
        <v>948</v>
      </c>
      <c r="AB73" s="136" t="s">
        <v>5556</v>
      </c>
      <c r="AC73" s="136" t="s">
        <v>5557</v>
      </c>
      <c r="AD73" s="136" t="s">
        <v>5558</v>
      </c>
      <c r="AE73" s="136" t="s">
        <v>5559</v>
      </c>
      <c r="AF73" s="136" t="s">
        <v>5560</v>
      </c>
      <c r="AG73" s="136" t="s">
        <v>1489</v>
      </c>
      <c r="AH73" s="136" t="s">
        <v>5561</v>
      </c>
      <c r="AI73" s="136" t="s">
        <v>5562</v>
      </c>
      <c r="AJ73" s="136" t="s">
        <v>1901</v>
      </c>
      <c r="AK73" s="136" t="s">
        <v>948</v>
      </c>
      <c r="AL73" s="136" t="s">
        <v>941</v>
      </c>
      <c r="AM73" s="136" t="s">
        <v>5563</v>
      </c>
      <c r="AN73" s="136" t="s">
        <v>941</v>
      </c>
      <c r="AO73" s="136" t="s">
        <v>941</v>
      </c>
      <c r="AP73" s="136" t="s">
        <v>941</v>
      </c>
      <c r="AQ73" s="136" t="s">
        <v>941</v>
      </c>
      <c r="AR73" s="136" t="s">
        <v>941</v>
      </c>
      <c r="AS73" s="136" t="s">
        <v>941</v>
      </c>
      <c r="AT73" s="136" t="s">
        <v>941</v>
      </c>
      <c r="AU73" s="136" t="s">
        <v>941</v>
      </c>
      <c r="AV73" s="136" t="s">
        <v>941</v>
      </c>
      <c r="AW73" s="136" t="s">
        <v>941</v>
      </c>
      <c r="AX73" s="136" t="s">
        <v>941</v>
      </c>
      <c r="AY73" s="136" t="s">
        <v>941</v>
      </c>
      <c r="AZ73" s="136" t="s">
        <v>941</v>
      </c>
      <c r="BA73" s="136" t="s">
        <v>941</v>
      </c>
      <c r="BB73" s="136" t="s">
        <v>941</v>
      </c>
      <c r="BC73" s="136" t="s">
        <v>941</v>
      </c>
      <c r="BD73" s="136" t="s">
        <v>941</v>
      </c>
      <c r="BE73" s="136" t="s">
        <v>941</v>
      </c>
      <c r="BF73" s="136" t="s">
        <v>941</v>
      </c>
      <c r="BG73" s="136" t="s">
        <v>941</v>
      </c>
      <c r="BH73" s="136" t="s">
        <v>941</v>
      </c>
      <c r="BI73" s="136" t="s">
        <v>941</v>
      </c>
      <c r="BJ73" s="136" t="s">
        <v>941</v>
      </c>
      <c r="BK73" s="136" t="s">
        <v>1312</v>
      </c>
      <c r="BL73" s="136" t="s">
        <v>941</v>
      </c>
      <c r="BM73" s="136" t="s">
        <v>941</v>
      </c>
      <c r="BN73" s="136" t="s">
        <v>941</v>
      </c>
      <c r="BO73" s="136" t="s">
        <v>941</v>
      </c>
      <c r="BP73" s="136" t="s">
        <v>941</v>
      </c>
      <c r="BQ73" s="136" t="s">
        <v>941</v>
      </c>
      <c r="BR73" s="136" t="s">
        <v>941</v>
      </c>
      <c r="BS73" s="136" t="s">
        <v>941</v>
      </c>
      <c r="BT73" s="136" t="s">
        <v>941</v>
      </c>
      <c r="BU73" s="136" t="s">
        <v>941</v>
      </c>
      <c r="BV73" s="136" t="s">
        <v>941</v>
      </c>
      <c r="BW73" s="136" t="s">
        <v>941</v>
      </c>
      <c r="BX73" s="136" t="s">
        <v>941</v>
      </c>
      <c r="BY73" s="136" t="s">
        <v>941</v>
      </c>
      <c r="BZ73" s="136" t="s">
        <v>941</v>
      </c>
      <c r="CA73" s="136" t="s">
        <v>941</v>
      </c>
      <c r="CB73" s="136" t="s">
        <v>1312</v>
      </c>
      <c r="CC73" s="136" t="s">
        <v>948</v>
      </c>
      <c r="CD73" s="136" t="s">
        <v>941</v>
      </c>
      <c r="CE73" s="136" t="s">
        <v>948</v>
      </c>
      <c r="CF73" s="136" t="s">
        <v>941</v>
      </c>
      <c r="CG73" s="136" t="s">
        <v>948</v>
      </c>
      <c r="CH73" s="136" t="s">
        <v>948</v>
      </c>
      <c r="CI73" s="136" t="s">
        <v>941</v>
      </c>
      <c r="CJ73" s="136" t="s">
        <v>941</v>
      </c>
      <c r="CK73" s="136" t="s">
        <v>941</v>
      </c>
      <c r="CL73" s="136" t="s">
        <v>941</v>
      </c>
      <c r="CM73" s="136" t="s">
        <v>941</v>
      </c>
      <c r="CN73" s="136" t="s">
        <v>948</v>
      </c>
      <c r="CO73" s="136" t="s">
        <v>540</v>
      </c>
      <c r="CP73" s="136" t="s">
        <v>941</v>
      </c>
      <c r="CQ73" s="136" t="s">
        <v>941</v>
      </c>
      <c r="CR73" s="136" t="s">
        <v>941</v>
      </c>
      <c r="CS73" s="136" t="s">
        <v>5564</v>
      </c>
      <c r="CT73" s="136" t="s">
        <v>941</v>
      </c>
      <c r="CU73" s="136" t="s">
        <v>941</v>
      </c>
      <c r="CV73" s="136" t="s">
        <v>941</v>
      </c>
      <c r="CW73" s="136" t="s">
        <v>5565</v>
      </c>
      <c r="CX73" s="136" t="s">
        <v>941</v>
      </c>
      <c r="CY73" s="136" t="s">
        <v>941</v>
      </c>
      <c r="CZ73" s="136" t="s">
        <v>941</v>
      </c>
      <c r="DA73" s="136" t="s">
        <v>941</v>
      </c>
      <c r="DB73" s="136" t="s">
        <v>941</v>
      </c>
      <c r="DC73" s="136" t="s">
        <v>941</v>
      </c>
      <c r="DD73" s="136" t="s">
        <v>941</v>
      </c>
      <c r="DE73" s="136" t="s">
        <v>941</v>
      </c>
      <c r="DF73" s="136" t="s">
        <v>941</v>
      </c>
      <c r="DG73" s="136" t="s">
        <v>941</v>
      </c>
      <c r="DH73" s="136" t="s">
        <v>941</v>
      </c>
      <c r="DI73" s="136" t="s">
        <v>941</v>
      </c>
      <c r="DJ73" s="136" t="s">
        <v>1692</v>
      </c>
      <c r="DK73" s="137">
        <v>42754.623819444445</v>
      </c>
      <c r="DL73" s="136" t="s">
        <v>1692</v>
      </c>
      <c r="DM73" s="137">
        <v>42754.623819444445</v>
      </c>
      <c r="DN73" s="133">
        <v>42086.578576388885</v>
      </c>
      <c r="DO73" s="132" t="s">
        <v>957</v>
      </c>
      <c r="DP73" s="133">
        <v>42086.6015162037</v>
      </c>
    </row>
    <row r="74" spans="1:120" ht="58" x14ac:dyDescent="0.35">
      <c r="A74" s="135">
        <v>73</v>
      </c>
      <c r="B74" s="136" t="s">
        <v>4364</v>
      </c>
      <c r="C74" s="135">
        <v>152</v>
      </c>
      <c r="D74" s="135" t="b">
        <v>1</v>
      </c>
      <c r="E74" s="136" t="s">
        <v>941</v>
      </c>
      <c r="F74" s="136" t="s">
        <v>5566</v>
      </c>
      <c r="G74" s="136" t="s">
        <v>1148</v>
      </c>
      <c r="H74" s="136" t="s">
        <v>5567</v>
      </c>
      <c r="I74" s="136" t="s">
        <v>4394</v>
      </c>
      <c r="J74" s="136" t="s">
        <v>5566</v>
      </c>
      <c r="K74" s="136" t="s">
        <v>455</v>
      </c>
      <c r="L74" s="136" t="s">
        <v>5567</v>
      </c>
      <c r="M74" s="136" t="s">
        <v>5568</v>
      </c>
      <c r="N74" s="136" t="s">
        <v>5569</v>
      </c>
      <c r="O74" s="136" t="s">
        <v>5570</v>
      </c>
      <c r="P74" s="136" t="s">
        <v>5571</v>
      </c>
      <c r="Q74" s="136" t="s">
        <v>5572</v>
      </c>
      <c r="R74" s="136" t="s">
        <v>948</v>
      </c>
      <c r="S74" s="136" t="s">
        <v>5573</v>
      </c>
      <c r="T74" s="136" t="s">
        <v>5574</v>
      </c>
      <c r="U74" s="136" t="s">
        <v>5575</v>
      </c>
      <c r="V74" s="136" t="s">
        <v>2114</v>
      </c>
      <c r="W74" s="136" t="s">
        <v>2115</v>
      </c>
      <c r="X74" s="136" t="s">
        <v>2116</v>
      </c>
      <c r="Y74" s="136" t="s">
        <v>5576</v>
      </c>
      <c r="Z74" s="136" t="s">
        <v>5577</v>
      </c>
      <c r="AA74" s="136" t="s">
        <v>5578</v>
      </c>
      <c r="AB74" s="136" t="s">
        <v>5579</v>
      </c>
      <c r="AC74" s="136" t="s">
        <v>948</v>
      </c>
      <c r="AD74" s="136" t="s">
        <v>5579</v>
      </c>
      <c r="AE74" s="136" t="s">
        <v>5580</v>
      </c>
      <c r="AF74" s="136" t="s">
        <v>5581</v>
      </c>
      <c r="AG74" s="136" t="s">
        <v>1106</v>
      </c>
      <c r="AH74" s="136" t="s">
        <v>5582</v>
      </c>
      <c r="AI74" s="136" t="s">
        <v>1453</v>
      </c>
      <c r="AJ74" s="136" t="s">
        <v>4040</v>
      </c>
      <c r="AK74" s="136" t="s">
        <v>948</v>
      </c>
      <c r="AL74" s="136" t="s">
        <v>941</v>
      </c>
      <c r="AM74" s="136" t="s">
        <v>5583</v>
      </c>
      <c r="AN74" s="136" t="s">
        <v>5570</v>
      </c>
      <c r="AO74" s="136" t="s">
        <v>5571</v>
      </c>
      <c r="AP74" s="136" t="s">
        <v>5572</v>
      </c>
      <c r="AQ74" s="136" t="s">
        <v>948</v>
      </c>
      <c r="AR74" s="136" t="s">
        <v>5573</v>
      </c>
      <c r="AS74" s="136" t="s">
        <v>5574</v>
      </c>
      <c r="AT74" s="136" t="s">
        <v>5575</v>
      </c>
      <c r="AU74" s="136" t="s">
        <v>941</v>
      </c>
      <c r="AV74" s="136" t="s">
        <v>941</v>
      </c>
      <c r="AW74" s="136" t="s">
        <v>941</v>
      </c>
      <c r="AX74" s="136" t="s">
        <v>5576</v>
      </c>
      <c r="AY74" s="136" t="s">
        <v>5577</v>
      </c>
      <c r="AZ74" s="136" t="s">
        <v>5578</v>
      </c>
      <c r="BA74" s="136" t="s">
        <v>5579</v>
      </c>
      <c r="BB74" s="136" t="s">
        <v>948</v>
      </c>
      <c r="BC74" s="136" t="s">
        <v>5579</v>
      </c>
      <c r="BD74" s="136" t="s">
        <v>5580</v>
      </c>
      <c r="BE74" s="136" t="s">
        <v>5581</v>
      </c>
      <c r="BF74" s="136" t="s">
        <v>5582</v>
      </c>
      <c r="BG74" s="136" t="s">
        <v>1453</v>
      </c>
      <c r="BH74" s="136" t="s">
        <v>4040</v>
      </c>
      <c r="BI74" s="136" t="s">
        <v>948</v>
      </c>
      <c r="BJ74" s="136" t="s">
        <v>5583</v>
      </c>
      <c r="BK74" s="136" t="s">
        <v>941</v>
      </c>
      <c r="BL74" s="136" t="s">
        <v>941</v>
      </c>
      <c r="BM74" s="136" t="s">
        <v>941</v>
      </c>
      <c r="BN74" s="136" t="s">
        <v>941</v>
      </c>
      <c r="BO74" s="136" t="s">
        <v>941</v>
      </c>
      <c r="BP74" s="136" t="s">
        <v>941</v>
      </c>
      <c r="BQ74" s="136" t="s">
        <v>941</v>
      </c>
      <c r="BR74" s="136" t="s">
        <v>941</v>
      </c>
      <c r="BS74" s="136" t="s">
        <v>941</v>
      </c>
      <c r="BT74" s="136" t="s">
        <v>941</v>
      </c>
      <c r="BU74" s="136" t="s">
        <v>941</v>
      </c>
      <c r="BV74" s="136" t="s">
        <v>941</v>
      </c>
      <c r="BW74" s="136" t="s">
        <v>941</v>
      </c>
      <c r="BX74" s="136" t="s">
        <v>941</v>
      </c>
      <c r="BY74" s="136" t="s">
        <v>941</v>
      </c>
      <c r="BZ74" s="136" t="s">
        <v>941</v>
      </c>
      <c r="CA74" s="136" t="s">
        <v>941</v>
      </c>
      <c r="CB74" s="136" t="s">
        <v>948</v>
      </c>
      <c r="CC74" s="136" t="s">
        <v>948</v>
      </c>
      <c r="CD74" s="136" t="s">
        <v>941</v>
      </c>
      <c r="CE74" s="136" t="s">
        <v>948</v>
      </c>
      <c r="CF74" s="136" t="s">
        <v>941</v>
      </c>
      <c r="CG74" s="136" t="s">
        <v>948</v>
      </c>
      <c r="CH74" s="136" t="s">
        <v>948</v>
      </c>
      <c r="CI74" s="136" t="s">
        <v>941</v>
      </c>
      <c r="CJ74" s="136" t="s">
        <v>941</v>
      </c>
      <c r="CK74" s="136" t="s">
        <v>941</v>
      </c>
      <c r="CL74" s="136" t="s">
        <v>941</v>
      </c>
      <c r="CM74" s="136" t="s">
        <v>941</v>
      </c>
      <c r="CN74" s="136" t="s">
        <v>948</v>
      </c>
      <c r="CO74" s="136" t="s">
        <v>540</v>
      </c>
      <c r="CP74" s="136" t="s">
        <v>941</v>
      </c>
      <c r="CQ74" s="136" t="s">
        <v>941</v>
      </c>
      <c r="CR74" s="136" t="s">
        <v>941</v>
      </c>
      <c r="CS74" s="136" t="s">
        <v>941</v>
      </c>
      <c r="CT74" s="136" t="s">
        <v>941</v>
      </c>
      <c r="CU74" s="136" t="s">
        <v>941</v>
      </c>
      <c r="CV74" s="136" t="s">
        <v>941</v>
      </c>
      <c r="CW74" s="136" t="s">
        <v>941</v>
      </c>
      <c r="CX74" s="136" t="s">
        <v>941</v>
      </c>
      <c r="CY74" s="136" t="s">
        <v>941</v>
      </c>
      <c r="CZ74" s="136" t="s">
        <v>941</v>
      </c>
      <c r="DA74" s="136" t="s">
        <v>941</v>
      </c>
      <c r="DB74" s="136" t="s">
        <v>941</v>
      </c>
      <c r="DC74" s="136" t="s">
        <v>941</v>
      </c>
      <c r="DD74" s="136" t="s">
        <v>941</v>
      </c>
      <c r="DE74" s="136" t="s">
        <v>941</v>
      </c>
      <c r="DF74" s="136" t="s">
        <v>941</v>
      </c>
      <c r="DG74" s="136" t="s">
        <v>941</v>
      </c>
      <c r="DH74" s="136" t="s">
        <v>941</v>
      </c>
      <c r="DI74" s="136" t="s">
        <v>941</v>
      </c>
      <c r="DJ74" s="136" t="s">
        <v>1692</v>
      </c>
      <c r="DK74" s="137">
        <v>42754.623865740738</v>
      </c>
      <c r="DL74" s="136" t="s">
        <v>1692</v>
      </c>
      <c r="DM74" s="137">
        <v>42754.623865740738</v>
      </c>
      <c r="DN74" s="133">
        <v>42086.578657407408</v>
      </c>
      <c r="DO74" s="132" t="s">
        <v>957</v>
      </c>
      <c r="DP74" s="133">
        <v>42086.601585648146</v>
      </c>
    </row>
    <row r="75" spans="1:120" ht="43.5" x14ac:dyDescent="0.35">
      <c r="A75" s="135">
        <v>74</v>
      </c>
      <c r="B75" s="136" t="s">
        <v>4364</v>
      </c>
      <c r="C75" s="135">
        <v>39</v>
      </c>
      <c r="D75" s="135" t="b">
        <v>1</v>
      </c>
      <c r="E75" s="136" t="s">
        <v>941</v>
      </c>
      <c r="F75" s="136" t="s">
        <v>2191</v>
      </c>
      <c r="G75" s="136" t="s">
        <v>981</v>
      </c>
      <c r="H75" s="136" t="s">
        <v>2192</v>
      </c>
      <c r="I75" s="136" t="s">
        <v>4683</v>
      </c>
      <c r="J75" s="136" t="s">
        <v>2191</v>
      </c>
      <c r="K75" s="136" t="s">
        <v>473</v>
      </c>
      <c r="L75" s="136" t="s">
        <v>2192</v>
      </c>
      <c r="M75" s="136" t="s">
        <v>2193</v>
      </c>
      <c r="N75" s="136" t="s">
        <v>2194</v>
      </c>
      <c r="O75" s="136" t="s">
        <v>5584</v>
      </c>
      <c r="P75" s="136" t="s">
        <v>5585</v>
      </c>
      <c r="Q75" s="136" t="s">
        <v>5586</v>
      </c>
      <c r="R75" s="136" t="s">
        <v>948</v>
      </c>
      <c r="S75" s="136" t="s">
        <v>5587</v>
      </c>
      <c r="T75" s="136" t="s">
        <v>5588</v>
      </c>
      <c r="U75" s="136" t="s">
        <v>5589</v>
      </c>
      <c r="V75" s="136" t="s">
        <v>948</v>
      </c>
      <c r="W75" s="136" t="s">
        <v>948</v>
      </c>
      <c r="X75" s="136" t="s">
        <v>948</v>
      </c>
      <c r="Y75" s="136" t="s">
        <v>5590</v>
      </c>
      <c r="Z75" s="136" t="s">
        <v>5591</v>
      </c>
      <c r="AA75" s="136" t="s">
        <v>5592</v>
      </c>
      <c r="AB75" s="136" t="s">
        <v>5593</v>
      </c>
      <c r="AC75" s="136" t="s">
        <v>5594</v>
      </c>
      <c r="AD75" s="136" t="s">
        <v>5595</v>
      </c>
      <c r="AE75" s="136" t="s">
        <v>5596</v>
      </c>
      <c r="AF75" s="136" t="s">
        <v>5597</v>
      </c>
      <c r="AG75" s="136" t="s">
        <v>2315</v>
      </c>
      <c r="AH75" s="136" t="s">
        <v>5598</v>
      </c>
      <c r="AI75" s="136" t="s">
        <v>2547</v>
      </c>
      <c r="AJ75" s="136" t="s">
        <v>1552</v>
      </c>
      <c r="AK75" s="136" t="s">
        <v>948</v>
      </c>
      <c r="AL75" s="136" t="s">
        <v>941</v>
      </c>
      <c r="AM75" s="136" t="s">
        <v>5599</v>
      </c>
      <c r="AN75" s="136" t="s">
        <v>941</v>
      </c>
      <c r="AO75" s="136" t="s">
        <v>941</v>
      </c>
      <c r="AP75" s="136" t="s">
        <v>941</v>
      </c>
      <c r="AQ75" s="136" t="s">
        <v>941</v>
      </c>
      <c r="AR75" s="136" t="s">
        <v>941</v>
      </c>
      <c r="AS75" s="136" t="s">
        <v>941</v>
      </c>
      <c r="AT75" s="136" t="s">
        <v>941</v>
      </c>
      <c r="AU75" s="136" t="s">
        <v>941</v>
      </c>
      <c r="AV75" s="136" t="s">
        <v>941</v>
      </c>
      <c r="AW75" s="136" t="s">
        <v>941</v>
      </c>
      <c r="AX75" s="136" t="s">
        <v>941</v>
      </c>
      <c r="AY75" s="136" t="s">
        <v>941</v>
      </c>
      <c r="AZ75" s="136" t="s">
        <v>941</v>
      </c>
      <c r="BA75" s="136" t="s">
        <v>941</v>
      </c>
      <c r="BB75" s="136" t="s">
        <v>941</v>
      </c>
      <c r="BC75" s="136" t="s">
        <v>941</v>
      </c>
      <c r="BD75" s="136" t="s">
        <v>941</v>
      </c>
      <c r="BE75" s="136" t="s">
        <v>941</v>
      </c>
      <c r="BF75" s="136" t="s">
        <v>941</v>
      </c>
      <c r="BG75" s="136" t="s">
        <v>941</v>
      </c>
      <c r="BH75" s="136" t="s">
        <v>941</v>
      </c>
      <c r="BI75" s="136" t="s">
        <v>941</v>
      </c>
      <c r="BJ75" s="136" t="s">
        <v>941</v>
      </c>
      <c r="BK75" s="136" t="s">
        <v>941</v>
      </c>
      <c r="BL75" s="136" t="s">
        <v>941</v>
      </c>
      <c r="BM75" s="136" t="s">
        <v>941</v>
      </c>
      <c r="BN75" s="136" t="s">
        <v>941</v>
      </c>
      <c r="BO75" s="136" t="s">
        <v>941</v>
      </c>
      <c r="BP75" s="136" t="s">
        <v>941</v>
      </c>
      <c r="BQ75" s="136" t="s">
        <v>941</v>
      </c>
      <c r="BR75" s="136" t="s">
        <v>941</v>
      </c>
      <c r="BS75" s="136" t="s">
        <v>941</v>
      </c>
      <c r="BT75" s="136" t="s">
        <v>941</v>
      </c>
      <c r="BU75" s="136" t="s">
        <v>941</v>
      </c>
      <c r="BV75" s="136" t="s">
        <v>941</v>
      </c>
      <c r="BW75" s="136" t="s">
        <v>941</v>
      </c>
      <c r="BX75" s="136" t="s">
        <v>941</v>
      </c>
      <c r="BY75" s="136" t="s">
        <v>941</v>
      </c>
      <c r="BZ75" s="136" t="s">
        <v>941</v>
      </c>
      <c r="CA75" s="136" t="s">
        <v>941</v>
      </c>
      <c r="CB75" s="136" t="s">
        <v>948</v>
      </c>
      <c r="CC75" s="136" t="s">
        <v>948</v>
      </c>
      <c r="CD75" s="136" t="s">
        <v>941</v>
      </c>
      <c r="CE75" s="136" t="s">
        <v>948</v>
      </c>
      <c r="CF75" s="136" t="s">
        <v>941</v>
      </c>
      <c r="CG75" s="136" t="s">
        <v>948</v>
      </c>
      <c r="CH75" s="136" t="s">
        <v>948</v>
      </c>
      <c r="CI75" s="136" t="s">
        <v>941</v>
      </c>
      <c r="CJ75" s="136" t="s">
        <v>941</v>
      </c>
      <c r="CK75" s="136" t="s">
        <v>941</v>
      </c>
      <c r="CL75" s="136" t="s">
        <v>941</v>
      </c>
      <c r="CM75" s="136" t="s">
        <v>941</v>
      </c>
      <c r="CN75" s="136" t="s">
        <v>948</v>
      </c>
      <c r="CO75" s="136" t="s">
        <v>540</v>
      </c>
      <c r="CP75" s="136" t="s">
        <v>941</v>
      </c>
      <c r="CQ75" s="136" t="s">
        <v>941</v>
      </c>
      <c r="CR75" s="136" t="s">
        <v>941</v>
      </c>
      <c r="CS75" s="136" t="s">
        <v>941</v>
      </c>
      <c r="CT75" s="136" t="s">
        <v>941</v>
      </c>
      <c r="CU75" s="136" t="s">
        <v>941</v>
      </c>
      <c r="CV75" s="136" t="s">
        <v>941</v>
      </c>
      <c r="CW75" s="136" t="s">
        <v>941</v>
      </c>
      <c r="CX75" s="136" t="s">
        <v>941</v>
      </c>
      <c r="CY75" s="136" t="s">
        <v>941</v>
      </c>
      <c r="CZ75" s="136" t="s">
        <v>941</v>
      </c>
      <c r="DA75" s="136" t="s">
        <v>941</v>
      </c>
      <c r="DB75" s="136" t="s">
        <v>941</v>
      </c>
      <c r="DC75" s="136" t="s">
        <v>941</v>
      </c>
      <c r="DD75" s="136" t="s">
        <v>941</v>
      </c>
      <c r="DE75" s="136" t="s">
        <v>941</v>
      </c>
      <c r="DF75" s="136" t="s">
        <v>941</v>
      </c>
      <c r="DG75" s="136" t="s">
        <v>941</v>
      </c>
      <c r="DH75" s="136" t="s">
        <v>941</v>
      </c>
      <c r="DI75" s="136" t="s">
        <v>941</v>
      </c>
      <c r="DJ75" s="136" t="s">
        <v>1692</v>
      </c>
      <c r="DK75" s="137">
        <v>42754.623900462961</v>
      </c>
      <c r="DL75" s="136" t="s">
        <v>1692</v>
      </c>
      <c r="DM75" s="137">
        <v>42754.623900462961</v>
      </c>
      <c r="DN75" s="133">
        <v>42086.578692129631</v>
      </c>
      <c r="DO75" s="132" t="s">
        <v>957</v>
      </c>
      <c r="DP75" s="133">
        <v>42086.6016087963</v>
      </c>
    </row>
    <row r="76" spans="1:120" ht="43.5" x14ac:dyDescent="0.35">
      <c r="A76" s="135">
        <v>75</v>
      </c>
      <c r="B76" s="136" t="s">
        <v>4364</v>
      </c>
      <c r="C76" s="135">
        <v>283</v>
      </c>
      <c r="D76" s="135" t="b">
        <v>1</v>
      </c>
      <c r="E76" s="136" t="s">
        <v>941</v>
      </c>
      <c r="F76" s="136" t="s">
        <v>2210</v>
      </c>
      <c r="G76" s="136" t="s">
        <v>1158</v>
      </c>
      <c r="H76" s="136" t="s">
        <v>2211</v>
      </c>
      <c r="I76" s="136" t="s">
        <v>4793</v>
      </c>
      <c r="J76" s="136" t="s">
        <v>2210</v>
      </c>
      <c r="K76" s="136" t="s">
        <v>941</v>
      </c>
      <c r="L76" s="136" t="s">
        <v>2211</v>
      </c>
      <c r="M76" s="136" t="s">
        <v>2212</v>
      </c>
      <c r="N76" s="136" t="s">
        <v>941</v>
      </c>
      <c r="O76" s="136" t="s">
        <v>5600</v>
      </c>
      <c r="P76" s="136" t="s">
        <v>2214</v>
      </c>
      <c r="Q76" s="136" t="s">
        <v>948</v>
      </c>
      <c r="R76" s="136" t="s">
        <v>948</v>
      </c>
      <c r="S76" s="136" t="s">
        <v>5601</v>
      </c>
      <c r="T76" s="136" t="s">
        <v>5602</v>
      </c>
      <c r="U76" s="136" t="s">
        <v>5603</v>
      </c>
      <c r="V76" s="136" t="s">
        <v>948</v>
      </c>
      <c r="W76" s="136" t="s">
        <v>948</v>
      </c>
      <c r="X76" s="136" t="s">
        <v>948</v>
      </c>
      <c r="Y76" s="136" t="s">
        <v>948</v>
      </c>
      <c r="Z76" s="136" t="s">
        <v>948</v>
      </c>
      <c r="AA76" s="136" t="s">
        <v>5604</v>
      </c>
      <c r="AB76" s="136" t="s">
        <v>5604</v>
      </c>
      <c r="AC76" s="136" t="s">
        <v>948</v>
      </c>
      <c r="AD76" s="136" t="s">
        <v>5604</v>
      </c>
      <c r="AE76" s="136" t="s">
        <v>5605</v>
      </c>
      <c r="AF76" s="136" t="s">
        <v>5606</v>
      </c>
      <c r="AG76" s="136" t="s">
        <v>5607</v>
      </c>
      <c r="AH76" s="136" t="s">
        <v>5608</v>
      </c>
      <c r="AI76" s="136" t="s">
        <v>948</v>
      </c>
      <c r="AJ76" s="136" t="s">
        <v>948</v>
      </c>
      <c r="AK76" s="136" t="s">
        <v>948</v>
      </c>
      <c r="AL76" s="136" t="s">
        <v>941</v>
      </c>
      <c r="AM76" s="136" t="s">
        <v>5608</v>
      </c>
      <c r="AN76" s="136" t="s">
        <v>941</v>
      </c>
      <c r="AO76" s="136" t="s">
        <v>941</v>
      </c>
      <c r="AP76" s="136" t="s">
        <v>941</v>
      </c>
      <c r="AQ76" s="136" t="s">
        <v>941</v>
      </c>
      <c r="AR76" s="136" t="s">
        <v>941</v>
      </c>
      <c r="AS76" s="136" t="s">
        <v>941</v>
      </c>
      <c r="AT76" s="136" t="s">
        <v>941</v>
      </c>
      <c r="AU76" s="136" t="s">
        <v>941</v>
      </c>
      <c r="AV76" s="136" t="s">
        <v>941</v>
      </c>
      <c r="AW76" s="136" t="s">
        <v>941</v>
      </c>
      <c r="AX76" s="136" t="s">
        <v>941</v>
      </c>
      <c r="AY76" s="136" t="s">
        <v>941</v>
      </c>
      <c r="AZ76" s="136" t="s">
        <v>941</v>
      </c>
      <c r="BA76" s="136" t="s">
        <v>941</v>
      </c>
      <c r="BB76" s="136" t="s">
        <v>941</v>
      </c>
      <c r="BC76" s="136" t="s">
        <v>941</v>
      </c>
      <c r="BD76" s="136" t="s">
        <v>941</v>
      </c>
      <c r="BE76" s="136" t="s">
        <v>941</v>
      </c>
      <c r="BF76" s="136" t="s">
        <v>941</v>
      </c>
      <c r="BG76" s="136" t="s">
        <v>941</v>
      </c>
      <c r="BH76" s="136" t="s">
        <v>941</v>
      </c>
      <c r="BI76" s="136" t="s">
        <v>941</v>
      </c>
      <c r="BJ76" s="136" t="s">
        <v>941</v>
      </c>
      <c r="BK76" s="136" t="s">
        <v>941</v>
      </c>
      <c r="BL76" s="136" t="s">
        <v>941</v>
      </c>
      <c r="BM76" s="136" t="s">
        <v>941</v>
      </c>
      <c r="BN76" s="136" t="s">
        <v>941</v>
      </c>
      <c r="BO76" s="136" t="s">
        <v>941</v>
      </c>
      <c r="BP76" s="136" t="s">
        <v>941</v>
      </c>
      <c r="BQ76" s="136" t="s">
        <v>941</v>
      </c>
      <c r="BR76" s="136" t="s">
        <v>941</v>
      </c>
      <c r="BS76" s="136" t="s">
        <v>941</v>
      </c>
      <c r="BT76" s="136" t="s">
        <v>941</v>
      </c>
      <c r="BU76" s="136" t="s">
        <v>941</v>
      </c>
      <c r="BV76" s="136" t="s">
        <v>941</v>
      </c>
      <c r="BW76" s="136" t="s">
        <v>941</v>
      </c>
      <c r="BX76" s="136" t="s">
        <v>941</v>
      </c>
      <c r="BY76" s="136" t="s">
        <v>941</v>
      </c>
      <c r="BZ76" s="136" t="s">
        <v>941</v>
      </c>
      <c r="CA76" s="136" t="s">
        <v>941</v>
      </c>
      <c r="CB76" s="136" t="s">
        <v>948</v>
      </c>
      <c r="CC76" s="136" t="s">
        <v>948</v>
      </c>
      <c r="CD76" s="136" t="s">
        <v>941</v>
      </c>
      <c r="CE76" s="136" t="s">
        <v>948</v>
      </c>
      <c r="CF76" s="136" t="s">
        <v>941</v>
      </c>
      <c r="CG76" s="136" t="s">
        <v>948</v>
      </c>
      <c r="CH76" s="136" t="s">
        <v>1227</v>
      </c>
      <c r="CI76" s="136" t="s">
        <v>5609</v>
      </c>
      <c r="CJ76" s="136" t="s">
        <v>5609</v>
      </c>
      <c r="CK76" s="136" t="s">
        <v>941</v>
      </c>
      <c r="CL76" s="136" t="s">
        <v>941</v>
      </c>
      <c r="CM76" s="136" t="s">
        <v>941</v>
      </c>
      <c r="CN76" s="136" t="s">
        <v>5609</v>
      </c>
      <c r="CO76" s="136" t="s">
        <v>870</v>
      </c>
      <c r="CP76" s="136" t="s">
        <v>941</v>
      </c>
      <c r="CQ76" s="136" t="s">
        <v>941</v>
      </c>
      <c r="CR76" s="136" t="s">
        <v>941</v>
      </c>
      <c r="CS76" s="136" t="s">
        <v>941</v>
      </c>
      <c r="CT76" s="136" t="s">
        <v>941</v>
      </c>
      <c r="CU76" s="136" t="s">
        <v>941</v>
      </c>
      <c r="CV76" s="136" t="s">
        <v>941</v>
      </c>
      <c r="CW76" s="136" t="s">
        <v>941</v>
      </c>
      <c r="CX76" s="136" t="s">
        <v>941</v>
      </c>
      <c r="CY76" s="136" t="s">
        <v>941</v>
      </c>
      <c r="CZ76" s="136" t="s">
        <v>941</v>
      </c>
      <c r="DA76" s="136" t="s">
        <v>941</v>
      </c>
      <c r="DB76" s="136" t="s">
        <v>941</v>
      </c>
      <c r="DC76" s="136" t="s">
        <v>941</v>
      </c>
      <c r="DD76" s="136" t="s">
        <v>941</v>
      </c>
      <c r="DE76" s="136" t="s">
        <v>941</v>
      </c>
      <c r="DF76" s="136" t="s">
        <v>941</v>
      </c>
      <c r="DG76" s="136" t="s">
        <v>941</v>
      </c>
      <c r="DH76" s="136" t="s">
        <v>941</v>
      </c>
      <c r="DI76" s="136" t="s">
        <v>941</v>
      </c>
      <c r="DJ76" s="136" t="s">
        <v>1692</v>
      </c>
      <c r="DK76" s="137">
        <v>42754.623923611114</v>
      </c>
      <c r="DL76" s="136" t="s">
        <v>1692</v>
      </c>
      <c r="DM76" s="137">
        <v>42795.609259259261</v>
      </c>
      <c r="DN76" s="133">
        <v>42086.578715277778</v>
      </c>
      <c r="DO76" s="132" t="s">
        <v>957</v>
      </c>
      <c r="DP76" s="133">
        <v>42086.601631944446</v>
      </c>
    </row>
    <row r="77" spans="1:120" ht="43.5" x14ac:dyDescent="0.35">
      <c r="A77" s="135">
        <v>76</v>
      </c>
      <c r="B77" s="136" t="s">
        <v>4364</v>
      </c>
      <c r="C77" s="135">
        <v>269</v>
      </c>
      <c r="D77" s="135" t="b">
        <v>1</v>
      </c>
      <c r="E77" s="136" t="s">
        <v>941</v>
      </c>
      <c r="F77" s="136" t="s">
        <v>5610</v>
      </c>
      <c r="G77" s="136" t="s">
        <v>1332</v>
      </c>
      <c r="H77" s="136" t="s">
        <v>2235</v>
      </c>
      <c r="I77" s="136" t="s">
        <v>4384</v>
      </c>
      <c r="J77" s="136" t="s">
        <v>5610</v>
      </c>
      <c r="K77" s="136" t="s">
        <v>484</v>
      </c>
      <c r="L77" s="136" t="s">
        <v>2235</v>
      </c>
      <c r="M77" s="136" t="s">
        <v>2236</v>
      </c>
      <c r="N77" s="136" t="s">
        <v>2237</v>
      </c>
      <c r="O77" s="136" t="s">
        <v>5611</v>
      </c>
      <c r="P77" s="136" t="s">
        <v>5612</v>
      </c>
      <c r="Q77" s="136" t="s">
        <v>2238</v>
      </c>
      <c r="R77" s="136" t="s">
        <v>948</v>
      </c>
      <c r="S77" s="136" t="s">
        <v>5613</v>
      </c>
      <c r="T77" s="136" t="s">
        <v>5614</v>
      </c>
      <c r="U77" s="136" t="s">
        <v>5615</v>
      </c>
      <c r="V77" s="136" t="s">
        <v>948</v>
      </c>
      <c r="W77" s="136" t="s">
        <v>948</v>
      </c>
      <c r="X77" s="136" t="s">
        <v>948</v>
      </c>
      <c r="Y77" s="136" t="s">
        <v>5616</v>
      </c>
      <c r="Z77" s="136" t="s">
        <v>5617</v>
      </c>
      <c r="AA77" s="136" t="s">
        <v>948</v>
      </c>
      <c r="AB77" s="136" t="s">
        <v>5618</v>
      </c>
      <c r="AC77" s="136" t="s">
        <v>948</v>
      </c>
      <c r="AD77" s="136" t="s">
        <v>5618</v>
      </c>
      <c r="AE77" s="136" t="s">
        <v>5619</v>
      </c>
      <c r="AF77" s="136" t="s">
        <v>5620</v>
      </c>
      <c r="AG77" s="136" t="s">
        <v>4033</v>
      </c>
      <c r="AH77" s="136" t="s">
        <v>5621</v>
      </c>
      <c r="AI77" s="136" t="s">
        <v>948</v>
      </c>
      <c r="AJ77" s="136" t="s">
        <v>948</v>
      </c>
      <c r="AK77" s="136" t="s">
        <v>948</v>
      </c>
      <c r="AL77" s="136" t="s">
        <v>941</v>
      </c>
      <c r="AM77" s="136" t="s">
        <v>5621</v>
      </c>
      <c r="AN77" s="136" t="s">
        <v>941</v>
      </c>
      <c r="AO77" s="136" t="s">
        <v>941</v>
      </c>
      <c r="AP77" s="136" t="s">
        <v>941</v>
      </c>
      <c r="AQ77" s="136" t="s">
        <v>941</v>
      </c>
      <c r="AR77" s="136" t="s">
        <v>941</v>
      </c>
      <c r="AS77" s="136" t="s">
        <v>941</v>
      </c>
      <c r="AT77" s="136" t="s">
        <v>941</v>
      </c>
      <c r="AU77" s="136" t="s">
        <v>941</v>
      </c>
      <c r="AV77" s="136" t="s">
        <v>941</v>
      </c>
      <c r="AW77" s="136" t="s">
        <v>941</v>
      </c>
      <c r="AX77" s="136" t="s">
        <v>941</v>
      </c>
      <c r="AY77" s="136" t="s">
        <v>941</v>
      </c>
      <c r="AZ77" s="136" t="s">
        <v>941</v>
      </c>
      <c r="BA77" s="136" t="s">
        <v>941</v>
      </c>
      <c r="BB77" s="136" t="s">
        <v>941</v>
      </c>
      <c r="BC77" s="136" t="s">
        <v>941</v>
      </c>
      <c r="BD77" s="136" t="s">
        <v>941</v>
      </c>
      <c r="BE77" s="136" t="s">
        <v>941</v>
      </c>
      <c r="BF77" s="136" t="s">
        <v>941</v>
      </c>
      <c r="BG77" s="136" t="s">
        <v>941</v>
      </c>
      <c r="BH77" s="136" t="s">
        <v>941</v>
      </c>
      <c r="BI77" s="136" t="s">
        <v>941</v>
      </c>
      <c r="BJ77" s="136" t="s">
        <v>941</v>
      </c>
      <c r="BK77" s="136" t="s">
        <v>941</v>
      </c>
      <c r="BL77" s="136" t="s">
        <v>941</v>
      </c>
      <c r="BM77" s="136" t="s">
        <v>941</v>
      </c>
      <c r="BN77" s="136" t="s">
        <v>941</v>
      </c>
      <c r="BO77" s="136" t="s">
        <v>941</v>
      </c>
      <c r="BP77" s="136" t="s">
        <v>941</v>
      </c>
      <c r="BQ77" s="136" t="s">
        <v>941</v>
      </c>
      <c r="BR77" s="136" t="s">
        <v>941</v>
      </c>
      <c r="BS77" s="136" t="s">
        <v>941</v>
      </c>
      <c r="BT77" s="136" t="s">
        <v>941</v>
      </c>
      <c r="BU77" s="136" t="s">
        <v>941</v>
      </c>
      <c r="BV77" s="136" t="s">
        <v>941</v>
      </c>
      <c r="BW77" s="136" t="s">
        <v>941</v>
      </c>
      <c r="BX77" s="136" t="s">
        <v>941</v>
      </c>
      <c r="BY77" s="136" t="s">
        <v>941</v>
      </c>
      <c r="BZ77" s="136" t="s">
        <v>941</v>
      </c>
      <c r="CA77" s="136" t="s">
        <v>941</v>
      </c>
      <c r="CB77" s="136" t="s">
        <v>948</v>
      </c>
      <c r="CC77" s="136" t="s">
        <v>948</v>
      </c>
      <c r="CD77" s="136" t="s">
        <v>941</v>
      </c>
      <c r="CE77" s="136" t="s">
        <v>948</v>
      </c>
      <c r="CF77" s="136" t="s">
        <v>941</v>
      </c>
      <c r="CG77" s="136" t="s">
        <v>948</v>
      </c>
      <c r="CH77" s="136" t="s">
        <v>1227</v>
      </c>
      <c r="CI77" s="136" t="s">
        <v>5622</v>
      </c>
      <c r="CJ77" s="136" t="s">
        <v>941</v>
      </c>
      <c r="CK77" s="136" t="s">
        <v>941</v>
      </c>
      <c r="CL77" s="136" t="s">
        <v>941</v>
      </c>
      <c r="CM77" s="136" t="s">
        <v>941</v>
      </c>
      <c r="CN77" s="136" t="s">
        <v>5622</v>
      </c>
      <c r="CO77" s="136" t="s">
        <v>540</v>
      </c>
      <c r="CP77" s="136" t="s">
        <v>941</v>
      </c>
      <c r="CQ77" s="136" t="s">
        <v>941</v>
      </c>
      <c r="CR77" s="136" t="s">
        <v>941</v>
      </c>
      <c r="CS77" s="136" t="s">
        <v>941</v>
      </c>
      <c r="CT77" s="136" t="s">
        <v>941</v>
      </c>
      <c r="CU77" s="136" t="s">
        <v>941</v>
      </c>
      <c r="CV77" s="136" t="s">
        <v>941</v>
      </c>
      <c r="CW77" s="136" t="s">
        <v>941</v>
      </c>
      <c r="CX77" s="136" t="s">
        <v>941</v>
      </c>
      <c r="CY77" s="136" t="s">
        <v>941</v>
      </c>
      <c r="CZ77" s="136" t="s">
        <v>941</v>
      </c>
      <c r="DA77" s="136" t="s">
        <v>941</v>
      </c>
      <c r="DB77" s="136" t="s">
        <v>941</v>
      </c>
      <c r="DC77" s="136" t="s">
        <v>941</v>
      </c>
      <c r="DD77" s="136" t="s">
        <v>941</v>
      </c>
      <c r="DE77" s="136" t="s">
        <v>941</v>
      </c>
      <c r="DF77" s="136" t="s">
        <v>941</v>
      </c>
      <c r="DG77" s="136" t="s">
        <v>941</v>
      </c>
      <c r="DH77" s="136" t="s">
        <v>941</v>
      </c>
      <c r="DI77" s="136" t="s">
        <v>941</v>
      </c>
      <c r="DJ77" s="136" t="s">
        <v>1692</v>
      </c>
      <c r="DK77" s="137">
        <v>42754.62395833333</v>
      </c>
      <c r="DL77" s="136" t="s">
        <v>3551</v>
      </c>
      <c r="DM77" s="137">
        <v>42891.374907407408</v>
      </c>
      <c r="DN77" s="133">
        <v>42086.578761574077</v>
      </c>
      <c r="DO77" s="132" t="s">
        <v>957</v>
      </c>
      <c r="DP77" s="133">
        <v>42086.602939814817</v>
      </c>
    </row>
    <row r="78" spans="1:120" ht="43.5" x14ac:dyDescent="0.35">
      <c r="A78" s="135">
        <v>77</v>
      </c>
      <c r="B78" s="136" t="s">
        <v>4364</v>
      </c>
      <c r="C78" s="135">
        <v>288</v>
      </c>
      <c r="D78" s="135" t="b">
        <v>1</v>
      </c>
      <c r="E78" s="136" t="s">
        <v>941</v>
      </c>
      <c r="F78" s="136" t="s">
        <v>3906</v>
      </c>
      <c r="G78" s="136" t="s">
        <v>1064</v>
      </c>
      <c r="H78" s="136" t="s">
        <v>3907</v>
      </c>
      <c r="I78" s="136" t="s">
        <v>4683</v>
      </c>
      <c r="J78" s="136" t="s">
        <v>3906</v>
      </c>
      <c r="K78" s="136" t="s">
        <v>489</v>
      </c>
      <c r="L78" s="136" t="s">
        <v>3907</v>
      </c>
      <c r="M78" s="136" t="s">
        <v>3908</v>
      </c>
      <c r="N78" s="136" t="s">
        <v>3909</v>
      </c>
      <c r="O78" s="136" t="s">
        <v>5623</v>
      </c>
      <c r="P78" s="136" t="s">
        <v>5624</v>
      </c>
      <c r="Q78" s="136" t="s">
        <v>948</v>
      </c>
      <c r="R78" s="136" t="s">
        <v>948</v>
      </c>
      <c r="S78" s="136" t="s">
        <v>5625</v>
      </c>
      <c r="T78" s="136" t="s">
        <v>5626</v>
      </c>
      <c r="U78" s="136" t="s">
        <v>5627</v>
      </c>
      <c r="V78" s="136" t="s">
        <v>5628</v>
      </c>
      <c r="W78" s="136" t="s">
        <v>5629</v>
      </c>
      <c r="X78" s="136" t="s">
        <v>5630</v>
      </c>
      <c r="Y78" s="136" t="s">
        <v>5631</v>
      </c>
      <c r="Z78" s="136" t="s">
        <v>3901</v>
      </c>
      <c r="AA78" s="136" t="s">
        <v>5632</v>
      </c>
      <c r="AB78" s="136" t="s">
        <v>5633</v>
      </c>
      <c r="AC78" s="136" t="s">
        <v>5634</v>
      </c>
      <c r="AD78" s="136" t="s">
        <v>5635</v>
      </c>
      <c r="AE78" s="136" t="s">
        <v>5636</v>
      </c>
      <c r="AF78" s="136" t="s">
        <v>5637</v>
      </c>
      <c r="AG78" s="136" t="s">
        <v>2461</v>
      </c>
      <c r="AH78" s="136" t="s">
        <v>5638</v>
      </c>
      <c r="AI78" s="136" t="s">
        <v>979</v>
      </c>
      <c r="AJ78" s="136" t="s">
        <v>1018</v>
      </c>
      <c r="AK78" s="136" t="s">
        <v>948</v>
      </c>
      <c r="AL78" s="136" t="s">
        <v>941</v>
      </c>
      <c r="AM78" s="136" t="s">
        <v>5639</v>
      </c>
      <c r="AN78" s="136" t="s">
        <v>941</v>
      </c>
      <c r="AO78" s="136" t="s">
        <v>941</v>
      </c>
      <c r="AP78" s="136" t="s">
        <v>941</v>
      </c>
      <c r="AQ78" s="136" t="s">
        <v>941</v>
      </c>
      <c r="AR78" s="136" t="s">
        <v>941</v>
      </c>
      <c r="AS78" s="136" t="s">
        <v>941</v>
      </c>
      <c r="AT78" s="136" t="s">
        <v>941</v>
      </c>
      <c r="AU78" s="136" t="s">
        <v>941</v>
      </c>
      <c r="AV78" s="136" t="s">
        <v>941</v>
      </c>
      <c r="AW78" s="136" t="s">
        <v>941</v>
      </c>
      <c r="AX78" s="136" t="s">
        <v>941</v>
      </c>
      <c r="AY78" s="136" t="s">
        <v>941</v>
      </c>
      <c r="AZ78" s="136" t="s">
        <v>941</v>
      </c>
      <c r="BA78" s="136" t="s">
        <v>941</v>
      </c>
      <c r="BB78" s="136" t="s">
        <v>941</v>
      </c>
      <c r="BC78" s="136" t="s">
        <v>941</v>
      </c>
      <c r="BD78" s="136" t="s">
        <v>941</v>
      </c>
      <c r="BE78" s="136" t="s">
        <v>941</v>
      </c>
      <c r="BF78" s="136" t="s">
        <v>941</v>
      </c>
      <c r="BG78" s="136" t="s">
        <v>941</v>
      </c>
      <c r="BH78" s="136" t="s">
        <v>941</v>
      </c>
      <c r="BI78" s="136" t="s">
        <v>941</v>
      </c>
      <c r="BJ78" s="136" t="s">
        <v>941</v>
      </c>
      <c r="BK78" s="136" t="s">
        <v>941</v>
      </c>
      <c r="BL78" s="136" t="s">
        <v>941</v>
      </c>
      <c r="BM78" s="136" t="s">
        <v>941</v>
      </c>
      <c r="BN78" s="136" t="s">
        <v>941</v>
      </c>
      <c r="BO78" s="136" t="s">
        <v>941</v>
      </c>
      <c r="BP78" s="136" t="s">
        <v>941</v>
      </c>
      <c r="BQ78" s="136" t="s">
        <v>941</v>
      </c>
      <c r="BR78" s="136" t="s">
        <v>941</v>
      </c>
      <c r="BS78" s="136" t="s">
        <v>941</v>
      </c>
      <c r="BT78" s="136" t="s">
        <v>941</v>
      </c>
      <c r="BU78" s="136" t="s">
        <v>941</v>
      </c>
      <c r="BV78" s="136" t="s">
        <v>941</v>
      </c>
      <c r="BW78" s="136" t="s">
        <v>941</v>
      </c>
      <c r="BX78" s="136" t="s">
        <v>941</v>
      </c>
      <c r="BY78" s="136" t="s">
        <v>941</v>
      </c>
      <c r="BZ78" s="136" t="s">
        <v>941</v>
      </c>
      <c r="CA78" s="136" t="s">
        <v>941</v>
      </c>
      <c r="CB78" s="136" t="s">
        <v>948</v>
      </c>
      <c r="CC78" s="136" t="s">
        <v>948</v>
      </c>
      <c r="CD78" s="136" t="s">
        <v>941</v>
      </c>
      <c r="CE78" s="136" t="s">
        <v>948</v>
      </c>
      <c r="CF78" s="136" t="s">
        <v>941</v>
      </c>
      <c r="CG78" s="136" t="s">
        <v>948</v>
      </c>
      <c r="CH78" s="136" t="s">
        <v>948</v>
      </c>
      <c r="CI78" s="136" t="s">
        <v>941</v>
      </c>
      <c r="CJ78" s="136" t="s">
        <v>941</v>
      </c>
      <c r="CK78" s="136" t="s">
        <v>941</v>
      </c>
      <c r="CL78" s="136" t="s">
        <v>941</v>
      </c>
      <c r="CM78" s="136" t="s">
        <v>941</v>
      </c>
      <c r="CN78" s="136" t="s">
        <v>948</v>
      </c>
      <c r="CO78" s="136" t="s">
        <v>540</v>
      </c>
      <c r="CP78" s="136" t="s">
        <v>941</v>
      </c>
      <c r="CQ78" s="136" t="s">
        <v>941</v>
      </c>
      <c r="CR78" s="136" t="s">
        <v>941</v>
      </c>
      <c r="CS78" s="136" t="s">
        <v>941</v>
      </c>
      <c r="CT78" s="136" t="s">
        <v>941</v>
      </c>
      <c r="CU78" s="136" t="s">
        <v>941</v>
      </c>
      <c r="CV78" s="136" t="s">
        <v>941</v>
      </c>
      <c r="CW78" s="136" t="s">
        <v>941</v>
      </c>
      <c r="CX78" s="136" t="s">
        <v>941</v>
      </c>
      <c r="CY78" s="136" t="s">
        <v>941</v>
      </c>
      <c r="CZ78" s="136" t="s">
        <v>941</v>
      </c>
      <c r="DA78" s="136" t="s">
        <v>941</v>
      </c>
      <c r="DB78" s="136" t="s">
        <v>941</v>
      </c>
      <c r="DC78" s="136" t="s">
        <v>941</v>
      </c>
      <c r="DD78" s="136" t="s">
        <v>941</v>
      </c>
      <c r="DE78" s="136" t="s">
        <v>941</v>
      </c>
      <c r="DF78" s="136" t="s">
        <v>941</v>
      </c>
      <c r="DG78" s="136" t="s">
        <v>941</v>
      </c>
      <c r="DH78" s="136" t="s">
        <v>941</v>
      </c>
      <c r="DI78" s="136" t="s">
        <v>941</v>
      </c>
      <c r="DJ78" s="136" t="s">
        <v>1692</v>
      </c>
      <c r="DK78" s="137">
        <v>42754.625694444447</v>
      </c>
      <c r="DL78" s="136" t="s">
        <v>1692</v>
      </c>
      <c r="DM78" s="137">
        <v>42754.625694444447</v>
      </c>
      <c r="DN78" s="133">
        <v>42086.578784722224</v>
      </c>
      <c r="DO78" s="132" t="s">
        <v>957</v>
      </c>
      <c r="DP78" s="133">
        <v>42086.602962962963</v>
      </c>
    </row>
    <row r="79" spans="1:120" ht="43.5" x14ac:dyDescent="0.35">
      <c r="A79" s="135">
        <v>78</v>
      </c>
      <c r="B79" s="136" t="s">
        <v>4364</v>
      </c>
      <c r="C79" s="135">
        <v>457</v>
      </c>
      <c r="D79" s="135" t="b">
        <v>1</v>
      </c>
      <c r="E79" s="136" t="s">
        <v>941</v>
      </c>
      <c r="F79" s="136" t="s">
        <v>2251</v>
      </c>
      <c r="G79" s="136" t="s">
        <v>5640</v>
      </c>
      <c r="H79" s="136" t="s">
        <v>2252</v>
      </c>
      <c r="I79" s="136" t="s">
        <v>4394</v>
      </c>
      <c r="J79" s="136" t="s">
        <v>2251</v>
      </c>
      <c r="K79" s="136" t="s">
        <v>941</v>
      </c>
      <c r="L79" s="136" t="s">
        <v>2252</v>
      </c>
      <c r="M79" s="136" t="s">
        <v>2253</v>
      </c>
      <c r="N79" s="136" t="s">
        <v>2254</v>
      </c>
      <c r="O79" s="136" t="s">
        <v>5641</v>
      </c>
      <c r="P79" s="136" t="s">
        <v>5642</v>
      </c>
      <c r="Q79" s="136" t="s">
        <v>3910</v>
      </c>
      <c r="R79" s="136" t="s">
        <v>948</v>
      </c>
      <c r="S79" s="136" t="s">
        <v>5643</v>
      </c>
      <c r="T79" s="136" t="s">
        <v>5644</v>
      </c>
      <c r="U79" s="136" t="s">
        <v>5645</v>
      </c>
      <c r="V79" s="136" t="s">
        <v>5646</v>
      </c>
      <c r="W79" s="136" t="s">
        <v>3911</v>
      </c>
      <c r="X79" s="136" t="s">
        <v>5647</v>
      </c>
      <c r="Y79" s="136" t="s">
        <v>5648</v>
      </c>
      <c r="Z79" s="136" t="s">
        <v>5649</v>
      </c>
      <c r="AA79" s="136" t="s">
        <v>5650</v>
      </c>
      <c r="AB79" s="136" t="s">
        <v>5651</v>
      </c>
      <c r="AC79" s="136" t="s">
        <v>948</v>
      </c>
      <c r="AD79" s="136" t="s">
        <v>5651</v>
      </c>
      <c r="AE79" s="136" t="s">
        <v>5652</v>
      </c>
      <c r="AF79" s="136" t="s">
        <v>5653</v>
      </c>
      <c r="AG79" s="136" t="s">
        <v>1204</v>
      </c>
      <c r="AH79" s="136" t="s">
        <v>5654</v>
      </c>
      <c r="AI79" s="136" t="s">
        <v>948</v>
      </c>
      <c r="AJ79" s="136" t="s">
        <v>1003</v>
      </c>
      <c r="AK79" s="136" t="s">
        <v>948</v>
      </c>
      <c r="AL79" s="136" t="s">
        <v>941</v>
      </c>
      <c r="AM79" s="136" t="s">
        <v>5655</v>
      </c>
      <c r="AN79" s="136" t="s">
        <v>941</v>
      </c>
      <c r="AO79" s="136" t="s">
        <v>941</v>
      </c>
      <c r="AP79" s="136" t="s">
        <v>941</v>
      </c>
      <c r="AQ79" s="136" t="s">
        <v>941</v>
      </c>
      <c r="AR79" s="136" t="s">
        <v>941</v>
      </c>
      <c r="AS79" s="136" t="s">
        <v>941</v>
      </c>
      <c r="AT79" s="136" t="s">
        <v>941</v>
      </c>
      <c r="AU79" s="136" t="s">
        <v>941</v>
      </c>
      <c r="AV79" s="136" t="s">
        <v>941</v>
      </c>
      <c r="AW79" s="136" t="s">
        <v>941</v>
      </c>
      <c r="AX79" s="136" t="s">
        <v>941</v>
      </c>
      <c r="AY79" s="136" t="s">
        <v>941</v>
      </c>
      <c r="AZ79" s="136" t="s">
        <v>941</v>
      </c>
      <c r="BA79" s="136" t="s">
        <v>941</v>
      </c>
      <c r="BB79" s="136" t="s">
        <v>941</v>
      </c>
      <c r="BC79" s="136" t="s">
        <v>941</v>
      </c>
      <c r="BD79" s="136" t="s">
        <v>941</v>
      </c>
      <c r="BE79" s="136" t="s">
        <v>941</v>
      </c>
      <c r="BF79" s="136" t="s">
        <v>941</v>
      </c>
      <c r="BG79" s="136" t="s">
        <v>941</v>
      </c>
      <c r="BH79" s="136" t="s">
        <v>941</v>
      </c>
      <c r="BI79" s="136" t="s">
        <v>941</v>
      </c>
      <c r="BJ79" s="136" t="s">
        <v>941</v>
      </c>
      <c r="BK79" s="136" t="s">
        <v>941</v>
      </c>
      <c r="BL79" s="136" t="s">
        <v>941</v>
      </c>
      <c r="BM79" s="136" t="s">
        <v>941</v>
      </c>
      <c r="BN79" s="136" t="s">
        <v>941</v>
      </c>
      <c r="BO79" s="136" t="s">
        <v>941</v>
      </c>
      <c r="BP79" s="136" t="s">
        <v>941</v>
      </c>
      <c r="BQ79" s="136" t="s">
        <v>941</v>
      </c>
      <c r="BR79" s="136" t="s">
        <v>941</v>
      </c>
      <c r="BS79" s="136" t="s">
        <v>941</v>
      </c>
      <c r="BT79" s="136" t="s">
        <v>941</v>
      </c>
      <c r="BU79" s="136" t="s">
        <v>941</v>
      </c>
      <c r="BV79" s="136" t="s">
        <v>941</v>
      </c>
      <c r="BW79" s="136" t="s">
        <v>941</v>
      </c>
      <c r="BX79" s="136" t="s">
        <v>941</v>
      </c>
      <c r="BY79" s="136" t="s">
        <v>941</v>
      </c>
      <c r="BZ79" s="136" t="s">
        <v>941</v>
      </c>
      <c r="CA79" s="136" t="s">
        <v>941</v>
      </c>
      <c r="CB79" s="136" t="s">
        <v>948</v>
      </c>
      <c r="CC79" s="136" t="s">
        <v>948</v>
      </c>
      <c r="CD79" s="136" t="s">
        <v>941</v>
      </c>
      <c r="CE79" s="136" t="s">
        <v>948</v>
      </c>
      <c r="CF79" s="136" t="s">
        <v>941</v>
      </c>
      <c r="CG79" s="136" t="s">
        <v>948</v>
      </c>
      <c r="CH79" s="136" t="s">
        <v>948</v>
      </c>
      <c r="CI79" s="136" t="s">
        <v>941</v>
      </c>
      <c r="CJ79" s="136" t="s">
        <v>941</v>
      </c>
      <c r="CK79" s="136" t="s">
        <v>941</v>
      </c>
      <c r="CL79" s="136" t="s">
        <v>941</v>
      </c>
      <c r="CM79" s="136" t="s">
        <v>941</v>
      </c>
      <c r="CN79" s="136" t="s">
        <v>948</v>
      </c>
      <c r="CO79" s="136" t="s">
        <v>540</v>
      </c>
      <c r="CP79" s="136" t="s">
        <v>941</v>
      </c>
      <c r="CQ79" s="136" t="s">
        <v>941</v>
      </c>
      <c r="CR79" s="136" t="s">
        <v>5642</v>
      </c>
      <c r="CS79" s="136" t="s">
        <v>941</v>
      </c>
      <c r="CT79" s="136" t="s">
        <v>941</v>
      </c>
      <c r="CU79" s="136" t="s">
        <v>941</v>
      </c>
      <c r="CV79" s="136" t="s">
        <v>941</v>
      </c>
      <c r="CW79" s="136" t="s">
        <v>941</v>
      </c>
      <c r="CX79" s="136" t="s">
        <v>941</v>
      </c>
      <c r="CY79" s="136" t="s">
        <v>941</v>
      </c>
      <c r="CZ79" s="136" t="s">
        <v>941</v>
      </c>
      <c r="DA79" s="136" t="s">
        <v>941</v>
      </c>
      <c r="DB79" s="136" t="s">
        <v>941</v>
      </c>
      <c r="DC79" s="136" t="s">
        <v>941</v>
      </c>
      <c r="DD79" s="136" t="s">
        <v>941</v>
      </c>
      <c r="DE79" s="136" t="s">
        <v>941</v>
      </c>
      <c r="DF79" s="136" t="s">
        <v>941</v>
      </c>
      <c r="DG79" s="136" t="s">
        <v>941</v>
      </c>
      <c r="DH79" s="136" t="s">
        <v>941</v>
      </c>
      <c r="DI79" s="136" t="s">
        <v>941</v>
      </c>
      <c r="DJ79" s="136" t="s">
        <v>1692</v>
      </c>
      <c r="DK79" s="137">
        <v>42754.62572916667</v>
      </c>
      <c r="DL79" s="136" t="s">
        <v>1692</v>
      </c>
      <c r="DM79" s="137">
        <v>42754.62572916667</v>
      </c>
      <c r="DN79" s="133">
        <v>42086.578819444447</v>
      </c>
      <c r="DO79" s="132" t="s">
        <v>957</v>
      </c>
      <c r="DP79" s="133">
        <v>42086.602997685186</v>
      </c>
    </row>
    <row r="80" spans="1:120" ht="43.5" x14ac:dyDescent="0.35">
      <c r="A80" s="135">
        <v>79</v>
      </c>
      <c r="B80" s="136" t="s">
        <v>4364</v>
      </c>
      <c r="C80" s="135">
        <v>496</v>
      </c>
      <c r="D80" s="135" t="b">
        <v>1</v>
      </c>
      <c r="E80" s="136" t="s">
        <v>941</v>
      </c>
      <c r="F80" s="136" t="s">
        <v>2259</v>
      </c>
      <c r="G80" s="136" t="s">
        <v>981</v>
      </c>
      <c r="H80" s="136" t="s">
        <v>2260</v>
      </c>
      <c r="I80" s="136" t="s">
        <v>4683</v>
      </c>
      <c r="J80" s="136" t="s">
        <v>2259</v>
      </c>
      <c r="K80" s="136" t="s">
        <v>941</v>
      </c>
      <c r="L80" s="136" t="s">
        <v>2260</v>
      </c>
      <c r="M80" s="136" t="s">
        <v>2261</v>
      </c>
      <c r="N80" s="136" t="s">
        <v>2262</v>
      </c>
      <c r="O80" s="136" t="s">
        <v>5656</v>
      </c>
      <c r="P80" s="136" t="s">
        <v>948</v>
      </c>
      <c r="Q80" s="136" t="s">
        <v>948</v>
      </c>
      <c r="R80" s="136" t="s">
        <v>948</v>
      </c>
      <c r="S80" s="136" t="s">
        <v>5656</v>
      </c>
      <c r="T80" s="136" t="s">
        <v>5657</v>
      </c>
      <c r="U80" s="136" t="s">
        <v>5658</v>
      </c>
      <c r="V80" s="136" t="s">
        <v>948</v>
      </c>
      <c r="W80" s="136" t="s">
        <v>948</v>
      </c>
      <c r="X80" s="136" t="s">
        <v>948</v>
      </c>
      <c r="Y80" s="136" t="s">
        <v>948</v>
      </c>
      <c r="Z80" s="136" t="s">
        <v>5659</v>
      </c>
      <c r="AA80" s="136" t="s">
        <v>948</v>
      </c>
      <c r="AB80" s="136" t="s">
        <v>5659</v>
      </c>
      <c r="AC80" s="136" t="s">
        <v>948</v>
      </c>
      <c r="AD80" s="136" t="s">
        <v>5659</v>
      </c>
      <c r="AE80" s="136" t="s">
        <v>5660</v>
      </c>
      <c r="AF80" s="136" t="s">
        <v>5661</v>
      </c>
      <c r="AG80" s="136" t="s">
        <v>1833</v>
      </c>
      <c r="AH80" s="136" t="s">
        <v>5662</v>
      </c>
      <c r="AI80" s="136" t="s">
        <v>3874</v>
      </c>
      <c r="AJ80" s="136" t="s">
        <v>948</v>
      </c>
      <c r="AK80" s="136" t="s">
        <v>948</v>
      </c>
      <c r="AL80" s="136" t="s">
        <v>941</v>
      </c>
      <c r="AM80" s="136" t="s">
        <v>5663</v>
      </c>
      <c r="AN80" s="136" t="s">
        <v>941</v>
      </c>
      <c r="AO80" s="136" t="s">
        <v>941</v>
      </c>
      <c r="AP80" s="136" t="s">
        <v>941</v>
      </c>
      <c r="AQ80" s="136" t="s">
        <v>941</v>
      </c>
      <c r="AR80" s="136" t="s">
        <v>941</v>
      </c>
      <c r="AS80" s="136" t="s">
        <v>941</v>
      </c>
      <c r="AT80" s="136" t="s">
        <v>941</v>
      </c>
      <c r="AU80" s="136" t="s">
        <v>941</v>
      </c>
      <c r="AV80" s="136" t="s">
        <v>941</v>
      </c>
      <c r="AW80" s="136" t="s">
        <v>941</v>
      </c>
      <c r="AX80" s="136" t="s">
        <v>941</v>
      </c>
      <c r="AY80" s="136" t="s">
        <v>941</v>
      </c>
      <c r="AZ80" s="136" t="s">
        <v>941</v>
      </c>
      <c r="BA80" s="136" t="s">
        <v>941</v>
      </c>
      <c r="BB80" s="136" t="s">
        <v>941</v>
      </c>
      <c r="BC80" s="136" t="s">
        <v>941</v>
      </c>
      <c r="BD80" s="136" t="s">
        <v>941</v>
      </c>
      <c r="BE80" s="136" t="s">
        <v>941</v>
      </c>
      <c r="BF80" s="136" t="s">
        <v>941</v>
      </c>
      <c r="BG80" s="136" t="s">
        <v>941</v>
      </c>
      <c r="BH80" s="136" t="s">
        <v>941</v>
      </c>
      <c r="BI80" s="136" t="s">
        <v>941</v>
      </c>
      <c r="BJ80" s="136" t="s">
        <v>941</v>
      </c>
      <c r="BK80" s="136" t="s">
        <v>941</v>
      </c>
      <c r="BL80" s="136" t="s">
        <v>941</v>
      </c>
      <c r="BM80" s="136" t="s">
        <v>941</v>
      </c>
      <c r="BN80" s="136" t="s">
        <v>941</v>
      </c>
      <c r="BO80" s="136" t="s">
        <v>941</v>
      </c>
      <c r="BP80" s="136" t="s">
        <v>941</v>
      </c>
      <c r="BQ80" s="136" t="s">
        <v>941</v>
      </c>
      <c r="BR80" s="136" t="s">
        <v>941</v>
      </c>
      <c r="BS80" s="136" t="s">
        <v>941</v>
      </c>
      <c r="BT80" s="136" t="s">
        <v>941</v>
      </c>
      <c r="BU80" s="136" t="s">
        <v>941</v>
      </c>
      <c r="BV80" s="136" t="s">
        <v>941</v>
      </c>
      <c r="BW80" s="136" t="s">
        <v>941</v>
      </c>
      <c r="BX80" s="136" t="s">
        <v>941</v>
      </c>
      <c r="BY80" s="136" t="s">
        <v>941</v>
      </c>
      <c r="BZ80" s="136" t="s">
        <v>941</v>
      </c>
      <c r="CA80" s="136" t="s">
        <v>941</v>
      </c>
      <c r="CB80" s="136" t="s">
        <v>948</v>
      </c>
      <c r="CC80" s="136" t="s">
        <v>948</v>
      </c>
      <c r="CD80" s="136" t="s">
        <v>941</v>
      </c>
      <c r="CE80" s="136" t="s">
        <v>948</v>
      </c>
      <c r="CF80" s="136" t="s">
        <v>941</v>
      </c>
      <c r="CG80" s="136" t="s">
        <v>948</v>
      </c>
      <c r="CH80" s="136" t="s">
        <v>948</v>
      </c>
      <c r="CI80" s="136" t="s">
        <v>941</v>
      </c>
      <c r="CJ80" s="136" t="s">
        <v>941</v>
      </c>
      <c r="CK80" s="136" t="s">
        <v>941</v>
      </c>
      <c r="CL80" s="136" t="s">
        <v>941</v>
      </c>
      <c r="CM80" s="136" t="s">
        <v>941</v>
      </c>
      <c r="CN80" s="136" t="s">
        <v>948</v>
      </c>
      <c r="CO80" s="136" t="s">
        <v>540</v>
      </c>
      <c r="CP80" s="136" t="s">
        <v>941</v>
      </c>
      <c r="CQ80" s="136" t="s">
        <v>941</v>
      </c>
      <c r="CR80" s="136" t="s">
        <v>941</v>
      </c>
      <c r="CS80" s="136" t="s">
        <v>941</v>
      </c>
      <c r="CT80" s="136" t="s">
        <v>941</v>
      </c>
      <c r="CU80" s="136" t="s">
        <v>941</v>
      </c>
      <c r="CV80" s="136" t="s">
        <v>941</v>
      </c>
      <c r="CW80" s="136" t="s">
        <v>941</v>
      </c>
      <c r="CX80" s="136" t="s">
        <v>941</v>
      </c>
      <c r="CY80" s="136" t="s">
        <v>941</v>
      </c>
      <c r="CZ80" s="136" t="s">
        <v>941</v>
      </c>
      <c r="DA80" s="136" t="s">
        <v>941</v>
      </c>
      <c r="DB80" s="136" t="s">
        <v>941</v>
      </c>
      <c r="DC80" s="136" t="s">
        <v>941</v>
      </c>
      <c r="DD80" s="136" t="s">
        <v>941</v>
      </c>
      <c r="DE80" s="136" t="s">
        <v>941</v>
      </c>
      <c r="DF80" s="136" t="s">
        <v>941</v>
      </c>
      <c r="DG80" s="136" t="s">
        <v>941</v>
      </c>
      <c r="DH80" s="136" t="s">
        <v>941</v>
      </c>
      <c r="DI80" s="136" t="s">
        <v>941</v>
      </c>
      <c r="DJ80" s="136" t="s">
        <v>1692</v>
      </c>
      <c r="DK80" s="137">
        <v>42754.625752314816</v>
      </c>
      <c r="DL80" s="136" t="s">
        <v>1692</v>
      </c>
      <c r="DM80" s="137">
        <v>42783.643645833334</v>
      </c>
      <c r="DN80" s="133">
        <v>42086.57885416667</v>
      </c>
      <c r="DO80" s="132" t="s">
        <v>957</v>
      </c>
      <c r="DP80" s="133">
        <v>42086.603020833332</v>
      </c>
    </row>
    <row r="81" spans="1:120" ht="58" x14ac:dyDescent="0.35">
      <c r="A81" s="135">
        <v>80</v>
      </c>
      <c r="B81" s="136" t="s">
        <v>4364</v>
      </c>
      <c r="C81" s="135">
        <v>160</v>
      </c>
      <c r="D81" s="135" t="b">
        <v>1</v>
      </c>
      <c r="E81" s="136" t="s">
        <v>941</v>
      </c>
      <c r="F81" s="136" t="s">
        <v>5664</v>
      </c>
      <c r="G81" s="136" t="s">
        <v>2639</v>
      </c>
      <c r="H81" s="136" t="s">
        <v>2288</v>
      </c>
      <c r="I81" s="136" t="s">
        <v>5665</v>
      </c>
      <c r="J81" s="136" t="s">
        <v>5666</v>
      </c>
      <c r="K81" s="136" t="s">
        <v>502</v>
      </c>
      <c r="L81" s="136" t="s">
        <v>2289</v>
      </c>
      <c r="M81" s="136" t="s">
        <v>2290</v>
      </c>
      <c r="N81" s="136" t="s">
        <v>5667</v>
      </c>
      <c r="O81" s="136" t="s">
        <v>5668</v>
      </c>
      <c r="P81" s="136" t="s">
        <v>5669</v>
      </c>
      <c r="Q81" s="136" t="s">
        <v>948</v>
      </c>
      <c r="R81" s="136" t="s">
        <v>948</v>
      </c>
      <c r="S81" s="136" t="s">
        <v>5670</v>
      </c>
      <c r="T81" s="136" t="s">
        <v>5671</v>
      </c>
      <c r="U81" s="136" t="s">
        <v>5672</v>
      </c>
      <c r="V81" s="136" t="s">
        <v>5673</v>
      </c>
      <c r="W81" s="136" t="s">
        <v>4253</v>
      </c>
      <c r="X81" s="136" t="s">
        <v>5674</v>
      </c>
      <c r="Y81" s="136" t="s">
        <v>5675</v>
      </c>
      <c r="Z81" s="136" t="s">
        <v>5676</v>
      </c>
      <c r="AA81" s="136" t="s">
        <v>948</v>
      </c>
      <c r="AB81" s="136" t="s">
        <v>5677</v>
      </c>
      <c r="AC81" s="136" t="s">
        <v>948</v>
      </c>
      <c r="AD81" s="136" t="s">
        <v>5677</v>
      </c>
      <c r="AE81" s="136" t="s">
        <v>5678</v>
      </c>
      <c r="AF81" s="136" t="s">
        <v>5679</v>
      </c>
      <c r="AG81" s="136" t="s">
        <v>1084</v>
      </c>
      <c r="AH81" s="136" t="s">
        <v>5680</v>
      </c>
      <c r="AI81" s="136" t="s">
        <v>948</v>
      </c>
      <c r="AJ81" s="136" t="s">
        <v>1351</v>
      </c>
      <c r="AK81" s="136" t="s">
        <v>1877</v>
      </c>
      <c r="AL81" s="136" t="s">
        <v>941</v>
      </c>
      <c r="AM81" s="136" t="s">
        <v>5681</v>
      </c>
      <c r="AN81" s="136" t="s">
        <v>941</v>
      </c>
      <c r="AO81" s="136" t="s">
        <v>941</v>
      </c>
      <c r="AP81" s="136" t="s">
        <v>941</v>
      </c>
      <c r="AQ81" s="136" t="s">
        <v>941</v>
      </c>
      <c r="AR81" s="136" t="s">
        <v>941</v>
      </c>
      <c r="AS81" s="136" t="s">
        <v>941</v>
      </c>
      <c r="AT81" s="136" t="s">
        <v>941</v>
      </c>
      <c r="AU81" s="136" t="s">
        <v>941</v>
      </c>
      <c r="AV81" s="136" t="s">
        <v>941</v>
      </c>
      <c r="AW81" s="136" t="s">
        <v>941</v>
      </c>
      <c r="AX81" s="136" t="s">
        <v>941</v>
      </c>
      <c r="AY81" s="136" t="s">
        <v>941</v>
      </c>
      <c r="AZ81" s="136" t="s">
        <v>941</v>
      </c>
      <c r="BA81" s="136" t="s">
        <v>941</v>
      </c>
      <c r="BB81" s="136" t="s">
        <v>941</v>
      </c>
      <c r="BC81" s="136" t="s">
        <v>941</v>
      </c>
      <c r="BD81" s="136" t="s">
        <v>941</v>
      </c>
      <c r="BE81" s="136" t="s">
        <v>941</v>
      </c>
      <c r="BF81" s="136" t="s">
        <v>941</v>
      </c>
      <c r="BG81" s="136" t="s">
        <v>941</v>
      </c>
      <c r="BH81" s="136" t="s">
        <v>941</v>
      </c>
      <c r="BI81" s="136" t="s">
        <v>941</v>
      </c>
      <c r="BJ81" s="136" t="s">
        <v>941</v>
      </c>
      <c r="BK81" s="136" t="s">
        <v>941</v>
      </c>
      <c r="BL81" s="136" t="s">
        <v>941</v>
      </c>
      <c r="BM81" s="136" t="s">
        <v>941</v>
      </c>
      <c r="BN81" s="136" t="s">
        <v>941</v>
      </c>
      <c r="BO81" s="136" t="s">
        <v>941</v>
      </c>
      <c r="BP81" s="136" t="s">
        <v>941</v>
      </c>
      <c r="BQ81" s="136" t="s">
        <v>941</v>
      </c>
      <c r="BR81" s="136" t="s">
        <v>941</v>
      </c>
      <c r="BS81" s="136" t="s">
        <v>941</v>
      </c>
      <c r="BT81" s="136" t="s">
        <v>941</v>
      </c>
      <c r="BU81" s="136" t="s">
        <v>941</v>
      </c>
      <c r="BV81" s="136" t="s">
        <v>941</v>
      </c>
      <c r="BW81" s="136" t="s">
        <v>941</v>
      </c>
      <c r="BX81" s="136" t="s">
        <v>941</v>
      </c>
      <c r="BY81" s="136" t="s">
        <v>941</v>
      </c>
      <c r="BZ81" s="136" t="s">
        <v>941</v>
      </c>
      <c r="CA81" s="136" t="s">
        <v>941</v>
      </c>
      <c r="CB81" s="136" t="s">
        <v>948</v>
      </c>
      <c r="CC81" s="136" t="s">
        <v>948</v>
      </c>
      <c r="CD81" s="136" t="s">
        <v>941</v>
      </c>
      <c r="CE81" s="136" t="s">
        <v>948</v>
      </c>
      <c r="CF81" s="136" t="s">
        <v>941</v>
      </c>
      <c r="CG81" s="136" t="s">
        <v>948</v>
      </c>
      <c r="CH81" s="136" t="s">
        <v>948</v>
      </c>
      <c r="CI81" s="136" t="s">
        <v>941</v>
      </c>
      <c r="CJ81" s="136" t="s">
        <v>941</v>
      </c>
      <c r="CK81" s="136" t="s">
        <v>941</v>
      </c>
      <c r="CL81" s="136" t="s">
        <v>941</v>
      </c>
      <c r="CM81" s="136" t="s">
        <v>941</v>
      </c>
      <c r="CN81" s="136" t="s">
        <v>948</v>
      </c>
      <c r="CO81" s="136" t="s">
        <v>540</v>
      </c>
      <c r="CP81" s="136" t="s">
        <v>941</v>
      </c>
      <c r="CQ81" s="136" t="s">
        <v>941</v>
      </c>
      <c r="CR81" s="136" t="s">
        <v>941</v>
      </c>
      <c r="CS81" s="136" t="s">
        <v>941</v>
      </c>
      <c r="CT81" s="136" t="s">
        <v>941</v>
      </c>
      <c r="CU81" s="136" t="s">
        <v>941</v>
      </c>
      <c r="CV81" s="136" t="s">
        <v>941</v>
      </c>
      <c r="CW81" s="136" t="s">
        <v>941</v>
      </c>
      <c r="CX81" s="136" t="s">
        <v>941</v>
      </c>
      <c r="CY81" s="136" t="s">
        <v>941</v>
      </c>
      <c r="CZ81" s="136" t="s">
        <v>941</v>
      </c>
      <c r="DA81" s="136" t="s">
        <v>941</v>
      </c>
      <c r="DB81" s="136" t="s">
        <v>941</v>
      </c>
      <c r="DC81" s="136" t="s">
        <v>941</v>
      </c>
      <c r="DD81" s="136" t="s">
        <v>941</v>
      </c>
      <c r="DE81" s="136" t="s">
        <v>941</v>
      </c>
      <c r="DF81" s="136" t="s">
        <v>941</v>
      </c>
      <c r="DG81" s="136" t="s">
        <v>941</v>
      </c>
      <c r="DH81" s="136" t="s">
        <v>941</v>
      </c>
      <c r="DI81" s="136" t="s">
        <v>941</v>
      </c>
      <c r="DJ81" s="136" t="s">
        <v>1692</v>
      </c>
      <c r="DK81" s="137">
        <v>42754.625775462962</v>
      </c>
      <c r="DL81" s="136" t="s">
        <v>1692</v>
      </c>
      <c r="DM81" s="137">
        <v>42754.625775462962</v>
      </c>
      <c r="DN81" s="133">
        <v>42086.578877314816</v>
      </c>
      <c r="DO81" s="132" t="s">
        <v>957</v>
      </c>
      <c r="DP81" s="133">
        <v>42086.603043981479</v>
      </c>
    </row>
    <row r="82" spans="1:120" ht="58" x14ac:dyDescent="0.35">
      <c r="A82" s="135">
        <v>81</v>
      </c>
      <c r="B82" s="136" t="s">
        <v>4364</v>
      </c>
      <c r="C82" s="135">
        <v>178</v>
      </c>
      <c r="D82" s="135" t="b">
        <v>1</v>
      </c>
      <c r="E82" s="136" t="s">
        <v>941</v>
      </c>
      <c r="F82" s="136" t="s">
        <v>2316</v>
      </c>
      <c r="G82" s="136" t="s">
        <v>1005</v>
      </c>
      <c r="H82" s="136" t="s">
        <v>2317</v>
      </c>
      <c r="I82" s="136" t="s">
        <v>4672</v>
      </c>
      <c r="J82" s="136" t="s">
        <v>5682</v>
      </c>
      <c r="K82" s="136" t="s">
        <v>941</v>
      </c>
      <c r="L82" s="136" t="s">
        <v>5683</v>
      </c>
      <c r="M82" s="136" t="s">
        <v>2318</v>
      </c>
      <c r="N82" s="136" t="s">
        <v>5684</v>
      </c>
      <c r="O82" s="136" t="s">
        <v>5685</v>
      </c>
      <c r="P82" s="136" t="s">
        <v>948</v>
      </c>
      <c r="Q82" s="136" t="s">
        <v>948</v>
      </c>
      <c r="R82" s="136" t="s">
        <v>948</v>
      </c>
      <c r="S82" s="136" t="s">
        <v>5685</v>
      </c>
      <c r="T82" s="136" t="s">
        <v>5686</v>
      </c>
      <c r="U82" s="136" t="s">
        <v>5687</v>
      </c>
      <c r="V82" s="136" t="s">
        <v>948</v>
      </c>
      <c r="W82" s="136" t="s">
        <v>948</v>
      </c>
      <c r="X82" s="136" t="s">
        <v>948</v>
      </c>
      <c r="Y82" s="136" t="s">
        <v>5688</v>
      </c>
      <c r="Z82" s="136" t="s">
        <v>948</v>
      </c>
      <c r="AA82" s="136" t="s">
        <v>948</v>
      </c>
      <c r="AB82" s="136" t="s">
        <v>5688</v>
      </c>
      <c r="AC82" s="136" t="s">
        <v>5689</v>
      </c>
      <c r="AD82" s="136" t="s">
        <v>5690</v>
      </c>
      <c r="AE82" s="136" t="s">
        <v>5691</v>
      </c>
      <c r="AF82" s="136" t="s">
        <v>5692</v>
      </c>
      <c r="AG82" s="136" t="s">
        <v>5693</v>
      </c>
      <c r="AH82" s="136" t="s">
        <v>5694</v>
      </c>
      <c r="AI82" s="136" t="s">
        <v>5695</v>
      </c>
      <c r="AJ82" s="136" t="s">
        <v>5696</v>
      </c>
      <c r="AK82" s="136" t="s">
        <v>5697</v>
      </c>
      <c r="AL82" s="136" t="s">
        <v>941</v>
      </c>
      <c r="AM82" s="136" t="s">
        <v>5698</v>
      </c>
      <c r="AN82" s="136" t="s">
        <v>941</v>
      </c>
      <c r="AO82" s="136" t="s">
        <v>941</v>
      </c>
      <c r="AP82" s="136" t="s">
        <v>941</v>
      </c>
      <c r="AQ82" s="136" t="s">
        <v>941</v>
      </c>
      <c r="AR82" s="136" t="s">
        <v>941</v>
      </c>
      <c r="AS82" s="136" t="s">
        <v>941</v>
      </c>
      <c r="AT82" s="136" t="s">
        <v>941</v>
      </c>
      <c r="AU82" s="136" t="s">
        <v>941</v>
      </c>
      <c r="AV82" s="136" t="s">
        <v>941</v>
      </c>
      <c r="AW82" s="136" t="s">
        <v>941</v>
      </c>
      <c r="AX82" s="136" t="s">
        <v>941</v>
      </c>
      <c r="AY82" s="136" t="s">
        <v>941</v>
      </c>
      <c r="AZ82" s="136" t="s">
        <v>941</v>
      </c>
      <c r="BA82" s="136" t="s">
        <v>941</v>
      </c>
      <c r="BB82" s="136" t="s">
        <v>941</v>
      </c>
      <c r="BC82" s="136" t="s">
        <v>941</v>
      </c>
      <c r="BD82" s="136" t="s">
        <v>941</v>
      </c>
      <c r="BE82" s="136" t="s">
        <v>941</v>
      </c>
      <c r="BF82" s="136" t="s">
        <v>941</v>
      </c>
      <c r="BG82" s="136" t="s">
        <v>941</v>
      </c>
      <c r="BH82" s="136" t="s">
        <v>941</v>
      </c>
      <c r="BI82" s="136" t="s">
        <v>941</v>
      </c>
      <c r="BJ82" s="136" t="s">
        <v>941</v>
      </c>
      <c r="BK82" s="136" t="s">
        <v>971</v>
      </c>
      <c r="BL82" s="136" t="s">
        <v>941</v>
      </c>
      <c r="BM82" s="136" t="s">
        <v>941</v>
      </c>
      <c r="BN82" s="136" t="s">
        <v>941</v>
      </c>
      <c r="BO82" s="136" t="s">
        <v>1232</v>
      </c>
      <c r="BP82" s="136" t="s">
        <v>941</v>
      </c>
      <c r="BQ82" s="136" t="s">
        <v>941</v>
      </c>
      <c r="BR82" s="136" t="s">
        <v>941</v>
      </c>
      <c r="BS82" s="136" t="s">
        <v>941</v>
      </c>
      <c r="BT82" s="136" t="s">
        <v>941</v>
      </c>
      <c r="BU82" s="136" t="s">
        <v>941</v>
      </c>
      <c r="BV82" s="136" t="s">
        <v>941</v>
      </c>
      <c r="BW82" s="136" t="s">
        <v>941</v>
      </c>
      <c r="BX82" s="136" t="s">
        <v>941</v>
      </c>
      <c r="BY82" s="136" t="s">
        <v>941</v>
      </c>
      <c r="BZ82" s="136" t="s">
        <v>941</v>
      </c>
      <c r="CA82" s="136" t="s">
        <v>941</v>
      </c>
      <c r="CB82" s="136" t="s">
        <v>1309</v>
      </c>
      <c r="CC82" s="136" t="s">
        <v>956</v>
      </c>
      <c r="CD82" s="136" t="s">
        <v>5699</v>
      </c>
      <c r="CE82" s="136" t="s">
        <v>948</v>
      </c>
      <c r="CF82" s="136" t="s">
        <v>941</v>
      </c>
      <c r="CG82" s="136" t="s">
        <v>5699</v>
      </c>
      <c r="CH82" s="136" t="s">
        <v>948</v>
      </c>
      <c r="CI82" s="136" t="s">
        <v>941</v>
      </c>
      <c r="CJ82" s="136" t="s">
        <v>941</v>
      </c>
      <c r="CK82" s="136" t="s">
        <v>941</v>
      </c>
      <c r="CL82" s="136" t="s">
        <v>941</v>
      </c>
      <c r="CM82" s="136" t="s">
        <v>941</v>
      </c>
      <c r="CN82" s="136" t="s">
        <v>948</v>
      </c>
      <c r="CO82" s="136" t="s">
        <v>540</v>
      </c>
      <c r="CP82" s="136" t="s">
        <v>941</v>
      </c>
      <c r="CQ82" s="136" t="s">
        <v>941</v>
      </c>
      <c r="CR82" s="136" t="s">
        <v>941</v>
      </c>
      <c r="CS82" s="136" t="s">
        <v>941</v>
      </c>
      <c r="CT82" s="136" t="s">
        <v>941</v>
      </c>
      <c r="CU82" s="136" t="s">
        <v>941</v>
      </c>
      <c r="CV82" s="136" t="s">
        <v>941</v>
      </c>
      <c r="CW82" s="136" t="s">
        <v>941</v>
      </c>
      <c r="CX82" s="136" t="s">
        <v>941</v>
      </c>
      <c r="CY82" s="136" t="s">
        <v>941</v>
      </c>
      <c r="CZ82" s="136" t="s">
        <v>941</v>
      </c>
      <c r="DA82" s="136" t="s">
        <v>941</v>
      </c>
      <c r="DB82" s="136" t="s">
        <v>941</v>
      </c>
      <c r="DC82" s="136" t="s">
        <v>941</v>
      </c>
      <c r="DD82" s="136" t="s">
        <v>941</v>
      </c>
      <c r="DE82" s="136" t="s">
        <v>941</v>
      </c>
      <c r="DF82" s="136" t="s">
        <v>941</v>
      </c>
      <c r="DG82" s="136" t="s">
        <v>941</v>
      </c>
      <c r="DH82" s="136" t="s">
        <v>941</v>
      </c>
      <c r="DI82" s="136" t="s">
        <v>941</v>
      </c>
      <c r="DJ82" s="136" t="s">
        <v>1692</v>
      </c>
      <c r="DK82" s="137">
        <v>42754.625798611109</v>
      </c>
      <c r="DL82" s="136" t="s">
        <v>1692</v>
      </c>
      <c r="DM82" s="137">
        <v>42754.625798611109</v>
      </c>
      <c r="DN82" s="133">
        <v>42086.578900462962</v>
      </c>
      <c r="DO82" s="132" t="s">
        <v>957</v>
      </c>
      <c r="DP82" s="133">
        <v>42086.603055555555</v>
      </c>
    </row>
    <row r="83" spans="1:120" ht="72.5" x14ac:dyDescent="0.35">
      <c r="A83" s="135">
        <v>82</v>
      </c>
      <c r="B83" s="136" t="s">
        <v>4364</v>
      </c>
      <c r="C83" s="135">
        <v>206</v>
      </c>
      <c r="D83" s="135" t="b">
        <v>1</v>
      </c>
      <c r="E83" s="136" t="s">
        <v>3548</v>
      </c>
      <c r="F83" s="136" t="s">
        <v>2324</v>
      </c>
      <c r="G83" s="136" t="s">
        <v>1839</v>
      </c>
      <c r="H83" s="136" t="s">
        <v>3932</v>
      </c>
      <c r="I83" s="136" t="s">
        <v>4500</v>
      </c>
      <c r="J83" s="136" t="s">
        <v>941</v>
      </c>
      <c r="K83" s="136" t="s">
        <v>941</v>
      </c>
      <c r="L83" s="136" t="s">
        <v>941</v>
      </c>
      <c r="M83" s="136" t="s">
        <v>941</v>
      </c>
      <c r="N83" s="136" t="s">
        <v>941</v>
      </c>
      <c r="O83" s="136" t="s">
        <v>5700</v>
      </c>
      <c r="P83" s="136" t="s">
        <v>5701</v>
      </c>
      <c r="Q83" s="136" t="s">
        <v>948</v>
      </c>
      <c r="R83" s="136" t="s">
        <v>948</v>
      </c>
      <c r="S83" s="136" t="s">
        <v>5702</v>
      </c>
      <c r="T83" s="136" t="s">
        <v>5703</v>
      </c>
      <c r="U83" s="136" t="s">
        <v>5704</v>
      </c>
      <c r="V83" s="136" t="s">
        <v>5705</v>
      </c>
      <c r="W83" s="136" t="s">
        <v>5706</v>
      </c>
      <c r="X83" s="136" t="s">
        <v>5707</v>
      </c>
      <c r="Y83" s="136" t="s">
        <v>5708</v>
      </c>
      <c r="Z83" s="136" t="s">
        <v>5709</v>
      </c>
      <c r="AA83" s="136" t="s">
        <v>5710</v>
      </c>
      <c r="AB83" s="136" t="s">
        <v>5711</v>
      </c>
      <c r="AC83" s="136" t="s">
        <v>948</v>
      </c>
      <c r="AD83" s="136" t="s">
        <v>5711</v>
      </c>
      <c r="AE83" s="136" t="s">
        <v>5712</v>
      </c>
      <c r="AF83" s="136" t="s">
        <v>5713</v>
      </c>
      <c r="AG83" s="136" t="s">
        <v>3933</v>
      </c>
      <c r="AH83" s="136" t="s">
        <v>5714</v>
      </c>
      <c r="AI83" s="136" t="s">
        <v>1047</v>
      </c>
      <c r="AJ83" s="136" t="s">
        <v>3224</v>
      </c>
      <c r="AK83" s="136" t="s">
        <v>1205</v>
      </c>
      <c r="AL83" s="136" t="s">
        <v>941</v>
      </c>
      <c r="AM83" s="136" t="s">
        <v>5715</v>
      </c>
      <c r="AN83" s="136" t="s">
        <v>5700</v>
      </c>
      <c r="AO83" s="136" t="s">
        <v>5701</v>
      </c>
      <c r="AP83" s="136" t="s">
        <v>948</v>
      </c>
      <c r="AQ83" s="136" t="s">
        <v>948</v>
      </c>
      <c r="AR83" s="136" t="s">
        <v>5702</v>
      </c>
      <c r="AS83" s="136" t="s">
        <v>5716</v>
      </c>
      <c r="AT83" s="136" t="s">
        <v>5717</v>
      </c>
      <c r="AU83" s="136" t="s">
        <v>941</v>
      </c>
      <c r="AV83" s="136" t="s">
        <v>941</v>
      </c>
      <c r="AW83" s="136" t="s">
        <v>941</v>
      </c>
      <c r="AX83" s="136" t="s">
        <v>5708</v>
      </c>
      <c r="AY83" s="136" t="s">
        <v>5709</v>
      </c>
      <c r="AZ83" s="136" t="s">
        <v>5710</v>
      </c>
      <c r="BA83" s="136" t="s">
        <v>5711</v>
      </c>
      <c r="BB83" s="136" t="s">
        <v>948</v>
      </c>
      <c r="BC83" s="136" t="s">
        <v>5711</v>
      </c>
      <c r="BD83" s="136" t="s">
        <v>948</v>
      </c>
      <c r="BE83" s="136" t="s">
        <v>5718</v>
      </c>
      <c r="BF83" s="136" t="s">
        <v>5714</v>
      </c>
      <c r="BG83" s="136" t="s">
        <v>948</v>
      </c>
      <c r="BH83" s="136" t="s">
        <v>3224</v>
      </c>
      <c r="BI83" s="136" t="s">
        <v>1205</v>
      </c>
      <c r="BJ83" s="136" t="s">
        <v>5719</v>
      </c>
      <c r="BK83" s="136" t="s">
        <v>941</v>
      </c>
      <c r="BL83" s="136" t="s">
        <v>941</v>
      </c>
      <c r="BM83" s="136" t="s">
        <v>941</v>
      </c>
      <c r="BN83" s="136" t="s">
        <v>941</v>
      </c>
      <c r="BO83" s="136" t="s">
        <v>941</v>
      </c>
      <c r="BP83" s="136" t="s">
        <v>941</v>
      </c>
      <c r="BQ83" s="136" t="s">
        <v>941</v>
      </c>
      <c r="BR83" s="136" t="s">
        <v>941</v>
      </c>
      <c r="BS83" s="136" t="s">
        <v>941</v>
      </c>
      <c r="BT83" s="136" t="s">
        <v>941</v>
      </c>
      <c r="BU83" s="136" t="s">
        <v>941</v>
      </c>
      <c r="BV83" s="136" t="s">
        <v>941</v>
      </c>
      <c r="BW83" s="136" t="s">
        <v>941</v>
      </c>
      <c r="BX83" s="136" t="s">
        <v>941</v>
      </c>
      <c r="BY83" s="136" t="s">
        <v>941</v>
      </c>
      <c r="BZ83" s="136" t="s">
        <v>941</v>
      </c>
      <c r="CA83" s="136" t="s">
        <v>941</v>
      </c>
      <c r="CB83" s="136" t="s">
        <v>948</v>
      </c>
      <c r="CC83" s="136" t="s">
        <v>948</v>
      </c>
      <c r="CD83" s="136" t="s">
        <v>941</v>
      </c>
      <c r="CE83" s="136" t="s">
        <v>948</v>
      </c>
      <c r="CF83" s="136" t="s">
        <v>941</v>
      </c>
      <c r="CG83" s="136" t="s">
        <v>948</v>
      </c>
      <c r="CH83" s="136" t="s">
        <v>948</v>
      </c>
      <c r="CI83" s="136" t="s">
        <v>941</v>
      </c>
      <c r="CJ83" s="136" t="s">
        <v>941</v>
      </c>
      <c r="CK83" s="136" t="s">
        <v>941</v>
      </c>
      <c r="CL83" s="136" t="s">
        <v>941</v>
      </c>
      <c r="CM83" s="136" t="s">
        <v>941</v>
      </c>
      <c r="CN83" s="136" t="s">
        <v>948</v>
      </c>
      <c r="CO83" s="136" t="s">
        <v>540</v>
      </c>
      <c r="CP83" s="136" t="s">
        <v>941</v>
      </c>
      <c r="CQ83" s="136" t="s">
        <v>941</v>
      </c>
      <c r="CR83" s="136" t="s">
        <v>941</v>
      </c>
      <c r="CS83" s="136" t="s">
        <v>941</v>
      </c>
      <c r="CT83" s="136" t="s">
        <v>941</v>
      </c>
      <c r="CU83" s="136" t="s">
        <v>941</v>
      </c>
      <c r="CV83" s="136" t="s">
        <v>941</v>
      </c>
      <c r="CW83" s="136" t="s">
        <v>941</v>
      </c>
      <c r="CX83" s="136" t="s">
        <v>941</v>
      </c>
      <c r="CY83" s="136" t="s">
        <v>941</v>
      </c>
      <c r="CZ83" s="136" t="s">
        <v>941</v>
      </c>
      <c r="DA83" s="136" t="s">
        <v>941</v>
      </c>
      <c r="DB83" s="136" t="s">
        <v>941</v>
      </c>
      <c r="DC83" s="136" t="s">
        <v>941</v>
      </c>
      <c r="DD83" s="136" t="s">
        <v>941</v>
      </c>
      <c r="DE83" s="136" t="s">
        <v>941</v>
      </c>
      <c r="DF83" s="136" t="s">
        <v>941</v>
      </c>
      <c r="DG83" s="136" t="s">
        <v>941</v>
      </c>
      <c r="DH83" s="136" t="s">
        <v>941</v>
      </c>
      <c r="DI83" s="136" t="s">
        <v>941</v>
      </c>
      <c r="DJ83" s="136" t="s">
        <v>1692</v>
      </c>
      <c r="DK83" s="137">
        <v>42754.625821759262</v>
      </c>
      <c r="DL83" s="136" t="s">
        <v>1692</v>
      </c>
      <c r="DM83" s="137">
        <v>42760.514236111114</v>
      </c>
      <c r="DN83" s="133">
        <v>42086.585648148146</v>
      </c>
      <c r="DO83" s="132" t="s">
        <v>957</v>
      </c>
      <c r="DP83" s="133">
        <v>42086.585648148146</v>
      </c>
    </row>
    <row r="84" spans="1:120" ht="87" x14ac:dyDescent="0.35">
      <c r="A84" s="135">
        <v>83</v>
      </c>
      <c r="B84" s="136" t="s">
        <v>4364</v>
      </c>
      <c r="C84" s="135">
        <v>473</v>
      </c>
      <c r="D84" s="135" t="b">
        <v>1</v>
      </c>
      <c r="E84" s="136" t="s">
        <v>1196</v>
      </c>
      <c r="F84" s="136" t="s">
        <v>941</v>
      </c>
      <c r="G84" s="136" t="s">
        <v>941</v>
      </c>
      <c r="H84" s="136" t="s">
        <v>941</v>
      </c>
      <c r="I84" s="136" t="s">
        <v>941</v>
      </c>
      <c r="J84" s="136" t="s">
        <v>941</v>
      </c>
      <c r="K84" s="136" t="s">
        <v>514</v>
      </c>
      <c r="L84" s="136" t="s">
        <v>941</v>
      </c>
      <c r="M84" s="136" t="s">
        <v>941</v>
      </c>
      <c r="N84" s="136" t="s">
        <v>941</v>
      </c>
      <c r="O84" s="136" t="s">
        <v>5720</v>
      </c>
      <c r="P84" s="136" t="s">
        <v>5721</v>
      </c>
      <c r="Q84" s="136" t="s">
        <v>5722</v>
      </c>
      <c r="R84" s="136" t="s">
        <v>948</v>
      </c>
      <c r="S84" s="136" t="s">
        <v>5723</v>
      </c>
      <c r="T84" s="136" t="s">
        <v>5724</v>
      </c>
      <c r="U84" s="136" t="s">
        <v>5725</v>
      </c>
      <c r="V84" s="136" t="s">
        <v>5726</v>
      </c>
      <c r="W84" s="136" t="s">
        <v>5727</v>
      </c>
      <c r="X84" s="136" t="s">
        <v>5728</v>
      </c>
      <c r="Y84" s="136" t="s">
        <v>5729</v>
      </c>
      <c r="Z84" s="136" t="s">
        <v>5730</v>
      </c>
      <c r="AA84" s="136" t="s">
        <v>948</v>
      </c>
      <c r="AB84" s="136" t="s">
        <v>5731</v>
      </c>
      <c r="AC84" s="136" t="s">
        <v>948</v>
      </c>
      <c r="AD84" s="136" t="s">
        <v>5731</v>
      </c>
      <c r="AE84" s="136" t="s">
        <v>5732</v>
      </c>
      <c r="AF84" s="136" t="s">
        <v>5733</v>
      </c>
      <c r="AG84" s="136" t="s">
        <v>1338</v>
      </c>
      <c r="AH84" s="136" t="s">
        <v>5734</v>
      </c>
      <c r="AI84" s="136" t="s">
        <v>5735</v>
      </c>
      <c r="AJ84" s="136" t="s">
        <v>5736</v>
      </c>
      <c r="AK84" s="136" t="s">
        <v>5737</v>
      </c>
      <c r="AL84" s="136" t="s">
        <v>941</v>
      </c>
      <c r="AM84" s="136" t="s">
        <v>5738</v>
      </c>
      <c r="AN84" s="136" t="s">
        <v>941</v>
      </c>
      <c r="AO84" s="136" t="s">
        <v>941</v>
      </c>
      <c r="AP84" s="136" t="s">
        <v>941</v>
      </c>
      <c r="AQ84" s="136" t="s">
        <v>941</v>
      </c>
      <c r="AR84" s="136" t="s">
        <v>941</v>
      </c>
      <c r="AS84" s="136" t="s">
        <v>941</v>
      </c>
      <c r="AT84" s="136" t="s">
        <v>941</v>
      </c>
      <c r="AU84" s="136" t="s">
        <v>941</v>
      </c>
      <c r="AV84" s="136" t="s">
        <v>941</v>
      </c>
      <c r="AW84" s="136" t="s">
        <v>941</v>
      </c>
      <c r="AX84" s="136" t="s">
        <v>941</v>
      </c>
      <c r="AY84" s="136" t="s">
        <v>941</v>
      </c>
      <c r="AZ84" s="136" t="s">
        <v>941</v>
      </c>
      <c r="BA84" s="136" t="s">
        <v>941</v>
      </c>
      <c r="BB84" s="136" t="s">
        <v>941</v>
      </c>
      <c r="BC84" s="136" t="s">
        <v>941</v>
      </c>
      <c r="BD84" s="136" t="s">
        <v>941</v>
      </c>
      <c r="BE84" s="136" t="s">
        <v>941</v>
      </c>
      <c r="BF84" s="136" t="s">
        <v>941</v>
      </c>
      <c r="BG84" s="136" t="s">
        <v>941</v>
      </c>
      <c r="BH84" s="136" t="s">
        <v>941</v>
      </c>
      <c r="BI84" s="136" t="s">
        <v>941</v>
      </c>
      <c r="BJ84" s="136" t="s">
        <v>941</v>
      </c>
      <c r="BK84" s="136" t="s">
        <v>941</v>
      </c>
      <c r="BL84" s="136" t="s">
        <v>941</v>
      </c>
      <c r="BM84" s="136" t="s">
        <v>941</v>
      </c>
      <c r="BN84" s="136" t="s">
        <v>941</v>
      </c>
      <c r="BO84" s="136" t="s">
        <v>941</v>
      </c>
      <c r="BP84" s="136" t="s">
        <v>941</v>
      </c>
      <c r="BQ84" s="136" t="s">
        <v>941</v>
      </c>
      <c r="BR84" s="136" t="s">
        <v>941</v>
      </c>
      <c r="BS84" s="136" t="s">
        <v>941</v>
      </c>
      <c r="BT84" s="136" t="s">
        <v>941</v>
      </c>
      <c r="BU84" s="136" t="s">
        <v>941</v>
      </c>
      <c r="BV84" s="136" t="s">
        <v>941</v>
      </c>
      <c r="BW84" s="136" t="s">
        <v>941</v>
      </c>
      <c r="BX84" s="136" t="s">
        <v>941</v>
      </c>
      <c r="BY84" s="136" t="s">
        <v>941</v>
      </c>
      <c r="BZ84" s="136" t="s">
        <v>941</v>
      </c>
      <c r="CA84" s="136" t="s">
        <v>941</v>
      </c>
      <c r="CB84" s="136" t="s">
        <v>948</v>
      </c>
      <c r="CC84" s="136" t="s">
        <v>948</v>
      </c>
      <c r="CD84" s="136" t="s">
        <v>941</v>
      </c>
      <c r="CE84" s="136" t="s">
        <v>948</v>
      </c>
      <c r="CF84" s="136" t="s">
        <v>941</v>
      </c>
      <c r="CG84" s="136" t="s">
        <v>948</v>
      </c>
      <c r="CH84" s="136" t="s">
        <v>948</v>
      </c>
      <c r="CI84" s="136" t="s">
        <v>941</v>
      </c>
      <c r="CJ84" s="136" t="s">
        <v>941</v>
      </c>
      <c r="CK84" s="136" t="s">
        <v>941</v>
      </c>
      <c r="CL84" s="136" t="s">
        <v>941</v>
      </c>
      <c r="CM84" s="136" t="s">
        <v>941</v>
      </c>
      <c r="CN84" s="136" t="s">
        <v>948</v>
      </c>
      <c r="CO84" s="136" t="s">
        <v>540</v>
      </c>
      <c r="CP84" s="136" t="s">
        <v>941</v>
      </c>
      <c r="CQ84" s="136" t="s">
        <v>941</v>
      </c>
      <c r="CR84" s="136" t="s">
        <v>941</v>
      </c>
      <c r="CS84" s="136" t="s">
        <v>941</v>
      </c>
      <c r="CT84" s="136" t="s">
        <v>941</v>
      </c>
      <c r="CU84" s="136" t="s">
        <v>941</v>
      </c>
      <c r="CV84" s="136" t="s">
        <v>941</v>
      </c>
      <c r="CW84" s="136" t="s">
        <v>941</v>
      </c>
      <c r="CX84" s="136" t="s">
        <v>5739</v>
      </c>
      <c r="CY84" s="136" t="s">
        <v>941</v>
      </c>
      <c r="CZ84" s="136" t="s">
        <v>941</v>
      </c>
      <c r="DA84" s="136" t="s">
        <v>941</v>
      </c>
      <c r="DB84" s="136" t="s">
        <v>941</v>
      </c>
      <c r="DC84" s="136" t="s">
        <v>941</v>
      </c>
      <c r="DD84" s="136" t="s">
        <v>941</v>
      </c>
      <c r="DE84" s="136" t="s">
        <v>941</v>
      </c>
      <c r="DF84" s="136" t="s">
        <v>941</v>
      </c>
      <c r="DG84" s="136" t="s">
        <v>941</v>
      </c>
      <c r="DH84" s="136" t="s">
        <v>941</v>
      </c>
      <c r="DI84" s="136" t="s">
        <v>941</v>
      </c>
      <c r="DJ84" s="136" t="s">
        <v>1692</v>
      </c>
      <c r="DK84" s="137">
        <v>42754.625844907408</v>
      </c>
      <c r="DL84" s="136" t="s">
        <v>1692</v>
      </c>
      <c r="DM84" s="137">
        <v>42754.625844907408</v>
      </c>
      <c r="DN84" s="133">
        <v>42086.585763888892</v>
      </c>
      <c r="DO84" s="132" t="s">
        <v>957</v>
      </c>
      <c r="DP84" s="133">
        <v>42086.585763888892</v>
      </c>
    </row>
    <row r="85" spans="1:120" ht="130.5" x14ac:dyDescent="0.35">
      <c r="A85" s="135">
        <v>84</v>
      </c>
      <c r="B85" s="136" t="s">
        <v>4364</v>
      </c>
      <c r="C85" s="135">
        <v>47</v>
      </c>
      <c r="D85" s="135" t="b">
        <v>1</v>
      </c>
      <c r="E85" s="136" t="s">
        <v>941</v>
      </c>
      <c r="F85" s="136" t="s">
        <v>2338</v>
      </c>
      <c r="G85" s="136" t="s">
        <v>943</v>
      </c>
      <c r="H85" s="136" t="s">
        <v>2339</v>
      </c>
      <c r="I85" s="136" t="s">
        <v>4384</v>
      </c>
      <c r="J85" s="136" t="s">
        <v>2340</v>
      </c>
      <c r="K85" s="136" t="s">
        <v>516</v>
      </c>
      <c r="L85" s="136" t="s">
        <v>2339</v>
      </c>
      <c r="M85" s="136" t="s">
        <v>2341</v>
      </c>
      <c r="N85" s="136" t="s">
        <v>2342</v>
      </c>
      <c r="O85" s="136" t="s">
        <v>5740</v>
      </c>
      <c r="P85" s="136" t="s">
        <v>5741</v>
      </c>
      <c r="Q85" s="136" t="s">
        <v>948</v>
      </c>
      <c r="R85" s="136" t="s">
        <v>948</v>
      </c>
      <c r="S85" s="136" t="s">
        <v>5742</v>
      </c>
      <c r="T85" s="136" t="s">
        <v>5743</v>
      </c>
      <c r="U85" s="136" t="s">
        <v>5744</v>
      </c>
      <c r="V85" s="136" t="s">
        <v>3934</v>
      </c>
      <c r="W85" s="136" t="s">
        <v>3935</v>
      </c>
      <c r="X85" s="136" t="s">
        <v>3936</v>
      </c>
      <c r="Y85" s="136" t="s">
        <v>5745</v>
      </c>
      <c r="Z85" s="136" t="s">
        <v>5746</v>
      </c>
      <c r="AA85" s="136" t="s">
        <v>948</v>
      </c>
      <c r="AB85" s="136" t="s">
        <v>5747</v>
      </c>
      <c r="AC85" s="136" t="s">
        <v>948</v>
      </c>
      <c r="AD85" s="136" t="s">
        <v>5747</v>
      </c>
      <c r="AE85" s="136" t="s">
        <v>5748</v>
      </c>
      <c r="AF85" s="136" t="s">
        <v>5749</v>
      </c>
      <c r="AG85" s="136" t="s">
        <v>1443</v>
      </c>
      <c r="AH85" s="136" t="s">
        <v>5750</v>
      </c>
      <c r="AI85" s="136" t="s">
        <v>5751</v>
      </c>
      <c r="AJ85" s="136" t="s">
        <v>948</v>
      </c>
      <c r="AK85" s="136" t="s">
        <v>948</v>
      </c>
      <c r="AL85" s="136" t="s">
        <v>941</v>
      </c>
      <c r="AM85" s="136" t="s">
        <v>5752</v>
      </c>
      <c r="AN85" s="136" t="s">
        <v>941</v>
      </c>
      <c r="AO85" s="136" t="s">
        <v>941</v>
      </c>
      <c r="AP85" s="136" t="s">
        <v>941</v>
      </c>
      <c r="AQ85" s="136" t="s">
        <v>941</v>
      </c>
      <c r="AR85" s="136" t="s">
        <v>941</v>
      </c>
      <c r="AS85" s="136" t="s">
        <v>941</v>
      </c>
      <c r="AT85" s="136" t="s">
        <v>941</v>
      </c>
      <c r="AU85" s="136" t="s">
        <v>941</v>
      </c>
      <c r="AV85" s="136" t="s">
        <v>941</v>
      </c>
      <c r="AW85" s="136" t="s">
        <v>941</v>
      </c>
      <c r="AX85" s="136" t="s">
        <v>941</v>
      </c>
      <c r="AY85" s="136" t="s">
        <v>941</v>
      </c>
      <c r="AZ85" s="136" t="s">
        <v>941</v>
      </c>
      <c r="BA85" s="136" t="s">
        <v>941</v>
      </c>
      <c r="BB85" s="136" t="s">
        <v>941</v>
      </c>
      <c r="BC85" s="136" t="s">
        <v>941</v>
      </c>
      <c r="BD85" s="136" t="s">
        <v>941</v>
      </c>
      <c r="BE85" s="136" t="s">
        <v>941</v>
      </c>
      <c r="BF85" s="136" t="s">
        <v>941</v>
      </c>
      <c r="BG85" s="136" t="s">
        <v>941</v>
      </c>
      <c r="BH85" s="136" t="s">
        <v>941</v>
      </c>
      <c r="BI85" s="136" t="s">
        <v>941</v>
      </c>
      <c r="BJ85" s="136" t="s">
        <v>941</v>
      </c>
      <c r="BK85" s="136" t="s">
        <v>1192</v>
      </c>
      <c r="BL85" s="136" t="s">
        <v>941</v>
      </c>
      <c r="BM85" s="136" t="s">
        <v>941</v>
      </c>
      <c r="BN85" s="136" t="s">
        <v>941</v>
      </c>
      <c r="BO85" s="136" t="s">
        <v>941</v>
      </c>
      <c r="BP85" s="136" t="s">
        <v>941</v>
      </c>
      <c r="BQ85" s="136" t="s">
        <v>941</v>
      </c>
      <c r="BR85" s="136" t="s">
        <v>941</v>
      </c>
      <c r="BS85" s="136" t="s">
        <v>941</v>
      </c>
      <c r="BT85" s="136" t="s">
        <v>941</v>
      </c>
      <c r="BU85" s="136" t="s">
        <v>941</v>
      </c>
      <c r="BV85" s="136" t="s">
        <v>941</v>
      </c>
      <c r="BW85" s="136" t="s">
        <v>941</v>
      </c>
      <c r="BX85" s="136" t="s">
        <v>941</v>
      </c>
      <c r="BY85" s="136" t="s">
        <v>941</v>
      </c>
      <c r="BZ85" s="136" t="s">
        <v>941</v>
      </c>
      <c r="CA85" s="136" t="s">
        <v>941</v>
      </c>
      <c r="CB85" s="136" t="s">
        <v>1192</v>
      </c>
      <c r="CC85" s="136" t="s">
        <v>948</v>
      </c>
      <c r="CD85" s="136" t="s">
        <v>941</v>
      </c>
      <c r="CE85" s="136" t="s">
        <v>948</v>
      </c>
      <c r="CF85" s="136" t="s">
        <v>941</v>
      </c>
      <c r="CG85" s="136" t="s">
        <v>948</v>
      </c>
      <c r="CH85" s="136" t="s">
        <v>1227</v>
      </c>
      <c r="CI85" s="136" t="s">
        <v>5753</v>
      </c>
      <c r="CJ85" s="136" t="s">
        <v>941</v>
      </c>
      <c r="CK85" s="136" t="s">
        <v>941</v>
      </c>
      <c r="CL85" s="136" t="s">
        <v>941</v>
      </c>
      <c r="CM85" s="136" t="s">
        <v>5753</v>
      </c>
      <c r="CN85" s="136" t="s">
        <v>5753</v>
      </c>
      <c r="CO85" s="136" t="s">
        <v>5754</v>
      </c>
      <c r="CP85" s="136" t="s">
        <v>941</v>
      </c>
      <c r="CQ85" s="136" t="s">
        <v>941</v>
      </c>
      <c r="CR85" s="136" t="s">
        <v>941</v>
      </c>
      <c r="CS85" s="136" t="s">
        <v>941</v>
      </c>
      <c r="CT85" s="136" t="s">
        <v>941</v>
      </c>
      <c r="CU85" s="136" t="s">
        <v>941</v>
      </c>
      <c r="CV85" s="136" t="s">
        <v>941</v>
      </c>
      <c r="CW85" s="136" t="s">
        <v>941</v>
      </c>
      <c r="CX85" s="136" t="s">
        <v>941</v>
      </c>
      <c r="CY85" s="136" t="s">
        <v>941</v>
      </c>
      <c r="CZ85" s="136" t="s">
        <v>941</v>
      </c>
      <c r="DA85" s="136" t="s">
        <v>941</v>
      </c>
      <c r="DB85" s="136" t="s">
        <v>5755</v>
      </c>
      <c r="DC85" s="136" t="s">
        <v>941</v>
      </c>
      <c r="DD85" s="136" t="s">
        <v>941</v>
      </c>
      <c r="DE85" s="136" t="s">
        <v>941</v>
      </c>
      <c r="DF85" s="136" t="s">
        <v>941</v>
      </c>
      <c r="DG85" s="136" t="s">
        <v>941</v>
      </c>
      <c r="DH85" s="136" t="s">
        <v>941</v>
      </c>
      <c r="DI85" s="136" t="s">
        <v>941</v>
      </c>
      <c r="DJ85" s="136" t="s">
        <v>1692</v>
      </c>
      <c r="DK85" s="137">
        <v>42754.625879629632</v>
      </c>
      <c r="DL85" s="136" t="s">
        <v>1692</v>
      </c>
      <c r="DM85" s="137">
        <v>42754.625879629632</v>
      </c>
      <c r="DN85" s="133">
        <v>42086.585775462961</v>
      </c>
      <c r="DO85" s="132" t="s">
        <v>957</v>
      </c>
      <c r="DP85" s="133">
        <v>42086.585775462961</v>
      </c>
    </row>
    <row r="86" spans="1:120" ht="58" x14ac:dyDescent="0.35">
      <c r="A86" s="135">
        <v>85</v>
      </c>
      <c r="B86" s="136" t="s">
        <v>4364</v>
      </c>
      <c r="C86" s="135">
        <v>61</v>
      </c>
      <c r="D86" s="135" t="b">
        <v>1</v>
      </c>
      <c r="E86" s="136" t="s">
        <v>941</v>
      </c>
      <c r="F86" s="136" t="s">
        <v>2353</v>
      </c>
      <c r="G86" s="136" t="s">
        <v>1305</v>
      </c>
      <c r="H86" s="136" t="s">
        <v>2354</v>
      </c>
      <c r="I86" s="136" t="s">
        <v>4384</v>
      </c>
      <c r="J86" s="136" t="s">
        <v>2355</v>
      </c>
      <c r="K86" s="136" t="s">
        <v>941</v>
      </c>
      <c r="L86" s="136" t="s">
        <v>2354</v>
      </c>
      <c r="M86" s="136" t="s">
        <v>3938</v>
      </c>
      <c r="N86" s="136" t="s">
        <v>2356</v>
      </c>
      <c r="O86" s="136" t="s">
        <v>948</v>
      </c>
      <c r="P86" s="136" t="s">
        <v>948</v>
      </c>
      <c r="Q86" s="136" t="s">
        <v>948</v>
      </c>
      <c r="R86" s="136" t="s">
        <v>5756</v>
      </c>
      <c r="S86" s="136" t="s">
        <v>5756</v>
      </c>
      <c r="T86" s="136" t="s">
        <v>5757</v>
      </c>
      <c r="U86" s="136" t="s">
        <v>5758</v>
      </c>
      <c r="V86" s="136" t="s">
        <v>948</v>
      </c>
      <c r="W86" s="136" t="s">
        <v>948</v>
      </c>
      <c r="X86" s="136" t="s">
        <v>948</v>
      </c>
      <c r="Y86" s="136" t="s">
        <v>5759</v>
      </c>
      <c r="Z86" s="136" t="s">
        <v>5760</v>
      </c>
      <c r="AA86" s="136" t="s">
        <v>948</v>
      </c>
      <c r="AB86" s="136" t="s">
        <v>5761</v>
      </c>
      <c r="AC86" s="136" t="s">
        <v>5762</v>
      </c>
      <c r="AD86" s="136" t="s">
        <v>5763</v>
      </c>
      <c r="AE86" s="136" t="s">
        <v>5764</v>
      </c>
      <c r="AF86" s="136" t="s">
        <v>5765</v>
      </c>
      <c r="AG86" s="136" t="s">
        <v>1845</v>
      </c>
      <c r="AH86" s="136" t="s">
        <v>5766</v>
      </c>
      <c r="AI86" s="136" t="s">
        <v>5767</v>
      </c>
      <c r="AJ86" s="136" t="s">
        <v>948</v>
      </c>
      <c r="AK86" s="136" t="s">
        <v>948</v>
      </c>
      <c r="AL86" s="136" t="s">
        <v>941</v>
      </c>
      <c r="AM86" s="136" t="s">
        <v>5768</v>
      </c>
      <c r="AN86" s="136" t="s">
        <v>941</v>
      </c>
      <c r="AO86" s="136" t="s">
        <v>941</v>
      </c>
      <c r="AP86" s="136" t="s">
        <v>941</v>
      </c>
      <c r="AQ86" s="136" t="s">
        <v>941</v>
      </c>
      <c r="AR86" s="136" t="s">
        <v>941</v>
      </c>
      <c r="AS86" s="136" t="s">
        <v>941</v>
      </c>
      <c r="AT86" s="136" t="s">
        <v>941</v>
      </c>
      <c r="AU86" s="136" t="s">
        <v>941</v>
      </c>
      <c r="AV86" s="136" t="s">
        <v>941</v>
      </c>
      <c r="AW86" s="136" t="s">
        <v>941</v>
      </c>
      <c r="AX86" s="136" t="s">
        <v>941</v>
      </c>
      <c r="AY86" s="136" t="s">
        <v>941</v>
      </c>
      <c r="AZ86" s="136" t="s">
        <v>941</v>
      </c>
      <c r="BA86" s="136" t="s">
        <v>941</v>
      </c>
      <c r="BB86" s="136" t="s">
        <v>941</v>
      </c>
      <c r="BC86" s="136" t="s">
        <v>941</v>
      </c>
      <c r="BD86" s="136" t="s">
        <v>941</v>
      </c>
      <c r="BE86" s="136" t="s">
        <v>941</v>
      </c>
      <c r="BF86" s="136" t="s">
        <v>941</v>
      </c>
      <c r="BG86" s="136" t="s">
        <v>941</v>
      </c>
      <c r="BH86" s="136" t="s">
        <v>941</v>
      </c>
      <c r="BI86" s="136" t="s">
        <v>941</v>
      </c>
      <c r="BJ86" s="136" t="s">
        <v>941</v>
      </c>
      <c r="BK86" s="136" t="s">
        <v>963</v>
      </c>
      <c r="BL86" s="136" t="s">
        <v>5769</v>
      </c>
      <c r="BM86" s="136" t="s">
        <v>1071</v>
      </c>
      <c r="BN86" s="136" t="s">
        <v>941</v>
      </c>
      <c r="BO86" s="136" t="s">
        <v>941</v>
      </c>
      <c r="BP86" s="136" t="s">
        <v>941</v>
      </c>
      <c r="BQ86" s="136" t="s">
        <v>941</v>
      </c>
      <c r="BR86" s="136" t="s">
        <v>941</v>
      </c>
      <c r="BS86" s="136" t="s">
        <v>941</v>
      </c>
      <c r="BT86" s="136" t="s">
        <v>941</v>
      </c>
      <c r="BU86" s="136" t="s">
        <v>941</v>
      </c>
      <c r="BV86" s="136" t="s">
        <v>941</v>
      </c>
      <c r="BW86" s="136" t="s">
        <v>941</v>
      </c>
      <c r="BX86" s="136" t="s">
        <v>941</v>
      </c>
      <c r="BY86" s="136" t="s">
        <v>941</v>
      </c>
      <c r="BZ86" s="136" t="s">
        <v>941</v>
      </c>
      <c r="CA86" s="136" t="s">
        <v>941</v>
      </c>
      <c r="CB86" s="136" t="s">
        <v>4099</v>
      </c>
      <c r="CC86" s="136" t="s">
        <v>948</v>
      </c>
      <c r="CD86" s="136" t="s">
        <v>941</v>
      </c>
      <c r="CE86" s="136" t="s">
        <v>948</v>
      </c>
      <c r="CF86" s="136" t="s">
        <v>941</v>
      </c>
      <c r="CG86" s="136" t="s">
        <v>948</v>
      </c>
      <c r="CH86" s="136" t="s">
        <v>948</v>
      </c>
      <c r="CI86" s="136" t="s">
        <v>941</v>
      </c>
      <c r="CJ86" s="136" t="s">
        <v>941</v>
      </c>
      <c r="CK86" s="136" t="s">
        <v>941</v>
      </c>
      <c r="CL86" s="136" t="s">
        <v>941</v>
      </c>
      <c r="CM86" s="136" t="s">
        <v>941</v>
      </c>
      <c r="CN86" s="136" t="s">
        <v>948</v>
      </c>
      <c r="CO86" s="136" t="s">
        <v>540</v>
      </c>
      <c r="CP86" s="136" t="s">
        <v>941</v>
      </c>
      <c r="CQ86" s="136" t="s">
        <v>941</v>
      </c>
      <c r="CR86" s="136" t="s">
        <v>941</v>
      </c>
      <c r="CS86" s="136" t="s">
        <v>941</v>
      </c>
      <c r="CT86" s="136" t="s">
        <v>941</v>
      </c>
      <c r="CU86" s="136" t="s">
        <v>941</v>
      </c>
      <c r="CV86" s="136" t="s">
        <v>941</v>
      </c>
      <c r="CW86" s="136" t="s">
        <v>941</v>
      </c>
      <c r="CX86" s="136" t="s">
        <v>941</v>
      </c>
      <c r="CY86" s="136" t="s">
        <v>941</v>
      </c>
      <c r="CZ86" s="136" t="s">
        <v>941</v>
      </c>
      <c r="DA86" s="136" t="s">
        <v>941</v>
      </c>
      <c r="DB86" s="136" t="s">
        <v>941</v>
      </c>
      <c r="DC86" s="136" t="s">
        <v>941</v>
      </c>
      <c r="DD86" s="136" t="s">
        <v>941</v>
      </c>
      <c r="DE86" s="136" t="s">
        <v>941</v>
      </c>
      <c r="DF86" s="136" t="s">
        <v>941</v>
      </c>
      <c r="DG86" s="136" t="s">
        <v>941</v>
      </c>
      <c r="DH86" s="136" t="s">
        <v>941</v>
      </c>
      <c r="DI86" s="136" t="s">
        <v>941</v>
      </c>
      <c r="DJ86" s="136" t="s">
        <v>1692</v>
      </c>
      <c r="DK86" s="137">
        <v>42754.625902777778</v>
      </c>
      <c r="DL86" s="136" t="s">
        <v>1692</v>
      </c>
      <c r="DM86" s="137">
        <v>42754.625902777778</v>
      </c>
      <c r="DN86" s="133">
        <v>42086.585798611108</v>
      </c>
      <c r="DO86" s="132" t="s">
        <v>957</v>
      </c>
      <c r="DP86" s="133">
        <v>42086.585798611108</v>
      </c>
    </row>
    <row r="87" spans="1:120" ht="72.5" x14ac:dyDescent="0.35">
      <c r="A87" s="135">
        <v>86</v>
      </c>
      <c r="B87" s="136" t="s">
        <v>4364</v>
      </c>
      <c r="C87" s="135">
        <v>339</v>
      </c>
      <c r="D87" s="135" t="b">
        <v>1</v>
      </c>
      <c r="E87" s="136" t="s">
        <v>941</v>
      </c>
      <c r="F87" s="136" t="s">
        <v>2378</v>
      </c>
      <c r="G87" s="136" t="s">
        <v>1005</v>
      </c>
      <c r="H87" s="136" t="s">
        <v>2379</v>
      </c>
      <c r="I87" s="136" t="s">
        <v>4394</v>
      </c>
      <c r="J87" s="136" t="s">
        <v>2378</v>
      </c>
      <c r="K87" s="136" t="s">
        <v>941</v>
      </c>
      <c r="L87" s="136" t="s">
        <v>2379</v>
      </c>
      <c r="M87" s="136" t="s">
        <v>2380</v>
      </c>
      <c r="N87" s="136" t="s">
        <v>5770</v>
      </c>
      <c r="O87" s="136" t="s">
        <v>5771</v>
      </c>
      <c r="P87" s="136" t="s">
        <v>948</v>
      </c>
      <c r="Q87" s="136" t="s">
        <v>948</v>
      </c>
      <c r="R87" s="136" t="s">
        <v>948</v>
      </c>
      <c r="S87" s="136" t="s">
        <v>5771</v>
      </c>
      <c r="T87" s="136" t="s">
        <v>5772</v>
      </c>
      <c r="U87" s="136" t="s">
        <v>5773</v>
      </c>
      <c r="V87" s="136" t="s">
        <v>948</v>
      </c>
      <c r="W87" s="136" t="s">
        <v>948</v>
      </c>
      <c r="X87" s="136" t="s">
        <v>948</v>
      </c>
      <c r="Y87" s="136" t="s">
        <v>5774</v>
      </c>
      <c r="Z87" s="136" t="s">
        <v>948</v>
      </c>
      <c r="AA87" s="136" t="s">
        <v>948</v>
      </c>
      <c r="AB87" s="136" t="s">
        <v>5774</v>
      </c>
      <c r="AC87" s="136" t="s">
        <v>948</v>
      </c>
      <c r="AD87" s="136" t="s">
        <v>5774</v>
      </c>
      <c r="AE87" s="136" t="s">
        <v>5775</v>
      </c>
      <c r="AF87" s="136" t="s">
        <v>5776</v>
      </c>
      <c r="AG87" s="136" t="s">
        <v>1873</v>
      </c>
      <c r="AH87" s="136" t="s">
        <v>5777</v>
      </c>
      <c r="AI87" s="136" t="s">
        <v>5778</v>
      </c>
      <c r="AJ87" s="136" t="s">
        <v>5779</v>
      </c>
      <c r="AK87" s="136" t="s">
        <v>4029</v>
      </c>
      <c r="AL87" s="136" t="s">
        <v>941</v>
      </c>
      <c r="AM87" s="136" t="s">
        <v>5780</v>
      </c>
      <c r="AN87" s="136" t="s">
        <v>941</v>
      </c>
      <c r="AO87" s="136" t="s">
        <v>941</v>
      </c>
      <c r="AP87" s="136" t="s">
        <v>941</v>
      </c>
      <c r="AQ87" s="136" t="s">
        <v>941</v>
      </c>
      <c r="AR87" s="136" t="s">
        <v>941</v>
      </c>
      <c r="AS87" s="136" t="s">
        <v>941</v>
      </c>
      <c r="AT87" s="136" t="s">
        <v>941</v>
      </c>
      <c r="AU87" s="136" t="s">
        <v>941</v>
      </c>
      <c r="AV87" s="136" t="s">
        <v>941</v>
      </c>
      <c r="AW87" s="136" t="s">
        <v>941</v>
      </c>
      <c r="AX87" s="136" t="s">
        <v>941</v>
      </c>
      <c r="AY87" s="136" t="s">
        <v>941</v>
      </c>
      <c r="AZ87" s="136" t="s">
        <v>941</v>
      </c>
      <c r="BA87" s="136" t="s">
        <v>941</v>
      </c>
      <c r="BB87" s="136" t="s">
        <v>941</v>
      </c>
      <c r="BC87" s="136" t="s">
        <v>941</v>
      </c>
      <c r="BD87" s="136" t="s">
        <v>941</v>
      </c>
      <c r="BE87" s="136" t="s">
        <v>941</v>
      </c>
      <c r="BF87" s="136" t="s">
        <v>941</v>
      </c>
      <c r="BG87" s="136" t="s">
        <v>941</v>
      </c>
      <c r="BH87" s="136" t="s">
        <v>941</v>
      </c>
      <c r="BI87" s="136" t="s">
        <v>941</v>
      </c>
      <c r="BJ87" s="136" t="s">
        <v>941</v>
      </c>
      <c r="BK87" s="136" t="s">
        <v>1523</v>
      </c>
      <c r="BL87" s="136" t="s">
        <v>948</v>
      </c>
      <c r="BM87" s="136" t="s">
        <v>941</v>
      </c>
      <c r="BN87" s="136" t="s">
        <v>948</v>
      </c>
      <c r="BO87" s="136" t="s">
        <v>1107</v>
      </c>
      <c r="BP87" s="136" t="s">
        <v>948</v>
      </c>
      <c r="BQ87" s="136" t="s">
        <v>948</v>
      </c>
      <c r="BR87" s="136" t="s">
        <v>941</v>
      </c>
      <c r="BS87" s="136" t="s">
        <v>948</v>
      </c>
      <c r="BT87" s="136" t="s">
        <v>941</v>
      </c>
      <c r="BU87" s="136" t="s">
        <v>948</v>
      </c>
      <c r="BV87" s="136" t="s">
        <v>941</v>
      </c>
      <c r="BW87" s="136" t="s">
        <v>948</v>
      </c>
      <c r="BX87" s="136" t="s">
        <v>941</v>
      </c>
      <c r="BY87" s="136" t="s">
        <v>948</v>
      </c>
      <c r="BZ87" s="136" t="s">
        <v>941</v>
      </c>
      <c r="CA87" s="136" t="s">
        <v>948</v>
      </c>
      <c r="CB87" s="136" t="s">
        <v>977</v>
      </c>
      <c r="CC87" s="136" t="s">
        <v>956</v>
      </c>
      <c r="CD87" s="136" t="s">
        <v>5781</v>
      </c>
      <c r="CE87" s="136" t="s">
        <v>948</v>
      </c>
      <c r="CF87" s="136" t="s">
        <v>941</v>
      </c>
      <c r="CG87" s="136" t="s">
        <v>5781</v>
      </c>
      <c r="CH87" s="136" t="s">
        <v>948</v>
      </c>
      <c r="CI87" s="136" t="s">
        <v>941</v>
      </c>
      <c r="CJ87" s="136" t="s">
        <v>941</v>
      </c>
      <c r="CK87" s="136" t="s">
        <v>941</v>
      </c>
      <c r="CL87" s="136" t="s">
        <v>941</v>
      </c>
      <c r="CM87" s="136" t="s">
        <v>941</v>
      </c>
      <c r="CN87" s="136" t="s">
        <v>948</v>
      </c>
      <c r="CO87" s="136" t="s">
        <v>540</v>
      </c>
      <c r="CP87" s="136" t="s">
        <v>941</v>
      </c>
      <c r="CQ87" s="136" t="s">
        <v>941</v>
      </c>
      <c r="CR87" s="136" t="s">
        <v>941</v>
      </c>
      <c r="CS87" s="136" t="s">
        <v>941</v>
      </c>
      <c r="CT87" s="136" t="s">
        <v>941</v>
      </c>
      <c r="CU87" s="136" t="s">
        <v>941</v>
      </c>
      <c r="CV87" s="136" t="s">
        <v>941</v>
      </c>
      <c r="CW87" s="136" t="s">
        <v>941</v>
      </c>
      <c r="CX87" s="136" t="s">
        <v>941</v>
      </c>
      <c r="CY87" s="136" t="s">
        <v>941</v>
      </c>
      <c r="CZ87" s="136" t="s">
        <v>941</v>
      </c>
      <c r="DA87" s="136" t="s">
        <v>941</v>
      </c>
      <c r="DB87" s="136" t="s">
        <v>941</v>
      </c>
      <c r="DC87" s="136" t="s">
        <v>941</v>
      </c>
      <c r="DD87" s="136" t="s">
        <v>941</v>
      </c>
      <c r="DE87" s="136" t="s">
        <v>941</v>
      </c>
      <c r="DF87" s="136" t="s">
        <v>941</v>
      </c>
      <c r="DG87" s="136" t="s">
        <v>941</v>
      </c>
      <c r="DH87" s="136" t="s">
        <v>941</v>
      </c>
      <c r="DI87" s="136" t="s">
        <v>941</v>
      </c>
      <c r="DJ87" s="136" t="s">
        <v>1692</v>
      </c>
      <c r="DK87" s="137">
        <v>42754.625925925924</v>
      </c>
      <c r="DL87" s="136" t="s">
        <v>1692</v>
      </c>
      <c r="DM87" s="137">
        <v>42754.625925925924</v>
      </c>
      <c r="DN87" s="133">
        <v>42086.585810185185</v>
      </c>
      <c r="DO87" s="132" t="s">
        <v>957</v>
      </c>
      <c r="DP87" s="133">
        <v>42086.585810185185</v>
      </c>
    </row>
    <row r="88" spans="1:120" ht="58" x14ac:dyDescent="0.35">
      <c r="A88" s="135">
        <v>87</v>
      </c>
      <c r="B88" s="136" t="s">
        <v>4364</v>
      </c>
      <c r="C88" s="135">
        <v>205</v>
      </c>
      <c r="D88" s="135" t="b">
        <v>1</v>
      </c>
      <c r="E88" s="136" t="s">
        <v>941</v>
      </c>
      <c r="F88" s="136" t="s">
        <v>3943</v>
      </c>
      <c r="G88" s="136" t="s">
        <v>1243</v>
      </c>
      <c r="H88" s="136" t="s">
        <v>2414</v>
      </c>
      <c r="I88" s="136" t="s">
        <v>4683</v>
      </c>
      <c r="J88" s="136" t="s">
        <v>2415</v>
      </c>
      <c r="K88" s="136" t="s">
        <v>529</v>
      </c>
      <c r="L88" s="136" t="s">
        <v>2414</v>
      </c>
      <c r="M88" s="136" t="s">
        <v>2417</v>
      </c>
      <c r="N88" s="136" t="s">
        <v>5782</v>
      </c>
      <c r="O88" s="136" t="s">
        <v>5783</v>
      </c>
      <c r="P88" s="136" t="s">
        <v>5784</v>
      </c>
      <c r="Q88" s="136" t="s">
        <v>948</v>
      </c>
      <c r="R88" s="136" t="s">
        <v>948</v>
      </c>
      <c r="S88" s="136" t="s">
        <v>5785</v>
      </c>
      <c r="T88" s="136" t="s">
        <v>5786</v>
      </c>
      <c r="U88" s="136" t="s">
        <v>5787</v>
      </c>
      <c r="V88" s="136" t="s">
        <v>5788</v>
      </c>
      <c r="W88" s="136" t="s">
        <v>5789</v>
      </c>
      <c r="X88" s="136" t="s">
        <v>5790</v>
      </c>
      <c r="Y88" s="136" t="s">
        <v>5791</v>
      </c>
      <c r="Z88" s="136" t="s">
        <v>5792</v>
      </c>
      <c r="AA88" s="136" t="s">
        <v>5793</v>
      </c>
      <c r="AB88" s="136" t="s">
        <v>5794</v>
      </c>
      <c r="AC88" s="136" t="s">
        <v>948</v>
      </c>
      <c r="AD88" s="136" t="s">
        <v>5794</v>
      </c>
      <c r="AE88" s="136" t="s">
        <v>5795</v>
      </c>
      <c r="AF88" s="136" t="s">
        <v>5796</v>
      </c>
      <c r="AG88" s="136" t="s">
        <v>1443</v>
      </c>
      <c r="AH88" s="136" t="s">
        <v>5797</v>
      </c>
      <c r="AI88" s="136" t="s">
        <v>4221</v>
      </c>
      <c r="AJ88" s="136" t="s">
        <v>3629</v>
      </c>
      <c r="AK88" s="136" t="s">
        <v>948</v>
      </c>
      <c r="AL88" s="136" t="s">
        <v>941</v>
      </c>
      <c r="AM88" s="136" t="s">
        <v>5798</v>
      </c>
      <c r="AN88" s="136" t="s">
        <v>941</v>
      </c>
      <c r="AO88" s="136" t="s">
        <v>941</v>
      </c>
      <c r="AP88" s="136" t="s">
        <v>941</v>
      </c>
      <c r="AQ88" s="136" t="s">
        <v>941</v>
      </c>
      <c r="AR88" s="136" t="s">
        <v>941</v>
      </c>
      <c r="AS88" s="136" t="s">
        <v>941</v>
      </c>
      <c r="AT88" s="136" t="s">
        <v>941</v>
      </c>
      <c r="AU88" s="136" t="s">
        <v>941</v>
      </c>
      <c r="AV88" s="136" t="s">
        <v>941</v>
      </c>
      <c r="AW88" s="136" t="s">
        <v>941</v>
      </c>
      <c r="AX88" s="136" t="s">
        <v>941</v>
      </c>
      <c r="AY88" s="136" t="s">
        <v>941</v>
      </c>
      <c r="AZ88" s="136" t="s">
        <v>941</v>
      </c>
      <c r="BA88" s="136" t="s">
        <v>941</v>
      </c>
      <c r="BB88" s="136" t="s">
        <v>941</v>
      </c>
      <c r="BC88" s="136" t="s">
        <v>941</v>
      </c>
      <c r="BD88" s="136" t="s">
        <v>941</v>
      </c>
      <c r="BE88" s="136" t="s">
        <v>941</v>
      </c>
      <c r="BF88" s="136" t="s">
        <v>941</v>
      </c>
      <c r="BG88" s="136" t="s">
        <v>941</v>
      </c>
      <c r="BH88" s="136" t="s">
        <v>941</v>
      </c>
      <c r="BI88" s="136" t="s">
        <v>941</v>
      </c>
      <c r="BJ88" s="136" t="s">
        <v>941</v>
      </c>
      <c r="BK88" s="136" t="s">
        <v>1086</v>
      </c>
      <c r="BL88" s="136" t="s">
        <v>941</v>
      </c>
      <c r="BM88" s="136" t="s">
        <v>941</v>
      </c>
      <c r="BN88" s="136" t="s">
        <v>941</v>
      </c>
      <c r="BO88" s="136" t="s">
        <v>941</v>
      </c>
      <c r="BP88" s="136" t="s">
        <v>941</v>
      </c>
      <c r="BQ88" s="136" t="s">
        <v>941</v>
      </c>
      <c r="BR88" s="136" t="s">
        <v>941</v>
      </c>
      <c r="BS88" s="136" t="s">
        <v>941</v>
      </c>
      <c r="BT88" s="136" t="s">
        <v>941</v>
      </c>
      <c r="BU88" s="136" t="s">
        <v>941</v>
      </c>
      <c r="BV88" s="136" t="s">
        <v>941</v>
      </c>
      <c r="BW88" s="136" t="s">
        <v>941</v>
      </c>
      <c r="BX88" s="136" t="s">
        <v>941</v>
      </c>
      <c r="BY88" s="136" t="s">
        <v>941</v>
      </c>
      <c r="BZ88" s="136" t="s">
        <v>941</v>
      </c>
      <c r="CA88" s="136" t="s">
        <v>941</v>
      </c>
      <c r="CB88" s="136" t="s">
        <v>1086</v>
      </c>
      <c r="CC88" s="136" t="s">
        <v>948</v>
      </c>
      <c r="CD88" s="136" t="s">
        <v>941</v>
      </c>
      <c r="CE88" s="136" t="s">
        <v>948</v>
      </c>
      <c r="CF88" s="136" t="s">
        <v>941</v>
      </c>
      <c r="CG88" s="136" t="s">
        <v>948</v>
      </c>
      <c r="CH88" s="136" t="s">
        <v>948</v>
      </c>
      <c r="CI88" s="136" t="s">
        <v>941</v>
      </c>
      <c r="CJ88" s="136" t="s">
        <v>941</v>
      </c>
      <c r="CK88" s="136" t="s">
        <v>941</v>
      </c>
      <c r="CL88" s="136" t="s">
        <v>941</v>
      </c>
      <c r="CM88" s="136" t="s">
        <v>941</v>
      </c>
      <c r="CN88" s="136" t="s">
        <v>948</v>
      </c>
      <c r="CO88" s="136" t="s">
        <v>540</v>
      </c>
      <c r="CP88" s="136" t="s">
        <v>941</v>
      </c>
      <c r="CQ88" s="136" t="s">
        <v>941</v>
      </c>
      <c r="CR88" s="136" t="s">
        <v>941</v>
      </c>
      <c r="CS88" s="136" t="s">
        <v>941</v>
      </c>
      <c r="CT88" s="136" t="s">
        <v>941</v>
      </c>
      <c r="CU88" s="136" t="s">
        <v>941</v>
      </c>
      <c r="CV88" s="136" t="s">
        <v>941</v>
      </c>
      <c r="CW88" s="136" t="s">
        <v>941</v>
      </c>
      <c r="CX88" s="136" t="s">
        <v>941</v>
      </c>
      <c r="CY88" s="136" t="s">
        <v>941</v>
      </c>
      <c r="CZ88" s="136" t="s">
        <v>941</v>
      </c>
      <c r="DA88" s="136" t="s">
        <v>941</v>
      </c>
      <c r="DB88" s="136" t="s">
        <v>941</v>
      </c>
      <c r="DC88" s="136" t="s">
        <v>941</v>
      </c>
      <c r="DD88" s="136" t="s">
        <v>941</v>
      </c>
      <c r="DE88" s="136" t="s">
        <v>941</v>
      </c>
      <c r="DF88" s="136" t="s">
        <v>941</v>
      </c>
      <c r="DG88" s="136" t="s">
        <v>941</v>
      </c>
      <c r="DH88" s="136" t="s">
        <v>941</v>
      </c>
      <c r="DI88" s="136" t="s">
        <v>941</v>
      </c>
      <c r="DJ88" s="136" t="s">
        <v>1692</v>
      </c>
      <c r="DK88" s="137">
        <v>42754.625949074078</v>
      </c>
      <c r="DL88" s="136" t="s">
        <v>1692</v>
      </c>
      <c r="DM88" s="137">
        <v>42754.625949074078</v>
      </c>
      <c r="DN88" s="133">
        <v>42086.585833333331</v>
      </c>
      <c r="DO88" s="132" t="s">
        <v>957</v>
      </c>
      <c r="DP88" s="133">
        <v>42086.585833333331</v>
      </c>
    </row>
    <row r="89" spans="1:120" ht="72.5" x14ac:dyDescent="0.35">
      <c r="A89" s="135">
        <v>88</v>
      </c>
      <c r="B89" s="136" t="s">
        <v>4364</v>
      </c>
      <c r="C89" s="135">
        <v>94</v>
      </c>
      <c r="D89" s="135" t="b">
        <v>1</v>
      </c>
      <c r="E89" s="136" t="s">
        <v>941</v>
      </c>
      <c r="F89" s="136" t="s">
        <v>2932</v>
      </c>
      <c r="G89" s="136" t="s">
        <v>1243</v>
      </c>
      <c r="H89" s="136" t="s">
        <v>2931</v>
      </c>
      <c r="I89" s="136" t="s">
        <v>4560</v>
      </c>
      <c r="J89" s="136" t="s">
        <v>4183</v>
      </c>
      <c r="K89" s="136" t="s">
        <v>941</v>
      </c>
      <c r="L89" s="136" t="s">
        <v>941</v>
      </c>
      <c r="M89" s="136" t="s">
        <v>5799</v>
      </c>
      <c r="N89" s="136" t="s">
        <v>2933</v>
      </c>
      <c r="O89" s="136" t="s">
        <v>5800</v>
      </c>
      <c r="P89" s="136" t="s">
        <v>3353</v>
      </c>
      <c r="Q89" s="136" t="s">
        <v>3354</v>
      </c>
      <c r="R89" s="136" t="s">
        <v>948</v>
      </c>
      <c r="S89" s="136" t="s">
        <v>5801</v>
      </c>
      <c r="T89" s="136" t="s">
        <v>948</v>
      </c>
      <c r="U89" s="136" t="s">
        <v>5801</v>
      </c>
      <c r="V89" s="136" t="s">
        <v>948</v>
      </c>
      <c r="W89" s="136" t="s">
        <v>948</v>
      </c>
      <c r="X89" s="136" t="s">
        <v>948</v>
      </c>
      <c r="Y89" s="136" t="s">
        <v>948</v>
      </c>
      <c r="Z89" s="136" t="s">
        <v>948</v>
      </c>
      <c r="AA89" s="136" t="s">
        <v>5802</v>
      </c>
      <c r="AB89" s="136" t="s">
        <v>5802</v>
      </c>
      <c r="AC89" s="136" t="s">
        <v>948</v>
      </c>
      <c r="AD89" s="136" t="s">
        <v>5802</v>
      </c>
      <c r="AE89" s="136" t="s">
        <v>5803</v>
      </c>
      <c r="AF89" s="136" t="s">
        <v>5804</v>
      </c>
      <c r="AG89" s="136" t="s">
        <v>1275</v>
      </c>
      <c r="AH89" s="136" t="s">
        <v>5805</v>
      </c>
      <c r="AI89" s="136" t="s">
        <v>1608</v>
      </c>
      <c r="AJ89" s="136" t="s">
        <v>1795</v>
      </c>
      <c r="AK89" s="136" t="s">
        <v>948</v>
      </c>
      <c r="AL89" s="136" t="s">
        <v>941</v>
      </c>
      <c r="AM89" s="136" t="s">
        <v>5806</v>
      </c>
      <c r="AN89" s="136" t="s">
        <v>941</v>
      </c>
      <c r="AO89" s="136" t="s">
        <v>941</v>
      </c>
      <c r="AP89" s="136" t="s">
        <v>941</v>
      </c>
      <c r="AQ89" s="136" t="s">
        <v>941</v>
      </c>
      <c r="AR89" s="136" t="s">
        <v>941</v>
      </c>
      <c r="AS89" s="136" t="s">
        <v>941</v>
      </c>
      <c r="AT89" s="136" t="s">
        <v>941</v>
      </c>
      <c r="AU89" s="136" t="s">
        <v>941</v>
      </c>
      <c r="AV89" s="136" t="s">
        <v>941</v>
      </c>
      <c r="AW89" s="136" t="s">
        <v>941</v>
      </c>
      <c r="AX89" s="136" t="s">
        <v>941</v>
      </c>
      <c r="AY89" s="136" t="s">
        <v>941</v>
      </c>
      <c r="AZ89" s="136" t="s">
        <v>941</v>
      </c>
      <c r="BA89" s="136" t="s">
        <v>941</v>
      </c>
      <c r="BB89" s="136" t="s">
        <v>941</v>
      </c>
      <c r="BC89" s="136" t="s">
        <v>941</v>
      </c>
      <c r="BD89" s="136" t="s">
        <v>941</v>
      </c>
      <c r="BE89" s="136" t="s">
        <v>941</v>
      </c>
      <c r="BF89" s="136" t="s">
        <v>941</v>
      </c>
      <c r="BG89" s="136" t="s">
        <v>941</v>
      </c>
      <c r="BH89" s="136" t="s">
        <v>941</v>
      </c>
      <c r="BI89" s="136" t="s">
        <v>941</v>
      </c>
      <c r="BJ89" s="136" t="s">
        <v>941</v>
      </c>
      <c r="BK89" s="136" t="s">
        <v>941</v>
      </c>
      <c r="BL89" s="136" t="s">
        <v>941</v>
      </c>
      <c r="BM89" s="136" t="s">
        <v>941</v>
      </c>
      <c r="BN89" s="136" t="s">
        <v>941</v>
      </c>
      <c r="BO89" s="136" t="s">
        <v>941</v>
      </c>
      <c r="BP89" s="136" t="s">
        <v>941</v>
      </c>
      <c r="BQ89" s="136" t="s">
        <v>941</v>
      </c>
      <c r="BR89" s="136" t="s">
        <v>941</v>
      </c>
      <c r="BS89" s="136" t="s">
        <v>941</v>
      </c>
      <c r="BT89" s="136" t="s">
        <v>941</v>
      </c>
      <c r="BU89" s="136" t="s">
        <v>941</v>
      </c>
      <c r="BV89" s="136" t="s">
        <v>941</v>
      </c>
      <c r="BW89" s="136" t="s">
        <v>941</v>
      </c>
      <c r="BX89" s="136" t="s">
        <v>941</v>
      </c>
      <c r="BY89" s="136" t="s">
        <v>941</v>
      </c>
      <c r="BZ89" s="136" t="s">
        <v>941</v>
      </c>
      <c r="CA89" s="136" t="s">
        <v>941</v>
      </c>
      <c r="CB89" s="136" t="s">
        <v>948</v>
      </c>
      <c r="CC89" s="136" t="s">
        <v>948</v>
      </c>
      <c r="CD89" s="136" t="s">
        <v>941</v>
      </c>
      <c r="CE89" s="136" t="s">
        <v>948</v>
      </c>
      <c r="CF89" s="136" t="s">
        <v>941</v>
      </c>
      <c r="CG89" s="136" t="s">
        <v>948</v>
      </c>
      <c r="CH89" s="136" t="s">
        <v>948</v>
      </c>
      <c r="CI89" s="136" t="s">
        <v>941</v>
      </c>
      <c r="CJ89" s="136" t="s">
        <v>941</v>
      </c>
      <c r="CK89" s="136" t="s">
        <v>941</v>
      </c>
      <c r="CL89" s="136" t="s">
        <v>941</v>
      </c>
      <c r="CM89" s="136" t="s">
        <v>941</v>
      </c>
      <c r="CN89" s="136" t="s">
        <v>948</v>
      </c>
      <c r="CO89" s="136" t="s">
        <v>540</v>
      </c>
      <c r="CP89" s="136" t="s">
        <v>941</v>
      </c>
      <c r="CQ89" s="136" t="s">
        <v>941</v>
      </c>
      <c r="CR89" s="136" t="s">
        <v>941</v>
      </c>
      <c r="CS89" s="136" t="s">
        <v>941</v>
      </c>
      <c r="CT89" s="136" t="s">
        <v>941</v>
      </c>
      <c r="CU89" s="136" t="s">
        <v>941</v>
      </c>
      <c r="CV89" s="136" t="s">
        <v>941</v>
      </c>
      <c r="CW89" s="136" t="s">
        <v>941</v>
      </c>
      <c r="CX89" s="136" t="s">
        <v>941</v>
      </c>
      <c r="CY89" s="136" t="s">
        <v>941</v>
      </c>
      <c r="CZ89" s="136" t="s">
        <v>941</v>
      </c>
      <c r="DA89" s="136" t="s">
        <v>941</v>
      </c>
      <c r="DB89" s="136" t="s">
        <v>941</v>
      </c>
      <c r="DC89" s="136" t="s">
        <v>941</v>
      </c>
      <c r="DD89" s="136" t="s">
        <v>941</v>
      </c>
      <c r="DE89" s="136" t="s">
        <v>941</v>
      </c>
      <c r="DF89" s="136" t="s">
        <v>941</v>
      </c>
      <c r="DG89" s="136" t="s">
        <v>941</v>
      </c>
      <c r="DH89" s="136" t="s">
        <v>941</v>
      </c>
      <c r="DI89" s="136" t="s">
        <v>941</v>
      </c>
      <c r="DJ89" s="136" t="s">
        <v>1692</v>
      </c>
      <c r="DK89" s="137">
        <v>42755.472060185188</v>
      </c>
      <c r="DL89" s="136" t="s">
        <v>1692</v>
      </c>
      <c r="DM89" s="137">
        <v>42755.473611111112</v>
      </c>
      <c r="DN89" s="133">
        <v>42086.585856481484</v>
      </c>
      <c r="DO89" s="132" t="s">
        <v>957</v>
      </c>
      <c r="DP89" s="133">
        <v>42086.585856481484</v>
      </c>
    </row>
    <row r="90" spans="1:120" ht="43.5" x14ac:dyDescent="0.35">
      <c r="A90" s="135">
        <v>89</v>
      </c>
      <c r="B90" s="136" t="s">
        <v>4364</v>
      </c>
      <c r="C90" s="135">
        <v>54</v>
      </c>
      <c r="D90" s="135" t="b">
        <v>1</v>
      </c>
      <c r="E90" s="136" t="s">
        <v>1196</v>
      </c>
      <c r="F90" s="136" t="s">
        <v>1059</v>
      </c>
      <c r="G90" s="136" t="s">
        <v>1010</v>
      </c>
      <c r="H90" s="136" t="s">
        <v>1060</v>
      </c>
      <c r="I90" s="136" t="s">
        <v>941</v>
      </c>
      <c r="J90" s="136" t="s">
        <v>1059</v>
      </c>
      <c r="K90" s="136" t="s">
        <v>410</v>
      </c>
      <c r="L90" s="136" t="s">
        <v>1060</v>
      </c>
      <c r="M90" s="136" t="s">
        <v>1061</v>
      </c>
      <c r="N90" s="136" t="s">
        <v>1062</v>
      </c>
      <c r="O90" s="136" t="s">
        <v>5807</v>
      </c>
      <c r="P90" s="136" t="s">
        <v>5808</v>
      </c>
      <c r="Q90" s="136" t="s">
        <v>948</v>
      </c>
      <c r="R90" s="136" t="s">
        <v>948</v>
      </c>
      <c r="S90" s="136" t="s">
        <v>5809</v>
      </c>
      <c r="T90" s="136" t="s">
        <v>5810</v>
      </c>
      <c r="U90" s="136" t="s">
        <v>5811</v>
      </c>
      <c r="V90" s="136" t="s">
        <v>5812</v>
      </c>
      <c r="W90" s="136" t="s">
        <v>1951</v>
      </c>
      <c r="X90" s="136" t="s">
        <v>5813</v>
      </c>
      <c r="Y90" s="136" t="s">
        <v>5814</v>
      </c>
      <c r="Z90" s="136" t="s">
        <v>5815</v>
      </c>
      <c r="AA90" s="136" t="s">
        <v>948</v>
      </c>
      <c r="AB90" s="136" t="s">
        <v>5816</v>
      </c>
      <c r="AC90" s="136" t="s">
        <v>948</v>
      </c>
      <c r="AD90" s="136" t="s">
        <v>5816</v>
      </c>
      <c r="AE90" s="136" t="s">
        <v>5817</v>
      </c>
      <c r="AF90" s="136" t="s">
        <v>5818</v>
      </c>
      <c r="AG90" s="136" t="s">
        <v>1833</v>
      </c>
      <c r="AH90" s="136" t="s">
        <v>5819</v>
      </c>
      <c r="AI90" s="136" t="s">
        <v>1521</v>
      </c>
      <c r="AJ90" s="136" t="s">
        <v>1212</v>
      </c>
      <c r="AK90" s="136" t="s">
        <v>1541</v>
      </c>
      <c r="AL90" s="136" t="s">
        <v>941</v>
      </c>
      <c r="AM90" s="136" t="s">
        <v>5820</v>
      </c>
      <c r="AN90" s="136" t="s">
        <v>941</v>
      </c>
      <c r="AO90" s="136" t="s">
        <v>941</v>
      </c>
      <c r="AP90" s="136" t="s">
        <v>941</v>
      </c>
      <c r="AQ90" s="136" t="s">
        <v>941</v>
      </c>
      <c r="AR90" s="136" t="s">
        <v>941</v>
      </c>
      <c r="AS90" s="136" t="s">
        <v>941</v>
      </c>
      <c r="AT90" s="136" t="s">
        <v>941</v>
      </c>
      <c r="AU90" s="136" t="s">
        <v>941</v>
      </c>
      <c r="AV90" s="136" t="s">
        <v>941</v>
      </c>
      <c r="AW90" s="136" t="s">
        <v>941</v>
      </c>
      <c r="AX90" s="136" t="s">
        <v>941</v>
      </c>
      <c r="AY90" s="136" t="s">
        <v>941</v>
      </c>
      <c r="AZ90" s="136" t="s">
        <v>941</v>
      </c>
      <c r="BA90" s="136" t="s">
        <v>941</v>
      </c>
      <c r="BB90" s="136" t="s">
        <v>941</v>
      </c>
      <c r="BC90" s="136" t="s">
        <v>941</v>
      </c>
      <c r="BD90" s="136" t="s">
        <v>941</v>
      </c>
      <c r="BE90" s="136" t="s">
        <v>941</v>
      </c>
      <c r="BF90" s="136" t="s">
        <v>941</v>
      </c>
      <c r="BG90" s="136" t="s">
        <v>941</v>
      </c>
      <c r="BH90" s="136" t="s">
        <v>941</v>
      </c>
      <c r="BI90" s="136" t="s">
        <v>941</v>
      </c>
      <c r="BJ90" s="136" t="s">
        <v>941</v>
      </c>
      <c r="BK90" s="136" t="s">
        <v>941</v>
      </c>
      <c r="BL90" s="136" t="s">
        <v>941</v>
      </c>
      <c r="BM90" s="136" t="s">
        <v>941</v>
      </c>
      <c r="BN90" s="136" t="s">
        <v>941</v>
      </c>
      <c r="BO90" s="136" t="s">
        <v>941</v>
      </c>
      <c r="BP90" s="136" t="s">
        <v>941</v>
      </c>
      <c r="BQ90" s="136" t="s">
        <v>941</v>
      </c>
      <c r="BR90" s="136" t="s">
        <v>941</v>
      </c>
      <c r="BS90" s="136" t="s">
        <v>941</v>
      </c>
      <c r="BT90" s="136" t="s">
        <v>941</v>
      </c>
      <c r="BU90" s="136" t="s">
        <v>941</v>
      </c>
      <c r="BV90" s="136" t="s">
        <v>941</v>
      </c>
      <c r="BW90" s="136" t="s">
        <v>941</v>
      </c>
      <c r="BX90" s="136" t="s">
        <v>941</v>
      </c>
      <c r="BY90" s="136" t="s">
        <v>941</v>
      </c>
      <c r="BZ90" s="136" t="s">
        <v>941</v>
      </c>
      <c r="CA90" s="136" t="s">
        <v>941</v>
      </c>
      <c r="CB90" s="136" t="s">
        <v>948</v>
      </c>
      <c r="CC90" s="136" t="s">
        <v>948</v>
      </c>
      <c r="CD90" s="136" t="s">
        <v>941</v>
      </c>
      <c r="CE90" s="136" t="s">
        <v>948</v>
      </c>
      <c r="CF90" s="136" t="s">
        <v>941</v>
      </c>
      <c r="CG90" s="136" t="s">
        <v>948</v>
      </c>
      <c r="CH90" s="136" t="s">
        <v>948</v>
      </c>
      <c r="CI90" s="136" t="s">
        <v>941</v>
      </c>
      <c r="CJ90" s="136" t="s">
        <v>941</v>
      </c>
      <c r="CK90" s="136" t="s">
        <v>941</v>
      </c>
      <c r="CL90" s="136" t="s">
        <v>941</v>
      </c>
      <c r="CM90" s="136" t="s">
        <v>941</v>
      </c>
      <c r="CN90" s="136" t="s">
        <v>948</v>
      </c>
      <c r="CO90" s="136" t="s">
        <v>540</v>
      </c>
      <c r="CP90" s="136" t="s">
        <v>941</v>
      </c>
      <c r="CQ90" s="136" t="s">
        <v>941</v>
      </c>
      <c r="CR90" s="136" t="s">
        <v>941</v>
      </c>
      <c r="CS90" s="136" t="s">
        <v>941</v>
      </c>
      <c r="CT90" s="136" t="s">
        <v>941</v>
      </c>
      <c r="CU90" s="136" t="s">
        <v>941</v>
      </c>
      <c r="CV90" s="136" t="s">
        <v>941</v>
      </c>
      <c r="CW90" s="136" t="s">
        <v>941</v>
      </c>
      <c r="CX90" s="136" t="s">
        <v>941</v>
      </c>
      <c r="CY90" s="136" t="s">
        <v>941</v>
      </c>
      <c r="CZ90" s="136" t="s">
        <v>941</v>
      </c>
      <c r="DA90" s="136" t="s">
        <v>941</v>
      </c>
      <c r="DB90" s="136" t="s">
        <v>941</v>
      </c>
      <c r="DC90" s="136" t="s">
        <v>941</v>
      </c>
      <c r="DD90" s="136" t="s">
        <v>941</v>
      </c>
      <c r="DE90" s="136" t="s">
        <v>941</v>
      </c>
      <c r="DF90" s="136" t="s">
        <v>941</v>
      </c>
      <c r="DG90" s="136" t="s">
        <v>941</v>
      </c>
      <c r="DH90" s="136" t="s">
        <v>941</v>
      </c>
      <c r="DI90" s="136" t="s">
        <v>941</v>
      </c>
      <c r="DJ90" s="136" t="s">
        <v>1692</v>
      </c>
      <c r="DK90" s="137">
        <v>42755.475185185183</v>
      </c>
      <c r="DL90" s="136" t="s">
        <v>1692</v>
      </c>
      <c r="DM90" s="137">
        <v>42755.475185185183</v>
      </c>
      <c r="DN90" s="133">
        <v>42086.585868055554</v>
      </c>
      <c r="DO90" s="132" t="s">
        <v>957</v>
      </c>
      <c r="DP90" s="133">
        <v>42086.585868055554</v>
      </c>
    </row>
    <row r="91" spans="1:120" ht="58" x14ac:dyDescent="0.35">
      <c r="A91" s="135">
        <v>90</v>
      </c>
      <c r="B91" s="136" t="s">
        <v>4364</v>
      </c>
      <c r="C91" s="135">
        <v>55</v>
      </c>
      <c r="D91" s="135" t="b">
        <v>1</v>
      </c>
      <c r="E91" s="136" t="s">
        <v>1196</v>
      </c>
      <c r="F91" s="136" t="s">
        <v>1059</v>
      </c>
      <c r="G91" s="136" t="s">
        <v>1010</v>
      </c>
      <c r="H91" s="136" t="s">
        <v>1060</v>
      </c>
      <c r="I91" s="136" t="s">
        <v>941</v>
      </c>
      <c r="J91" s="136" t="s">
        <v>1059</v>
      </c>
      <c r="K91" s="136" t="s">
        <v>527</v>
      </c>
      <c r="L91" s="136" t="s">
        <v>1060</v>
      </c>
      <c r="M91" s="136" t="s">
        <v>1061</v>
      </c>
      <c r="N91" s="136" t="s">
        <v>1062</v>
      </c>
      <c r="O91" s="136" t="s">
        <v>5821</v>
      </c>
      <c r="P91" s="136" t="s">
        <v>5822</v>
      </c>
      <c r="Q91" s="136" t="s">
        <v>948</v>
      </c>
      <c r="R91" s="136" t="s">
        <v>948</v>
      </c>
      <c r="S91" s="136" t="s">
        <v>5823</v>
      </c>
      <c r="T91" s="136" t="s">
        <v>5824</v>
      </c>
      <c r="U91" s="136" t="s">
        <v>5825</v>
      </c>
      <c r="V91" s="136" t="s">
        <v>5826</v>
      </c>
      <c r="W91" s="136" t="s">
        <v>5827</v>
      </c>
      <c r="X91" s="136" t="s">
        <v>5828</v>
      </c>
      <c r="Y91" s="136" t="s">
        <v>5829</v>
      </c>
      <c r="Z91" s="136" t="s">
        <v>5830</v>
      </c>
      <c r="AA91" s="136" t="s">
        <v>948</v>
      </c>
      <c r="AB91" s="136" t="s">
        <v>5831</v>
      </c>
      <c r="AC91" s="136" t="s">
        <v>948</v>
      </c>
      <c r="AD91" s="136" t="s">
        <v>5831</v>
      </c>
      <c r="AE91" s="136" t="s">
        <v>5832</v>
      </c>
      <c r="AF91" s="136" t="s">
        <v>5833</v>
      </c>
      <c r="AG91" s="136" t="s">
        <v>2408</v>
      </c>
      <c r="AH91" s="136" t="s">
        <v>5834</v>
      </c>
      <c r="AI91" s="136" t="s">
        <v>1599</v>
      </c>
      <c r="AJ91" s="136" t="s">
        <v>1124</v>
      </c>
      <c r="AK91" s="136" t="s">
        <v>5835</v>
      </c>
      <c r="AL91" s="136" t="s">
        <v>941</v>
      </c>
      <c r="AM91" s="136" t="s">
        <v>5836</v>
      </c>
      <c r="AN91" s="136" t="s">
        <v>941</v>
      </c>
      <c r="AO91" s="136" t="s">
        <v>941</v>
      </c>
      <c r="AP91" s="136" t="s">
        <v>941</v>
      </c>
      <c r="AQ91" s="136" t="s">
        <v>941</v>
      </c>
      <c r="AR91" s="136" t="s">
        <v>941</v>
      </c>
      <c r="AS91" s="136" t="s">
        <v>941</v>
      </c>
      <c r="AT91" s="136" t="s">
        <v>941</v>
      </c>
      <c r="AU91" s="136" t="s">
        <v>941</v>
      </c>
      <c r="AV91" s="136" t="s">
        <v>941</v>
      </c>
      <c r="AW91" s="136" t="s">
        <v>941</v>
      </c>
      <c r="AX91" s="136" t="s">
        <v>941</v>
      </c>
      <c r="AY91" s="136" t="s">
        <v>941</v>
      </c>
      <c r="AZ91" s="136" t="s">
        <v>941</v>
      </c>
      <c r="BA91" s="136" t="s">
        <v>941</v>
      </c>
      <c r="BB91" s="136" t="s">
        <v>941</v>
      </c>
      <c r="BC91" s="136" t="s">
        <v>941</v>
      </c>
      <c r="BD91" s="136" t="s">
        <v>941</v>
      </c>
      <c r="BE91" s="136" t="s">
        <v>941</v>
      </c>
      <c r="BF91" s="136" t="s">
        <v>941</v>
      </c>
      <c r="BG91" s="136" t="s">
        <v>941</v>
      </c>
      <c r="BH91" s="136" t="s">
        <v>941</v>
      </c>
      <c r="BI91" s="136" t="s">
        <v>941</v>
      </c>
      <c r="BJ91" s="136" t="s">
        <v>941</v>
      </c>
      <c r="BK91" s="136" t="s">
        <v>941</v>
      </c>
      <c r="BL91" s="136" t="s">
        <v>941</v>
      </c>
      <c r="BM91" s="136" t="s">
        <v>941</v>
      </c>
      <c r="BN91" s="136" t="s">
        <v>941</v>
      </c>
      <c r="BO91" s="136" t="s">
        <v>941</v>
      </c>
      <c r="BP91" s="136" t="s">
        <v>941</v>
      </c>
      <c r="BQ91" s="136" t="s">
        <v>941</v>
      </c>
      <c r="BR91" s="136" t="s">
        <v>941</v>
      </c>
      <c r="BS91" s="136" t="s">
        <v>941</v>
      </c>
      <c r="BT91" s="136" t="s">
        <v>941</v>
      </c>
      <c r="BU91" s="136" t="s">
        <v>941</v>
      </c>
      <c r="BV91" s="136" t="s">
        <v>941</v>
      </c>
      <c r="BW91" s="136" t="s">
        <v>941</v>
      </c>
      <c r="BX91" s="136" t="s">
        <v>941</v>
      </c>
      <c r="BY91" s="136" t="s">
        <v>941</v>
      </c>
      <c r="BZ91" s="136" t="s">
        <v>941</v>
      </c>
      <c r="CA91" s="136" t="s">
        <v>941</v>
      </c>
      <c r="CB91" s="136" t="s">
        <v>948</v>
      </c>
      <c r="CC91" s="136" t="s">
        <v>948</v>
      </c>
      <c r="CD91" s="136" t="s">
        <v>941</v>
      </c>
      <c r="CE91" s="136" t="s">
        <v>948</v>
      </c>
      <c r="CF91" s="136" t="s">
        <v>941</v>
      </c>
      <c r="CG91" s="136" t="s">
        <v>948</v>
      </c>
      <c r="CH91" s="136" t="s">
        <v>948</v>
      </c>
      <c r="CI91" s="136" t="s">
        <v>941</v>
      </c>
      <c r="CJ91" s="136" t="s">
        <v>941</v>
      </c>
      <c r="CK91" s="136" t="s">
        <v>941</v>
      </c>
      <c r="CL91" s="136" t="s">
        <v>941</v>
      </c>
      <c r="CM91" s="136" t="s">
        <v>941</v>
      </c>
      <c r="CN91" s="136" t="s">
        <v>948</v>
      </c>
      <c r="CO91" s="136" t="s">
        <v>540</v>
      </c>
      <c r="CP91" s="136" t="s">
        <v>941</v>
      </c>
      <c r="CQ91" s="136" t="s">
        <v>941</v>
      </c>
      <c r="CR91" s="136" t="s">
        <v>941</v>
      </c>
      <c r="CS91" s="136" t="s">
        <v>941</v>
      </c>
      <c r="CT91" s="136" t="s">
        <v>941</v>
      </c>
      <c r="CU91" s="136" t="s">
        <v>941</v>
      </c>
      <c r="CV91" s="136" t="s">
        <v>941</v>
      </c>
      <c r="CW91" s="136" t="s">
        <v>941</v>
      </c>
      <c r="CX91" s="136" t="s">
        <v>941</v>
      </c>
      <c r="CY91" s="136" t="s">
        <v>941</v>
      </c>
      <c r="CZ91" s="136" t="s">
        <v>941</v>
      </c>
      <c r="DA91" s="136" t="s">
        <v>941</v>
      </c>
      <c r="DB91" s="136" t="s">
        <v>941</v>
      </c>
      <c r="DC91" s="136" t="s">
        <v>941</v>
      </c>
      <c r="DD91" s="136" t="s">
        <v>941</v>
      </c>
      <c r="DE91" s="136" t="s">
        <v>5837</v>
      </c>
      <c r="DF91" s="136" t="s">
        <v>941</v>
      </c>
      <c r="DG91" s="136" t="s">
        <v>941</v>
      </c>
      <c r="DH91" s="136" t="s">
        <v>941</v>
      </c>
      <c r="DI91" s="136" t="s">
        <v>941</v>
      </c>
      <c r="DJ91" s="136" t="s">
        <v>1692</v>
      </c>
      <c r="DK91" s="137">
        <v>42755.475486111114</v>
      </c>
      <c r="DL91" s="136" t="s">
        <v>1692</v>
      </c>
      <c r="DM91" s="137">
        <v>42755.475486111114</v>
      </c>
      <c r="DN91" s="133">
        <v>42086.5858912037</v>
      </c>
      <c r="DO91" s="132" t="s">
        <v>1353</v>
      </c>
      <c r="DP91" s="133">
        <v>42157.600682870368</v>
      </c>
    </row>
    <row r="92" spans="1:120" ht="58" x14ac:dyDescent="0.35">
      <c r="A92" s="135">
        <v>91</v>
      </c>
      <c r="B92" s="136" t="s">
        <v>4364</v>
      </c>
      <c r="C92" s="135">
        <v>357</v>
      </c>
      <c r="D92" s="135" t="b">
        <v>1</v>
      </c>
      <c r="E92" s="136" t="s">
        <v>941</v>
      </c>
      <c r="F92" s="136" t="s">
        <v>3822</v>
      </c>
      <c r="G92" s="136" t="s">
        <v>989</v>
      </c>
      <c r="H92" s="136" t="s">
        <v>5838</v>
      </c>
      <c r="I92" s="136" t="s">
        <v>5839</v>
      </c>
      <c r="J92" s="136" t="s">
        <v>3822</v>
      </c>
      <c r="K92" s="136" t="s">
        <v>941</v>
      </c>
      <c r="L92" s="136" t="s">
        <v>5838</v>
      </c>
      <c r="M92" s="136" t="s">
        <v>5840</v>
      </c>
      <c r="N92" s="136" t="s">
        <v>5841</v>
      </c>
      <c r="O92" s="136" t="s">
        <v>5842</v>
      </c>
      <c r="P92" s="136" t="s">
        <v>5843</v>
      </c>
      <c r="Q92" s="136" t="s">
        <v>5844</v>
      </c>
      <c r="R92" s="136" t="s">
        <v>948</v>
      </c>
      <c r="S92" s="136" t="s">
        <v>5845</v>
      </c>
      <c r="T92" s="136" t="s">
        <v>5846</v>
      </c>
      <c r="U92" s="136" t="s">
        <v>5847</v>
      </c>
      <c r="V92" s="136" t="s">
        <v>5848</v>
      </c>
      <c r="W92" s="136" t="s">
        <v>5849</v>
      </c>
      <c r="X92" s="136" t="s">
        <v>5850</v>
      </c>
      <c r="Y92" s="136" t="s">
        <v>5851</v>
      </c>
      <c r="Z92" s="136" t="s">
        <v>5852</v>
      </c>
      <c r="AA92" s="136" t="s">
        <v>948</v>
      </c>
      <c r="AB92" s="136" t="s">
        <v>5853</v>
      </c>
      <c r="AC92" s="136" t="s">
        <v>5854</v>
      </c>
      <c r="AD92" s="136" t="s">
        <v>5855</v>
      </c>
      <c r="AE92" s="136" t="s">
        <v>5856</v>
      </c>
      <c r="AF92" s="136" t="s">
        <v>5857</v>
      </c>
      <c r="AG92" s="136" t="s">
        <v>1489</v>
      </c>
      <c r="AH92" s="136" t="s">
        <v>5858</v>
      </c>
      <c r="AI92" s="136" t="s">
        <v>5859</v>
      </c>
      <c r="AJ92" s="136" t="s">
        <v>5860</v>
      </c>
      <c r="AK92" s="136" t="s">
        <v>948</v>
      </c>
      <c r="AL92" s="136" t="s">
        <v>941</v>
      </c>
      <c r="AM92" s="136" t="s">
        <v>5861</v>
      </c>
      <c r="AN92" s="136" t="s">
        <v>941</v>
      </c>
      <c r="AO92" s="136" t="s">
        <v>941</v>
      </c>
      <c r="AP92" s="136" t="s">
        <v>941</v>
      </c>
      <c r="AQ92" s="136" t="s">
        <v>941</v>
      </c>
      <c r="AR92" s="136" t="s">
        <v>941</v>
      </c>
      <c r="AS92" s="136" t="s">
        <v>941</v>
      </c>
      <c r="AT92" s="136" t="s">
        <v>941</v>
      </c>
      <c r="AU92" s="136" t="s">
        <v>941</v>
      </c>
      <c r="AV92" s="136" t="s">
        <v>941</v>
      </c>
      <c r="AW92" s="136" t="s">
        <v>941</v>
      </c>
      <c r="AX92" s="136" t="s">
        <v>941</v>
      </c>
      <c r="AY92" s="136" t="s">
        <v>941</v>
      </c>
      <c r="AZ92" s="136" t="s">
        <v>941</v>
      </c>
      <c r="BA92" s="136" t="s">
        <v>941</v>
      </c>
      <c r="BB92" s="136" t="s">
        <v>941</v>
      </c>
      <c r="BC92" s="136" t="s">
        <v>941</v>
      </c>
      <c r="BD92" s="136" t="s">
        <v>941</v>
      </c>
      <c r="BE92" s="136" t="s">
        <v>941</v>
      </c>
      <c r="BF92" s="136" t="s">
        <v>941</v>
      </c>
      <c r="BG92" s="136" t="s">
        <v>941</v>
      </c>
      <c r="BH92" s="136" t="s">
        <v>941</v>
      </c>
      <c r="BI92" s="136" t="s">
        <v>941</v>
      </c>
      <c r="BJ92" s="136" t="s">
        <v>941</v>
      </c>
      <c r="BK92" s="136" t="s">
        <v>941</v>
      </c>
      <c r="BL92" s="136" t="s">
        <v>941</v>
      </c>
      <c r="BM92" s="136" t="s">
        <v>941</v>
      </c>
      <c r="BN92" s="136" t="s">
        <v>941</v>
      </c>
      <c r="BO92" s="136" t="s">
        <v>941</v>
      </c>
      <c r="BP92" s="136" t="s">
        <v>941</v>
      </c>
      <c r="BQ92" s="136" t="s">
        <v>941</v>
      </c>
      <c r="BR92" s="136" t="s">
        <v>941</v>
      </c>
      <c r="BS92" s="136" t="s">
        <v>941</v>
      </c>
      <c r="BT92" s="136" t="s">
        <v>941</v>
      </c>
      <c r="BU92" s="136" t="s">
        <v>941</v>
      </c>
      <c r="BV92" s="136" t="s">
        <v>941</v>
      </c>
      <c r="BW92" s="136" t="s">
        <v>941</v>
      </c>
      <c r="BX92" s="136" t="s">
        <v>941</v>
      </c>
      <c r="BY92" s="136" t="s">
        <v>941</v>
      </c>
      <c r="BZ92" s="136" t="s">
        <v>941</v>
      </c>
      <c r="CA92" s="136" t="s">
        <v>941</v>
      </c>
      <c r="CB92" s="136" t="s">
        <v>948</v>
      </c>
      <c r="CC92" s="136" t="s">
        <v>948</v>
      </c>
      <c r="CD92" s="136" t="s">
        <v>941</v>
      </c>
      <c r="CE92" s="136" t="s">
        <v>948</v>
      </c>
      <c r="CF92" s="136" t="s">
        <v>941</v>
      </c>
      <c r="CG92" s="136" t="s">
        <v>948</v>
      </c>
      <c r="CH92" s="136" t="s">
        <v>2245</v>
      </c>
      <c r="CI92" s="136" t="s">
        <v>5862</v>
      </c>
      <c r="CJ92" s="136" t="s">
        <v>5863</v>
      </c>
      <c r="CK92" s="136" t="s">
        <v>941</v>
      </c>
      <c r="CL92" s="136" t="s">
        <v>941</v>
      </c>
      <c r="CM92" s="136" t="s">
        <v>5864</v>
      </c>
      <c r="CN92" s="136" t="s">
        <v>5862</v>
      </c>
      <c r="CO92" s="136" t="s">
        <v>3823</v>
      </c>
      <c r="CP92" s="136" t="s">
        <v>941</v>
      </c>
      <c r="CQ92" s="136" t="s">
        <v>941</v>
      </c>
      <c r="CR92" s="136" t="s">
        <v>941</v>
      </c>
      <c r="CS92" s="136" t="s">
        <v>941</v>
      </c>
      <c r="CT92" s="136" t="s">
        <v>941</v>
      </c>
      <c r="CU92" s="136" t="s">
        <v>941</v>
      </c>
      <c r="CV92" s="136" t="s">
        <v>941</v>
      </c>
      <c r="CW92" s="136" t="s">
        <v>941</v>
      </c>
      <c r="CX92" s="136" t="s">
        <v>941</v>
      </c>
      <c r="CY92" s="136" t="s">
        <v>941</v>
      </c>
      <c r="CZ92" s="136" t="s">
        <v>941</v>
      </c>
      <c r="DA92" s="136" t="s">
        <v>941</v>
      </c>
      <c r="DB92" s="136" t="s">
        <v>941</v>
      </c>
      <c r="DC92" s="136" t="s">
        <v>941</v>
      </c>
      <c r="DD92" s="136" t="s">
        <v>941</v>
      </c>
      <c r="DE92" s="136" t="s">
        <v>941</v>
      </c>
      <c r="DF92" s="136" t="s">
        <v>941</v>
      </c>
      <c r="DG92" s="136" t="s">
        <v>941</v>
      </c>
      <c r="DH92" s="136" t="s">
        <v>941</v>
      </c>
      <c r="DI92" s="136" t="s">
        <v>941</v>
      </c>
      <c r="DJ92" s="136" t="s">
        <v>1692</v>
      </c>
      <c r="DK92" s="137">
        <v>42755.476655092592</v>
      </c>
      <c r="DL92" s="136" t="s">
        <v>1692</v>
      </c>
      <c r="DM92" s="137">
        <v>42755.476655092592</v>
      </c>
      <c r="DN92" s="133">
        <v>42086.5859375</v>
      </c>
      <c r="DO92" s="132" t="s">
        <v>957</v>
      </c>
      <c r="DP92" s="133">
        <v>42086.5859375</v>
      </c>
    </row>
    <row r="93" spans="1:120" ht="72.5" x14ac:dyDescent="0.35">
      <c r="A93" s="135">
        <v>92</v>
      </c>
      <c r="B93" s="136" t="s">
        <v>4364</v>
      </c>
      <c r="C93" s="135">
        <v>297</v>
      </c>
      <c r="D93" s="135" t="b">
        <v>1</v>
      </c>
      <c r="E93" s="136" t="s">
        <v>941</v>
      </c>
      <c r="F93" s="136" t="s">
        <v>5865</v>
      </c>
      <c r="G93" s="136" t="s">
        <v>943</v>
      </c>
      <c r="H93" s="136" t="s">
        <v>5866</v>
      </c>
      <c r="I93" s="136" t="s">
        <v>5839</v>
      </c>
      <c r="J93" s="136" t="s">
        <v>2704</v>
      </c>
      <c r="K93" s="136" t="s">
        <v>941</v>
      </c>
      <c r="L93" s="136" t="s">
        <v>5866</v>
      </c>
      <c r="M93" s="136" t="s">
        <v>5867</v>
      </c>
      <c r="N93" s="136" t="s">
        <v>5868</v>
      </c>
      <c r="O93" s="136" t="s">
        <v>5869</v>
      </c>
      <c r="P93" s="136" t="s">
        <v>5870</v>
      </c>
      <c r="Q93" s="136" t="s">
        <v>5871</v>
      </c>
      <c r="R93" s="136" t="s">
        <v>948</v>
      </c>
      <c r="S93" s="136" t="s">
        <v>5872</v>
      </c>
      <c r="T93" s="136" t="s">
        <v>5873</v>
      </c>
      <c r="U93" s="136" t="s">
        <v>5874</v>
      </c>
      <c r="V93" s="136" t="s">
        <v>948</v>
      </c>
      <c r="W93" s="136" t="s">
        <v>948</v>
      </c>
      <c r="X93" s="136" t="s">
        <v>948</v>
      </c>
      <c r="Y93" s="136" t="s">
        <v>5875</v>
      </c>
      <c r="Z93" s="136" t="s">
        <v>5876</v>
      </c>
      <c r="AA93" s="136" t="s">
        <v>5877</v>
      </c>
      <c r="AB93" s="136" t="s">
        <v>5878</v>
      </c>
      <c r="AC93" s="136" t="s">
        <v>5879</v>
      </c>
      <c r="AD93" s="136" t="s">
        <v>5880</v>
      </c>
      <c r="AE93" s="136" t="s">
        <v>5881</v>
      </c>
      <c r="AF93" s="136" t="s">
        <v>5882</v>
      </c>
      <c r="AG93" s="136" t="s">
        <v>2708</v>
      </c>
      <c r="AH93" s="136" t="s">
        <v>5883</v>
      </c>
      <c r="AI93" s="136" t="s">
        <v>5884</v>
      </c>
      <c r="AJ93" s="136" t="s">
        <v>3826</v>
      </c>
      <c r="AK93" s="136" t="s">
        <v>948</v>
      </c>
      <c r="AL93" s="136" t="s">
        <v>941</v>
      </c>
      <c r="AM93" s="136" t="s">
        <v>5885</v>
      </c>
      <c r="AN93" s="136" t="s">
        <v>941</v>
      </c>
      <c r="AO93" s="136" t="s">
        <v>941</v>
      </c>
      <c r="AP93" s="136" t="s">
        <v>941</v>
      </c>
      <c r="AQ93" s="136" t="s">
        <v>941</v>
      </c>
      <c r="AR93" s="136" t="s">
        <v>941</v>
      </c>
      <c r="AS93" s="136" t="s">
        <v>941</v>
      </c>
      <c r="AT93" s="136" t="s">
        <v>941</v>
      </c>
      <c r="AU93" s="136" t="s">
        <v>941</v>
      </c>
      <c r="AV93" s="136" t="s">
        <v>941</v>
      </c>
      <c r="AW93" s="136" t="s">
        <v>941</v>
      </c>
      <c r="AX93" s="136" t="s">
        <v>941</v>
      </c>
      <c r="AY93" s="136" t="s">
        <v>941</v>
      </c>
      <c r="AZ93" s="136" t="s">
        <v>941</v>
      </c>
      <c r="BA93" s="136" t="s">
        <v>941</v>
      </c>
      <c r="BB93" s="136" t="s">
        <v>941</v>
      </c>
      <c r="BC93" s="136" t="s">
        <v>941</v>
      </c>
      <c r="BD93" s="136" t="s">
        <v>941</v>
      </c>
      <c r="BE93" s="136" t="s">
        <v>941</v>
      </c>
      <c r="BF93" s="136" t="s">
        <v>941</v>
      </c>
      <c r="BG93" s="136" t="s">
        <v>941</v>
      </c>
      <c r="BH93" s="136" t="s">
        <v>941</v>
      </c>
      <c r="BI93" s="136" t="s">
        <v>941</v>
      </c>
      <c r="BJ93" s="136" t="s">
        <v>941</v>
      </c>
      <c r="BK93" s="136" t="s">
        <v>1085</v>
      </c>
      <c r="BL93" s="136" t="s">
        <v>948</v>
      </c>
      <c r="BM93" s="136" t="s">
        <v>876</v>
      </c>
      <c r="BN93" s="136" t="s">
        <v>948</v>
      </c>
      <c r="BO93" s="136" t="s">
        <v>948</v>
      </c>
      <c r="BP93" s="136" t="s">
        <v>948</v>
      </c>
      <c r="BQ93" s="136" t="s">
        <v>1071</v>
      </c>
      <c r="BR93" s="136" t="s">
        <v>941</v>
      </c>
      <c r="BS93" s="136" t="s">
        <v>948</v>
      </c>
      <c r="BT93" s="136" t="s">
        <v>941</v>
      </c>
      <c r="BU93" s="136" t="s">
        <v>948</v>
      </c>
      <c r="BV93" s="136" t="s">
        <v>941</v>
      </c>
      <c r="BW93" s="136" t="s">
        <v>948</v>
      </c>
      <c r="BX93" s="136" t="s">
        <v>941</v>
      </c>
      <c r="BY93" s="136" t="s">
        <v>948</v>
      </c>
      <c r="BZ93" s="136" t="s">
        <v>941</v>
      </c>
      <c r="CA93" s="136" t="s">
        <v>948</v>
      </c>
      <c r="CB93" s="136" t="s">
        <v>1232</v>
      </c>
      <c r="CC93" s="136" t="s">
        <v>948</v>
      </c>
      <c r="CD93" s="136" t="s">
        <v>941</v>
      </c>
      <c r="CE93" s="136" t="s">
        <v>948</v>
      </c>
      <c r="CF93" s="136" t="s">
        <v>941</v>
      </c>
      <c r="CG93" s="136" t="s">
        <v>948</v>
      </c>
      <c r="CH93" s="136" t="s">
        <v>948</v>
      </c>
      <c r="CI93" s="136" t="s">
        <v>941</v>
      </c>
      <c r="CJ93" s="136" t="s">
        <v>941</v>
      </c>
      <c r="CK93" s="136" t="s">
        <v>941</v>
      </c>
      <c r="CL93" s="136" t="s">
        <v>941</v>
      </c>
      <c r="CM93" s="136" t="s">
        <v>941</v>
      </c>
      <c r="CN93" s="136" t="s">
        <v>948</v>
      </c>
      <c r="CO93" s="136" t="s">
        <v>540</v>
      </c>
      <c r="CP93" s="136" t="s">
        <v>941</v>
      </c>
      <c r="CQ93" s="136" t="s">
        <v>941</v>
      </c>
      <c r="CR93" s="136" t="s">
        <v>941</v>
      </c>
      <c r="CS93" s="136" t="s">
        <v>941</v>
      </c>
      <c r="CT93" s="136" t="s">
        <v>941</v>
      </c>
      <c r="CU93" s="136" t="s">
        <v>941</v>
      </c>
      <c r="CV93" s="136" t="s">
        <v>941</v>
      </c>
      <c r="CW93" s="136" t="s">
        <v>941</v>
      </c>
      <c r="CX93" s="136" t="s">
        <v>941</v>
      </c>
      <c r="CY93" s="136" t="s">
        <v>941</v>
      </c>
      <c r="CZ93" s="136" t="s">
        <v>941</v>
      </c>
      <c r="DA93" s="136" t="s">
        <v>941</v>
      </c>
      <c r="DB93" s="136" t="s">
        <v>941</v>
      </c>
      <c r="DC93" s="136" t="s">
        <v>941</v>
      </c>
      <c r="DD93" s="136" t="s">
        <v>941</v>
      </c>
      <c r="DE93" s="136" t="s">
        <v>941</v>
      </c>
      <c r="DF93" s="136" t="s">
        <v>941</v>
      </c>
      <c r="DG93" s="136" t="s">
        <v>941</v>
      </c>
      <c r="DH93" s="136" t="s">
        <v>941</v>
      </c>
      <c r="DI93" s="136" t="s">
        <v>941</v>
      </c>
      <c r="DJ93" s="136" t="s">
        <v>1692</v>
      </c>
      <c r="DK93" s="137">
        <v>42755.47693287037</v>
      </c>
      <c r="DL93" s="136" t="s">
        <v>1692</v>
      </c>
      <c r="DM93" s="137">
        <v>42755.47693287037</v>
      </c>
      <c r="DN93" s="133">
        <v>42086.585972222223</v>
      </c>
      <c r="DO93" s="132" t="s">
        <v>957</v>
      </c>
      <c r="DP93" s="133">
        <v>42086.585972222223</v>
      </c>
    </row>
    <row r="94" spans="1:120" ht="43.5" x14ac:dyDescent="0.35">
      <c r="A94" s="135">
        <v>93</v>
      </c>
      <c r="B94" s="136" t="s">
        <v>4364</v>
      </c>
      <c r="C94" s="135">
        <v>462</v>
      </c>
      <c r="D94" s="135" t="b">
        <v>1</v>
      </c>
      <c r="E94" s="136" t="s">
        <v>941</v>
      </c>
      <c r="F94" s="136" t="s">
        <v>1977</v>
      </c>
      <c r="G94" s="136" t="s">
        <v>1096</v>
      </c>
      <c r="H94" s="136" t="s">
        <v>1978</v>
      </c>
      <c r="I94" s="136" t="s">
        <v>5839</v>
      </c>
      <c r="J94" s="136" t="s">
        <v>1979</v>
      </c>
      <c r="K94" s="136" t="s">
        <v>941</v>
      </c>
      <c r="L94" s="136" t="s">
        <v>1978</v>
      </c>
      <c r="M94" s="136" t="s">
        <v>1980</v>
      </c>
      <c r="N94" s="136" t="s">
        <v>3819</v>
      </c>
      <c r="O94" s="136" t="s">
        <v>5886</v>
      </c>
      <c r="P94" s="136" t="s">
        <v>5887</v>
      </c>
      <c r="Q94" s="136" t="s">
        <v>5888</v>
      </c>
      <c r="R94" s="136" t="s">
        <v>948</v>
      </c>
      <c r="S94" s="136" t="s">
        <v>5889</v>
      </c>
      <c r="T94" s="136" t="s">
        <v>5890</v>
      </c>
      <c r="U94" s="136" t="s">
        <v>5891</v>
      </c>
      <c r="V94" s="136" t="s">
        <v>5892</v>
      </c>
      <c r="W94" s="136" t="s">
        <v>5893</v>
      </c>
      <c r="X94" s="136" t="s">
        <v>5894</v>
      </c>
      <c r="Y94" s="136" t="s">
        <v>5895</v>
      </c>
      <c r="Z94" s="136" t="s">
        <v>5896</v>
      </c>
      <c r="AA94" s="136" t="s">
        <v>5897</v>
      </c>
      <c r="AB94" s="136" t="s">
        <v>5898</v>
      </c>
      <c r="AC94" s="136" t="s">
        <v>948</v>
      </c>
      <c r="AD94" s="136" t="s">
        <v>5898</v>
      </c>
      <c r="AE94" s="136" t="s">
        <v>5899</v>
      </c>
      <c r="AF94" s="136" t="s">
        <v>5900</v>
      </c>
      <c r="AG94" s="136" t="s">
        <v>1277</v>
      </c>
      <c r="AH94" s="136" t="s">
        <v>5901</v>
      </c>
      <c r="AI94" s="136" t="s">
        <v>3867</v>
      </c>
      <c r="AJ94" s="136" t="s">
        <v>952</v>
      </c>
      <c r="AK94" s="136" t="s">
        <v>948</v>
      </c>
      <c r="AL94" s="136" t="s">
        <v>941</v>
      </c>
      <c r="AM94" s="136" t="s">
        <v>5902</v>
      </c>
      <c r="AN94" s="136" t="s">
        <v>941</v>
      </c>
      <c r="AO94" s="136" t="s">
        <v>941</v>
      </c>
      <c r="AP94" s="136" t="s">
        <v>941</v>
      </c>
      <c r="AQ94" s="136" t="s">
        <v>941</v>
      </c>
      <c r="AR94" s="136" t="s">
        <v>941</v>
      </c>
      <c r="AS94" s="136" t="s">
        <v>941</v>
      </c>
      <c r="AT94" s="136" t="s">
        <v>941</v>
      </c>
      <c r="AU94" s="136" t="s">
        <v>941</v>
      </c>
      <c r="AV94" s="136" t="s">
        <v>941</v>
      </c>
      <c r="AW94" s="136" t="s">
        <v>941</v>
      </c>
      <c r="AX94" s="136" t="s">
        <v>941</v>
      </c>
      <c r="AY94" s="136" t="s">
        <v>941</v>
      </c>
      <c r="AZ94" s="136" t="s">
        <v>941</v>
      </c>
      <c r="BA94" s="136" t="s">
        <v>941</v>
      </c>
      <c r="BB94" s="136" t="s">
        <v>941</v>
      </c>
      <c r="BC94" s="136" t="s">
        <v>941</v>
      </c>
      <c r="BD94" s="136" t="s">
        <v>941</v>
      </c>
      <c r="BE94" s="136" t="s">
        <v>941</v>
      </c>
      <c r="BF94" s="136" t="s">
        <v>941</v>
      </c>
      <c r="BG94" s="136" t="s">
        <v>941</v>
      </c>
      <c r="BH94" s="136" t="s">
        <v>941</v>
      </c>
      <c r="BI94" s="136" t="s">
        <v>941</v>
      </c>
      <c r="BJ94" s="136" t="s">
        <v>941</v>
      </c>
      <c r="BK94" s="136" t="s">
        <v>941</v>
      </c>
      <c r="BL94" s="136" t="s">
        <v>941</v>
      </c>
      <c r="BM94" s="136" t="s">
        <v>941</v>
      </c>
      <c r="BN94" s="136" t="s">
        <v>941</v>
      </c>
      <c r="BO94" s="136" t="s">
        <v>941</v>
      </c>
      <c r="BP94" s="136" t="s">
        <v>941</v>
      </c>
      <c r="BQ94" s="136" t="s">
        <v>941</v>
      </c>
      <c r="BR94" s="136" t="s">
        <v>941</v>
      </c>
      <c r="BS94" s="136" t="s">
        <v>941</v>
      </c>
      <c r="BT94" s="136" t="s">
        <v>941</v>
      </c>
      <c r="BU94" s="136" t="s">
        <v>941</v>
      </c>
      <c r="BV94" s="136" t="s">
        <v>941</v>
      </c>
      <c r="BW94" s="136" t="s">
        <v>941</v>
      </c>
      <c r="BX94" s="136" t="s">
        <v>941</v>
      </c>
      <c r="BY94" s="136" t="s">
        <v>941</v>
      </c>
      <c r="BZ94" s="136" t="s">
        <v>941</v>
      </c>
      <c r="CA94" s="136" t="s">
        <v>941</v>
      </c>
      <c r="CB94" s="136" t="s">
        <v>948</v>
      </c>
      <c r="CC94" s="136" t="s">
        <v>948</v>
      </c>
      <c r="CD94" s="136" t="s">
        <v>941</v>
      </c>
      <c r="CE94" s="136" t="s">
        <v>948</v>
      </c>
      <c r="CF94" s="136" t="s">
        <v>941</v>
      </c>
      <c r="CG94" s="136" t="s">
        <v>948</v>
      </c>
      <c r="CH94" s="136" t="s">
        <v>948</v>
      </c>
      <c r="CI94" s="136" t="s">
        <v>941</v>
      </c>
      <c r="CJ94" s="136" t="s">
        <v>941</v>
      </c>
      <c r="CK94" s="136" t="s">
        <v>941</v>
      </c>
      <c r="CL94" s="136" t="s">
        <v>941</v>
      </c>
      <c r="CM94" s="136" t="s">
        <v>941</v>
      </c>
      <c r="CN94" s="136" t="s">
        <v>948</v>
      </c>
      <c r="CO94" s="136" t="s">
        <v>540</v>
      </c>
      <c r="CP94" s="136" t="s">
        <v>941</v>
      </c>
      <c r="CQ94" s="136" t="s">
        <v>941</v>
      </c>
      <c r="CR94" s="136" t="s">
        <v>941</v>
      </c>
      <c r="CS94" s="136" t="s">
        <v>941</v>
      </c>
      <c r="CT94" s="136" t="s">
        <v>941</v>
      </c>
      <c r="CU94" s="136" t="s">
        <v>941</v>
      </c>
      <c r="CV94" s="136" t="s">
        <v>941</v>
      </c>
      <c r="CW94" s="136" t="s">
        <v>941</v>
      </c>
      <c r="CX94" s="136" t="s">
        <v>941</v>
      </c>
      <c r="CY94" s="136" t="s">
        <v>941</v>
      </c>
      <c r="CZ94" s="136" t="s">
        <v>941</v>
      </c>
      <c r="DA94" s="136" t="s">
        <v>941</v>
      </c>
      <c r="DB94" s="136" t="s">
        <v>941</v>
      </c>
      <c r="DC94" s="136" t="s">
        <v>941</v>
      </c>
      <c r="DD94" s="136" t="s">
        <v>941</v>
      </c>
      <c r="DE94" s="136" t="s">
        <v>941</v>
      </c>
      <c r="DF94" s="136" t="s">
        <v>941</v>
      </c>
      <c r="DG94" s="136" t="s">
        <v>941</v>
      </c>
      <c r="DH94" s="136" t="s">
        <v>941</v>
      </c>
      <c r="DI94" s="136" t="s">
        <v>941</v>
      </c>
      <c r="DJ94" s="136" t="s">
        <v>1692</v>
      </c>
      <c r="DK94" s="137">
        <v>42755.477268518516</v>
      </c>
      <c r="DL94" s="136" t="s">
        <v>1692</v>
      </c>
      <c r="DM94" s="137">
        <v>42755.477268518516</v>
      </c>
      <c r="DN94" s="133">
        <v>42086.585995370369</v>
      </c>
      <c r="DO94" s="132" t="s">
        <v>957</v>
      </c>
      <c r="DP94" s="133">
        <v>42086.585995370369</v>
      </c>
    </row>
    <row r="95" spans="1:120" ht="72.5" x14ac:dyDescent="0.35">
      <c r="A95" s="135">
        <v>94</v>
      </c>
      <c r="B95" s="136" t="s">
        <v>4364</v>
      </c>
      <c r="C95" s="135">
        <v>529</v>
      </c>
      <c r="D95" s="135" t="b">
        <v>1</v>
      </c>
      <c r="E95" s="136" t="s">
        <v>941</v>
      </c>
      <c r="F95" s="136" t="s">
        <v>5903</v>
      </c>
      <c r="G95" s="136" t="s">
        <v>989</v>
      </c>
      <c r="H95" s="136" t="s">
        <v>5904</v>
      </c>
      <c r="I95" s="136" t="s">
        <v>4384</v>
      </c>
      <c r="J95" s="136" t="s">
        <v>5903</v>
      </c>
      <c r="K95" s="136" t="s">
        <v>250</v>
      </c>
      <c r="L95" s="136" t="s">
        <v>5904</v>
      </c>
      <c r="M95" s="136" t="s">
        <v>2597</v>
      </c>
      <c r="N95" s="136" t="s">
        <v>5905</v>
      </c>
      <c r="O95" s="136" t="s">
        <v>5906</v>
      </c>
      <c r="P95" s="136" t="s">
        <v>5907</v>
      </c>
      <c r="Q95" s="136" t="s">
        <v>5908</v>
      </c>
      <c r="R95" s="136" t="s">
        <v>948</v>
      </c>
      <c r="S95" s="136" t="s">
        <v>5909</v>
      </c>
      <c r="T95" s="136" t="s">
        <v>5910</v>
      </c>
      <c r="U95" s="136" t="s">
        <v>5911</v>
      </c>
      <c r="V95" s="136" t="s">
        <v>5912</v>
      </c>
      <c r="W95" s="136" t="s">
        <v>5913</v>
      </c>
      <c r="X95" s="136" t="s">
        <v>5914</v>
      </c>
      <c r="Y95" s="136" t="s">
        <v>5915</v>
      </c>
      <c r="Z95" s="136" t="s">
        <v>5916</v>
      </c>
      <c r="AA95" s="136" t="s">
        <v>948</v>
      </c>
      <c r="AB95" s="136" t="s">
        <v>5917</v>
      </c>
      <c r="AC95" s="136" t="s">
        <v>948</v>
      </c>
      <c r="AD95" s="136" t="s">
        <v>5917</v>
      </c>
      <c r="AE95" s="136" t="s">
        <v>5918</v>
      </c>
      <c r="AF95" s="136" t="s">
        <v>5919</v>
      </c>
      <c r="AG95" s="136" t="s">
        <v>947</v>
      </c>
      <c r="AH95" s="136" t="s">
        <v>5920</v>
      </c>
      <c r="AI95" s="136" t="s">
        <v>5921</v>
      </c>
      <c r="AJ95" s="136" t="s">
        <v>5922</v>
      </c>
      <c r="AK95" s="136" t="s">
        <v>5923</v>
      </c>
      <c r="AL95" s="136" t="s">
        <v>941</v>
      </c>
      <c r="AM95" s="136" t="s">
        <v>5924</v>
      </c>
      <c r="AN95" s="136" t="s">
        <v>941</v>
      </c>
      <c r="AO95" s="136" t="s">
        <v>941</v>
      </c>
      <c r="AP95" s="136" t="s">
        <v>941</v>
      </c>
      <c r="AQ95" s="136" t="s">
        <v>941</v>
      </c>
      <c r="AR95" s="136" t="s">
        <v>941</v>
      </c>
      <c r="AS95" s="136" t="s">
        <v>941</v>
      </c>
      <c r="AT95" s="136" t="s">
        <v>941</v>
      </c>
      <c r="AU95" s="136" t="s">
        <v>941</v>
      </c>
      <c r="AV95" s="136" t="s">
        <v>941</v>
      </c>
      <c r="AW95" s="136" t="s">
        <v>941</v>
      </c>
      <c r="AX95" s="136" t="s">
        <v>941</v>
      </c>
      <c r="AY95" s="136" t="s">
        <v>941</v>
      </c>
      <c r="AZ95" s="136" t="s">
        <v>941</v>
      </c>
      <c r="BA95" s="136" t="s">
        <v>941</v>
      </c>
      <c r="BB95" s="136" t="s">
        <v>941</v>
      </c>
      <c r="BC95" s="136" t="s">
        <v>941</v>
      </c>
      <c r="BD95" s="136" t="s">
        <v>941</v>
      </c>
      <c r="BE95" s="136" t="s">
        <v>941</v>
      </c>
      <c r="BF95" s="136" t="s">
        <v>941</v>
      </c>
      <c r="BG95" s="136" t="s">
        <v>941</v>
      </c>
      <c r="BH95" s="136" t="s">
        <v>941</v>
      </c>
      <c r="BI95" s="136" t="s">
        <v>941</v>
      </c>
      <c r="BJ95" s="136" t="s">
        <v>941</v>
      </c>
      <c r="BK95" s="136" t="s">
        <v>2039</v>
      </c>
      <c r="BL95" s="136" t="s">
        <v>5925</v>
      </c>
      <c r="BM95" s="136" t="s">
        <v>941</v>
      </c>
      <c r="BN95" s="136" t="s">
        <v>941</v>
      </c>
      <c r="BO95" s="136" t="s">
        <v>941</v>
      </c>
      <c r="BP95" s="136" t="s">
        <v>941</v>
      </c>
      <c r="BQ95" s="136" t="s">
        <v>941</v>
      </c>
      <c r="BR95" s="136" t="s">
        <v>941</v>
      </c>
      <c r="BS95" s="136" t="s">
        <v>941</v>
      </c>
      <c r="BT95" s="136" t="s">
        <v>941</v>
      </c>
      <c r="BU95" s="136" t="s">
        <v>941</v>
      </c>
      <c r="BV95" s="136" t="s">
        <v>941</v>
      </c>
      <c r="BW95" s="136" t="s">
        <v>941</v>
      </c>
      <c r="BX95" s="136" t="s">
        <v>941</v>
      </c>
      <c r="BY95" s="136" t="s">
        <v>941</v>
      </c>
      <c r="BZ95" s="136" t="s">
        <v>941</v>
      </c>
      <c r="CA95" s="136" t="s">
        <v>941</v>
      </c>
      <c r="CB95" s="136" t="s">
        <v>5926</v>
      </c>
      <c r="CC95" s="136" t="s">
        <v>5927</v>
      </c>
      <c r="CD95" s="136" t="s">
        <v>5928</v>
      </c>
      <c r="CE95" s="136" t="s">
        <v>948</v>
      </c>
      <c r="CF95" s="136" t="s">
        <v>941</v>
      </c>
      <c r="CG95" s="136" t="s">
        <v>5928</v>
      </c>
      <c r="CH95" s="136" t="s">
        <v>948</v>
      </c>
      <c r="CI95" s="136" t="s">
        <v>941</v>
      </c>
      <c r="CJ95" s="136" t="s">
        <v>941</v>
      </c>
      <c r="CK95" s="136" t="s">
        <v>941</v>
      </c>
      <c r="CL95" s="136" t="s">
        <v>941</v>
      </c>
      <c r="CM95" s="136" t="s">
        <v>941</v>
      </c>
      <c r="CN95" s="136" t="s">
        <v>948</v>
      </c>
      <c r="CO95" s="136" t="s">
        <v>540</v>
      </c>
      <c r="CP95" s="136" t="s">
        <v>941</v>
      </c>
      <c r="CQ95" s="136" t="s">
        <v>941</v>
      </c>
      <c r="CR95" s="136" t="s">
        <v>941</v>
      </c>
      <c r="CS95" s="136" t="s">
        <v>941</v>
      </c>
      <c r="CT95" s="136" t="s">
        <v>941</v>
      </c>
      <c r="CU95" s="136" t="s">
        <v>941</v>
      </c>
      <c r="CV95" s="136" t="s">
        <v>941</v>
      </c>
      <c r="CW95" s="136" t="s">
        <v>941</v>
      </c>
      <c r="CX95" s="136" t="s">
        <v>4955</v>
      </c>
      <c r="CY95" s="136" t="s">
        <v>941</v>
      </c>
      <c r="CZ95" s="136" t="s">
        <v>941</v>
      </c>
      <c r="DA95" s="136" t="s">
        <v>941</v>
      </c>
      <c r="DB95" s="136" t="s">
        <v>941</v>
      </c>
      <c r="DC95" s="136" t="s">
        <v>941</v>
      </c>
      <c r="DD95" s="136" t="s">
        <v>941</v>
      </c>
      <c r="DE95" s="136" t="s">
        <v>941</v>
      </c>
      <c r="DF95" s="136" t="s">
        <v>941</v>
      </c>
      <c r="DG95" s="136" t="s">
        <v>941</v>
      </c>
      <c r="DH95" s="136" t="s">
        <v>941</v>
      </c>
      <c r="DI95" s="136" t="s">
        <v>941</v>
      </c>
      <c r="DJ95" s="136" t="s">
        <v>1692</v>
      </c>
      <c r="DK95" s="137">
        <v>42755.477627314816</v>
      </c>
      <c r="DL95" s="136" t="s">
        <v>1692</v>
      </c>
      <c r="DM95" s="137">
        <v>42755.477627314816</v>
      </c>
      <c r="DN95" s="133">
        <v>42086.586018518516</v>
      </c>
      <c r="DO95" s="132" t="s">
        <v>957</v>
      </c>
      <c r="DP95" s="133">
        <v>42086.586018518516</v>
      </c>
    </row>
    <row r="96" spans="1:120" ht="58" x14ac:dyDescent="0.35">
      <c r="A96" s="135">
        <v>95</v>
      </c>
      <c r="B96" s="136" t="s">
        <v>4364</v>
      </c>
      <c r="C96" s="135">
        <v>211</v>
      </c>
      <c r="D96" s="135" t="b">
        <v>1</v>
      </c>
      <c r="E96" s="136" t="s">
        <v>941</v>
      </c>
      <c r="F96" s="136" t="s">
        <v>5929</v>
      </c>
      <c r="G96" s="136" t="s">
        <v>989</v>
      </c>
      <c r="H96" s="136" t="s">
        <v>2723</v>
      </c>
      <c r="I96" s="136" t="s">
        <v>4394</v>
      </c>
      <c r="J96" s="136" t="s">
        <v>3561</v>
      </c>
      <c r="K96" s="136" t="s">
        <v>941</v>
      </c>
      <c r="L96" s="136" t="s">
        <v>2723</v>
      </c>
      <c r="M96" s="136" t="s">
        <v>2724</v>
      </c>
      <c r="N96" s="136" t="s">
        <v>5930</v>
      </c>
      <c r="O96" s="136" t="s">
        <v>5931</v>
      </c>
      <c r="P96" s="136" t="s">
        <v>5932</v>
      </c>
      <c r="Q96" s="136" t="s">
        <v>948</v>
      </c>
      <c r="R96" s="136" t="s">
        <v>948</v>
      </c>
      <c r="S96" s="136" t="s">
        <v>5933</v>
      </c>
      <c r="T96" s="136" t="s">
        <v>5934</v>
      </c>
      <c r="U96" s="136" t="s">
        <v>5935</v>
      </c>
      <c r="V96" s="136" t="s">
        <v>5936</v>
      </c>
      <c r="W96" s="136" t="s">
        <v>5937</v>
      </c>
      <c r="X96" s="136" t="s">
        <v>5938</v>
      </c>
      <c r="Y96" s="136" t="s">
        <v>5939</v>
      </c>
      <c r="Z96" s="136" t="s">
        <v>5940</v>
      </c>
      <c r="AA96" s="136" t="s">
        <v>5941</v>
      </c>
      <c r="AB96" s="136" t="s">
        <v>5942</v>
      </c>
      <c r="AC96" s="136" t="s">
        <v>5943</v>
      </c>
      <c r="AD96" s="136" t="s">
        <v>5944</v>
      </c>
      <c r="AE96" s="136" t="s">
        <v>5945</v>
      </c>
      <c r="AF96" s="136" t="s">
        <v>5946</v>
      </c>
      <c r="AG96" s="136" t="s">
        <v>3562</v>
      </c>
      <c r="AH96" s="136" t="s">
        <v>5947</v>
      </c>
      <c r="AI96" s="136" t="s">
        <v>948</v>
      </c>
      <c r="AJ96" s="136" t="s">
        <v>5948</v>
      </c>
      <c r="AK96" s="136" t="s">
        <v>948</v>
      </c>
      <c r="AL96" s="136" t="s">
        <v>941</v>
      </c>
      <c r="AM96" s="136" t="s">
        <v>5949</v>
      </c>
      <c r="AN96" s="136" t="s">
        <v>941</v>
      </c>
      <c r="AO96" s="136" t="s">
        <v>941</v>
      </c>
      <c r="AP96" s="136" t="s">
        <v>941</v>
      </c>
      <c r="AQ96" s="136" t="s">
        <v>941</v>
      </c>
      <c r="AR96" s="136" t="s">
        <v>941</v>
      </c>
      <c r="AS96" s="136" t="s">
        <v>941</v>
      </c>
      <c r="AT96" s="136" t="s">
        <v>941</v>
      </c>
      <c r="AU96" s="136" t="s">
        <v>941</v>
      </c>
      <c r="AV96" s="136" t="s">
        <v>941</v>
      </c>
      <c r="AW96" s="136" t="s">
        <v>941</v>
      </c>
      <c r="AX96" s="136" t="s">
        <v>941</v>
      </c>
      <c r="AY96" s="136" t="s">
        <v>941</v>
      </c>
      <c r="AZ96" s="136" t="s">
        <v>941</v>
      </c>
      <c r="BA96" s="136" t="s">
        <v>941</v>
      </c>
      <c r="BB96" s="136" t="s">
        <v>941</v>
      </c>
      <c r="BC96" s="136" t="s">
        <v>941</v>
      </c>
      <c r="BD96" s="136" t="s">
        <v>941</v>
      </c>
      <c r="BE96" s="136" t="s">
        <v>941</v>
      </c>
      <c r="BF96" s="136" t="s">
        <v>941</v>
      </c>
      <c r="BG96" s="136" t="s">
        <v>941</v>
      </c>
      <c r="BH96" s="136" t="s">
        <v>941</v>
      </c>
      <c r="BI96" s="136" t="s">
        <v>941</v>
      </c>
      <c r="BJ96" s="136" t="s">
        <v>941</v>
      </c>
      <c r="BK96" s="136" t="s">
        <v>3521</v>
      </c>
      <c r="BL96" s="136" t="s">
        <v>941</v>
      </c>
      <c r="BM96" s="136" t="s">
        <v>941</v>
      </c>
      <c r="BN96" s="136" t="s">
        <v>941</v>
      </c>
      <c r="BO96" s="136" t="s">
        <v>941</v>
      </c>
      <c r="BP96" s="136" t="s">
        <v>941</v>
      </c>
      <c r="BQ96" s="136" t="s">
        <v>941</v>
      </c>
      <c r="BR96" s="136" t="s">
        <v>941</v>
      </c>
      <c r="BS96" s="136" t="s">
        <v>941</v>
      </c>
      <c r="BT96" s="136" t="s">
        <v>941</v>
      </c>
      <c r="BU96" s="136" t="s">
        <v>941</v>
      </c>
      <c r="BV96" s="136" t="s">
        <v>941</v>
      </c>
      <c r="BW96" s="136" t="s">
        <v>941</v>
      </c>
      <c r="BX96" s="136" t="s">
        <v>941</v>
      </c>
      <c r="BY96" s="136" t="s">
        <v>941</v>
      </c>
      <c r="BZ96" s="136" t="s">
        <v>941</v>
      </c>
      <c r="CA96" s="136" t="s">
        <v>941</v>
      </c>
      <c r="CB96" s="136" t="s">
        <v>3521</v>
      </c>
      <c r="CC96" s="136" t="s">
        <v>956</v>
      </c>
      <c r="CD96" s="136" t="s">
        <v>5950</v>
      </c>
      <c r="CE96" s="136" t="s">
        <v>2731</v>
      </c>
      <c r="CF96" s="136" t="s">
        <v>5951</v>
      </c>
      <c r="CG96" s="136" t="s">
        <v>5952</v>
      </c>
      <c r="CH96" s="136" t="s">
        <v>948</v>
      </c>
      <c r="CI96" s="136" t="s">
        <v>941</v>
      </c>
      <c r="CJ96" s="136" t="s">
        <v>941</v>
      </c>
      <c r="CK96" s="136" t="s">
        <v>941</v>
      </c>
      <c r="CL96" s="136" t="s">
        <v>941</v>
      </c>
      <c r="CM96" s="136" t="s">
        <v>941</v>
      </c>
      <c r="CN96" s="136" t="s">
        <v>948</v>
      </c>
      <c r="CO96" s="136" t="s">
        <v>540</v>
      </c>
      <c r="CP96" s="136" t="s">
        <v>941</v>
      </c>
      <c r="CQ96" s="136" t="s">
        <v>941</v>
      </c>
      <c r="CR96" s="136" t="s">
        <v>941</v>
      </c>
      <c r="CS96" s="136" t="s">
        <v>941</v>
      </c>
      <c r="CT96" s="136" t="s">
        <v>941</v>
      </c>
      <c r="CU96" s="136" t="s">
        <v>941</v>
      </c>
      <c r="CV96" s="136" t="s">
        <v>941</v>
      </c>
      <c r="CW96" s="136" t="s">
        <v>941</v>
      </c>
      <c r="CX96" s="136" t="s">
        <v>941</v>
      </c>
      <c r="CY96" s="136" t="s">
        <v>941</v>
      </c>
      <c r="CZ96" s="136" t="s">
        <v>941</v>
      </c>
      <c r="DA96" s="136" t="s">
        <v>941</v>
      </c>
      <c r="DB96" s="136" t="s">
        <v>941</v>
      </c>
      <c r="DC96" s="136" t="s">
        <v>941</v>
      </c>
      <c r="DD96" s="136" t="s">
        <v>941</v>
      </c>
      <c r="DE96" s="136" t="s">
        <v>941</v>
      </c>
      <c r="DF96" s="136" t="s">
        <v>941</v>
      </c>
      <c r="DG96" s="136" t="s">
        <v>941</v>
      </c>
      <c r="DH96" s="136" t="s">
        <v>941</v>
      </c>
      <c r="DI96" s="136" t="s">
        <v>941</v>
      </c>
      <c r="DJ96" s="136" t="s">
        <v>1692</v>
      </c>
      <c r="DK96" s="137">
        <v>42755.485219907408</v>
      </c>
      <c r="DL96" s="136" t="s">
        <v>1692</v>
      </c>
      <c r="DM96" s="137">
        <v>42755.485219907408</v>
      </c>
      <c r="DN96" s="133">
        <v>42086.586041666669</v>
      </c>
      <c r="DO96" s="132" t="s">
        <v>957</v>
      </c>
      <c r="DP96" s="133">
        <v>42086.586041666669</v>
      </c>
    </row>
    <row r="97" spans="1:120" ht="87" x14ac:dyDescent="0.35">
      <c r="A97" s="135">
        <v>96</v>
      </c>
      <c r="B97" s="136" t="s">
        <v>4364</v>
      </c>
      <c r="C97" s="135">
        <v>410</v>
      </c>
      <c r="D97" s="135" t="b">
        <v>1</v>
      </c>
      <c r="E97" s="136" t="s">
        <v>941</v>
      </c>
      <c r="F97" s="136" t="s">
        <v>3464</v>
      </c>
      <c r="G97" s="136" t="s">
        <v>989</v>
      </c>
      <c r="H97" s="136" t="s">
        <v>2730</v>
      </c>
      <c r="I97" s="136" t="s">
        <v>5839</v>
      </c>
      <c r="J97" s="136" t="s">
        <v>3465</v>
      </c>
      <c r="K97" s="136" t="s">
        <v>177</v>
      </c>
      <c r="L97" s="136" t="s">
        <v>3466</v>
      </c>
      <c r="M97" s="136" t="s">
        <v>5953</v>
      </c>
      <c r="N97" s="136" t="s">
        <v>3467</v>
      </c>
      <c r="O97" s="136" t="s">
        <v>5954</v>
      </c>
      <c r="P97" s="136" t="s">
        <v>5955</v>
      </c>
      <c r="Q97" s="136" t="s">
        <v>5956</v>
      </c>
      <c r="R97" s="136" t="s">
        <v>948</v>
      </c>
      <c r="S97" s="136" t="s">
        <v>5957</v>
      </c>
      <c r="T97" s="136" t="s">
        <v>5958</v>
      </c>
      <c r="U97" s="136" t="s">
        <v>5959</v>
      </c>
      <c r="V97" s="136" t="s">
        <v>5960</v>
      </c>
      <c r="W97" s="136" t="s">
        <v>5961</v>
      </c>
      <c r="X97" s="136" t="s">
        <v>5962</v>
      </c>
      <c r="Y97" s="136" t="s">
        <v>5963</v>
      </c>
      <c r="Z97" s="136" t="s">
        <v>5964</v>
      </c>
      <c r="AA97" s="136" t="s">
        <v>948</v>
      </c>
      <c r="AB97" s="136" t="s">
        <v>5965</v>
      </c>
      <c r="AC97" s="136" t="s">
        <v>948</v>
      </c>
      <c r="AD97" s="136" t="s">
        <v>5965</v>
      </c>
      <c r="AE97" s="136" t="s">
        <v>5966</v>
      </c>
      <c r="AF97" s="136" t="s">
        <v>5967</v>
      </c>
      <c r="AG97" s="136" t="s">
        <v>5968</v>
      </c>
      <c r="AH97" s="136" t="s">
        <v>5969</v>
      </c>
      <c r="AI97" s="136" t="s">
        <v>5970</v>
      </c>
      <c r="AJ97" s="136" t="s">
        <v>5971</v>
      </c>
      <c r="AK97" s="136" t="s">
        <v>5972</v>
      </c>
      <c r="AL97" s="136" t="s">
        <v>941</v>
      </c>
      <c r="AM97" s="136" t="s">
        <v>5973</v>
      </c>
      <c r="AN97" s="136" t="s">
        <v>941</v>
      </c>
      <c r="AO97" s="136" t="s">
        <v>941</v>
      </c>
      <c r="AP97" s="136" t="s">
        <v>941</v>
      </c>
      <c r="AQ97" s="136" t="s">
        <v>941</v>
      </c>
      <c r="AR97" s="136" t="s">
        <v>941</v>
      </c>
      <c r="AS97" s="136" t="s">
        <v>941</v>
      </c>
      <c r="AT97" s="136" t="s">
        <v>941</v>
      </c>
      <c r="AU97" s="136" t="s">
        <v>941</v>
      </c>
      <c r="AV97" s="136" t="s">
        <v>941</v>
      </c>
      <c r="AW97" s="136" t="s">
        <v>941</v>
      </c>
      <c r="AX97" s="136" t="s">
        <v>941</v>
      </c>
      <c r="AY97" s="136" t="s">
        <v>941</v>
      </c>
      <c r="AZ97" s="136" t="s">
        <v>941</v>
      </c>
      <c r="BA97" s="136" t="s">
        <v>941</v>
      </c>
      <c r="BB97" s="136" t="s">
        <v>941</v>
      </c>
      <c r="BC97" s="136" t="s">
        <v>941</v>
      </c>
      <c r="BD97" s="136" t="s">
        <v>941</v>
      </c>
      <c r="BE97" s="136" t="s">
        <v>941</v>
      </c>
      <c r="BF97" s="136" t="s">
        <v>941</v>
      </c>
      <c r="BG97" s="136" t="s">
        <v>941</v>
      </c>
      <c r="BH97" s="136" t="s">
        <v>941</v>
      </c>
      <c r="BI97" s="136" t="s">
        <v>941</v>
      </c>
      <c r="BJ97" s="136" t="s">
        <v>941</v>
      </c>
      <c r="BK97" s="136" t="s">
        <v>1240</v>
      </c>
      <c r="BL97" s="136" t="s">
        <v>5974</v>
      </c>
      <c r="BM97" s="136" t="s">
        <v>941</v>
      </c>
      <c r="BN97" s="136" t="s">
        <v>948</v>
      </c>
      <c r="BO97" s="136" t="s">
        <v>1406</v>
      </c>
      <c r="BP97" s="136" t="s">
        <v>1551</v>
      </c>
      <c r="BQ97" s="136" t="s">
        <v>948</v>
      </c>
      <c r="BR97" s="136" t="s">
        <v>5975</v>
      </c>
      <c r="BS97" s="136" t="s">
        <v>3197</v>
      </c>
      <c r="BT97" s="136" t="s">
        <v>5976</v>
      </c>
      <c r="BU97" s="136" t="s">
        <v>1493</v>
      </c>
      <c r="BV97" s="136" t="s">
        <v>5977</v>
      </c>
      <c r="BW97" s="136" t="s">
        <v>5978</v>
      </c>
      <c r="BX97" s="136" t="s">
        <v>941</v>
      </c>
      <c r="BY97" s="136" t="s">
        <v>941</v>
      </c>
      <c r="BZ97" s="136" t="s">
        <v>941</v>
      </c>
      <c r="CA97" s="136" t="s">
        <v>941</v>
      </c>
      <c r="CB97" s="136" t="s">
        <v>5979</v>
      </c>
      <c r="CC97" s="136" t="s">
        <v>5980</v>
      </c>
      <c r="CD97" s="136" t="s">
        <v>5981</v>
      </c>
      <c r="CE97" s="136" t="s">
        <v>2731</v>
      </c>
      <c r="CF97" s="136" t="s">
        <v>5982</v>
      </c>
      <c r="CG97" s="136" t="s">
        <v>5983</v>
      </c>
      <c r="CH97" s="136" t="s">
        <v>948</v>
      </c>
      <c r="CI97" s="136" t="s">
        <v>941</v>
      </c>
      <c r="CJ97" s="136" t="s">
        <v>941</v>
      </c>
      <c r="CK97" s="136" t="s">
        <v>941</v>
      </c>
      <c r="CL97" s="136" t="s">
        <v>941</v>
      </c>
      <c r="CM97" s="136" t="s">
        <v>941</v>
      </c>
      <c r="CN97" s="136" t="s">
        <v>948</v>
      </c>
      <c r="CO97" s="136" t="s">
        <v>540</v>
      </c>
      <c r="CP97" s="136" t="s">
        <v>941</v>
      </c>
      <c r="CQ97" s="136" t="s">
        <v>941</v>
      </c>
      <c r="CR97" s="136" t="s">
        <v>941</v>
      </c>
      <c r="CS97" s="136" t="s">
        <v>941</v>
      </c>
      <c r="CT97" s="136" t="s">
        <v>941</v>
      </c>
      <c r="CU97" s="136" t="s">
        <v>941</v>
      </c>
      <c r="CV97" s="136" t="s">
        <v>941</v>
      </c>
      <c r="CW97" s="136" t="s">
        <v>941</v>
      </c>
      <c r="CX97" s="136" t="s">
        <v>4955</v>
      </c>
      <c r="CY97" s="136" t="s">
        <v>941</v>
      </c>
      <c r="CZ97" s="136" t="s">
        <v>941</v>
      </c>
      <c r="DA97" s="136" t="s">
        <v>941</v>
      </c>
      <c r="DB97" s="136" t="s">
        <v>941</v>
      </c>
      <c r="DC97" s="136" t="s">
        <v>941</v>
      </c>
      <c r="DD97" s="136" t="s">
        <v>941</v>
      </c>
      <c r="DE97" s="136" t="s">
        <v>941</v>
      </c>
      <c r="DF97" s="136" t="s">
        <v>941</v>
      </c>
      <c r="DG97" s="136" t="s">
        <v>941</v>
      </c>
      <c r="DH97" s="136" t="s">
        <v>941</v>
      </c>
      <c r="DI97" s="136" t="s">
        <v>941</v>
      </c>
      <c r="DJ97" s="136" t="s">
        <v>1692</v>
      </c>
      <c r="DK97" s="137">
        <v>42755.491666666669</v>
      </c>
      <c r="DL97" s="136" t="s">
        <v>1692</v>
      </c>
      <c r="DM97" s="137">
        <v>42755.491666666669</v>
      </c>
      <c r="DN97" s="133">
        <v>42086.586064814815</v>
      </c>
      <c r="DO97" s="132" t="s">
        <v>957</v>
      </c>
      <c r="DP97" s="133">
        <v>42086.586064814815</v>
      </c>
    </row>
    <row r="98" spans="1:120" ht="101.5" x14ac:dyDescent="0.35">
      <c r="A98" s="135">
        <v>97</v>
      </c>
      <c r="B98" s="136" t="s">
        <v>4364</v>
      </c>
      <c r="C98" s="135">
        <v>150</v>
      </c>
      <c r="D98" s="135" t="b">
        <v>1</v>
      </c>
      <c r="E98" s="136" t="s">
        <v>941</v>
      </c>
      <c r="F98" s="136" t="s">
        <v>3706</v>
      </c>
      <c r="G98" s="136" t="s">
        <v>1005</v>
      </c>
      <c r="H98" s="136" t="s">
        <v>1633</v>
      </c>
      <c r="I98" s="136" t="s">
        <v>4384</v>
      </c>
      <c r="J98" s="136" t="s">
        <v>3706</v>
      </c>
      <c r="K98" s="136" t="s">
        <v>941</v>
      </c>
      <c r="L98" s="136" t="s">
        <v>1633</v>
      </c>
      <c r="M98" s="136" t="s">
        <v>5984</v>
      </c>
      <c r="N98" s="136" t="s">
        <v>5985</v>
      </c>
      <c r="O98" s="136" t="s">
        <v>5986</v>
      </c>
      <c r="P98" s="136" t="s">
        <v>5987</v>
      </c>
      <c r="Q98" s="136" t="s">
        <v>5988</v>
      </c>
      <c r="R98" s="136" t="s">
        <v>948</v>
      </c>
      <c r="S98" s="136" t="s">
        <v>5989</v>
      </c>
      <c r="T98" s="136" t="s">
        <v>5990</v>
      </c>
      <c r="U98" s="136" t="s">
        <v>5991</v>
      </c>
      <c r="V98" s="136" t="s">
        <v>5992</v>
      </c>
      <c r="W98" s="136" t="s">
        <v>5993</v>
      </c>
      <c r="X98" s="136" t="s">
        <v>5994</v>
      </c>
      <c r="Y98" s="136" t="s">
        <v>5995</v>
      </c>
      <c r="Z98" s="136" t="s">
        <v>5996</v>
      </c>
      <c r="AA98" s="136" t="s">
        <v>5997</v>
      </c>
      <c r="AB98" s="136" t="s">
        <v>5998</v>
      </c>
      <c r="AC98" s="136" t="s">
        <v>1279</v>
      </c>
      <c r="AD98" s="136" t="s">
        <v>5999</v>
      </c>
      <c r="AE98" s="136" t="s">
        <v>6000</v>
      </c>
      <c r="AF98" s="136" t="s">
        <v>6001</v>
      </c>
      <c r="AG98" s="136" t="s">
        <v>1014</v>
      </c>
      <c r="AH98" s="136" t="s">
        <v>6002</v>
      </c>
      <c r="AI98" s="136" t="s">
        <v>6003</v>
      </c>
      <c r="AJ98" s="136" t="s">
        <v>6004</v>
      </c>
      <c r="AK98" s="136" t="s">
        <v>6005</v>
      </c>
      <c r="AL98" s="136" t="s">
        <v>941</v>
      </c>
      <c r="AM98" s="136" t="s">
        <v>6006</v>
      </c>
      <c r="AN98" s="136" t="s">
        <v>941</v>
      </c>
      <c r="AO98" s="136" t="s">
        <v>941</v>
      </c>
      <c r="AP98" s="136" t="s">
        <v>941</v>
      </c>
      <c r="AQ98" s="136" t="s">
        <v>941</v>
      </c>
      <c r="AR98" s="136" t="s">
        <v>941</v>
      </c>
      <c r="AS98" s="136" t="s">
        <v>941</v>
      </c>
      <c r="AT98" s="136" t="s">
        <v>941</v>
      </c>
      <c r="AU98" s="136" t="s">
        <v>941</v>
      </c>
      <c r="AV98" s="136" t="s">
        <v>941</v>
      </c>
      <c r="AW98" s="136" t="s">
        <v>941</v>
      </c>
      <c r="AX98" s="136" t="s">
        <v>941</v>
      </c>
      <c r="AY98" s="136" t="s">
        <v>941</v>
      </c>
      <c r="AZ98" s="136" t="s">
        <v>941</v>
      </c>
      <c r="BA98" s="136" t="s">
        <v>941</v>
      </c>
      <c r="BB98" s="136" t="s">
        <v>941</v>
      </c>
      <c r="BC98" s="136" t="s">
        <v>941</v>
      </c>
      <c r="BD98" s="136" t="s">
        <v>941</v>
      </c>
      <c r="BE98" s="136" t="s">
        <v>941</v>
      </c>
      <c r="BF98" s="136" t="s">
        <v>941</v>
      </c>
      <c r="BG98" s="136" t="s">
        <v>941</v>
      </c>
      <c r="BH98" s="136" t="s">
        <v>941</v>
      </c>
      <c r="BI98" s="136" t="s">
        <v>941</v>
      </c>
      <c r="BJ98" s="136" t="s">
        <v>941</v>
      </c>
      <c r="BK98" s="136" t="s">
        <v>941</v>
      </c>
      <c r="BL98" s="136" t="s">
        <v>941</v>
      </c>
      <c r="BM98" s="136" t="s">
        <v>941</v>
      </c>
      <c r="BN98" s="136" t="s">
        <v>941</v>
      </c>
      <c r="BO98" s="136" t="s">
        <v>941</v>
      </c>
      <c r="BP98" s="136" t="s">
        <v>941</v>
      </c>
      <c r="BQ98" s="136" t="s">
        <v>941</v>
      </c>
      <c r="BR98" s="136" t="s">
        <v>941</v>
      </c>
      <c r="BS98" s="136" t="s">
        <v>941</v>
      </c>
      <c r="BT98" s="136" t="s">
        <v>941</v>
      </c>
      <c r="BU98" s="136" t="s">
        <v>941</v>
      </c>
      <c r="BV98" s="136" t="s">
        <v>941</v>
      </c>
      <c r="BW98" s="136" t="s">
        <v>941</v>
      </c>
      <c r="BX98" s="136" t="s">
        <v>941</v>
      </c>
      <c r="BY98" s="136" t="s">
        <v>941</v>
      </c>
      <c r="BZ98" s="136" t="s">
        <v>941</v>
      </c>
      <c r="CA98" s="136" t="s">
        <v>941</v>
      </c>
      <c r="CB98" s="136" t="s">
        <v>948</v>
      </c>
      <c r="CC98" s="136" t="s">
        <v>948</v>
      </c>
      <c r="CD98" s="136" t="s">
        <v>941</v>
      </c>
      <c r="CE98" s="136" t="s">
        <v>948</v>
      </c>
      <c r="CF98" s="136" t="s">
        <v>941</v>
      </c>
      <c r="CG98" s="136" t="s">
        <v>948</v>
      </c>
      <c r="CH98" s="136" t="s">
        <v>1227</v>
      </c>
      <c r="CI98" s="136" t="s">
        <v>6007</v>
      </c>
      <c r="CJ98" s="136" t="s">
        <v>941</v>
      </c>
      <c r="CK98" s="136" t="s">
        <v>941</v>
      </c>
      <c r="CL98" s="136" t="s">
        <v>941</v>
      </c>
      <c r="CM98" s="136" t="s">
        <v>941</v>
      </c>
      <c r="CN98" s="136" t="s">
        <v>6007</v>
      </c>
      <c r="CO98" s="136" t="s">
        <v>540</v>
      </c>
      <c r="CP98" s="136" t="s">
        <v>941</v>
      </c>
      <c r="CQ98" s="136" t="s">
        <v>941</v>
      </c>
      <c r="CR98" s="136" t="s">
        <v>6008</v>
      </c>
      <c r="CS98" s="136" t="s">
        <v>941</v>
      </c>
      <c r="CT98" s="136" t="s">
        <v>941</v>
      </c>
      <c r="CU98" s="136" t="s">
        <v>941</v>
      </c>
      <c r="CV98" s="136" t="s">
        <v>941</v>
      </c>
      <c r="CW98" s="136" t="s">
        <v>941</v>
      </c>
      <c r="CX98" s="136" t="s">
        <v>941</v>
      </c>
      <c r="CY98" s="136" t="s">
        <v>941</v>
      </c>
      <c r="CZ98" s="136" t="s">
        <v>941</v>
      </c>
      <c r="DA98" s="136" t="s">
        <v>941</v>
      </c>
      <c r="DB98" s="136" t="s">
        <v>941</v>
      </c>
      <c r="DC98" s="136" t="s">
        <v>941</v>
      </c>
      <c r="DD98" s="136" t="s">
        <v>941</v>
      </c>
      <c r="DE98" s="136" t="s">
        <v>941</v>
      </c>
      <c r="DF98" s="136" t="s">
        <v>941</v>
      </c>
      <c r="DG98" s="136" t="s">
        <v>941</v>
      </c>
      <c r="DH98" s="136" t="s">
        <v>941</v>
      </c>
      <c r="DI98" s="136" t="s">
        <v>941</v>
      </c>
      <c r="DJ98" s="136" t="s">
        <v>1692</v>
      </c>
      <c r="DK98" s="137">
        <v>42755.524988425925</v>
      </c>
      <c r="DL98" s="136" t="s">
        <v>1692</v>
      </c>
      <c r="DM98" s="137">
        <v>42755.524988425925</v>
      </c>
      <c r="DN98" s="133">
        <v>42086.586145833331</v>
      </c>
      <c r="DO98" s="132" t="s">
        <v>957</v>
      </c>
      <c r="DP98" s="133">
        <v>42086.586145833331</v>
      </c>
    </row>
    <row r="99" spans="1:120" ht="72.5" x14ac:dyDescent="0.35">
      <c r="A99" s="135">
        <v>98</v>
      </c>
      <c r="B99" s="136" t="s">
        <v>4364</v>
      </c>
      <c r="C99" s="135">
        <v>36</v>
      </c>
      <c r="D99" s="135" t="b">
        <v>1</v>
      </c>
      <c r="E99" s="136" t="s">
        <v>3548</v>
      </c>
      <c r="F99" s="136" t="s">
        <v>6009</v>
      </c>
      <c r="G99" s="136" t="s">
        <v>1064</v>
      </c>
      <c r="H99" s="136" t="s">
        <v>1438</v>
      </c>
      <c r="I99" s="136" t="s">
        <v>4683</v>
      </c>
      <c r="J99" s="136" t="s">
        <v>1439</v>
      </c>
      <c r="K99" s="136" t="s">
        <v>941</v>
      </c>
      <c r="L99" s="136" t="s">
        <v>1440</v>
      </c>
      <c r="M99" s="136" t="s">
        <v>1441</v>
      </c>
      <c r="N99" s="136" t="s">
        <v>1442</v>
      </c>
      <c r="O99" s="136" t="s">
        <v>6010</v>
      </c>
      <c r="P99" s="136" t="s">
        <v>6011</v>
      </c>
      <c r="Q99" s="136" t="s">
        <v>3425</v>
      </c>
      <c r="R99" s="136" t="s">
        <v>6012</v>
      </c>
      <c r="S99" s="136" t="s">
        <v>6013</v>
      </c>
      <c r="T99" s="136" t="s">
        <v>6014</v>
      </c>
      <c r="U99" s="136" t="s">
        <v>6015</v>
      </c>
      <c r="V99" s="136" t="s">
        <v>948</v>
      </c>
      <c r="W99" s="136" t="s">
        <v>948</v>
      </c>
      <c r="X99" s="136" t="s">
        <v>948</v>
      </c>
      <c r="Y99" s="136" t="s">
        <v>6016</v>
      </c>
      <c r="Z99" s="136" t="s">
        <v>6017</v>
      </c>
      <c r="AA99" s="136" t="s">
        <v>6018</v>
      </c>
      <c r="AB99" s="136" t="s">
        <v>6019</v>
      </c>
      <c r="AC99" s="136" t="s">
        <v>6020</v>
      </c>
      <c r="AD99" s="136" t="s">
        <v>6021</v>
      </c>
      <c r="AE99" s="136" t="s">
        <v>6022</v>
      </c>
      <c r="AF99" s="136" t="s">
        <v>6023</v>
      </c>
      <c r="AG99" s="136" t="s">
        <v>1443</v>
      </c>
      <c r="AH99" s="136" t="s">
        <v>6024</v>
      </c>
      <c r="AI99" s="136" t="s">
        <v>6025</v>
      </c>
      <c r="AJ99" s="136" t="s">
        <v>948</v>
      </c>
      <c r="AK99" s="136" t="s">
        <v>6026</v>
      </c>
      <c r="AL99" s="136" t="s">
        <v>941</v>
      </c>
      <c r="AM99" s="136" t="s">
        <v>6027</v>
      </c>
      <c r="AN99" s="136" t="s">
        <v>6010</v>
      </c>
      <c r="AO99" s="136" t="s">
        <v>6011</v>
      </c>
      <c r="AP99" s="136" t="s">
        <v>3425</v>
      </c>
      <c r="AQ99" s="136" t="s">
        <v>6012</v>
      </c>
      <c r="AR99" s="136" t="s">
        <v>6013</v>
      </c>
      <c r="AS99" s="136" t="s">
        <v>6014</v>
      </c>
      <c r="AT99" s="136" t="s">
        <v>6015</v>
      </c>
      <c r="AU99" s="136" t="s">
        <v>941</v>
      </c>
      <c r="AV99" s="136" t="s">
        <v>941</v>
      </c>
      <c r="AW99" s="136" t="s">
        <v>941</v>
      </c>
      <c r="AX99" s="136" t="s">
        <v>6016</v>
      </c>
      <c r="AY99" s="136" t="s">
        <v>6017</v>
      </c>
      <c r="AZ99" s="136" t="s">
        <v>6018</v>
      </c>
      <c r="BA99" s="136" t="s">
        <v>6019</v>
      </c>
      <c r="BB99" s="136" t="s">
        <v>6020</v>
      </c>
      <c r="BC99" s="136" t="s">
        <v>6021</v>
      </c>
      <c r="BD99" s="136" t="s">
        <v>6022</v>
      </c>
      <c r="BE99" s="136" t="s">
        <v>6023</v>
      </c>
      <c r="BF99" s="136" t="s">
        <v>6024</v>
      </c>
      <c r="BG99" s="136" t="s">
        <v>6025</v>
      </c>
      <c r="BH99" s="136" t="s">
        <v>948</v>
      </c>
      <c r="BI99" s="136" t="s">
        <v>6026</v>
      </c>
      <c r="BJ99" s="136" t="s">
        <v>6027</v>
      </c>
      <c r="BK99" s="136" t="s">
        <v>1396</v>
      </c>
      <c r="BL99" s="136" t="s">
        <v>941</v>
      </c>
      <c r="BM99" s="136" t="s">
        <v>941</v>
      </c>
      <c r="BN99" s="136" t="s">
        <v>941</v>
      </c>
      <c r="BO99" s="136" t="s">
        <v>941</v>
      </c>
      <c r="BP99" s="136" t="s">
        <v>941</v>
      </c>
      <c r="BQ99" s="136" t="s">
        <v>941</v>
      </c>
      <c r="BR99" s="136" t="s">
        <v>941</v>
      </c>
      <c r="BS99" s="136" t="s">
        <v>941</v>
      </c>
      <c r="BT99" s="136" t="s">
        <v>941</v>
      </c>
      <c r="BU99" s="136" t="s">
        <v>941</v>
      </c>
      <c r="BV99" s="136" t="s">
        <v>941</v>
      </c>
      <c r="BW99" s="136" t="s">
        <v>941</v>
      </c>
      <c r="BX99" s="136" t="s">
        <v>941</v>
      </c>
      <c r="BY99" s="136" t="s">
        <v>941</v>
      </c>
      <c r="BZ99" s="136" t="s">
        <v>941</v>
      </c>
      <c r="CA99" s="136" t="s">
        <v>941</v>
      </c>
      <c r="CB99" s="136" t="s">
        <v>1396</v>
      </c>
      <c r="CC99" s="136" t="s">
        <v>948</v>
      </c>
      <c r="CD99" s="136" t="s">
        <v>941</v>
      </c>
      <c r="CE99" s="136" t="s">
        <v>948</v>
      </c>
      <c r="CF99" s="136" t="s">
        <v>941</v>
      </c>
      <c r="CG99" s="136" t="s">
        <v>948</v>
      </c>
      <c r="CH99" s="136" t="s">
        <v>948</v>
      </c>
      <c r="CI99" s="136" t="s">
        <v>941</v>
      </c>
      <c r="CJ99" s="136" t="s">
        <v>941</v>
      </c>
      <c r="CK99" s="136" t="s">
        <v>941</v>
      </c>
      <c r="CL99" s="136" t="s">
        <v>941</v>
      </c>
      <c r="CM99" s="136" t="s">
        <v>941</v>
      </c>
      <c r="CN99" s="136" t="s">
        <v>948</v>
      </c>
      <c r="CO99" s="136" t="s">
        <v>540</v>
      </c>
      <c r="CP99" s="136" t="s">
        <v>941</v>
      </c>
      <c r="CQ99" s="136" t="s">
        <v>941</v>
      </c>
      <c r="CR99" s="136" t="s">
        <v>941</v>
      </c>
      <c r="CS99" s="136" t="s">
        <v>941</v>
      </c>
      <c r="CT99" s="136" t="s">
        <v>941</v>
      </c>
      <c r="CU99" s="136" t="s">
        <v>941</v>
      </c>
      <c r="CV99" s="136" t="s">
        <v>941</v>
      </c>
      <c r="CW99" s="136" t="s">
        <v>941</v>
      </c>
      <c r="CX99" s="136" t="s">
        <v>941</v>
      </c>
      <c r="CY99" s="136" t="s">
        <v>941</v>
      </c>
      <c r="CZ99" s="136" t="s">
        <v>941</v>
      </c>
      <c r="DA99" s="136" t="s">
        <v>941</v>
      </c>
      <c r="DB99" s="136" t="s">
        <v>941</v>
      </c>
      <c r="DC99" s="136" t="s">
        <v>941</v>
      </c>
      <c r="DD99" s="136" t="s">
        <v>941</v>
      </c>
      <c r="DE99" s="136" t="s">
        <v>941</v>
      </c>
      <c r="DF99" s="136" t="s">
        <v>941</v>
      </c>
      <c r="DG99" s="136" t="s">
        <v>941</v>
      </c>
      <c r="DH99" s="136" t="s">
        <v>941</v>
      </c>
      <c r="DI99" s="136" t="s">
        <v>941</v>
      </c>
      <c r="DJ99" s="136" t="s">
        <v>1692</v>
      </c>
      <c r="DK99" s="137">
        <v>42755.591817129629</v>
      </c>
      <c r="DL99" s="136" t="s">
        <v>1692</v>
      </c>
      <c r="DM99" s="137">
        <v>42781.417523148149</v>
      </c>
      <c r="DN99" s="133">
        <v>42086.586168981485</v>
      </c>
      <c r="DO99" s="132" t="s">
        <v>957</v>
      </c>
      <c r="DP99" s="133">
        <v>42086.586168981485</v>
      </c>
    </row>
    <row r="100" spans="1:120" ht="58" x14ac:dyDescent="0.35">
      <c r="A100" s="135">
        <v>99</v>
      </c>
      <c r="B100" s="136" t="s">
        <v>4364</v>
      </c>
      <c r="C100" s="135">
        <v>327</v>
      </c>
      <c r="D100" s="135" t="b">
        <v>1</v>
      </c>
      <c r="E100" s="136" t="s">
        <v>941</v>
      </c>
      <c r="F100" s="136" t="s">
        <v>2898</v>
      </c>
      <c r="G100" s="136" t="s">
        <v>1243</v>
      </c>
      <c r="H100" s="136" t="s">
        <v>2899</v>
      </c>
      <c r="I100" s="136" t="s">
        <v>5839</v>
      </c>
      <c r="J100" s="136" t="s">
        <v>2898</v>
      </c>
      <c r="K100" s="136" t="s">
        <v>941</v>
      </c>
      <c r="L100" s="136" t="s">
        <v>2899</v>
      </c>
      <c r="M100" s="136" t="s">
        <v>2900</v>
      </c>
      <c r="N100" s="136" t="s">
        <v>3327</v>
      </c>
      <c r="O100" s="136" t="s">
        <v>6028</v>
      </c>
      <c r="P100" s="136" t="s">
        <v>6029</v>
      </c>
      <c r="Q100" s="136" t="s">
        <v>3328</v>
      </c>
      <c r="R100" s="136" t="s">
        <v>948</v>
      </c>
      <c r="S100" s="136" t="s">
        <v>6030</v>
      </c>
      <c r="T100" s="136" t="s">
        <v>6031</v>
      </c>
      <c r="U100" s="136" t="s">
        <v>6032</v>
      </c>
      <c r="V100" s="136" t="s">
        <v>2901</v>
      </c>
      <c r="W100" s="136" t="s">
        <v>2902</v>
      </c>
      <c r="X100" s="136" t="s">
        <v>2903</v>
      </c>
      <c r="Y100" s="136" t="s">
        <v>6033</v>
      </c>
      <c r="Z100" s="136" t="s">
        <v>6034</v>
      </c>
      <c r="AA100" s="136" t="s">
        <v>6035</v>
      </c>
      <c r="AB100" s="136" t="s">
        <v>6036</v>
      </c>
      <c r="AC100" s="136" t="s">
        <v>948</v>
      </c>
      <c r="AD100" s="136" t="s">
        <v>6036</v>
      </c>
      <c r="AE100" s="136" t="s">
        <v>6037</v>
      </c>
      <c r="AF100" s="136" t="s">
        <v>6038</v>
      </c>
      <c r="AG100" s="136" t="s">
        <v>1882</v>
      </c>
      <c r="AH100" s="136" t="s">
        <v>6039</v>
      </c>
      <c r="AI100" s="136" t="s">
        <v>968</v>
      </c>
      <c r="AJ100" s="136" t="s">
        <v>3861</v>
      </c>
      <c r="AK100" s="136" t="s">
        <v>948</v>
      </c>
      <c r="AL100" s="136" t="s">
        <v>941</v>
      </c>
      <c r="AM100" s="136" t="s">
        <v>6040</v>
      </c>
      <c r="AN100" s="136" t="s">
        <v>941</v>
      </c>
      <c r="AO100" s="136" t="s">
        <v>941</v>
      </c>
      <c r="AP100" s="136" t="s">
        <v>941</v>
      </c>
      <c r="AQ100" s="136" t="s">
        <v>941</v>
      </c>
      <c r="AR100" s="136" t="s">
        <v>941</v>
      </c>
      <c r="AS100" s="136" t="s">
        <v>941</v>
      </c>
      <c r="AT100" s="136" t="s">
        <v>941</v>
      </c>
      <c r="AU100" s="136" t="s">
        <v>941</v>
      </c>
      <c r="AV100" s="136" t="s">
        <v>941</v>
      </c>
      <c r="AW100" s="136" t="s">
        <v>941</v>
      </c>
      <c r="AX100" s="136" t="s">
        <v>941</v>
      </c>
      <c r="AY100" s="136" t="s">
        <v>941</v>
      </c>
      <c r="AZ100" s="136" t="s">
        <v>941</v>
      </c>
      <c r="BA100" s="136" t="s">
        <v>941</v>
      </c>
      <c r="BB100" s="136" t="s">
        <v>941</v>
      </c>
      <c r="BC100" s="136" t="s">
        <v>941</v>
      </c>
      <c r="BD100" s="136" t="s">
        <v>941</v>
      </c>
      <c r="BE100" s="136" t="s">
        <v>941</v>
      </c>
      <c r="BF100" s="136" t="s">
        <v>941</v>
      </c>
      <c r="BG100" s="136" t="s">
        <v>941</v>
      </c>
      <c r="BH100" s="136" t="s">
        <v>941</v>
      </c>
      <c r="BI100" s="136" t="s">
        <v>941</v>
      </c>
      <c r="BJ100" s="136" t="s">
        <v>941</v>
      </c>
      <c r="BK100" s="136" t="s">
        <v>941</v>
      </c>
      <c r="BL100" s="136" t="s">
        <v>941</v>
      </c>
      <c r="BM100" s="136" t="s">
        <v>941</v>
      </c>
      <c r="BN100" s="136" t="s">
        <v>941</v>
      </c>
      <c r="BO100" s="136" t="s">
        <v>941</v>
      </c>
      <c r="BP100" s="136" t="s">
        <v>941</v>
      </c>
      <c r="BQ100" s="136" t="s">
        <v>941</v>
      </c>
      <c r="BR100" s="136" t="s">
        <v>941</v>
      </c>
      <c r="BS100" s="136" t="s">
        <v>941</v>
      </c>
      <c r="BT100" s="136" t="s">
        <v>941</v>
      </c>
      <c r="BU100" s="136" t="s">
        <v>941</v>
      </c>
      <c r="BV100" s="136" t="s">
        <v>941</v>
      </c>
      <c r="BW100" s="136" t="s">
        <v>941</v>
      </c>
      <c r="BX100" s="136" t="s">
        <v>941</v>
      </c>
      <c r="BY100" s="136" t="s">
        <v>941</v>
      </c>
      <c r="BZ100" s="136" t="s">
        <v>941</v>
      </c>
      <c r="CA100" s="136" t="s">
        <v>941</v>
      </c>
      <c r="CB100" s="136" t="s">
        <v>948</v>
      </c>
      <c r="CC100" s="136" t="s">
        <v>948</v>
      </c>
      <c r="CD100" s="136" t="s">
        <v>941</v>
      </c>
      <c r="CE100" s="136" t="s">
        <v>948</v>
      </c>
      <c r="CF100" s="136" t="s">
        <v>941</v>
      </c>
      <c r="CG100" s="136" t="s">
        <v>948</v>
      </c>
      <c r="CH100" s="136" t="s">
        <v>948</v>
      </c>
      <c r="CI100" s="136" t="s">
        <v>941</v>
      </c>
      <c r="CJ100" s="136" t="s">
        <v>941</v>
      </c>
      <c r="CK100" s="136" t="s">
        <v>941</v>
      </c>
      <c r="CL100" s="136" t="s">
        <v>941</v>
      </c>
      <c r="CM100" s="136" t="s">
        <v>941</v>
      </c>
      <c r="CN100" s="136" t="s">
        <v>948</v>
      </c>
      <c r="CO100" s="136" t="s">
        <v>540</v>
      </c>
      <c r="CP100" s="136" t="s">
        <v>941</v>
      </c>
      <c r="CQ100" s="136" t="s">
        <v>941</v>
      </c>
      <c r="CR100" s="136" t="s">
        <v>941</v>
      </c>
      <c r="CS100" s="136" t="s">
        <v>941</v>
      </c>
      <c r="CT100" s="136" t="s">
        <v>941</v>
      </c>
      <c r="CU100" s="136" t="s">
        <v>941</v>
      </c>
      <c r="CV100" s="136" t="s">
        <v>941</v>
      </c>
      <c r="CW100" s="136" t="s">
        <v>941</v>
      </c>
      <c r="CX100" s="136" t="s">
        <v>941</v>
      </c>
      <c r="CY100" s="136" t="s">
        <v>941</v>
      </c>
      <c r="CZ100" s="136" t="s">
        <v>941</v>
      </c>
      <c r="DA100" s="136" t="s">
        <v>941</v>
      </c>
      <c r="DB100" s="136" t="s">
        <v>941</v>
      </c>
      <c r="DC100" s="136" t="s">
        <v>941</v>
      </c>
      <c r="DD100" s="136" t="s">
        <v>941</v>
      </c>
      <c r="DE100" s="136" t="s">
        <v>941</v>
      </c>
      <c r="DF100" s="136" t="s">
        <v>941</v>
      </c>
      <c r="DG100" s="136" t="s">
        <v>941</v>
      </c>
      <c r="DH100" s="136" t="s">
        <v>941</v>
      </c>
      <c r="DI100" s="136" t="s">
        <v>941</v>
      </c>
      <c r="DJ100" s="136" t="s">
        <v>1692</v>
      </c>
      <c r="DK100" s="137">
        <v>42755.595752314817</v>
      </c>
      <c r="DL100" s="136" t="s">
        <v>1692</v>
      </c>
      <c r="DM100" s="137">
        <v>42755.595752314817</v>
      </c>
      <c r="DN100" s="133">
        <v>42086.586192129631</v>
      </c>
      <c r="DO100" s="132" t="s">
        <v>957</v>
      </c>
      <c r="DP100" s="133">
        <v>42086.586192129631</v>
      </c>
    </row>
    <row r="101" spans="1:120" ht="43.5" x14ac:dyDescent="0.35">
      <c r="A101" s="135">
        <v>100</v>
      </c>
      <c r="B101" s="136" t="s">
        <v>4364</v>
      </c>
      <c r="C101" s="135">
        <v>325</v>
      </c>
      <c r="D101" s="135" t="b">
        <v>1</v>
      </c>
      <c r="E101" s="136" t="s">
        <v>941</v>
      </c>
      <c r="F101" s="136" t="s">
        <v>2122</v>
      </c>
      <c r="G101" s="136" t="s">
        <v>981</v>
      </c>
      <c r="H101" s="136" t="s">
        <v>6041</v>
      </c>
      <c r="I101" s="136" t="s">
        <v>5839</v>
      </c>
      <c r="J101" s="136" t="s">
        <v>2122</v>
      </c>
      <c r="K101" s="136" t="s">
        <v>457</v>
      </c>
      <c r="L101" s="136" t="s">
        <v>2124</v>
      </c>
      <c r="M101" s="136" t="s">
        <v>2125</v>
      </c>
      <c r="N101" s="136" t="s">
        <v>2126</v>
      </c>
      <c r="O101" s="136" t="s">
        <v>6042</v>
      </c>
      <c r="P101" s="136" t="s">
        <v>6043</v>
      </c>
      <c r="Q101" s="136" t="s">
        <v>2127</v>
      </c>
      <c r="R101" s="136" t="s">
        <v>948</v>
      </c>
      <c r="S101" s="136" t="s">
        <v>6044</v>
      </c>
      <c r="T101" s="136" t="s">
        <v>6045</v>
      </c>
      <c r="U101" s="136" t="s">
        <v>6046</v>
      </c>
      <c r="V101" s="136" t="s">
        <v>2128</v>
      </c>
      <c r="W101" s="136" t="s">
        <v>2129</v>
      </c>
      <c r="X101" s="136" t="s">
        <v>2130</v>
      </c>
      <c r="Y101" s="136" t="s">
        <v>6047</v>
      </c>
      <c r="Z101" s="136" t="s">
        <v>6048</v>
      </c>
      <c r="AA101" s="136" t="s">
        <v>6049</v>
      </c>
      <c r="AB101" s="136" t="s">
        <v>6050</v>
      </c>
      <c r="AC101" s="136" t="s">
        <v>6051</v>
      </c>
      <c r="AD101" s="136" t="s">
        <v>6052</v>
      </c>
      <c r="AE101" s="136" t="s">
        <v>6053</v>
      </c>
      <c r="AF101" s="136" t="s">
        <v>6054</v>
      </c>
      <c r="AG101" s="136" t="s">
        <v>1094</v>
      </c>
      <c r="AH101" s="136" t="s">
        <v>6055</v>
      </c>
      <c r="AI101" s="136" t="s">
        <v>948</v>
      </c>
      <c r="AJ101" s="136" t="s">
        <v>951</v>
      </c>
      <c r="AK101" s="136" t="s">
        <v>948</v>
      </c>
      <c r="AL101" s="136" t="s">
        <v>941</v>
      </c>
      <c r="AM101" s="136" t="s">
        <v>6056</v>
      </c>
      <c r="AN101" s="136" t="s">
        <v>941</v>
      </c>
      <c r="AO101" s="136" t="s">
        <v>941</v>
      </c>
      <c r="AP101" s="136" t="s">
        <v>941</v>
      </c>
      <c r="AQ101" s="136" t="s">
        <v>941</v>
      </c>
      <c r="AR101" s="136" t="s">
        <v>941</v>
      </c>
      <c r="AS101" s="136" t="s">
        <v>941</v>
      </c>
      <c r="AT101" s="136" t="s">
        <v>941</v>
      </c>
      <c r="AU101" s="136" t="s">
        <v>941</v>
      </c>
      <c r="AV101" s="136" t="s">
        <v>941</v>
      </c>
      <c r="AW101" s="136" t="s">
        <v>941</v>
      </c>
      <c r="AX101" s="136" t="s">
        <v>941</v>
      </c>
      <c r="AY101" s="136" t="s">
        <v>941</v>
      </c>
      <c r="AZ101" s="136" t="s">
        <v>941</v>
      </c>
      <c r="BA101" s="136" t="s">
        <v>941</v>
      </c>
      <c r="BB101" s="136" t="s">
        <v>941</v>
      </c>
      <c r="BC101" s="136" t="s">
        <v>941</v>
      </c>
      <c r="BD101" s="136" t="s">
        <v>941</v>
      </c>
      <c r="BE101" s="136" t="s">
        <v>941</v>
      </c>
      <c r="BF101" s="136" t="s">
        <v>941</v>
      </c>
      <c r="BG101" s="136" t="s">
        <v>941</v>
      </c>
      <c r="BH101" s="136" t="s">
        <v>941</v>
      </c>
      <c r="BI101" s="136" t="s">
        <v>941</v>
      </c>
      <c r="BJ101" s="136" t="s">
        <v>941</v>
      </c>
      <c r="BK101" s="136" t="s">
        <v>941</v>
      </c>
      <c r="BL101" s="136" t="s">
        <v>941</v>
      </c>
      <c r="BM101" s="136" t="s">
        <v>941</v>
      </c>
      <c r="BN101" s="136" t="s">
        <v>941</v>
      </c>
      <c r="BO101" s="136" t="s">
        <v>941</v>
      </c>
      <c r="BP101" s="136" t="s">
        <v>941</v>
      </c>
      <c r="BQ101" s="136" t="s">
        <v>941</v>
      </c>
      <c r="BR101" s="136" t="s">
        <v>941</v>
      </c>
      <c r="BS101" s="136" t="s">
        <v>941</v>
      </c>
      <c r="BT101" s="136" t="s">
        <v>941</v>
      </c>
      <c r="BU101" s="136" t="s">
        <v>941</v>
      </c>
      <c r="BV101" s="136" t="s">
        <v>941</v>
      </c>
      <c r="BW101" s="136" t="s">
        <v>941</v>
      </c>
      <c r="BX101" s="136" t="s">
        <v>941</v>
      </c>
      <c r="BY101" s="136" t="s">
        <v>941</v>
      </c>
      <c r="BZ101" s="136" t="s">
        <v>941</v>
      </c>
      <c r="CA101" s="136" t="s">
        <v>941</v>
      </c>
      <c r="CB101" s="136" t="s">
        <v>948</v>
      </c>
      <c r="CC101" s="136" t="s">
        <v>948</v>
      </c>
      <c r="CD101" s="136" t="s">
        <v>941</v>
      </c>
      <c r="CE101" s="136" t="s">
        <v>948</v>
      </c>
      <c r="CF101" s="136" t="s">
        <v>941</v>
      </c>
      <c r="CG101" s="136" t="s">
        <v>948</v>
      </c>
      <c r="CH101" s="136" t="s">
        <v>948</v>
      </c>
      <c r="CI101" s="136" t="s">
        <v>941</v>
      </c>
      <c r="CJ101" s="136" t="s">
        <v>941</v>
      </c>
      <c r="CK101" s="136" t="s">
        <v>941</v>
      </c>
      <c r="CL101" s="136" t="s">
        <v>941</v>
      </c>
      <c r="CM101" s="136" t="s">
        <v>941</v>
      </c>
      <c r="CN101" s="136" t="s">
        <v>948</v>
      </c>
      <c r="CO101" s="136" t="s">
        <v>540</v>
      </c>
      <c r="CP101" s="136" t="s">
        <v>941</v>
      </c>
      <c r="CQ101" s="136" t="s">
        <v>941</v>
      </c>
      <c r="CR101" s="136" t="s">
        <v>941</v>
      </c>
      <c r="CS101" s="136" t="s">
        <v>941</v>
      </c>
      <c r="CT101" s="136" t="s">
        <v>941</v>
      </c>
      <c r="CU101" s="136" t="s">
        <v>941</v>
      </c>
      <c r="CV101" s="136" t="s">
        <v>941</v>
      </c>
      <c r="CW101" s="136" t="s">
        <v>941</v>
      </c>
      <c r="CX101" s="136" t="s">
        <v>941</v>
      </c>
      <c r="CY101" s="136" t="s">
        <v>941</v>
      </c>
      <c r="CZ101" s="136" t="s">
        <v>941</v>
      </c>
      <c r="DA101" s="136" t="s">
        <v>941</v>
      </c>
      <c r="DB101" s="136" t="s">
        <v>941</v>
      </c>
      <c r="DC101" s="136" t="s">
        <v>941</v>
      </c>
      <c r="DD101" s="136" t="s">
        <v>941</v>
      </c>
      <c r="DE101" s="136" t="s">
        <v>941</v>
      </c>
      <c r="DF101" s="136" t="s">
        <v>941</v>
      </c>
      <c r="DG101" s="136" t="s">
        <v>941</v>
      </c>
      <c r="DH101" s="136" t="s">
        <v>941</v>
      </c>
      <c r="DI101" s="136" t="s">
        <v>941</v>
      </c>
      <c r="DJ101" s="136" t="s">
        <v>1692</v>
      </c>
      <c r="DK101" s="137">
        <v>42755.624062499999</v>
      </c>
      <c r="DL101" s="136" t="s">
        <v>1692</v>
      </c>
      <c r="DM101" s="137">
        <v>42755.624062499999</v>
      </c>
      <c r="DN101" s="133">
        <v>42086.586215277777</v>
      </c>
      <c r="DO101" s="132" t="s">
        <v>957</v>
      </c>
      <c r="DP101" s="133">
        <v>42086.586215277777</v>
      </c>
    </row>
    <row r="102" spans="1:120" ht="58" x14ac:dyDescent="0.35">
      <c r="A102" s="135">
        <v>101</v>
      </c>
      <c r="B102" s="136" t="s">
        <v>4364</v>
      </c>
      <c r="C102" s="135">
        <v>85</v>
      </c>
      <c r="D102" s="135" t="b">
        <v>1</v>
      </c>
      <c r="E102" s="136" t="s">
        <v>941</v>
      </c>
      <c r="F102" s="136" t="s">
        <v>6057</v>
      </c>
      <c r="G102" s="136" t="s">
        <v>1330</v>
      </c>
      <c r="H102" s="136" t="s">
        <v>1065</v>
      </c>
      <c r="I102" s="136" t="s">
        <v>5839</v>
      </c>
      <c r="J102" s="136" t="s">
        <v>6058</v>
      </c>
      <c r="K102" s="136" t="s">
        <v>19</v>
      </c>
      <c r="L102" s="136" t="s">
        <v>6059</v>
      </c>
      <c r="M102" s="136" t="s">
        <v>3221</v>
      </c>
      <c r="N102" s="136" t="s">
        <v>1066</v>
      </c>
      <c r="O102" s="136" t="s">
        <v>6060</v>
      </c>
      <c r="P102" s="136" t="s">
        <v>6061</v>
      </c>
      <c r="Q102" s="136" t="s">
        <v>3222</v>
      </c>
      <c r="R102" s="136" t="s">
        <v>948</v>
      </c>
      <c r="S102" s="136" t="s">
        <v>6062</v>
      </c>
      <c r="T102" s="136" t="s">
        <v>6063</v>
      </c>
      <c r="U102" s="136" t="s">
        <v>6064</v>
      </c>
      <c r="V102" s="136" t="s">
        <v>948</v>
      </c>
      <c r="W102" s="136" t="s">
        <v>948</v>
      </c>
      <c r="X102" s="136" t="s">
        <v>948</v>
      </c>
      <c r="Y102" s="136" t="s">
        <v>6065</v>
      </c>
      <c r="Z102" s="136" t="s">
        <v>6066</v>
      </c>
      <c r="AA102" s="136" t="s">
        <v>948</v>
      </c>
      <c r="AB102" s="136" t="s">
        <v>6067</v>
      </c>
      <c r="AC102" s="136" t="s">
        <v>6068</v>
      </c>
      <c r="AD102" s="136" t="s">
        <v>6069</v>
      </c>
      <c r="AE102" s="136" t="s">
        <v>6070</v>
      </c>
      <c r="AF102" s="136" t="s">
        <v>6071</v>
      </c>
      <c r="AG102" s="136" t="s">
        <v>2721</v>
      </c>
      <c r="AH102" s="136" t="s">
        <v>6072</v>
      </c>
      <c r="AI102" s="136" t="s">
        <v>6073</v>
      </c>
      <c r="AJ102" s="136" t="s">
        <v>1074</v>
      </c>
      <c r="AK102" s="136" t="s">
        <v>6074</v>
      </c>
      <c r="AL102" s="136" t="s">
        <v>941</v>
      </c>
      <c r="AM102" s="136" t="s">
        <v>6075</v>
      </c>
      <c r="AN102" s="136" t="s">
        <v>941</v>
      </c>
      <c r="AO102" s="136" t="s">
        <v>941</v>
      </c>
      <c r="AP102" s="136" t="s">
        <v>941</v>
      </c>
      <c r="AQ102" s="136" t="s">
        <v>941</v>
      </c>
      <c r="AR102" s="136" t="s">
        <v>941</v>
      </c>
      <c r="AS102" s="136" t="s">
        <v>941</v>
      </c>
      <c r="AT102" s="136" t="s">
        <v>941</v>
      </c>
      <c r="AU102" s="136" t="s">
        <v>941</v>
      </c>
      <c r="AV102" s="136" t="s">
        <v>941</v>
      </c>
      <c r="AW102" s="136" t="s">
        <v>941</v>
      </c>
      <c r="AX102" s="136" t="s">
        <v>941</v>
      </c>
      <c r="AY102" s="136" t="s">
        <v>941</v>
      </c>
      <c r="AZ102" s="136" t="s">
        <v>941</v>
      </c>
      <c r="BA102" s="136" t="s">
        <v>941</v>
      </c>
      <c r="BB102" s="136" t="s">
        <v>941</v>
      </c>
      <c r="BC102" s="136" t="s">
        <v>941</v>
      </c>
      <c r="BD102" s="136" t="s">
        <v>941</v>
      </c>
      <c r="BE102" s="136" t="s">
        <v>941</v>
      </c>
      <c r="BF102" s="136" t="s">
        <v>941</v>
      </c>
      <c r="BG102" s="136" t="s">
        <v>941</v>
      </c>
      <c r="BH102" s="136" t="s">
        <v>941</v>
      </c>
      <c r="BI102" s="136" t="s">
        <v>941</v>
      </c>
      <c r="BJ102" s="136" t="s">
        <v>941</v>
      </c>
      <c r="BK102" s="136" t="s">
        <v>6076</v>
      </c>
      <c r="BL102" s="136" t="s">
        <v>941</v>
      </c>
      <c r="BM102" s="136" t="s">
        <v>941</v>
      </c>
      <c r="BN102" s="136" t="s">
        <v>941</v>
      </c>
      <c r="BO102" s="136" t="s">
        <v>941</v>
      </c>
      <c r="BP102" s="136" t="s">
        <v>941</v>
      </c>
      <c r="BQ102" s="136" t="s">
        <v>3295</v>
      </c>
      <c r="BR102" s="136" t="s">
        <v>6077</v>
      </c>
      <c r="BS102" s="136" t="s">
        <v>6078</v>
      </c>
      <c r="BT102" s="136" t="s">
        <v>6079</v>
      </c>
      <c r="BU102" s="136" t="s">
        <v>3918</v>
      </c>
      <c r="BV102" s="136" t="s">
        <v>941</v>
      </c>
      <c r="BW102" s="136" t="s">
        <v>941</v>
      </c>
      <c r="BX102" s="136" t="s">
        <v>941</v>
      </c>
      <c r="BY102" s="136" t="s">
        <v>941</v>
      </c>
      <c r="BZ102" s="136" t="s">
        <v>941</v>
      </c>
      <c r="CA102" s="136" t="s">
        <v>941</v>
      </c>
      <c r="CB102" s="136" t="s">
        <v>6080</v>
      </c>
      <c r="CC102" s="136" t="s">
        <v>948</v>
      </c>
      <c r="CD102" s="136" t="s">
        <v>941</v>
      </c>
      <c r="CE102" s="136" t="s">
        <v>948</v>
      </c>
      <c r="CF102" s="136" t="s">
        <v>941</v>
      </c>
      <c r="CG102" s="136" t="s">
        <v>948</v>
      </c>
      <c r="CH102" s="136" t="s">
        <v>948</v>
      </c>
      <c r="CI102" s="136" t="s">
        <v>941</v>
      </c>
      <c r="CJ102" s="136" t="s">
        <v>941</v>
      </c>
      <c r="CK102" s="136" t="s">
        <v>941</v>
      </c>
      <c r="CL102" s="136" t="s">
        <v>941</v>
      </c>
      <c r="CM102" s="136" t="s">
        <v>941</v>
      </c>
      <c r="CN102" s="136" t="s">
        <v>948</v>
      </c>
      <c r="CO102" s="136" t="s">
        <v>540</v>
      </c>
      <c r="CP102" s="136" t="s">
        <v>941</v>
      </c>
      <c r="CQ102" s="136" t="s">
        <v>941</v>
      </c>
      <c r="CR102" s="136" t="s">
        <v>941</v>
      </c>
      <c r="CS102" s="136" t="s">
        <v>941</v>
      </c>
      <c r="CT102" s="136" t="s">
        <v>941</v>
      </c>
      <c r="CU102" s="136" t="s">
        <v>941</v>
      </c>
      <c r="CV102" s="136" t="s">
        <v>941</v>
      </c>
      <c r="CW102" s="136" t="s">
        <v>941</v>
      </c>
      <c r="CX102" s="136" t="s">
        <v>941</v>
      </c>
      <c r="CY102" s="136" t="s">
        <v>941</v>
      </c>
      <c r="CZ102" s="136" t="s">
        <v>941</v>
      </c>
      <c r="DA102" s="136" t="s">
        <v>941</v>
      </c>
      <c r="DB102" s="136" t="s">
        <v>941</v>
      </c>
      <c r="DC102" s="136" t="s">
        <v>941</v>
      </c>
      <c r="DD102" s="136" t="s">
        <v>941</v>
      </c>
      <c r="DE102" s="136" t="s">
        <v>941</v>
      </c>
      <c r="DF102" s="136" t="s">
        <v>941</v>
      </c>
      <c r="DG102" s="136" t="s">
        <v>941</v>
      </c>
      <c r="DH102" s="136" t="s">
        <v>941</v>
      </c>
      <c r="DI102" s="136" t="s">
        <v>941</v>
      </c>
      <c r="DJ102" s="136" t="s">
        <v>1692</v>
      </c>
      <c r="DK102" s="137">
        <v>42755.631944444445</v>
      </c>
      <c r="DL102" s="136" t="s">
        <v>1692</v>
      </c>
      <c r="DM102" s="137">
        <v>42755.631944444445</v>
      </c>
      <c r="DN102" s="133">
        <v>42086.586238425924</v>
      </c>
      <c r="DO102" s="132" t="s">
        <v>957</v>
      </c>
      <c r="DP102" s="133">
        <v>42086.586238425924</v>
      </c>
    </row>
    <row r="103" spans="1:120" ht="58" x14ac:dyDescent="0.35">
      <c r="A103" s="135">
        <v>102</v>
      </c>
      <c r="B103" s="136" t="s">
        <v>4364</v>
      </c>
      <c r="C103" s="135">
        <v>313</v>
      </c>
      <c r="D103" s="135" t="b">
        <v>1</v>
      </c>
      <c r="E103" s="136" t="s">
        <v>941</v>
      </c>
      <c r="F103" s="136" t="s">
        <v>6081</v>
      </c>
      <c r="G103" s="136" t="s">
        <v>1135</v>
      </c>
      <c r="H103" s="136" t="s">
        <v>1092</v>
      </c>
      <c r="I103" s="136" t="s">
        <v>5839</v>
      </c>
      <c r="J103" s="136" t="s">
        <v>6081</v>
      </c>
      <c r="K103" s="136" t="s">
        <v>25</v>
      </c>
      <c r="L103" s="136" t="s">
        <v>1092</v>
      </c>
      <c r="M103" s="136" t="s">
        <v>1093</v>
      </c>
      <c r="N103" s="136" t="s">
        <v>6082</v>
      </c>
      <c r="O103" s="136" t="s">
        <v>948</v>
      </c>
      <c r="P103" s="136" t="s">
        <v>948</v>
      </c>
      <c r="Q103" s="136" t="s">
        <v>948</v>
      </c>
      <c r="R103" s="136" t="s">
        <v>6083</v>
      </c>
      <c r="S103" s="136" t="s">
        <v>6083</v>
      </c>
      <c r="T103" s="136" t="s">
        <v>3228</v>
      </c>
      <c r="U103" s="136" t="s">
        <v>6084</v>
      </c>
      <c r="V103" s="136" t="s">
        <v>948</v>
      </c>
      <c r="W103" s="136" t="s">
        <v>948</v>
      </c>
      <c r="X103" s="136" t="s">
        <v>948</v>
      </c>
      <c r="Y103" s="136" t="s">
        <v>948</v>
      </c>
      <c r="Z103" s="136" t="s">
        <v>948</v>
      </c>
      <c r="AA103" s="136" t="s">
        <v>6085</v>
      </c>
      <c r="AB103" s="136" t="s">
        <v>6085</v>
      </c>
      <c r="AC103" s="136" t="s">
        <v>948</v>
      </c>
      <c r="AD103" s="136" t="s">
        <v>6085</v>
      </c>
      <c r="AE103" s="136" t="s">
        <v>6086</v>
      </c>
      <c r="AF103" s="136" t="s">
        <v>6087</v>
      </c>
      <c r="AG103" s="136" t="s">
        <v>1094</v>
      </c>
      <c r="AH103" s="136" t="s">
        <v>6088</v>
      </c>
      <c r="AI103" s="136" t="s">
        <v>948</v>
      </c>
      <c r="AJ103" s="136" t="s">
        <v>6089</v>
      </c>
      <c r="AK103" s="136" t="s">
        <v>948</v>
      </c>
      <c r="AL103" s="136" t="s">
        <v>941</v>
      </c>
      <c r="AM103" s="136" t="s">
        <v>6090</v>
      </c>
      <c r="AN103" s="136" t="s">
        <v>941</v>
      </c>
      <c r="AO103" s="136" t="s">
        <v>941</v>
      </c>
      <c r="AP103" s="136" t="s">
        <v>941</v>
      </c>
      <c r="AQ103" s="136" t="s">
        <v>941</v>
      </c>
      <c r="AR103" s="136" t="s">
        <v>941</v>
      </c>
      <c r="AS103" s="136" t="s">
        <v>941</v>
      </c>
      <c r="AT103" s="136" t="s">
        <v>941</v>
      </c>
      <c r="AU103" s="136" t="s">
        <v>941</v>
      </c>
      <c r="AV103" s="136" t="s">
        <v>941</v>
      </c>
      <c r="AW103" s="136" t="s">
        <v>941</v>
      </c>
      <c r="AX103" s="136" t="s">
        <v>941</v>
      </c>
      <c r="AY103" s="136" t="s">
        <v>941</v>
      </c>
      <c r="AZ103" s="136" t="s">
        <v>941</v>
      </c>
      <c r="BA103" s="136" t="s">
        <v>941</v>
      </c>
      <c r="BB103" s="136" t="s">
        <v>941</v>
      </c>
      <c r="BC103" s="136" t="s">
        <v>941</v>
      </c>
      <c r="BD103" s="136" t="s">
        <v>941</v>
      </c>
      <c r="BE103" s="136" t="s">
        <v>941</v>
      </c>
      <c r="BF103" s="136" t="s">
        <v>941</v>
      </c>
      <c r="BG103" s="136" t="s">
        <v>941</v>
      </c>
      <c r="BH103" s="136" t="s">
        <v>941</v>
      </c>
      <c r="BI103" s="136" t="s">
        <v>941</v>
      </c>
      <c r="BJ103" s="136" t="s">
        <v>941</v>
      </c>
      <c r="BK103" s="136" t="s">
        <v>964</v>
      </c>
      <c r="BL103" s="136" t="s">
        <v>941</v>
      </c>
      <c r="BM103" s="136" t="s">
        <v>941</v>
      </c>
      <c r="BN103" s="136" t="s">
        <v>941</v>
      </c>
      <c r="BO103" s="136" t="s">
        <v>941</v>
      </c>
      <c r="BP103" s="136" t="s">
        <v>1213</v>
      </c>
      <c r="BQ103" s="136" t="s">
        <v>941</v>
      </c>
      <c r="BR103" s="136" t="s">
        <v>941</v>
      </c>
      <c r="BS103" s="136" t="s">
        <v>941</v>
      </c>
      <c r="BT103" s="136" t="s">
        <v>941</v>
      </c>
      <c r="BU103" s="136" t="s">
        <v>941</v>
      </c>
      <c r="BV103" s="136" t="s">
        <v>941</v>
      </c>
      <c r="BW103" s="136" t="s">
        <v>941</v>
      </c>
      <c r="BX103" s="136" t="s">
        <v>941</v>
      </c>
      <c r="BY103" s="136" t="s">
        <v>941</v>
      </c>
      <c r="BZ103" s="136" t="s">
        <v>941</v>
      </c>
      <c r="CA103" s="136" t="s">
        <v>941</v>
      </c>
      <c r="CB103" s="136" t="s">
        <v>4170</v>
      </c>
      <c r="CC103" s="136" t="s">
        <v>948</v>
      </c>
      <c r="CD103" s="136" t="s">
        <v>941</v>
      </c>
      <c r="CE103" s="136" t="s">
        <v>948</v>
      </c>
      <c r="CF103" s="136" t="s">
        <v>941</v>
      </c>
      <c r="CG103" s="136" t="s">
        <v>948</v>
      </c>
      <c r="CH103" s="136" t="s">
        <v>948</v>
      </c>
      <c r="CI103" s="136" t="s">
        <v>941</v>
      </c>
      <c r="CJ103" s="136" t="s">
        <v>941</v>
      </c>
      <c r="CK103" s="136" t="s">
        <v>941</v>
      </c>
      <c r="CL103" s="136" t="s">
        <v>941</v>
      </c>
      <c r="CM103" s="136" t="s">
        <v>941</v>
      </c>
      <c r="CN103" s="136" t="s">
        <v>948</v>
      </c>
      <c r="CO103" s="136" t="s">
        <v>540</v>
      </c>
      <c r="CP103" s="136" t="s">
        <v>941</v>
      </c>
      <c r="CQ103" s="136" t="s">
        <v>941</v>
      </c>
      <c r="CR103" s="136" t="s">
        <v>941</v>
      </c>
      <c r="CS103" s="136" t="s">
        <v>941</v>
      </c>
      <c r="CT103" s="136" t="s">
        <v>941</v>
      </c>
      <c r="CU103" s="136" t="s">
        <v>941</v>
      </c>
      <c r="CV103" s="136" t="s">
        <v>941</v>
      </c>
      <c r="CW103" s="136" t="s">
        <v>941</v>
      </c>
      <c r="CX103" s="136" t="s">
        <v>941</v>
      </c>
      <c r="CY103" s="136" t="s">
        <v>941</v>
      </c>
      <c r="CZ103" s="136" t="s">
        <v>941</v>
      </c>
      <c r="DA103" s="136" t="s">
        <v>941</v>
      </c>
      <c r="DB103" s="136" t="s">
        <v>941</v>
      </c>
      <c r="DC103" s="136" t="s">
        <v>941</v>
      </c>
      <c r="DD103" s="136" t="s">
        <v>941</v>
      </c>
      <c r="DE103" s="136" t="s">
        <v>941</v>
      </c>
      <c r="DF103" s="136" t="s">
        <v>941</v>
      </c>
      <c r="DG103" s="136" t="s">
        <v>941</v>
      </c>
      <c r="DH103" s="136" t="s">
        <v>941</v>
      </c>
      <c r="DI103" s="136" t="s">
        <v>941</v>
      </c>
      <c r="DJ103" s="136" t="s">
        <v>1692</v>
      </c>
      <c r="DK103" s="137">
        <v>42755.635231481479</v>
      </c>
      <c r="DL103" s="136" t="s">
        <v>1692</v>
      </c>
      <c r="DM103" s="137">
        <v>42755.635231481479</v>
      </c>
      <c r="DN103" s="133">
        <v>42086.586261574077</v>
      </c>
      <c r="DO103" s="132" t="s">
        <v>957</v>
      </c>
      <c r="DP103" s="133">
        <v>42086.586261574077</v>
      </c>
    </row>
    <row r="104" spans="1:120" ht="58" x14ac:dyDescent="0.35">
      <c r="A104" s="135">
        <v>103</v>
      </c>
      <c r="B104" s="136" t="s">
        <v>4364</v>
      </c>
      <c r="C104" s="135">
        <v>423</v>
      </c>
      <c r="D104" s="135" t="b">
        <v>1</v>
      </c>
      <c r="E104" s="136" t="s">
        <v>941</v>
      </c>
      <c r="F104" s="136" t="s">
        <v>2621</v>
      </c>
      <c r="G104" s="136" t="s">
        <v>989</v>
      </c>
      <c r="H104" s="136" t="s">
        <v>2622</v>
      </c>
      <c r="I104" s="136" t="s">
        <v>5839</v>
      </c>
      <c r="J104" s="136" t="s">
        <v>2621</v>
      </c>
      <c r="K104" s="136" t="s">
        <v>941</v>
      </c>
      <c r="L104" s="136" t="s">
        <v>2622</v>
      </c>
      <c r="M104" s="136" t="s">
        <v>2623</v>
      </c>
      <c r="N104" s="136" t="s">
        <v>2624</v>
      </c>
      <c r="O104" s="136" t="s">
        <v>6091</v>
      </c>
      <c r="P104" s="136" t="s">
        <v>6092</v>
      </c>
      <c r="Q104" s="136" t="s">
        <v>6093</v>
      </c>
      <c r="R104" s="136" t="s">
        <v>6094</v>
      </c>
      <c r="S104" s="136" t="s">
        <v>6095</v>
      </c>
      <c r="T104" s="136" t="s">
        <v>6096</v>
      </c>
      <c r="U104" s="136" t="s">
        <v>6097</v>
      </c>
      <c r="V104" s="136" t="s">
        <v>948</v>
      </c>
      <c r="W104" s="136" t="s">
        <v>948</v>
      </c>
      <c r="X104" s="136" t="s">
        <v>948</v>
      </c>
      <c r="Y104" s="136" t="s">
        <v>6098</v>
      </c>
      <c r="Z104" s="136" t="s">
        <v>6099</v>
      </c>
      <c r="AA104" s="136" t="s">
        <v>948</v>
      </c>
      <c r="AB104" s="136" t="s">
        <v>6100</v>
      </c>
      <c r="AC104" s="136" t="s">
        <v>3571</v>
      </c>
      <c r="AD104" s="136" t="s">
        <v>6101</v>
      </c>
      <c r="AE104" s="136" t="s">
        <v>6102</v>
      </c>
      <c r="AF104" s="136" t="s">
        <v>6103</v>
      </c>
      <c r="AG104" s="136" t="s">
        <v>2625</v>
      </c>
      <c r="AH104" s="136" t="s">
        <v>6104</v>
      </c>
      <c r="AI104" s="136" t="s">
        <v>1976</v>
      </c>
      <c r="AJ104" s="136" t="s">
        <v>1313</v>
      </c>
      <c r="AK104" s="136" t="s">
        <v>948</v>
      </c>
      <c r="AL104" s="136" t="s">
        <v>941</v>
      </c>
      <c r="AM104" s="136" t="s">
        <v>6105</v>
      </c>
      <c r="AN104" s="136" t="s">
        <v>941</v>
      </c>
      <c r="AO104" s="136" t="s">
        <v>941</v>
      </c>
      <c r="AP104" s="136" t="s">
        <v>941</v>
      </c>
      <c r="AQ104" s="136" t="s">
        <v>941</v>
      </c>
      <c r="AR104" s="136" t="s">
        <v>941</v>
      </c>
      <c r="AS104" s="136" t="s">
        <v>941</v>
      </c>
      <c r="AT104" s="136" t="s">
        <v>941</v>
      </c>
      <c r="AU104" s="136" t="s">
        <v>941</v>
      </c>
      <c r="AV104" s="136" t="s">
        <v>941</v>
      </c>
      <c r="AW104" s="136" t="s">
        <v>941</v>
      </c>
      <c r="AX104" s="136" t="s">
        <v>941</v>
      </c>
      <c r="AY104" s="136" t="s">
        <v>941</v>
      </c>
      <c r="AZ104" s="136" t="s">
        <v>941</v>
      </c>
      <c r="BA104" s="136" t="s">
        <v>941</v>
      </c>
      <c r="BB104" s="136" t="s">
        <v>941</v>
      </c>
      <c r="BC104" s="136" t="s">
        <v>941</v>
      </c>
      <c r="BD104" s="136" t="s">
        <v>941</v>
      </c>
      <c r="BE104" s="136" t="s">
        <v>941</v>
      </c>
      <c r="BF104" s="136" t="s">
        <v>941</v>
      </c>
      <c r="BG104" s="136" t="s">
        <v>941</v>
      </c>
      <c r="BH104" s="136" t="s">
        <v>941</v>
      </c>
      <c r="BI104" s="136" t="s">
        <v>941</v>
      </c>
      <c r="BJ104" s="136" t="s">
        <v>941</v>
      </c>
      <c r="BK104" s="136" t="s">
        <v>941</v>
      </c>
      <c r="BL104" s="136" t="s">
        <v>941</v>
      </c>
      <c r="BM104" s="136" t="s">
        <v>941</v>
      </c>
      <c r="BN104" s="136" t="s">
        <v>941</v>
      </c>
      <c r="BO104" s="136" t="s">
        <v>941</v>
      </c>
      <c r="BP104" s="136" t="s">
        <v>941</v>
      </c>
      <c r="BQ104" s="136" t="s">
        <v>941</v>
      </c>
      <c r="BR104" s="136" t="s">
        <v>941</v>
      </c>
      <c r="BS104" s="136" t="s">
        <v>941</v>
      </c>
      <c r="BT104" s="136" t="s">
        <v>941</v>
      </c>
      <c r="BU104" s="136" t="s">
        <v>941</v>
      </c>
      <c r="BV104" s="136" t="s">
        <v>941</v>
      </c>
      <c r="BW104" s="136" t="s">
        <v>941</v>
      </c>
      <c r="BX104" s="136" t="s">
        <v>941</v>
      </c>
      <c r="BY104" s="136" t="s">
        <v>941</v>
      </c>
      <c r="BZ104" s="136" t="s">
        <v>941</v>
      </c>
      <c r="CA104" s="136" t="s">
        <v>941</v>
      </c>
      <c r="CB104" s="136" t="s">
        <v>948</v>
      </c>
      <c r="CC104" s="136" t="s">
        <v>948</v>
      </c>
      <c r="CD104" s="136" t="s">
        <v>941</v>
      </c>
      <c r="CE104" s="136" t="s">
        <v>948</v>
      </c>
      <c r="CF104" s="136" t="s">
        <v>941</v>
      </c>
      <c r="CG104" s="136" t="s">
        <v>948</v>
      </c>
      <c r="CH104" s="136" t="s">
        <v>948</v>
      </c>
      <c r="CI104" s="136" t="s">
        <v>941</v>
      </c>
      <c r="CJ104" s="136" t="s">
        <v>941</v>
      </c>
      <c r="CK104" s="136" t="s">
        <v>941</v>
      </c>
      <c r="CL104" s="136" t="s">
        <v>941</v>
      </c>
      <c r="CM104" s="136" t="s">
        <v>941</v>
      </c>
      <c r="CN104" s="136" t="s">
        <v>948</v>
      </c>
      <c r="CO104" s="136" t="s">
        <v>540</v>
      </c>
      <c r="CP104" s="136" t="s">
        <v>941</v>
      </c>
      <c r="CQ104" s="136" t="s">
        <v>941</v>
      </c>
      <c r="CR104" s="136" t="s">
        <v>941</v>
      </c>
      <c r="CS104" s="136" t="s">
        <v>941</v>
      </c>
      <c r="CT104" s="136" t="s">
        <v>941</v>
      </c>
      <c r="CU104" s="136" t="s">
        <v>941</v>
      </c>
      <c r="CV104" s="136" t="s">
        <v>941</v>
      </c>
      <c r="CW104" s="136" t="s">
        <v>941</v>
      </c>
      <c r="CX104" s="136" t="s">
        <v>941</v>
      </c>
      <c r="CY104" s="136" t="s">
        <v>941</v>
      </c>
      <c r="CZ104" s="136" t="s">
        <v>941</v>
      </c>
      <c r="DA104" s="136" t="s">
        <v>941</v>
      </c>
      <c r="DB104" s="136" t="s">
        <v>941</v>
      </c>
      <c r="DC104" s="136" t="s">
        <v>941</v>
      </c>
      <c r="DD104" s="136" t="s">
        <v>941</v>
      </c>
      <c r="DE104" s="136" t="s">
        <v>941</v>
      </c>
      <c r="DF104" s="136" t="s">
        <v>941</v>
      </c>
      <c r="DG104" s="136" t="s">
        <v>941</v>
      </c>
      <c r="DH104" s="136" t="s">
        <v>941</v>
      </c>
      <c r="DI104" s="136" t="s">
        <v>941</v>
      </c>
      <c r="DJ104" s="136" t="s">
        <v>1692</v>
      </c>
      <c r="DK104" s="137">
        <v>42755.640393518515</v>
      </c>
      <c r="DL104" s="136" t="s">
        <v>1692</v>
      </c>
      <c r="DM104" s="137">
        <v>42755.640393518515</v>
      </c>
      <c r="DN104" s="133">
        <v>42086.586284722223</v>
      </c>
      <c r="DO104" s="132" t="s">
        <v>957</v>
      </c>
      <c r="DP104" s="133">
        <v>42086.586284722223</v>
      </c>
    </row>
    <row r="105" spans="1:120" ht="72.5" x14ac:dyDescent="0.35">
      <c r="A105" s="135">
        <v>104</v>
      </c>
      <c r="B105" s="136" t="s">
        <v>4364</v>
      </c>
      <c r="C105" s="135">
        <v>209</v>
      </c>
      <c r="D105" s="135" t="b">
        <v>1</v>
      </c>
      <c r="E105" s="136" t="s">
        <v>941</v>
      </c>
      <c r="F105" s="136" t="s">
        <v>1586</v>
      </c>
      <c r="G105" s="136" t="s">
        <v>989</v>
      </c>
      <c r="H105" s="136" t="s">
        <v>1587</v>
      </c>
      <c r="I105" s="136" t="s">
        <v>5839</v>
      </c>
      <c r="J105" s="136" t="s">
        <v>3682</v>
      </c>
      <c r="K105" s="136" t="s">
        <v>318</v>
      </c>
      <c r="L105" s="136" t="s">
        <v>3683</v>
      </c>
      <c r="M105" s="136" t="s">
        <v>3684</v>
      </c>
      <c r="N105" s="136" t="s">
        <v>6106</v>
      </c>
      <c r="O105" s="136" t="s">
        <v>6107</v>
      </c>
      <c r="P105" s="136" t="s">
        <v>6108</v>
      </c>
      <c r="Q105" s="136" t="s">
        <v>948</v>
      </c>
      <c r="R105" s="136" t="s">
        <v>948</v>
      </c>
      <c r="S105" s="136" t="s">
        <v>6109</v>
      </c>
      <c r="T105" s="136" t="s">
        <v>6110</v>
      </c>
      <c r="U105" s="136" t="s">
        <v>6111</v>
      </c>
      <c r="V105" s="136" t="s">
        <v>6112</v>
      </c>
      <c r="W105" s="136" t="s">
        <v>6113</v>
      </c>
      <c r="X105" s="136" t="s">
        <v>6114</v>
      </c>
      <c r="Y105" s="136" t="s">
        <v>6115</v>
      </c>
      <c r="Z105" s="136" t="s">
        <v>6116</v>
      </c>
      <c r="AA105" s="136" t="s">
        <v>6117</v>
      </c>
      <c r="AB105" s="136" t="s">
        <v>6118</v>
      </c>
      <c r="AC105" s="136" t="s">
        <v>6119</v>
      </c>
      <c r="AD105" s="136" t="s">
        <v>6120</v>
      </c>
      <c r="AE105" s="136" t="s">
        <v>6121</v>
      </c>
      <c r="AF105" s="136" t="s">
        <v>6122</v>
      </c>
      <c r="AG105" s="136" t="s">
        <v>3685</v>
      </c>
      <c r="AH105" s="136" t="s">
        <v>6123</v>
      </c>
      <c r="AI105" s="136" t="s">
        <v>6124</v>
      </c>
      <c r="AJ105" s="136" t="s">
        <v>6125</v>
      </c>
      <c r="AK105" s="136" t="s">
        <v>6126</v>
      </c>
      <c r="AL105" s="136" t="s">
        <v>941</v>
      </c>
      <c r="AM105" s="136" t="s">
        <v>6127</v>
      </c>
      <c r="AN105" s="136" t="s">
        <v>941</v>
      </c>
      <c r="AO105" s="136" t="s">
        <v>941</v>
      </c>
      <c r="AP105" s="136" t="s">
        <v>941</v>
      </c>
      <c r="AQ105" s="136" t="s">
        <v>941</v>
      </c>
      <c r="AR105" s="136" t="s">
        <v>941</v>
      </c>
      <c r="AS105" s="136" t="s">
        <v>941</v>
      </c>
      <c r="AT105" s="136" t="s">
        <v>941</v>
      </c>
      <c r="AU105" s="136" t="s">
        <v>941</v>
      </c>
      <c r="AV105" s="136" t="s">
        <v>941</v>
      </c>
      <c r="AW105" s="136" t="s">
        <v>941</v>
      </c>
      <c r="AX105" s="136" t="s">
        <v>941</v>
      </c>
      <c r="AY105" s="136" t="s">
        <v>941</v>
      </c>
      <c r="AZ105" s="136" t="s">
        <v>941</v>
      </c>
      <c r="BA105" s="136" t="s">
        <v>941</v>
      </c>
      <c r="BB105" s="136" t="s">
        <v>941</v>
      </c>
      <c r="BC105" s="136" t="s">
        <v>941</v>
      </c>
      <c r="BD105" s="136" t="s">
        <v>941</v>
      </c>
      <c r="BE105" s="136" t="s">
        <v>941</v>
      </c>
      <c r="BF105" s="136" t="s">
        <v>941</v>
      </c>
      <c r="BG105" s="136" t="s">
        <v>941</v>
      </c>
      <c r="BH105" s="136" t="s">
        <v>941</v>
      </c>
      <c r="BI105" s="136" t="s">
        <v>941</v>
      </c>
      <c r="BJ105" s="136" t="s">
        <v>941</v>
      </c>
      <c r="BK105" s="136" t="s">
        <v>6128</v>
      </c>
      <c r="BL105" s="136" t="s">
        <v>6129</v>
      </c>
      <c r="BM105" s="136" t="s">
        <v>1071</v>
      </c>
      <c r="BN105" s="136" t="s">
        <v>948</v>
      </c>
      <c r="BO105" s="136" t="s">
        <v>1466</v>
      </c>
      <c r="BP105" s="136" t="s">
        <v>948</v>
      </c>
      <c r="BQ105" s="136" t="s">
        <v>948</v>
      </c>
      <c r="BR105" s="136" t="s">
        <v>941</v>
      </c>
      <c r="BS105" s="136" t="s">
        <v>941</v>
      </c>
      <c r="BT105" s="136" t="s">
        <v>941</v>
      </c>
      <c r="BU105" s="136" t="s">
        <v>941</v>
      </c>
      <c r="BV105" s="136" t="s">
        <v>941</v>
      </c>
      <c r="BW105" s="136" t="s">
        <v>941</v>
      </c>
      <c r="BX105" s="136" t="s">
        <v>941</v>
      </c>
      <c r="BY105" s="136" t="s">
        <v>941</v>
      </c>
      <c r="BZ105" s="136" t="s">
        <v>941</v>
      </c>
      <c r="CA105" s="136" t="s">
        <v>941</v>
      </c>
      <c r="CB105" s="136" t="s">
        <v>6130</v>
      </c>
      <c r="CC105" s="136" t="s">
        <v>956</v>
      </c>
      <c r="CD105" s="136" t="s">
        <v>6131</v>
      </c>
      <c r="CE105" s="136" t="s">
        <v>2731</v>
      </c>
      <c r="CF105" s="136" t="s">
        <v>6132</v>
      </c>
      <c r="CG105" s="136" t="s">
        <v>6133</v>
      </c>
      <c r="CH105" s="136" t="s">
        <v>1204</v>
      </c>
      <c r="CI105" s="136" t="s">
        <v>6134</v>
      </c>
      <c r="CJ105" s="136" t="s">
        <v>6135</v>
      </c>
      <c r="CK105" s="136" t="s">
        <v>948</v>
      </c>
      <c r="CL105" s="136" t="s">
        <v>948</v>
      </c>
      <c r="CM105" s="136" t="s">
        <v>6136</v>
      </c>
      <c r="CN105" s="136" t="s">
        <v>6134</v>
      </c>
      <c r="CO105" s="136" t="s">
        <v>3690</v>
      </c>
      <c r="CP105" s="136" t="s">
        <v>941</v>
      </c>
      <c r="CQ105" s="136" t="s">
        <v>941</v>
      </c>
      <c r="CR105" s="136" t="s">
        <v>941</v>
      </c>
      <c r="CS105" s="136" t="s">
        <v>941</v>
      </c>
      <c r="CT105" s="136" t="s">
        <v>941</v>
      </c>
      <c r="CU105" s="136" t="s">
        <v>941</v>
      </c>
      <c r="CV105" s="136" t="s">
        <v>941</v>
      </c>
      <c r="CW105" s="136" t="s">
        <v>941</v>
      </c>
      <c r="CX105" s="136" t="s">
        <v>941</v>
      </c>
      <c r="CY105" s="136" t="s">
        <v>941</v>
      </c>
      <c r="CZ105" s="136" t="s">
        <v>941</v>
      </c>
      <c r="DA105" s="136" t="s">
        <v>941</v>
      </c>
      <c r="DB105" s="136" t="s">
        <v>941</v>
      </c>
      <c r="DC105" s="136" t="s">
        <v>941</v>
      </c>
      <c r="DD105" s="136" t="s">
        <v>941</v>
      </c>
      <c r="DE105" s="136" t="s">
        <v>941</v>
      </c>
      <c r="DF105" s="136" t="s">
        <v>941</v>
      </c>
      <c r="DG105" s="136" t="s">
        <v>941</v>
      </c>
      <c r="DH105" s="136" t="s">
        <v>941</v>
      </c>
      <c r="DI105" s="136" t="s">
        <v>941</v>
      </c>
      <c r="DJ105" s="136" t="s">
        <v>1692</v>
      </c>
      <c r="DK105" s="137">
        <v>42758.39371527778</v>
      </c>
      <c r="DL105" s="136" t="s">
        <v>1692</v>
      </c>
      <c r="DM105" s="137">
        <v>42758.39371527778</v>
      </c>
      <c r="DN105" s="133">
        <v>42086.586296296293</v>
      </c>
      <c r="DO105" s="132" t="s">
        <v>1111</v>
      </c>
      <c r="DP105" s="133">
        <v>42136.336504629631</v>
      </c>
    </row>
    <row r="106" spans="1:120" ht="43.5" x14ac:dyDescent="0.35">
      <c r="A106" s="135">
        <v>105</v>
      </c>
      <c r="B106" s="136" t="s">
        <v>4364</v>
      </c>
      <c r="C106" s="135">
        <v>110</v>
      </c>
      <c r="D106" s="135" t="b">
        <v>1</v>
      </c>
      <c r="E106" s="136" t="s">
        <v>941</v>
      </c>
      <c r="F106" s="136" t="s">
        <v>6137</v>
      </c>
      <c r="G106" s="136" t="s">
        <v>1037</v>
      </c>
      <c r="H106" s="136" t="s">
        <v>6138</v>
      </c>
      <c r="I106" s="136" t="s">
        <v>5839</v>
      </c>
      <c r="J106" s="136" t="s">
        <v>6137</v>
      </c>
      <c r="K106" s="136" t="s">
        <v>256</v>
      </c>
      <c r="L106" s="136" t="s">
        <v>6138</v>
      </c>
      <c r="M106" s="136" t="s">
        <v>6139</v>
      </c>
      <c r="N106" s="136" t="s">
        <v>2465</v>
      </c>
      <c r="O106" s="136" t="s">
        <v>6140</v>
      </c>
      <c r="P106" s="136" t="s">
        <v>6141</v>
      </c>
      <c r="Q106" s="136" t="s">
        <v>2466</v>
      </c>
      <c r="R106" s="136" t="s">
        <v>6142</v>
      </c>
      <c r="S106" s="136" t="s">
        <v>6143</v>
      </c>
      <c r="T106" s="136" t="s">
        <v>6144</v>
      </c>
      <c r="U106" s="136" t="s">
        <v>6145</v>
      </c>
      <c r="V106" s="136" t="s">
        <v>948</v>
      </c>
      <c r="W106" s="136" t="s">
        <v>948</v>
      </c>
      <c r="X106" s="136" t="s">
        <v>948</v>
      </c>
      <c r="Y106" s="136" t="s">
        <v>6146</v>
      </c>
      <c r="Z106" s="136" t="s">
        <v>6147</v>
      </c>
      <c r="AA106" s="136" t="s">
        <v>6148</v>
      </c>
      <c r="AB106" s="136" t="s">
        <v>6149</v>
      </c>
      <c r="AC106" s="136" t="s">
        <v>4138</v>
      </c>
      <c r="AD106" s="136" t="s">
        <v>6150</v>
      </c>
      <c r="AE106" s="136" t="s">
        <v>6151</v>
      </c>
      <c r="AF106" s="136" t="s">
        <v>6152</v>
      </c>
      <c r="AG106" s="136" t="s">
        <v>987</v>
      </c>
      <c r="AH106" s="136" t="s">
        <v>6153</v>
      </c>
      <c r="AI106" s="136" t="s">
        <v>948</v>
      </c>
      <c r="AJ106" s="136" t="s">
        <v>948</v>
      </c>
      <c r="AK106" s="136" t="s">
        <v>3904</v>
      </c>
      <c r="AL106" s="136" t="s">
        <v>941</v>
      </c>
      <c r="AM106" s="136" t="s">
        <v>6154</v>
      </c>
      <c r="AN106" s="136" t="s">
        <v>941</v>
      </c>
      <c r="AO106" s="136" t="s">
        <v>941</v>
      </c>
      <c r="AP106" s="136" t="s">
        <v>941</v>
      </c>
      <c r="AQ106" s="136" t="s">
        <v>941</v>
      </c>
      <c r="AR106" s="136" t="s">
        <v>941</v>
      </c>
      <c r="AS106" s="136" t="s">
        <v>941</v>
      </c>
      <c r="AT106" s="136" t="s">
        <v>941</v>
      </c>
      <c r="AU106" s="136" t="s">
        <v>941</v>
      </c>
      <c r="AV106" s="136" t="s">
        <v>941</v>
      </c>
      <c r="AW106" s="136" t="s">
        <v>941</v>
      </c>
      <c r="AX106" s="136" t="s">
        <v>941</v>
      </c>
      <c r="AY106" s="136" t="s">
        <v>941</v>
      </c>
      <c r="AZ106" s="136" t="s">
        <v>941</v>
      </c>
      <c r="BA106" s="136" t="s">
        <v>941</v>
      </c>
      <c r="BB106" s="136" t="s">
        <v>941</v>
      </c>
      <c r="BC106" s="136" t="s">
        <v>941</v>
      </c>
      <c r="BD106" s="136" t="s">
        <v>941</v>
      </c>
      <c r="BE106" s="136" t="s">
        <v>941</v>
      </c>
      <c r="BF106" s="136" t="s">
        <v>941</v>
      </c>
      <c r="BG106" s="136" t="s">
        <v>941</v>
      </c>
      <c r="BH106" s="136" t="s">
        <v>941</v>
      </c>
      <c r="BI106" s="136" t="s">
        <v>941</v>
      </c>
      <c r="BJ106" s="136" t="s">
        <v>941</v>
      </c>
      <c r="BK106" s="136" t="s">
        <v>963</v>
      </c>
      <c r="BL106" s="136" t="s">
        <v>2099</v>
      </c>
      <c r="BM106" s="136" t="s">
        <v>941</v>
      </c>
      <c r="BN106" s="136" t="s">
        <v>941</v>
      </c>
      <c r="BO106" s="136" t="s">
        <v>941</v>
      </c>
      <c r="BP106" s="136" t="s">
        <v>941</v>
      </c>
      <c r="BQ106" s="136" t="s">
        <v>975</v>
      </c>
      <c r="BR106" s="136" t="s">
        <v>941</v>
      </c>
      <c r="BS106" s="136" t="s">
        <v>941</v>
      </c>
      <c r="BT106" s="136" t="s">
        <v>941</v>
      </c>
      <c r="BU106" s="136" t="s">
        <v>941</v>
      </c>
      <c r="BV106" s="136" t="s">
        <v>941</v>
      </c>
      <c r="BW106" s="136" t="s">
        <v>941</v>
      </c>
      <c r="BX106" s="136" t="s">
        <v>941</v>
      </c>
      <c r="BY106" s="136" t="s">
        <v>941</v>
      </c>
      <c r="BZ106" s="136" t="s">
        <v>941</v>
      </c>
      <c r="CA106" s="136" t="s">
        <v>941</v>
      </c>
      <c r="CB106" s="136" t="s">
        <v>2119</v>
      </c>
      <c r="CC106" s="136" t="s">
        <v>948</v>
      </c>
      <c r="CD106" s="136" t="s">
        <v>941</v>
      </c>
      <c r="CE106" s="136" t="s">
        <v>948</v>
      </c>
      <c r="CF106" s="136" t="s">
        <v>941</v>
      </c>
      <c r="CG106" s="136" t="s">
        <v>948</v>
      </c>
      <c r="CH106" s="136" t="s">
        <v>948</v>
      </c>
      <c r="CI106" s="136" t="s">
        <v>941</v>
      </c>
      <c r="CJ106" s="136" t="s">
        <v>941</v>
      </c>
      <c r="CK106" s="136" t="s">
        <v>941</v>
      </c>
      <c r="CL106" s="136" t="s">
        <v>941</v>
      </c>
      <c r="CM106" s="136" t="s">
        <v>941</v>
      </c>
      <c r="CN106" s="136" t="s">
        <v>948</v>
      </c>
      <c r="CO106" s="136" t="s">
        <v>540</v>
      </c>
      <c r="CP106" s="136" t="s">
        <v>941</v>
      </c>
      <c r="CQ106" s="136" t="s">
        <v>941</v>
      </c>
      <c r="CR106" s="136" t="s">
        <v>941</v>
      </c>
      <c r="CS106" s="136" t="s">
        <v>941</v>
      </c>
      <c r="CT106" s="136" t="s">
        <v>941</v>
      </c>
      <c r="CU106" s="136" t="s">
        <v>941</v>
      </c>
      <c r="CV106" s="136" t="s">
        <v>941</v>
      </c>
      <c r="CW106" s="136" t="s">
        <v>941</v>
      </c>
      <c r="CX106" s="136" t="s">
        <v>941</v>
      </c>
      <c r="CY106" s="136" t="s">
        <v>941</v>
      </c>
      <c r="CZ106" s="136" t="s">
        <v>941</v>
      </c>
      <c r="DA106" s="136" t="s">
        <v>941</v>
      </c>
      <c r="DB106" s="136" t="s">
        <v>941</v>
      </c>
      <c r="DC106" s="136" t="s">
        <v>941</v>
      </c>
      <c r="DD106" s="136" t="s">
        <v>941</v>
      </c>
      <c r="DE106" s="136" t="s">
        <v>941</v>
      </c>
      <c r="DF106" s="136" t="s">
        <v>941</v>
      </c>
      <c r="DG106" s="136" t="s">
        <v>941</v>
      </c>
      <c r="DH106" s="136" t="s">
        <v>941</v>
      </c>
      <c r="DI106" s="136" t="s">
        <v>941</v>
      </c>
      <c r="DJ106" s="136" t="s">
        <v>1692</v>
      </c>
      <c r="DK106" s="137">
        <v>42758.399618055555</v>
      </c>
      <c r="DL106" s="136" t="s">
        <v>1692</v>
      </c>
      <c r="DM106" s="137">
        <v>42758.399618055555</v>
      </c>
      <c r="DN106" s="133">
        <v>42086.586319444446</v>
      </c>
      <c r="DO106" s="132" t="s">
        <v>957</v>
      </c>
      <c r="DP106" s="133">
        <v>42086.586319444446</v>
      </c>
    </row>
    <row r="107" spans="1:120" ht="43.5" x14ac:dyDescent="0.35">
      <c r="A107" s="135">
        <v>106</v>
      </c>
      <c r="B107" s="136" t="s">
        <v>4364</v>
      </c>
      <c r="C107" s="135">
        <v>239</v>
      </c>
      <c r="D107" s="135" t="b">
        <v>1</v>
      </c>
      <c r="E107" s="136" t="s">
        <v>941</v>
      </c>
      <c r="F107" s="136" t="s">
        <v>6155</v>
      </c>
      <c r="G107" s="136" t="s">
        <v>981</v>
      </c>
      <c r="H107" s="136" t="s">
        <v>1920</v>
      </c>
      <c r="I107" s="136" t="s">
        <v>4793</v>
      </c>
      <c r="J107" s="136" t="s">
        <v>6155</v>
      </c>
      <c r="K107" s="136" t="s">
        <v>941</v>
      </c>
      <c r="L107" s="136" t="s">
        <v>1920</v>
      </c>
      <c r="M107" s="136" t="s">
        <v>1921</v>
      </c>
      <c r="N107" s="136" t="s">
        <v>3796</v>
      </c>
      <c r="O107" s="136" t="s">
        <v>6156</v>
      </c>
      <c r="P107" s="136" t="s">
        <v>6157</v>
      </c>
      <c r="Q107" s="136" t="s">
        <v>6158</v>
      </c>
      <c r="R107" s="136" t="s">
        <v>948</v>
      </c>
      <c r="S107" s="136" t="s">
        <v>6159</v>
      </c>
      <c r="T107" s="136" t="s">
        <v>6160</v>
      </c>
      <c r="U107" s="136" t="s">
        <v>6161</v>
      </c>
      <c r="V107" s="136" t="s">
        <v>1922</v>
      </c>
      <c r="W107" s="136" t="s">
        <v>1923</v>
      </c>
      <c r="X107" s="136" t="s">
        <v>1924</v>
      </c>
      <c r="Y107" s="136" t="s">
        <v>6162</v>
      </c>
      <c r="Z107" s="136" t="s">
        <v>6163</v>
      </c>
      <c r="AA107" s="136" t="s">
        <v>6164</v>
      </c>
      <c r="AB107" s="136" t="s">
        <v>6165</v>
      </c>
      <c r="AC107" s="136" t="s">
        <v>1925</v>
      </c>
      <c r="AD107" s="136" t="s">
        <v>6166</v>
      </c>
      <c r="AE107" s="136" t="s">
        <v>6167</v>
      </c>
      <c r="AF107" s="136" t="s">
        <v>6168</v>
      </c>
      <c r="AG107" s="136" t="s">
        <v>1443</v>
      </c>
      <c r="AH107" s="136" t="s">
        <v>6169</v>
      </c>
      <c r="AI107" s="136" t="s">
        <v>1877</v>
      </c>
      <c r="AJ107" s="136" t="s">
        <v>2218</v>
      </c>
      <c r="AK107" s="136" t="s">
        <v>948</v>
      </c>
      <c r="AL107" s="136" t="s">
        <v>941</v>
      </c>
      <c r="AM107" s="136" t="s">
        <v>6170</v>
      </c>
      <c r="AN107" s="136" t="s">
        <v>941</v>
      </c>
      <c r="AO107" s="136" t="s">
        <v>941</v>
      </c>
      <c r="AP107" s="136" t="s">
        <v>941</v>
      </c>
      <c r="AQ107" s="136" t="s">
        <v>941</v>
      </c>
      <c r="AR107" s="136" t="s">
        <v>941</v>
      </c>
      <c r="AS107" s="136" t="s">
        <v>941</v>
      </c>
      <c r="AT107" s="136" t="s">
        <v>941</v>
      </c>
      <c r="AU107" s="136" t="s">
        <v>941</v>
      </c>
      <c r="AV107" s="136" t="s">
        <v>941</v>
      </c>
      <c r="AW107" s="136" t="s">
        <v>941</v>
      </c>
      <c r="AX107" s="136" t="s">
        <v>941</v>
      </c>
      <c r="AY107" s="136" t="s">
        <v>941</v>
      </c>
      <c r="AZ107" s="136" t="s">
        <v>941</v>
      </c>
      <c r="BA107" s="136" t="s">
        <v>941</v>
      </c>
      <c r="BB107" s="136" t="s">
        <v>941</v>
      </c>
      <c r="BC107" s="136" t="s">
        <v>941</v>
      </c>
      <c r="BD107" s="136" t="s">
        <v>941</v>
      </c>
      <c r="BE107" s="136" t="s">
        <v>941</v>
      </c>
      <c r="BF107" s="136" t="s">
        <v>941</v>
      </c>
      <c r="BG107" s="136" t="s">
        <v>941</v>
      </c>
      <c r="BH107" s="136" t="s">
        <v>941</v>
      </c>
      <c r="BI107" s="136" t="s">
        <v>941</v>
      </c>
      <c r="BJ107" s="136" t="s">
        <v>941</v>
      </c>
      <c r="BK107" s="136" t="s">
        <v>941</v>
      </c>
      <c r="BL107" s="136" t="s">
        <v>941</v>
      </c>
      <c r="BM107" s="136" t="s">
        <v>941</v>
      </c>
      <c r="BN107" s="136" t="s">
        <v>941</v>
      </c>
      <c r="BO107" s="136" t="s">
        <v>941</v>
      </c>
      <c r="BP107" s="136" t="s">
        <v>941</v>
      </c>
      <c r="BQ107" s="136" t="s">
        <v>941</v>
      </c>
      <c r="BR107" s="136" t="s">
        <v>6171</v>
      </c>
      <c r="BS107" s="136" t="s">
        <v>2215</v>
      </c>
      <c r="BT107" s="136" t="s">
        <v>6172</v>
      </c>
      <c r="BU107" s="136" t="s">
        <v>6173</v>
      </c>
      <c r="BV107" s="136" t="s">
        <v>941</v>
      </c>
      <c r="BW107" s="136" t="s">
        <v>941</v>
      </c>
      <c r="BX107" s="136" t="s">
        <v>941</v>
      </c>
      <c r="BY107" s="136" t="s">
        <v>941</v>
      </c>
      <c r="BZ107" s="136" t="s">
        <v>941</v>
      </c>
      <c r="CA107" s="136" t="s">
        <v>941</v>
      </c>
      <c r="CB107" s="136" t="s">
        <v>6174</v>
      </c>
      <c r="CC107" s="136" t="s">
        <v>948</v>
      </c>
      <c r="CD107" s="136" t="s">
        <v>941</v>
      </c>
      <c r="CE107" s="136" t="s">
        <v>948</v>
      </c>
      <c r="CF107" s="136" t="s">
        <v>941</v>
      </c>
      <c r="CG107" s="136" t="s">
        <v>948</v>
      </c>
      <c r="CH107" s="136" t="s">
        <v>948</v>
      </c>
      <c r="CI107" s="136" t="s">
        <v>941</v>
      </c>
      <c r="CJ107" s="136" t="s">
        <v>941</v>
      </c>
      <c r="CK107" s="136" t="s">
        <v>941</v>
      </c>
      <c r="CL107" s="136" t="s">
        <v>941</v>
      </c>
      <c r="CM107" s="136" t="s">
        <v>941</v>
      </c>
      <c r="CN107" s="136" t="s">
        <v>948</v>
      </c>
      <c r="CO107" s="136" t="s">
        <v>540</v>
      </c>
      <c r="CP107" s="136" t="s">
        <v>941</v>
      </c>
      <c r="CQ107" s="136" t="s">
        <v>941</v>
      </c>
      <c r="CR107" s="136" t="s">
        <v>941</v>
      </c>
      <c r="CS107" s="136" t="s">
        <v>941</v>
      </c>
      <c r="CT107" s="136" t="s">
        <v>941</v>
      </c>
      <c r="CU107" s="136" t="s">
        <v>941</v>
      </c>
      <c r="CV107" s="136" t="s">
        <v>941</v>
      </c>
      <c r="CW107" s="136" t="s">
        <v>941</v>
      </c>
      <c r="CX107" s="136" t="s">
        <v>941</v>
      </c>
      <c r="CY107" s="136" t="s">
        <v>941</v>
      </c>
      <c r="CZ107" s="136" t="s">
        <v>941</v>
      </c>
      <c r="DA107" s="136" t="s">
        <v>941</v>
      </c>
      <c r="DB107" s="136" t="s">
        <v>941</v>
      </c>
      <c r="DC107" s="136" t="s">
        <v>941</v>
      </c>
      <c r="DD107" s="136" t="s">
        <v>941</v>
      </c>
      <c r="DE107" s="136" t="s">
        <v>941</v>
      </c>
      <c r="DF107" s="136" t="s">
        <v>941</v>
      </c>
      <c r="DG107" s="136" t="s">
        <v>941</v>
      </c>
      <c r="DH107" s="136" t="s">
        <v>941</v>
      </c>
      <c r="DI107" s="136" t="s">
        <v>941</v>
      </c>
      <c r="DJ107" s="136" t="s">
        <v>1692</v>
      </c>
      <c r="DK107" s="137">
        <v>42758.458310185182</v>
      </c>
      <c r="DL107" s="136" t="s">
        <v>1692</v>
      </c>
      <c r="DM107" s="137">
        <v>42758.458310185182</v>
      </c>
      <c r="DN107" s="133">
        <v>42086.586331018516</v>
      </c>
      <c r="DO107" s="132" t="s">
        <v>957</v>
      </c>
      <c r="DP107" s="133">
        <v>42086.586331018516</v>
      </c>
    </row>
    <row r="108" spans="1:120" ht="58" x14ac:dyDescent="0.35">
      <c r="A108" s="135">
        <v>107</v>
      </c>
      <c r="B108" s="136" t="s">
        <v>4364</v>
      </c>
      <c r="C108" s="135">
        <v>464</v>
      </c>
      <c r="D108" s="135" t="b">
        <v>1</v>
      </c>
      <c r="E108" s="136" t="s">
        <v>941</v>
      </c>
      <c r="F108" s="136" t="s">
        <v>6175</v>
      </c>
      <c r="G108" s="136" t="s">
        <v>6176</v>
      </c>
      <c r="H108" s="136" t="s">
        <v>4275</v>
      </c>
      <c r="I108" s="136" t="s">
        <v>6177</v>
      </c>
      <c r="J108" s="136" t="s">
        <v>6178</v>
      </c>
      <c r="K108" s="136" t="s">
        <v>426</v>
      </c>
      <c r="L108" s="136" t="s">
        <v>941</v>
      </c>
      <c r="M108" s="136" t="s">
        <v>941</v>
      </c>
      <c r="N108" s="136" t="s">
        <v>4276</v>
      </c>
      <c r="O108" s="136" t="s">
        <v>6179</v>
      </c>
      <c r="P108" s="136" t="s">
        <v>948</v>
      </c>
      <c r="Q108" s="136" t="s">
        <v>948</v>
      </c>
      <c r="R108" s="136" t="s">
        <v>948</v>
      </c>
      <c r="S108" s="136" t="s">
        <v>6179</v>
      </c>
      <c r="T108" s="136" t="s">
        <v>6180</v>
      </c>
      <c r="U108" s="136" t="s">
        <v>6181</v>
      </c>
      <c r="V108" s="136" t="s">
        <v>6182</v>
      </c>
      <c r="W108" s="136" t="s">
        <v>6183</v>
      </c>
      <c r="X108" s="136" t="s">
        <v>6184</v>
      </c>
      <c r="Y108" s="136" t="s">
        <v>6185</v>
      </c>
      <c r="Z108" s="136" t="s">
        <v>6186</v>
      </c>
      <c r="AA108" s="136" t="s">
        <v>948</v>
      </c>
      <c r="AB108" s="136" t="s">
        <v>6187</v>
      </c>
      <c r="AC108" s="136" t="s">
        <v>948</v>
      </c>
      <c r="AD108" s="136" t="s">
        <v>6187</v>
      </c>
      <c r="AE108" s="136" t="s">
        <v>6188</v>
      </c>
      <c r="AF108" s="136" t="s">
        <v>6189</v>
      </c>
      <c r="AG108" s="136" t="s">
        <v>1715</v>
      </c>
      <c r="AH108" s="136" t="s">
        <v>6190</v>
      </c>
      <c r="AI108" s="136" t="s">
        <v>1271</v>
      </c>
      <c r="AJ108" s="136" t="s">
        <v>2140</v>
      </c>
      <c r="AK108" s="136" t="s">
        <v>948</v>
      </c>
      <c r="AL108" s="136" t="s">
        <v>941</v>
      </c>
      <c r="AM108" s="136" t="s">
        <v>6191</v>
      </c>
      <c r="AN108" s="136" t="s">
        <v>941</v>
      </c>
      <c r="AO108" s="136" t="s">
        <v>941</v>
      </c>
      <c r="AP108" s="136" t="s">
        <v>941</v>
      </c>
      <c r="AQ108" s="136" t="s">
        <v>941</v>
      </c>
      <c r="AR108" s="136" t="s">
        <v>941</v>
      </c>
      <c r="AS108" s="136" t="s">
        <v>941</v>
      </c>
      <c r="AT108" s="136" t="s">
        <v>941</v>
      </c>
      <c r="AU108" s="136" t="s">
        <v>941</v>
      </c>
      <c r="AV108" s="136" t="s">
        <v>941</v>
      </c>
      <c r="AW108" s="136" t="s">
        <v>941</v>
      </c>
      <c r="AX108" s="136" t="s">
        <v>941</v>
      </c>
      <c r="AY108" s="136" t="s">
        <v>941</v>
      </c>
      <c r="AZ108" s="136" t="s">
        <v>941</v>
      </c>
      <c r="BA108" s="136" t="s">
        <v>941</v>
      </c>
      <c r="BB108" s="136" t="s">
        <v>941</v>
      </c>
      <c r="BC108" s="136" t="s">
        <v>941</v>
      </c>
      <c r="BD108" s="136" t="s">
        <v>941</v>
      </c>
      <c r="BE108" s="136" t="s">
        <v>941</v>
      </c>
      <c r="BF108" s="136" t="s">
        <v>941</v>
      </c>
      <c r="BG108" s="136" t="s">
        <v>941</v>
      </c>
      <c r="BH108" s="136" t="s">
        <v>941</v>
      </c>
      <c r="BI108" s="136" t="s">
        <v>941</v>
      </c>
      <c r="BJ108" s="136" t="s">
        <v>941</v>
      </c>
      <c r="BK108" s="136" t="s">
        <v>941</v>
      </c>
      <c r="BL108" s="136" t="s">
        <v>941</v>
      </c>
      <c r="BM108" s="136" t="s">
        <v>941</v>
      </c>
      <c r="BN108" s="136" t="s">
        <v>941</v>
      </c>
      <c r="BO108" s="136" t="s">
        <v>941</v>
      </c>
      <c r="BP108" s="136" t="s">
        <v>941</v>
      </c>
      <c r="BQ108" s="136" t="s">
        <v>941</v>
      </c>
      <c r="BR108" s="136" t="s">
        <v>941</v>
      </c>
      <c r="BS108" s="136" t="s">
        <v>941</v>
      </c>
      <c r="BT108" s="136" t="s">
        <v>941</v>
      </c>
      <c r="BU108" s="136" t="s">
        <v>941</v>
      </c>
      <c r="BV108" s="136" t="s">
        <v>941</v>
      </c>
      <c r="BW108" s="136" t="s">
        <v>941</v>
      </c>
      <c r="BX108" s="136" t="s">
        <v>941</v>
      </c>
      <c r="BY108" s="136" t="s">
        <v>941</v>
      </c>
      <c r="BZ108" s="136" t="s">
        <v>941</v>
      </c>
      <c r="CA108" s="136" t="s">
        <v>941</v>
      </c>
      <c r="CB108" s="136" t="s">
        <v>948</v>
      </c>
      <c r="CC108" s="136" t="s">
        <v>948</v>
      </c>
      <c r="CD108" s="136" t="s">
        <v>941</v>
      </c>
      <c r="CE108" s="136" t="s">
        <v>948</v>
      </c>
      <c r="CF108" s="136" t="s">
        <v>941</v>
      </c>
      <c r="CG108" s="136" t="s">
        <v>948</v>
      </c>
      <c r="CH108" s="136" t="s">
        <v>948</v>
      </c>
      <c r="CI108" s="136" t="s">
        <v>941</v>
      </c>
      <c r="CJ108" s="136" t="s">
        <v>941</v>
      </c>
      <c r="CK108" s="136" t="s">
        <v>941</v>
      </c>
      <c r="CL108" s="136" t="s">
        <v>941</v>
      </c>
      <c r="CM108" s="136" t="s">
        <v>941</v>
      </c>
      <c r="CN108" s="136" t="s">
        <v>948</v>
      </c>
      <c r="CO108" s="136" t="s">
        <v>540</v>
      </c>
      <c r="CP108" s="136" t="s">
        <v>941</v>
      </c>
      <c r="CQ108" s="136" t="s">
        <v>941</v>
      </c>
      <c r="CR108" s="136" t="s">
        <v>941</v>
      </c>
      <c r="CS108" s="136" t="s">
        <v>941</v>
      </c>
      <c r="CT108" s="136" t="s">
        <v>941</v>
      </c>
      <c r="CU108" s="136" t="s">
        <v>941</v>
      </c>
      <c r="CV108" s="136" t="s">
        <v>941</v>
      </c>
      <c r="CW108" s="136" t="s">
        <v>941</v>
      </c>
      <c r="CX108" s="136" t="s">
        <v>941</v>
      </c>
      <c r="CY108" s="136" t="s">
        <v>941</v>
      </c>
      <c r="CZ108" s="136" t="s">
        <v>941</v>
      </c>
      <c r="DA108" s="136" t="s">
        <v>941</v>
      </c>
      <c r="DB108" s="136" t="s">
        <v>941</v>
      </c>
      <c r="DC108" s="136" t="s">
        <v>941</v>
      </c>
      <c r="DD108" s="136" t="s">
        <v>941</v>
      </c>
      <c r="DE108" s="136" t="s">
        <v>941</v>
      </c>
      <c r="DF108" s="136" t="s">
        <v>941</v>
      </c>
      <c r="DG108" s="136" t="s">
        <v>941</v>
      </c>
      <c r="DH108" s="136" t="s">
        <v>941</v>
      </c>
      <c r="DI108" s="136" t="s">
        <v>941</v>
      </c>
      <c r="DJ108" s="136" t="s">
        <v>1692</v>
      </c>
      <c r="DK108" s="137">
        <v>42758.462361111109</v>
      </c>
      <c r="DL108" s="136" t="s">
        <v>1692</v>
      </c>
      <c r="DM108" s="137">
        <v>42758.462361111109</v>
      </c>
      <c r="DN108" s="133">
        <v>42086.586377314816</v>
      </c>
      <c r="DO108" s="132" t="s">
        <v>957</v>
      </c>
      <c r="DP108" s="133">
        <v>42086.586377314816</v>
      </c>
    </row>
    <row r="109" spans="1:120" ht="29" x14ac:dyDescent="0.35">
      <c r="A109" s="135">
        <v>108</v>
      </c>
      <c r="B109" s="136" t="s">
        <v>4364</v>
      </c>
      <c r="C109" s="135">
        <v>374</v>
      </c>
      <c r="D109" s="135" t="b">
        <v>1</v>
      </c>
      <c r="E109" s="136" t="s">
        <v>941</v>
      </c>
      <c r="F109" s="136" t="s">
        <v>3294</v>
      </c>
      <c r="G109" s="136" t="s">
        <v>1096</v>
      </c>
      <c r="H109" s="136" t="s">
        <v>6192</v>
      </c>
      <c r="I109" s="136" t="s">
        <v>5839</v>
      </c>
      <c r="J109" s="136" t="s">
        <v>941</v>
      </c>
      <c r="K109" s="136" t="s">
        <v>941</v>
      </c>
      <c r="L109" s="136" t="s">
        <v>941</v>
      </c>
      <c r="M109" s="136" t="s">
        <v>941</v>
      </c>
      <c r="N109" s="136" t="s">
        <v>941</v>
      </c>
      <c r="O109" s="136" t="s">
        <v>6193</v>
      </c>
      <c r="P109" s="136" t="s">
        <v>6194</v>
      </c>
      <c r="Q109" s="136" t="s">
        <v>948</v>
      </c>
      <c r="R109" s="136" t="s">
        <v>948</v>
      </c>
      <c r="S109" s="136" t="s">
        <v>6195</v>
      </c>
      <c r="T109" s="136" t="s">
        <v>6196</v>
      </c>
      <c r="U109" s="136" t="s">
        <v>6197</v>
      </c>
      <c r="V109" s="136" t="s">
        <v>6198</v>
      </c>
      <c r="W109" s="136" t="s">
        <v>948</v>
      </c>
      <c r="X109" s="136" t="s">
        <v>6198</v>
      </c>
      <c r="Y109" s="136" t="s">
        <v>6199</v>
      </c>
      <c r="Z109" s="136" t="s">
        <v>6200</v>
      </c>
      <c r="AA109" s="136" t="s">
        <v>948</v>
      </c>
      <c r="AB109" s="136" t="s">
        <v>6201</v>
      </c>
      <c r="AC109" s="136" t="s">
        <v>4269</v>
      </c>
      <c r="AD109" s="136" t="s">
        <v>6202</v>
      </c>
      <c r="AE109" s="136" t="s">
        <v>6203</v>
      </c>
      <c r="AF109" s="136" t="s">
        <v>6204</v>
      </c>
      <c r="AG109" s="136" t="s">
        <v>1204</v>
      </c>
      <c r="AH109" s="136" t="s">
        <v>2038</v>
      </c>
      <c r="AI109" s="136" t="s">
        <v>1541</v>
      </c>
      <c r="AJ109" s="136" t="s">
        <v>2344</v>
      </c>
      <c r="AK109" s="136" t="s">
        <v>1541</v>
      </c>
      <c r="AL109" s="136" t="s">
        <v>941</v>
      </c>
      <c r="AM109" s="136" t="s">
        <v>6205</v>
      </c>
      <c r="AN109" s="136" t="s">
        <v>941</v>
      </c>
      <c r="AO109" s="136" t="s">
        <v>941</v>
      </c>
      <c r="AP109" s="136" t="s">
        <v>941</v>
      </c>
      <c r="AQ109" s="136" t="s">
        <v>941</v>
      </c>
      <c r="AR109" s="136" t="s">
        <v>941</v>
      </c>
      <c r="AS109" s="136" t="s">
        <v>941</v>
      </c>
      <c r="AT109" s="136" t="s">
        <v>941</v>
      </c>
      <c r="AU109" s="136" t="s">
        <v>941</v>
      </c>
      <c r="AV109" s="136" t="s">
        <v>941</v>
      </c>
      <c r="AW109" s="136" t="s">
        <v>941</v>
      </c>
      <c r="AX109" s="136" t="s">
        <v>941</v>
      </c>
      <c r="AY109" s="136" t="s">
        <v>941</v>
      </c>
      <c r="AZ109" s="136" t="s">
        <v>941</v>
      </c>
      <c r="BA109" s="136" t="s">
        <v>941</v>
      </c>
      <c r="BB109" s="136" t="s">
        <v>941</v>
      </c>
      <c r="BC109" s="136" t="s">
        <v>941</v>
      </c>
      <c r="BD109" s="136" t="s">
        <v>941</v>
      </c>
      <c r="BE109" s="136" t="s">
        <v>941</v>
      </c>
      <c r="BF109" s="136" t="s">
        <v>941</v>
      </c>
      <c r="BG109" s="136" t="s">
        <v>941</v>
      </c>
      <c r="BH109" s="136" t="s">
        <v>941</v>
      </c>
      <c r="BI109" s="136" t="s">
        <v>941</v>
      </c>
      <c r="BJ109" s="136" t="s">
        <v>941</v>
      </c>
      <c r="BK109" s="136" t="s">
        <v>941</v>
      </c>
      <c r="BL109" s="136" t="s">
        <v>941</v>
      </c>
      <c r="BM109" s="136" t="s">
        <v>941</v>
      </c>
      <c r="BN109" s="136" t="s">
        <v>941</v>
      </c>
      <c r="BO109" s="136" t="s">
        <v>941</v>
      </c>
      <c r="BP109" s="136" t="s">
        <v>941</v>
      </c>
      <c r="BQ109" s="136" t="s">
        <v>941</v>
      </c>
      <c r="BR109" s="136" t="s">
        <v>941</v>
      </c>
      <c r="BS109" s="136" t="s">
        <v>941</v>
      </c>
      <c r="BT109" s="136" t="s">
        <v>941</v>
      </c>
      <c r="BU109" s="136" t="s">
        <v>941</v>
      </c>
      <c r="BV109" s="136" t="s">
        <v>941</v>
      </c>
      <c r="BW109" s="136" t="s">
        <v>941</v>
      </c>
      <c r="BX109" s="136" t="s">
        <v>941</v>
      </c>
      <c r="BY109" s="136" t="s">
        <v>941</v>
      </c>
      <c r="BZ109" s="136" t="s">
        <v>941</v>
      </c>
      <c r="CA109" s="136" t="s">
        <v>941</v>
      </c>
      <c r="CB109" s="136" t="s">
        <v>948</v>
      </c>
      <c r="CC109" s="136" t="s">
        <v>948</v>
      </c>
      <c r="CD109" s="136" t="s">
        <v>941</v>
      </c>
      <c r="CE109" s="136" t="s">
        <v>948</v>
      </c>
      <c r="CF109" s="136" t="s">
        <v>941</v>
      </c>
      <c r="CG109" s="136" t="s">
        <v>948</v>
      </c>
      <c r="CH109" s="136" t="s">
        <v>948</v>
      </c>
      <c r="CI109" s="136" t="s">
        <v>941</v>
      </c>
      <c r="CJ109" s="136" t="s">
        <v>941</v>
      </c>
      <c r="CK109" s="136" t="s">
        <v>941</v>
      </c>
      <c r="CL109" s="136" t="s">
        <v>941</v>
      </c>
      <c r="CM109" s="136" t="s">
        <v>941</v>
      </c>
      <c r="CN109" s="136" t="s">
        <v>948</v>
      </c>
      <c r="CO109" s="136" t="s">
        <v>540</v>
      </c>
      <c r="CP109" s="136" t="s">
        <v>941</v>
      </c>
      <c r="CQ109" s="136" t="s">
        <v>941</v>
      </c>
      <c r="CR109" s="136" t="s">
        <v>941</v>
      </c>
      <c r="CS109" s="136" t="s">
        <v>941</v>
      </c>
      <c r="CT109" s="136" t="s">
        <v>941</v>
      </c>
      <c r="CU109" s="136" t="s">
        <v>941</v>
      </c>
      <c r="CV109" s="136" t="s">
        <v>941</v>
      </c>
      <c r="CW109" s="136" t="s">
        <v>941</v>
      </c>
      <c r="CX109" s="136" t="s">
        <v>941</v>
      </c>
      <c r="CY109" s="136" t="s">
        <v>941</v>
      </c>
      <c r="CZ109" s="136" t="s">
        <v>941</v>
      </c>
      <c r="DA109" s="136" t="s">
        <v>941</v>
      </c>
      <c r="DB109" s="136" t="s">
        <v>941</v>
      </c>
      <c r="DC109" s="136" t="s">
        <v>941</v>
      </c>
      <c r="DD109" s="136" t="s">
        <v>941</v>
      </c>
      <c r="DE109" s="136" t="s">
        <v>941</v>
      </c>
      <c r="DF109" s="136" t="s">
        <v>941</v>
      </c>
      <c r="DG109" s="136" t="s">
        <v>941</v>
      </c>
      <c r="DH109" s="136" t="s">
        <v>941</v>
      </c>
      <c r="DI109" s="136" t="s">
        <v>941</v>
      </c>
      <c r="DJ109" s="136" t="s">
        <v>1692</v>
      </c>
      <c r="DK109" s="137">
        <v>42758.465081018519</v>
      </c>
      <c r="DL109" s="136" t="s">
        <v>1692</v>
      </c>
      <c r="DM109" s="137">
        <v>42758.465081018519</v>
      </c>
      <c r="DN109" s="133">
        <v>42086.586400462962</v>
      </c>
      <c r="DO109" s="132" t="s">
        <v>957</v>
      </c>
      <c r="DP109" s="133">
        <v>42086.586400462962</v>
      </c>
    </row>
    <row r="110" spans="1:120" ht="58" x14ac:dyDescent="0.35">
      <c r="A110" s="135">
        <v>109</v>
      </c>
      <c r="B110" s="136" t="s">
        <v>4364</v>
      </c>
      <c r="C110" s="135">
        <v>650</v>
      </c>
      <c r="D110" s="135" t="b">
        <v>1</v>
      </c>
      <c r="E110" s="136" t="s">
        <v>941</v>
      </c>
      <c r="F110" s="136" t="s">
        <v>6206</v>
      </c>
      <c r="G110" s="136" t="s">
        <v>6207</v>
      </c>
      <c r="H110" s="136" t="s">
        <v>6208</v>
      </c>
      <c r="I110" s="136" t="s">
        <v>6209</v>
      </c>
      <c r="J110" s="136" t="s">
        <v>6210</v>
      </c>
      <c r="K110" s="136" t="s">
        <v>309</v>
      </c>
      <c r="L110" s="136" t="s">
        <v>6211</v>
      </c>
      <c r="M110" s="136" t="s">
        <v>6212</v>
      </c>
      <c r="N110" s="136" t="s">
        <v>6213</v>
      </c>
      <c r="O110" s="136" t="s">
        <v>6214</v>
      </c>
      <c r="P110" s="136" t="s">
        <v>4101</v>
      </c>
      <c r="Q110" s="136" t="s">
        <v>6215</v>
      </c>
      <c r="R110" s="136" t="s">
        <v>948</v>
      </c>
      <c r="S110" s="136" t="s">
        <v>6216</v>
      </c>
      <c r="T110" s="136" t="s">
        <v>6217</v>
      </c>
      <c r="U110" s="136" t="s">
        <v>6218</v>
      </c>
      <c r="V110" s="136" t="s">
        <v>6219</v>
      </c>
      <c r="W110" s="136" t="s">
        <v>6220</v>
      </c>
      <c r="X110" s="136" t="s">
        <v>6221</v>
      </c>
      <c r="Y110" s="136" t="s">
        <v>6222</v>
      </c>
      <c r="Z110" s="136" t="s">
        <v>6223</v>
      </c>
      <c r="AA110" s="136" t="s">
        <v>6224</v>
      </c>
      <c r="AB110" s="136" t="s">
        <v>6225</v>
      </c>
      <c r="AC110" s="136" t="s">
        <v>948</v>
      </c>
      <c r="AD110" s="136" t="s">
        <v>6225</v>
      </c>
      <c r="AE110" s="136" t="s">
        <v>6226</v>
      </c>
      <c r="AF110" s="136" t="s">
        <v>6227</v>
      </c>
      <c r="AG110" s="136" t="s">
        <v>1204</v>
      </c>
      <c r="AH110" s="136" t="s">
        <v>6228</v>
      </c>
      <c r="AI110" s="136" t="s">
        <v>948</v>
      </c>
      <c r="AJ110" s="136" t="s">
        <v>3002</v>
      </c>
      <c r="AK110" s="136" t="s">
        <v>948</v>
      </c>
      <c r="AL110" s="136" t="s">
        <v>941</v>
      </c>
      <c r="AM110" s="136" t="s">
        <v>6229</v>
      </c>
      <c r="AN110" s="136" t="s">
        <v>941</v>
      </c>
      <c r="AO110" s="136" t="s">
        <v>941</v>
      </c>
      <c r="AP110" s="136" t="s">
        <v>941</v>
      </c>
      <c r="AQ110" s="136" t="s">
        <v>941</v>
      </c>
      <c r="AR110" s="136" t="s">
        <v>941</v>
      </c>
      <c r="AS110" s="136" t="s">
        <v>941</v>
      </c>
      <c r="AT110" s="136" t="s">
        <v>941</v>
      </c>
      <c r="AU110" s="136" t="s">
        <v>941</v>
      </c>
      <c r="AV110" s="136" t="s">
        <v>941</v>
      </c>
      <c r="AW110" s="136" t="s">
        <v>941</v>
      </c>
      <c r="AX110" s="136" t="s">
        <v>941</v>
      </c>
      <c r="AY110" s="136" t="s">
        <v>941</v>
      </c>
      <c r="AZ110" s="136" t="s">
        <v>941</v>
      </c>
      <c r="BA110" s="136" t="s">
        <v>941</v>
      </c>
      <c r="BB110" s="136" t="s">
        <v>941</v>
      </c>
      <c r="BC110" s="136" t="s">
        <v>941</v>
      </c>
      <c r="BD110" s="136" t="s">
        <v>941</v>
      </c>
      <c r="BE110" s="136" t="s">
        <v>941</v>
      </c>
      <c r="BF110" s="136" t="s">
        <v>941</v>
      </c>
      <c r="BG110" s="136" t="s">
        <v>941</v>
      </c>
      <c r="BH110" s="136" t="s">
        <v>941</v>
      </c>
      <c r="BI110" s="136" t="s">
        <v>941</v>
      </c>
      <c r="BJ110" s="136" t="s">
        <v>941</v>
      </c>
      <c r="BK110" s="136" t="s">
        <v>941</v>
      </c>
      <c r="BL110" s="136" t="s">
        <v>941</v>
      </c>
      <c r="BM110" s="136" t="s">
        <v>941</v>
      </c>
      <c r="BN110" s="136" t="s">
        <v>941</v>
      </c>
      <c r="BO110" s="136" t="s">
        <v>941</v>
      </c>
      <c r="BP110" s="136" t="s">
        <v>941</v>
      </c>
      <c r="BQ110" s="136" t="s">
        <v>941</v>
      </c>
      <c r="BR110" s="136" t="s">
        <v>941</v>
      </c>
      <c r="BS110" s="136" t="s">
        <v>941</v>
      </c>
      <c r="BT110" s="136" t="s">
        <v>941</v>
      </c>
      <c r="BU110" s="136" t="s">
        <v>941</v>
      </c>
      <c r="BV110" s="136" t="s">
        <v>941</v>
      </c>
      <c r="BW110" s="136" t="s">
        <v>941</v>
      </c>
      <c r="BX110" s="136" t="s">
        <v>941</v>
      </c>
      <c r="BY110" s="136" t="s">
        <v>941</v>
      </c>
      <c r="BZ110" s="136" t="s">
        <v>941</v>
      </c>
      <c r="CA110" s="136" t="s">
        <v>941</v>
      </c>
      <c r="CB110" s="136" t="s">
        <v>948</v>
      </c>
      <c r="CC110" s="136" t="s">
        <v>948</v>
      </c>
      <c r="CD110" s="136" t="s">
        <v>941</v>
      </c>
      <c r="CE110" s="136" t="s">
        <v>948</v>
      </c>
      <c r="CF110" s="136" t="s">
        <v>941</v>
      </c>
      <c r="CG110" s="136" t="s">
        <v>948</v>
      </c>
      <c r="CH110" s="136" t="s">
        <v>948</v>
      </c>
      <c r="CI110" s="136" t="s">
        <v>941</v>
      </c>
      <c r="CJ110" s="136" t="s">
        <v>941</v>
      </c>
      <c r="CK110" s="136" t="s">
        <v>941</v>
      </c>
      <c r="CL110" s="136" t="s">
        <v>941</v>
      </c>
      <c r="CM110" s="136" t="s">
        <v>941</v>
      </c>
      <c r="CN110" s="136" t="s">
        <v>948</v>
      </c>
      <c r="CO110" s="136" t="s">
        <v>540</v>
      </c>
      <c r="CP110" s="136" t="s">
        <v>941</v>
      </c>
      <c r="CQ110" s="136" t="s">
        <v>941</v>
      </c>
      <c r="CR110" s="136" t="s">
        <v>941</v>
      </c>
      <c r="CS110" s="136" t="s">
        <v>941</v>
      </c>
      <c r="CT110" s="136" t="s">
        <v>941</v>
      </c>
      <c r="CU110" s="136" t="s">
        <v>941</v>
      </c>
      <c r="CV110" s="136" t="s">
        <v>941</v>
      </c>
      <c r="CW110" s="136" t="s">
        <v>941</v>
      </c>
      <c r="CX110" s="136" t="s">
        <v>941</v>
      </c>
      <c r="CY110" s="136" t="s">
        <v>941</v>
      </c>
      <c r="CZ110" s="136" t="s">
        <v>941</v>
      </c>
      <c r="DA110" s="136" t="s">
        <v>941</v>
      </c>
      <c r="DB110" s="136" t="s">
        <v>941</v>
      </c>
      <c r="DC110" s="136" t="s">
        <v>941</v>
      </c>
      <c r="DD110" s="136" t="s">
        <v>941</v>
      </c>
      <c r="DE110" s="136" t="s">
        <v>941</v>
      </c>
      <c r="DF110" s="136" t="s">
        <v>941</v>
      </c>
      <c r="DG110" s="136" t="s">
        <v>941</v>
      </c>
      <c r="DH110" s="136" t="s">
        <v>941</v>
      </c>
      <c r="DI110" s="136" t="s">
        <v>941</v>
      </c>
      <c r="DJ110" s="136" t="s">
        <v>1692</v>
      </c>
      <c r="DK110" s="137">
        <v>42758.489930555559</v>
      </c>
      <c r="DL110" s="136" t="s">
        <v>1692</v>
      </c>
      <c r="DM110" s="137">
        <v>42786.487696759257</v>
      </c>
      <c r="DN110" s="133">
        <v>42086.586412037039</v>
      </c>
      <c r="DO110" s="132" t="s">
        <v>957</v>
      </c>
      <c r="DP110" s="133">
        <v>42086.586412037039</v>
      </c>
    </row>
    <row r="111" spans="1:120" ht="43.5" x14ac:dyDescent="0.35">
      <c r="A111" s="135">
        <v>110</v>
      </c>
      <c r="B111" s="136" t="s">
        <v>4364</v>
      </c>
      <c r="C111" s="135">
        <v>129</v>
      </c>
      <c r="D111" s="135" t="b">
        <v>1</v>
      </c>
      <c r="E111" s="136" t="s">
        <v>941</v>
      </c>
      <c r="F111" s="136" t="s">
        <v>3432</v>
      </c>
      <c r="G111" s="136" t="s">
        <v>6230</v>
      </c>
      <c r="H111" s="136" t="s">
        <v>2819</v>
      </c>
      <c r="I111" s="136" t="s">
        <v>6209</v>
      </c>
      <c r="J111" s="136" t="s">
        <v>3433</v>
      </c>
      <c r="K111" s="136" t="s">
        <v>156</v>
      </c>
      <c r="L111" s="136" t="s">
        <v>2819</v>
      </c>
      <c r="M111" s="136" t="s">
        <v>2820</v>
      </c>
      <c r="N111" s="136" t="s">
        <v>6231</v>
      </c>
      <c r="O111" s="136" t="s">
        <v>6232</v>
      </c>
      <c r="P111" s="136" t="s">
        <v>6233</v>
      </c>
      <c r="Q111" s="136" t="s">
        <v>2821</v>
      </c>
      <c r="R111" s="136" t="s">
        <v>948</v>
      </c>
      <c r="S111" s="136" t="s">
        <v>6234</v>
      </c>
      <c r="T111" s="136" t="s">
        <v>6235</v>
      </c>
      <c r="U111" s="136" t="s">
        <v>6236</v>
      </c>
      <c r="V111" s="136" t="s">
        <v>948</v>
      </c>
      <c r="W111" s="136" t="s">
        <v>948</v>
      </c>
      <c r="X111" s="136" t="s">
        <v>948</v>
      </c>
      <c r="Y111" s="136" t="s">
        <v>6237</v>
      </c>
      <c r="Z111" s="136" t="s">
        <v>6238</v>
      </c>
      <c r="AA111" s="136" t="s">
        <v>6239</v>
      </c>
      <c r="AB111" s="136" t="s">
        <v>6240</v>
      </c>
      <c r="AC111" s="136" t="s">
        <v>948</v>
      </c>
      <c r="AD111" s="136" t="s">
        <v>6240</v>
      </c>
      <c r="AE111" s="136" t="s">
        <v>6241</v>
      </c>
      <c r="AF111" s="136" t="s">
        <v>6242</v>
      </c>
      <c r="AG111" s="136" t="s">
        <v>1014</v>
      </c>
      <c r="AH111" s="136" t="s">
        <v>6243</v>
      </c>
      <c r="AI111" s="136" t="s">
        <v>948</v>
      </c>
      <c r="AJ111" s="136" t="s">
        <v>948</v>
      </c>
      <c r="AK111" s="136" t="s">
        <v>948</v>
      </c>
      <c r="AL111" s="136" t="s">
        <v>941</v>
      </c>
      <c r="AM111" s="136" t="s">
        <v>6243</v>
      </c>
      <c r="AN111" s="136" t="s">
        <v>941</v>
      </c>
      <c r="AO111" s="136" t="s">
        <v>941</v>
      </c>
      <c r="AP111" s="136" t="s">
        <v>941</v>
      </c>
      <c r="AQ111" s="136" t="s">
        <v>941</v>
      </c>
      <c r="AR111" s="136" t="s">
        <v>941</v>
      </c>
      <c r="AS111" s="136" t="s">
        <v>941</v>
      </c>
      <c r="AT111" s="136" t="s">
        <v>941</v>
      </c>
      <c r="AU111" s="136" t="s">
        <v>941</v>
      </c>
      <c r="AV111" s="136" t="s">
        <v>941</v>
      </c>
      <c r="AW111" s="136" t="s">
        <v>941</v>
      </c>
      <c r="AX111" s="136" t="s">
        <v>941</v>
      </c>
      <c r="AY111" s="136" t="s">
        <v>941</v>
      </c>
      <c r="AZ111" s="136" t="s">
        <v>941</v>
      </c>
      <c r="BA111" s="136" t="s">
        <v>941</v>
      </c>
      <c r="BB111" s="136" t="s">
        <v>941</v>
      </c>
      <c r="BC111" s="136" t="s">
        <v>941</v>
      </c>
      <c r="BD111" s="136" t="s">
        <v>941</v>
      </c>
      <c r="BE111" s="136" t="s">
        <v>941</v>
      </c>
      <c r="BF111" s="136" t="s">
        <v>941</v>
      </c>
      <c r="BG111" s="136" t="s">
        <v>941</v>
      </c>
      <c r="BH111" s="136" t="s">
        <v>941</v>
      </c>
      <c r="BI111" s="136" t="s">
        <v>941</v>
      </c>
      <c r="BJ111" s="136" t="s">
        <v>941</v>
      </c>
      <c r="BK111" s="136" t="s">
        <v>1200</v>
      </c>
      <c r="BL111" s="136" t="s">
        <v>941</v>
      </c>
      <c r="BM111" s="136" t="s">
        <v>941</v>
      </c>
      <c r="BN111" s="136" t="s">
        <v>941</v>
      </c>
      <c r="BO111" s="136" t="s">
        <v>941</v>
      </c>
      <c r="BP111" s="136" t="s">
        <v>1651</v>
      </c>
      <c r="BQ111" s="136" t="s">
        <v>941</v>
      </c>
      <c r="BR111" s="136" t="s">
        <v>941</v>
      </c>
      <c r="BS111" s="136" t="s">
        <v>941</v>
      </c>
      <c r="BT111" s="136" t="s">
        <v>941</v>
      </c>
      <c r="BU111" s="136" t="s">
        <v>941</v>
      </c>
      <c r="BV111" s="136" t="s">
        <v>941</v>
      </c>
      <c r="BW111" s="136" t="s">
        <v>941</v>
      </c>
      <c r="BX111" s="136" t="s">
        <v>941</v>
      </c>
      <c r="BY111" s="136" t="s">
        <v>941</v>
      </c>
      <c r="BZ111" s="136" t="s">
        <v>941</v>
      </c>
      <c r="CA111" s="136" t="s">
        <v>941</v>
      </c>
      <c r="CB111" s="136" t="s">
        <v>1068</v>
      </c>
      <c r="CC111" s="136" t="s">
        <v>948</v>
      </c>
      <c r="CD111" s="136" t="s">
        <v>941</v>
      </c>
      <c r="CE111" s="136" t="s">
        <v>948</v>
      </c>
      <c r="CF111" s="136" t="s">
        <v>941</v>
      </c>
      <c r="CG111" s="136" t="s">
        <v>948</v>
      </c>
      <c r="CH111" s="136" t="s">
        <v>948</v>
      </c>
      <c r="CI111" s="136" t="s">
        <v>941</v>
      </c>
      <c r="CJ111" s="136" t="s">
        <v>941</v>
      </c>
      <c r="CK111" s="136" t="s">
        <v>941</v>
      </c>
      <c r="CL111" s="136" t="s">
        <v>941</v>
      </c>
      <c r="CM111" s="136" t="s">
        <v>941</v>
      </c>
      <c r="CN111" s="136" t="s">
        <v>948</v>
      </c>
      <c r="CO111" s="136" t="s">
        <v>540</v>
      </c>
      <c r="CP111" s="136" t="s">
        <v>941</v>
      </c>
      <c r="CQ111" s="136" t="s">
        <v>941</v>
      </c>
      <c r="CR111" s="136" t="s">
        <v>941</v>
      </c>
      <c r="CS111" s="136" t="s">
        <v>941</v>
      </c>
      <c r="CT111" s="136" t="s">
        <v>941</v>
      </c>
      <c r="CU111" s="136" t="s">
        <v>941</v>
      </c>
      <c r="CV111" s="136" t="s">
        <v>941</v>
      </c>
      <c r="CW111" s="136" t="s">
        <v>941</v>
      </c>
      <c r="CX111" s="136" t="s">
        <v>941</v>
      </c>
      <c r="CY111" s="136" t="s">
        <v>941</v>
      </c>
      <c r="CZ111" s="136" t="s">
        <v>941</v>
      </c>
      <c r="DA111" s="136" t="s">
        <v>941</v>
      </c>
      <c r="DB111" s="136" t="s">
        <v>941</v>
      </c>
      <c r="DC111" s="136" t="s">
        <v>941</v>
      </c>
      <c r="DD111" s="136" t="s">
        <v>941</v>
      </c>
      <c r="DE111" s="136" t="s">
        <v>941</v>
      </c>
      <c r="DF111" s="136" t="s">
        <v>941</v>
      </c>
      <c r="DG111" s="136" t="s">
        <v>941</v>
      </c>
      <c r="DH111" s="136" t="s">
        <v>941</v>
      </c>
      <c r="DI111" s="136" t="s">
        <v>941</v>
      </c>
      <c r="DJ111" s="136" t="s">
        <v>1692</v>
      </c>
      <c r="DK111" s="137">
        <v>42758.494756944441</v>
      </c>
      <c r="DL111" s="136" t="s">
        <v>1692</v>
      </c>
      <c r="DM111" s="137">
        <v>42758.494756944441</v>
      </c>
      <c r="DN111" s="133">
        <v>42086.586435185185</v>
      </c>
      <c r="DO111" s="132" t="s">
        <v>957</v>
      </c>
      <c r="DP111" s="133">
        <v>42086.586435185185</v>
      </c>
    </row>
    <row r="112" spans="1:120" ht="43.5" x14ac:dyDescent="0.35">
      <c r="A112" s="135">
        <v>111</v>
      </c>
      <c r="B112" s="136" t="s">
        <v>4364</v>
      </c>
      <c r="C112" s="135">
        <v>493</v>
      </c>
      <c r="D112" s="135" t="b">
        <v>1</v>
      </c>
      <c r="E112" s="136" t="s">
        <v>941</v>
      </c>
      <c r="F112" s="136" t="s">
        <v>3171</v>
      </c>
      <c r="G112" s="136" t="s">
        <v>1681</v>
      </c>
      <c r="H112" s="136" t="s">
        <v>2544</v>
      </c>
      <c r="I112" s="136" t="s">
        <v>6209</v>
      </c>
      <c r="J112" s="136" t="s">
        <v>3171</v>
      </c>
      <c r="K112" s="136" t="s">
        <v>281</v>
      </c>
      <c r="L112" s="136" t="s">
        <v>2544</v>
      </c>
      <c r="M112" s="136" t="s">
        <v>2545</v>
      </c>
      <c r="N112" s="136" t="s">
        <v>2546</v>
      </c>
      <c r="O112" s="136" t="s">
        <v>6244</v>
      </c>
      <c r="P112" s="136" t="s">
        <v>6245</v>
      </c>
      <c r="Q112" s="136" t="s">
        <v>6246</v>
      </c>
      <c r="R112" s="136" t="s">
        <v>948</v>
      </c>
      <c r="S112" s="136" t="s">
        <v>6247</v>
      </c>
      <c r="T112" s="136" t="s">
        <v>6248</v>
      </c>
      <c r="U112" s="136" t="s">
        <v>6249</v>
      </c>
      <c r="V112" s="136" t="s">
        <v>6250</v>
      </c>
      <c r="W112" s="136" t="s">
        <v>6251</v>
      </c>
      <c r="X112" s="136" t="s">
        <v>6252</v>
      </c>
      <c r="Y112" s="136" t="s">
        <v>6253</v>
      </c>
      <c r="Z112" s="136" t="s">
        <v>6254</v>
      </c>
      <c r="AA112" s="136" t="s">
        <v>6255</v>
      </c>
      <c r="AB112" s="136" t="s">
        <v>6256</v>
      </c>
      <c r="AC112" s="136" t="s">
        <v>948</v>
      </c>
      <c r="AD112" s="136" t="s">
        <v>6256</v>
      </c>
      <c r="AE112" s="136" t="s">
        <v>6257</v>
      </c>
      <c r="AF112" s="136" t="s">
        <v>6258</v>
      </c>
      <c r="AG112" s="136" t="s">
        <v>1084</v>
      </c>
      <c r="AH112" s="136" t="s">
        <v>6259</v>
      </c>
      <c r="AI112" s="136" t="s">
        <v>6260</v>
      </c>
      <c r="AJ112" s="136" t="s">
        <v>1177</v>
      </c>
      <c r="AK112" s="136" t="s">
        <v>948</v>
      </c>
      <c r="AL112" s="136" t="s">
        <v>941</v>
      </c>
      <c r="AM112" s="136" t="s">
        <v>6261</v>
      </c>
      <c r="AN112" s="136" t="s">
        <v>941</v>
      </c>
      <c r="AO112" s="136" t="s">
        <v>941</v>
      </c>
      <c r="AP112" s="136" t="s">
        <v>941</v>
      </c>
      <c r="AQ112" s="136" t="s">
        <v>941</v>
      </c>
      <c r="AR112" s="136" t="s">
        <v>941</v>
      </c>
      <c r="AS112" s="136" t="s">
        <v>941</v>
      </c>
      <c r="AT112" s="136" t="s">
        <v>941</v>
      </c>
      <c r="AU112" s="136" t="s">
        <v>941</v>
      </c>
      <c r="AV112" s="136" t="s">
        <v>941</v>
      </c>
      <c r="AW112" s="136" t="s">
        <v>941</v>
      </c>
      <c r="AX112" s="136" t="s">
        <v>941</v>
      </c>
      <c r="AY112" s="136" t="s">
        <v>941</v>
      </c>
      <c r="AZ112" s="136" t="s">
        <v>941</v>
      </c>
      <c r="BA112" s="136" t="s">
        <v>941</v>
      </c>
      <c r="BB112" s="136" t="s">
        <v>941</v>
      </c>
      <c r="BC112" s="136" t="s">
        <v>941</v>
      </c>
      <c r="BD112" s="136" t="s">
        <v>941</v>
      </c>
      <c r="BE112" s="136" t="s">
        <v>941</v>
      </c>
      <c r="BF112" s="136" t="s">
        <v>941</v>
      </c>
      <c r="BG112" s="136" t="s">
        <v>941</v>
      </c>
      <c r="BH112" s="136" t="s">
        <v>941</v>
      </c>
      <c r="BI112" s="136" t="s">
        <v>941</v>
      </c>
      <c r="BJ112" s="136" t="s">
        <v>941</v>
      </c>
      <c r="BK112" s="136" t="s">
        <v>1212</v>
      </c>
      <c r="BL112" s="136" t="s">
        <v>941</v>
      </c>
      <c r="BM112" s="136" t="s">
        <v>941</v>
      </c>
      <c r="BN112" s="136" t="s">
        <v>941</v>
      </c>
      <c r="BO112" s="136" t="s">
        <v>941</v>
      </c>
      <c r="BP112" s="136" t="s">
        <v>941</v>
      </c>
      <c r="BQ112" s="136" t="s">
        <v>941</v>
      </c>
      <c r="BR112" s="136" t="s">
        <v>941</v>
      </c>
      <c r="BS112" s="136" t="s">
        <v>941</v>
      </c>
      <c r="BT112" s="136" t="s">
        <v>941</v>
      </c>
      <c r="BU112" s="136" t="s">
        <v>941</v>
      </c>
      <c r="BV112" s="136" t="s">
        <v>941</v>
      </c>
      <c r="BW112" s="136" t="s">
        <v>941</v>
      </c>
      <c r="BX112" s="136" t="s">
        <v>941</v>
      </c>
      <c r="BY112" s="136" t="s">
        <v>941</v>
      </c>
      <c r="BZ112" s="136" t="s">
        <v>941</v>
      </c>
      <c r="CA112" s="136" t="s">
        <v>941</v>
      </c>
      <c r="CB112" s="136" t="s">
        <v>1212</v>
      </c>
      <c r="CC112" s="136" t="s">
        <v>948</v>
      </c>
      <c r="CD112" s="136" t="s">
        <v>941</v>
      </c>
      <c r="CE112" s="136" t="s">
        <v>948</v>
      </c>
      <c r="CF112" s="136" t="s">
        <v>941</v>
      </c>
      <c r="CG112" s="136" t="s">
        <v>948</v>
      </c>
      <c r="CH112" s="136" t="s">
        <v>948</v>
      </c>
      <c r="CI112" s="136" t="s">
        <v>941</v>
      </c>
      <c r="CJ112" s="136" t="s">
        <v>941</v>
      </c>
      <c r="CK112" s="136" t="s">
        <v>941</v>
      </c>
      <c r="CL112" s="136" t="s">
        <v>941</v>
      </c>
      <c r="CM112" s="136" t="s">
        <v>941</v>
      </c>
      <c r="CN112" s="136" t="s">
        <v>948</v>
      </c>
      <c r="CO112" s="136" t="s">
        <v>540</v>
      </c>
      <c r="CP112" s="136" t="s">
        <v>941</v>
      </c>
      <c r="CQ112" s="136" t="s">
        <v>941</v>
      </c>
      <c r="CR112" s="136" t="s">
        <v>941</v>
      </c>
      <c r="CS112" s="136" t="s">
        <v>941</v>
      </c>
      <c r="CT112" s="136" t="s">
        <v>941</v>
      </c>
      <c r="CU112" s="136" t="s">
        <v>941</v>
      </c>
      <c r="CV112" s="136" t="s">
        <v>941</v>
      </c>
      <c r="CW112" s="136" t="s">
        <v>941</v>
      </c>
      <c r="CX112" s="136" t="s">
        <v>941</v>
      </c>
      <c r="CY112" s="136" t="s">
        <v>941</v>
      </c>
      <c r="CZ112" s="136" t="s">
        <v>941</v>
      </c>
      <c r="DA112" s="136" t="s">
        <v>941</v>
      </c>
      <c r="DB112" s="136" t="s">
        <v>941</v>
      </c>
      <c r="DC112" s="136" t="s">
        <v>941</v>
      </c>
      <c r="DD112" s="136" t="s">
        <v>941</v>
      </c>
      <c r="DE112" s="136" t="s">
        <v>941</v>
      </c>
      <c r="DF112" s="136" t="s">
        <v>941</v>
      </c>
      <c r="DG112" s="136" t="s">
        <v>941</v>
      </c>
      <c r="DH112" s="136" t="s">
        <v>941</v>
      </c>
      <c r="DI112" s="136" t="s">
        <v>941</v>
      </c>
      <c r="DJ112" s="136" t="s">
        <v>1692</v>
      </c>
      <c r="DK112" s="137">
        <v>42758.497673611113</v>
      </c>
      <c r="DL112" s="136" t="s">
        <v>1692</v>
      </c>
      <c r="DM112" s="137">
        <v>42758.497673611113</v>
      </c>
      <c r="DN112" s="133">
        <v>42086.586469907408</v>
      </c>
      <c r="DO112" s="132" t="s">
        <v>957</v>
      </c>
      <c r="DP112" s="133">
        <v>42086.586469907408</v>
      </c>
    </row>
    <row r="113" spans="1:120" ht="87" x14ac:dyDescent="0.35">
      <c r="A113" s="135">
        <v>112</v>
      </c>
      <c r="B113" s="136" t="s">
        <v>4364</v>
      </c>
      <c r="C113" s="135">
        <v>336</v>
      </c>
      <c r="D113" s="135" t="b">
        <v>1</v>
      </c>
      <c r="E113" s="136" t="s">
        <v>941</v>
      </c>
      <c r="F113" s="136" t="s">
        <v>3361</v>
      </c>
      <c r="G113" s="136" t="s">
        <v>3362</v>
      </c>
      <c r="H113" s="136" t="s">
        <v>3363</v>
      </c>
      <c r="I113" s="136" t="s">
        <v>6262</v>
      </c>
      <c r="J113" s="136" t="s">
        <v>3364</v>
      </c>
      <c r="K113" s="136" t="s">
        <v>89</v>
      </c>
      <c r="L113" s="136" t="s">
        <v>3365</v>
      </c>
      <c r="M113" s="136" t="s">
        <v>941</v>
      </c>
      <c r="N113" s="136" t="s">
        <v>3366</v>
      </c>
      <c r="O113" s="136" t="s">
        <v>6263</v>
      </c>
      <c r="P113" s="136" t="s">
        <v>6264</v>
      </c>
      <c r="Q113" s="136" t="s">
        <v>948</v>
      </c>
      <c r="R113" s="136" t="s">
        <v>948</v>
      </c>
      <c r="S113" s="136" t="s">
        <v>6265</v>
      </c>
      <c r="T113" s="136" t="s">
        <v>6266</v>
      </c>
      <c r="U113" s="136" t="s">
        <v>6267</v>
      </c>
      <c r="V113" s="136" t="s">
        <v>6268</v>
      </c>
      <c r="W113" s="136" t="s">
        <v>6269</v>
      </c>
      <c r="X113" s="136" t="s">
        <v>6270</v>
      </c>
      <c r="Y113" s="136" t="s">
        <v>6271</v>
      </c>
      <c r="Z113" s="136" t="s">
        <v>6272</v>
      </c>
      <c r="AA113" s="136" t="s">
        <v>6273</v>
      </c>
      <c r="AB113" s="136" t="s">
        <v>6274</v>
      </c>
      <c r="AC113" s="136" t="s">
        <v>6275</v>
      </c>
      <c r="AD113" s="136" t="s">
        <v>6276</v>
      </c>
      <c r="AE113" s="136" t="s">
        <v>6277</v>
      </c>
      <c r="AF113" s="136" t="s">
        <v>6278</v>
      </c>
      <c r="AG113" s="136" t="s">
        <v>3367</v>
      </c>
      <c r="AH113" s="136" t="s">
        <v>6279</v>
      </c>
      <c r="AI113" s="136" t="s">
        <v>6280</v>
      </c>
      <c r="AJ113" s="136" t="s">
        <v>6281</v>
      </c>
      <c r="AK113" s="136" t="s">
        <v>948</v>
      </c>
      <c r="AL113" s="136" t="s">
        <v>941</v>
      </c>
      <c r="AM113" s="136" t="s">
        <v>6282</v>
      </c>
      <c r="AN113" s="136" t="s">
        <v>6263</v>
      </c>
      <c r="AO113" s="136" t="s">
        <v>6264</v>
      </c>
      <c r="AP113" s="136" t="s">
        <v>948</v>
      </c>
      <c r="AQ113" s="136" t="s">
        <v>948</v>
      </c>
      <c r="AR113" s="136" t="s">
        <v>6265</v>
      </c>
      <c r="AS113" s="136" t="s">
        <v>6266</v>
      </c>
      <c r="AT113" s="136" t="s">
        <v>6267</v>
      </c>
      <c r="AU113" s="136" t="s">
        <v>941</v>
      </c>
      <c r="AV113" s="136" t="s">
        <v>941</v>
      </c>
      <c r="AW113" s="136" t="s">
        <v>941</v>
      </c>
      <c r="AX113" s="136" t="s">
        <v>6271</v>
      </c>
      <c r="AY113" s="136" t="s">
        <v>6272</v>
      </c>
      <c r="AZ113" s="136" t="s">
        <v>6273</v>
      </c>
      <c r="BA113" s="136" t="s">
        <v>6274</v>
      </c>
      <c r="BB113" s="136" t="s">
        <v>6275</v>
      </c>
      <c r="BC113" s="136" t="s">
        <v>6276</v>
      </c>
      <c r="BD113" s="136" t="s">
        <v>6277</v>
      </c>
      <c r="BE113" s="136" t="s">
        <v>6278</v>
      </c>
      <c r="BF113" s="136" t="s">
        <v>6279</v>
      </c>
      <c r="BG113" s="136" t="s">
        <v>6280</v>
      </c>
      <c r="BH113" s="136" t="s">
        <v>6281</v>
      </c>
      <c r="BI113" s="136" t="s">
        <v>948</v>
      </c>
      <c r="BJ113" s="136" t="s">
        <v>6282</v>
      </c>
      <c r="BK113" s="136" t="s">
        <v>6283</v>
      </c>
      <c r="BL113" s="136" t="s">
        <v>941</v>
      </c>
      <c r="BM113" s="136" t="s">
        <v>941</v>
      </c>
      <c r="BN113" s="136" t="s">
        <v>941</v>
      </c>
      <c r="BO113" s="136" t="s">
        <v>6284</v>
      </c>
      <c r="BP113" s="136" t="s">
        <v>941</v>
      </c>
      <c r="BQ113" s="136" t="s">
        <v>1736</v>
      </c>
      <c r="BR113" s="136" t="s">
        <v>941</v>
      </c>
      <c r="BS113" s="136" t="s">
        <v>941</v>
      </c>
      <c r="BT113" s="136" t="s">
        <v>941</v>
      </c>
      <c r="BU113" s="136" t="s">
        <v>941</v>
      </c>
      <c r="BV113" s="136" t="s">
        <v>941</v>
      </c>
      <c r="BW113" s="136" t="s">
        <v>941</v>
      </c>
      <c r="BX113" s="136" t="s">
        <v>941</v>
      </c>
      <c r="BY113" s="136" t="s">
        <v>941</v>
      </c>
      <c r="BZ113" s="136" t="s">
        <v>941</v>
      </c>
      <c r="CA113" s="136" t="s">
        <v>941</v>
      </c>
      <c r="CB113" s="136" t="s">
        <v>6285</v>
      </c>
      <c r="CC113" s="136" t="s">
        <v>956</v>
      </c>
      <c r="CD113" s="136" t="s">
        <v>6286</v>
      </c>
      <c r="CE113" s="136" t="s">
        <v>6287</v>
      </c>
      <c r="CF113" s="136" t="s">
        <v>6288</v>
      </c>
      <c r="CG113" s="136" t="s">
        <v>6289</v>
      </c>
      <c r="CH113" s="136" t="s">
        <v>1791</v>
      </c>
      <c r="CI113" s="136" t="s">
        <v>6290</v>
      </c>
      <c r="CJ113" s="136" t="s">
        <v>6291</v>
      </c>
      <c r="CK113" s="136" t="s">
        <v>6292</v>
      </c>
      <c r="CL113" s="136" t="s">
        <v>6293</v>
      </c>
      <c r="CM113" s="136" t="s">
        <v>6294</v>
      </c>
      <c r="CN113" s="136" t="s">
        <v>6290</v>
      </c>
      <c r="CO113" s="136" t="s">
        <v>6295</v>
      </c>
      <c r="CP113" s="136" t="s">
        <v>941</v>
      </c>
      <c r="CQ113" s="136" t="s">
        <v>941</v>
      </c>
      <c r="CR113" s="136" t="s">
        <v>941</v>
      </c>
      <c r="CS113" s="136" t="s">
        <v>941</v>
      </c>
      <c r="CT113" s="136" t="s">
        <v>941</v>
      </c>
      <c r="CU113" s="136" t="s">
        <v>941</v>
      </c>
      <c r="CV113" s="136" t="s">
        <v>941</v>
      </c>
      <c r="CW113" s="136" t="s">
        <v>941</v>
      </c>
      <c r="CX113" s="136" t="s">
        <v>941</v>
      </c>
      <c r="CY113" s="136" t="s">
        <v>941</v>
      </c>
      <c r="CZ113" s="136" t="s">
        <v>941</v>
      </c>
      <c r="DA113" s="136" t="s">
        <v>941</v>
      </c>
      <c r="DB113" s="136" t="s">
        <v>941</v>
      </c>
      <c r="DC113" s="136" t="s">
        <v>941</v>
      </c>
      <c r="DD113" s="136" t="s">
        <v>941</v>
      </c>
      <c r="DE113" s="136" t="s">
        <v>941</v>
      </c>
      <c r="DF113" s="136" t="s">
        <v>941</v>
      </c>
      <c r="DG113" s="136" t="s">
        <v>941</v>
      </c>
      <c r="DH113" s="136" t="s">
        <v>941</v>
      </c>
      <c r="DI113" s="136" t="s">
        <v>941</v>
      </c>
      <c r="DJ113" s="136" t="s">
        <v>1692</v>
      </c>
      <c r="DK113" s="137">
        <v>42758.511192129627</v>
      </c>
      <c r="DL113" s="136" t="s">
        <v>1692</v>
      </c>
      <c r="DM113" s="137">
        <v>42773.625625000001</v>
      </c>
      <c r="DN113" s="133">
        <v>42086.586481481485</v>
      </c>
      <c r="DO113" s="132" t="s">
        <v>957</v>
      </c>
      <c r="DP113" s="133">
        <v>42086.586481481485</v>
      </c>
    </row>
    <row r="114" spans="1:120" ht="101.5" x14ac:dyDescent="0.35">
      <c r="A114" s="135">
        <v>113</v>
      </c>
      <c r="B114" s="136" t="s">
        <v>4364</v>
      </c>
      <c r="C114" s="135">
        <v>404</v>
      </c>
      <c r="D114" s="135" t="b">
        <v>1</v>
      </c>
      <c r="E114" s="136" t="s">
        <v>1196</v>
      </c>
      <c r="F114" s="136" t="s">
        <v>941</v>
      </c>
      <c r="G114" s="136" t="s">
        <v>941</v>
      </c>
      <c r="H114" s="136" t="s">
        <v>941</v>
      </c>
      <c r="I114" s="136" t="s">
        <v>6209</v>
      </c>
      <c r="J114" s="136" t="s">
        <v>941</v>
      </c>
      <c r="K114" s="136" t="s">
        <v>146</v>
      </c>
      <c r="L114" s="136" t="s">
        <v>941</v>
      </c>
      <c r="M114" s="136" t="s">
        <v>941</v>
      </c>
      <c r="N114" s="136" t="s">
        <v>941</v>
      </c>
      <c r="O114" s="136" t="s">
        <v>6296</v>
      </c>
      <c r="P114" s="136" t="s">
        <v>6297</v>
      </c>
      <c r="Q114" s="136" t="s">
        <v>6298</v>
      </c>
      <c r="R114" s="136" t="s">
        <v>948</v>
      </c>
      <c r="S114" s="136" t="s">
        <v>6299</v>
      </c>
      <c r="T114" s="136" t="s">
        <v>6300</v>
      </c>
      <c r="U114" s="136" t="s">
        <v>6301</v>
      </c>
      <c r="V114" s="136" t="s">
        <v>6302</v>
      </c>
      <c r="W114" s="136" t="s">
        <v>6303</v>
      </c>
      <c r="X114" s="136" t="s">
        <v>6304</v>
      </c>
      <c r="Y114" s="136" t="s">
        <v>6305</v>
      </c>
      <c r="Z114" s="136" t="s">
        <v>6306</v>
      </c>
      <c r="AA114" s="136" t="s">
        <v>6307</v>
      </c>
      <c r="AB114" s="136" t="s">
        <v>6308</v>
      </c>
      <c r="AC114" s="136" t="s">
        <v>6309</v>
      </c>
      <c r="AD114" s="136" t="s">
        <v>6310</v>
      </c>
      <c r="AE114" s="136" t="s">
        <v>6311</v>
      </c>
      <c r="AF114" s="136" t="s">
        <v>6312</v>
      </c>
      <c r="AG114" s="136" t="s">
        <v>1366</v>
      </c>
      <c r="AH114" s="136" t="s">
        <v>6313</v>
      </c>
      <c r="AI114" s="136" t="s">
        <v>6314</v>
      </c>
      <c r="AJ114" s="136" t="s">
        <v>3860</v>
      </c>
      <c r="AK114" s="136" t="s">
        <v>948</v>
      </c>
      <c r="AL114" s="136" t="s">
        <v>941</v>
      </c>
      <c r="AM114" s="136" t="s">
        <v>6315</v>
      </c>
      <c r="AN114" s="136" t="s">
        <v>941</v>
      </c>
      <c r="AO114" s="136" t="s">
        <v>941</v>
      </c>
      <c r="AP114" s="136" t="s">
        <v>941</v>
      </c>
      <c r="AQ114" s="136" t="s">
        <v>941</v>
      </c>
      <c r="AR114" s="136" t="s">
        <v>941</v>
      </c>
      <c r="AS114" s="136" t="s">
        <v>941</v>
      </c>
      <c r="AT114" s="136" t="s">
        <v>941</v>
      </c>
      <c r="AU114" s="136" t="s">
        <v>941</v>
      </c>
      <c r="AV114" s="136" t="s">
        <v>941</v>
      </c>
      <c r="AW114" s="136" t="s">
        <v>941</v>
      </c>
      <c r="AX114" s="136" t="s">
        <v>941</v>
      </c>
      <c r="AY114" s="136" t="s">
        <v>941</v>
      </c>
      <c r="AZ114" s="136" t="s">
        <v>941</v>
      </c>
      <c r="BA114" s="136" t="s">
        <v>941</v>
      </c>
      <c r="BB114" s="136" t="s">
        <v>941</v>
      </c>
      <c r="BC114" s="136" t="s">
        <v>941</v>
      </c>
      <c r="BD114" s="136" t="s">
        <v>941</v>
      </c>
      <c r="BE114" s="136" t="s">
        <v>941</v>
      </c>
      <c r="BF114" s="136" t="s">
        <v>941</v>
      </c>
      <c r="BG114" s="136" t="s">
        <v>941</v>
      </c>
      <c r="BH114" s="136" t="s">
        <v>941</v>
      </c>
      <c r="BI114" s="136" t="s">
        <v>941</v>
      </c>
      <c r="BJ114" s="136" t="s">
        <v>941</v>
      </c>
      <c r="BK114" s="136" t="s">
        <v>941</v>
      </c>
      <c r="BL114" s="136" t="s">
        <v>941</v>
      </c>
      <c r="BM114" s="136" t="s">
        <v>941</v>
      </c>
      <c r="BN114" s="136" t="s">
        <v>941</v>
      </c>
      <c r="BO114" s="136" t="s">
        <v>941</v>
      </c>
      <c r="BP114" s="136" t="s">
        <v>941</v>
      </c>
      <c r="BQ114" s="136" t="s">
        <v>941</v>
      </c>
      <c r="BR114" s="136" t="s">
        <v>941</v>
      </c>
      <c r="BS114" s="136" t="s">
        <v>941</v>
      </c>
      <c r="BT114" s="136" t="s">
        <v>941</v>
      </c>
      <c r="BU114" s="136" t="s">
        <v>941</v>
      </c>
      <c r="BV114" s="136" t="s">
        <v>941</v>
      </c>
      <c r="BW114" s="136" t="s">
        <v>941</v>
      </c>
      <c r="BX114" s="136" t="s">
        <v>941</v>
      </c>
      <c r="BY114" s="136" t="s">
        <v>941</v>
      </c>
      <c r="BZ114" s="136" t="s">
        <v>941</v>
      </c>
      <c r="CA114" s="136" t="s">
        <v>941</v>
      </c>
      <c r="CB114" s="136" t="s">
        <v>948</v>
      </c>
      <c r="CC114" s="136" t="s">
        <v>948</v>
      </c>
      <c r="CD114" s="136" t="s">
        <v>941</v>
      </c>
      <c r="CE114" s="136" t="s">
        <v>948</v>
      </c>
      <c r="CF114" s="136" t="s">
        <v>941</v>
      </c>
      <c r="CG114" s="136" t="s">
        <v>948</v>
      </c>
      <c r="CH114" s="136" t="s">
        <v>948</v>
      </c>
      <c r="CI114" s="136" t="s">
        <v>941</v>
      </c>
      <c r="CJ114" s="136" t="s">
        <v>941</v>
      </c>
      <c r="CK114" s="136" t="s">
        <v>941</v>
      </c>
      <c r="CL114" s="136" t="s">
        <v>941</v>
      </c>
      <c r="CM114" s="136" t="s">
        <v>941</v>
      </c>
      <c r="CN114" s="136" t="s">
        <v>948</v>
      </c>
      <c r="CO114" s="136" t="s">
        <v>540</v>
      </c>
      <c r="CP114" s="136" t="s">
        <v>941</v>
      </c>
      <c r="CQ114" s="136" t="s">
        <v>941</v>
      </c>
      <c r="CR114" s="136" t="s">
        <v>941</v>
      </c>
      <c r="CS114" s="136" t="s">
        <v>941</v>
      </c>
      <c r="CT114" s="136" t="s">
        <v>941</v>
      </c>
      <c r="CU114" s="136" t="s">
        <v>941</v>
      </c>
      <c r="CV114" s="136" t="s">
        <v>941</v>
      </c>
      <c r="CW114" s="136" t="s">
        <v>941</v>
      </c>
      <c r="CX114" s="136" t="s">
        <v>941</v>
      </c>
      <c r="CY114" s="136" t="s">
        <v>941</v>
      </c>
      <c r="CZ114" s="136" t="s">
        <v>941</v>
      </c>
      <c r="DA114" s="136" t="s">
        <v>941</v>
      </c>
      <c r="DB114" s="136" t="s">
        <v>6316</v>
      </c>
      <c r="DC114" s="136" t="s">
        <v>941</v>
      </c>
      <c r="DD114" s="136" t="s">
        <v>941</v>
      </c>
      <c r="DE114" s="136" t="s">
        <v>941</v>
      </c>
      <c r="DF114" s="136" t="s">
        <v>6317</v>
      </c>
      <c r="DG114" s="136" t="s">
        <v>6318</v>
      </c>
      <c r="DH114" s="136" t="s">
        <v>941</v>
      </c>
      <c r="DI114" s="136" t="s">
        <v>6319</v>
      </c>
      <c r="DJ114" s="136" t="s">
        <v>1692</v>
      </c>
      <c r="DK114" s="137">
        <v>42758.536631944444</v>
      </c>
      <c r="DL114" s="136" t="s">
        <v>1692</v>
      </c>
      <c r="DM114" s="137">
        <v>42809.395057870373</v>
      </c>
      <c r="DN114" s="133">
        <v>42086.586516203701</v>
      </c>
      <c r="DO114" s="132" t="s">
        <v>957</v>
      </c>
      <c r="DP114" s="133">
        <v>42086.586516203701</v>
      </c>
    </row>
    <row r="115" spans="1:120" ht="72.5" x14ac:dyDescent="0.35">
      <c r="A115" s="135">
        <v>114</v>
      </c>
      <c r="B115" s="136" t="s">
        <v>4364</v>
      </c>
      <c r="C115" s="135">
        <v>622</v>
      </c>
      <c r="D115" s="135" t="b">
        <v>1</v>
      </c>
      <c r="E115" s="136" t="s">
        <v>3548</v>
      </c>
      <c r="F115" s="136" t="s">
        <v>3672</v>
      </c>
      <c r="G115" s="136" t="s">
        <v>981</v>
      </c>
      <c r="H115" s="136" t="s">
        <v>1570</v>
      </c>
      <c r="I115" s="136" t="s">
        <v>6320</v>
      </c>
      <c r="J115" s="136" t="s">
        <v>3672</v>
      </c>
      <c r="K115" s="136" t="s">
        <v>314</v>
      </c>
      <c r="L115" s="136" t="s">
        <v>1570</v>
      </c>
      <c r="M115" s="136" t="s">
        <v>1571</v>
      </c>
      <c r="N115" s="136" t="s">
        <v>3673</v>
      </c>
      <c r="O115" s="136" t="s">
        <v>6321</v>
      </c>
      <c r="P115" s="136" t="s">
        <v>6322</v>
      </c>
      <c r="Q115" s="136" t="s">
        <v>948</v>
      </c>
      <c r="R115" s="136" t="s">
        <v>948</v>
      </c>
      <c r="S115" s="136" t="s">
        <v>6323</v>
      </c>
      <c r="T115" s="136" t="s">
        <v>6324</v>
      </c>
      <c r="U115" s="136" t="s">
        <v>6325</v>
      </c>
      <c r="V115" s="136" t="s">
        <v>6326</v>
      </c>
      <c r="W115" s="136" t="s">
        <v>6327</v>
      </c>
      <c r="X115" s="136" t="s">
        <v>6328</v>
      </c>
      <c r="Y115" s="136" t="s">
        <v>6329</v>
      </c>
      <c r="Z115" s="136" t="s">
        <v>6330</v>
      </c>
      <c r="AA115" s="136" t="s">
        <v>6331</v>
      </c>
      <c r="AB115" s="136" t="s">
        <v>6332</v>
      </c>
      <c r="AC115" s="136" t="s">
        <v>6333</v>
      </c>
      <c r="AD115" s="136" t="s">
        <v>6334</v>
      </c>
      <c r="AE115" s="136" t="s">
        <v>6335</v>
      </c>
      <c r="AF115" s="136" t="s">
        <v>6336</v>
      </c>
      <c r="AG115" s="136" t="s">
        <v>1120</v>
      </c>
      <c r="AH115" s="136" t="s">
        <v>6337</v>
      </c>
      <c r="AI115" s="136" t="s">
        <v>6338</v>
      </c>
      <c r="AJ115" s="136" t="s">
        <v>3170</v>
      </c>
      <c r="AK115" s="136" t="s">
        <v>948</v>
      </c>
      <c r="AL115" s="136" t="s">
        <v>941</v>
      </c>
      <c r="AM115" s="136" t="s">
        <v>6339</v>
      </c>
      <c r="AN115" s="136" t="s">
        <v>6321</v>
      </c>
      <c r="AO115" s="136" t="s">
        <v>6322</v>
      </c>
      <c r="AP115" s="136" t="s">
        <v>948</v>
      </c>
      <c r="AQ115" s="136" t="s">
        <v>948</v>
      </c>
      <c r="AR115" s="136" t="s">
        <v>6323</v>
      </c>
      <c r="AS115" s="136" t="s">
        <v>6324</v>
      </c>
      <c r="AT115" s="136" t="s">
        <v>6325</v>
      </c>
      <c r="AU115" s="136" t="s">
        <v>941</v>
      </c>
      <c r="AV115" s="136" t="s">
        <v>941</v>
      </c>
      <c r="AW115" s="136" t="s">
        <v>941</v>
      </c>
      <c r="AX115" s="136" t="s">
        <v>6329</v>
      </c>
      <c r="AY115" s="136" t="s">
        <v>6330</v>
      </c>
      <c r="AZ115" s="136" t="s">
        <v>6331</v>
      </c>
      <c r="BA115" s="136" t="s">
        <v>6332</v>
      </c>
      <c r="BB115" s="136" t="s">
        <v>6333</v>
      </c>
      <c r="BC115" s="136" t="s">
        <v>6334</v>
      </c>
      <c r="BD115" s="136" t="s">
        <v>6335</v>
      </c>
      <c r="BE115" s="136" t="s">
        <v>6336</v>
      </c>
      <c r="BF115" s="136" t="s">
        <v>6337</v>
      </c>
      <c r="BG115" s="136" t="s">
        <v>6338</v>
      </c>
      <c r="BH115" s="136" t="s">
        <v>3170</v>
      </c>
      <c r="BI115" s="136" t="s">
        <v>948</v>
      </c>
      <c r="BJ115" s="136" t="s">
        <v>6339</v>
      </c>
      <c r="BK115" s="136" t="s">
        <v>948</v>
      </c>
      <c r="BL115" s="136" t="s">
        <v>948</v>
      </c>
      <c r="BM115" s="136" t="s">
        <v>941</v>
      </c>
      <c r="BN115" s="136" t="s">
        <v>948</v>
      </c>
      <c r="BO115" s="136" t="s">
        <v>948</v>
      </c>
      <c r="BP115" s="136" t="s">
        <v>948</v>
      </c>
      <c r="BQ115" s="136" t="s">
        <v>948</v>
      </c>
      <c r="BR115" s="136" t="s">
        <v>941</v>
      </c>
      <c r="BS115" s="136" t="s">
        <v>948</v>
      </c>
      <c r="BT115" s="136" t="s">
        <v>941</v>
      </c>
      <c r="BU115" s="136" t="s">
        <v>948</v>
      </c>
      <c r="BV115" s="136" t="s">
        <v>941</v>
      </c>
      <c r="BW115" s="136" t="s">
        <v>948</v>
      </c>
      <c r="BX115" s="136" t="s">
        <v>941</v>
      </c>
      <c r="BY115" s="136" t="s">
        <v>948</v>
      </c>
      <c r="BZ115" s="136" t="s">
        <v>941</v>
      </c>
      <c r="CA115" s="136" t="s">
        <v>948</v>
      </c>
      <c r="CB115" s="136" t="s">
        <v>948</v>
      </c>
      <c r="CC115" s="136" t="s">
        <v>948</v>
      </c>
      <c r="CD115" s="136" t="s">
        <v>941</v>
      </c>
      <c r="CE115" s="136" t="s">
        <v>948</v>
      </c>
      <c r="CF115" s="136" t="s">
        <v>941</v>
      </c>
      <c r="CG115" s="136" t="s">
        <v>948</v>
      </c>
      <c r="CH115" s="136" t="s">
        <v>948</v>
      </c>
      <c r="CI115" s="136" t="s">
        <v>941</v>
      </c>
      <c r="CJ115" s="136" t="s">
        <v>941</v>
      </c>
      <c r="CK115" s="136" t="s">
        <v>941</v>
      </c>
      <c r="CL115" s="136" t="s">
        <v>941</v>
      </c>
      <c r="CM115" s="136" t="s">
        <v>941</v>
      </c>
      <c r="CN115" s="136" t="s">
        <v>948</v>
      </c>
      <c r="CO115" s="136" t="s">
        <v>540</v>
      </c>
      <c r="CP115" s="136" t="s">
        <v>941</v>
      </c>
      <c r="CQ115" s="136" t="s">
        <v>941</v>
      </c>
      <c r="CR115" s="136" t="s">
        <v>941</v>
      </c>
      <c r="CS115" s="136" t="s">
        <v>941</v>
      </c>
      <c r="CT115" s="136" t="s">
        <v>941</v>
      </c>
      <c r="CU115" s="136" t="s">
        <v>941</v>
      </c>
      <c r="CV115" s="136" t="s">
        <v>941</v>
      </c>
      <c r="CW115" s="136" t="s">
        <v>941</v>
      </c>
      <c r="CX115" s="136" t="s">
        <v>941</v>
      </c>
      <c r="CY115" s="136" t="s">
        <v>941</v>
      </c>
      <c r="CZ115" s="136" t="s">
        <v>941</v>
      </c>
      <c r="DA115" s="136" t="s">
        <v>941</v>
      </c>
      <c r="DB115" s="136" t="s">
        <v>941</v>
      </c>
      <c r="DC115" s="136" t="s">
        <v>941</v>
      </c>
      <c r="DD115" s="136" t="s">
        <v>941</v>
      </c>
      <c r="DE115" s="136" t="s">
        <v>941</v>
      </c>
      <c r="DF115" s="136" t="s">
        <v>941</v>
      </c>
      <c r="DG115" s="136" t="s">
        <v>941</v>
      </c>
      <c r="DH115" s="136" t="s">
        <v>941</v>
      </c>
      <c r="DI115" s="136" t="s">
        <v>941</v>
      </c>
      <c r="DJ115" s="136" t="s">
        <v>1692</v>
      </c>
      <c r="DK115" s="137">
        <v>42758.60701388889</v>
      </c>
      <c r="DL115" s="136" t="s">
        <v>1692</v>
      </c>
      <c r="DM115" s="137">
        <v>42795.583009259259</v>
      </c>
      <c r="DN115" s="133">
        <v>42086.586539351854</v>
      </c>
      <c r="DO115" s="132" t="s">
        <v>957</v>
      </c>
      <c r="DP115" s="133">
        <v>42086.586539351854</v>
      </c>
    </row>
    <row r="116" spans="1:120" ht="58" x14ac:dyDescent="0.35">
      <c r="A116" s="135">
        <v>115</v>
      </c>
      <c r="B116" s="136" t="s">
        <v>4364</v>
      </c>
      <c r="C116" s="135">
        <v>275</v>
      </c>
      <c r="D116" s="135" t="b">
        <v>1</v>
      </c>
      <c r="E116" s="136" t="s">
        <v>941</v>
      </c>
      <c r="F116" s="136" t="s">
        <v>2805</v>
      </c>
      <c r="G116" s="136" t="s">
        <v>2138</v>
      </c>
      <c r="H116" s="136" t="s">
        <v>2806</v>
      </c>
      <c r="I116" s="136" t="s">
        <v>6209</v>
      </c>
      <c r="J116" s="136" t="s">
        <v>2805</v>
      </c>
      <c r="K116" s="136" t="s">
        <v>196</v>
      </c>
      <c r="L116" s="136" t="s">
        <v>2806</v>
      </c>
      <c r="M116" s="136" t="s">
        <v>6340</v>
      </c>
      <c r="N116" s="136" t="s">
        <v>2807</v>
      </c>
      <c r="O116" s="136" t="s">
        <v>6341</v>
      </c>
      <c r="P116" s="136" t="s">
        <v>6342</v>
      </c>
      <c r="Q116" s="136" t="s">
        <v>6343</v>
      </c>
      <c r="R116" s="136" t="s">
        <v>948</v>
      </c>
      <c r="S116" s="136" t="s">
        <v>6344</v>
      </c>
      <c r="T116" s="136" t="s">
        <v>6345</v>
      </c>
      <c r="U116" s="136" t="s">
        <v>6346</v>
      </c>
      <c r="V116" s="136" t="s">
        <v>6347</v>
      </c>
      <c r="W116" s="136" t="s">
        <v>6348</v>
      </c>
      <c r="X116" s="136" t="s">
        <v>6349</v>
      </c>
      <c r="Y116" s="136" t="s">
        <v>6350</v>
      </c>
      <c r="Z116" s="136" t="s">
        <v>6351</v>
      </c>
      <c r="AA116" s="136" t="s">
        <v>6352</v>
      </c>
      <c r="AB116" s="136" t="s">
        <v>6353</v>
      </c>
      <c r="AC116" s="136" t="s">
        <v>6354</v>
      </c>
      <c r="AD116" s="136" t="s">
        <v>6355</v>
      </c>
      <c r="AE116" s="136" t="s">
        <v>6356</v>
      </c>
      <c r="AF116" s="136" t="s">
        <v>6357</v>
      </c>
      <c r="AG116" s="136" t="s">
        <v>1366</v>
      </c>
      <c r="AH116" s="136" t="s">
        <v>6358</v>
      </c>
      <c r="AI116" s="136" t="s">
        <v>948</v>
      </c>
      <c r="AJ116" s="136" t="s">
        <v>1213</v>
      </c>
      <c r="AK116" s="136" t="s">
        <v>948</v>
      </c>
      <c r="AL116" s="136" t="s">
        <v>941</v>
      </c>
      <c r="AM116" s="136" t="s">
        <v>6359</v>
      </c>
      <c r="AN116" s="136" t="s">
        <v>6341</v>
      </c>
      <c r="AO116" s="136" t="s">
        <v>6342</v>
      </c>
      <c r="AP116" s="136" t="s">
        <v>6343</v>
      </c>
      <c r="AQ116" s="136" t="s">
        <v>948</v>
      </c>
      <c r="AR116" s="136" t="s">
        <v>6344</v>
      </c>
      <c r="AS116" s="136" t="s">
        <v>6345</v>
      </c>
      <c r="AT116" s="136" t="s">
        <v>6346</v>
      </c>
      <c r="AU116" s="136" t="s">
        <v>941</v>
      </c>
      <c r="AV116" s="136" t="s">
        <v>941</v>
      </c>
      <c r="AW116" s="136" t="s">
        <v>941</v>
      </c>
      <c r="AX116" s="136" t="s">
        <v>6350</v>
      </c>
      <c r="AY116" s="136" t="s">
        <v>6351</v>
      </c>
      <c r="AZ116" s="136" t="s">
        <v>6352</v>
      </c>
      <c r="BA116" s="136" t="s">
        <v>6353</v>
      </c>
      <c r="BB116" s="136" t="s">
        <v>6354</v>
      </c>
      <c r="BC116" s="136" t="s">
        <v>6355</v>
      </c>
      <c r="BD116" s="136" t="s">
        <v>6356</v>
      </c>
      <c r="BE116" s="136" t="s">
        <v>6357</v>
      </c>
      <c r="BF116" s="136" t="s">
        <v>6358</v>
      </c>
      <c r="BG116" s="136" t="s">
        <v>948</v>
      </c>
      <c r="BH116" s="136" t="s">
        <v>1213</v>
      </c>
      <c r="BI116" s="136" t="s">
        <v>948</v>
      </c>
      <c r="BJ116" s="136" t="s">
        <v>6359</v>
      </c>
      <c r="BK116" s="136" t="s">
        <v>941</v>
      </c>
      <c r="BL116" s="136" t="s">
        <v>6360</v>
      </c>
      <c r="BM116" s="136" t="s">
        <v>1071</v>
      </c>
      <c r="BN116" s="136" t="s">
        <v>941</v>
      </c>
      <c r="BO116" s="136" t="s">
        <v>941</v>
      </c>
      <c r="BP116" s="136" t="s">
        <v>941</v>
      </c>
      <c r="BQ116" s="136" t="s">
        <v>941</v>
      </c>
      <c r="BR116" s="136" t="s">
        <v>941</v>
      </c>
      <c r="BS116" s="136" t="s">
        <v>941</v>
      </c>
      <c r="BT116" s="136" t="s">
        <v>941</v>
      </c>
      <c r="BU116" s="136" t="s">
        <v>941</v>
      </c>
      <c r="BV116" s="136" t="s">
        <v>941</v>
      </c>
      <c r="BW116" s="136" t="s">
        <v>941</v>
      </c>
      <c r="BX116" s="136" t="s">
        <v>941</v>
      </c>
      <c r="BY116" s="136" t="s">
        <v>941</v>
      </c>
      <c r="BZ116" s="136" t="s">
        <v>941</v>
      </c>
      <c r="CA116" s="136" t="s">
        <v>941</v>
      </c>
      <c r="CB116" s="136" t="s">
        <v>6360</v>
      </c>
      <c r="CC116" s="136" t="s">
        <v>948</v>
      </c>
      <c r="CD116" s="136" t="s">
        <v>941</v>
      </c>
      <c r="CE116" s="136" t="s">
        <v>948</v>
      </c>
      <c r="CF116" s="136" t="s">
        <v>941</v>
      </c>
      <c r="CG116" s="136" t="s">
        <v>948</v>
      </c>
      <c r="CH116" s="136" t="s">
        <v>948</v>
      </c>
      <c r="CI116" s="136" t="s">
        <v>941</v>
      </c>
      <c r="CJ116" s="136" t="s">
        <v>941</v>
      </c>
      <c r="CK116" s="136" t="s">
        <v>941</v>
      </c>
      <c r="CL116" s="136" t="s">
        <v>941</v>
      </c>
      <c r="CM116" s="136" t="s">
        <v>941</v>
      </c>
      <c r="CN116" s="136" t="s">
        <v>948</v>
      </c>
      <c r="CO116" s="136" t="s">
        <v>540</v>
      </c>
      <c r="CP116" s="136" t="s">
        <v>941</v>
      </c>
      <c r="CQ116" s="136" t="s">
        <v>941</v>
      </c>
      <c r="CR116" s="136" t="s">
        <v>941</v>
      </c>
      <c r="CS116" s="136" t="s">
        <v>941</v>
      </c>
      <c r="CT116" s="136" t="s">
        <v>941</v>
      </c>
      <c r="CU116" s="136" t="s">
        <v>941</v>
      </c>
      <c r="CV116" s="136" t="s">
        <v>941</v>
      </c>
      <c r="CW116" s="136" t="s">
        <v>941</v>
      </c>
      <c r="CX116" s="136" t="s">
        <v>941</v>
      </c>
      <c r="CY116" s="136" t="s">
        <v>941</v>
      </c>
      <c r="CZ116" s="136" t="s">
        <v>941</v>
      </c>
      <c r="DA116" s="136" t="s">
        <v>941</v>
      </c>
      <c r="DB116" s="136" t="s">
        <v>941</v>
      </c>
      <c r="DC116" s="136" t="s">
        <v>941</v>
      </c>
      <c r="DD116" s="136" t="s">
        <v>941</v>
      </c>
      <c r="DE116" s="136" t="s">
        <v>941</v>
      </c>
      <c r="DF116" s="136" t="s">
        <v>941</v>
      </c>
      <c r="DG116" s="136" t="s">
        <v>941</v>
      </c>
      <c r="DH116" s="136" t="s">
        <v>941</v>
      </c>
      <c r="DI116" s="136" t="s">
        <v>941</v>
      </c>
      <c r="DJ116" s="136" t="s">
        <v>1692</v>
      </c>
      <c r="DK116" s="137">
        <v>42758.623090277775</v>
      </c>
      <c r="DL116" s="136" t="s">
        <v>1692</v>
      </c>
      <c r="DM116" s="137">
        <v>42758.623090277775</v>
      </c>
      <c r="DN116" s="133">
        <v>42086.586574074077</v>
      </c>
      <c r="DO116" s="132" t="s">
        <v>1353</v>
      </c>
      <c r="DP116" s="133">
        <v>42150.371874999997</v>
      </c>
    </row>
    <row r="117" spans="1:120" ht="58" x14ac:dyDescent="0.35">
      <c r="A117" s="135">
        <v>116</v>
      </c>
      <c r="B117" s="136" t="s">
        <v>4364</v>
      </c>
      <c r="C117" s="135">
        <v>406</v>
      </c>
      <c r="D117" s="135" t="b">
        <v>1</v>
      </c>
      <c r="E117" s="136" t="s">
        <v>941</v>
      </c>
      <c r="F117" s="136" t="s">
        <v>3437</v>
      </c>
      <c r="G117" s="136" t="s">
        <v>1158</v>
      </c>
      <c r="H117" s="136" t="s">
        <v>3438</v>
      </c>
      <c r="I117" s="136" t="s">
        <v>5839</v>
      </c>
      <c r="J117" s="136" t="s">
        <v>3439</v>
      </c>
      <c r="K117" s="136" t="s">
        <v>158</v>
      </c>
      <c r="L117" s="136" t="s">
        <v>3438</v>
      </c>
      <c r="M117" s="136" t="s">
        <v>3440</v>
      </c>
      <c r="N117" s="136" t="s">
        <v>3441</v>
      </c>
      <c r="O117" s="136" t="s">
        <v>6361</v>
      </c>
      <c r="P117" s="136" t="s">
        <v>3442</v>
      </c>
      <c r="Q117" s="136" t="s">
        <v>948</v>
      </c>
      <c r="R117" s="136" t="s">
        <v>3443</v>
      </c>
      <c r="S117" s="136" t="s">
        <v>6362</v>
      </c>
      <c r="T117" s="136" t="s">
        <v>6363</v>
      </c>
      <c r="U117" s="136" t="s">
        <v>6364</v>
      </c>
      <c r="V117" s="136" t="s">
        <v>6365</v>
      </c>
      <c r="W117" s="136" t="s">
        <v>6366</v>
      </c>
      <c r="X117" s="136" t="s">
        <v>6367</v>
      </c>
      <c r="Y117" s="136" t="s">
        <v>6368</v>
      </c>
      <c r="Z117" s="136" t="s">
        <v>6369</v>
      </c>
      <c r="AA117" s="136" t="s">
        <v>6370</v>
      </c>
      <c r="AB117" s="136" t="s">
        <v>6371</v>
      </c>
      <c r="AC117" s="136" t="s">
        <v>948</v>
      </c>
      <c r="AD117" s="136" t="s">
        <v>6371</v>
      </c>
      <c r="AE117" s="136" t="s">
        <v>6372</v>
      </c>
      <c r="AF117" s="136" t="s">
        <v>6373</v>
      </c>
      <c r="AG117" s="136" t="s">
        <v>1039</v>
      </c>
      <c r="AH117" s="136" t="s">
        <v>6374</v>
      </c>
      <c r="AI117" s="136" t="s">
        <v>6375</v>
      </c>
      <c r="AJ117" s="136" t="s">
        <v>3568</v>
      </c>
      <c r="AK117" s="136" t="s">
        <v>6376</v>
      </c>
      <c r="AL117" s="136" t="s">
        <v>941</v>
      </c>
      <c r="AM117" s="136" t="s">
        <v>6377</v>
      </c>
      <c r="AN117" s="136" t="s">
        <v>941</v>
      </c>
      <c r="AO117" s="136" t="s">
        <v>941</v>
      </c>
      <c r="AP117" s="136" t="s">
        <v>941</v>
      </c>
      <c r="AQ117" s="136" t="s">
        <v>941</v>
      </c>
      <c r="AR117" s="136" t="s">
        <v>941</v>
      </c>
      <c r="AS117" s="136" t="s">
        <v>941</v>
      </c>
      <c r="AT117" s="136" t="s">
        <v>941</v>
      </c>
      <c r="AU117" s="136" t="s">
        <v>941</v>
      </c>
      <c r="AV117" s="136" t="s">
        <v>941</v>
      </c>
      <c r="AW117" s="136" t="s">
        <v>941</v>
      </c>
      <c r="AX117" s="136" t="s">
        <v>941</v>
      </c>
      <c r="AY117" s="136" t="s">
        <v>941</v>
      </c>
      <c r="AZ117" s="136" t="s">
        <v>941</v>
      </c>
      <c r="BA117" s="136" t="s">
        <v>941</v>
      </c>
      <c r="BB117" s="136" t="s">
        <v>941</v>
      </c>
      <c r="BC117" s="136" t="s">
        <v>941</v>
      </c>
      <c r="BD117" s="136" t="s">
        <v>941</v>
      </c>
      <c r="BE117" s="136" t="s">
        <v>941</v>
      </c>
      <c r="BF117" s="136" t="s">
        <v>941</v>
      </c>
      <c r="BG117" s="136" t="s">
        <v>941</v>
      </c>
      <c r="BH117" s="136" t="s">
        <v>941</v>
      </c>
      <c r="BI117" s="136" t="s">
        <v>941</v>
      </c>
      <c r="BJ117" s="136" t="s">
        <v>941</v>
      </c>
      <c r="BK117" s="136" t="s">
        <v>941</v>
      </c>
      <c r="BL117" s="136" t="s">
        <v>941</v>
      </c>
      <c r="BM117" s="136" t="s">
        <v>941</v>
      </c>
      <c r="BN117" s="136" t="s">
        <v>941</v>
      </c>
      <c r="BO117" s="136" t="s">
        <v>941</v>
      </c>
      <c r="BP117" s="136" t="s">
        <v>941</v>
      </c>
      <c r="BQ117" s="136" t="s">
        <v>941</v>
      </c>
      <c r="BR117" s="136" t="s">
        <v>941</v>
      </c>
      <c r="BS117" s="136" t="s">
        <v>941</v>
      </c>
      <c r="BT117" s="136" t="s">
        <v>941</v>
      </c>
      <c r="BU117" s="136" t="s">
        <v>941</v>
      </c>
      <c r="BV117" s="136" t="s">
        <v>941</v>
      </c>
      <c r="BW117" s="136" t="s">
        <v>941</v>
      </c>
      <c r="BX117" s="136" t="s">
        <v>941</v>
      </c>
      <c r="BY117" s="136" t="s">
        <v>941</v>
      </c>
      <c r="BZ117" s="136" t="s">
        <v>941</v>
      </c>
      <c r="CA117" s="136" t="s">
        <v>941</v>
      </c>
      <c r="CB117" s="136" t="s">
        <v>948</v>
      </c>
      <c r="CC117" s="136" t="s">
        <v>948</v>
      </c>
      <c r="CD117" s="136" t="s">
        <v>941</v>
      </c>
      <c r="CE117" s="136" t="s">
        <v>948</v>
      </c>
      <c r="CF117" s="136" t="s">
        <v>941</v>
      </c>
      <c r="CG117" s="136" t="s">
        <v>948</v>
      </c>
      <c r="CH117" s="136" t="s">
        <v>948</v>
      </c>
      <c r="CI117" s="136" t="s">
        <v>941</v>
      </c>
      <c r="CJ117" s="136" t="s">
        <v>941</v>
      </c>
      <c r="CK117" s="136" t="s">
        <v>941</v>
      </c>
      <c r="CL117" s="136" t="s">
        <v>941</v>
      </c>
      <c r="CM117" s="136" t="s">
        <v>941</v>
      </c>
      <c r="CN117" s="136" t="s">
        <v>948</v>
      </c>
      <c r="CO117" s="136" t="s">
        <v>540</v>
      </c>
      <c r="CP117" s="136" t="s">
        <v>941</v>
      </c>
      <c r="CQ117" s="136" t="s">
        <v>941</v>
      </c>
      <c r="CR117" s="136" t="s">
        <v>941</v>
      </c>
      <c r="CS117" s="136" t="s">
        <v>941</v>
      </c>
      <c r="CT117" s="136" t="s">
        <v>941</v>
      </c>
      <c r="CU117" s="136" t="s">
        <v>941</v>
      </c>
      <c r="CV117" s="136" t="s">
        <v>941</v>
      </c>
      <c r="CW117" s="136" t="s">
        <v>941</v>
      </c>
      <c r="CX117" s="136" t="s">
        <v>941</v>
      </c>
      <c r="CY117" s="136" t="s">
        <v>941</v>
      </c>
      <c r="CZ117" s="136" t="s">
        <v>941</v>
      </c>
      <c r="DA117" s="136" t="s">
        <v>941</v>
      </c>
      <c r="DB117" s="136" t="s">
        <v>941</v>
      </c>
      <c r="DC117" s="136" t="s">
        <v>941</v>
      </c>
      <c r="DD117" s="136" t="s">
        <v>941</v>
      </c>
      <c r="DE117" s="136" t="s">
        <v>941</v>
      </c>
      <c r="DF117" s="136" t="s">
        <v>941</v>
      </c>
      <c r="DG117" s="136" t="s">
        <v>941</v>
      </c>
      <c r="DH117" s="136" t="s">
        <v>941</v>
      </c>
      <c r="DI117" s="136" t="s">
        <v>941</v>
      </c>
      <c r="DJ117" s="136" t="s">
        <v>1692</v>
      </c>
      <c r="DK117" s="137">
        <v>42758.633125</v>
      </c>
      <c r="DL117" s="136" t="s">
        <v>1692</v>
      </c>
      <c r="DM117" s="137">
        <v>42758.633125</v>
      </c>
      <c r="DN117" s="133">
        <v>42086.58662037037</v>
      </c>
      <c r="DO117" s="132" t="s">
        <v>957</v>
      </c>
      <c r="DP117" s="133">
        <v>42086.58662037037</v>
      </c>
    </row>
    <row r="118" spans="1:120" ht="145" x14ac:dyDescent="0.35">
      <c r="A118" s="135">
        <v>117</v>
      </c>
      <c r="B118" s="136" t="s">
        <v>4364</v>
      </c>
      <c r="C118" s="135">
        <v>330</v>
      </c>
      <c r="D118" s="135" t="b">
        <v>1</v>
      </c>
      <c r="E118" s="136" t="s">
        <v>941</v>
      </c>
      <c r="F118" s="136" t="s">
        <v>3230</v>
      </c>
      <c r="G118" s="136" t="s">
        <v>1096</v>
      </c>
      <c r="H118" s="136" t="s">
        <v>1097</v>
      </c>
      <c r="I118" s="136" t="s">
        <v>4560</v>
      </c>
      <c r="J118" s="136" t="s">
        <v>1098</v>
      </c>
      <c r="K118" s="136" t="s">
        <v>941</v>
      </c>
      <c r="L118" s="136" t="s">
        <v>6378</v>
      </c>
      <c r="M118" s="136" t="s">
        <v>6379</v>
      </c>
      <c r="N118" s="136" t="s">
        <v>1100</v>
      </c>
      <c r="O118" s="136" t="s">
        <v>6380</v>
      </c>
      <c r="P118" s="136" t="s">
        <v>6381</v>
      </c>
      <c r="Q118" s="136" t="s">
        <v>948</v>
      </c>
      <c r="R118" s="136" t="s">
        <v>948</v>
      </c>
      <c r="S118" s="136" t="s">
        <v>6382</v>
      </c>
      <c r="T118" s="136" t="s">
        <v>6383</v>
      </c>
      <c r="U118" s="136" t="s">
        <v>6384</v>
      </c>
      <c r="V118" s="136" t="s">
        <v>6385</v>
      </c>
      <c r="W118" s="136" t="s">
        <v>6386</v>
      </c>
      <c r="X118" s="136" t="s">
        <v>6387</v>
      </c>
      <c r="Y118" s="136" t="s">
        <v>6388</v>
      </c>
      <c r="Z118" s="136" t="s">
        <v>6389</v>
      </c>
      <c r="AA118" s="136" t="s">
        <v>1468</v>
      </c>
      <c r="AB118" s="136" t="s">
        <v>6390</v>
      </c>
      <c r="AC118" s="136" t="s">
        <v>948</v>
      </c>
      <c r="AD118" s="136" t="s">
        <v>6390</v>
      </c>
      <c r="AE118" s="136" t="s">
        <v>6391</v>
      </c>
      <c r="AF118" s="136" t="s">
        <v>6392</v>
      </c>
      <c r="AG118" s="136" t="s">
        <v>1101</v>
      </c>
      <c r="AH118" s="136" t="s">
        <v>6393</v>
      </c>
      <c r="AI118" s="136" t="s">
        <v>948</v>
      </c>
      <c r="AJ118" s="136" t="s">
        <v>948</v>
      </c>
      <c r="AK118" s="136" t="s">
        <v>948</v>
      </c>
      <c r="AL118" s="136" t="s">
        <v>941</v>
      </c>
      <c r="AM118" s="136" t="s">
        <v>6393</v>
      </c>
      <c r="AN118" s="136" t="s">
        <v>941</v>
      </c>
      <c r="AO118" s="136" t="s">
        <v>941</v>
      </c>
      <c r="AP118" s="136" t="s">
        <v>941</v>
      </c>
      <c r="AQ118" s="136" t="s">
        <v>941</v>
      </c>
      <c r="AR118" s="136" t="s">
        <v>941</v>
      </c>
      <c r="AS118" s="136" t="s">
        <v>941</v>
      </c>
      <c r="AT118" s="136" t="s">
        <v>941</v>
      </c>
      <c r="AU118" s="136" t="s">
        <v>941</v>
      </c>
      <c r="AV118" s="136" t="s">
        <v>941</v>
      </c>
      <c r="AW118" s="136" t="s">
        <v>941</v>
      </c>
      <c r="AX118" s="136" t="s">
        <v>941</v>
      </c>
      <c r="AY118" s="136" t="s">
        <v>941</v>
      </c>
      <c r="AZ118" s="136" t="s">
        <v>941</v>
      </c>
      <c r="BA118" s="136" t="s">
        <v>941</v>
      </c>
      <c r="BB118" s="136" t="s">
        <v>941</v>
      </c>
      <c r="BC118" s="136" t="s">
        <v>941</v>
      </c>
      <c r="BD118" s="136" t="s">
        <v>941</v>
      </c>
      <c r="BE118" s="136" t="s">
        <v>941</v>
      </c>
      <c r="BF118" s="136" t="s">
        <v>941</v>
      </c>
      <c r="BG118" s="136" t="s">
        <v>941</v>
      </c>
      <c r="BH118" s="136" t="s">
        <v>941</v>
      </c>
      <c r="BI118" s="136" t="s">
        <v>941</v>
      </c>
      <c r="BJ118" s="136" t="s">
        <v>941</v>
      </c>
      <c r="BK118" s="136" t="s">
        <v>941</v>
      </c>
      <c r="BL118" s="136" t="s">
        <v>941</v>
      </c>
      <c r="BM118" s="136" t="s">
        <v>941</v>
      </c>
      <c r="BN118" s="136" t="s">
        <v>941</v>
      </c>
      <c r="BO118" s="136" t="s">
        <v>941</v>
      </c>
      <c r="BP118" s="136" t="s">
        <v>941</v>
      </c>
      <c r="BQ118" s="136" t="s">
        <v>941</v>
      </c>
      <c r="BR118" s="136" t="s">
        <v>941</v>
      </c>
      <c r="BS118" s="136" t="s">
        <v>941</v>
      </c>
      <c r="BT118" s="136" t="s">
        <v>941</v>
      </c>
      <c r="BU118" s="136" t="s">
        <v>941</v>
      </c>
      <c r="BV118" s="136" t="s">
        <v>941</v>
      </c>
      <c r="BW118" s="136" t="s">
        <v>941</v>
      </c>
      <c r="BX118" s="136" t="s">
        <v>941</v>
      </c>
      <c r="BY118" s="136" t="s">
        <v>941</v>
      </c>
      <c r="BZ118" s="136" t="s">
        <v>941</v>
      </c>
      <c r="CA118" s="136" t="s">
        <v>941</v>
      </c>
      <c r="CB118" s="136" t="s">
        <v>948</v>
      </c>
      <c r="CC118" s="136" t="s">
        <v>948</v>
      </c>
      <c r="CD118" s="136" t="s">
        <v>941</v>
      </c>
      <c r="CE118" s="136" t="s">
        <v>948</v>
      </c>
      <c r="CF118" s="136" t="s">
        <v>941</v>
      </c>
      <c r="CG118" s="136" t="s">
        <v>948</v>
      </c>
      <c r="CH118" s="136" t="s">
        <v>948</v>
      </c>
      <c r="CI118" s="136" t="s">
        <v>941</v>
      </c>
      <c r="CJ118" s="136" t="s">
        <v>941</v>
      </c>
      <c r="CK118" s="136" t="s">
        <v>941</v>
      </c>
      <c r="CL118" s="136" t="s">
        <v>941</v>
      </c>
      <c r="CM118" s="136" t="s">
        <v>941</v>
      </c>
      <c r="CN118" s="136" t="s">
        <v>948</v>
      </c>
      <c r="CO118" s="136" t="s">
        <v>540</v>
      </c>
      <c r="CP118" s="136" t="s">
        <v>941</v>
      </c>
      <c r="CQ118" s="136" t="s">
        <v>941</v>
      </c>
      <c r="CR118" s="136" t="s">
        <v>941</v>
      </c>
      <c r="CS118" s="136" t="s">
        <v>6394</v>
      </c>
      <c r="CT118" s="136" t="s">
        <v>941</v>
      </c>
      <c r="CU118" s="136" t="s">
        <v>941</v>
      </c>
      <c r="CV118" s="136" t="s">
        <v>941</v>
      </c>
      <c r="CW118" s="136" t="s">
        <v>941</v>
      </c>
      <c r="CX118" s="136" t="s">
        <v>941</v>
      </c>
      <c r="CY118" s="136" t="s">
        <v>941</v>
      </c>
      <c r="CZ118" s="136" t="s">
        <v>941</v>
      </c>
      <c r="DA118" s="136" t="s">
        <v>941</v>
      </c>
      <c r="DB118" s="136" t="s">
        <v>6395</v>
      </c>
      <c r="DC118" s="136" t="s">
        <v>941</v>
      </c>
      <c r="DD118" s="136" t="s">
        <v>941</v>
      </c>
      <c r="DE118" s="136" t="s">
        <v>941</v>
      </c>
      <c r="DF118" s="136" t="s">
        <v>941</v>
      </c>
      <c r="DG118" s="136" t="s">
        <v>941</v>
      </c>
      <c r="DH118" s="136" t="s">
        <v>941</v>
      </c>
      <c r="DI118" s="136" t="s">
        <v>941</v>
      </c>
      <c r="DJ118" s="136" t="s">
        <v>1692</v>
      </c>
      <c r="DK118" s="137">
        <v>42758.635787037034</v>
      </c>
      <c r="DL118" s="136" t="s">
        <v>1692</v>
      </c>
      <c r="DM118" s="137">
        <v>42758.635787037034</v>
      </c>
      <c r="DN118" s="133">
        <v>42086.586631944447</v>
      </c>
      <c r="DO118" s="132" t="s">
        <v>957</v>
      </c>
      <c r="DP118" s="133">
        <v>42086.586631944447</v>
      </c>
    </row>
    <row r="119" spans="1:120" ht="87" x14ac:dyDescent="0.35">
      <c r="A119" s="135">
        <v>118</v>
      </c>
      <c r="B119" s="136" t="s">
        <v>4364</v>
      </c>
      <c r="C119" s="135">
        <v>147</v>
      </c>
      <c r="D119" s="135" t="b">
        <v>1</v>
      </c>
      <c r="E119" s="136" t="s">
        <v>941</v>
      </c>
      <c r="F119" s="136" t="s">
        <v>2738</v>
      </c>
      <c r="G119" s="136" t="s">
        <v>1804</v>
      </c>
      <c r="H119" s="136" t="s">
        <v>2739</v>
      </c>
      <c r="I119" s="136" t="s">
        <v>5839</v>
      </c>
      <c r="J119" s="136" t="s">
        <v>6396</v>
      </c>
      <c r="K119" s="136" t="s">
        <v>941</v>
      </c>
      <c r="L119" s="136" t="s">
        <v>2741</v>
      </c>
      <c r="M119" s="136" t="s">
        <v>3471</v>
      </c>
      <c r="N119" s="136" t="s">
        <v>2742</v>
      </c>
      <c r="O119" s="136" t="s">
        <v>6397</v>
      </c>
      <c r="P119" s="136" t="s">
        <v>6398</v>
      </c>
      <c r="Q119" s="136" t="s">
        <v>6399</v>
      </c>
      <c r="R119" s="136" t="s">
        <v>948</v>
      </c>
      <c r="S119" s="136" t="s">
        <v>6400</v>
      </c>
      <c r="T119" s="136" t="s">
        <v>6401</v>
      </c>
      <c r="U119" s="136" t="s">
        <v>6402</v>
      </c>
      <c r="V119" s="136" t="s">
        <v>6403</v>
      </c>
      <c r="W119" s="136" t="s">
        <v>6404</v>
      </c>
      <c r="X119" s="136" t="s">
        <v>6405</v>
      </c>
      <c r="Y119" s="136" t="s">
        <v>6406</v>
      </c>
      <c r="Z119" s="136" t="s">
        <v>6407</v>
      </c>
      <c r="AA119" s="136" t="s">
        <v>6408</v>
      </c>
      <c r="AB119" s="136" t="s">
        <v>6409</v>
      </c>
      <c r="AC119" s="136" t="s">
        <v>6410</v>
      </c>
      <c r="AD119" s="136" t="s">
        <v>6411</v>
      </c>
      <c r="AE119" s="136" t="s">
        <v>6412</v>
      </c>
      <c r="AF119" s="136" t="s">
        <v>6413</v>
      </c>
      <c r="AG119" s="136" t="s">
        <v>1014</v>
      </c>
      <c r="AH119" s="136" t="s">
        <v>6414</v>
      </c>
      <c r="AI119" s="136" t="s">
        <v>6415</v>
      </c>
      <c r="AJ119" s="136" t="s">
        <v>6416</v>
      </c>
      <c r="AK119" s="136" t="s">
        <v>948</v>
      </c>
      <c r="AL119" s="136" t="s">
        <v>941</v>
      </c>
      <c r="AM119" s="136" t="s">
        <v>6417</v>
      </c>
      <c r="AN119" s="136" t="s">
        <v>941</v>
      </c>
      <c r="AO119" s="136" t="s">
        <v>941</v>
      </c>
      <c r="AP119" s="136" t="s">
        <v>941</v>
      </c>
      <c r="AQ119" s="136" t="s">
        <v>941</v>
      </c>
      <c r="AR119" s="136" t="s">
        <v>941</v>
      </c>
      <c r="AS119" s="136" t="s">
        <v>941</v>
      </c>
      <c r="AT119" s="136" t="s">
        <v>941</v>
      </c>
      <c r="AU119" s="136" t="s">
        <v>941</v>
      </c>
      <c r="AV119" s="136" t="s">
        <v>941</v>
      </c>
      <c r="AW119" s="136" t="s">
        <v>941</v>
      </c>
      <c r="AX119" s="136" t="s">
        <v>941</v>
      </c>
      <c r="AY119" s="136" t="s">
        <v>941</v>
      </c>
      <c r="AZ119" s="136" t="s">
        <v>941</v>
      </c>
      <c r="BA119" s="136" t="s">
        <v>941</v>
      </c>
      <c r="BB119" s="136" t="s">
        <v>941</v>
      </c>
      <c r="BC119" s="136" t="s">
        <v>941</v>
      </c>
      <c r="BD119" s="136" t="s">
        <v>941</v>
      </c>
      <c r="BE119" s="136" t="s">
        <v>941</v>
      </c>
      <c r="BF119" s="136" t="s">
        <v>941</v>
      </c>
      <c r="BG119" s="136" t="s">
        <v>941</v>
      </c>
      <c r="BH119" s="136" t="s">
        <v>941</v>
      </c>
      <c r="BI119" s="136" t="s">
        <v>941</v>
      </c>
      <c r="BJ119" s="136" t="s">
        <v>941</v>
      </c>
      <c r="BK119" s="136" t="s">
        <v>2793</v>
      </c>
      <c r="BL119" s="136" t="s">
        <v>6418</v>
      </c>
      <c r="BM119" s="136" t="s">
        <v>6419</v>
      </c>
      <c r="BN119" s="136" t="s">
        <v>948</v>
      </c>
      <c r="BO119" s="136" t="s">
        <v>948</v>
      </c>
      <c r="BP119" s="136" t="s">
        <v>948</v>
      </c>
      <c r="BQ119" s="136" t="s">
        <v>1530</v>
      </c>
      <c r="BR119" s="136" t="s">
        <v>6420</v>
      </c>
      <c r="BS119" s="136" t="s">
        <v>1917</v>
      </c>
      <c r="BT119" s="136" t="s">
        <v>2745</v>
      </c>
      <c r="BU119" s="136" t="s">
        <v>975</v>
      </c>
      <c r="BV119" s="136" t="s">
        <v>2746</v>
      </c>
      <c r="BW119" s="136" t="s">
        <v>1225</v>
      </c>
      <c r="BX119" s="136" t="s">
        <v>941</v>
      </c>
      <c r="BY119" s="136" t="s">
        <v>941</v>
      </c>
      <c r="BZ119" s="136" t="s">
        <v>941</v>
      </c>
      <c r="CA119" s="136" t="s">
        <v>941</v>
      </c>
      <c r="CB119" s="136" t="s">
        <v>6421</v>
      </c>
      <c r="CC119" s="136" t="s">
        <v>956</v>
      </c>
      <c r="CD119" s="136" t="s">
        <v>6422</v>
      </c>
      <c r="CE119" s="136" t="s">
        <v>2731</v>
      </c>
      <c r="CF119" s="136" t="s">
        <v>948</v>
      </c>
      <c r="CG119" s="136" t="s">
        <v>6422</v>
      </c>
      <c r="CH119" s="136" t="s">
        <v>1227</v>
      </c>
      <c r="CI119" s="136" t="s">
        <v>6423</v>
      </c>
      <c r="CJ119" s="136" t="s">
        <v>941</v>
      </c>
      <c r="CK119" s="136" t="s">
        <v>941</v>
      </c>
      <c r="CL119" s="136" t="s">
        <v>941</v>
      </c>
      <c r="CM119" s="136" t="s">
        <v>6423</v>
      </c>
      <c r="CN119" s="136" t="s">
        <v>6423</v>
      </c>
      <c r="CO119" s="136" t="s">
        <v>2748</v>
      </c>
      <c r="CP119" s="136" t="s">
        <v>941</v>
      </c>
      <c r="CQ119" s="136" t="s">
        <v>941</v>
      </c>
      <c r="CR119" s="136" t="s">
        <v>941</v>
      </c>
      <c r="CS119" s="136" t="s">
        <v>941</v>
      </c>
      <c r="CT119" s="136" t="s">
        <v>941</v>
      </c>
      <c r="CU119" s="136" t="s">
        <v>941</v>
      </c>
      <c r="CV119" s="136" t="s">
        <v>941</v>
      </c>
      <c r="CW119" s="136" t="s">
        <v>941</v>
      </c>
      <c r="CX119" s="136" t="s">
        <v>941</v>
      </c>
      <c r="CY119" s="136" t="s">
        <v>941</v>
      </c>
      <c r="CZ119" s="136" t="s">
        <v>941</v>
      </c>
      <c r="DA119" s="136" t="s">
        <v>941</v>
      </c>
      <c r="DB119" s="136" t="s">
        <v>941</v>
      </c>
      <c r="DC119" s="136" t="s">
        <v>941</v>
      </c>
      <c r="DD119" s="136" t="s">
        <v>941</v>
      </c>
      <c r="DE119" s="136" t="s">
        <v>941</v>
      </c>
      <c r="DF119" s="136" t="s">
        <v>941</v>
      </c>
      <c r="DG119" s="136" t="s">
        <v>941</v>
      </c>
      <c r="DH119" s="136" t="s">
        <v>941</v>
      </c>
      <c r="DI119" s="136" t="s">
        <v>941</v>
      </c>
      <c r="DJ119" s="136" t="s">
        <v>1692</v>
      </c>
      <c r="DK119" s="137">
        <v>42758.678263888891</v>
      </c>
      <c r="DL119" s="136" t="s">
        <v>3551</v>
      </c>
      <c r="DM119" s="137">
        <v>42781.540856481479</v>
      </c>
      <c r="DN119" s="133">
        <v>42086.586655092593</v>
      </c>
      <c r="DO119" s="132" t="s">
        <v>957</v>
      </c>
      <c r="DP119" s="133">
        <v>42086.586655092593</v>
      </c>
    </row>
    <row r="120" spans="1:120" ht="58" x14ac:dyDescent="0.35">
      <c r="A120" s="135">
        <v>119</v>
      </c>
      <c r="B120" s="136" t="s">
        <v>4364</v>
      </c>
      <c r="C120" s="135">
        <v>267</v>
      </c>
      <c r="D120" s="135" t="b">
        <v>1</v>
      </c>
      <c r="E120" s="136" t="s">
        <v>941</v>
      </c>
      <c r="F120" s="136" t="s">
        <v>6424</v>
      </c>
      <c r="G120" s="136" t="s">
        <v>6425</v>
      </c>
      <c r="H120" s="136" t="s">
        <v>4037</v>
      </c>
      <c r="I120" s="136" t="s">
        <v>6209</v>
      </c>
      <c r="J120" s="136" t="s">
        <v>6424</v>
      </c>
      <c r="K120" s="136" t="s">
        <v>173</v>
      </c>
      <c r="L120" s="136" t="s">
        <v>4037</v>
      </c>
      <c r="M120" s="136" t="s">
        <v>6426</v>
      </c>
      <c r="N120" s="136" t="s">
        <v>4038</v>
      </c>
      <c r="O120" s="136" t="s">
        <v>6427</v>
      </c>
      <c r="P120" s="136" t="s">
        <v>948</v>
      </c>
      <c r="Q120" s="136" t="s">
        <v>948</v>
      </c>
      <c r="R120" s="136" t="s">
        <v>948</v>
      </c>
      <c r="S120" s="136" t="s">
        <v>6427</v>
      </c>
      <c r="T120" s="136" t="s">
        <v>6428</v>
      </c>
      <c r="U120" s="136" t="s">
        <v>6429</v>
      </c>
      <c r="V120" s="136" t="s">
        <v>3064</v>
      </c>
      <c r="W120" s="136" t="s">
        <v>3065</v>
      </c>
      <c r="X120" s="136" t="s">
        <v>3066</v>
      </c>
      <c r="Y120" s="136" t="s">
        <v>6430</v>
      </c>
      <c r="Z120" s="136" t="s">
        <v>6431</v>
      </c>
      <c r="AA120" s="136" t="s">
        <v>948</v>
      </c>
      <c r="AB120" s="136" t="s">
        <v>6432</v>
      </c>
      <c r="AC120" s="136" t="s">
        <v>1250</v>
      </c>
      <c r="AD120" s="136" t="s">
        <v>6433</v>
      </c>
      <c r="AE120" s="136" t="s">
        <v>6434</v>
      </c>
      <c r="AF120" s="136" t="s">
        <v>6435</v>
      </c>
      <c r="AG120" s="136" t="s">
        <v>2625</v>
      </c>
      <c r="AH120" s="136" t="s">
        <v>6436</v>
      </c>
      <c r="AI120" s="136" t="s">
        <v>6437</v>
      </c>
      <c r="AJ120" s="136" t="s">
        <v>3416</v>
      </c>
      <c r="AK120" s="136" t="s">
        <v>948</v>
      </c>
      <c r="AL120" s="136" t="s">
        <v>941</v>
      </c>
      <c r="AM120" s="136" t="s">
        <v>6438</v>
      </c>
      <c r="AN120" s="136" t="s">
        <v>941</v>
      </c>
      <c r="AO120" s="136" t="s">
        <v>941</v>
      </c>
      <c r="AP120" s="136" t="s">
        <v>941</v>
      </c>
      <c r="AQ120" s="136" t="s">
        <v>941</v>
      </c>
      <c r="AR120" s="136" t="s">
        <v>941</v>
      </c>
      <c r="AS120" s="136" t="s">
        <v>941</v>
      </c>
      <c r="AT120" s="136" t="s">
        <v>941</v>
      </c>
      <c r="AU120" s="136" t="s">
        <v>941</v>
      </c>
      <c r="AV120" s="136" t="s">
        <v>941</v>
      </c>
      <c r="AW120" s="136" t="s">
        <v>941</v>
      </c>
      <c r="AX120" s="136" t="s">
        <v>941</v>
      </c>
      <c r="AY120" s="136" t="s">
        <v>941</v>
      </c>
      <c r="AZ120" s="136" t="s">
        <v>941</v>
      </c>
      <c r="BA120" s="136" t="s">
        <v>941</v>
      </c>
      <c r="BB120" s="136" t="s">
        <v>941</v>
      </c>
      <c r="BC120" s="136" t="s">
        <v>941</v>
      </c>
      <c r="BD120" s="136" t="s">
        <v>941</v>
      </c>
      <c r="BE120" s="136" t="s">
        <v>941</v>
      </c>
      <c r="BF120" s="136" t="s">
        <v>941</v>
      </c>
      <c r="BG120" s="136" t="s">
        <v>941</v>
      </c>
      <c r="BH120" s="136" t="s">
        <v>941</v>
      </c>
      <c r="BI120" s="136" t="s">
        <v>941</v>
      </c>
      <c r="BJ120" s="136" t="s">
        <v>941</v>
      </c>
      <c r="BK120" s="136" t="s">
        <v>941</v>
      </c>
      <c r="BL120" s="136" t="s">
        <v>941</v>
      </c>
      <c r="BM120" s="136" t="s">
        <v>941</v>
      </c>
      <c r="BN120" s="136" t="s">
        <v>941</v>
      </c>
      <c r="BO120" s="136" t="s">
        <v>941</v>
      </c>
      <c r="BP120" s="136" t="s">
        <v>941</v>
      </c>
      <c r="BQ120" s="136" t="s">
        <v>941</v>
      </c>
      <c r="BR120" s="136" t="s">
        <v>941</v>
      </c>
      <c r="BS120" s="136" t="s">
        <v>941</v>
      </c>
      <c r="BT120" s="136" t="s">
        <v>941</v>
      </c>
      <c r="BU120" s="136" t="s">
        <v>941</v>
      </c>
      <c r="BV120" s="136" t="s">
        <v>941</v>
      </c>
      <c r="BW120" s="136" t="s">
        <v>941</v>
      </c>
      <c r="BX120" s="136" t="s">
        <v>941</v>
      </c>
      <c r="BY120" s="136" t="s">
        <v>941</v>
      </c>
      <c r="BZ120" s="136" t="s">
        <v>941</v>
      </c>
      <c r="CA120" s="136" t="s">
        <v>941</v>
      </c>
      <c r="CB120" s="136" t="s">
        <v>948</v>
      </c>
      <c r="CC120" s="136" t="s">
        <v>948</v>
      </c>
      <c r="CD120" s="136" t="s">
        <v>941</v>
      </c>
      <c r="CE120" s="136" t="s">
        <v>948</v>
      </c>
      <c r="CF120" s="136" t="s">
        <v>941</v>
      </c>
      <c r="CG120" s="136" t="s">
        <v>948</v>
      </c>
      <c r="CH120" s="136" t="s">
        <v>948</v>
      </c>
      <c r="CI120" s="136" t="s">
        <v>941</v>
      </c>
      <c r="CJ120" s="136" t="s">
        <v>941</v>
      </c>
      <c r="CK120" s="136" t="s">
        <v>941</v>
      </c>
      <c r="CL120" s="136" t="s">
        <v>941</v>
      </c>
      <c r="CM120" s="136" t="s">
        <v>941</v>
      </c>
      <c r="CN120" s="136" t="s">
        <v>948</v>
      </c>
      <c r="CO120" s="136" t="s">
        <v>540</v>
      </c>
      <c r="CP120" s="136" t="s">
        <v>941</v>
      </c>
      <c r="CQ120" s="136" t="s">
        <v>941</v>
      </c>
      <c r="CR120" s="136" t="s">
        <v>941</v>
      </c>
      <c r="CS120" s="136" t="s">
        <v>941</v>
      </c>
      <c r="CT120" s="136" t="s">
        <v>941</v>
      </c>
      <c r="CU120" s="136" t="s">
        <v>941</v>
      </c>
      <c r="CV120" s="136" t="s">
        <v>941</v>
      </c>
      <c r="CW120" s="136" t="s">
        <v>941</v>
      </c>
      <c r="CX120" s="136" t="s">
        <v>941</v>
      </c>
      <c r="CY120" s="136" t="s">
        <v>941</v>
      </c>
      <c r="CZ120" s="136" t="s">
        <v>941</v>
      </c>
      <c r="DA120" s="136" t="s">
        <v>941</v>
      </c>
      <c r="DB120" s="136" t="s">
        <v>941</v>
      </c>
      <c r="DC120" s="136" t="s">
        <v>941</v>
      </c>
      <c r="DD120" s="136" t="s">
        <v>941</v>
      </c>
      <c r="DE120" s="136" t="s">
        <v>941</v>
      </c>
      <c r="DF120" s="136" t="s">
        <v>941</v>
      </c>
      <c r="DG120" s="136" t="s">
        <v>941</v>
      </c>
      <c r="DH120" s="136" t="s">
        <v>941</v>
      </c>
      <c r="DI120" s="136" t="s">
        <v>941</v>
      </c>
      <c r="DJ120" s="136" t="s">
        <v>1692</v>
      </c>
      <c r="DK120" s="137">
        <v>42758.689918981479</v>
      </c>
      <c r="DL120" s="136" t="s">
        <v>1692</v>
      </c>
      <c r="DM120" s="137">
        <v>42758.689918981479</v>
      </c>
      <c r="DN120" s="133">
        <v>42086.58666666667</v>
      </c>
      <c r="DO120" s="132" t="s">
        <v>957</v>
      </c>
      <c r="DP120" s="133">
        <v>42086.586678240739</v>
      </c>
    </row>
    <row r="121" spans="1:120" ht="58" x14ac:dyDescent="0.35">
      <c r="A121" s="135">
        <v>120</v>
      </c>
      <c r="B121" s="136" t="s">
        <v>4364</v>
      </c>
      <c r="C121" s="135">
        <v>463</v>
      </c>
      <c r="D121" s="135" t="b">
        <v>1</v>
      </c>
      <c r="E121" s="136" t="s">
        <v>941</v>
      </c>
      <c r="F121" s="136" t="s">
        <v>3820</v>
      </c>
      <c r="G121" s="136" t="s">
        <v>1135</v>
      </c>
      <c r="H121" s="136" t="s">
        <v>1982</v>
      </c>
      <c r="I121" s="136" t="s">
        <v>6209</v>
      </c>
      <c r="J121" s="136" t="s">
        <v>1983</v>
      </c>
      <c r="K121" s="136" t="s">
        <v>423</v>
      </c>
      <c r="L121" s="136" t="s">
        <v>1982</v>
      </c>
      <c r="M121" s="136" t="s">
        <v>1984</v>
      </c>
      <c r="N121" s="136" t="s">
        <v>1985</v>
      </c>
      <c r="O121" s="136" t="s">
        <v>6439</v>
      </c>
      <c r="P121" s="136" t="s">
        <v>6440</v>
      </c>
      <c r="Q121" s="136" t="s">
        <v>948</v>
      </c>
      <c r="R121" s="136" t="s">
        <v>948</v>
      </c>
      <c r="S121" s="136" t="s">
        <v>6441</v>
      </c>
      <c r="T121" s="136" t="s">
        <v>6442</v>
      </c>
      <c r="U121" s="136" t="s">
        <v>6443</v>
      </c>
      <c r="V121" s="136" t="s">
        <v>948</v>
      </c>
      <c r="W121" s="136" t="s">
        <v>948</v>
      </c>
      <c r="X121" s="136" t="s">
        <v>948</v>
      </c>
      <c r="Y121" s="136" t="s">
        <v>6444</v>
      </c>
      <c r="Z121" s="136" t="s">
        <v>948</v>
      </c>
      <c r="AA121" s="136" t="s">
        <v>6445</v>
      </c>
      <c r="AB121" s="136" t="s">
        <v>6446</v>
      </c>
      <c r="AC121" s="136" t="s">
        <v>6447</v>
      </c>
      <c r="AD121" s="136" t="s">
        <v>6448</v>
      </c>
      <c r="AE121" s="136" t="s">
        <v>6449</v>
      </c>
      <c r="AF121" s="136" t="s">
        <v>6450</v>
      </c>
      <c r="AG121" s="136" t="s">
        <v>987</v>
      </c>
      <c r="AH121" s="136" t="s">
        <v>6451</v>
      </c>
      <c r="AI121" s="136" t="s">
        <v>1903</v>
      </c>
      <c r="AJ121" s="136" t="s">
        <v>948</v>
      </c>
      <c r="AK121" s="136" t="s">
        <v>948</v>
      </c>
      <c r="AL121" s="136" t="s">
        <v>941</v>
      </c>
      <c r="AM121" s="136" t="s">
        <v>6452</v>
      </c>
      <c r="AN121" s="136" t="s">
        <v>941</v>
      </c>
      <c r="AO121" s="136" t="s">
        <v>941</v>
      </c>
      <c r="AP121" s="136" t="s">
        <v>941</v>
      </c>
      <c r="AQ121" s="136" t="s">
        <v>941</v>
      </c>
      <c r="AR121" s="136" t="s">
        <v>941</v>
      </c>
      <c r="AS121" s="136" t="s">
        <v>941</v>
      </c>
      <c r="AT121" s="136" t="s">
        <v>941</v>
      </c>
      <c r="AU121" s="136" t="s">
        <v>941</v>
      </c>
      <c r="AV121" s="136" t="s">
        <v>941</v>
      </c>
      <c r="AW121" s="136" t="s">
        <v>941</v>
      </c>
      <c r="AX121" s="136" t="s">
        <v>941</v>
      </c>
      <c r="AY121" s="136" t="s">
        <v>941</v>
      </c>
      <c r="AZ121" s="136" t="s">
        <v>941</v>
      </c>
      <c r="BA121" s="136" t="s">
        <v>941</v>
      </c>
      <c r="BB121" s="136" t="s">
        <v>941</v>
      </c>
      <c r="BC121" s="136" t="s">
        <v>941</v>
      </c>
      <c r="BD121" s="136" t="s">
        <v>941</v>
      </c>
      <c r="BE121" s="136" t="s">
        <v>941</v>
      </c>
      <c r="BF121" s="136" t="s">
        <v>941</v>
      </c>
      <c r="BG121" s="136" t="s">
        <v>941</v>
      </c>
      <c r="BH121" s="136" t="s">
        <v>941</v>
      </c>
      <c r="BI121" s="136" t="s">
        <v>941</v>
      </c>
      <c r="BJ121" s="136" t="s">
        <v>941</v>
      </c>
      <c r="BK121" s="136" t="s">
        <v>948</v>
      </c>
      <c r="BL121" s="136" t="s">
        <v>948</v>
      </c>
      <c r="BM121" s="136" t="s">
        <v>941</v>
      </c>
      <c r="BN121" s="136" t="s">
        <v>948</v>
      </c>
      <c r="BO121" s="136" t="s">
        <v>948</v>
      </c>
      <c r="BP121" s="136" t="s">
        <v>948</v>
      </c>
      <c r="BQ121" s="136" t="s">
        <v>948</v>
      </c>
      <c r="BR121" s="136" t="s">
        <v>941</v>
      </c>
      <c r="BS121" s="136" t="s">
        <v>948</v>
      </c>
      <c r="BT121" s="136" t="s">
        <v>941</v>
      </c>
      <c r="BU121" s="136" t="s">
        <v>948</v>
      </c>
      <c r="BV121" s="136" t="s">
        <v>941</v>
      </c>
      <c r="BW121" s="136" t="s">
        <v>948</v>
      </c>
      <c r="BX121" s="136" t="s">
        <v>941</v>
      </c>
      <c r="BY121" s="136" t="s">
        <v>948</v>
      </c>
      <c r="BZ121" s="136" t="s">
        <v>941</v>
      </c>
      <c r="CA121" s="136" t="s">
        <v>948</v>
      </c>
      <c r="CB121" s="136" t="s">
        <v>948</v>
      </c>
      <c r="CC121" s="136" t="s">
        <v>948</v>
      </c>
      <c r="CD121" s="136" t="s">
        <v>948</v>
      </c>
      <c r="CE121" s="136" t="s">
        <v>948</v>
      </c>
      <c r="CF121" s="136" t="s">
        <v>948</v>
      </c>
      <c r="CG121" s="136" t="s">
        <v>948</v>
      </c>
      <c r="CH121" s="136" t="s">
        <v>948</v>
      </c>
      <c r="CI121" s="136" t="s">
        <v>948</v>
      </c>
      <c r="CJ121" s="136" t="s">
        <v>948</v>
      </c>
      <c r="CK121" s="136" t="s">
        <v>948</v>
      </c>
      <c r="CL121" s="136" t="s">
        <v>948</v>
      </c>
      <c r="CM121" s="136" t="s">
        <v>948</v>
      </c>
      <c r="CN121" s="136" t="s">
        <v>948</v>
      </c>
      <c r="CO121" s="136" t="s">
        <v>540</v>
      </c>
      <c r="CP121" s="136" t="s">
        <v>941</v>
      </c>
      <c r="CQ121" s="136" t="s">
        <v>941</v>
      </c>
      <c r="CR121" s="136" t="s">
        <v>941</v>
      </c>
      <c r="CS121" s="136" t="s">
        <v>941</v>
      </c>
      <c r="CT121" s="136" t="s">
        <v>941</v>
      </c>
      <c r="CU121" s="136" t="s">
        <v>941</v>
      </c>
      <c r="CV121" s="136" t="s">
        <v>941</v>
      </c>
      <c r="CW121" s="136" t="s">
        <v>941</v>
      </c>
      <c r="CX121" s="136" t="s">
        <v>941</v>
      </c>
      <c r="CY121" s="136" t="s">
        <v>941</v>
      </c>
      <c r="CZ121" s="136" t="s">
        <v>941</v>
      </c>
      <c r="DA121" s="136" t="s">
        <v>941</v>
      </c>
      <c r="DB121" s="136" t="s">
        <v>941</v>
      </c>
      <c r="DC121" s="136" t="s">
        <v>941</v>
      </c>
      <c r="DD121" s="136" t="s">
        <v>941</v>
      </c>
      <c r="DE121" s="136" t="s">
        <v>941</v>
      </c>
      <c r="DF121" s="136" t="s">
        <v>941</v>
      </c>
      <c r="DG121" s="136" t="s">
        <v>941</v>
      </c>
      <c r="DH121" s="136" t="s">
        <v>941</v>
      </c>
      <c r="DI121" s="136" t="s">
        <v>941</v>
      </c>
      <c r="DJ121" s="136" t="s">
        <v>1692</v>
      </c>
      <c r="DK121" s="137">
        <v>42758.694479166668</v>
      </c>
      <c r="DL121" s="136" t="s">
        <v>1692</v>
      </c>
      <c r="DM121" s="137">
        <v>42758.694479166668</v>
      </c>
      <c r="DN121" s="133">
        <v>42086.586689814816</v>
      </c>
      <c r="DO121" s="132" t="s">
        <v>1353</v>
      </c>
      <c r="DP121" s="133">
        <v>42150.407002314816</v>
      </c>
    </row>
    <row r="122" spans="1:120" ht="43.5" x14ac:dyDescent="0.35">
      <c r="A122" s="135">
        <v>121</v>
      </c>
      <c r="B122" s="136" t="s">
        <v>4364</v>
      </c>
      <c r="C122" s="135">
        <v>49</v>
      </c>
      <c r="D122" s="135" t="b">
        <v>1</v>
      </c>
      <c r="E122" s="136" t="s">
        <v>941</v>
      </c>
      <c r="F122" s="136" t="s">
        <v>1412</v>
      </c>
      <c r="G122" s="136" t="s">
        <v>1413</v>
      </c>
      <c r="H122" s="136" t="s">
        <v>1414</v>
      </c>
      <c r="I122" s="136" t="s">
        <v>6209</v>
      </c>
      <c r="J122" s="136" t="s">
        <v>1412</v>
      </c>
      <c r="K122" s="136" t="s">
        <v>941</v>
      </c>
      <c r="L122" s="136" t="s">
        <v>1414</v>
      </c>
      <c r="M122" s="136" t="s">
        <v>1415</v>
      </c>
      <c r="N122" s="136" t="s">
        <v>6453</v>
      </c>
      <c r="O122" s="136" t="s">
        <v>6454</v>
      </c>
      <c r="P122" s="136" t="s">
        <v>6455</v>
      </c>
      <c r="Q122" s="136" t="s">
        <v>948</v>
      </c>
      <c r="R122" s="136" t="s">
        <v>948</v>
      </c>
      <c r="S122" s="136" t="s">
        <v>6456</v>
      </c>
      <c r="T122" s="136" t="s">
        <v>6457</v>
      </c>
      <c r="U122" s="136" t="s">
        <v>6458</v>
      </c>
      <c r="V122" s="136" t="s">
        <v>948</v>
      </c>
      <c r="W122" s="136" t="s">
        <v>948</v>
      </c>
      <c r="X122" s="136" t="s">
        <v>948</v>
      </c>
      <c r="Y122" s="136" t="s">
        <v>6459</v>
      </c>
      <c r="Z122" s="136" t="s">
        <v>6460</v>
      </c>
      <c r="AA122" s="136" t="s">
        <v>948</v>
      </c>
      <c r="AB122" s="136" t="s">
        <v>6461</v>
      </c>
      <c r="AC122" s="136" t="s">
        <v>948</v>
      </c>
      <c r="AD122" s="136" t="s">
        <v>6461</v>
      </c>
      <c r="AE122" s="136" t="s">
        <v>6462</v>
      </c>
      <c r="AF122" s="136" t="s">
        <v>6463</v>
      </c>
      <c r="AG122" s="136" t="s">
        <v>1156</v>
      </c>
      <c r="AH122" s="136" t="s">
        <v>6464</v>
      </c>
      <c r="AI122" s="136" t="s">
        <v>955</v>
      </c>
      <c r="AJ122" s="136" t="s">
        <v>948</v>
      </c>
      <c r="AK122" s="136" t="s">
        <v>948</v>
      </c>
      <c r="AL122" s="136" t="s">
        <v>941</v>
      </c>
      <c r="AM122" s="136" t="s">
        <v>6465</v>
      </c>
      <c r="AN122" s="136" t="s">
        <v>941</v>
      </c>
      <c r="AO122" s="136" t="s">
        <v>941</v>
      </c>
      <c r="AP122" s="136" t="s">
        <v>941</v>
      </c>
      <c r="AQ122" s="136" t="s">
        <v>941</v>
      </c>
      <c r="AR122" s="136" t="s">
        <v>941</v>
      </c>
      <c r="AS122" s="136" t="s">
        <v>941</v>
      </c>
      <c r="AT122" s="136" t="s">
        <v>941</v>
      </c>
      <c r="AU122" s="136" t="s">
        <v>941</v>
      </c>
      <c r="AV122" s="136" t="s">
        <v>941</v>
      </c>
      <c r="AW122" s="136" t="s">
        <v>941</v>
      </c>
      <c r="AX122" s="136" t="s">
        <v>941</v>
      </c>
      <c r="AY122" s="136" t="s">
        <v>941</v>
      </c>
      <c r="AZ122" s="136" t="s">
        <v>941</v>
      </c>
      <c r="BA122" s="136" t="s">
        <v>941</v>
      </c>
      <c r="BB122" s="136" t="s">
        <v>941</v>
      </c>
      <c r="BC122" s="136" t="s">
        <v>941</v>
      </c>
      <c r="BD122" s="136" t="s">
        <v>941</v>
      </c>
      <c r="BE122" s="136" t="s">
        <v>941</v>
      </c>
      <c r="BF122" s="136" t="s">
        <v>941</v>
      </c>
      <c r="BG122" s="136" t="s">
        <v>941</v>
      </c>
      <c r="BH122" s="136" t="s">
        <v>941</v>
      </c>
      <c r="BI122" s="136" t="s">
        <v>941</v>
      </c>
      <c r="BJ122" s="136" t="s">
        <v>941</v>
      </c>
      <c r="BK122" s="136" t="s">
        <v>1232</v>
      </c>
      <c r="BL122" s="136" t="s">
        <v>941</v>
      </c>
      <c r="BM122" s="136" t="s">
        <v>941</v>
      </c>
      <c r="BN122" s="136" t="s">
        <v>941</v>
      </c>
      <c r="BO122" s="136" t="s">
        <v>941</v>
      </c>
      <c r="BP122" s="136" t="s">
        <v>941</v>
      </c>
      <c r="BQ122" s="136" t="s">
        <v>941</v>
      </c>
      <c r="BR122" s="136" t="s">
        <v>941</v>
      </c>
      <c r="BS122" s="136" t="s">
        <v>941</v>
      </c>
      <c r="BT122" s="136" t="s">
        <v>941</v>
      </c>
      <c r="BU122" s="136" t="s">
        <v>941</v>
      </c>
      <c r="BV122" s="136" t="s">
        <v>941</v>
      </c>
      <c r="BW122" s="136" t="s">
        <v>941</v>
      </c>
      <c r="BX122" s="136" t="s">
        <v>941</v>
      </c>
      <c r="BY122" s="136" t="s">
        <v>941</v>
      </c>
      <c r="BZ122" s="136" t="s">
        <v>941</v>
      </c>
      <c r="CA122" s="136" t="s">
        <v>941</v>
      </c>
      <c r="CB122" s="136" t="s">
        <v>1232</v>
      </c>
      <c r="CC122" s="136" t="s">
        <v>948</v>
      </c>
      <c r="CD122" s="136" t="s">
        <v>941</v>
      </c>
      <c r="CE122" s="136" t="s">
        <v>948</v>
      </c>
      <c r="CF122" s="136" t="s">
        <v>941</v>
      </c>
      <c r="CG122" s="136" t="s">
        <v>948</v>
      </c>
      <c r="CH122" s="136" t="s">
        <v>948</v>
      </c>
      <c r="CI122" s="136" t="s">
        <v>941</v>
      </c>
      <c r="CJ122" s="136" t="s">
        <v>941</v>
      </c>
      <c r="CK122" s="136" t="s">
        <v>941</v>
      </c>
      <c r="CL122" s="136" t="s">
        <v>941</v>
      </c>
      <c r="CM122" s="136" t="s">
        <v>941</v>
      </c>
      <c r="CN122" s="136" t="s">
        <v>948</v>
      </c>
      <c r="CO122" s="136" t="s">
        <v>540</v>
      </c>
      <c r="CP122" s="136" t="s">
        <v>941</v>
      </c>
      <c r="CQ122" s="136" t="s">
        <v>941</v>
      </c>
      <c r="CR122" s="136" t="s">
        <v>941</v>
      </c>
      <c r="CS122" s="136" t="s">
        <v>941</v>
      </c>
      <c r="CT122" s="136" t="s">
        <v>941</v>
      </c>
      <c r="CU122" s="136" t="s">
        <v>941</v>
      </c>
      <c r="CV122" s="136" t="s">
        <v>941</v>
      </c>
      <c r="CW122" s="136" t="s">
        <v>941</v>
      </c>
      <c r="CX122" s="136" t="s">
        <v>941</v>
      </c>
      <c r="CY122" s="136" t="s">
        <v>941</v>
      </c>
      <c r="CZ122" s="136" t="s">
        <v>941</v>
      </c>
      <c r="DA122" s="136" t="s">
        <v>941</v>
      </c>
      <c r="DB122" s="136" t="s">
        <v>941</v>
      </c>
      <c r="DC122" s="136" t="s">
        <v>941</v>
      </c>
      <c r="DD122" s="136" t="s">
        <v>941</v>
      </c>
      <c r="DE122" s="136" t="s">
        <v>941</v>
      </c>
      <c r="DF122" s="136" t="s">
        <v>941</v>
      </c>
      <c r="DG122" s="136" t="s">
        <v>941</v>
      </c>
      <c r="DH122" s="136" t="s">
        <v>941</v>
      </c>
      <c r="DI122" s="136" t="s">
        <v>941</v>
      </c>
      <c r="DJ122" s="136" t="s">
        <v>1692</v>
      </c>
      <c r="DK122" s="137">
        <v>42758.706759259258</v>
      </c>
      <c r="DL122" s="136" t="s">
        <v>1692</v>
      </c>
      <c r="DM122" s="137">
        <v>42760.637939814813</v>
      </c>
      <c r="DN122" s="133">
        <v>42086.586712962962</v>
      </c>
      <c r="DO122" s="132" t="s">
        <v>957</v>
      </c>
      <c r="DP122" s="133">
        <v>42086.586712962962</v>
      </c>
    </row>
    <row r="123" spans="1:120" ht="43.5" x14ac:dyDescent="0.35">
      <c r="A123" s="135">
        <v>122</v>
      </c>
      <c r="B123" s="136" t="s">
        <v>4364</v>
      </c>
      <c r="C123" s="135">
        <v>359</v>
      </c>
      <c r="D123" s="135" t="b">
        <v>1</v>
      </c>
      <c r="E123" s="136" t="s">
        <v>941</v>
      </c>
      <c r="F123" s="136" t="s">
        <v>6466</v>
      </c>
      <c r="G123" s="136" t="s">
        <v>981</v>
      </c>
      <c r="H123" s="136" t="s">
        <v>1799</v>
      </c>
      <c r="I123" s="136" t="s">
        <v>6209</v>
      </c>
      <c r="J123" s="136" t="s">
        <v>6466</v>
      </c>
      <c r="K123" s="136" t="s">
        <v>364</v>
      </c>
      <c r="L123" s="136" t="s">
        <v>1799</v>
      </c>
      <c r="M123" s="136" t="s">
        <v>1800</v>
      </c>
      <c r="N123" s="136" t="s">
        <v>1801</v>
      </c>
      <c r="O123" s="136" t="s">
        <v>6467</v>
      </c>
      <c r="P123" s="136" t="s">
        <v>948</v>
      </c>
      <c r="Q123" s="136" t="s">
        <v>948</v>
      </c>
      <c r="R123" s="136" t="s">
        <v>948</v>
      </c>
      <c r="S123" s="136" t="s">
        <v>6467</v>
      </c>
      <c r="T123" s="136" t="s">
        <v>6468</v>
      </c>
      <c r="U123" s="136" t="s">
        <v>6469</v>
      </c>
      <c r="V123" s="136" t="s">
        <v>948</v>
      </c>
      <c r="W123" s="136" t="s">
        <v>948</v>
      </c>
      <c r="X123" s="136" t="s">
        <v>948</v>
      </c>
      <c r="Y123" s="136" t="s">
        <v>6470</v>
      </c>
      <c r="Z123" s="136" t="s">
        <v>6471</v>
      </c>
      <c r="AA123" s="136" t="s">
        <v>6472</v>
      </c>
      <c r="AB123" s="136" t="s">
        <v>6473</v>
      </c>
      <c r="AC123" s="136" t="s">
        <v>948</v>
      </c>
      <c r="AD123" s="136" t="s">
        <v>6473</v>
      </c>
      <c r="AE123" s="136" t="s">
        <v>6474</v>
      </c>
      <c r="AF123" s="136" t="s">
        <v>6475</v>
      </c>
      <c r="AG123" s="136" t="s">
        <v>1051</v>
      </c>
      <c r="AH123" s="136" t="s">
        <v>6476</v>
      </c>
      <c r="AI123" s="136" t="s">
        <v>2794</v>
      </c>
      <c r="AJ123" s="136" t="s">
        <v>948</v>
      </c>
      <c r="AK123" s="136" t="s">
        <v>948</v>
      </c>
      <c r="AL123" s="136" t="s">
        <v>941</v>
      </c>
      <c r="AM123" s="136" t="s">
        <v>6477</v>
      </c>
      <c r="AN123" s="136" t="s">
        <v>941</v>
      </c>
      <c r="AO123" s="136" t="s">
        <v>941</v>
      </c>
      <c r="AP123" s="136" t="s">
        <v>941</v>
      </c>
      <c r="AQ123" s="136" t="s">
        <v>941</v>
      </c>
      <c r="AR123" s="136" t="s">
        <v>941</v>
      </c>
      <c r="AS123" s="136" t="s">
        <v>941</v>
      </c>
      <c r="AT123" s="136" t="s">
        <v>941</v>
      </c>
      <c r="AU123" s="136" t="s">
        <v>941</v>
      </c>
      <c r="AV123" s="136" t="s">
        <v>941</v>
      </c>
      <c r="AW123" s="136" t="s">
        <v>941</v>
      </c>
      <c r="AX123" s="136" t="s">
        <v>941</v>
      </c>
      <c r="AY123" s="136" t="s">
        <v>941</v>
      </c>
      <c r="AZ123" s="136" t="s">
        <v>941</v>
      </c>
      <c r="BA123" s="136" t="s">
        <v>941</v>
      </c>
      <c r="BB123" s="136" t="s">
        <v>941</v>
      </c>
      <c r="BC123" s="136" t="s">
        <v>941</v>
      </c>
      <c r="BD123" s="136" t="s">
        <v>941</v>
      </c>
      <c r="BE123" s="136" t="s">
        <v>941</v>
      </c>
      <c r="BF123" s="136" t="s">
        <v>941</v>
      </c>
      <c r="BG123" s="136" t="s">
        <v>941</v>
      </c>
      <c r="BH123" s="136" t="s">
        <v>941</v>
      </c>
      <c r="BI123" s="136" t="s">
        <v>941</v>
      </c>
      <c r="BJ123" s="136" t="s">
        <v>941</v>
      </c>
      <c r="BK123" s="136" t="s">
        <v>941</v>
      </c>
      <c r="BL123" s="136" t="s">
        <v>941</v>
      </c>
      <c r="BM123" s="136" t="s">
        <v>941</v>
      </c>
      <c r="BN123" s="136" t="s">
        <v>941</v>
      </c>
      <c r="BO123" s="136" t="s">
        <v>941</v>
      </c>
      <c r="BP123" s="136" t="s">
        <v>941</v>
      </c>
      <c r="BQ123" s="136" t="s">
        <v>941</v>
      </c>
      <c r="BR123" s="136" t="s">
        <v>941</v>
      </c>
      <c r="BS123" s="136" t="s">
        <v>941</v>
      </c>
      <c r="BT123" s="136" t="s">
        <v>941</v>
      </c>
      <c r="BU123" s="136" t="s">
        <v>941</v>
      </c>
      <c r="BV123" s="136" t="s">
        <v>941</v>
      </c>
      <c r="BW123" s="136" t="s">
        <v>941</v>
      </c>
      <c r="BX123" s="136" t="s">
        <v>941</v>
      </c>
      <c r="BY123" s="136" t="s">
        <v>941</v>
      </c>
      <c r="BZ123" s="136" t="s">
        <v>941</v>
      </c>
      <c r="CA123" s="136" t="s">
        <v>941</v>
      </c>
      <c r="CB123" s="136" t="s">
        <v>948</v>
      </c>
      <c r="CC123" s="136" t="s">
        <v>948</v>
      </c>
      <c r="CD123" s="136" t="s">
        <v>941</v>
      </c>
      <c r="CE123" s="136" t="s">
        <v>948</v>
      </c>
      <c r="CF123" s="136" t="s">
        <v>941</v>
      </c>
      <c r="CG123" s="136" t="s">
        <v>948</v>
      </c>
      <c r="CH123" s="136" t="s">
        <v>948</v>
      </c>
      <c r="CI123" s="136" t="s">
        <v>941</v>
      </c>
      <c r="CJ123" s="136" t="s">
        <v>941</v>
      </c>
      <c r="CK123" s="136" t="s">
        <v>941</v>
      </c>
      <c r="CL123" s="136" t="s">
        <v>941</v>
      </c>
      <c r="CM123" s="136" t="s">
        <v>941</v>
      </c>
      <c r="CN123" s="136" t="s">
        <v>948</v>
      </c>
      <c r="CO123" s="136" t="s">
        <v>540</v>
      </c>
      <c r="CP123" s="136" t="s">
        <v>941</v>
      </c>
      <c r="CQ123" s="136" t="s">
        <v>941</v>
      </c>
      <c r="CR123" s="136" t="s">
        <v>941</v>
      </c>
      <c r="CS123" s="136" t="s">
        <v>941</v>
      </c>
      <c r="CT123" s="136" t="s">
        <v>941</v>
      </c>
      <c r="CU123" s="136" t="s">
        <v>941</v>
      </c>
      <c r="CV123" s="136" t="s">
        <v>941</v>
      </c>
      <c r="CW123" s="136" t="s">
        <v>941</v>
      </c>
      <c r="CX123" s="136" t="s">
        <v>941</v>
      </c>
      <c r="CY123" s="136" t="s">
        <v>941</v>
      </c>
      <c r="CZ123" s="136" t="s">
        <v>941</v>
      </c>
      <c r="DA123" s="136" t="s">
        <v>941</v>
      </c>
      <c r="DB123" s="136" t="s">
        <v>941</v>
      </c>
      <c r="DC123" s="136" t="s">
        <v>941</v>
      </c>
      <c r="DD123" s="136" t="s">
        <v>941</v>
      </c>
      <c r="DE123" s="136" t="s">
        <v>941</v>
      </c>
      <c r="DF123" s="136" t="s">
        <v>941</v>
      </c>
      <c r="DG123" s="136" t="s">
        <v>941</v>
      </c>
      <c r="DH123" s="136" t="s">
        <v>941</v>
      </c>
      <c r="DI123" s="136" t="s">
        <v>941</v>
      </c>
      <c r="DJ123" s="136" t="s">
        <v>1692</v>
      </c>
      <c r="DK123" s="137">
        <v>42758.711817129632</v>
      </c>
      <c r="DL123" s="136" t="s">
        <v>1692</v>
      </c>
      <c r="DM123" s="137">
        <v>42758.711817129632</v>
      </c>
      <c r="DN123" s="133">
        <v>42086.586736111109</v>
      </c>
      <c r="DO123" s="132" t="s">
        <v>957</v>
      </c>
      <c r="DP123" s="133">
        <v>42086.586736111109</v>
      </c>
    </row>
    <row r="124" spans="1:120" ht="58" x14ac:dyDescent="0.35">
      <c r="A124" s="135">
        <v>123</v>
      </c>
      <c r="B124" s="136" t="s">
        <v>4364</v>
      </c>
      <c r="C124" s="135">
        <v>309</v>
      </c>
      <c r="D124" s="135" t="b">
        <v>1</v>
      </c>
      <c r="E124" s="136" t="s">
        <v>941</v>
      </c>
      <c r="F124" s="136" t="s">
        <v>6478</v>
      </c>
      <c r="G124" s="136" t="s">
        <v>2507</v>
      </c>
      <c r="H124" s="136" t="s">
        <v>6479</v>
      </c>
      <c r="I124" s="136" t="s">
        <v>4394</v>
      </c>
      <c r="J124" s="136" t="s">
        <v>6480</v>
      </c>
      <c r="K124" s="136" t="s">
        <v>401</v>
      </c>
      <c r="L124" s="136" t="s">
        <v>1928</v>
      </c>
      <c r="M124" s="136" t="s">
        <v>1929</v>
      </c>
      <c r="N124" s="136" t="s">
        <v>6481</v>
      </c>
      <c r="O124" s="136" t="s">
        <v>6482</v>
      </c>
      <c r="P124" s="136" t="s">
        <v>948</v>
      </c>
      <c r="Q124" s="136" t="s">
        <v>948</v>
      </c>
      <c r="R124" s="136" t="s">
        <v>948</v>
      </c>
      <c r="S124" s="136" t="s">
        <v>6482</v>
      </c>
      <c r="T124" s="136" t="s">
        <v>6483</v>
      </c>
      <c r="U124" s="136" t="s">
        <v>6484</v>
      </c>
      <c r="V124" s="136" t="s">
        <v>6485</v>
      </c>
      <c r="W124" s="136" t="s">
        <v>6486</v>
      </c>
      <c r="X124" s="136" t="s">
        <v>6487</v>
      </c>
      <c r="Y124" s="136" t="s">
        <v>6488</v>
      </c>
      <c r="Z124" s="136" t="s">
        <v>948</v>
      </c>
      <c r="AA124" s="136" t="s">
        <v>948</v>
      </c>
      <c r="AB124" s="136" t="s">
        <v>6488</v>
      </c>
      <c r="AC124" s="136" t="s">
        <v>6489</v>
      </c>
      <c r="AD124" s="136" t="s">
        <v>6490</v>
      </c>
      <c r="AE124" s="136" t="s">
        <v>6491</v>
      </c>
      <c r="AF124" s="136" t="s">
        <v>6492</v>
      </c>
      <c r="AG124" s="136" t="s">
        <v>3118</v>
      </c>
      <c r="AH124" s="136" t="s">
        <v>6493</v>
      </c>
      <c r="AI124" s="136" t="s">
        <v>6494</v>
      </c>
      <c r="AJ124" s="136" t="s">
        <v>6495</v>
      </c>
      <c r="AK124" s="136" t="s">
        <v>6496</v>
      </c>
      <c r="AL124" s="136" t="s">
        <v>941</v>
      </c>
      <c r="AM124" s="136" t="s">
        <v>6497</v>
      </c>
      <c r="AN124" s="136" t="s">
        <v>6482</v>
      </c>
      <c r="AO124" s="136" t="s">
        <v>948</v>
      </c>
      <c r="AP124" s="136" t="s">
        <v>948</v>
      </c>
      <c r="AQ124" s="136" t="s">
        <v>948</v>
      </c>
      <c r="AR124" s="136" t="s">
        <v>6482</v>
      </c>
      <c r="AS124" s="136" t="s">
        <v>6483</v>
      </c>
      <c r="AT124" s="136" t="s">
        <v>6484</v>
      </c>
      <c r="AU124" s="136" t="s">
        <v>941</v>
      </c>
      <c r="AV124" s="136" t="s">
        <v>941</v>
      </c>
      <c r="AW124" s="136" t="s">
        <v>941</v>
      </c>
      <c r="AX124" s="136" t="s">
        <v>6488</v>
      </c>
      <c r="AY124" s="136" t="s">
        <v>948</v>
      </c>
      <c r="AZ124" s="136" t="s">
        <v>948</v>
      </c>
      <c r="BA124" s="136" t="s">
        <v>6488</v>
      </c>
      <c r="BB124" s="136" t="s">
        <v>6489</v>
      </c>
      <c r="BC124" s="136" t="s">
        <v>6490</v>
      </c>
      <c r="BD124" s="136" t="s">
        <v>6491</v>
      </c>
      <c r="BE124" s="136" t="s">
        <v>6492</v>
      </c>
      <c r="BF124" s="136" t="s">
        <v>6493</v>
      </c>
      <c r="BG124" s="136" t="s">
        <v>6494</v>
      </c>
      <c r="BH124" s="136" t="s">
        <v>6495</v>
      </c>
      <c r="BI124" s="136" t="s">
        <v>6496</v>
      </c>
      <c r="BJ124" s="136" t="s">
        <v>6497</v>
      </c>
      <c r="BK124" s="136" t="s">
        <v>6498</v>
      </c>
      <c r="BL124" s="136" t="s">
        <v>6499</v>
      </c>
      <c r="BM124" s="136" t="s">
        <v>6500</v>
      </c>
      <c r="BN124" s="136" t="s">
        <v>941</v>
      </c>
      <c r="BO124" s="136" t="s">
        <v>1405</v>
      </c>
      <c r="BP124" s="136" t="s">
        <v>6501</v>
      </c>
      <c r="BQ124" s="136" t="s">
        <v>1469</v>
      </c>
      <c r="BR124" s="136" t="s">
        <v>1932</v>
      </c>
      <c r="BS124" s="136" t="s">
        <v>6502</v>
      </c>
      <c r="BT124" s="136" t="s">
        <v>941</v>
      </c>
      <c r="BU124" s="136" t="s">
        <v>941</v>
      </c>
      <c r="BV124" s="136" t="s">
        <v>941</v>
      </c>
      <c r="BW124" s="136" t="s">
        <v>941</v>
      </c>
      <c r="BX124" s="136" t="s">
        <v>941</v>
      </c>
      <c r="BY124" s="136" t="s">
        <v>941</v>
      </c>
      <c r="BZ124" s="136" t="s">
        <v>941</v>
      </c>
      <c r="CA124" s="136" t="s">
        <v>941</v>
      </c>
      <c r="CB124" s="136" t="s">
        <v>6503</v>
      </c>
      <c r="CC124" s="136" t="s">
        <v>948</v>
      </c>
      <c r="CD124" s="136" t="s">
        <v>941</v>
      </c>
      <c r="CE124" s="136" t="s">
        <v>948</v>
      </c>
      <c r="CF124" s="136" t="s">
        <v>941</v>
      </c>
      <c r="CG124" s="136" t="s">
        <v>948</v>
      </c>
      <c r="CH124" s="136" t="s">
        <v>948</v>
      </c>
      <c r="CI124" s="136" t="s">
        <v>941</v>
      </c>
      <c r="CJ124" s="136" t="s">
        <v>941</v>
      </c>
      <c r="CK124" s="136" t="s">
        <v>941</v>
      </c>
      <c r="CL124" s="136" t="s">
        <v>941</v>
      </c>
      <c r="CM124" s="136" t="s">
        <v>941</v>
      </c>
      <c r="CN124" s="136" t="s">
        <v>948</v>
      </c>
      <c r="CO124" s="136" t="s">
        <v>540</v>
      </c>
      <c r="CP124" s="136" t="s">
        <v>941</v>
      </c>
      <c r="CQ124" s="136" t="s">
        <v>941</v>
      </c>
      <c r="CR124" s="136" t="s">
        <v>941</v>
      </c>
      <c r="CS124" s="136" t="s">
        <v>941</v>
      </c>
      <c r="CT124" s="136" t="s">
        <v>941</v>
      </c>
      <c r="CU124" s="136" t="s">
        <v>941</v>
      </c>
      <c r="CV124" s="136" t="s">
        <v>941</v>
      </c>
      <c r="CW124" s="136" t="s">
        <v>941</v>
      </c>
      <c r="CX124" s="136" t="s">
        <v>941</v>
      </c>
      <c r="CY124" s="136" t="s">
        <v>941</v>
      </c>
      <c r="CZ124" s="136" t="s">
        <v>941</v>
      </c>
      <c r="DA124" s="136" t="s">
        <v>941</v>
      </c>
      <c r="DB124" s="136" t="s">
        <v>941</v>
      </c>
      <c r="DC124" s="136" t="s">
        <v>941</v>
      </c>
      <c r="DD124" s="136" t="s">
        <v>941</v>
      </c>
      <c r="DE124" s="136" t="s">
        <v>941</v>
      </c>
      <c r="DF124" s="136" t="s">
        <v>941</v>
      </c>
      <c r="DG124" s="136" t="s">
        <v>941</v>
      </c>
      <c r="DH124" s="136" t="s">
        <v>941</v>
      </c>
      <c r="DI124" s="136" t="s">
        <v>941</v>
      </c>
      <c r="DJ124" s="136" t="s">
        <v>1692</v>
      </c>
      <c r="DK124" s="137">
        <v>42758.714328703703</v>
      </c>
      <c r="DL124" s="136" t="s">
        <v>1692</v>
      </c>
      <c r="DM124" s="137">
        <v>42758.714328703703</v>
      </c>
      <c r="DN124" s="133">
        <v>42086.586759259262</v>
      </c>
      <c r="DO124" s="132" t="s">
        <v>957</v>
      </c>
      <c r="DP124" s="133">
        <v>42086.586759259262</v>
      </c>
    </row>
    <row r="125" spans="1:120" ht="72.5" x14ac:dyDescent="0.35">
      <c r="A125" s="135">
        <v>124</v>
      </c>
      <c r="B125" s="136" t="s">
        <v>4364</v>
      </c>
      <c r="C125" s="135">
        <v>414</v>
      </c>
      <c r="D125" s="135" t="b">
        <v>1</v>
      </c>
      <c r="E125" s="136" t="s">
        <v>941</v>
      </c>
      <c r="F125" s="136" t="s">
        <v>4165</v>
      </c>
      <c r="G125" s="136" t="s">
        <v>6504</v>
      </c>
      <c r="H125" s="136" t="s">
        <v>3126</v>
      </c>
      <c r="I125" s="136" t="s">
        <v>6209</v>
      </c>
      <c r="J125" s="136" t="s">
        <v>4166</v>
      </c>
      <c r="K125" s="136" t="s">
        <v>198</v>
      </c>
      <c r="L125" s="136" t="s">
        <v>4167</v>
      </c>
      <c r="M125" s="136" t="s">
        <v>6505</v>
      </c>
      <c r="N125" s="136" t="s">
        <v>4168</v>
      </c>
      <c r="O125" s="136" t="s">
        <v>6506</v>
      </c>
      <c r="P125" s="136" t="s">
        <v>6507</v>
      </c>
      <c r="Q125" s="136" t="s">
        <v>6508</v>
      </c>
      <c r="R125" s="136" t="s">
        <v>948</v>
      </c>
      <c r="S125" s="136" t="s">
        <v>6509</v>
      </c>
      <c r="T125" s="136" t="s">
        <v>6510</v>
      </c>
      <c r="U125" s="136" t="s">
        <v>6511</v>
      </c>
      <c r="V125" s="136" t="s">
        <v>948</v>
      </c>
      <c r="W125" s="136" t="s">
        <v>948</v>
      </c>
      <c r="X125" s="136" t="s">
        <v>948</v>
      </c>
      <c r="Y125" s="136" t="s">
        <v>6512</v>
      </c>
      <c r="Z125" s="136" t="s">
        <v>6513</v>
      </c>
      <c r="AA125" s="136" t="s">
        <v>6514</v>
      </c>
      <c r="AB125" s="136" t="s">
        <v>6515</v>
      </c>
      <c r="AC125" s="136" t="s">
        <v>4023</v>
      </c>
      <c r="AD125" s="136" t="s">
        <v>6516</v>
      </c>
      <c r="AE125" s="136" t="s">
        <v>6517</v>
      </c>
      <c r="AF125" s="136" t="s">
        <v>6518</v>
      </c>
      <c r="AG125" s="136" t="s">
        <v>1091</v>
      </c>
      <c r="AH125" s="136" t="s">
        <v>6519</v>
      </c>
      <c r="AI125" s="136" t="s">
        <v>6520</v>
      </c>
      <c r="AJ125" s="136" t="s">
        <v>2895</v>
      </c>
      <c r="AK125" s="136" t="s">
        <v>948</v>
      </c>
      <c r="AL125" s="136" t="s">
        <v>941</v>
      </c>
      <c r="AM125" s="136" t="s">
        <v>6521</v>
      </c>
      <c r="AN125" s="136" t="s">
        <v>941</v>
      </c>
      <c r="AO125" s="136" t="s">
        <v>941</v>
      </c>
      <c r="AP125" s="136" t="s">
        <v>941</v>
      </c>
      <c r="AQ125" s="136" t="s">
        <v>941</v>
      </c>
      <c r="AR125" s="136" t="s">
        <v>941</v>
      </c>
      <c r="AS125" s="136" t="s">
        <v>941</v>
      </c>
      <c r="AT125" s="136" t="s">
        <v>941</v>
      </c>
      <c r="AU125" s="136" t="s">
        <v>941</v>
      </c>
      <c r="AV125" s="136" t="s">
        <v>941</v>
      </c>
      <c r="AW125" s="136" t="s">
        <v>941</v>
      </c>
      <c r="AX125" s="136" t="s">
        <v>941</v>
      </c>
      <c r="AY125" s="136" t="s">
        <v>941</v>
      </c>
      <c r="AZ125" s="136" t="s">
        <v>941</v>
      </c>
      <c r="BA125" s="136" t="s">
        <v>941</v>
      </c>
      <c r="BB125" s="136" t="s">
        <v>941</v>
      </c>
      <c r="BC125" s="136" t="s">
        <v>941</v>
      </c>
      <c r="BD125" s="136" t="s">
        <v>941</v>
      </c>
      <c r="BE125" s="136" t="s">
        <v>941</v>
      </c>
      <c r="BF125" s="136" t="s">
        <v>941</v>
      </c>
      <c r="BG125" s="136" t="s">
        <v>941</v>
      </c>
      <c r="BH125" s="136" t="s">
        <v>941</v>
      </c>
      <c r="BI125" s="136" t="s">
        <v>941</v>
      </c>
      <c r="BJ125" s="136" t="s">
        <v>941</v>
      </c>
      <c r="BK125" s="136" t="s">
        <v>941</v>
      </c>
      <c r="BL125" s="136" t="s">
        <v>941</v>
      </c>
      <c r="BM125" s="136" t="s">
        <v>941</v>
      </c>
      <c r="BN125" s="136" t="s">
        <v>941</v>
      </c>
      <c r="BO125" s="136" t="s">
        <v>941</v>
      </c>
      <c r="BP125" s="136" t="s">
        <v>941</v>
      </c>
      <c r="BQ125" s="136" t="s">
        <v>941</v>
      </c>
      <c r="BR125" s="136" t="s">
        <v>941</v>
      </c>
      <c r="BS125" s="136" t="s">
        <v>941</v>
      </c>
      <c r="BT125" s="136" t="s">
        <v>941</v>
      </c>
      <c r="BU125" s="136" t="s">
        <v>941</v>
      </c>
      <c r="BV125" s="136" t="s">
        <v>941</v>
      </c>
      <c r="BW125" s="136" t="s">
        <v>941</v>
      </c>
      <c r="BX125" s="136" t="s">
        <v>941</v>
      </c>
      <c r="BY125" s="136" t="s">
        <v>941</v>
      </c>
      <c r="BZ125" s="136" t="s">
        <v>941</v>
      </c>
      <c r="CA125" s="136" t="s">
        <v>941</v>
      </c>
      <c r="CB125" s="136" t="s">
        <v>948</v>
      </c>
      <c r="CC125" s="136" t="s">
        <v>948</v>
      </c>
      <c r="CD125" s="136" t="s">
        <v>941</v>
      </c>
      <c r="CE125" s="136" t="s">
        <v>948</v>
      </c>
      <c r="CF125" s="136" t="s">
        <v>941</v>
      </c>
      <c r="CG125" s="136" t="s">
        <v>948</v>
      </c>
      <c r="CH125" s="136" t="s">
        <v>6522</v>
      </c>
      <c r="CI125" s="136" t="s">
        <v>6523</v>
      </c>
      <c r="CJ125" s="136" t="s">
        <v>1293</v>
      </c>
      <c r="CK125" s="136" t="s">
        <v>941</v>
      </c>
      <c r="CL125" s="136" t="s">
        <v>941</v>
      </c>
      <c r="CM125" s="136" t="s">
        <v>6524</v>
      </c>
      <c r="CN125" s="136" t="s">
        <v>6523</v>
      </c>
      <c r="CO125" s="136" t="s">
        <v>6525</v>
      </c>
      <c r="CP125" s="136" t="s">
        <v>941</v>
      </c>
      <c r="CQ125" s="136" t="s">
        <v>941</v>
      </c>
      <c r="CR125" s="136" t="s">
        <v>941</v>
      </c>
      <c r="CS125" s="136" t="s">
        <v>941</v>
      </c>
      <c r="CT125" s="136" t="s">
        <v>941</v>
      </c>
      <c r="CU125" s="136" t="s">
        <v>941</v>
      </c>
      <c r="CV125" s="136" t="s">
        <v>941</v>
      </c>
      <c r="CW125" s="136" t="s">
        <v>941</v>
      </c>
      <c r="CX125" s="136" t="s">
        <v>941</v>
      </c>
      <c r="CY125" s="136" t="s">
        <v>941</v>
      </c>
      <c r="CZ125" s="136" t="s">
        <v>941</v>
      </c>
      <c r="DA125" s="136" t="s">
        <v>941</v>
      </c>
      <c r="DB125" s="136" t="s">
        <v>941</v>
      </c>
      <c r="DC125" s="136" t="s">
        <v>941</v>
      </c>
      <c r="DD125" s="136" t="s">
        <v>941</v>
      </c>
      <c r="DE125" s="136" t="s">
        <v>941</v>
      </c>
      <c r="DF125" s="136" t="s">
        <v>941</v>
      </c>
      <c r="DG125" s="136" t="s">
        <v>941</v>
      </c>
      <c r="DH125" s="136" t="s">
        <v>941</v>
      </c>
      <c r="DI125" s="136" t="s">
        <v>941</v>
      </c>
      <c r="DJ125" s="136" t="s">
        <v>1692</v>
      </c>
      <c r="DK125" s="137">
        <v>42759.378819444442</v>
      </c>
      <c r="DL125" s="136" t="s">
        <v>1692</v>
      </c>
      <c r="DM125" s="137">
        <v>42759.378819444442</v>
      </c>
      <c r="DN125" s="133">
        <v>42086.586770833332</v>
      </c>
      <c r="DO125" s="132" t="s">
        <v>957</v>
      </c>
      <c r="DP125" s="133">
        <v>42086.586770833332</v>
      </c>
    </row>
    <row r="126" spans="1:120" ht="58" x14ac:dyDescent="0.35">
      <c r="A126" s="135">
        <v>125</v>
      </c>
      <c r="B126" s="136" t="s">
        <v>4364</v>
      </c>
      <c r="C126" s="135">
        <v>362</v>
      </c>
      <c r="D126" s="135" t="b">
        <v>1</v>
      </c>
      <c r="E126" s="136" t="s">
        <v>941</v>
      </c>
      <c r="F126" s="136" t="s">
        <v>4140</v>
      </c>
      <c r="G126" s="136" t="s">
        <v>1158</v>
      </c>
      <c r="H126" s="136" t="s">
        <v>4141</v>
      </c>
      <c r="I126" s="136" t="s">
        <v>6526</v>
      </c>
      <c r="J126" s="136" t="s">
        <v>4140</v>
      </c>
      <c r="K126" s="136" t="s">
        <v>169</v>
      </c>
      <c r="L126" s="136" t="s">
        <v>4141</v>
      </c>
      <c r="M126" s="136" t="s">
        <v>4142</v>
      </c>
      <c r="N126" s="136" t="s">
        <v>2869</v>
      </c>
      <c r="O126" s="136" t="s">
        <v>6527</v>
      </c>
      <c r="P126" s="136" t="s">
        <v>948</v>
      </c>
      <c r="Q126" s="136" t="s">
        <v>948</v>
      </c>
      <c r="R126" s="136" t="s">
        <v>948</v>
      </c>
      <c r="S126" s="136" t="s">
        <v>6527</v>
      </c>
      <c r="T126" s="136" t="s">
        <v>6528</v>
      </c>
      <c r="U126" s="136" t="s">
        <v>6529</v>
      </c>
      <c r="V126" s="136" t="s">
        <v>4143</v>
      </c>
      <c r="W126" s="136" t="s">
        <v>4144</v>
      </c>
      <c r="X126" s="136" t="s">
        <v>4145</v>
      </c>
      <c r="Y126" s="136" t="s">
        <v>6530</v>
      </c>
      <c r="Z126" s="136" t="s">
        <v>6531</v>
      </c>
      <c r="AA126" s="136" t="s">
        <v>948</v>
      </c>
      <c r="AB126" s="136" t="s">
        <v>6532</v>
      </c>
      <c r="AC126" s="136" t="s">
        <v>948</v>
      </c>
      <c r="AD126" s="136" t="s">
        <v>6532</v>
      </c>
      <c r="AE126" s="136" t="s">
        <v>6533</v>
      </c>
      <c r="AF126" s="136" t="s">
        <v>6534</v>
      </c>
      <c r="AG126" s="136" t="s">
        <v>1443</v>
      </c>
      <c r="AH126" s="136" t="s">
        <v>6535</v>
      </c>
      <c r="AI126" s="136" t="s">
        <v>1191</v>
      </c>
      <c r="AJ126" s="136" t="s">
        <v>948</v>
      </c>
      <c r="AK126" s="136" t="s">
        <v>948</v>
      </c>
      <c r="AL126" s="136" t="s">
        <v>941</v>
      </c>
      <c r="AM126" s="136" t="s">
        <v>6536</v>
      </c>
      <c r="AN126" s="136" t="s">
        <v>941</v>
      </c>
      <c r="AO126" s="136" t="s">
        <v>941</v>
      </c>
      <c r="AP126" s="136" t="s">
        <v>941</v>
      </c>
      <c r="AQ126" s="136" t="s">
        <v>941</v>
      </c>
      <c r="AR126" s="136" t="s">
        <v>941</v>
      </c>
      <c r="AS126" s="136" t="s">
        <v>941</v>
      </c>
      <c r="AT126" s="136" t="s">
        <v>941</v>
      </c>
      <c r="AU126" s="136" t="s">
        <v>941</v>
      </c>
      <c r="AV126" s="136" t="s">
        <v>941</v>
      </c>
      <c r="AW126" s="136" t="s">
        <v>941</v>
      </c>
      <c r="AX126" s="136" t="s">
        <v>941</v>
      </c>
      <c r="AY126" s="136" t="s">
        <v>941</v>
      </c>
      <c r="AZ126" s="136" t="s">
        <v>941</v>
      </c>
      <c r="BA126" s="136" t="s">
        <v>941</v>
      </c>
      <c r="BB126" s="136" t="s">
        <v>941</v>
      </c>
      <c r="BC126" s="136" t="s">
        <v>941</v>
      </c>
      <c r="BD126" s="136" t="s">
        <v>941</v>
      </c>
      <c r="BE126" s="136" t="s">
        <v>941</v>
      </c>
      <c r="BF126" s="136" t="s">
        <v>941</v>
      </c>
      <c r="BG126" s="136" t="s">
        <v>941</v>
      </c>
      <c r="BH126" s="136" t="s">
        <v>941</v>
      </c>
      <c r="BI126" s="136" t="s">
        <v>941</v>
      </c>
      <c r="BJ126" s="136" t="s">
        <v>941</v>
      </c>
      <c r="BK126" s="136" t="s">
        <v>1466</v>
      </c>
      <c r="BL126" s="136" t="s">
        <v>941</v>
      </c>
      <c r="BM126" s="136" t="s">
        <v>941</v>
      </c>
      <c r="BN126" s="136" t="s">
        <v>941</v>
      </c>
      <c r="BO126" s="136" t="s">
        <v>941</v>
      </c>
      <c r="BP126" s="136" t="s">
        <v>941</v>
      </c>
      <c r="BQ126" s="136" t="s">
        <v>941</v>
      </c>
      <c r="BR126" s="136" t="s">
        <v>941</v>
      </c>
      <c r="BS126" s="136" t="s">
        <v>941</v>
      </c>
      <c r="BT126" s="136" t="s">
        <v>941</v>
      </c>
      <c r="BU126" s="136" t="s">
        <v>941</v>
      </c>
      <c r="BV126" s="136" t="s">
        <v>941</v>
      </c>
      <c r="BW126" s="136" t="s">
        <v>941</v>
      </c>
      <c r="BX126" s="136" t="s">
        <v>941</v>
      </c>
      <c r="BY126" s="136" t="s">
        <v>941</v>
      </c>
      <c r="BZ126" s="136" t="s">
        <v>941</v>
      </c>
      <c r="CA126" s="136" t="s">
        <v>941</v>
      </c>
      <c r="CB126" s="136" t="s">
        <v>1466</v>
      </c>
      <c r="CC126" s="136" t="s">
        <v>948</v>
      </c>
      <c r="CD126" s="136" t="s">
        <v>941</v>
      </c>
      <c r="CE126" s="136" t="s">
        <v>948</v>
      </c>
      <c r="CF126" s="136" t="s">
        <v>941</v>
      </c>
      <c r="CG126" s="136" t="s">
        <v>948</v>
      </c>
      <c r="CH126" s="136" t="s">
        <v>948</v>
      </c>
      <c r="CI126" s="136" t="s">
        <v>941</v>
      </c>
      <c r="CJ126" s="136" t="s">
        <v>941</v>
      </c>
      <c r="CK126" s="136" t="s">
        <v>941</v>
      </c>
      <c r="CL126" s="136" t="s">
        <v>941</v>
      </c>
      <c r="CM126" s="136" t="s">
        <v>941</v>
      </c>
      <c r="CN126" s="136" t="s">
        <v>948</v>
      </c>
      <c r="CO126" s="136" t="s">
        <v>540</v>
      </c>
      <c r="CP126" s="136" t="s">
        <v>941</v>
      </c>
      <c r="CQ126" s="136" t="s">
        <v>941</v>
      </c>
      <c r="CR126" s="136" t="s">
        <v>941</v>
      </c>
      <c r="CS126" s="136" t="s">
        <v>941</v>
      </c>
      <c r="CT126" s="136" t="s">
        <v>941</v>
      </c>
      <c r="CU126" s="136" t="s">
        <v>941</v>
      </c>
      <c r="CV126" s="136" t="s">
        <v>941</v>
      </c>
      <c r="CW126" s="136" t="s">
        <v>941</v>
      </c>
      <c r="CX126" s="136" t="s">
        <v>941</v>
      </c>
      <c r="CY126" s="136" t="s">
        <v>941</v>
      </c>
      <c r="CZ126" s="136" t="s">
        <v>941</v>
      </c>
      <c r="DA126" s="136" t="s">
        <v>941</v>
      </c>
      <c r="DB126" s="136" t="s">
        <v>941</v>
      </c>
      <c r="DC126" s="136" t="s">
        <v>941</v>
      </c>
      <c r="DD126" s="136" t="s">
        <v>941</v>
      </c>
      <c r="DE126" s="136" t="s">
        <v>941</v>
      </c>
      <c r="DF126" s="136" t="s">
        <v>941</v>
      </c>
      <c r="DG126" s="136" t="s">
        <v>941</v>
      </c>
      <c r="DH126" s="136" t="s">
        <v>941</v>
      </c>
      <c r="DI126" s="136" t="s">
        <v>941</v>
      </c>
      <c r="DJ126" s="136" t="s">
        <v>1692</v>
      </c>
      <c r="DK126" s="137">
        <v>42759.412997685184</v>
      </c>
      <c r="DL126" s="136" t="s">
        <v>1692</v>
      </c>
      <c r="DM126" s="137">
        <v>42759.454236111109</v>
      </c>
      <c r="DN126" s="133">
        <v>42086.586805555555</v>
      </c>
      <c r="DO126" s="132" t="s">
        <v>957</v>
      </c>
      <c r="DP126" s="133">
        <v>42086.586805555555</v>
      </c>
    </row>
    <row r="127" spans="1:120" ht="87" x14ac:dyDescent="0.35">
      <c r="A127" s="135">
        <v>126</v>
      </c>
      <c r="B127" s="136" t="s">
        <v>4364</v>
      </c>
      <c r="C127" s="135">
        <v>14</v>
      </c>
      <c r="D127" s="135" t="b">
        <v>1</v>
      </c>
      <c r="E127" s="136" t="s">
        <v>941</v>
      </c>
      <c r="F127" s="136" t="s">
        <v>6537</v>
      </c>
      <c r="G127" s="136" t="s">
        <v>989</v>
      </c>
      <c r="H127" s="136" t="s">
        <v>2131</v>
      </c>
      <c r="I127" s="136" t="s">
        <v>4683</v>
      </c>
      <c r="J127" s="136" t="s">
        <v>6538</v>
      </c>
      <c r="K127" s="136" t="s">
        <v>458</v>
      </c>
      <c r="L127" s="136" t="s">
        <v>2133</v>
      </c>
      <c r="M127" s="136" t="s">
        <v>2134</v>
      </c>
      <c r="N127" s="136" t="s">
        <v>2135</v>
      </c>
      <c r="O127" s="136" t="s">
        <v>6539</v>
      </c>
      <c r="P127" s="136" t="s">
        <v>6540</v>
      </c>
      <c r="Q127" s="136" t="s">
        <v>6541</v>
      </c>
      <c r="R127" s="136" t="s">
        <v>948</v>
      </c>
      <c r="S127" s="136" t="s">
        <v>6542</v>
      </c>
      <c r="T127" s="136" t="s">
        <v>6543</v>
      </c>
      <c r="U127" s="136" t="s">
        <v>6544</v>
      </c>
      <c r="V127" s="136" t="s">
        <v>6545</v>
      </c>
      <c r="W127" s="136" t="s">
        <v>6546</v>
      </c>
      <c r="X127" s="136" t="s">
        <v>6547</v>
      </c>
      <c r="Y127" s="136" t="s">
        <v>6548</v>
      </c>
      <c r="Z127" s="136" t="s">
        <v>6549</v>
      </c>
      <c r="AA127" s="136" t="s">
        <v>6550</v>
      </c>
      <c r="AB127" s="136" t="s">
        <v>6551</v>
      </c>
      <c r="AC127" s="136" t="s">
        <v>948</v>
      </c>
      <c r="AD127" s="136" t="s">
        <v>6551</v>
      </c>
      <c r="AE127" s="136" t="s">
        <v>6552</v>
      </c>
      <c r="AF127" s="136" t="s">
        <v>6553</v>
      </c>
      <c r="AG127" s="136" t="s">
        <v>1051</v>
      </c>
      <c r="AH127" s="136" t="s">
        <v>6554</v>
      </c>
      <c r="AI127" s="136" t="s">
        <v>6555</v>
      </c>
      <c r="AJ127" s="136" t="s">
        <v>6556</v>
      </c>
      <c r="AK127" s="136" t="s">
        <v>6557</v>
      </c>
      <c r="AL127" s="136" t="s">
        <v>941</v>
      </c>
      <c r="AM127" s="136" t="s">
        <v>6558</v>
      </c>
      <c r="AN127" s="136" t="s">
        <v>941</v>
      </c>
      <c r="AO127" s="136" t="s">
        <v>941</v>
      </c>
      <c r="AP127" s="136" t="s">
        <v>941</v>
      </c>
      <c r="AQ127" s="136" t="s">
        <v>941</v>
      </c>
      <c r="AR127" s="136" t="s">
        <v>941</v>
      </c>
      <c r="AS127" s="136" t="s">
        <v>941</v>
      </c>
      <c r="AT127" s="136" t="s">
        <v>941</v>
      </c>
      <c r="AU127" s="136" t="s">
        <v>941</v>
      </c>
      <c r="AV127" s="136" t="s">
        <v>941</v>
      </c>
      <c r="AW127" s="136" t="s">
        <v>941</v>
      </c>
      <c r="AX127" s="136" t="s">
        <v>941</v>
      </c>
      <c r="AY127" s="136" t="s">
        <v>941</v>
      </c>
      <c r="AZ127" s="136" t="s">
        <v>941</v>
      </c>
      <c r="BA127" s="136" t="s">
        <v>941</v>
      </c>
      <c r="BB127" s="136" t="s">
        <v>941</v>
      </c>
      <c r="BC127" s="136" t="s">
        <v>941</v>
      </c>
      <c r="BD127" s="136" t="s">
        <v>941</v>
      </c>
      <c r="BE127" s="136" t="s">
        <v>941</v>
      </c>
      <c r="BF127" s="136" t="s">
        <v>941</v>
      </c>
      <c r="BG127" s="136" t="s">
        <v>941</v>
      </c>
      <c r="BH127" s="136" t="s">
        <v>941</v>
      </c>
      <c r="BI127" s="136" t="s">
        <v>941</v>
      </c>
      <c r="BJ127" s="136" t="s">
        <v>941</v>
      </c>
      <c r="BK127" s="136" t="s">
        <v>3500</v>
      </c>
      <c r="BL127" s="136" t="s">
        <v>941</v>
      </c>
      <c r="BM127" s="136" t="s">
        <v>941</v>
      </c>
      <c r="BN127" s="136" t="s">
        <v>941</v>
      </c>
      <c r="BO127" s="136" t="s">
        <v>941</v>
      </c>
      <c r="BP127" s="136" t="s">
        <v>941</v>
      </c>
      <c r="BQ127" s="136" t="s">
        <v>941</v>
      </c>
      <c r="BR127" s="136" t="s">
        <v>941</v>
      </c>
      <c r="BS127" s="136" t="s">
        <v>941</v>
      </c>
      <c r="BT127" s="136" t="s">
        <v>941</v>
      </c>
      <c r="BU127" s="136" t="s">
        <v>941</v>
      </c>
      <c r="BV127" s="136" t="s">
        <v>941</v>
      </c>
      <c r="BW127" s="136" t="s">
        <v>941</v>
      </c>
      <c r="BX127" s="136" t="s">
        <v>941</v>
      </c>
      <c r="BY127" s="136" t="s">
        <v>941</v>
      </c>
      <c r="BZ127" s="136" t="s">
        <v>941</v>
      </c>
      <c r="CA127" s="136" t="s">
        <v>941</v>
      </c>
      <c r="CB127" s="136" t="s">
        <v>3500</v>
      </c>
      <c r="CC127" s="136" t="s">
        <v>956</v>
      </c>
      <c r="CD127" s="136" t="s">
        <v>6559</v>
      </c>
      <c r="CE127" s="136" t="s">
        <v>2731</v>
      </c>
      <c r="CF127" s="136" t="s">
        <v>948</v>
      </c>
      <c r="CG127" s="136" t="s">
        <v>6559</v>
      </c>
      <c r="CH127" s="136" t="s">
        <v>1204</v>
      </c>
      <c r="CI127" s="136" t="s">
        <v>6560</v>
      </c>
      <c r="CJ127" s="136" t="s">
        <v>6561</v>
      </c>
      <c r="CK127" s="136" t="s">
        <v>941</v>
      </c>
      <c r="CL127" s="136" t="s">
        <v>941</v>
      </c>
      <c r="CM127" s="136" t="s">
        <v>6562</v>
      </c>
      <c r="CN127" s="136" t="s">
        <v>6560</v>
      </c>
      <c r="CO127" s="136" t="s">
        <v>6563</v>
      </c>
      <c r="CP127" s="136" t="s">
        <v>941</v>
      </c>
      <c r="CQ127" s="136" t="s">
        <v>941</v>
      </c>
      <c r="CR127" s="136" t="s">
        <v>941</v>
      </c>
      <c r="CS127" s="136" t="s">
        <v>941</v>
      </c>
      <c r="CT127" s="136" t="s">
        <v>941</v>
      </c>
      <c r="CU127" s="136" t="s">
        <v>941</v>
      </c>
      <c r="CV127" s="136" t="s">
        <v>941</v>
      </c>
      <c r="CW127" s="136" t="s">
        <v>941</v>
      </c>
      <c r="CX127" s="136" t="s">
        <v>941</v>
      </c>
      <c r="CY127" s="136" t="s">
        <v>941</v>
      </c>
      <c r="CZ127" s="136" t="s">
        <v>941</v>
      </c>
      <c r="DA127" s="136" t="s">
        <v>941</v>
      </c>
      <c r="DB127" s="136" t="s">
        <v>941</v>
      </c>
      <c r="DC127" s="136" t="s">
        <v>941</v>
      </c>
      <c r="DD127" s="136" t="s">
        <v>941</v>
      </c>
      <c r="DE127" s="136" t="s">
        <v>941</v>
      </c>
      <c r="DF127" s="136" t="s">
        <v>941</v>
      </c>
      <c r="DG127" s="136" t="s">
        <v>941</v>
      </c>
      <c r="DH127" s="136" t="s">
        <v>941</v>
      </c>
      <c r="DI127" s="136" t="s">
        <v>941</v>
      </c>
      <c r="DJ127" s="136" t="s">
        <v>1692</v>
      </c>
      <c r="DK127" s="137">
        <v>42759.420046296298</v>
      </c>
      <c r="DL127" s="136" t="s">
        <v>1692</v>
      </c>
      <c r="DM127" s="137">
        <v>42759.420046296298</v>
      </c>
      <c r="DN127" s="133">
        <v>42086.586817129632</v>
      </c>
      <c r="DO127" s="132" t="s">
        <v>957</v>
      </c>
      <c r="DP127" s="133">
        <v>42086.586817129632</v>
      </c>
    </row>
    <row r="128" spans="1:120" ht="58" x14ac:dyDescent="0.35">
      <c r="A128" s="135">
        <v>127</v>
      </c>
      <c r="B128" s="136" t="s">
        <v>4364</v>
      </c>
      <c r="C128" s="135">
        <v>598</v>
      </c>
      <c r="D128" s="135" t="b">
        <v>1</v>
      </c>
      <c r="E128" s="136" t="s">
        <v>941</v>
      </c>
      <c r="F128" s="136" t="s">
        <v>2242</v>
      </c>
      <c r="G128" s="136" t="s">
        <v>943</v>
      </c>
      <c r="H128" s="136" t="s">
        <v>6564</v>
      </c>
      <c r="I128" s="136" t="s">
        <v>6565</v>
      </c>
      <c r="J128" s="136" t="s">
        <v>2242</v>
      </c>
      <c r="K128" s="136" t="s">
        <v>941</v>
      </c>
      <c r="L128" s="136" t="s">
        <v>6564</v>
      </c>
      <c r="M128" s="136" t="s">
        <v>2243</v>
      </c>
      <c r="N128" s="136" t="s">
        <v>2244</v>
      </c>
      <c r="O128" s="136" t="s">
        <v>6566</v>
      </c>
      <c r="P128" s="136" t="s">
        <v>6567</v>
      </c>
      <c r="Q128" s="136" t="s">
        <v>948</v>
      </c>
      <c r="R128" s="136" t="s">
        <v>948</v>
      </c>
      <c r="S128" s="136" t="s">
        <v>6568</v>
      </c>
      <c r="T128" s="136" t="s">
        <v>6569</v>
      </c>
      <c r="U128" s="136" t="s">
        <v>6570</v>
      </c>
      <c r="V128" s="136" t="s">
        <v>6571</v>
      </c>
      <c r="W128" s="136" t="s">
        <v>6572</v>
      </c>
      <c r="X128" s="136" t="s">
        <v>6573</v>
      </c>
      <c r="Y128" s="136" t="s">
        <v>6574</v>
      </c>
      <c r="Z128" s="136" t="s">
        <v>6575</v>
      </c>
      <c r="AA128" s="136" t="s">
        <v>6576</v>
      </c>
      <c r="AB128" s="136" t="s">
        <v>6577</v>
      </c>
      <c r="AC128" s="136" t="s">
        <v>6578</v>
      </c>
      <c r="AD128" s="136" t="s">
        <v>6579</v>
      </c>
      <c r="AE128" s="136" t="s">
        <v>6580</v>
      </c>
      <c r="AF128" s="136" t="s">
        <v>6581</v>
      </c>
      <c r="AG128" s="136" t="s">
        <v>2245</v>
      </c>
      <c r="AH128" s="136" t="s">
        <v>6582</v>
      </c>
      <c r="AI128" s="136" t="s">
        <v>948</v>
      </c>
      <c r="AJ128" s="136" t="s">
        <v>3335</v>
      </c>
      <c r="AK128" s="136" t="s">
        <v>948</v>
      </c>
      <c r="AL128" s="136" t="s">
        <v>941</v>
      </c>
      <c r="AM128" s="136" t="s">
        <v>6583</v>
      </c>
      <c r="AN128" s="136" t="s">
        <v>941</v>
      </c>
      <c r="AO128" s="136" t="s">
        <v>941</v>
      </c>
      <c r="AP128" s="136" t="s">
        <v>941</v>
      </c>
      <c r="AQ128" s="136" t="s">
        <v>941</v>
      </c>
      <c r="AR128" s="136" t="s">
        <v>941</v>
      </c>
      <c r="AS128" s="136" t="s">
        <v>941</v>
      </c>
      <c r="AT128" s="136" t="s">
        <v>941</v>
      </c>
      <c r="AU128" s="136" t="s">
        <v>941</v>
      </c>
      <c r="AV128" s="136" t="s">
        <v>941</v>
      </c>
      <c r="AW128" s="136" t="s">
        <v>941</v>
      </c>
      <c r="AX128" s="136" t="s">
        <v>941</v>
      </c>
      <c r="AY128" s="136" t="s">
        <v>941</v>
      </c>
      <c r="AZ128" s="136" t="s">
        <v>941</v>
      </c>
      <c r="BA128" s="136" t="s">
        <v>941</v>
      </c>
      <c r="BB128" s="136" t="s">
        <v>941</v>
      </c>
      <c r="BC128" s="136" t="s">
        <v>941</v>
      </c>
      <c r="BD128" s="136" t="s">
        <v>941</v>
      </c>
      <c r="BE128" s="136" t="s">
        <v>941</v>
      </c>
      <c r="BF128" s="136" t="s">
        <v>941</v>
      </c>
      <c r="BG128" s="136" t="s">
        <v>941</v>
      </c>
      <c r="BH128" s="136" t="s">
        <v>941</v>
      </c>
      <c r="BI128" s="136" t="s">
        <v>941</v>
      </c>
      <c r="BJ128" s="136" t="s">
        <v>941</v>
      </c>
      <c r="BK128" s="136" t="s">
        <v>941</v>
      </c>
      <c r="BL128" s="136" t="s">
        <v>941</v>
      </c>
      <c r="BM128" s="136" t="s">
        <v>941</v>
      </c>
      <c r="BN128" s="136" t="s">
        <v>941</v>
      </c>
      <c r="BO128" s="136" t="s">
        <v>941</v>
      </c>
      <c r="BP128" s="136" t="s">
        <v>941</v>
      </c>
      <c r="BQ128" s="136" t="s">
        <v>941</v>
      </c>
      <c r="BR128" s="136" t="s">
        <v>941</v>
      </c>
      <c r="BS128" s="136" t="s">
        <v>941</v>
      </c>
      <c r="BT128" s="136" t="s">
        <v>941</v>
      </c>
      <c r="BU128" s="136" t="s">
        <v>941</v>
      </c>
      <c r="BV128" s="136" t="s">
        <v>941</v>
      </c>
      <c r="BW128" s="136" t="s">
        <v>941</v>
      </c>
      <c r="BX128" s="136" t="s">
        <v>941</v>
      </c>
      <c r="BY128" s="136" t="s">
        <v>941</v>
      </c>
      <c r="BZ128" s="136" t="s">
        <v>941</v>
      </c>
      <c r="CA128" s="136" t="s">
        <v>941</v>
      </c>
      <c r="CB128" s="136" t="s">
        <v>948</v>
      </c>
      <c r="CC128" s="136" t="s">
        <v>948</v>
      </c>
      <c r="CD128" s="136" t="s">
        <v>941</v>
      </c>
      <c r="CE128" s="136" t="s">
        <v>948</v>
      </c>
      <c r="CF128" s="136" t="s">
        <v>941</v>
      </c>
      <c r="CG128" s="136" t="s">
        <v>948</v>
      </c>
      <c r="CH128" s="136" t="s">
        <v>948</v>
      </c>
      <c r="CI128" s="136" t="s">
        <v>941</v>
      </c>
      <c r="CJ128" s="136" t="s">
        <v>941</v>
      </c>
      <c r="CK128" s="136" t="s">
        <v>941</v>
      </c>
      <c r="CL128" s="136" t="s">
        <v>941</v>
      </c>
      <c r="CM128" s="136" t="s">
        <v>941</v>
      </c>
      <c r="CN128" s="136" t="s">
        <v>948</v>
      </c>
      <c r="CO128" s="136" t="s">
        <v>540</v>
      </c>
      <c r="CP128" s="136" t="s">
        <v>941</v>
      </c>
      <c r="CQ128" s="136" t="s">
        <v>941</v>
      </c>
      <c r="CR128" s="136" t="s">
        <v>941</v>
      </c>
      <c r="CS128" s="136" t="s">
        <v>941</v>
      </c>
      <c r="CT128" s="136" t="s">
        <v>941</v>
      </c>
      <c r="CU128" s="136" t="s">
        <v>941</v>
      </c>
      <c r="CV128" s="136" t="s">
        <v>941</v>
      </c>
      <c r="CW128" s="136" t="s">
        <v>941</v>
      </c>
      <c r="CX128" s="136" t="s">
        <v>941</v>
      </c>
      <c r="CY128" s="136" t="s">
        <v>941</v>
      </c>
      <c r="CZ128" s="136" t="s">
        <v>941</v>
      </c>
      <c r="DA128" s="136" t="s">
        <v>941</v>
      </c>
      <c r="DB128" s="136" t="s">
        <v>941</v>
      </c>
      <c r="DC128" s="136" t="s">
        <v>941</v>
      </c>
      <c r="DD128" s="136" t="s">
        <v>941</v>
      </c>
      <c r="DE128" s="136" t="s">
        <v>941</v>
      </c>
      <c r="DF128" s="136" t="s">
        <v>941</v>
      </c>
      <c r="DG128" s="136" t="s">
        <v>941</v>
      </c>
      <c r="DH128" s="136" t="s">
        <v>941</v>
      </c>
      <c r="DI128" s="136" t="s">
        <v>941</v>
      </c>
      <c r="DJ128" s="136" t="s">
        <v>1353</v>
      </c>
      <c r="DK128" s="137">
        <v>42759.433553240742</v>
      </c>
      <c r="DL128" s="136" t="s">
        <v>1353</v>
      </c>
      <c r="DM128" s="137">
        <v>42759.433553240742</v>
      </c>
      <c r="DN128" s="133">
        <v>42086.586840277778</v>
      </c>
      <c r="DO128" s="132" t="s">
        <v>957</v>
      </c>
      <c r="DP128" s="133">
        <v>42086.586840277778</v>
      </c>
    </row>
    <row r="129" spans="1:120" ht="72.5" x14ac:dyDescent="0.35">
      <c r="A129" s="135">
        <v>128</v>
      </c>
      <c r="B129" s="136" t="s">
        <v>4364</v>
      </c>
      <c r="C129" s="135">
        <v>70</v>
      </c>
      <c r="D129" s="135" t="b">
        <v>1</v>
      </c>
      <c r="E129" s="136" t="s">
        <v>941</v>
      </c>
      <c r="F129" s="136" t="s">
        <v>6584</v>
      </c>
      <c r="G129" s="136" t="s">
        <v>1178</v>
      </c>
      <c r="H129" s="136" t="s">
        <v>1179</v>
      </c>
      <c r="I129" s="136" t="s">
        <v>6262</v>
      </c>
      <c r="J129" s="136" t="s">
        <v>6584</v>
      </c>
      <c r="K129" s="136" t="s">
        <v>46</v>
      </c>
      <c r="L129" s="136" t="s">
        <v>1179</v>
      </c>
      <c r="M129" s="136" t="s">
        <v>1180</v>
      </c>
      <c r="N129" s="136" t="s">
        <v>1181</v>
      </c>
      <c r="O129" s="136" t="s">
        <v>6585</v>
      </c>
      <c r="P129" s="136" t="s">
        <v>6586</v>
      </c>
      <c r="Q129" s="136" t="s">
        <v>6587</v>
      </c>
      <c r="R129" s="136" t="s">
        <v>948</v>
      </c>
      <c r="S129" s="136" t="s">
        <v>6588</v>
      </c>
      <c r="T129" s="136" t="s">
        <v>6589</v>
      </c>
      <c r="U129" s="136" t="s">
        <v>6590</v>
      </c>
      <c r="V129" s="136" t="s">
        <v>1182</v>
      </c>
      <c r="W129" s="136" t="s">
        <v>6591</v>
      </c>
      <c r="X129" s="136" t="s">
        <v>6592</v>
      </c>
      <c r="Y129" s="136" t="s">
        <v>6593</v>
      </c>
      <c r="Z129" s="136" t="s">
        <v>6594</v>
      </c>
      <c r="AA129" s="136" t="s">
        <v>948</v>
      </c>
      <c r="AB129" s="136" t="s">
        <v>6595</v>
      </c>
      <c r="AC129" s="136" t="s">
        <v>1250</v>
      </c>
      <c r="AD129" s="136" t="s">
        <v>6596</v>
      </c>
      <c r="AE129" s="136" t="s">
        <v>6597</v>
      </c>
      <c r="AF129" s="136" t="s">
        <v>6598</v>
      </c>
      <c r="AG129" s="136" t="s">
        <v>1183</v>
      </c>
      <c r="AH129" s="136" t="s">
        <v>6599</v>
      </c>
      <c r="AI129" s="136" t="s">
        <v>6600</v>
      </c>
      <c r="AJ129" s="136" t="s">
        <v>6601</v>
      </c>
      <c r="AK129" s="136" t="s">
        <v>948</v>
      </c>
      <c r="AL129" s="136" t="s">
        <v>941</v>
      </c>
      <c r="AM129" s="136" t="s">
        <v>6602</v>
      </c>
      <c r="AN129" s="136" t="s">
        <v>941</v>
      </c>
      <c r="AO129" s="136" t="s">
        <v>941</v>
      </c>
      <c r="AP129" s="136" t="s">
        <v>941</v>
      </c>
      <c r="AQ129" s="136" t="s">
        <v>941</v>
      </c>
      <c r="AR129" s="136" t="s">
        <v>941</v>
      </c>
      <c r="AS129" s="136" t="s">
        <v>941</v>
      </c>
      <c r="AT129" s="136" t="s">
        <v>941</v>
      </c>
      <c r="AU129" s="136" t="s">
        <v>941</v>
      </c>
      <c r="AV129" s="136" t="s">
        <v>941</v>
      </c>
      <c r="AW129" s="136" t="s">
        <v>941</v>
      </c>
      <c r="AX129" s="136" t="s">
        <v>941</v>
      </c>
      <c r="AY129" s="136" t="s">
        <v>941</v>
      </c>
      <c r="AZ129" s="136" t="s">
        <v>941</v>
      </c>
      <c r="BA129" s="136" t="s">
        <v>941</v>
      </c>
      <c r="BB129" s="136" t="s">
        <v>941</v>
      </c>
      <c r="BC129" s="136" t="s">
        <v>941</v>
      </c>
      <c r="BD129" s="136" t="s">
        <v>941</v>
      </c>
      <c r="BE129" s="136" t="s">
        <v>941</v>
      </c>
      <c r="BF129" s="136" t="s">
        <v>941</v>
      </c>
      <c r="BG129" s="136" t="s">
        <v>941</v>
      </c>
      <c r="BH129" s="136" t="s">
        <v>941</v>
      </c>
      <c r="BI129" s="136" t="s">
        <v>941</v>
      </c>
      <c r="BJ129" s="136" t="s">
        <v>941</v>
      </c>
      <c r="BK129" s="136" t="s">
        <v>941</v>
      </c>
      <c r="BL129" s="136" t="s">
        <v>941</v>
      </c>
      <c r="BM129" s="136" t="s">
        <v>941</v>
      </c>
      <c r="BN129" s="136" t="s">
        <v>941</v>
      </c>
      <c r="BO129" s="136" t="s">
        <v>941</v>
      </c>
      <c r="BP129" s="136" t="s">
        <v>941</v>
      </c>
      <c r="BQ129" s="136" t="s">
        <v>941</v>
      </c>
      <c r="BR129" s="136" t="s">
        <v>941</v>
      </c>
      <c r="BS129" s="136" t="s">
        <v>941</v>
      </c>
      <c r="BT129" s="136" t="s">
        <v>941</v>
      </c>
      <c r="BU129" s="136" t="s">
        <v>941</v>
      </c>
      <c r="BV129" s="136" t="s">
        <v>941</v>
      </c>
      <c r="BW129" s="136" t="s">
        <v>941</v>
      </c>
      <c r="BX129" s="136" t="s">
        <v>941</v>
      </c>
      <c r="BY129" s="136" t="s">
        <v>941</v>
      </c>
      <c r="BZ129" s="136" t="s">
        <v>941</v>
      </c>
      <c r="CA129" s="136" t="s">
        <v>941</v>
      </c>
      <c r="CB129" s="136" t="s">
        <v>948</v>
      </c>
      <c r="CC129" s="136" t="s">
        <v>956</v>
      </c>
      <c r="CD129" s="136" t="s">
        <v>3533</v>
      </c>
      <c r="CE129" s="136" t="s">
        <v>948</v>
      </c>
      <c r="CF129" s="136" t="s">
        <v>941</v>
      </c>
      <c r="CG129" s="136" t="s">
        <v>3533</v>
      </c>
      <c r="CH129" s="136" t="s">
        <v>948</v>
      </c>
      <c r="CI129" s="136" t="s">
        <v>941</v>
      </c>
      <c r="CJ129" s="136" t="s">
        <v>941</v>
      </c>
      <c r="CK129" s="136" t="s">
        <v>941</v>
      </c>
      <c r="CL129" s="136" t="s">
        <v>941</v>
      </c>
      <c r="CM129" s="136" t="s">
        <v>941</v>
      </c>
      <c r="CN129" s="136" t="s">
        <v>948</v>
      </c>
      <c r="CO129" s="136" t="s">
        <v>540</v>
      </c>
      <c r="CP129" s="136" t="s">
        <v>941</v>
      </c>
      <c r="CQ129" s="136" t="s">
        <v>941</v>
      </c>
      <c r="CR129" s="136" t="s">
        <v>941</v>
      </c>
      <c r="CS129" s="136" t="s">
        <v>941</v>
      </c>
      <c r="CT129" s="136" t="s">
        <v>941</v>
      </c>
      <c r="CU129" s="136" t="s">
        <v>941</v>
      </c>
      <c r="CV129" s="136" t="s">
        <v>941</v>
      </c>
      <c r="CW129" s="136" t="s">
        <v>941</v>
      </c>
      <c r="CX129" s="136" t="s">
        <v>941</v>
      </c>
      <c r="CY129" s="136" t="s">
        <v>941</v>
      </c>
      <c r="CZ129" s="136" t="s">
        <v>941</v>
      </c>
      <c r="DA129" s="136" t="s">
        <v>941</v>
      </c>
      <c r="DB129" s="136" t="s">
        <v>941</v>
      </c>
      <c r="DC129" s="136" t="s">
        <v>941</v>
      </c>
      <c r="DD129" s="136" t="s">
        <v>941</v>
      </c>
      <c r="DE129" s="136" t="s">
        <v>941</v>
      </c>
      <c r="DF129" s="136" t="s">
        <v>941</v>
      </c>
      <c r="DG129" s="136" t="s">
        <v>941</v>
      </c>
      <c r="DH129" s="136" t="s">
        <v>941</v>
      </c>
      <c r="DI129" s="136" t="s">
        <v>941</v>
      </c>
      <c r="DJ129" s="136" t="s">
        <v>1692</v>
      </c>
      <c r="DK129" s="137">
        <v>42759.443518518521</v>
      </c>
      <c r="DL129" s="136" t="s">
        <v>1692</v>
      </c>
      <c r="DM129" s="137">
        <v>42759.443518518521</v>
      </c>
      <c r="DN129" s="133">
        <v>42086.586863425924</v>
      </c>
      <c r="DO129" s="132" t="s">
        <v>957</v>
      </c>
      <c r="DP129" s="133">
        <v>42086.586863425924</v>
      </c>
    </row>
    <row r="130" spans="1:120" ht="43.5" x14ac:dyDescent="0.35">
      <c r="A130" s="135">
        <v>129</v>
      </c>
      <c r="B130" s="136" t="s">
        <v>4364</v>
      </c>
      <c r="C130" s="135">
        <v>499</v>
      </c>
      <c r="D130" s="135" t="b">
        <v>1</v>
      </c>
      <c r="E130" s="136" t="s">
        <v>941</v>
      </c>
      <c r="F130" s="136" t="s">
        <v>6603</v>
      </c>
      <c r="G130" s="136" t="s">
        <v>943</v>
      </c>
      <c r="H130" s="136" t="s">
        <v>1507</v>
      </c>
      <c r="I130" s="136" t="s">
        <v>4683</v>
      </c>
      <c r="J130" s="136" t="s">
        <v>1508</v>
      </c>
      <c r="K130" s="136" t="s">
        <v>941</v>
      </c>
      <c r="L130" s="136" t="s">
        <v>1507</v>
      </c>
      <c r="M130" s="136" t="s">
        <v>1509</v>
      </c>
      <c r="N130" s="136" t="s">
        <v>1510</v>
      </c>
      <c r="O130" s="136" t="s">
        <v>6604</v>
      </c>
      <c r="P130" s="136" t="s">
        <v>6605</v>
      </c>
      <c r="Q130" s="136" t="s">
        <v>948</v>
      </c>
      <c r="R130" s="136" t="s">
        <v>948</v>
      </c>
      <c r="S130" s="136" t="s">
        <v>6606</v>
      </c>
      <c r="T130" s="136" t="s">
        <v>6607</v>
      </c>
      <c r="U130" s="136" t="s">
        <v>6608</v>
      </c>
      <c r="V130" s="136" t="s">
        <v>6609</v>
      </c>
      <c r="W130" s="136" t="s">
        <v>6610</v>
      </c>
      <c r="X130" s="136" t="s">
        <v>6611</v>
      </c>
      <c r="Y130" s="136" t="s">
        <v>6612</v>
      </c>
      <c r="Z130" s="136" t="s">
        <v>6613</v>
      </c>
      <c r="AA130" s="136" t="s">
        <v>6614</v>
      </c>
      <c r="AB130" s="136" t="s">
        <v>6615</v>
      </c>
      <c r="AC130" s="136" t="s">
        <v>948</v>
      </c>
      <c r="AD130" s="136" t="s">
        <v>6615</v>
      </c>
      <c r="AE130" s="136" t="s">
        <v>6616</v>
      </c>
      <c r="AF130" s="136" t="s">
        <v>6617</v>
      </c>
      <c r="AG130" s="136" t="s">
        <v>1204</v>
      </c>
      <c r="AH130" s="136" t="s">
        <v>6618</v>
      </c>
      <c r="AI130" s="136" t="s">
        <v>948</v>
      </c>
      <c r="AJ130" s="136" t="s">
        <v>1613</v>
      </c>
      <c r="AK130" s="136" t="s">
        <v>948</v>
      </c>
      <c r="AL130" s="136" t="s">
        <v>941</v>
      </c>
      <c r="AM130" s="136" t="s">
        <v>6619</v>
      </c>
      <c r="AN130" s="136" t="s">
        <v>941</v>
      </c>
      <c r="AO130" s="136" t="s">
        <v>941</v>
      </c>
      <c r="AP130" s="136" t="s">
        <v>941</v>
      </c>
      <c r="AQ130" s="136" t="s">
        <v>941</v>
      </c>
      <c r="AR130" s="136" t="s">
        <v>941</v>
      </c>
      <c r="AS130" s="136" t="s">
        <v>941</v>
      </c>
      <c r="AT130" s="136" t="s">
        <v>941</v>
      </c>
      <c r="AU130" s="136" t="s">
        <v>941</v>
      </c>
      <c r="AV130" s="136" t="s">
        <v>941</v>
      </c>
      <c r="AW130" s="136" t="s">
        <v>941</v>
      </c>
      <c r="AX130" s="136" t="s">
        <v>941</v>
      </c>
      <c r="AY130" s="136" t="s">
        <v>941</v>
      </c>
      <c r="AZ130" s="136" t="s">
        <v>941</v>
      </c>
      <c r="BA130" s="136" t="s">
        <v>941</v>
      </c>
      <c r="BB130" s="136" t="s">
        <v>941</v>
      </c>
      <c r="BC130" s="136" t="s">
        <v>941</v>
      </c>
      <c r="BD130" s="136" t="s">
        <v>941</v>
      </c>
      <c r="BE130" s="136" t="s">
        <v>941</v>
      </c>
      <c r="BF130" s="136" t="s">
        <v>941</v>
      </c>
      <c r="BG130" s="136" t="s">
        <v>941</v>
      </c>
      <c r="BH130" s="136" t="s">
        <v>941</v>
      </c>
      <c r="BI130" s="136" t="s">
        <v>941</v>
      </c>
      <c r="BJ130" s="136" t="s">
        <v>941</v>
      </c>
      <c r="BK130" s="136" t="s">
        <v>941</v>
      </c>
      <c r="BL130" s="136" t="s">
        <v>941</v>
      </c>
      <c r="BM130" s="136" t="s">
        <v>941</v>
      </c>
      <c r="BN130" s="136" t="s">
        <v>941</v>
      </c>
      <c r="BO130" s="136" t="s">
        <v>941</v>
      </c>
      <c r="BP130" s="136" t="s">
        <v>941</v>
      </c>
      <c r="BQ130" s="136" t="s">
        <v>941</v>
      </c>
      <c r="BR130" s="136" t="s">
        <v>941</v>
      </c>
      <c r="BS130" s="136" t="s">
        <v>941</v>
      </c>
      <c r="BT130" s="136" t="s">
        <v>941</v>
      </c>
      <c r="BU130" s="136" t="s">
        <v>941</v>
      </c>
      <c r="BV130" s="136" t="s">
        <v>941</v>
      </c>
      <c r="BW130" s="136" t="s">
        <v>941</v>
      </c>
      <c r="BX130" s="136" t="s">
        <v>941</v>
      </c>
      <c r="BY130" s="136" t="s">
        <v>941</v>
      </c>
      <c r="BZ130" s="136" t="s">
        <v>941</v>
      </c>
      <c r="CA130" s="136" t="s">
        <v>941</v>
      </c>
      <c r="CB130" s="136" t="s">
        <v>948</v>
      </c>
      <c r="CC130" s="136" t="s">
        <v>948</v>
      </c>
      <c r="CD130" s="136" t="s">
        <v>941</v>
      </c>
      <c r="CE130" s="136" t="s">
        <v>948</v>
      </c>
      <c r="CF130" s="136" t="s">
        <v>941</v>
      </c>
      <c r="CG130" s="136" t="s">
        <v>948</v>
      </c>
      <c r="CH130" s="136" t="s">
        <v>948</v>
      </c>
      <c r="CI130" s="136" t="s">
        <v>941</v>
      </c>
      <c r="CJ130" s="136" t="s">
        <v>941</v>
      </c>
      <c r="CK130" s="136" t="s">
        <v>941</v>
      </c>
      <c r="CL130" s="136" t="s">
        <v>941</v>
      </c>
      <c r="CM130" s="136" t="s">
        <v>941</v>
      </c>
      <c r="CN130" s="136" t="s">
        <v>948</v>
      </c>
      <c r="CO130" s="136" t="s">
        <v>540</v>
      </c>
      <c r="CP130" s="136" t="s">
        <v>941</v>
      </c>
      <c r="CQ130" s="136" t="s">
        <v>941</v>
      </c>
      <c r="CR130" s="136" t="s">
        <v>941</v>
      </c>
      <c r="CS130" s="136" t="s">
        <v>941</v>
      </c>
      <c r="CT130" s="136" t="s">
        <v>941</v>
      </c>
      <c r="CU130" s="136" t="s">
        <v>941</v>
      </c>
      <c r="CV130" s="136" t="s">
        <v>941</v>
      </c>
      <c r="CW130" s="136" t="s">
        <v>941</v>
      </c>
      <c r="CX130" s="136" t="s">
        <v>941</v>
      </c>
      <c r="CY130" s="136" t="s">
        <v>941</v>
      </c>
      <c r="CZ130" s="136" t="s">
        <v>941</v>
      </c>
      <c r="DA130" s="136" t="s">
        <v>941</v>
      </c>
      <c r="DB130" s="136" t="s">
        <v>941</v>
      </c>
      <c r="DC130" s="136" t="s">
        <v>941</v>
      </c>
      <c r="DD130" s="136" t="s">
        <v>941</v>
      </c>
      <c r="DE130" s="136" t="s">
        <v>941</v>
      </c>
      <c r="DF130" s="136" t="s">
        <v>941</v>
      </c>
      <c r="DG130" s="136" t="s">
        <v>941</v>
      </c>
      <c r="DH130" s="136" t="s">
        <v>941</v>
      </c>
      <c r="DI130" s="136" t="s">
        <v>941</v>
      </c>
      <c r="DJ130" s="136" t="s">
        <v>1353</v>
      </c>
      <c r="DK130" s="137">
        <v>42759.446921296294</v>
      </c>
      <c r="DL130" s="136" t="s">
        <v>1353</v>
      </c>
      <c r="DM130" s="137">
        <v>42759.446921296294</v>
      </c>
      <c r="DN130" s="133">
        <v>42086.586898148147</v>
      </c>
      <c r="DO130" s="132" t="s">
        <v>957</v>
      </c>
      <c r="DP130" s="133">
        <v>42086.586898148147</v>
      </c>
    </row>
    <row r="131" spans="1:120" ht="58" x14ac:dyDescent="0.35">
      <c r="A131" s="135">
        <v>130</v>
      </c>
      <c r="B131" s="136" t="s">
        <v>4364</v>
      </c>
      <c r="C131" s="135">
        <v>306</v>
      </c>
      <c r="D131" s="135" t="b">
        <v>1</v>
      </c>
      <c r="E131" s="136" t="s">
        <v>941</v>
      </c>
      <c r="F131" s="136" t="s">
        <v>4041</v>
      </c>
      <c r="G131" s="136" t="s">
        <v>1135</v>
      </c>
      <c r="H131" s="136" t="s">
        <v>3058</v>
      </c>
      <c r="I131" s="136" t="s">
        <v>6262</v>
      </c>
      <c r="J131" s="136" t="s">
        <v>4041</v>
      </c>
      <c r="K131" s="136" t="s">
        <v>941</v>
      </c>
      <c r="L131" s="136" t="s">
        <v>3058</v>
      </c>
      <c r="M131" s="136" t="s">
        <v>3059</v>
      </c>
      <c r="N131" s="136" t="s">
        <v>3060</v>
      </c>
      <c r="O131" s="136" t="s">
        <v>6620</v>
      </c>
      <c r="P131" s="136" t="s">
        <v>6621</v>
      </c>
      <c r="Q131" s="136" t="s">
        <v>948</v>
      </c>
      <c r="R131" s="136" t="s">
        <v>948</v>
      </c>
      <c r="S131" s="136" t="s">
        <v>6622</v>
      </c>
      <c r="T131" s="136" t="s">
        <v>6623</v>
      </c>
      <c r="U131" s="136" t="s">
        <v>6624</v>
      </c>
      <c r="V131" s="136" t="s">
        <v>948</v>
      </c>
      <c r="W131" s="136" t="s">
        <v>948</v>
      </c>
      <c r="X131" s="136" t="s">
        <v>948</v>
      </c>
      <c r="Y131" s="136" t="s">
        <v>6625</v>
      </c>
      <c r="Z131" s="136" t="s">
        <v>6626</v>
      </c>
      <c r="AA131" s="136" t="s">
        <v>948</v>
      </c>
      <c r="AB131" s="136" t="s">
        <v>6627</v>
      </c>
      <c r="AC131" s="136" t="s">
        <v>948</v>
      </c>
      <c r="AD131" s="136" t="s">
        <v>6627</v>
      </c>
      <c r="AE131" s="136" t="s">
        <v>6628</v>
      </c>
      <c r="AF131" s="136" t="s">
        <v>6629</v>
      </c>
      <c r="AG131" s="136" t="s">
        <v>2230</v>
      </c>
      <c r="AH131" s="136" t="s">
        <v>6630</v>
      </c>
      <c r="AI131" s="136" t="s">
        <v>948</v>
      </c>
      <c r="AJ131" s="136" t="s">
        <v>948</v>
      </c>
      <c r="AK131" s="136" t="s">
        <v>948</v>
      </c>
      <c r="AL131" s="136" t="s">
        <v>941</v>
      </c>
      <c r="AM131" s="136" t="s">
        <v>6630</v>
      </c>
      <c r="AN131" s="136" t="s">
        <v>941</v>
      </c>
      <c r="AO131" s="136" t="s">
        <v>941</v>
      </c>
      <c r="AP131" s="136" t="s">
        <v>941</v>
      </c>
      <c r="AQ131" s="136" t="s">
        <v>941</v>
      </c>
      <c r="AR131" s="136" t="s">
        <v>941</v>
      </c>
      <c r="AS131" s="136" t="s">
        <v>941</v>
      </c>
      <c r="AT131" s="136" t="s">
        <v>941</v>
      </c>
      <c r="AU131" s="136" t="s">
        <v>941</v>
      </c>
      <c r="AV131" s="136" t="s">
        <v>941</v>
      </c>
      <c r="AW131" s="136" t="s">
        <v>941</v>
      </c>
      <c r="AX131" s="136" t="s">
        <v>941</v>
      </c>
      <c r="AY131" s="136" t="s">
        <v>941</v>
      </c>
      <c r="AZ131" s="136" t="s">
        <v>941</v>
      </c>
      <c r="BA131" s="136" t="s">
        <v>941</v>
      </c>
      <c r="BB131" s="136" t="s">
        <v>941</v>
      </c>
      <c r="BC131" s="136" t="s">
        <v>941</v>
      </c>
      <c r="BD131" s="136" t="s">
        <v>941</v>
      </c>
      <c r="BE131" s="136" t="s">
        <v>941</v>
      </c>
      <c r="BF131" s="136" t="s">
        <v>941</v>
      </c>
      <c r="BG131" s="136" t="s">
        <v>941</v>
      </c>
      <c r="BH131" s="136" t="s">
        <v>941</v>
      </c>
      <c r="BI131" s="136" t="s">
        <v>941</v>
      </c>
      <c r="BJ131" s="136" t="s">
        <v>941</v>
      </c>
      <c r="BK131" s="136" t="s">
        <v>941</v>
      </c>
      <c r="BL131" s="136" t="s">
        <v>941</v>
      </c>
      <c r="BM131" s="136" t="s">
        <v>941</v>
      </c>
      <c r="BN131" s="136" t="s">
        <v>941</v>
      </c>
      <c r="BO131" s="136" t="s">
        <v>941</v>
      </c>
      <c r="BP131" s="136" t="s">
        <v>941</v>
      </c>
      <c r="BQ131" s="136" t="s">
        <v>941</v>
      </c>
      <c r="BR131" s="136" t="s">
        <v>6631</v>
      </c>
      <c r="BS131" s="136" t="s">
        <v>968</v>
      </c>
      <c r="BT131" s="136" t="s">
        <v>941</v>
      </c>
      <c r="BU131" s="136" t="s">
        <v>941</v>
      </c>
      <c r="BV131" s="136" t="s">
        <v>941</v>
      </c>
      <c r="BW131" s="136" t="s">
        <v>941</v>
      </c>
      <c r="BX131" s="136" t="s">
        <v>941</v>
      </c>
      <c r="BY131" s="136" t="s">
        <v>941</v>
      </c>
      <c r="BZ131" s="136" t="s">
        <v>941</v>
      </c>
      <c r="CA131" s="136" t="s">
        <v>941</v>
      </c>
      <c r="CB131" s="136" t="s">
        <v>968</v>
      </c>
      <c r="CC131" s="136" t="s">
        <v>948</v>
      </c>
      <c r="CD131" s="136" t="s">
        <v>941</v>
      </c>
      <c r="CE131" s="136" t="s">
        <v>948</v>
      </c>
      <c r="CF131" s="136" t="s">
        <v>941</v>
      </c>
      <c r="CG131" s="136" t="s">
        <v>948</v>
      </c>
      <c r="CH131" s="136" t="s">
        <v>948</v>
      </c>
      <c r="CI131" s="136" t="s">
        <v>941</v>
      </c>
      <c r="CJ131" s="136" t="s">
        <v>941</v>
      </c>
      <c r="CK131" s="136" t="s">
        <v>941</v>
      </c>
      <c r="CL131" s="136" t="s">
        <v>941</v>
      </c>
      <c r="CM131" s="136" t="s">
        <v>941</v>
      </c>
      <c r="CN131" s="136" t="s">
        <v>948</v>
      </c>
      <c r="CO131" s="136" t="s">
        <v>540</v>
      </c>
      <c r="CP131" s="136" t="s">
        <v>941</v>
      </c>
      <c r="CQ131" s="136" t="s">
        <v>941</v>
      </c>
      <c r="CR131" s="136" t="s">
        <v>941</v>
      </c>
      <c r="CS131" s="136" t="s">
        <v>941</v>
      </c>
      <c r="CT131" s="136" t="s">
        <v>941</v>
      </c>
      <c r="CU131" s="136" t="s">
        <v>941</v>
      </c>
      <c r="CV131" s="136" t="s">
        <v>941</v>
      </c>
      <c r="CW131" s="136" t="s">
        <v>941</v>
      </c>
      <c r="CX131" s="136" t="s">
        <v>941</v>
      </c>
      <c r="CY131" s="136" t="s">
        <v>941</v>
      </c>
      <c r="CZ131" s="136" t="s">
        <v>941</v>
      </c>
      <c r="DA131" s="136" t="s">
        <v>941</v>
      </c>
      <c r="DB131" s="136" t="s">
        <v>941</v>
      </c>
      <c r="DC131" s="136" t="s">
        <v>941</v>
      </c>
      <c r="DD131" s="136" t="s">
        <v>941</v>
      </c>
      <c r="DE131" s="136" t="s">
        <v>941</v>
      </c>
      <c r="DF131" s="136" t="s">
        <v>941</v>
      </c>
      <c r="DG131" s="136" t="s">
        <v>941</v>
      </c>
      <c r="DH131" s="136" t="s">
        <v>941</v>
      </c>
      <c r="DI131" s="136" t="s">
        <v>941</v>
      </c>
      <c r="DJ131" s="136" t="s">
        <v>1692</v>
      </c>
      <c r="DK131" s="137">
        <v>42759.451099537036</v>
      </c>
      <c r="DL131" s="136" t="s">
        <v>1692</v>
      </c>
      <c r="DM131" s="137">
        <v>42759.451099537036</v>
      </c>
      <c r="DN131" s="133">
        <v>42086.58693287037</v>
      </c>
      <c r="DO131" s="132" t="s">
        <v>957</v>
      </c>
      <c r="DP131" s="133">
        <v>42086.58693287037</v>
      </c>
    </row>
    <row r="132" spans="1:120" ht="43.5" x14ac:dyDescent="0.35">
      <c r="A132" s="135">
        <v>131</v>
      </c>
      <c r="B132" s="136" t="s">
        <v>4364</v>
      </c>
      <c r="C132" s="135">
        <v>324</v>
      </c>
      <c r="D132" s="135" t="b">
        <v>1</v>
      </c>
      <c r="E132" s="136" t="s">
        <v>941</v>
      </c>
      <c r="F132" s="136" t="s">
        <v>2232</v>
      </c>
      <c r="G132" s="136" t="s">
        <v>981</v>
      </c>
      <c r="H132" s="136" t="s">
        <v>6632</v>
      </c>
      <c r="I132" s="136" t="s">
        <v>6262</v>
      </c>
      <c r="J132" s="136" t="s">
        <v>6633</v>
      </c>
      <c r="K132" s="136" t="s">
        <v>483</v>
      </c>
      <c r="L132" s="136" t="s">
        <v>6632</v>
      </c>
      <c r="M132" s="136" t="s">
        <v>6634</v>
      </c>
      <c r="N132" s="136" t="s">
        <v>6635</v>
      </c>
      <c r="O132" s="136" t="s">
        <v>6636</v>
      </c>
      <c r="P132" s="136" t="s">
        <v>6637</v>
      </c>
      <c r="Q132" s="136" t="s">
        <v>6638</v>
      </c>
      <c r="R132" s="136" t="s">
        <v>948</v>
      </c>
      <c r="S132" s="136" t="s">
        <v>6639</v>
      </c>
      <c r="T132" s="136" t="s">
        <v>6640</v>
      </c>
      <c r="U132" s="136" t="s">
        <v>6641</v>
      </c>
      <c r="V132" s="136" t="s">
        <v>948</v>
      </c>
      <c r="W132" s="136" t="s">
        <v>948</v>
      </c>
      <c r="X132" s="136" t="s">
        <v>948</v>
      </c>
      <c r="Y132" s="136" t="s">
        <v>6642</v>
      </c>
      <c r="Z132" s="136" t="s">
        <v>6643</v>
      </c>
      <c r="AA132" s="136" t="s">
        <v>948</v>
      </c>
      <c r="AB132" s="136" t="s">
        <v>6644</v>
      </c>
      <c r="AC132" s="136" t="s">
        <v>948</v>
      </c>
      <c r="AD132" s="136" t="s">
        <v>6644</v>
      </c>
      <c r="AE132" s="136" t="s">
        <v>6645</v>
      </c>
      <c r="AF132" s="136" t="s">
        <v>6646</v>
      </c>
      <c r="AG132" s="136" t="s">
        <v>1051</v>
      </c>
      <c r="AH132" s="136" t="s">
        <v>6647</v>
      </c>
      <c r="AI132" s="136" t="s">
        <v>1877</v>
      </c>
      <c r="AJ132" s="136" t="s">
        <v>948</v>
      </c>
      <c r="AK132" s="136" t="s">
        <v>6648</v>
      </c>
      <c r="AL132" s="136" t="s">
        <v>941</v>
      </c>
      <c r="AM132" s="136" t="s">
        <v>6649</v>
      </c>
      <c r="AN132" s="136" t="s">
        <v>941</v>
      </c>
      <c r="AO132" s="136" t="s">
        <v>941</v>
      </c>
      <c r="AP132" s="136" t="s">
        <v>941</v>
      </c>
      <c r="AQ132" s="136" t="s">
        <v>941</v>
      </c>
      <c r="AR132" s="136" t="s">
        <v>941</v>
      </c>
      <c r="AS132" s="136" t="s">
        <v>941</v>
      </c>
      <c r="AT132" s="136" t="s">
        <v>941</v>
      </c>
      <c r="AU132" s="136" t="s">
        <v>941</v>
      </c>
      <c r="AV132" s="136" t="s">
        <v>941</v>
      </c>
      <c r="AW132" s="136" t="s">
        <v>941</v>
      </c>
      <c r="AX132" s="136" t="s">
        <v>941</v>
      </c>
      <c r="AY132" s="136" t="s">
        <v>941</v>
      </c>
      <c r="AZ132" s="136" t="s">
        <v>941</v>
      </c>
      <c r="BA132" s="136" t="s">
        <v>941</v>
      </c>
      <c r="BB132" s="136" t="s">
        <v>941</v>
      </c>
      <c r="BC132" s="136" t="s">
        <v>941</v>
      </c>
      <c r="BD132" s="136" t="s">
        <v>941</v>
      </c>
      <c r="BE132" s="136" t="s">
        <v>941</v>
      </c>
      <c r="BF132" s="136" t="s">
        <v>941</v>
      </c>
      <c r="BG132" s="136" t="s">
        <v>941</v>
      </c>
      <c r="BH132" s="136" t="s">
        <v>941</v>
      </c>
      <c r="BI132" s="136" t="s">
        <v>941</v>
      </c>
      <c r="BJ132" s="136" t="s">
        <v>941</v>
      </c>
      <c r="BK132" s="136" t="s">
        <v>941</v>
      </c>
      <c r="BL132" s="136" t="s">
        <v>941</v>
      </c>
      <c r="BM132" s="136" t="s">
        <v>941</v>
      </c>
      <c r="BN132" s="136" t="s">
        <v>941</v>
      </c>
      <c r="BO132" s="136" t="s">
        <v>941</v>
      </c>
      <c r="BP132" s="136" t="s">
        <v>941</v>
      </c>
      <c r="BQ132" s="136" t="s">
        <v>941</v>
      </c>
      <c r="BR132" s="136" t="s">
        <v>941</v>
      </c>
      <c r="BS132" s="136" t="s">
        <v>941</v>
      </c>
      <c r="BT132" s="136" t="s">
        <v>941</v>
      </c>
      <c r="BU132" s="136" t="s">
        <v>941</v>
      </c>
      <c r="BV132" s="136" t="s">
        <v>941</v>
      </c>
      <c r="BW132" s="136" t="s">
        <v>941</v>
      </c>
      <c r="BX132" s="136" t="s">
        <v>941</v>
      </c>
      <c r="BY132" s="136" t="s">
        <v>941</v>
      </c>
      <c r="BZ132" s="136" t="s">
        <v>941</v>
      </c>
      <c r="CA132" s="136" t="s">
        <v>941</v>
      </c>
      <c r="CB132" s="136" t="s">
        <v>948</v>
      </c>
      <c r="CC132" s="136" t="s">
        <v>948</v>
      </c>
      <c r="CD132" s="136" t="s">
        <v>941</v>
      </c>
      <c r="CE132" s="136" t="s">
        <v>948</v>
      </c>
      <c r="CF132" s="136" t="s">
        <v>941</v>
      </c>
      <c r="CG132" s="136" t="s">
        <v>948</v>
      </c>
      <c r="CH132" s="136" t="s">
        <v>948</v>
      </c>
      <c r="CI132" s="136" t="s">
        <v>941</v>
      </c>
      <c r="CJ132" s="136" t="s">
        <v>941</v>
      </c>
      <c r="CK132" s="136" t="s">
        <v>941</v>
      </c>
      <c r="CL132" s="136" t="s">
        <v>941</v>
      </c>
      <c r="CM132" s="136" t="s">
        <v>941</v>
      </c>
      <c r="CN132" s="136" t="s">
        <v>948</v>
      </c>
      <c r="CO132" s="136" t="s">
        <v>540</v>
      </c>
      <c r="CP132" s="136" t="s">
        <v>941</v>
      </c>
      <c r="CQ132" s="136" t="s">
        <v>941</v>
      </c>
      <c r="CR132" s="136" t="s">
        <v>941</v>
      </c>
      <c r="CS132" s="136" t="s">
        <v>941</v>
      </c>
      <c r="CT132" s="136" t="s">
        <v>941</v>
      </c>
      <c r="CU132" s="136" t="s">
        <v>941</v>
      </c>
      <c r="CV132" s="136" t="s">
        <v>941</v>
      </c>
      <c r="CW132" s="136" t="s">
        <v>941</v>
      </c>
      <c r="CX132" s="136" t="s">
        <v>941</v>
      </c>
      <c r="CY132" s="136" t="s">
        <v>941</v>
      </c>
      <c r="CZ132" s="136" t="s">
        <v>941</v>
      </c>
      <c r="DA132" s="136" t="s">
        <v>941</v>
      </c>
      <c r="DB132" s="136" t="s">
        <v>941</v>
      </c>
      <c r="DC132" s="136" t="s">
        <v>941</v>
      </c>
      <c r="DD132" s="136" t="s">
        <v>941</v>
      </c>
      <c r="DE132" s="136" t="s">
        <v>941</v>
      </c>
      <c r="DF132" s="136" t="s">
        <v>941</v>
      </c>
      <c r="DG132" s="136" t="s">
        <v>941</v>
      </c>
      <c r="DH132" s="136" t="s">
        <v>941</v>
      </c>
      <c r="DI132" s="136" t="s">
        <v>941</v>
      </c>
      <c r="DJ132" s="136" t="s">
        <v>1692</v>
      </c>
      <c r="DK132" s="137">
        <v>42759.458854166667</v>
      </c>
      <c r="DL132" s="136" t="s">
        <v>1692</v>
      </c>
      <c r="DM132" s="137">
        <v>42759.458854166667</v>
      </c>
      <c r="DN132" s="133">
        <v>42086.586944444447</v>
      </c>
      <c r="DO132" s="132" t="s">
        <v>1692</v>
      </c>
      <c r="DP132" s="133">
        <v>42152.538217592592</v>
      </c>
    </row>
    <row r="133" spans="1:120" ht="72.5" x14ac:dyDescent="0.35">
      <c r="A133" s="135">
        <v>132</v>
      </c>
      <c r="B133" s="136" t="s">
        <v>4364</v>
      </c>
      <c r="C133" s="135">
        <v>641</v>
      </c>
      <c r="D133" s="135" t="b">
        <v>1</v>
      </c>
      <c r="E133" s="136" t="s">
        <v>941</v>
      </c>
      <c r="F133" s="136" t="s">
        <v>3761</v>
      </c>
      <c r="G133" s="136" t="s">
        <v>6650</v>
      </c>
      <c r="H133" s="136" t="s">
        <v>1820</v>
      </c>
      <c r="I133" s="136" t="s">
        <v>6262</v>
      </c>
      <c r="J133" s="136" t="s">
        <v>3762</v>
      </c>
      <c r="K133" s="136" t="s">
        <v>371</v>
      </c>
      <c r="L133" s="136" t="s">
        <v>1821</v>
      </c>
      <c r="M133" s="136" t="s">
        <v>941</v>
      </c>
      <c r="N133" s="136" t="s">
        <v>6651</v>
      </c>
      <c r="O133" s="136" t="s">
        <v>6652</v>
      </c>
      <c r="P133" s="136" t="s">
        <v>6653</v>
      </c>
      <c r="Q133" s="136" t="s">
        <v>6654</v>
      </c>
      <c r="R133" s="136" t="s">
        <v>6655</v>
      </c>
      <c r="S133" s="136" t="s">
        <v>6656</v>
      </c>
      <c r="T133" s="136" t="s">
        <v>6657</v>
      </c>
      <c r="U133" s="136" t="s">
        <v>6658</v>
      </c>
      <c r="V133" s="136" t="s">
        <v>6659</v>
      </c>
      <c r="W133" s="136" t="s">
        <v>6660</v>
      </c>
      <c r="X133" s="136" t="s">
        <v>6661</v>
      </c>
      <c r="Y133" s="136" t="s">
        <v>6662</v>
      </c>
      <c r="Z133" s="136" t="s">
        <v>6663</v>
      </c>
      <c r="AA133" s="136" t="s">
        <v>948</v>
      </c>
      <c r="AB133" s="136" t="s">
        <v>6664</v>
      </c>
      <c r="AC133" s="136" t="s">
        <v>6665</v>
      </c>
      <c r="AD133" s="136" t="s">
        <v>6666</v>
      </c>
      <c r="AE133" s="136" t="s">
        <v>6667</v>
      </c>
      <c r="AF133" s="136" t="s">
        <v>6668</v>
      </c>
      <c r="AG133" s="136" t="s">
        <v>1569</v>
      </c>
      <c r="AH133" s="136" t="s">
        <v>6669</v>
      </c>
      <c r="AI133" s="136" t="s">
        <v>3025</v>
      </c>
      <c r="AJ133" s="136" t="s">
        <v>2119</v>
      </c>
      <c r="AK133" s="136" t="s">
        <v>948</v>
      </c>
      <c r="AL133" s="136" t="s">
        <v>941</v>
      </c>
      <c r="AM133" s="136" t="s">
        <v>6670</v>
      </c>
      <c r="AN133" s="136" t="s">
        <v>941</v>
      </c>
      <c r="AO133" s="136" t="s">
        <v>941</v>
      </c>
      <c r="AP133" s="136" t="s">
        <v>941</v>
      </c>
      <c r="AQ133" s="136" t="s">
        <v>941</v>
      </c>
      <c r="AR133" s="136" t="s">
        <v>941</v>
      </c>
      <c r="AS133" s="136" t="s">
        <v>941</v>
      </c>
      <c r="AT133" s="136" t="s">
        <v>941</v>
      </c>
      <c r="AU133" s="136" t="s">
        <v>941</v>
      </c>
      <c r="AV133" s="136" t="s">
        <v>941</v>
      </c>
      <c r="AW133" s="136" t="s">
        <v>941</v>
      </c>
      <c r="AX133" s="136" t="s">
        <v>941</v>
      </c>
      <c r="AY133" s="136" t="s">
        <v>941</v>
      </c>
      <c r="AZ133" s="136" t="s">
        <v>941</v>
      </c>
      <c r="BA133" s="136" t="s">
        <v>941</v>
      </c>
      <c r="BB133" s="136" t="s">
        <v>941</v>
      </c>
      <c r="BC133" s="136" t="s">
        <v>941</v>
      </c>
      <c r="BD133" s="136" t="s">
        <v>941</v>
      </c>
      <c r="BE133" s="136" t="s">
        <v>941</v>
      </c>
      <c r="BF133" s="136" t="s">
        <v>941</v>
      </c>
      <c r="BG133" s="136" t="s">
        <v>941</v>
      </c>
      <c r="BH133" s="136" t="s">
        <v>941</v>
      </c>
      <c r="BI133" s="136" t="s">
        <v>941</v>
      </c>
      <c r="BJ133" s="136" t="s">
        <v>941</v>
      </c>
      <c r="BK133" s="136" t="s">
        <v>941</v>
      </c>
      <c r="BL133" s="136" t="s">
        <v>941</v>
      </c>
      <c r="BM133" s="136" t="s">
        <v>941</v>
      </c>
      <c r="BN133" s="136" t="s">
        <v>941</v>
      </c>
      <c r="BO133" s="136" t="s">
        <v>941</v>
      </c>
      <c r="BP133" s="136" t="s">
        <v>941</v>
      </c>
      <c r="BQ133" s="136" t="s">
        <v>941</v>
      </c>
      <c r="BR133" s="136" t="s">
        <v>941</v>
      </c>
      <c r="BS133" s="136" t="s">
        <v>941</v>
      </c>
      <c r="BT133" s="136" t="s">
        <v>941</v>
      </c>
      <c r="BU133" s="136" t="s">
        <v>941</v>
      </c>
      <c r="BV133" s="136" t="s">
        <v>941</v>
      </c>
      <c r="BW133" s="136" t="s">
        <v>941</v>
      </c>
      <c r="BX133" s="136" t="s">
        <v>941</v>
      </c>
      <c r="BY133" s="136" t="s">
        <v>941</v>
      </c>
      <c r="BZ133" s="136" t="s">
        <v>941</v>
      </c>
      <c r="CA133" s="136" t="s">
        <v>941</v>
      </c>
      <c r="CB133" s="136" t="s">
        <v>948</v>
      </c>
      <c r="CC133" s="136" t="s">
        <v>948</v>
      </c>
      <c r="CD133" s="136" t="s">
        <v>941</v>
      </c>
      <c r="CE133" s="136" t="s">
        <v>948</v>
      </c>
      <c r="CF133" s="136" t="s">
        <v>941</v>
      </c>
      <c r="CG133" s="136" t="s">
        <v>948</v>
      </c>
      <c r="CH133" s="136" t="s">
        <v>948</v>
      </c>
      <c r="CI133" s="136" t="s">
        <v>941</v>
      </c>
      <c r="CJ133" s="136" t="s">
        <v>941</v>
      </c>
      <c r="CK133" s="136" t="s">
        <v>941</v>
      </c>
      <c r="CL133" s="136" t="s">
        <v>941</v>
      </c>
      <c r="CM133" s="136" t="s">
        <v>941</v>
      </c>
      <c r="CN133" s="136" t="s">
        <v>948</v>
      </c>
      <c r="CO133" s="136" t="s">
        <v>540</v>
      </c>
      <c r="CP133" s="136" t="s">
        <v>941</v>
      </c>
      <c r="CQ133" s="136" t="s">
        <v>941</v>
      </c>
      <c r="CR133" s="136" t="s">
        <v>941</v>
      </c>
      <c r="CS133" s="136" t="s">
        <v>941</v>
      </c>
      <c r="CT133" s="136" t="s">
        <v>941</v>
      </c>
      <c r="CU133" s="136" t="s">
        <v>941</v>
      </c>
      <c r="CV133" s="136" t="s">
        <v>941</v>
      </c>
      <c r="CW133" s="136" t="s">
        <v>941</v>
      </c>
      <c r="CX133" s="136" t="s">
        <v>941</v>
      </c>
      <c r="CY133" s="136" t="s">
        <v>941</v>
      </c>
      <c r="CZ133" s="136" t="s">
        <v>941</v>
      </c>
      <c r="DA133" s="136" t="s">
        <v>941</v>
      </c>
      <c r="DB133" s="136" t="s">
        <v>941</v>
      </c>
      <c r="DC133" s="136" t="s">
        <v>941</v>
      </c>
      <c r="DD133" s="136" t="s">
        <v>941</v>
      </c>
      <c r="DE133" s="136" t="s">
        <v>941</v>
      </c>
      <c r="DF133" s="136" t="s">
        <v>941</v>
      </c>
      <c r="DG133" s="136" t="s">
        <v>941</v>
      </c>
      <c r="DH133" s="136" t="s">
        <v>941</v>
      </c>
      <c r="DI133" s="136" t="s">
        <v>941</v>
      </c>
      <c r="DJ133" s="136" t="s">
        <v>1692</v>
      </c>
      <c r="DK133" s="137">
        <v>42759.461064814815</v>
      </c>
      <c r="DL133" s="136" t="s">
        <v>1692</v>
      </c>
      <c r="DM133" s="137">
        <v>42759.461064814815</v>
      </c>
      <c r="DN133" s="133">
        <v>42086.586956018517</v>
      </c>
      <c r="DO133" s="132" t="s">
        <v>957</v>
      </c>
      <c r="DP133" s="133">
        <v>42086.586956018517</v>
      </c>
    </row>
    <row r="134" spans="1:120" ht="116" x14ac:dyDescent="0.35">
      <c r="A134" s="135">
        <v>133</v>
      </c>
      <c r="B134" s="136" t="s">
        <v>4364</v>
      </c>
      <c r="C134" s="135">
        <v>409</v>
      </c>
      <c r="D134" s="135" t="b">
        <v>1</v>
      </c>
      <c r="E134" s="136" t="s">
        <v>941</v>
      </c>
      <c r="F134" s="136" t="s">
        <v>3457</v>
      </c>
      <c r="G134" s="136" t="s">
        <v>943</v>
      </c>
      <c r="H134" s="136" t="s">
        <v>6671</v>
      </c>
      <c r="I134" s="136" t="s">
        <v>5839</v>
      </c>
      <c r="J134" s="136" t="s">
        <v>3457</v>
      </c>
      <c r="K134" s="136" t="s">
        <v>941</v>
      </c>
      <c r="L134" s="136" t="s">
        <v>6671</v>
      </c>
      <c r="M134" s="136" t="s">
        <v>6672</v>
      </c>
      <c r="N134" s="136" t="s">
        <v>3458</v>
      </c>
      <c r="O134" s="136" t="s">
        <v>948</v>
      </c>
      <c r="P134" s="136" t="s">
        <v>948</v>
      </c>
      <c r="Q134" s="136" t="s">
        <v>948</v>
      </c>
      <c r="R134" s="136" t="s">
        <v>6673</v>
      </c>
      <c r="S134" s="136" t="s">
        <v>6673</v>
      </c>
      <c r="T134" s="136" t="s">
        <v>6674</v>
      </c>
      <c r="U134" s="136" t="s">
        <v>6675</v>
      </c>
      <c r="V134" s="136" t="s">
        <v>6673</v>
      </c>
      <c r="W134" s="136" t="s">
        <v>2876</v>
      </c>
      <c r="X134" s="136" t="s">
        <v>6676</v>
      </c>
      <c r="Y134" s="136" t="s">
        <v>6677</v>
      </c>
      <c r="Z134" s="136" t="s">
        <v>6678</v>
      </c>
      <c r="AA134" s="136" t="s">
        <v>948</v>
      </c>
      <c r="AB134" s="136" t="s">
        <v>6679</v>
      </c>
      <c r="AC134" s="136" t="s">
        <v>948</v>
      </c>
      <c r="AD134" s="136" t="s">
        <v>6679</v>
      </c>
      <c r="AE134" s="136" t="s">
        <v>6680</v>
      </c>
      <c r="AF134" s="136" t="s">
        <v>6681</v>
      </c>
      <c r="AG134" s="136" t="s">
        <v>1882</v>
      </c>
      <c r="AH134" s="136" t="s">
        <v>6682</v>
      </c>
      <c r="AI134" s="136" t="s">
        <v>948</v>
      </c>
      <c r="AJ134" s="136" t="s">
        <v>1615</v>
      </c>
      <c r="AK134" s="136" t="s">
        <v>948</v>
      </c>
      <c r="AL134" s="136" t="s">
        <v>941</v>
      </c>
      <c r="AM134" s="136" t="s">
        <v>6683</v>
      </c>
      <c r="AN134" s="136" t="s">
        <v>941</v>
      </c>
      <c r="AO134" s="136" t="s">
        <v>941</v>
      </c>
      <c r="AP134" s="136" t="s">
        <v>941</v>
      </c>
      <c r="AQ134" s="136" t="s">
        <v>941</v>
      </c>
      <c r="AR134" s="136" t="s">
        <v>941</v>
      </c>
      <c r="AS134" s="136" t="s">
        <v>941</v>
      </c>
      <c r="AT134" s="136" t="s">
        <v>941</v>
      </c>
      <c r="AU134" s="136" t="s">
        <v>941</v>
      </c>
      <c r="AV134" s="136" t="s">
        <v>941</v>
      </c>
      <c r="AW134" s="136" t="s">
        <v>941</v>
      </c>
      <c r="AX134" s="136" t="s">
        <v>941</v>
      </c>
      <c r="AY134" s="136" t="s">
        <v>941</v>
      </c>
      <c r="AZ134" s="136" t="s">
        <v>941</v>
      </c>
      <c r="BA134" s="136" t="s">
        <v>941</v>
      </c>
      <c r="BB134" s="136" t="s">
        <v>941</v>
      </c>
      <c r="BC134" s="136" t="s">
        <v>941</v>
      </c>
      <c r="BD134" s="136" t="s">
        <v>941</v>
      </c>
      <c r="BE134" s="136" t="s">
        <v>941</v>
      </c>
      <c r="BF134" s="136" t="s">
        <v>941</v>
      </c>
      <c r="BG134" s="136" t="s">
        <v>941</v>
      </c>
      <c r="BH134" s="136" t="s">
        <v>941</v>
      </c>
      <c r="BI134" s="136" t="s">
        <v>941</v>
      </c>
      <c r="BJ134" s="136" t="s">
        <v>941</v>
      </c>
      <c r="BK134" s="136" t="s">
        <v>941</v>
      </c>
      <c r="BL134" s="136" t="s">
        <v>941</v>
      </c>
      <c r="BM134" s="136" t="s">
        <v>941</v>
      </c>
      <c r="BN134" s="136" t="s">
        <v>941</v>
      </c>
      <c r="BO134" s="136" t="s">
        <v>941</v>
      </c>
      <c r="BP134" s="136" t="s">
        <v>941</v>
      </c>
      <c r="BQ134" s="136" t="s">
        <v>941</v>
      </c>
      <c r="BR134" s="136" t="s">
        <v>941</v>
      </c>
      <c r="BS134" s="136" t="s">
        <v>941</v>
      </c>
      <c r="BT134" s="136" t="s">
        <v>941</v>
      </c>
      <c r="BU134" s="136" t="s">
        <v>941</v>
      </c>
      <c r="BV134" s="136" t="s">
        <v>941</v>
      </c>
      <c r="BW134" s="136" t="s">
        <v>941</v>
      </c>
      <c r="BX134" s="136" t="s">
        <v>941</v>
      </c>
      <c r="BY134" s="136" t="s">
        <v>941</v>
      </c>
      <c r="BZ134" s="136" t="s">
        <v>941</v>
      </c>
      <c r="CA134" s="136" t="s">
        <v>941</v>
      </c>
      <c r="CB134" s="136" t="s">
        <v>948</v>
      </c>
      <c r="CC134" s="136" t="s">
        <v>948</v>
      </c>
      <c r="CD134" s="136" t="s">
        <v>941</v>
      </c>
      <c r="CE134" s="136" t="s">
        <v>948</v>
      </c>
      <c r="CF134" s="136" t="s">
        <v>941</v>
      </c>
      <c r="CG134" s="136" t="s">
        <v>948</v>
      </c>
      <c r="CH134" s="136" t="s">
        <v>948</v>
      </c>
      <c r="CI134" s="136" t="s">
        <v>941</v>
      </c>
      <c r="CJ134" s="136" t="s">
        <v>941</v>
      </c>
      <c r="CK134" s="136" t="s">
        <v>941</v>
      </c>
      <c r="CL134" s="136" t="s">
        <v>941</v>
      </c>
      <c r="CM134" s="136" t="s">
        <v>941</v>
      </c>
      <c r="CN134" s="136" t="s">
        <v>948</v>
      </c>
      <c r="CO134" s="136" t="s">
        <v>540</v>
      </c>
      <c r="CP134" s="136" t="s">
        <v>941</v>
      </c>
      <c r="CQ134" s="136" t="s">
        <v>941</v>
      </c>
      <c r="CR134" s="136" t="s">
        <v>941</v>
      </c>
      <c r="CS134" s="136" t="s">
        <v>941</v>
      </c>
      <c r="CT134" s="136" t="s">
        <v>941</v>
      </c>
      <c r="CU134" s="136" t="s">
        <v>941</v>
      </c>
      <c r="CV134" s="136" t="s">
        <v>941</v>
      </c>
      <c r="CW134" s="136" t="s">
        <v>941</v>
      </c>
      <c r="CX134" s="136" t="s">
        <v>941</v>
      </c>
      <c r="CY134" s="136" t="s">
        <v>941</v>
      </c>
      <c r="CZ134" s="136" t="s">
        <v>941</v>
      </c>
      <c r="DA134" s="136" t="s">
        <v>941</v>
      </c>
      <c r="DB134" s="136" t="s">
        <v>941</v>
      </c>
      <c r="DC134" s="136" t="s">
        <v>6684</v>
      </c>
      <c r="DD134" s="136" t="s">
        <v>941</v>
      </c>
      <c r="DE134" s="136" t="s">
        <v>941</v>
      </c>
      <c r="DF134" s="136" t="s">
        <v>941</v>
      </c>
      <c r="DG134" s="136" t="s">
        <v>941</v>
      </c>
      <c r="DH134" s="136" t="s">
        <v>941</v>
      </c>
      <c r="DI134" s="136" t="s">
        <v>941</v>
      </c>
      <c r="DJ134" s="136" t="s">
        <v>1692</v>
      </c>
      <c r="DK134" s="137">
        <v>42759.468900462962</v>
      </c>
      <c r="DL134" s="136" t="s">
        <v>1692</v>
      </c>
      <c r="DM134" s="137">
        <v>42759.469074074077</v>
      </c>
      <c r="DN134" s="133">
        <v>42086.58697916667</v>
      </c>
      <c r="DO134" s="132" t="s">
        <v>1692</v>
      </c>
      <c r="DP134" s="133">
        <v>42153.64</v>
      </c>
    </row>
    <row r="135" spans="1:120" ht="116" x14ac:dyDescent="0.35">
      <c r="A135" s="135">
        <v>134</v>
      </c>
      <c r="B135" s="136" t="s">
        <v>4364</v>
      </c>
      <c r="C135" s="135">
        <v>162</v>
      </c>
      <c r="D135" s="135" t="b">
        <v>1</v>
      </c>
      <c r="E135" s="136" t="s">
        <v>941</v>
      </c>
      <c r="F135" s="136" t="s">
        <v>2786</v>
      </c>
      <c r="G135" s="136" t="s">
        <v>989</v>
      </c>
      <c r="H135" s="136" t="s">
        <v>2787</v>
      </c>
      <c r="I135" s="136" t="s">
        <v>6209</v>
      </c>
      <c r="J135" s="136" t="s">
        <v>2788</v>
      </c>
      <c r="K135" s="136" t="s">
        <v>194</v>
      </c>
      <c r="L135" s="136" t="s">
        <v>2789</v>
      </c>
      <c r="M135" s="136" t="s">
        <v>2790</v>
      </c>
      <c r="N135" s="136" t="s">
        <v>2791</v>
      </c>
      <c r="O135" s="136" t="s">
        <v>6685</v>
      </c>
      <c r="P135" s="136" t="s">
        <v>6686</v>
      </c>
      <c r="Q135" s="136" t="s">
        <v>6687</v>
      </c>
      <c r="R135" s="136" t="s">
        <v>6688</v>
      </c>
      <c r="S135" s="136" t="s">
        <v>6689</v>
      </c>
      <c r="T135" s="136" t="s">
        <v>6690</v>
      </c>
      <c r="U135" s="136" t="s">
        <v>6691</v>
      </c>
      <c r="V135" s="136" t="s">
        <v>3501</v>
      </c>
      <c r="W135" s="136" t="s">
        <v>3502</v>
      </c>
      <c r="X135" s="136" t="s">
        <v>3503</v>
      </c>
      <c r="Y135" s="136" t="s">
        <v>6692</v>
      </c>
      <c r="Z135" s="136" t="s">
        <v>6693</v>
      </c>
      <c r="AA135" s="136" t="s">
        <v>948</v>
      </c>
      <c r="AB135" s="136" t="s">
        <v>6694</v>
      </c>
      <c r="AC135" s="136" t="s">
        <v>6695</v>
      </c>
      <c r="AD135" s="136" t="s">
        <v>6696</v>
      </c>
      <c r="AE135" s="136" t="s">
        <v>6697</v>
      </c>
      <c r="AF135" s="136" t="s">
        <v>6698</v>
      </c>
      <c r="AG135" s="136" t="s">
        <v>2792</v>
      </c>
      <c r="AH135" s="136" t="s">
        <v>6699</v>
      </c>
      <c r="AI135" s="136" t="s">
        <v>6700</v>
      </c>
      <c r="AJ135" s="136" t="s">
        <v>6701</v>
      </c>
      <c r="AK135" s="136" t="s">
        <v>948</v>
      </c>
      <c r="AL135" s="136" t="s">
        <v>941</v>
      </c>
      <c r="AM135" s="136" t="s">
        <v>6702</v>
      </c>
      <c r="AN135" s="136" t="s">
        <v>941</v>
      </c>
      <c r="AO135" s="136" t="s">
        <v>941</v>
      </c>
      <c r="AP135" s="136" t="s">
        <v>941</v>
      </c>
      <c r="AQ135" s="136" t="s">
        <v>941</v>
      </c>
      <c r="AR135" s="136" t="s">
        <v>941</v>
      </c>
      <c r="AS135" s="136" t="s">
        <v>941</v>
      </c>
      <c r="AT135" s="136" t="s">
        <v>941</v>
      </c>
      <c r="AU135" s="136" t="s">
        <v>941</v>
      </c>
      <c r="AV135" s="136" t="s">
        <v>941</v>
      </c>
      <c r="AW135" s="136" t="s">
        <v>941</v>
      </c>
      <c r="AX135" s="136" t="s">
        <v>941</v>
      </c>
      <c r="AY135" s="136" t="s">
        <v>941</v>
      </c>
      <c r="AZ135" s="136" t="s">
        <v>941</v>
      </c>
      <c r="BA135" s="136" t="s">
        <v>941</v>
      </c>
      <c r="BB135" s="136" t="s">
        <v>941</v>
      </c>
      <c r="BC135" s="136" t="s">
        <v>941</v>
      </c>
      <c r="BD135" s="136" t="s">
        <v>941</v>
      </c>
      <c r="BE135" s="136" t="s">
        <v>941</v>
      </c>
      <c r="BF135" s="136" t="s">
        <v>941</v>
      </c>
      <c r="BG135" s="136" t="s">
        <v>941</v>
      </c>
      <c r="BH135" s="136" t="s">
        <v>941</v>
      </c>
      <c r="BI135" s="136" t="s">
        <v>941</v>
      </c>
      <c r="BJ135" s="136" t="s">
        <v>941</v>
      </c>
      <c r="BK135" s="136" t="s">
        <v>6703</v>
      </c>
      <c r="BL135" s="136" t="s">
        <v>6704</v>
      </c>
      <c r="BM135" s="136" t="s">
        <v>1127</v>
      </c>
      <c r="BN135" s="136" t="s">
        <v>6705</v>
      </c>
      <c r="BO135" s="136" t="s">
        <v>4713</v>
      </c>
      <c r="BP135" s="136" t="s">
        <v>941</v>
      </c>
      <c r="BQ135" s="136" t="s">
        <v>941</v>
      </c>
      <c r="BR135" s="136" t="s">
        <v>6706</v>
      </c>
      <c r="BS135" s="136" t="s">
        <v>6707</v>
      </c>
      <c r="BT135" s="136" t="s">
        <v>6708</v>
      </c>
      <c r="BU135" s="136" t="s">
        <v>6709</v>
      </c>
      <c r="BV135" s="136" t="s">
        <v>6710</v>
      </c>
      <c r="BW135" s="136" t="s">
        <v>6711</v>
      </c>
      <c r="BX135" s="136" t="s">
        <v>6712</v>
      </c>
      <c r="BY135" s="136" t="s">
        <v>6713</v>
      </c>
      <c r="BZ135" s="136" t="s">
        <v>6714</v>
      </c>
      <c r="CA135" s="136" t="s">
        <v>6715</v>
      </c>
      <c r="CB135" s="136" t="s">
        <v>6716</v>
      </c>
      <c r="CC135" s="136" t="s">
        <v>956</v>
      </c>
      <c r="CD135" s="136" t="s">
        <v>6717</v>
      </c>
      <c r="CE135" s="136" t="s">
        <v>948</v>
      </c>
      <c r="CF135" s="136" t="s">
        <v>941</v>
      </c>
      <c r="CG135" s="136" t="s">
        <v>6717</v>
      </c>
      <c r="CH135" s="136" t="s">
        <v>1227</v>
      </c>
      <c r="CI135" s="136" t="s">
        <v>6718</v>
      </c>
      <c r="CJ135" s="136" t="s">
        <v>6719</v>
      </c>
      <c r="CK135" s="136" t="s">
        <v>941</v>
      </c>
      <c r="CL135" s="136" t="s">
        <v>941</v>
      </c>
      <c r="CM135" s="136" t="s">
        <v>6720</v>
      </c>
      <c r="CN135" s="136" t="s">
        <v>6718</v>
      </c>
      <c r="CO135" s="136" t="s">
        <v>6721</v>
      </c>
      <c r="CP135" s="136" t="s">
        <v>941</v>
      </c>
      <c r="CQ135" s="136" t="s">
        <v>941</v>
      </c>
      <c r="CR135" s="136" t="s">
        <v>941</v>
      </c>
      <c r="CS135" s="136" t="s">
        <v>941</v>
      </c>
      <c r="CT135" s="136" t="s">
        <v>941</v>
      </c>
      <c r="CU135" s="136" t="s">
        <v>941</v>
      </c>
      <c r="CV135" s="136" t="s">
        <v>941</v>
      </c>
      <c r="CW135" s="136" t="s">
        <v>941</v>
      </c>
      <c r="CX135" s="136" t="s">
        <v>941</v>
      </c>
      <c r="CY135" s="136" t="s">
        <v>941</v>
      </c>
      <c r="CZ135" s="136" t="s">
        <v>941</v>
      </c>
      <c r="DA135" s="136" t="s">
        <v>941</v>
      </c>
      <c r="DB135" s="136" t="s">
        <v>941</v>
      </c>
      <c r="DC135" s="136" t="s">
        <v>941</v>
      </c>
      <c r="DD135" s="136" t="s">
        <v>941</v>
      </c>
      <c r="DE135" s="136" t="s">
        <v>941</v>
      </c>
      <c r="DF135" s="136" t="s">
        <v>941</v>
      </c>
      <c r="DG135" s="136" t="s">
        <v>941</v>
      </c>
      <c r="DH135" s="136" t="s">
        <v>941</v>
      </c>
      <c r="DI135" s="136" t="s">
        <v>941</v>
      </c>
      <c r="DJ135" s="136" t="s">
        <v>1692</v>
      </c>
      <c r="DK135" s="137">
        <v>42759.480023148149</v>
      </c>
      <c r="DL135" s="136" t="s">
        <v>1692</v>
      </c>
      <c r="DM135" s="137">
        <v>42759.480023148149</v>
      </c>
      <c r="DN135" s="133">
        <v>42086.58699074074</v>
      </c>
      <c r="DO135" s="132" t="s">
        <v>957</v>
      </c>
      <c r="DP135" s="133">
        <v>42086.58699074074</v>
      </c>
    </row>
    <row r="136" spans="1:120" ht="58" x14ac:dyDescent="0.35">
      <c r="A136" s="135">
        <v>135</v>
      </c>
      <c r="B136" s="136" t="s">
        <v>4364</v>
      </c>
      <c r="C136" s="135">
        <v>202</v>
      </c>
      <c r="D136" s="135" t="b">
        <v>1</v>
      </c>
      <c r="E136" s="136" t="s">
        <v>941</v>
      </c>
      <c r="F136" s="136" t="s">
        <v>1699</v>
      </c>
      <c r="G136" s="136" t="s">
        <v>1243</v>
      </c>
      <c r="H136" s="136" t="s">
        <v>1700</v>
      </c>
      <c r="I136" s="136" t="s">
        <v>4394</v>
      </c>
      <c r="J136" s="136" t="s">
        <v>941</v>
      </c>
      <c r="K136" s="136" t="s">
        <v>941</v>
      </c>
      <c r="L136" s="136" t="s">
        <v>941</v>
      </c>
      <c r="M136" s="136" t="s">
        <v>941</v>
      </c>
      <c r="N136" s="136" t="s">
        <v>941</v>
      </c>
      <c r="O136" s="136" t="s">
        <v>6722</v>
      </c>
      <c r="P136" s="136" t="s">
        <v>948</v>
      </c>
      <c r="Q136" s="136" t="s">
        <v>948</v>
      </c>
      <c r="R136" s="136" t="s">
        <v>948</v>
      </c>
      <c r="S136" s="136" t="s">
        <v>6722</v>
      </c>
      <c r="T136" s="136" t="s">
        <v>6723</v>
      </c>
      <c r="U136" s="136" t="s">
        <v>6724</v>
      </c>
      <c r="V136" s="136" t="s">
        <v>948</v>
      </c>
      <c r="W136" s="136" t="s">
        <v>948</v>
      </c>
      <c r="X136" s="136" t="s">
        <v>948</v>
      </c>
      <c r="Y136" s="136" t="s">
        <v>6725</v>
      </c>
      <c r="Z136" s="136" t="s">
        <v>6726</v>
      </c>
      <c r="AA136" s="136" t="s">
        <v>948</v>
      </c>
      <c r="AB136" s="136" t="s">
        <v>6727</v>
      </c>
      <c r="AC136" s="136" t="s">
        <v>948</v>
      </c>
      <c r="AD136" s="136" t="s">
        <v>6727</v>
      </c>
      <c r="AE136" s="136" t="s">
        <v>6728</v>
      </c>
      <c r="AF136" s="136" t="s">
        <v>6729</v>
      </c>
      <c r="AG136" s="136" t="s">
        <v>3076</v>
      </c>
      <c r="AH136" s="136" t="s">
        <v>6730</v>
      </c>
      <c r="AI136" s="136" t="s">
        <v>948</v>
      </c>
      <c r="AJ136" s="136" t="s">
        <v>948</v>
      </c>
      <c r="AK136" s="136" t="s">
        <v>948</v>
      </c>
      <c r="AL136" s="136" t="s">
        <v>941</v>
      </c>
      <c r="AM136" s="136" t="s">
        <v>6730</v>
      </c>
      <c r="AN136" s="136" t="s">
        <v>941</v>
      </c>
      <c r="AO136" s="136" t="s">
        <v>941</v>
      </c>
      <c r="AP136" s="136" t="s">
        <v>941</v>
      </c>
      <c r="AQ136" s="136" t="s">
        <v>941</v>
      </c>
      <c r="AR136" s="136" t="s">
        <v>941</v>
      </c>
      <c r="AS136" s="136" t="s">
        <v>941</v>
      </c>
      <c r="AT136" s="136" t="s">
        <v>941</v>
      </c>
      <c r="AU136" s="136" t="s">
        <v>941</v>
      </c>
      <c r="AV136" s="136" t="s">
        <v>941</v>
      </c>
      <c r="AW136" s="136" t="s">
        <v>941</v>
      </c>
      <c r="AX136" s="136" t="s">
        <v>941</v>
      </c>
      <c r="AY136" s="136" t="s">
        <v>941</v>
      </c>
      <c r="AZ136" s="136" t="s">
        <v>941</v>
      </c>
      <c r="BA136" s="136" t="s">
        <v>941</v>
      </c>
      <c r="BB136" s="136" t="s">
        <v>941</v>
      </c>
      <c r="BC136" s="136" t="s">
        <v>941</v>
      </c>
      <c r="BD136" s="136" t="s">
        <v>941</v>
      </c>
      <c r="BE136" s="136" t="s">
        <v>941</v>
      </c>
      <c r="BF136" s="136" t="s">
        <v>941</v>
      </c>
      <c r="BG136" s="136" t="s">
        <v>941</v>
      </c>
      <c r="BH136" s="136" t="s">
        <v>941</v>
      </c>
      <c r="BI136" s="136" t="s">
        <v>941</v>
      </c>
      <c r="BJ136" s="136" t="s">
        <v>941</v>
      </c>
      <c r="BK136" s="136" t="s">
        <v>941</v>
      </c>
      <c r="BL136" s="136" t="s">
        <v>941</v>
      </c>
      <c r="BM136" s="136" t="s">
        <v>941</v>
      </c>
      <c r="BN136" s="136" t="s">
        <v>941</v>
      </c>
      <c r="BO136" s="136" t="s">
        <v>941</v>
      </c>
      <c r="BP136" s="136" t="s">
        <v>941</v>
      </c>
      <c r="BQ136" s="136" t="s">
        <v>941</v>
      </c>
      <c r="BR136" s="136" t="s">
        <v>941</v>
      </c>
      <c r="BS136" s="136" t="s">
        <v>941</v>
      </c>
      <c r="BT136" s="136" t="s">
        <v>941</v>
      </c>
      <c r="BU136" s="136" t="s">
        <v>941</v>
      </c>
      <c r="BV136" s="136" t="s">
        <v>941</v>
      </c>
      <c r="BW136" s="136" t="s">
        <v>941</v>
      </c>
      <c r="BX136" s="136" t="s">
        <v>941</v>
      </c>
      <c r="BY136" s="136" t="s">
        <v>941</v>
      </c>
      <c r="BZ136" s="136" t="s">
        <v>941</v>
      </c>
      <c r="CA136" s="136" t="s">
        <v>941</v>
      </c>
      <c r="CB136" s="136" t="s">
        <v>948</v>
      </c>
      <c r="CC136" s="136" t="s">
        <v>948</v>
      </c>
      <c r="CD136" s="136" t="s">
        <v>941</v>
      </c>
      <c r="CE136" s="136" t="s">
        <v>948</v>
      </c>
      <c r="CF136" s="136" t="s">
        <v>941</v>
      </c>
      <c r="CG136" s="136" t="s">
        <v>948</v>
      </c>
      <c r="CH136" s="136" t="s">
        <v>948</v>
      </c>
      <c r="CI136" s="136" t="s">
        <v>941</v>
      </c>
      <c r="CJ136" s="136" t="s">
        <v>941</v>
      </c>
      <c r="CK136" s="136" t="s">
        <v>941</v>
      </c>
      <c r="CL136" s="136" t="s">
        <v>941</v>
      </c>
      <c r="CM136" s="136" t="s">
        <v>941</v>
      </c>
      <c r="CN136" s="136" t="s">
        <v>948</v>
      </c>
      <c r="CO136" s="136" t="s">
        <v>540</v>
      </c>
      <c r="CP136" s="136" t="s">
        <v>941</v>
      </c>
      <c r="CQ136" s="136" t="s">
        <v>941</v>
      </c>
      <c r="CR136" s="136" t="s">
        <v>941</v>
      </c>
      <c r="CS136" s="136" t="s">
        <v>941</v>
      </c>
      <c r="CT136" s="136" t="s">
        <v>941</v>
      </c>
      <c r="CU136" s="136" t="s">
        <v>941</v>
      </c>
      <c r="CV136" s="136" t="s">
        <v>941</v>
      </c>
      <c r="CW136" s="136" t="s">
        <v>941</v>
      </c>
      <c r="CX136" s="136" t="s">
        <v>941</v>
      </c>
      <c r="CY136" s="136" t="s">
        <v>941</v>
      </c>
      <c r="CZ136" s="136" t="s">
        <v>941</v>
      </c>
      <c r="DA136" s="136" t="s">
        <v>941</v>
      </c>
      <c r="DB136" s="136" t="s">
        <v>941</v>
      </c>
      <c r="DC136" s="136" t="s">
        <v>941</v>
      </c>
      <c r="DD136" s="136" t="s">
        <v>941</v>
      </c>
      <c r="DE136" s="136" t="s">
        <v>941</v>
      </c>
      <c r="DF136" s="136" t="s">
        <v>941</v>
      </c>
      <c r="DG136" s="136" t="s">
        <v>941</v>
      </c>
      <c r="DH136" s="136" t="s">
        <v>941</v>
      </c>
      <c r="DI136" s="136" t="s">
        <v>941</v>
      </c>
      <c r="DJ136" s="136" t="s">
        <v>1692</v>
      </c>
      <c r="DK136" s="137">
        <v>42759.48814814815</v>
      </c>
      <c r="DL136" s="136" t="s">
        <v>1692</v>
      </c>
      <c r="DM136" s="137">
        <v>42759.48814814815</v>
      </c>
      <c r="DN136" s="133">
        <v>42086.587013888886</v>
      </c>
      <c r="DO136" s="132" t="s">
        <v>957</v>
      </c>
      <c r="DP136" s="133">
        <v>42086.587013888886</v>
      </c>
    </row>
    <row r="137" spans="1:120" ht="116" x14ac:dyDescent="0.35">
      <c r="A137" s="135">
        <v>136</v>
      </c>
      <c r="B137" s="136" t="s">
        <v>4364</v>
      </c>
      <c r="C137" s="135">
        <v>69</v>
      </c>
      <c r="D137" s="135" t="b">
        <v>1</v>
      </c>
      <c r="E137" s="136" t="s">
        <v>941</v>
      </c>
      <c r="F137" s="136" t="s">
        <v>1165</v>
      </c>
      <c r="G137" s="136" t="s">
        <v>1135</v>
      </c>
      <c r="H137" s="136" t="s">
        <v>6731</v>
      </c>
      <c r="I137" s="136" t="s">
        <v>6262</v>
      </c>
      <c r="J137" s="136" t="s">
        <v>1166</v>
      </c>
      <c r="K137" s="136" t="s">
        <v>43</v>
      </c>
      <c r="L137" s="136" t="s">
        <v>6731</v>
      </c>
      <c r="M137" s="136" t="s">
        <v>6732</v>
      </c>
      <c r="N137" s="136" t="s">
        <v>3265</v>
      </c>
      <c r="O137" s="136" t="s">
        <v>6733</v>
      </c>
      <c r="P137" s="136" t="s">
        <v>6734</v>
      </c>
      <c r="Q137" s="136" t="s">
        <v>948</v>
      </c>
      <c r="R137" s="136" t="s">
        <v>948</v>
      </c>
      <c r="S137" s="136" t="s">
        <v>6735</v>
      </c>
      <c r="T137" s="136" t="s">
        <v>6736</v>
      </c>
      <c r="U137" s="136" t="s">
        <v>6737</v>
      </c>
      <c r="V137" s="136" t="s">
        <v>3266</v>
      </c>
      <c r="W137" s="136" t="s">
        <v>3267</v>
      </c>
      <c r="X137" s="136" t="s">
        <v>3268</v>
      </c>
      <c r="Y137" s="136" t="s">
        <v>6738</v>
      </c>
      <c r="Z137" s="136" t="s">
        <v>6739</v>
      </c>
      <c r="AA137" s="136" t="s">
        <v>948</v>
      </c>
      <c r="AB137" s="136" t="s">
        <v>6740</v>
      </c>
      <c r="AC137" s="136" t="s">
        <v>948</v>
      </c>
      <c r="AD137" s="136" t="s">
        <v>6740</v>
      </c>
      <c r="AE137" s="136" t="s">
        <v>6741</v>
      </c>
      <c r="AF137" s="136" t="s">
        <v>6742</v>
      </c>
      <c r="AG137" s="136" t="s">
        <v>6743</v>
      </c>
      <c r="AH137" s="136" t="s">
        <v>6744</v>
      </c>
      <c r="AI137" s="136" t="s">
        <v>948</v>
      </c>
      <c r="AJ137" s="136" t="s">
        <v>948</v>
      </c>
      <c r="AK137" s="136" t="s">
        <v>948</v>
      </c>
      <c r="AL137" s="136" t="s">
        <v>941</v>
      </c>
      <c r="AM137" s="136" t="s">
        <v>6744</v>
      </c>
      <c r="AN137" s="136" t="s">
        <v>941</v>
      </c>
      <c r="AO137" s="136" t="s">
        <v>941</v>
      </c>
      <c r="AP137" s="136" t="s">
        <v>941</v>
      </c>
      <c r="AQ137" s="136" t="s">
        <v>941</v>
      </c>
      <c r="AR137" s="136" t="s">
        <v>941</v>
      </c>
      <c r="AS137" s="136" t="s">
        <v>941</v>
      </c>
      <c r="AT137" s="136" t="s">
        <v>941</v>
      </c>
      <c r="AU137" s="136" t="s">
        <v>941</v>
      </c>
      <c r="AV137" s="136" t="s">
        <v>941</v>
      </c>
      <c r="AW137" s="136" t="s">
        <v>941</v>
      </c>
      <c r="AX137" s="136" t="s">
        <v>941</v>
      </c>
      <c r="AY137" s="136" t="s">
        <v>941</v>
      </c>
      <c r="AZ137" s="136" t="s">
        <v>941</v>
      </c>
      <c r="BA137" s="136" t="s">
        <v>941</v>
      </c>
      <c r="BB137" s="136" t="s">
        <v>941</v>
      </c>
      <c r="BC137" s="136" t="s">
        <v>941</v>
      </c>
      <c r="BD137" s="136" t="s">
        <v>941</v>
      </c>
      <c r="BE137" s="136" t="s">
        <v>941</v>
      </c>
      <c r="BF137" s="136" t="s">
        <v>941</v>
      </c>
      <c r="BG137" s="136" t="s">
        <v>941</v>
      </c>
      <c r="BH137" s="136" t="s">
        <v>941</v>
      </c>
      <c r="BI137" s="136" t="s">
        <v>941</v>
      </c>
      <c r="BJ137" s="136" t="s">
        <v>941</v>
      </c>
      <c r="BK137" s="136" t="s">
        <v>941</v>
      </c>
      <c r="BL137" s="136" t="s">
        <v>941</v>
      </c>
      <c r="BM137" s="136" t="s">
        <v>941</v>
      </c>
      <c r="BN137" s="136" t="s">
        <v>941</v>
      </c>
      <c r="BO137" s="136" t="s">
        <v>941</v>
      </c>
      <c r="BP137" s="136" t="s">
        <v>941</v>
      </c>
      <c r="BQ137" s="136" t="s">
        <v>941</v>
      </c>
      <c r="BR137" s="136" t="s">
        <v>941</v>
      </c>
      <c r="BS137" s="136" t="s">
        <v>941</v>
      </c>
      <c r="BT137" s="136" t="s">
        <v>941</v>
      </c>
      <c r="BU137" s="136" t="s">
        <v>941</v>
      </c>
      <c r="BV137" s="136" t="s">
        <v>941</v>
      </c>
      <c r="BW137" s="136" t="s">
        <v>941</v>
      </c>
      <c r="BX137" s="136" t="s">
        <v>941</v>
      </c>
      <c r="BY137" s="136" t="s">
        <v>941</v>
      </c>
      <c r="BZ137" s="136" t="s">
        <v>941</v>
      </c>
      <c r="CA137" s="136" t="s">
        <v>941</v>
      </c>
      <c r="CB137" s="136" t="s">
        <v>948</v>
      </c>
      <c r="CC137" s="136" t="s">
        <v>948</v>
      </c>
      <c r="CD137" s="136" t="s">
        <v>941</v>
      </c>
      <c r="CE137" s="136" t="s">
        <v>948</v>
      </c>
      <c r="CF137" s="136" t="s">
        <v>941</v>
      </c>
      <c r="CG137" s="136" t="s">
        <v>948</v>
      </c>
      <c r="CH137" s="136" t="s">
        <v>948</v>
      </c>
      <c r="CI137" s="136" t="s">
        <v>941</v>
      </c>
      <c r="CJ137" s="136" t="s">
        <v>941</v>
      </c>
      <c r="CK137" s="136" t="s">
        <v>941</v>
      </c>
      <c r="CL137" s="136" t="s">
        <v>941</v>
      </c>
      <c r="CM137" s="136" t="s">
        <v>941</v>
      </c>
      <c r="CN137" s="136" t="s">
        <v>948</v>
      </c>
      <c r="CO137" s="136" t="s">
        <v>540</v>
      </c>
      <c r="CP137" s="136" t="s">
        <v>941</v>
      </c>
      <c r="CQ137" s="136" t="s">
        <v>941</v>
      </c>
      <c r="CR137" s="136" t="s">
        <v>941</v>
      </c>
      <c r="CS137" s="136" t="s">
        <v>941</v>
      </c>
      <c r="CT137" s="136" t="s">
        <v>941</v>
      </c>
      <c r="CU137" s="136" t="s">
        <v>941</v>
      </c>
      <c r="CV137" s="136" t="s">
        <v>941</v>
      </c>
      <c r="CW137" s="136" t="s">
        <v>6745</v>
      </c>
      <c r="CX137" s="136" t="s">
        <v>941</v>
      </c>
      <c r="CY137" s="136" t="s">
        <v>941</v>
      </c>
      <c r="CZ137" s="136" t="s">
        <v>941</v>
      </c>
      <c r="DA137" s="136" t="s">
        <v>941</v>
      </c>
      <c r="DB137" s="136" t="s">
        <v>941</v>
      </c>
      <c r="DC137" s="136" t="s">
        <v>941</v>
      </c>
      <c r="DD137" s="136" t="s">
        <v>941</v>
      </c>
      <c r="DE137" s="136" t="s">
        <v>941</v>
      </c>
      <c r="DF137" s="136" t="s">
        <v>941</v>
      </c>
      <c r="DG137" s="136" t="s">
        <v>941</v>
      </c>
      <c r="DH137" s="136" t="s">
        <v>941</v>
      </c>
      <c r="DI137" s="136" t="s">
        <v>941</v>
      </c>
      <c r="DJ137" s="136" t="s">
        <v>1353</v>
      </c>
      <c r="DK137" s="137">
        <v>42759.488819444443</v>
      </c>
      <c r="DL137" s="136" t="s">
        <v>1353</v>
      </c>
      <c r="DM137" s="137">
        <v>42759.488819444443</v>
      </c>
      <c r="DN137" s="133">
        <v>42086.587037037039</v>
      </c>
      <c r="DO137" s="132" t="s">
        <v>957</v>
      </c>
      <c r="DP137" s="133">
        <v>42086.587037037039</v>
      </c>
    </row>
    <row r="138" spans="1:120" ht="43.5" x14ac:dyDescent="0.35">
      <c r="A138" s="135">
        <v>137</v>
      </c>
      <c r="B138" s="136" t="s">
        <v>4364</v>
      </c>
      <c r="C138" s="135">
        <v>40</v>
      </c>
      <c r="D138" s="135" t="b">
        <v>1</v>
      </c>
      <c r="E138" s="136" t="s">
        <v>941</v>
      </c>
      <c r="F138" s="136" t="s">
        <v>2057</v>
      </c>
      <c r="G138" s="136" t="s">
        <v>1173</v>
      </c>
      <c r="H138" s="136" t="s">
        <v>2058</v>
      </c>
      <c r="I138" s="136" t="s">
        <v>6262</v>
      </c>
      <c r="J138" s="136" t="s">
        <v>2059</v>
      </c>
      <c r="K138" s="136" t="s">
        <v>941</v>
      </c>
      <c r="L138" s="136" t="s">
        <v>2058</v>
      </c>
      <c r="M138" s="136" t="s">
        <v>2060</v>
      </c>
      <c r="N138" s="136" t="s">
        <v>6746</v>
      </c>
      <c r="O138" s="136" t="s">
        <v>6747</v>
      </c>
      <c r="P138" s="136" t="s">
        <v>6748</v>
      </c>
      <c r="Q138" s="136" t="s">
        <v>6749</v>
      </c>
      <c r="R138" s="136" t="s">
        <v>948</v>
      </c>
      <c r="S138" s="136" t="s">
        <v>6750</v>
      </c>
      <c r="T138" s="136" t="s">
        <v>6751</v>
      </c>
      <c r="U138" s="136" t="s">
        <v>6752</v>
      </c>
      <c r="V138" s="136" t="s">
        <v>6753</v>
      </c>
      <c r="W138" s="136" t="s">
        <v>3847</v>
      </c>
      <c r="X138" s="136" t="s">
        <v>3846</v>
      </c>
      <c r="Y138" s="136" t="s">
        <v>6754</v>
      </c>
      <c r="Z138" s="136" t="s">
        <v>6755</v>
      </c>
      <c r="AA138" s="136" t="s">
        <v>6756</v>
      </c>
      <c r="AB138" s="136" t="s">
        <v>6757</v>
      </c>
      <c r="AC138" s="136" t="s">
        <v>948</v>
      </c>
      <c r="AD138" s="136" t="s">
        <v>6757</v>
      </c>
      <c r="AE138" s="136" t="s">
        <v>6758</v>
      </c>
      <c r="AF138" s="136" t="s">
        <v>6759</v>
      </c>
      <c r="AG138" s="136" t="s">
        <v>1452</v>
      </c>
      <c r="AH138" s="136" t="s">
        <v>6760</v>
      </c>
      <c r="AI138" s="136" t="s">
        <v>6761</v>
      </c>
      <c r="AJ138" s="136" t="s">
        <v>948</v>
      </c>
      <c r="AK138" s="136" t="s">
        <v>948</v>
      </c>
      <c r="AL138" s="136" t="s">
        <v>941</v>
      </c>
      <c r="AM138" s="136" t="s">
        <v>6762</v>
      </c>
      <c r="AN138" s="136" t="s">
        <v>941</v>
      </c>
      <c r="AO138" s="136" t="s">
        <v>941</v>
      </c>
      <c r="AP138" s="136" t="s">
        <v>941</v>
      </c>
      <c r="AQ138" s="136" t="s">
        <v>941</v>
      </c>
      <c r="AR138" s="136" t="s">
        <v>941</v>
      </c>
      <c r="AS138" s="136" t="s">
        <v>941</v>
      </c>
      <c r="AT138" s="136" t="s">
        <v>941</v>
      </c>
      <c r="AU138" s="136" t="s">
        <v>941</v>
      </c>
      <c r="AV138" s="136" t="s">
        <v>941</v>
      </c>
      <c r="AW138" s="136" t="s">
        <v>941</v>
      </c>
      <c r="AX138" s="136" t="s">
        <v>941</v>
      </c>
      <c r="AY138" s="136" t="s">
        <v>941</v>
      </c>
      <c r="AZ138" s="136" t="s">
        <v>941</v>
      </c>
      <c r="BA138" s="136" t="s">
        <v>941</v>
      </c>
      <c r="BB138" s="136" t="s">
        <v>941</v>
      </c>
      <c r="BC138" s="136" t="s">
        <v>941</v>
      </c>
      <c r="BD138" s="136" t="s">
        <v>941</v>
      </c>
      <c r="BE138" s="136" t="s">
        <v>941</v>
      </c>
      <c r="BF138" s="136" t="s">
        <v>941</v>
      </c>
      <c r="BG138" s="136" t="s">
        <v>941</v>
      </c>
      <c r="BH138" s="136" t="s">
        <v>941</v>
      </c>
      <c r="BI138" s="136" t="s">
        <v>941</v>
      </c>
      <c r="BJ138" s="136" t="s">
        <v>941</v>
      </c>
      <c r="BK138" s="136" t="s">
        <v>1379</v>
      </c>
      <c r="BL138" s="136" t="s">
        <v>941</v>
      </c>
      <c r="BM138" s="136" t="s">
        <v>941</v>
      </c>
      <c r="BN138" s="136" t="s">
        <v>941</v>
      </c>
      <c r="BO138" s="136" t="s">
        <v>941</v>
      </c>
      <c r="BP138" s="136" t="s">
        <v>941</v>
      </c>
      <c r="BQ138" s="136" t="s">
        <v>975</v>
      </c>
      <c r="BR138" s="136" t="s">
        <v>941</v>
      </c>
      <c r="BS138" s="136" t="s">
        <v>941</v>
      </c>
      <c r="BT138" s="136" t="s">
        <v>941</v>
      </c>
      <c r="BU138" s="136" t="s">
        <v>941</v>
      </c>
      <c r="BV138" s="136" t="s">
        <v>941</v>
      </c>
      <c r="BW138" s="136" t="s">
        <v>941</v>
      </c>
      <c r="BX138" s="136" t="s">
        <v>941</v>
      </c>
      <c r="BY138" s="136" t="s">
        <v>941</v>
      </c>
      <c r="BZ138" s="136" t="s">
        <v>941</v>
      </c>
      <c r="CA138" s="136" t="s">
        <v>941</v>
      </c>
      <c r="CB138" s="136" t="s">
        <v>1396</v>
      </c>
      <c r="CC138" s="136" t="s">
        <v>948</v>
      </c>
      <c r="CD138" s="136" t="s">
        <v>941</v>
      </c>
      <c r="CE138" s="136" t="s">
        <v>948</v>
      </c>
      <c r="CF138" s="136" t="s">
        <v>941</v>
      </c>
      <c r="CG138" s="136" t="s">
        <v>948</v>
      </c>
      <c r="CH138" s="136" t="s">
        <v>948</v>
      </c>
      <c r="CI138" s="136" t="s">
        <v>941</v>
      </c>
      <c r="CJ138" s="136" t="s">
        <v>941</v>
      </c>
      <c r="CK138" s="136" t="s">
        <v>941</v>
      </c>
      <c r="CL138" s="136" t="s">
        <v>941</v>
      </c>
      <c r="CM138" s="136" t="s">
        <v>941</v>
      </c>
      <c r="CN138" s="136" t="s">
        <v>948</v>
      </c>
      <c r="CO138" s="136" t="s">
        <v>540</v>
      </c>
      <c r="CP138" s="136" t="s">
        <v>941</v>
      </c>
      <c r="CQ138" s="136" t="s">
        <v>941</v>
      </c>
      <c r="CR138" s="136" t="s">
        <v>941</v>
      </c>
      <c r="CS138" s="136" t="s">
        <v>941</v>
      </c>
      <c r="CT138" s="136" t="s">
        <v>941</v>
      </c>
      <c r="CU138" s="136" t="s">
        <v>941</v>
      </c>
      <c r="CV138" s="136" t="s">
        <v>941</v>
      </c>
      <c r="CW138" s="136" t="s">
        <v>941</v>
      </c>
      <c r="CX138" s="136" t="s">
        <v>941</v>
      </c>
      <c r="CY138" s="136" t="s">
        <v>941</v>
      </c>
      <c r="CZ138" s="136" t="s">
        <v>941</v>
      </c>
      <c r="DA138" s="136" t="s">
        <v>941</v>
      </c>
      <c r="DB138" s="136" t="s">
        <v>941</v>
      </c>
      <c r="DC138" s="136" t="s">
        <v>941</v>
      </c>
      <c r="DD138" s="136" t="s">
        <v>941</v>
      </c>
      <c r="DE138" s="136" t="s">
        <v>941</v>
      </c>
      <c r="DF138" s="136" t="s">
        <v>941</v>
      </c>
      <c r="DG138" s="136" t="s">
        <v>941</v>
      </c>
      <c r="DH138" s="136" t="s">
        <v>941</v>
      </c>
      <c r="DI138" s="136" t="s">
        <v>941</v>
      </c>
      <c r="DJ138" s="136" t="s">
        <v>1692</v>
      </c>
      <c r="DK138" s="137">
        <v>42759.491296296299</v>
      </c>
      <c r="DL138" s="136" t="s">
        <v>1692</v>
      </c>
      <c r="DM138" s="137">
        <v>42759.628541666665</v>
      </c>
      <c r="DN138" s="133">
        <v>42086.587060185186</v>
      </c>
      <c r="DO138" s="132" t="s">
        <v>957</v>
      </c>
      <c r="DP138" s="133">
        <v>42086.587060185186</v>
      </c>
    </row>
    <row r="139" spans="1:120" ht="58" x14ac:dyDescent="0.35">
      <c r="A139" s="135">
        <v>138</v>
      </c>
      <c r="B139" s="136" t="s">
        <v>4364</v>
      </c>
      <c r="C139" s="135">
        <v>599</v>
      </c>
      <c r="D139" s="135" t="b">
        <v>1</v>
      </c>
      <c r="E139" s="136" t="s">
        <v>941</v>
      </c>
      <c r="F139" s="136" t="s">
        <v>4004</v>
      </c>
      <c r="G139" s="136" t="s">
        <v>1158</v>
      </c>
      <c r="H139" s="136" t="s">
        <v>6763</v>
      </c>
      <c r="I139" s="136" t="s">
        <v>6262</v>
      </c>
      <c r="J139" s="136" t="s">
        <v>4004</v>
      </c>
      <c r="K139" s="136" t="s">
        <v>312</v>
      </c>
      <c r="L139" s="136" t="s">
        <v>6763</v>
      </c>
      <c r="M139" s="136" t="s">
        <v>6764</v>
      </c>
      <c r="N139" s="136" t="s">
        <v>1568</v>
      </c>
      <c r="O139" s="136" t="s">
        <v>6765</v>
      </c>
      <c r="P139" s="136" t="s">
        <v>4005</v>
      </c>
      <c r="Q139" s="136" t="s">
        <v>948</v>
      </c>
      <c r="R139" s="136" t="s">
        <v>948</v>
      </c>
      <c r="S139" s="136" t="s">
        <v>6766</v>
      </c>
      <c r="T139" s="136" t="s">
        <v>6767</v>
      </c>
      <c r="U139" s="136" t="s">
        <v>6768</v>
      </c>
      <c r="V139" s="136" t="s">
        <v>6769</v>
      </c>
      <c r="W139" s="136" t="s">
        <v>6770</v>
      </c>
      <c r="X139" s="136" t="s">
        <v>6771</v>
      </c>
      <c r="Y139" s="136" t="s">
        <v>6772</v>
      </c>
      <c r="Z139" s="136" t="s">
        <v>6773</v>
      </c>
      <c r="AA139" s="136" t="s">
        <v>6774</v>
      </c>
      <c r="AB139" s="136" t="s">
        <v>6775</v>
      </c>
      <c r="AC139" s="136" t="s">
        <v>948</v>
      </c>
      <c r="AD139" s="136" t="s">
        <v>6775</v>
      </c>
      <c r="AE139" s="136" t="s">
        <v>6776</v>
      </c>
      <c r="AF139" s="136" t="s">
        <v>6777</v>
      </c>
      <c r="AG139" s="136" t="s">
        <v>1569</v>
      </c>
      <c r="AH139" s="136" t="s">
        <v>6778</v>
      </c>
      <c r="AI139" s="136" t="s">
        <v>6779</v>
      </c>
      <c r="AJ139" s="136" t="s">
        <v>2099</v>
      </c>
      <c r="AK139" s="136" t="s">
        <v>948</v>
      </c>
      <c r="AL139" s="136" t="s">
        <v>941</v>
      </c>
      <c r="AM139" s="136" t="s">
        <v>6780</v>
      </c>
      <c r="AN139" s="136" t="s">
        <v>941</v>
      </c>
      <c r="AO139" s="136" t="s">
        <v>941</v>
      </c>
      <c r="AP139" s="136" t="s">
        <v>941</v>
      </c>
      <c r="AQ139" s="136" t="s">
        <v>941</v>
      </c>
      <c r="AR139" s="136" t="s">
        <v>941</v>
      </c>
      <c r="AS139" s="136" t="s">
        <v>941</v>
      </c>
      <c r="AT139" s="136" t="s">
        <v>941</v>
      </c>
      <c r="AU139" s="136" t="s">
        <v>941</v>
      </c>
      <c r="AV139" s="136" t="s">
        <v>941</v>
      </c>
      <c r="AW139" s="136" t="s">
        <v>941</v>
      </c>
      <c r="AX139" s="136" t="s">
        <v>941</v>
      </c>
      <c r="AY139" s="136" t="s">
        <v>941</v>
      </c>
      <c r="AZ139" s="136" t="s">
        <v>941</v>
      </c>
      <c r="BA139" s="136" t="s">
        <v>941</v>
      </c>
      <c r="BB139" s="136" t="s">
        <v>941</v>
      </c>
      <c r="BC139" s="136" t="s">
        <v>941</v>
      </c>
      <c r="BD139" s="136" t="s">
        <v>941</v>
      </c>
      <c r="BE139" s="136" t="s">
        <v>941</v>
      </c>
      <c r="BF139" s="136" t="s">
        <v>941</v>
      </c>
      <c r="BG139" s="136" t="s">
        <v>941</v>
      </c>
      <c r="BH139" s="136" t="s">
        <v>941</v>
      </c>
      <c r="BI139" s="136" t="s">
        <v>941</v>
      </c>
      <c r="BJ139" s="136" t="s">
        <v>941</v>
      </c>
      <c r="BK139" s="136" t="s">
        <v>941</v>
      </c>
      <c r="BL139" s="136" t="s">
        <v>941</v>
      </c>
      <c r="BM139" s="136" t="s">
        <v>941</v>
      </c>
      <c r="BN139" s="136" t="s">
        <v>941</v>
      </c>
      <c r="BO139" s="136" t="s">
        <v>941</v>
      </c>
      <c r="BP139" s="136" t="s">
        <v>941</v>
      </c>
      <c r="BQ139" s="136" t="s">
        <v>941</v>
      </c>
      <c r="BR139" s="136" t="s">
        <v>941</v>
      </c>
      <c r="BS139" s="136" t="s">
        <v>941</v>
      </c>
      <c r="BT139" s="136" t="s">
        <v>941</v>
      </c>
      <c r="BU139" s="136" t="s">
        <v>941</v>
      </c>
      <c r="BV139" s="136" t="s">
        <v>941</v>
      </c>
      <c r="BW139" s="136" t="s">
        <v>941</v>
      </c>
      <c r="BX139" s="136" t="s">
        <v>941</v>
      </c>
      <c r="BY139" s="136" t="s">
        <v>941</v>
      </c>
      <c r="BZ139" s="136" t="s">
        <v>941</v>
      </c>
      <c r="CA139" s="136" t="s">
        <v>941</v>
      </c>
      <c r="CB139" s="136" t="s">
        <v>948</v>
      </c>
      <c r="CC139" s="136" t="s">
        <v>956</v>
      </c>
      <c r="CD139" s="136" t="s">
        <v>3886</v>
      </c>
      <c r="CE139" s="136" t="s">
        <v>948</v>
      </c>
      <c r="CF139" s="136" t="s">
        <v>941</v>
      </c>
      <c r="CG139" s="136" t="s">
        <v>3886</v>
      </c>
      <c r="CH139" s="136" t="s">
        <v>948</v>
      </c>
      <c r="CI139" s="136" t="s">
        <v>941</v>
      </c>
      <c r="CJ139" s="136" t="s">
        <v>941</v>
      </c>
      <c r="CK139" s="136" t="s">
        <v>941</v>
      </c>
      <c r="CL139" s="136" t="s">
        <v>941</v>
      </c>
      <c r="CM139" s="136" t="s">
        <v>941</v>
      </c>
      <c r="CN139" s="136" t="s">
        <v>948</v>
      </c>
      <c r="CO139" s="136" t="s">
        <v>540</v>
      </c>
      <c r="CP139" s="136" t="s">
        <v>941</v>
      </c>
      <c r="CQ139" s="136" t="s">
        <v>941</v>
      </c>
      <c r="CR139" s="136" t="s">
        <v>941</v>
      </c>
      <c r="CS139" s="136" t="s">
        <v>941</v>
      </c>
      <c r="CT139" s="136" t="s">
        <v>941</v>
      </c>
      <c r="CU139" s="136" t="s">
        <v>941</v>
      </c>
      <c r="CV139" s="136" t="s">
        <v>941</v>
      </c>
      <c r="CW139" s="136" t="s">
        <v>941</v>
      </c>
      <c r="CX139" s="136" t="s">
        <v>941</v>
      </c>
      <c r="CY139" s="136" t="s">
        <v>941</v>
      </c>
      <c r="CZ139" s="136" t="s">
        <v>941</v>
      </c>
      <c r="DA139" s="136" t="s">
        <v>941</v>
      </c>
      <c r="DB139" s="136" t="s">
        <v>941</v>
      </c>
      <c r="DC139" s="136" t="s">
        <v>941</v>
      </c>
      <c r="DD139" s="136" t="s">
        <v>941</v>
      </c>
      <c r="DE139" s="136" t="s">
        <v>941</v>
      </c>
      <c r="DF139" s="136" t="s">
        <v>941</v>
      </c>
      <c r="DG139" s="136" t="s">
        <v>941</v>
      </c>
      <c r="DH139" s="136" t="s">
        <v>941</v>
      </c>
      <c r="DI139" s="136" t="s">
        <v>941</v>
      </c>
      <c r="DJ139" s="136" t="s">
        <v>1353</v>
      </c>
      <c r="DK139" s="137">
        <v>42759.499050925922</v>
      </c>
      <c r="DL139" s="136" t="s">
        <v>1353</v>
      </c>
      <c r="DM139" s="137">
        <v>42759.499050925922</v>
      </c>
      <c r="DN139" s="133">
        <v>42086.587094907409</v>
      </c>
      <c r="DO139" s="132" t="s">
        <v>957</v>
      </c>
      <c r="DP139" s="133">
        <v>42086.587094907409</v>
      </c>
    </row>
    <row r="140" spans="1:120" ht="58" x14ac:dyDescent="0.35">
      <c r="A140" s="135">
        <v>139</v>
      </c>
      <c r="B140" s="136" t="s">
        <v>4364</v>
      </c>
      <c r="C140" s="135">
        <v>431</v>
      </c>
      <c r="D140" s="135" t="b">
        <v>1</v>
      </c>
      <c r="E140" s="136" t="s">
        <v>941</v>
      </c>
      <c r="F140" s="136" t="s">
        <v>6781</v>
      </c>
      <c r="G140" s="136" t="s">
        <v>943</v>
      </c>
      <c r="H140" s="136" t="s">
        <v>2524</v>
      </c>
      <c r="I140" s="136" t="s">
        <v>6262</v>
      </c>
      <c r="J140" s="136" t="s">
        <v>3609</v>
      </c>
      <c r="K140" s="136" t="s">
        <v>274</v>
      </c>
      <c r="L140" s="136" t="s">
        <v>2524</v>
      </c>
      <c r="M140" s="136" t="s">
        <v>2525</v>
      </c>
      <c r="N140" s="136" t="s">
        <v>2526</v>
      </c>
      <c r="O140" s="136" t="s">
        <v>6782</v>
      </c>
      <c r="P140" s="136" t="s">
        <v>3610</v>
      </c>
      <c r="Q140" s="136" t="s">
        <v>948</v>
      </c>
      <c r="R140" s="136" t="s">
        <v>6783</v>
      </c>
      <c r="S140" s="136" t="s">
        <v>6784</v>
      </c>
      <c r="T140" s="136" t="s">
        <v>6785</v>
      </c>
      <c r="U140" s="136" t="s">
        <v>6786</v>
      </c>
      <c r="V140" s="136" t="s">
        <v>6787</v>
      </c>
      <c r="W140" s="136" t="s">
        <v>6788</v>
      </c>
      <c r="X140" s="136" t="s">
        <v>6789</v>
      </c>
      <c r="Y140" s="136" t="s">
        <v>6790</v>
      </c>
      <c r="Z140" s="136" t="s">
        <v>6791</v>
      </c>
      <c r="AA140" s="136" t="s">
        <v>1967</v>
      </c>
      <c r="AB140" s="136" t="s">
        <v>6792</v>
      </c>
      <c r="AC140" s="136" t="s">
        <v>948</v>
      </c>
      <c r="AD140" s="136" t="s">
        <v>6792</v>
      </c>
      <c r="AE140" s="136" t="s">
        <v>6793</v>
      </c>
      <c r="AF140" s="136" t="s">
        <v>6794</v>
      </c>
      <c r="AG140" s="136" t="s">
        <v>1833</v>
      </c>
      <c r="AH140" s="136" t="s">
        <v>4951</v>
      </c>
      <c r="AI140" s="136" t="s">
        <v>6795</v>
      </c>
      <c r="AJ140" s="136" t="s">
        <v>1379</v>
      </c>
      <c r="AK140" s="136" t="s">
        <v>2555</v>
      </c>
      <c r="AL140" s="136" t="s">
        <v>941</v>
      </c>
      <c r="AM140" s="136" t="s">
        <v>6796</v>
      </c>
      <c r="AN140" s="136" t="s">
        <v>941</v>
      </c>
      <c r="AO140" s="136" t="s">
        <v>941</v>
      </c>
      <c r="AP140" s="136" t="s">
        <v>941</v>
      </c>
      <c r="AQ140" s="136" t="s">
        <v>941</v>
      </c>
      <c r="AR140" s="136" t="s">
        <v>941</v>
      </c>
      <c r="AS140" s="136" t="s">
        <v>941</v>
      </c>
      <c r="AT140" s="136" t="s">
        <v>941</v>
      </c>
      <c r="AU140" s="136" t="s">
        <v>941</v>
      </c>
      <c r="AV140" s="136" t="s">
        <v>941</v>
      </c>
      <c r="AW140" s="136" t="s">
        <v>941</v>
      </c>
      <c r="AX140" s="136" t="s">
        <v>941</v>
      </c>
      <c r="AY140" s="136" t="s">
        <v>941</v>
      </c>
      <c r="AZ140" s="136" t="s">
        <v>941</v>
      </c>
      <c r="BA140" s="136" t="s">
        <v>941</v>
      </c>
      <c r="BB140" s="136" t="s">
        <v>941</v>
      </c>
      <c r="BC140" s="136" t="s">
        <v>941</v>
      </c>
      <c r="BD140" s="136" t="s">
        <v>941</v>
      </c>
      <c r="BE140" s="136" t="s">
        <v>941</v>
      </c>
      <c r="BF140" s="136" t="s">
        <v>941</v>
      </c>
      <c r="BG140" s="136" t="s">
        <v>941</v>
      </c>
      <c r="BH140" s="136" t="s">
        <v>941</v>
      </c>
      <c r="BI140" s="136" t="s">
        <v>941</v>
      </c>
      <c r="BJ140" s="136" t="s">
        <v>941</v>
      </c>
      <c r="BK140" s="136" t="s">
        <v>941</v>
      </c>
      <c r="BL140" s="136" t="s">
        <v>941</v>
      </c>
      <c r="BM140" s="136" t="s">
        <v>941</v>
      </c>
      <c r="BN140" s="136" t="s">
        <v>941</v>
      </c>
      <c r="BO140" s="136" t="s">
        <v>941</v>
      </c>
      <c r="BP140" s="136" t="s">
        <v>941</v>
      </c>
      <c r="BQ140" s="136" t="s">
        <v>941</v>
      </c>
      <c r="BR140" s="136" t="s">
        <v>941</v>
      </c>
      <c r="BS140" s="136" t="s">
        <v>941</v>
      </c>
      <c r="BT140" s="136" t="s">
        <v>941</v>
      </c>
      <c r="BU140" s="136" t="s">
        <v>941</v>
      </c>
      <c r="BV140" s="136" t="s">
        <v>941</v>
      </c>
      <c r="BW140" s="136" t="s">
        <v>941</v>
      </c>
      <c r="BX140" s="136" t="s">
        <v>941</v>
      </c>
      <c r="BY140" s="136" t="s">
        <v>941</v>
      </c>
      <c r="BZ140" s="136" t="s">
        <v>941</v>
      </c>
      <c r="CA140" s="136" t="s">
        <v>941</v>
      </c>
      <c r="CB140" s="136" t="s">
        <v>948</v>
      </c>
      <c r="CC140" s="136" t="s">
        <v>948</v>
      </c>
      <c r="CD140" s="136" t="s">
        <v>941</v>
      </c>
      <c r="CE140" s="136" t="s">
        <v>948</v>
      </c>
      <c r="CF140" s="136" t="s">
        <v>941</v>
      </c>
      <c r="CG140" s="136" t="s">
        <v>948</v>
      </c>
      <c r="CH140" s="136" t="s">
        <v>948</v>
      </c>
      <c r="CI140" s="136" t="s">
        <v>941</v>
      </c>
      <c r="CJ140" s="136" t="s">
        <v>941</v>
      </c>
      <c r="CK140" s="136" t="s">
        <v>941</v>
      </c>
      <c r="CL140" s="136" t="s">
        <v>941</v>
      </c>
      <c r="CM140" s="136" t="s">
        <v>941</v>
      </c>
      <c r="CN140" s="136" t="s">
        <v>948</v>
      </c>
      <c r="CO140" s="136" t="s">
        <v>540</v>
      </c>
      <c r="CP140" s="136" t="s">
        <v>941</v>
      </c>
      <c r="CQ140" s="136" t="s">
        <v>941</v>
      </c>
      <c r="CR140" s="136" t="s">
        <v>941</v>
      </c>
      <c r="CS140" s="136" t="s">
        <v>941</v>
      </c>
      <c r="CT140" s="136" t="s">
        <v>941</v>
      </c>
      <c r="CU140" s="136" t="s">
        <v>941</v>
      </c>
      <c r="CV140" s="136" t="s">
        <v>941</v>
      </c>
      <c r="CW140" s="136" t="s">
        <v>941</v>
      </c>
      <c r="CX140" s="136" t="s">
        <v>941</v>
      </c>
      <c r="CY140" s="136" t="s">
        <v>941</v>
      </c>
      <c r="CZ140" s="136" t="s">
        <v>941</v>
      </c>
      <c r="DA140" s="136" t="s">
        <v>941</v>
      </c>
      <c r="DB140" s="136" t="s">
        <v>941</v>
      </c>
      <c r="DC140" s="136" t="s">
        <v>941</v>
      </c>
      <c r="DD140" s="136" t="s">
        <v>941</v>
      </c>
      <c r="DE140" s="136" t="s">
        <v>941</v>
      </c>
      <c r="DF140" s="136" t="s">
        <v>941</v>
      </c>
      <c r="DG140" s="136" t="s">
        <v>941</v>
      </c>
      <c r="DH140" s="136" t="s">
        <v>941</v>
      </c>
      <c r="DI140" s="136" t="s">
        <v>941</v>
      </c>
      <c r="DJ140" s="136" t="s">
        <v>1353</v>
      </c>
      <c r="DK140" s="137">
        <v>42759.503796296296</v>
      </c>
      <c r="DL140" s="136" t="s">
        <v>1353</v>
      </c>
      <c r="DM140" s="137">
        <v>42759.503796296296</v>
      </c>
      <c r="DN140" s="133">
        <v>42086.587106481478</v>
      </c>
      <c r="DO140" s="132" t="s">
        <v>957</v>
      </c>
      <c r="DP140" s="133">
        <v>42086.587106481478</v>
      </c>
    </row>
    <row r="141" spans="1:120" ht="58" x14ac:dyDescent="0.35">
      <c r="A141" s="135">
        <v>140</v>
      </c>
      <c r="B141" s="136" t="s">
        <v>4364</v>
      </c>
      <c r="C141" s="135">
        <v>12</v>
      </c>
      <c r="D141" s="135" t="b">
        <v>1</v>
      </c>
      <c r="E141" s="136" t="s">
        <v>941</v>
      </c>
      <c r="F141" s="136" t="s">
        <v>1498</v>
      </c>
      <c r="G141" s="136" t="s">
        <v>1005</v>
      </c>
      <c r="H141" s="136" t="s">
        <v>1499</v>
      </c>
      <c r="I141" s="136" t="s">
        <v>6797</v>
      </c>
      <c r="J141" s="136" t="s">
        <v>1498</v>
      </c>
      <c r="K141" s="136" t="s">
        <v>293</v>
      </c>
      <c r="L141" s="136" t="s">
        <v>1499</v>
      </c>
      <c r="M141" s="136" t="s">
        <v>1500</v>
      </c>
      <c r="N141" s="136" t="s">
        <v>6798</v>
      </c>
      <c r="O141" s="136" t="s">
        <v>6799</v>
      </c>
      <c r="P141" s="136" t="s">
        <v>6800</v>
      </c>
      <c r="Q141" s="136" t="s">
        <v>948</v>
      </c>
      <c r="R141" s="136" t="s">
        <v>948</v>
      </c>
      <c r="S141" s="136" t="s">
        <v>6801</v>
      </c>
      <c r="T141" s="136" t="s">
        <v>6802</v>
      </c>
      <c r="U141" s="136" t="s">
        <v>6803</v>
      </c>
      <c r="V141" s="136" t="s">
        <v>6804</v>
      </c>
      <c r="W141" s="136" t="s">
        <v>6805</v>
      </c>
      <c r="X141" s="136" t="s">
        <v>6806</v>
      </c>
      <c r="Y141" s="136" t="s">
        <v>6807</v>
      </c>
      <c r="Z141" s="136" t="s">
        <v>6808</v>
      </c>
      <c r="AA141" s="136" t="s">
        <v>948</v>
      </c>
      <c r="AB141" s="136" t="s">
        <v>6809</v>
      </c>
      <c r="AC141" s="136" t="s">
        <v>6810</v>
      </c>
      <c r="AD141" s="136" t="s">
        <v>6811</v>
      </c>
      <c r="AE141" s="136" t="s">
        <v>6812</v>
      </c>
      <c r="AF141" s="136" t="s">
        <v>6813</v>
      </c>
      <c r="AG141" s="136" t="s">
        <v>1338</v>
      </c>
      <c r="AH141" s="136" t="s">
        <v>6814</v>
      </c>
      <c r="AI141" s="136" t="s">
        <v>6815</v>
      </c>
      <c r="AJ141" s="136" t="s">
        <v>948</v>
      </c>
      <c r="AK141" s="136" t="s">
        <v>6816</v>
      </c>
      <c r="AL141" s="136" t="s">
        <v>941</v>
      </c>
      <c r="AM141" s="136" t="s">
        <v>6817</v>
      </c>
      <c r="AN141" s="136" t="s">
        <v>6799</v>
      </c>
      <c r="AO141" s="136" t="s">
        <v>6800</v>
      </c>
      <c r="AP141" s="136" t="s">
        <v>948</v>
      </c>
      <c r="AQ141" s="136" t="s">
        <v>948</v>
      </c>
      <c r="AR141" s="136" t="s">
        <v>6801</v>
      </c>
      <c r="AS141" s="136" t="s">
        <v>6802</v>
      </c>
      <c r="AT141" s="136" t="s">
        <v>6803</v>
      </c>
      <c r="AU141" s="136" t="s">
        <v>941</v>
      </c>
      <c r="AV141" s="136" t="s">
        <v>941</v>
      </c>
      <c r="AW141" s="136" t="s">
        <v>941</v>
      </c>
      <c r="AX141" s="136" t="s">
        <v>6807</v>
      </c>
      <c r="AY141" s="136" t="s">
        <v>6808</v>
      </c>
      <c r="AZ141" s="136" t="s">
        <v>948</v>
      </c>
      <c r="BA141" s="136" t="s">
        <v>6809</v>
      </c>
      <c r="BB141" s="136" t="s">
        <v>6810</v>
      </c>
      <c r="BC141" s="136" t="s">
        <v>6811</v>
      </c>
      <c r="BD141" s="136" t="s">
        <v>6812</v>
      </c>
      <c r="BE141" s="136" t="s">
        <v>6813</v>
      </c>
      <c r="BF141" s="136" t="s">
        <v>6814</v>
      </c>
      <c r="BG141" s="136" t="s">
        <v>6815</v>
      </c>
      <c r="BH141" s="136" t="s">
        <v>948</v>
      </c>
      <c r="BI141" s="136" t="s">
        <v>6816</v>
      </c>
      <c r="BJ141" s="136" t="s">
        <v>6817</v>
      </c>
      <c r="BK141" s="136" t="s">
        <v>941</v>
      </c>
      <c r="BL141" s="136" t="s">
        <v>941</v>
      </c>
      <c r="BM141" s="136" t="s">
        <v>941</v>
      </c>
      <c r="BN141" s="136" t="s">
        <v>941</v>
      </c>
      <c r="BO141" s="136" t="s">
        <v>941</v>
      </c>
      <c r="BP141" s="136" t="s">
        <v>941</v>
      </c>
      <c r="BQ141" s="136" t="s">
        <v>941</v>
      </c>
      <c r="BR141" s="136" t="s">
        <v>941</v>
      </c>
      <c r="BS141" s="136" t="s">
        <v>941</v>
      </c>
      <c r="BT141" s="136" t="s">
        <v>941</v>
      </c>
      <c r="BU141" s="136" t="s">
        <v>941</v>
      </c>
      <c r="BV141" s="136" t="s">
        <v>941</v>
      </c>
      <c r="BW141" s="136" t="s">
        <v>941</v>
      </c>
      <c r="BX141" s="136" t="s">
        <v>941</v>
      </c>
      <c r="BY141" s="136" t="s">
        <v>941</v>
      </c>
      <c r="BZ141" s="136" t="s">
        <v>941</v>
      </c>
      <c r="CA141" s="136" t="s">
        <v>941</v>
      </c>
      <c r="CB141" s="136" t="s">
        <v>948</v>
      </c>
      <c r="CC141" s="136" t="s">
        <v>948</v>
      </c>
      <c r="CD141" s="136" t="s">
        <v>941</v>
      </c>
      <c r="CE141" s="136" t="s">
        <v>948</v>
      </c>
      <c r="CF141" s="136" t="s">
        <v>941</v>
      </c>
      <c r="CG141" s="136" t="s">
        <v>948</v>
      </c>
      <c r="CH141" s="136" t="s">
        <v>948</v>
      </c>
      <c r="CI141" s="136" t="s">
        <v>941</v>
      </c>
      <c r="CJ141" s="136" t="s">
        <v>941</v>
      </c>
      <c r="CK141" s="136" t="s">
        <v>941</v>
      </c>
      <c r="CL141" s="136" t="s">
        <v>941</v>
      </c>
      <c r="CM141" s="136" t="s">
        <v>941</v>
      </c>
      <c r="CN141" s="136" t="s">
        <v>948</v>
      </c>
      <c r="CO141" s="136" t="s">
        <v>540</v>
      </c>
      <c r="CP141" s="136" t="s">
        <v>941</v>
      </c>
      <c r="CQ141" s="136" t="s">
        <v>941</v>
      </c>
      <c r="CR141" s="136" t="s">
        <v>941</v>
      </c>
      <c r="CS141" s="136" t="s">
        <v>941</v>
      </c>
      <c r="CT141" s="136" t="s">
        <v>941</v>
      </c>
      <c r="CU141" s="136" t="s">
        <v>941</v>
      </c>
      <c r="CV141" s="136" t="s">
        <v>941</v>
      </c>
      <c r="CW141" s="136" t="s">
        <v>941</v>
      </c>
      <c r="CX141" s="136" t="s">
        <v>941</v>
      </c>
      <c r="CY141" s="136" t="s">
        <v>941</v>
      </c>
      <c r="CZ141" s="136" t="s">
        <v>941</v>
      </c>
      <c r="DA141" s="136" t="s">
        <v>941</v>
      </c>
      <c r="DB141" s="136" t="s">
        <v>941</v>
      </c>
      <c r="DC141" s="136" t="s">
        <v>941</v>
      </c>
      <c r="DD141" s="136" t="s">
        <v>941</v>
      </c>
      <c r="DE141" s="136" t="s">
        <v>941</v>
      </c>
      <c r="DF141" s="136" t="s">
        <v>941</v>
      </c>
      <c r="DG141" s="136" t="s">
        <v>941</v>
      </c>
      <c r="DH141" s="136" t="s">
        <v>941</v>
      </c>
      <c r="DI141" s="136" t="s">
        <v>941</v>
      </c>
      <c r="DJ141" s="136" t="s">
        <v>1692</v>
      </c>
      <c r="DK141" s="137">
        <v>42759.549143518518</v>
      </c>
      <c r="DL141" s="136" t="s">
        <v>1692</v>
      </c>
      <c r="DM141" s="137">
        <v>42759.581863425927</v>
      </c>
      <c r="DN141" s="133">
        <v>42086.587141203701</v>
      </c>
      <c r="DO141" s="132" t="s">
        <v>957</v>
      </c>
      <c r="DP141" s="133">
        <v>42086.587141203701</v>
      </c>
    </row>
    <row r="142" spans="1:120" ht="43.5" x14ac:dyDescent="0.35">
      <c r="A142" s="135">
        <v>141</v>
      </c>
      <c r="B142" s="136" t="s">
        <v>4364</v>
      </c>
      <c r="C142" s="135">
        <v>633</v>
      </c>
      <c r="D142" s="135" t="b">
        <v>1</v>
      </c>
      <c r="E142" s="136" t="s">
        <v>941</v>
      </c>
      <c r="F142" s="136" t="s">
        <v>1726</v>
      </c>
      <c r="G142" s="136" t="s">
        <v>943</v>
      </c>
      <c r="H142" s="136" t="s">
        <v>1727</v>
      </c>
      <c r="I142" s="136" t="s">
        <v>5839</v>
      </c>
      <c r="J142" s="136" t="s">
        <v>1726</v>
      </c>
      <c r="K142" s="136" t="s">
        <v>941</v>
      </c>
      <c r="L142" s="136" t="s">
        <v>1727</v>
      </c>
      <c r="M142" s="136" t="s">
        <v>1728</v>
      </c>
      <c r="N142" s="136" t="s">
        <v>1729</v>
      </c>
      <c r="O142" s="136" t="s">
        <v>6818</v>
      </c>
      <c r="P142" s="136" t="s">
        <v>6819</v>
      </c>
      <c r="Q142" s="136" t="s">
        <v>3727</v>
      </c>
      <c r="R142" s="136" t="s">
        <v>6820</v>
      </c>
      <c r="S142" s="136" t="s">
        <v>6821</v>
      </c>
      <c r="T142" s="136" t="s">
        <v>6822</v>
      </c>
      <c r="U142" s="136" t="s">
        <v>6823</v>
      </c>
      <c r="V142" s="136" t="s">
        <v>6824</v>
      </c>
      <c r="W142" s="136" t="s">
        <v>6825</v>
      </c>
      <c r="X142" s="136" t="s">
        <v>6826</v>
      </c>
      <c r="Y142" s="136" t="s">
        <v>6827</v>
      </c>
      <c r="Z142" s="136" t="s">
        <v>6828</v>
      </c>
      <c r="AA142" s="136" t="s">
        <v>948</v>
      </c>
      <c r="AB142" s="136" t="s">
        <v>6829</v>
      </c>
      <c r="AC142" s="136" t="s">
        <v>948</v>
      </c>
      <c r="AD142" s="136" t="s">
        <v>6829</v>
      </c>
      <c r="AE142" s="136" t="s">
        <v>6830</v>
      </c>
      <c r="AF142" s="136" t="s">
        <v>6831</v>
      </c>
      <c r="AG142" s="136" t="s">
        <v>1730</v>
      </c>
      <c r="AH142" s="136" t="s">
        <v>6832</v>
      </c>
      <c r="AI142" s="136" t="s">
        <v>1591</v>
      </c>
      <c r="AJ142" s="136" t="s">
        <v>3573</v>
      </c>
      <c r="AK142" s="136" t="s">
        <v>948</v>
      </c>
      <c r="AL142" s="136" t="s">
        <v>941</v>
      </c>
      <c r="AM142" s="136" t="s">
        <v>6833</v>
      </c>
      <c r="AN142" s="136" t="s">
        <v>941</v>
      </c>
      <c r="AO142" s="136" t="s">
        <v>941</v>
      </c>
      <c r="AP142" s="136" t="s">
        <v>941</v>
      </c>
      <c r="AQ142" s="136" t="s">
        <v>941</v>
      </c>
      <c r="AR142" s="136" t="s">
        <v>941</v>
      </c>
      <c r="AS142" s="136" t="s">
        <v>941</v>
      </c>
      <c r="AT142" s="136" t="s">
        <v>941</v>
      </c>
      <c r="AU142" s="136" t="s">
        <v>941</v>
      </c>
      <c r="AV142" s="136" t="s">
        <v>941</v>
      </c>
      <c r="AW142" s="136" t="s">
        <v>941</v>
      </c>
      <c r="AX142" s="136" t="s">
        <v>941</v>
      </c>
      <c r="AY142" s="136" t="s">
        <v>941</v>
      </c>
      <c r="AZ142" s="136" t="s">
        <v>941</v>
      </c>
      <c r="BA142" s="136" t="s">
        <v>941</v>
      </c>
      <c r="BB142" s="136" t="s">
        <v>941</v>
      </c>
      <c r="BC142" s="136" t="s">
        <v>941</v>
      </c>
      <c r="BD142" s="136" t="s">
        <v>941</v>
      </c>
      <c r="BE142" s="136" t="s">
        <v>941</v>
      </c>
      <c r="BF142" s="136" t="s">
        <v>941</v>
      </c>
      <c r="BG142" s="136" t="s">
        <v>941</v>
      </c>
      <c r="BH142" s="136" t="s">
        <v>941</v>
      </c>
      <c r="BI142" s="136" t="s">
        <v>941</v>
      </c>
      <c r="BJ142" s="136" t="s">
        <v>941</v>
      </c>
      <c r="BK142" s="136" t="s">
        <v>941</v>
      </c>
      <c r="BL142" s="136" t="s">
        <v>941</v>
      </c>
      <c r="BM142" s="136" t="s">
        <v>941</v>
      </c>
      <c r="BN142" s="136" t="s">
        <v>941</v>
      </c>
      <c r="BO142" s="136" t="s">
        <v>941</v>
      </c>
      <c r="BP142" s="136" t="s">
        <v>941</v>
      </c>
      <c r="BQ142" s="136" t="s">
        <v>941</v>
      </c>
      <c r="BR142" s="136" t="s">
        <v>941</v>
      </c>
      <c r="BS142" s="136" t="s">
        <v>941</v>
      </c>
      <c r="BT142" s="136" t="s">
        <v>941</v>
      </c>
      <c r="BU142" s="136" t="s">
        <v>941</v>
      </c>
      <c r="BV142" s="136" t="s">
        <v>941</v>
      </c>
      <c r="BW142" s="136" t="s">
        <v>941</v>
      </c>
      <c r="BX142" s="136" t="s">
        <v>941</v>
      </c>
      <c r="BY142" s="136" t="s">
        <v>941</v>
      </c>
      <c r="BZ142" s="136" t="s">
        <v>941</v>
      </c>
      <c r="CA142" s="136" t="s">
        <v>941</v>
      </c>
      <c r="CB142" s="136" t="s">
        <v>948</v>
      </c>
      <c r="CC142" s="136" t="s">
        <v>948</v>
      </c>
      <c r="CD142" s="136" t="s">
        <v>941</v>
      </c>
      <c r="CE142" s="136" t="s">
        <v>948</v>
      </c>
      <c r="CF142" s="136" t="s">
        <v>941</v>
      </c>
      <c r="CG142" s="136" t="s">
        <v>948</v>
      </c>
      <c r="CH142" s="136" t="s">
        <v>948</v>
      </c>
      <c r="CI142" s="136" t="s">
        <v>941</v>
      </c>
      <c r="CJ142" s="136" t="s">
        <v>941</v>
      </c>
      <c r="CK142" s="136" t="s">
        <v>941</v>
      </c>
      <c r="CL142" s="136" t="s">
        <v>941</v>
      </c>
      <c r="CM142" s="136" t="s">
        <v>941</v>
      </c>
      <c r="CN142" s="136" t="s">
        <v>948</v>
      </c>
      <c r="CO142" s="136" t="s">
        <v>540</v>
      </c>
      <c r="CP142" s="136" t="s">
        <v>941</v>
      </c>
      <c r="CQ142" s="136" t="s">
        <v>941</v>
      </c>
      <c r="CR142" s="136" t="s">
        <v>941</v>
      </c>
      <c r="CS142" s="136" t="s">
        <v>941</v>
      </c>
      <c r="CT142" s="136" t="s">
        <v>941</v>
      </c>
      <c r="CU142" s="136" t="s">
        <v>941</v>
      </c>
      <c r="CV142" s="136" t="s">
        <v>941</v>
      </c>
      <c r="CW142" s="136" t="s">
        <v>941</v>
      </c>
      <c r="CX142" s="136" t="s">
        <v>941</v>
      </c>
      <c r="CY142" s="136" t="s">
        <v>941</v>
      </c>
      <c r="CZ142" s="136" t="s">
        <v>941</v>
      </c>
      <c r="DA142" s="136" t="s">
        <v>941</v>
      </c>
      <c r="DB142" s="136" t="s">
        <v>941</v>
      </c>
      <c r="DC142" s="136" t="s">
        <v>941</v>
      </c>
      <c r="DD142" s="136" t="s">
        <v>941</v>
      </c>
      <c r="DE142" s="136" t="s">
        <v>941</v>
      </c>
      <c r="DF142" s="136" t="s">
        <v>941</v>
      </c>
      <c r="DG142" s="136" t="s">
        <v>941</v>
      </c>
      <c r="DH142" s="136" t="s">
        <v>941</v>
      </c>
      <c r="DI142" s="136" t="s">
        <v>941</v>
      </c>
      <c r="DJ142" s="136" t="s">
        <v>1692</v>
      </c>
      <c r="DK142" s="137">
        <v>42759.558263888888</v>
      </c>
      <c r="DL142" s="136" t="s">
        <v>1692</v>
      </c>
      <c r="DM142" s="137">
        <v>42759.558263888888</v>
      </c>
      <c r="DN142" s="133">
        <v>42086.587164351855</v>
      </c>
      <c r="DO142" s="132" t="s">
        <v>957</v>
      </c>
      <c r="DP142" s="133">
        <v>42086.587164351855</v>
      </c>
    </row>
    <row r="143" spans="1:120" ht="58" x14ac:dyDescent="0.35">
      <c r="A143" s="135">
        <v>142</v>
      </c>
      <c r="B143" s="136" t="s">
        <v>4364</v>
      </c>
      <c r="C143" s="135">
        <v>3</v>
      </c>
      <c r="D143" s="135" t="b">
        <v>1</v>
      </c>
      <c r="E143" s="136" t="s">
        <v>941</v>
      </c>
      <c r="F143" s="136" t="s">
        <v>6834</v>
      </c>
      <c r="G143" s="136" t="s">
        <v>1096</v>
      </c>
      <c r="H143" s="136" t="s">
        <v>1174</v>
      </c>
      <c r="I143" s="136" t="s">
        <v>6262</v>
      </c>
      <c r="J143" s="136" t="s">
        <v>6835</v>
      </c>
      <c r="K143" s="136" t="s">
        <v>45</v>
      </c>
      <c r="L143" s="136" t="s">
        <v>1174</v>
      </c>
      <c r="M143" s="136" t="s">
        <v>1175</v>
      </c>
      <c r="N143" s="136" t="s">
        <v>6836</v>
      </c>
      <c r="O143" s="136" t="s">
        <v>6837</v>
      </c>
      <c r="P143" s="136" t="s">
        <v>6838</v>
      </c>
      <c r="Q143" s="136" t="s">
        <v>6839</v>
      </c>
      <c r="R143" s="136" t="s">
        <v>948</v>
      </c>
      <c r="S143" s="136" t="s">
        <v>6840</v>
      </c>
      <c r="T143" s="136" t="s">
        <v>6841</v>
      </c>
      <c r="U143" s="136" t="s">
        <v>6842</v>
      </c>
      <c r="V143" s="136" t="s">
        <v>6843</v>
      </c>
      <c r="W143" s="136" t="s">
        <v>6844</v>
      </c>
      <c r="X143" s="136" t="s">
        <v>6845</v>
      </c>
      <c r="Y143" s="136" t="s">
        <v>6846</v>
      </c>
      <c r="Z143" s="136" t="s">
        <v>6847</v>
      </c>
      <c r="AA143" s="136" t="s">
        <v>6848</v>
      </c>
      <c r="AB143" s="136" t="s">
        <v>6849</v>
      </c>
      <c r="AC143" s="136" t="s">
        <v>6850</v>
      </c>
      <c r="AD143" s="136" t="s">
        <v>6851</v>
      </c>
      <c r="AE143" s="136" t="s">
        <v>6852</v>
      </c>
      <c r="AF143" s="136" t="s">
        <v>6853</v>
      </c>
      <c r="AG143" s="136" t="s">
        <v>1079</v>
      </c>
      <c r="AH143" s="136" t="s">
        <v>6854</v>
      </c>
      <c r="AI143" s="136" t="s">
        <v>6855</v>
      </c>
      <c r="AJ143" s="136" t="s">
        <v>2071</v>
      </c>
      <c r="AK143" s="136" t="s">
        <v>948</v>
      </c>
      <c r="AL143" s="136" t="s">
        <v>941</v>
      </c>
      <c r="AM143" s="136" t="s">
        <v>6856</v>
      </c>
      <c r="AN143" s="136" t="s">
        <v>941</v>
      </c>
      <c r="AO143" s="136" t="s">
        <v>941</v>
      </c>
      <c r="AP143" s="136" t="s">
        <v>941</v>
      </c>
      <c r="AQ143" s="136" t="s">
        <v>941</v>
      </c>
      <c r="AR143" s="136" t="s">
        <v>941</v>
      </c>
      <c r="AS143" s="136" t="s">
        <v>941</v>
      </c>
      <c r="AT143" s="136" t="s">
        <v>941</v>
      </c>
      <c r="AU143" s="136" t="s">
        <v>941</v>
      </c>
      <c r="AV143" s="136" t="s">
        <v>941</v>
      </c>
      <c r="AW143" s="136" t="s">
        <v>941</v>
      </c>
      <c r="AX143" s="136" t="s">
        <v>941</v>
      </c>
      <c r="AY143" s="136" t="s">
        <v>941</v>
      </c>
      <c r="AZ143" s="136" t="s">
        <v>941</v>
      </c>
      <c r="BA143" s="136" t="s">
        <v>941</v>
      </c>
      <c r="BB143" s="136" t="s">
        <v>941</v>
      </c>
      <c r="BC143" s="136" t="s">
        <v>941</v>
      </c>
      <c r="BD143" s="136" t="s">
        <v>941</v>
      </c>
      <c r="BE143" s="136" t="s">
        <v>941</v>
      </c>
      <c r="BF143" s="136" t="s">
        <v>941</v>
      </c>
      <c r="BG143" s="136" t="s">
        <v>941</v>
      </c>
      <c r="BH143" s="136" t="s">
        <v>941</v>
      </c>
      <c r="BI143" s="136" t="s">
        <v>941</v>
      </c>
      <c r="BJ143" s="136" t="s">
        <v>941</v>
      </c>
      <c r="BK143" s="136" t="s">
        <v>941</v>
      </c>
      <c r="BL143" s="136" t="s">
        <v>941</v>
      </c>
      <c r="BM143" s="136" t="s">
        <v>941</v>
      </c>
      <c r="BN143" s="136" t="s">
        <v>941</v>
      </c>
      <c r="BO143" s="136" t="s">
        <v>941</v>
      </c>
      <c r="BP143" s="136" t="s">
        <v>941</v>
      </c>
      <c r="BQ143" s="136" t="s">
        <v>941</v>
      </c>
      <c r="BR143" s="136" t="s">
        <v>941</v>
      </c>
      <c r="BS143" s="136" t="s">
        <v>941</v>
      </c>
      <c r="BT143" s="136" t="s">
        <v>941</v>
      </c>
      <c r="BU143" s="136" t="s">
        <v>941</v>
      </c>
      <c r="BV143" s="136" t="s">
        <v>941</v>
      </c>
      <c r="BW143" s="136" t="s">
        <v>941</v>
      </c>
      <c r="BX143" s="136" t="s">
        <v>941</v>
      </c>
      <c r="BY143" s="136" t="s">
        <v>941</v>
      </c>
      <c r="BZ143" s="136" t="s">
        <v>941</v>
      </c>
      <c r="CA143" s="136" t="s">
        <v>941</v>
      </c>
      <c r="CB143" s="136" t="s">
        <v>948</v>
      </c>
      <c r="CC143" s="136" t="s">
        <v>948</v>
      </c>
      <c r="CD143" s="136" t="s">
        <v>941</v>
      </c>
      <c r="CE143" s="136" t="s">
        <v>948</v>
      </c>
      <c r="CF143" s="136" t="s">
        <v>941</v>
      </c>
      <c r="CG143" s="136" t="s">
        <v>948</v>
      </c>
      <c r="CH143" s="136" t="s">
        <v>948</v>
      </c>
      <c r="CI143" s="136" t="s">
        <v>941</v>
      </c>
      <c r="CJ143" s="136" t="s">
        <v>941</v>
      </c>
      <c r="CK143" s="136" t="s">
        <v>941</v>
      </c>
      <c r="CL143" s="136" t="s">
        <v>941</v>
      </c>
      <c r="CM143" s="136" t="s">
        <v>941</v>
      </c>
      <c r="CN143" s="136" t="s">
        <v>948</v>
      </c>
      <c r="CO143" s="136" t="s">
        <v>540</v>
      </c>
      <c r="CP143" s="136" t="s">
        <v>941</v>
      </c>
      <c r="CQ143" s="136" t="s">
        <v>941</v>
      </c>
      <c r="CR143" s="136" t="s">
        <v>941</v>
      </c>
      <c r="CS143" s="136" t="s">
        <v>941</v>
      </c>
      <c r="CT143" s="136" t="s">
        <v>941</v>
      </c>
      <c r="CU143" s="136" t="s">
        <v>941</v>
      </c>
      <c r="CV143" s="136" t="s">
        <v>941</v>
      </c>
      <c r="CW143" s="136" t="s">
        <v>941</v>
      </c>
      <c r="CX143" s="136" t="s">
        <v>941</v>
      </c>
      <c r="CY143" s="136" t="s">
        <v>941</v>
      </c>
      <c r="CZ143" s="136" t="s">
        <v>941</v>
      </c>
      <c r="DA143" s="136" t="s">
        <v>941</v>
      </c>
      <c r="DB143" s="136" t="s">
        <v>941</v>
      </c>
      <c r="DC143" s="136" t="s">
        <v>941</v>
      </c>
      <c r="DD143" s="136" t="s">
        <v>941</v>
      </c>
      <c r="DE143" s="136" t="s">
        <v>941</v>
      </c>
      <c r="DF143" s="136" t="s">
        <v>941</v>
      </c>
      <c r="DG143" s="136" t="s">
        <v>941</v>
      </c>
      <c r="DH143" s="136" t="s">
        <v>941</v>
      </c>
      <c r="DI143" s="136" t="s">
        <v>941</v>
      </c>
      <c r="DJ143" s="136" t="s">
        <v>1692</v>
      </c>
      <c r="DK143" s="137">
        <v>42759.562118055554</v>
      </c>
      <c r="DL143" s="136" t="s">
        <v>1692</v>
      </c>
      <c r="DM143" s="137">
        <v>42767.511840277781</v>
      </c>
      <c r="DN143" s="133">
        <v>42086.587199074071</v>
      </c>
      <c r="DO143" s="132" t="s">
        <v>957</v>
      </c>
      <c r="DP143" s="133">
        <v>42086.587199074071</v>
      </c>
    </row>
    <row r="144" spans="1:120" ht="58" x14ac:dyDescent="0.35">
      <c r="A144" s="135">
        <v>143</v>
      </c>
      <c r="B144" s="136" t="s">
        <v>4364</v>
      </c>
      <c r="C144" s="135">
        <v>48</v>
      </c>
      <c r="D144" s="135" t="b">
        <v>1</v>
      </c>
      <c r="E144" s="136" t="s">
        <v>941</v>
      </c>
      <c r="F144" s="136" t="s">
        <v>1103</v>
      </c>
      <c r="G144" s="136" t="s">
        <v>6857</v>
      </c>
      <c r="H144" s="136" t="s">
        <v>3234</v>
      </c>
      <c r="I144" s="136" t="s">
        <v>6858</v>
      </c>
      <c r="J144" s="136" t="s">
        <v>1105</v>
      </c>
      <c r="K144" s="136" t="s">
        <v>941</v>
      </c>
      <c r="L144" s="136" t="s">
        <v>3234</v>
      </c>
      <c r="M144" s="136" t="s">
        <v>6859</v>
      </c>
      <c r="N144" s="136" t="s">
        <v>3235</v>
      </c>
      <c r="O144" s="136" t="s">
        <v>6860</v>
      </c>
      <c r="P144" s="136" t="s">
        <v>6861</v>
      </c>
      <c r="Q144" s="136" t="s">
        <v>948</v>
      </c>
      <c r="R144" s="136" t="s">
        <v>948</v>
      </c>
      <c r="S144" s="136" t="s">
        <v>6862</v>
      </c>
      <c r="T144" s="136" t="s">
        <v>6863</v>
      </c>
      <c r="U144" s="136" t="s">
        <v>6864</v>
      </c>
      <c r="V144" s="136" t="s">
        <v>6865</v>
      </c>
      <c r="W144" s="136" t="s">
        <v>6865</v>
      </c>
      <c r="X144" s="136" t="s">
        <v>948</v>
      </c>
      <c r="Y144" s="136" t="s">
        <v>6866</v>
      </c>
      <c r="Z144" s="136" t="s">
        <v>6867</v>
      </c>
      <c r="AA144" s="136" t="s">
        <v>1280</v>
      </c>
      <c r="AB144" s="136" t="s">
        <v>6868</v>
      </c>
      <c r="AC144" s="136" t="s">
        <v>976</v>
      </c>
      <c r="AD144" s="136" t="s">
        <v>6869</v>
      </c>
      <c r="AE144" s="136" t="s">
        <v>6870</v>
      </c>
      <c r="AF144" s="136" t="s">
        <v>6871</v>
      </c>
      <c r="AG144" s="136" t="s">
        <v>1277</v>
      </c>
      <c r="AH144" s="136" t="s">
        <v>6872</v>
      </c>
      <c r="AI144" s="136" t="s">
        <v>6873</v>
      </c>
      <c r="AJ144" s="136" t="s">
        <v>2164</v>
      </c>
      <c r="AK144" s="136" t="s">
        <v>948</v>
      </c>
      <c r="AL144" s="136" t="s">
        <v>941</v>
      </c>
      <c r="AM144" s="136" t="s">
        <v>6874</v>
      </c>
      <c r="AN144" s="136" t="s">
        <v>941</v>
      </c>
      <c r="AO144" s="136" t="s">
        <v>941</v>
      </c>
      <c r="AP144" s="136" t="s">
        <v>941</v>
      </c>
      <c r="AQ144" s="136" t="s">
        <v>941</v>
      </c>
      <c r="AR144" s="136" t="s">
        <v>941</v>
      </c>
      <c r="AS144" s="136" t="s">
        <v>941</v>
      </c>
      <c r="AT144" s="136" t="s">
        <v>941</v>
      </c>
      <c r="AU144" s="136" t="s">
        <v>941</v>
      </c>
      <c r="AV144" s="136" t="s">
        <v>941</v>
      </c>
      <c r="AW144" s="136" t="s">
        <v>941</v>
      </c>
      <c r="AX144" s="136" t="s">
        <v>941</v>
      </c>
      <c r="AY144" s="136" t="s">
        <v>941</v>
      </c>
      <c r="AZ144" s="136" t="s">
        <v>941</v>
      </c>
      <c r="BA144" s="136" t="s">
        <v>941</v>
      </c>
      <c r="BB144" s="136" t="s">
        <v>941</v>
      </c>
      <c r="BC144" s="136" t="s">
        <v>941</v>
      </c>
      <c r="BD144" s="136" t="s">
        <v>941</v>
      </c>
      <c r="BE144" s="136" t="s">
        <v>941</v>
      </c>
      <c r="BF144" s="136" t="s">
        <v>941</v>
      </c>
      <c r="BG144" s="136" t="s">
        <v>941</v>
      </c>
      <c r="BH144" s="136" t="s">
        <v>941</v>
      </c>
      <c r="BI144" s="136" t="s">
        <v>941</v>
      </c>
      <c r="BJ144" s="136" t="s">
        <v>941</v>
      </c>
      <c r="BK144" s="136" t="s">
        <v>1919</v>
      </c>
      <c r="BL144" s="136" t="s">
        <v>941</v>
      </c>
      <c r="BM144" s="136" t="s">
        <v>941</v>
      </c>
      <c r="BN144" s="136" t="s">
        <v>941</v>
      </c>
      <c r="BO144" s="136" t="s">
        <v>941</v>
      </c>
      <c r="BP144" s="136" t="s">
        <v>941</v>
      </c>
      <c r="BQ144" s="136" t="s">
        <v>941</v>
      </c>
      <c r="BR144" s="136" t="s">
        <v>941</v>
      </c>
      <c r="BS144" s="136" t="s">
        <v>941</v>
      </c>
      <c r="BT144" s="136" t="s">
        <v>941</v>
      </c>
      <c r="BU144" s="136" t="s">
        <v>941</v>
      </c>
      <c r="BV144" s="136" t="s">
        <v>941</v>
      </c>
      <c r="BW144" s="136" t="s">
        <v>941</v>
      </c>
      <c r="BX144" s="136" t="s">
        <v>941</v>
      </c>
      <c r="BY144" s="136" t="s">
        <v>941</v>
      </c>
      <c r="BZ144" s="136" t="s">
        <v>941</v>
      </c>
      <c r="CA144" s="136" t="s">
        <v>941</v>
      </c>
      <c r="CB144" s="136" t="s">
        <v>1919</v>
      </c>
      <c r="CC144" s="136" t="s">
        <v>948</v>
      </c>
      <c r="CD144" s="136" t="s">
        <v>941</v>
      </c>
      <c r="CE144" s="136" t="s">
        <v>948</v>
      </c>
      <c r="CF144" s="136" t="s">
        <v>941</v>
      </c>
      <c r="CG144" s="136" t="s">
        <v>948</v>
      </c>
      <c r="CH144" s="136" t="s">
        <v>1791</v>
      </c>
      <c r="CI144" s="136" t="s">
        <v>6875</v>
      </c>
      <c r="CJ144" s="136" t="s">
        <v>6875</v>
      </c>
      <c r="CK144" s="136" t="s">
        <v>941</v>
      </c>
      <c r="CL144" s="136" t="s">
        <v>941</v>
      </c>
      <c r="CM144" s="136" t="s">
        <v>941</v>
      </c>
      <c r="CN144" s="136" t="s">
        <v>6875</v>
      </c>
      <c r="CO144" s="136" t="s">
        <v>6876</v>
      </c>
      <c r="CP144" s="136" t="s">
        <v>941</v>
      </c>
      <c r="CQ144" s="136" t="s">
        <v>941</v>
      </c>
      <c r="CR144" s="136" t="s">
        <v>941</v>
      </c>
      <c r="CS144" s="136" t="s">
        <v>941</v>
      </c>
      <c r="CT144" s="136" t="s">
        <v>941</v>
      </c>
      <c r="CU144" s="136" t="s">
        <v>941</v>
      </c>
      <c r="CV144" s="136" t="s">
        <v>941</v>
      </c>
      <c r="CW144" s="136" t="s">
        <v>941</v>
      </c>
      <c r="CX144" s="136" t="s">
        <v>941</v>
      </c>
      <c r="CY144" s="136" t="s">
        <v>941</v>
      </c>
      <c r="CZ144" s="136" t="s">
        <v>941</v>
      </c>
      <c r="DA144" s="136" t="s">
        <v>941</v>
      </c>
      <c r="DB144" s="136" t="s">
        <v>941</v>
      </c>
      <c r="DC144" s="136" t="s">
        <v>941</v>
      </c>
      <c r="DD144" s="136" t="s">
        <v>941</v>
      </c>
      <c r="DE144" s="136" t="s">
        <v>941</v>
      </c>
      <c r="DF144" s="136" t="s">
        <v>941</v>
      </c>
      <c r="DG144" s="136" t="s">
        <v>941</v>
      </c>
      <c r="DH144" s="136" t="s">
        <v>941</v>
      </c>
      <c r="DI144" s="136" t="s">
        <v>941</v>
      </c>
      <c r="DJ144" s="136" t="s">
        <v>1692</v>
      </c>
      <c r="DK144" s="137">
        <v>42759.585347222222</v>
      </c>
      <c r="DL144" s="136" t="s">
        <v>1692</v>
      </c>
      <c r="DM144" s="137">
        <v>42759.585347222222</v>
      </c>
      <c r="DN144" s="133">
        <v>42086.587210648147</v>
      </c>
      <c r="DO144" s="132" t="s">
        <v>957</v>
      </c>
      <c r="DP144" s="133">
        <v>42086.587210648147</v>
      </c>
    </row>
    <row r="145" spans="1:120" ht="72.5" x14ac:dyDescent="0.35">
      <c r="A145" s="135">
        <v>144</v>
      </c>
      <c r="B145" s="136" t="s">
        <v>4364</v>
      </c>
      <c r="C145" s="135">
        <v>75</v>
      </c>
      <c r="D145" s="135" t="b">
        <v>1</v>
      </c>
      <c r="E145" s="136" t="s">
        <v>941</v>
      </c>
      <c r="F145" s="136" t="s">
        <v>6877</v>
      </c>
      <c r="G145" s="136" t="s">
        <v>1148</v>
      </c>
      <c r="H145" s="136" t="s">
        <v>6878</v>
      </c>
      <c r="I145" s="136" t="s">
        <v>6209</v>
      </c>
      <c r="J145" s="136" t="s">
        <v>6879</v>
      </c>
      <c r="K145" s="136" t="s">
        <v>322</v>
      </c>
      <c r="L145" s="136" t="s">
        <v>6880</v>
      </c>
      <c r="M145" s="136" t="s">
        <v>6881</v>
      </c>
      <c r="N145" s="136" t="s">
        <v>6882</v>
      </c>
      <c r="O145" s="136" t="s">
        <v>6883</v>
      </c>
      <c r="P145" s="136" t="s">
        <v>948</v>
      </c>
      <c r="Q145" s="136" t="s">
        <v>948</v>
      </c>
      <c r="R145" s="136" t="s">
        <v>948</v>
      </c>
      <c r="S145" s="136" t="s">
        <v>6883</v>
      </c>
      <c r="T145" s="136" t="s">
        <v>6884</v>
      </c>
      <c r="U145" s="136" t="s">
        <v>6885</v>
      </c>
      <c r="V145" s="136" t="s">
        <v>6886</v>
      </c>
      <c r="W145" s="136" t="s">
        <v>6886</v>
      </c>
      <c r="X145" s="136" t="s">
        <v>948</v>
      </c>
      <c r="Y145" s="136" t="s">
        <v>6887</v>
      </c>
      <c r="Z145" s="136" t="s">
        <v>6888</v>
      </c>
      <c r="AA145" s="136" t="s">
        <v>6889</v>
      </c>
      <c r="AB145" s="136" t="s">
        <v>6890</v>
      </c>
      <c r="AC145" s="136" t="s">
        <v>6891</v>
      </c>
      <c r="AD145" s="136" t="s">
        <v>6892</v>
      </c>
      <c r="AE145" s="136" t="s">
        <v>6893</v>
      </c>
      <c r="AF145" s="136" t="s">
        <v>6894</v>
      </c>
      <c r="AG145" s="136" t="s">
        <v>1014</v>
      </c>
      <c r="AH145" s="136" t="s">
        <v>6895</v>
      </c>
      <c r="AI145" s="136" t="s">
        <v>6896</v>
      </c>
      <c r="AJ145" s="136" t="s">
        <v>6897</v>
      </c>
      <c r="AK145" s="136" t="s">
        <v>6898</v>
      </c>
      <c r="AL145" s="136" t="s">
        <v>941</v>
      </c>
      <c r="AM145" s="136" t="s">
        <v>6899</v>
      </c>
      <c r="AN145" s="136" t="s">
        <v>941</v>
      </c>
      <c r="AO145" s="136" t="s">
        <v>941</v>
      </c>
      <c r="AP145" s="136" t="s">
        <v>941</v>
      </c>
      <c r="AQ145" s="136" t="s">
        <v>941</v>
      </c>
      <c r="AR145" s="136" t="s">
        <v>941</v>
      </c>
      <c r="AS145" s="136" t="s">
        <v>941</v>
      </c>
      <c r="AT145" s="136" t="s">
        <v>941</v>
      </c>
      <c r="AU145" s="136" t="s">
        <v>941</v>
      </c>
      <c r="AV145" s="136" t="s">
        <v>941</v>
      </c>
      <c r="AW145" s="136" t="s">
        <v>941</v>
      </c>
      <c r="AX145" s="136" t="s">
        <v>941</v>
      </c>
      <c r="AY145" s="136" t="s">
        <v>941</v>
      </c>
      <c r="AZ145" s="136" t="s">
        <v>941</v>
      </c>
      <c r="BA145" s="136" t="s">
        <v>941</v>
      </c>
      <c r="BB145" s="136" t="s">
        <v>941</v>
      </c>
      <c r="BC145" s="136" t="s">
        <v>941</v>
      </c>
      <c r="BD145" s="136" t="s">
        <v>941</v>
      </c>
      <c r="BE145" s="136" t="s">
        <v>941</v>
      </c>
      <c r="BF145" s="136" t="s">
        <v>941</v>
      </c>
      <c r="BG145" s="136" t="s">
        <v>941</v>
      </c>
      <c r="BH145" s="136" t="s">
        <v>941</v>
      </c>
      <c r="BI145" s="136" t="s">
        <v>941</v>
      </c>
      <c r="BJ145" s="136" t="s">
        <v>941</v>
      </c>
      <c r="BK145" s="136" t="s">
        <v>941</v>
      </c>
      <c r="BL145" s="136" t="s">
        <v>941</v>
      </c>
      <c r="BM145" s="136" t="s">
        <v>941</v>
      </c>
      <c r="BN145" s="136" t="s">
        <v>941</v>
      </c>
      <c r="BO145" s="136" t="s">
        <v>941</v>
      </c>
      <c r="BP145" s="136" t="s">
        <v>941</v>
      </c>
      <c r="BQ145" s="136" t="s">
        <v>941</v>
      </c>
      <c r="BR145" s="136" t="s">
        <v>941</v>
      </c>
      <c r="BS145" s="136" t="s">
        <v>941</v>
      </c>
      <c r="BT145" s="136" t="s">
        <v>941</v>
      </c>
      <c r="BU145" s="136" t="s">
        <v>941</v>
      </c>
      <c r="BV145" s="136" t="s">
        <v>941</v>
      </c>
      <c r="BW145" s="136" t="s">
        <v>941</v>
      </c>
      <c r="BX145" s="136" t="s">
        <v>941</v>
      </c>
      <c r="BY145" s="136" t="s">
        <v>941</v>
      </c>
      <c r="BZ145" s="136" t="s">
        <v>941</v>
      </c>
      <c r="CA145" s="136" t="s">
        <v>941</v>
      </c>
      <c r="CB145" s="136" t="s">
        <v>948</v>
      </c>
      <c r="CC145" s="136" t="s">
        <v>948</v>
      </c>
      <c r="CD145" s="136" t="s">
        <v>941</v>
      </c>
      <c r="CE145" s="136" t="s">
        <v>948</v>
      </c>
      <c r="CF145" s="136" t="s">
        <v>941</v>
      </c>
      <c r="CG145" s="136" t="s">
        <v>948</v>
      </c>
      <c r="CH145" s="136" t="s">
        <v>948</v>
      </c>
      <c r="CI145" s="136" t="s">
        <v>941</v>
      </c>
      <c r="CJ145" s="136" t="s">
        <v>941</v>
      </c>
      <c r="CK145" s="136" t="s">
        <v>941</v>
      </c>
      <c r="CL145" s="136" t="s">
        <v>941</v>
      </c>
      <c r="CM145" s="136" t="s">
        <v>941</v>
      </c>
      <c r="CN145" s="136" t="s">
        <v>948</v>
      </c>
      <c r="CO145" s="136" t="s">
        <v>540</v>
      </c>
      <c r="CP145" s="136" t="s">
        <v>941</v>
      </c>
      <c r="CQ145" s="136" t="s">
        <v>941</v>
      </c>
      <c r="CR145" s="136" t="s">
        <v>941</v>
      </c>
      <c r="CS145" s="136" t="s">
        <v>941</v>
      </c>
      <c r="CT145" s="136" t="s">
        <v>941</v>
      </c>
      <c r="CU145" s="136" t="s">
        <v>941</v>
      </c>
      <c r="CV145" s="136" t="s">
        <v>941</v>
      </c>
      <c r="CW145" s="136" t="s">
        <v>941</v>
      </c>
      <c r="CX145" s="136" t="s">
        <v>941</v>
      </c>
      <c r="CY145" s="136" t="s">
        <v>941</v>
      </c>
      <c r="CZ145" s="136" t="s">
        <v>941</v>
      </c>
      <c r="DA145" s="136" t="s">
        <v>941</v>
      </c>
      <c r="DB145" s="136" t="s">
        <v>941</v>
      </c>
      <c r="DC145" s="136" t="s">
        <v>941</v>
      </c>
      <c r="DD145" s="136" t="s">
        <v>941</v>
      </c>
      <c r="DE145" s="136" t="s">
        <v>941</v>
      </c>
      <c r="DF145" s="136" t="s">
        <v>941</v>
      </c>
      <c r="DG145" s="136" t="s">
        <v>941</v>
      </c>
      <c r="DH145" s="136" t="s">
        <v>941</v>
      </c>
      <c r="DI145" s="136" t="s">
        <v>941</v>
      </c>
      <c r="DJ145" s="136" t="s">
        <v>1692</v>
      </c>
      <c r="DK145" s="137">
        <v>42759.604155092595</v>
      </c>
      <c r="DL145" s="136" t="s">
        <v>1692</v>
      </c>
      <c r="DM145" s="137">
        <v>42759.604155092595</v>
      </c>
      <c r="DN145" s="133">
        <v>42086.587233796294</v>
      </c>
      <c r="DO145" s="132" t="s">
        <v>957</v>
      </c>
      <c r="DP145" s="133">
        <v>42086.587233796294</v>
      </c>
    </row>
    <row r="146" spans="1:120" ht="43.5" x14ac:dyDescent="0.35">
      <c r="A146" s="135">
        <v>145</v>
      </c>
      <c r="B146" s="136" t="s">
        <v>4364</v>
      </c>
      <c r="C146" s="135">
        <v>183</v>
      </c>
      <c r="D146" s="135" t="b">
        <v>1</v>
      </c>
      <c r="E146" s="136" t="s">
        <v>1196</v>
      </c>
      <c r="F146" s="136" t="s">
        <v>6900</v>
      </c>
      <c r="G146" s="136" t="s">
        <v>981</v>
      </c>
      <c r="H146" s="136" t="s">
        <v>6901</v>
      </c>
      <c r="I146" s="136" t="s">
        <v>941</v>
      </c>
      <c r="J146" s="136" t="s">
        <v>941</v>
      </c>
      <c r="K146" s="136" t="s">
        <v>123</v>
      </c>
      <c r="L146" s="136" t="s">
        <v>941</v>
      </c>
      <c r="M146" s="136" t="s">
        <v>6902</v>
      </c>
      <c r="N146" s="136" t="s">
        <v>1320</v>
      </c>
      <c r="O146" s="136" t="s">
        <v>6903</v>
      </c>
      <c r="P146" s="136" t="s">
        <v>6904</v>
      </c>
      <c r="Q146" s="136" t="s">
        <v>948</v>
      </c>
      <c r="R146" s="136" t="s">
        <v>948</v>
      </c>
      <c r="S146" s="136" t="s">
        <v>6905</v>
      </c>
      <c r="T146" s="136" t="s">
        <v>6906</v>
      </c>
      <c r="U146" s="136" t="s">
        <v>6907</v>
      </c>
      <c r="V146" s="136" t="s">
        <v>948</v>
      </c>
      <c r="W146" s="136" t="s">
        <v>948</v>
      </c>
      <c r="X146" s="136" t="s">
        <v>948</v>
      </c>
      <c r="Y146" s="136" t="s">
        <v>6908</v>
      </c>
      <c r="Z146" s="136" t="s">
        <v>6909</v>
      </c>
      <c r="AA146" s="136" t="s">
        <v>948</v>
      </c>
      <c r="AB146" s="136" t="s">
        <v>6910</v>
      </c>
      <c r="AC146" s="136" t="s">
        <v>948</v>
      </c>
      <c r="AD146" s="136" t="s">
        <v>6910</v>
      </c>
      <c r="AE146" s="136" t="s">
        <v>6911</v>
      </c>
      <c r="AF146" s="136" t="s">
        <v>6912</v>
      </c>
      <c r="AG146" s="136" t="s">
        <v>1344</v>
      </c>
      <c r="AH146" s="136" t="s">
        <v>6913</v>
      </c>
      <c r="AI146" s="136" t="s">
        <v>1683</v>
      </c>
      <c r="AJ146" s="136" t="s">
        <v>1903</v>
      </c>
      <c r="AK146" s="136" t="s">
        <v>948</v>
      </c>
      <c r="AL146" s="136" t="s">
        <v>941</v>
      </c>
      <c r="AM146" s="136" t="s">
        <v>6914</v>
      </c>
      <c r="AN146" s="136" t="s">
        <v>941</v>
      </c>
      <c r="AO146" s="136" t="s">
        <v>941</v>
      </c>
      <c r="AP146" s="136" t="s">
        <v>941</v>
      </c>
      <c r="AQ146" s="136" t="s">
        <v>941</v>
      </c>
      <c r="AR146" s="136" t="s">
        <v>941</v>
      </c>
      <c r="AS146" s="136" t="s">
        <v>941</v>
      </c>
      <c r="AT146" s="136" t="s">
        <v>941</v>
      </c>
      <c r="AU146" s="136" t="s">
        <v>941</v>
      </c>
      <c r="AV146" s="136" t="s">
        <v>941</v>
      </c>
      <c r="AW146" s="136" t="s">
        <v>941</v>
      </c>
      <c r="AX146" s="136" t="s">
        <v>941</v>
      </c>
      <c r="AY146" s="136" t="s">
        <v>941</v>
      </c>
      <c r="AZ146" s="136" t="s">
        <v>941</v>
      </c>
      <c r="BA146" s="136" t="s">
        <v>941</v>
      </c>
      <c r="BB146" s="136" t="s">
        <v>941</v>
      </c>
      <c r="BC146" s="136" t="s">
        <v>941</v>
      </c>
      <c r="BD146" s="136" t="s">
        <v>941</v>
      </c>
      <c r="BE146" s="136" t="s">
        <v>941</v>
      </c>
      <c r="BF146" s="136" t="s">
        <v>941</v>
      </c>
      <c r="BG146" s="136" t="s">
        <v>941</v>
      </c>
      <c r="BH146" s="136" t="s">
        <v>941</v>
      </c>
      <c r="BI146" s="136" t="s">
        <v>941</v>
      </c>
      <c r="BJ146" s="136" t="s">
        <v>941</v>
      </c>
      <c r="BK146" s="136" t="s">
        <v>941</v>
      </c>
      <c r="BL146" s="136" t="s">
        <v>941</v>
      </c>
      <c r="BM146" s="136" t="s">
        <v>941</v>
      </c>
      <c r="BN146" s="136" t="s">
        <v>941</v>
      </c>
      <c r="BO146" s="136" t="s">
        <v>941</v>
      </c>
      <c r="BP146" s="136" t="s">
        <v>941</v>
      </c>
      <c r="BQ146" s="136" t="s">
        <v>941</v>
      </c>
      <c r="BR146" s="136" t="s">
        <v>941</v>
      </c>
      <c r="BS146" s="136" t="s">
        <v>941</v>
      </c>
      <c r="BT146" s="136" t="s">
        <v>941</v>
      </c>
      <c r="BU146" s="136" t="s">
        <v>941</v>
      </c>
      <c r="BV146" s="136" t="s">
        <v>941</v>
      </c>
      <c r="BW146" s="136" t="s">
        <v>941</v>
      </c>
      <c r="BX146" s="136" t="s">
        <v>941</v>
      </c>
      <c r="BY146" s="136" t="s">
        <v>941</v>
      </c>
      <c r="BZ146" s="136" t="s">
        <v>941</v>
      </c>
      <c r="CA146" s="136" t="s">
        <v>941</v>
      </c>
      <c r="CB146" s="136" t="s">
        <v>948</v>
      </c>
      <c r="CC146" s="136" t="s">
        <v>948</v>
      </c>
      <c r="CD146" s="136" t="s">
        <v>941</v>
      </c>
      <c r="CE146" s="136" t="s">
        <v>948</v>
      </c>
      <c r="CF146" s="136" t="s">
        <v>941</v>
      </c>
      <c r="CG146" s="136" t="s">
        <v>948</v>
      </c>
      <c r="CH146" s="136" t="s">
        <v>948</v>
      </c>
      <c r="CI146" s="136" t="s">
        <v>941</v>
      </c>
      <c r="CJ146" s="136" t="s">
        <v>941</v>
      </c>
      <c r="CK146" s="136" t="s">
        <v>941</v>
      </c>
      <c r="CL146" s="136" t="s">
        <v>941</v>
      </c>
      <c r="CM146" s="136" t="s">
        <v>941</v>
      </c>
      <c r="CN146" s="136" t="s">
        <v>948</v>
      </c>
      <c r="CO146" s="136" t="s">
        <v>540</v>
      </c>
      <c r="CP146" s="136" t="s">
        <v>941</v>
      </c>
      <c r="CQ146" s="136" t="s">
        <v>941</v>
      </c>
      <c r="CR146" s="136" t="s">
        <v>941</v>
      </c>
      <c r="CS146" s="136" t="s">
        <v>941</v>
      </c>
      <c r="CT146" s="136" t="s">
        <v>941</v>
      </c>
      <c r="CU146" s="136" t="s">
        <v>941</v>
      </c>
      <c r="CV146" s="136" t="s">
        <v>941</v>
      </c>
      <c r="CW146" s="136" t="s">
        <v>941</v>
      </c>
      <c r="CX146" s="136" t="s">
        <v>941</v>
      </c>
      <c r="CY146" s="136" t="s">
        <v>941</v>
      </c>
      <c r="CZ146" s="136" t="s">
        <v>941</v>
      </c>
      <c r="DA146" s="136" t="s">
        <v>941</v>
      </c>
      <c r="DB146" s="136" t="s">
        <v>941</v>
      </c>
      <c r="DC146" s="136" t="s">
        <v>941</v>
      </c>
      <c r="DD146" s="136" t="s">
        <v>941</v>
      </c>
      <c r="DE146" s="136" t="s">
        <v>941</v>
      </c>
      <c r="DF146" s="136" t="s">
        <v>941</v>
      </c>
      <c r="DG146" s="136" t="s">
        <v>941</v>
      </c>
      <c r="DH146" s="136" t="s">
        <v>941</v>
      </c>
      <c r="DI146" s="136" t="s">
        <v>941</v>
      </c>
      <c r="DJ146" s="136" t="s">
        <v>1353</v>
      </c>
      <c r="DK146" s="137">
        <v>42759.608275462961</v>
      </c>
      <c r="DL146" s="136" t="s">
        <v>1353</v>
      </c>
      <c r="DM146" s="137">
        <v>42759.608275462961</v>
      </c>
      <c r="DN146" s="133">
        <v>42086.587245370371</v>
      </c>
      <c r="DO146" s="132" t="s">
        <v>957</v>
      </c>
      <c r="DP146" s="133">
        <v>42086.587245370371</v>
      </c>
    </row>
    <row r="147" spans="1:120" ht="58" x14ac:dyDescent="0.35">
      <c r="A147" s="135">
        <v>146</v>
      </c>
      <c r="B147" s="136" t="s">
        <v>4364</v>
      </c>
      <c r="C147" s="135">
        <v>486</v>
      </c>
      <c r="D147" s="135" t="b">
        <v>1</v>
      </c>
      <c r="E147" s="136" t="s">
        <v>941</v>
      </c>
      <c r="F147" s="136" t="s">
        <v>2963</v>
      </c>
      <c r="G147" s="136" t="s">
        <v>1243</v>
      </c>
      <c r="H147" s="136" t="s">
        <v>4199</v>
      </c>
      <c r="I147" s="136" t="s">
        <v>4394</v>
      </c>
      <c r="J147" s="136" t="s">
        <v>2963</v>
      </c>
      <c r="K147" s="136" t="s">
        <v>93</v>
      </c>
      <c r="L147" s="136" t="s">
        <v>4199</v>
      </c>
      <c r="M147" s="136" t="s">
        <v>4200</v>
      </c>
      <c r="N147" s="136" t="s">
        <v>2964</v>
      </c>
      <c r="O147" s="136" t="s">
        <v>6915</v>
      </c>
      <c r="P147" s="136" t="s">
        <v>6916</v>
      </c>
      <c r="Q147" s="136" t="s">
        <v>6917</v>
      </c>
      <c r="R147" s="136" t="s">
        <v>948</v>
      </c>
      <c r="S147" s="136" t="s">
        <v>6918</v>
      </c>
      <c r="T147" s="136" t="s">
        <v>6919</v>
      </c>
      <c r="U147" s="136" t="s">
        <v>6920</v>
      </c>
      <c r="V147" s="136" t="s">
        <v>6918</v>
      </c>
      <c r="W147" s="136" t="s">
        <v>6919</v>
      </c>
      <c r="X147" s="136" t="s">
        <v>6920</v>
      </c>
      <c r="Y147" s="136" t="s">
        <v>6921</v>
      </c>
      <c r="Z147" s="136" t="s">
        <v>948</v>
      </c>
      <c r="AA147" s="136" t="s">
        <v>948</v>
      </c>
      <c r="AB147" s="136" t="s">
        <v>6921</v>
      </c>
      <c r="AC147" s="136" t="s">
        <v>948</v>
      </c>
      <c r="AD147" s="136" t="s">
        <v>6921</v>
      </c>
      <c r="AE147" s="136" t="s">
        <v>6922</v>
      </c>
      <c r="AF147" s="136" t="s">
        <v>6923</v>
      </c>
      <c r="AG147" s="136" t="s">
        <v>4202</v>
      </c>
      <c r="AH147" s="136" t="s">
        <v>6924</v>
      </c>
      <c r="AI147" s="136" t="s">
        <v>3848</v>
      </c>
      <c r="AJ147" s="136" t="s">
        <v>948</v>
      </c>
      <c r="AK147" s="136" t="s">
        <v>948</v>
      </c>
      <c r="AL147" s="136" t="s">
        <v>941</v>
      </c>
      <c r="AM147" s="136" t="s">
        <v>6925</v>
      </c>
      <c r="AN147" s="136" t="s">
        <v>941</v>
      </c>
      <c r="AO147" s="136" t="s">
        <v>941</v>
      </c>
      <c r="AP147" s="136" t="s">
        <v>941</v>
      </c>
      <c r="AQ147" s="136" t="s">
        <v>941</v>
      </c>
      <c r="AR147" s="136" t="s">
        <v>941</v>
      </c>
      <c r="AS147" s="136" t="s">
        <v>941</v>
      </c>
      <c r="AT147" s="136" t="s">
        <v>941</v>
      </c>
      <c r="AU147" s="136" t="s">
        <v>941</v>
      </c>
      <c r="AV147" s="136" t="s">
        <v>941</v>
      </c>
      <c r="AW147" s="136" t="s">
        <v>941</v>
      </c>
      <c r="AX147" s="136" t="s">
        <v>941</v>
      </c>
      <c r="AY147" s="136" t="s">
        <v>941</v>
      </c>
      <c r="AZ147" s="136" t="s">
        <v>941</v>
      </c>
      <c r="BA147" s="136" t="s">
        <v>941</v>
      </c>
      <c r="BB147" s="136" t="s">
        <v>941</v>
      </c>
      <c r="BC147" s="136" t="s">
        <v>941</v>
      </c>
      <c r="BD147" s="136" t="s">
        <v>941</v>
      </c>
      <c r="BE147" s="136" t="s">
        <v>941</v>
      </c>
      <c r="BF147" s="136" t="s">
        <v>941</v>
      </c>
      <c r="BG147" s="136" t="s">
        <v>941</v>
      </c>
      <c r="BH147" s="136" t="s">
        <v>941</v>
      </c>
      <c r="BI147" s="136" t="s">
        <v>941</v>
      </c>
      <c r="BJ147" s="136" t="s">
        <v>941</v>
      </c>
      <c r="BK147" s="136" t="s">
        <v>941</v>
      </c>
      <c r="BL147" s="136" t="s">
        <v>941</v>
      </c>
      <c r="BM147" s="136" t="s">
        <v>941</v>
      </c>
      <c r="BN147" s="136" t="s">
        <v>941</v>
      </c>
      <c r="BO147" s="136" t="s">
        <v>941</v>
      </c>
      <c r="BP147" s="136" t="s">
        <v>941</v>
      </c>
      <c r="BQ147" s="136" t="s">
        <v>941</v>
      </c>
      <c r="BR147" s="136" t="s">
        <v>2965</v>
      </c>
      <c r="BS147" s="136" t="s">
        <v>3976</v>
      </c>
      <c r="BT147" s="136" t="s">
        <v>941</v>
      </c>
      <c r="BU147" s="136" t="s">
        <v>941</v>
      </c>
      <c r="BV147" s="136" t="s">
        <v>941</v>
      </c>
      <c r="BW147" s="136" t="s">
        <v>941</v>
      </c>
      <c r="BX147" s="136" t="s">
        <v>941</v>
      </c>
      <c r="BY147" s="136" t="s">
        <v>941</v>
      </c>
      <c r="BZ147" s="136" t="s">
        <v>941</v>
      </c>
      <c r="CA147" s="136" t="s">
        <v>941</v>
      </c>
      <c r="CB147" s="136" t="s">
        <v>3976</v>
      </c>
      <c r="CC147" s="136" t="s">
        <v>948</v>
      </c>
      <c r="CD147" s="136" t="s">
        <v>941</v>
      </c>
      <c r="CE147" s="136" t="s">
        <v>948</v>
      </c>
      <c r="CF147" s="136" t="s">
        <v>941</v>
      </c>
      <c r="CG147" s="136" t="s">
        <v>948</v>
      </c>
      <c r="CH147" s="136" t="s">
        <v>948</v>
      </c>
      <c r="CI147" s="136" t="s">
        <v>941</v>
      </c>
      <c r="CJ147" s="136" t="s">
        <v>941</v>
      </c>
      <c r="CK147" s="136" t="s">
        <v>941</v>
      </c>
      <c r="CL147" s="136" t="s">
        <v>941</v>
      </c>
      <c r="CM147" s="136" t="s">
        <v>941</v>
      </c>
      <c r="CN147" s="136" t="s">
        <v>948</v>
      </c>
      <c r="CO147" s="136" t="s">
        <v>540</v>
      </c>
      <c r="CP147" s="136" t="s">
        <v>941</v>
      </c>
      <c r="CQ147" s="136" t="s">
        <v>941</v>
      </c>
      <c r="CR147" s="136" t="s">
        <v>941</v>
      </c>
      <c r="CS147" s="136" t="s">
        <v>941</v>
      </c>
      <c r="CT147" s="136" t="s">
        <v>941</v>
      </c>
      <c r="CU147" s="136" t="s">
        <v>941</v>
      </c>
      <c r="CV147" s="136" t="s">
        <v>941</v>
      </c>
      <c r="CW147" s="136" t="s">
        <v>941</v>
      </c>
      <c r="CX147" s="136" t="s">
        <v>941</v>
      </c>
      <c r="CY147" s="136" t="s">
        <v>941</v>
      </c>
      <c r="CZ147" s="136" t="s">
        <v>941</v>
      </c>
      <c r="DA147" s="136" t="s">
        <v>941</v>
      </c>
      <c r="DB147" s="136" t="s">
        <v>941</v>
      </c>
      <c r="DC147" s="136" t="s">
        <v>941</v>
      </c>
      <c r="DD147" s="136" t="s">
        <v>941</v>
      </c>
      <c r="DE147" s="136" t="s">
        <v>941</v>
      </c>
      <c r="DF147" s="136" t="s">
        <v>941</v>
      </c>
      <c r="DG147" s="136" t="s">
        <v>941</v>
      </c>
      <c r="DH147" s="136" t="s">
        <v>941</v>
      </c>
      <c r="DI147" s="136" t="s">
        <v>941</v>
      </c>
      <c r="DJ147" s="136" t="s">
        <v>1692</v>
      </c>
      <c r="DK147" s="137">
        <v>42759.609097222223</v>
      </c>
      <c r="DL147" s="136" t="s">
        <v>1692</v>
      </c>
      <c r="DM147" s="137">
        <v>42759.609097222223</v>
      </c>
      <c r="DN147" s="133">
        <v>42086.587268518517</v>
      </c>
      <c r="DO147" s="132" t="s">
        <v>957</v>
      </c>
      <c r="DP147" s="133">
        <v>42086.587268518517</v>
      </c>
    </row>
    <row r="148" spans="1:120" ht="58" x14ac:dyDescent="0.35">
      <c r="A148" s="135">
        <v>147</v>
      </c>
      <c r="B148" s="136" t="s">
        <v>4364</v>
      </c>
      <c r="C148" s="135">
        <v>657</v>
      </c>
      <c r="D148" s="135" t="b">
        <v>1</v>
      </c>
      <c r="E148" s="136" t="s">
        <v>941</v>
      </c>
      <c r="F148" s="136" t="s">
        <v>6926</v>
      </c>
      <c r="G148" s="136" t="s">
        <v>1135</v>
      </c>
      <c r="H148" s="136" t="s">
        <v>2365</v>
      </c>
      <c r="I148" s="136" t="s">
        <v>6262</v>
      </c>
      <c r="J148" s="136" t="s">
        <v>2366</v>
      </c>
      <c r="K148" s="136" t="s">
        <v>941</v>
      </c>
      <c r="L148" s="136" t="s">
        <v>2365</v>
      </c>
      <c r="M148" s="136" t="s">
        <v>2367</v>
      </c>
      <c r="N148" s="136" t="s">
        <v>2368</v>
      </c>
      <c r="O148" s="136" t="s">
        <v>6927</v>
      </c>
      <c r="P148" s="136" t="s">
        <v>3939</v>
      </c>
      <c r="Q148" s="136" t="s">
        <v>948</v>
      </c>
      <c r="R148" s="136" t="s">
        <v>2369</v>
      </c>
      <c r="S148" s="136" t="s">
        <v>6928</v>
      </c>
      <c r="T148" s="136" t="s">
        <v>6929</v>
      </c>
      <c r="U148" s="136" t="s">
        <v>6930</v>
      </c>
      <c r="V148" s="136" t="s">
        <v>2370</v>
      </c>
      <c r="W148" s="136" t="s">
        <v>6931</v>
      </c>
      <c r="X148" s="136" t="s">
        <v>6932</v>
      </c>
      <c r="Y148" s="136" t="s">
        <v>6933</v>
      </c>
      <c r="Z148" s="136" t="s">
        <v>6934</v>
      </c>
      <c r="AA148" s="136" t="s">
        <v>948</v>
      </c>
      <c r="AB148" s="136" t="s">
        <v>6935</v>
      </c>
      <c r="AC148" s="136" t="s">
        <v>948</v>
      </c>
      <c r="AD148" s="136" t="s">
        <v>6935</v>
      </c>
      <c r="AE148" s="136" t="s">
        <v>6936</v>
      </c>
      <c r="AF148" s="136" t="s">
        <v>6937</v>
      </c>
      <c r="AG148" s="136" t="s">
        <v>1039</v>
      </c>
      <c r="AH148" s="136" t="s">
        <v>6938</v>
      </c>
      <c r="AI148" s="136" t="s">
        <v>2895</v>
      </c>
      <c r="AJ148" s="136" t="s">
        <v>1416</v>
      </c>
      <c r="AK148" s="136" t="s">
        <v>948</v>
      </c>
      <c r="AL148" s="136" t="s">
        <v>941</v>
      </c>
      <c r="AM148" s="136" t="s">
        <v>6939</v>
      </c>
      <c r="AN148" s="136" t="s">
        <v>941</v>
      </c>
      <c r="AO148" s="136" t="s">
        <v>941</v>
      </c>
      <c r="AP148" s="136" t="s">
        <v>941</v>
      </c>
      <c r="AQ148" s="136" t="s">
        <v>941</v>
      </c>
      <c r="AR148" s="136" t="s">
        <v>941</v>
      </c>
      <c r="AS148" s="136" t="s">
        <v>941</v>
      </c>
      <c r="AT148" s="136" t="s">
        <v>941</v>
      </c>
      <c r="AU148" s="136" t="s">
        <v>941</v>
      </c>
      <c r="AV148" s="136" t="s">
        <v>941</v>
      </c>
      <c r="AW148" s="136" t="s">
        <v>941</v>
      </c>
      <c r="AX148" s="136" t="s">
        <v>941</v>
      </c>
      <c r="AY148" s="136" t="s">
        <v>941</v>
      </c>
      <c r="AZ148" s="136" t="s">
        <v>941</v>
      </c>
      <c r="BA148" s="136" t="s">
        <v>941</v>
      </c>
      <c r="BB148" s="136" t="s">
        <v>941</v>
      </c>
      <c r="BC148" s="136" t="s">
        <v>941</v>
      </c>
      <c r="BD148" s="136" t="s">
        <v>941</v>
      </c>
      <c r="BE148" s="136" t="s">
        <v>941</v>
      </c>
      <c r="BF148" s="136" t="s">
        <v>941</v>
      </c>
      <c r="BG148" s="136" t="s">
        <v>941</v>
      </c>
      <c r="BH148" s="136" t="s">
        <v>941</v>
      </c>
      <c r="BI148" s="136" t="s">
        <v>941</v>
      </c>
      <c r="BJ148" s="136" t="s">
        <v>941</v>
      </c>
      <c r="BK148" s="136" t="s">
        <v>941</v>
      </c>
      <c r="BL148" s="136" t="s">
        <v>941</v>
      </c>
      <c r="BM148" s="136" t="s">
        <v>941</v>
      </c>
      <c r="BN148" s="136" t="s">
        <v>941</v>
      </c>
      <c r="BO148" s="136" t="s">
        <v>941</v>
      </c>
      <c r="BP148" s="136" t="s">
        <v>941</v>
      </c>
      <c r="BQ148" s="136" t="s">
        <v>941</v>
      </c>
      <c r="BR148" s="136" t="s">
        <v>941</v>
      </c>
      <c r="BS148" s="136" t="s">
        <v>941</v>
      </c>
      <c r="BT148" s="136" t="s">
        <v>941</v>
      </c>
      <c r="BU148" s="136" t="s">
        <v>941</v>
      </c>
      <c r="BV148" s="136" t="s">
        <v>941</v>
      </c>
      <c r="BW148" s="136" t="s">
        <v>941</v>
      </c>
      <c r="BX148" s="136" t="s">
        <v>941</v>
      </c>
      <c r="BY148" s="136" t="s">
        <v>941</v>
      </c>
      <c r="BZ148" s="136" t="s">
        <v>941</v>
      </c>
      <c r="CA148" s="136" t="s">
        <v>941</v>
      </c>
      <c r="CB148" s="136" t="s">
        <v>948</v>
      </c>
      <c r="CC148" s="136" t="s">
        <v>948</v>
      </c>
      <c r="CD148" s="136" t="s">
        <v>941</v>
      </c>
      <c r="CE148" s="136" t="s">
        <v>948</v>
      </c>
      <c r="CF148" s="136" t="s">
        <v>941</v>
      </c>
      <c r="CG148" s="136" t="s">
        <v>948</v>
      </c>
      <c r="CH148" s="136" t="s">
        <v>948</v>
      </c>
      <c r="CI148" s="136" t="s">
        <v>941</v>
      </c>
      <c r="CJ148" s="136" t="s">
        <v>941</v>
      </c>
      <c r="CK148" s="136" t="s">
        <v>941</v>
      </c>
      <c r="CL148" s="136" t="s">
        <v>941</v>
      </c>
      <c r="CM148" s="136" t="s">
        <v>941</v>
      </c>
      <c r="CN148" s="136" t="s">
        <v>948</v>
      </c>
      <c r="CO148" s="136" t="s">
        <v>540</v>
      </c>
      <c r="CP148" s="136" t="s">
        <v>941</v>
      </c>
      <c r="CQ148" s="136" t="s">
        <v>941</v>
      </c>
      <c r="CR148" s="136" t="s">
        <v>941</v>
      </c>
      <c r="CS148" s="136" t="s">
        <v>941</v>
      </c>
      <c r="CT148" s="136" t="s">
        <v>941</v>
      </c>
      <c r="CU148" s="136" t="s">
        <v>941</v>
      </c>
      <c r="CV148" s="136" t="s">
        <v>941</v>
      </c>
      <c r="CW148" s="136" t="s">
        <v>941</v>
      </c>
      <c r="CX148" s="136" t="s">
        <v>941</v>
      </c>
      <c r="CY148" s="136" t="s">
        <v>941</v>
      </c>
      <c r="CZ148" s="136" t="s">
        <v>941</v>
      </c>
      <c r="DA148" s="136" t="s">
        <v>941</v>
      </c>
      <c r="DB148" s="136" t="s">
        <v>941</v>
      </c>
      <c r="DC148" s="136" t="s">
        <v>941</v>
      </c>
      <c r="DD148" s="136" t="s">
        <v>941</v>
      </c>
      <c r="DE148" s="136" t="s">
        <v>941</v>
      </c>
      <c r="DF148" s="136" t="s">
        <v>941</v>
      </c>
      <c r="DG148" s="136" t="s">
        <v>941</v>
      </c>
      <c r="DH148" s="136" t="s">
        <v>941</v>
      </c>
      <c r="DI148" s="136" t="s">
        <v>941</v>
      </c>
      <c r="DJ148" s="136" t="s">
        <v>1692</v>
      </c>
      <c r="DK148" s="137">
        <v>42759.614849537036</v>
      </c>
      <c r="DL148" s="136" t="s">
        <v>1692</v>
      </c>
      <c r="DM148" s="137">
        <v>42761.648252314815</v>
      </c>
      <c r="DN148" s="133">
        <v>42086.587280092594</v>
      </c>
      <c r="DO148" s="132" t="s">
        <v>957</v>
      </c>
      <c r="DP148" s="133">
        <v>42086.587280092594</v>
      </c>
    </row>
    <row r="149" spans="1:120" ht="116" x14ac:dyDescent="0.35">
      <c r="A149" s="135">
        <v>148</v>
      </c>
      <c r="B149" s="136" t="s">
        <v>4364</v>
      </c>
      <c r="C149" s="135">
        <v>100</v>
      </c>
      <c r="D149" s="135" t="b">
        <v>1</v>
      </c>
      <c r="E149" s="136" t="s">
        <v>941</v>
      </c>
      <c r="F149" s="136" t="s">
        <v>1693</v>
      </c>
      <c r="G149" s="136" t="s">
        <v>989</v>
      </c>
      <c r="H149" s="136" t="s">
        <v>1694</v>
      </c>
      <c r="I149" s="136" t="s">
        <v>6262</v>
      </c>
      <c r="J149" s="136" t="s">
        <v>1695</v>
      </c>
      <c r="K149" s="136" t="s">
        <v>340</v>
      </c>
      <c r="L149" s="136" t="s">
        <v>1696</v>
      </c>
      <c r="M149" s="136" t="s">
        <v>1697</v>
      </c>
      <c r="N149" s="136" t="s">
        <v>1698</v>
      </c>
      <c r="O149" s="136" t="s">
        <v>6940</v>
      </c>
      <c r="P149" s="136" t="s">
        <v>948</v>
      </c>
      <c r="Q149" s="136" t="s">
        <v>948</v>
      </c>
      <c r="R149" s="136" t="s">
        <v>948</v>
      </c>
      <c r="S149" s="136" t="s">
        <v>6940</v>
      </c>
      <c r="T149" s="136" t="s">
        <v>6941</v>
      </c>
      <c r="U149" s="136" t="s">
        <v>6942</v>
      </c>
      <c r="V149" s="136" t="s">
        <v>948</v>
      </c>
      <c r="W149" s="136" t="s">
        <v>948</v>
      </c>
      <c r="X149" s="136" t="s">
        <v>948</v>
      </c>
      <c r="Y149" s="136" t="s">
        <v>6943</v>
      </c>
      <c r="Z149" s="136" t="s">
        <v>6944</v>
      </c>
      <c r="AA149" s="136" t="s">
        <v>948</v>
      </c>
      <c r="AB149" s="136" t="s">
        <v>6945</v>
      </c>
      <c r="AC149" s="136" t="s">
        <v>948</v>
      </c>
      <c r="AD149" s="136" t="s">
        <v>6945</v>
      </c>
      <c r="AE149" s="136" t="s">
        <v>6946</v>
      </c>
      <c r="AF149" s="136" t="s">
        <v>6947</v>
      </c>
      <c r="AG149" s="136" t="s">
        <v>1106</v>
      </c>
      <c r="AH149" s="136" t="s">
        <v>6948</v>
      </c>
      <c r="AI149" s="136" t="s">
        <v>6949</v>
      </c>
      <c r="AJ149" s="136" t="s">
        <v>6950</v>
      </c>
      <c r="AK149" s="136" t="s">
        <v>6951</v>
      </c>
      <c r="AL149" s="136" t="s">
        <v>941</v>
      </c>
      <c r="AM149" s="136" t="s">
        <v>6952</v>
      </c>
      <c r="AN149" s="136" t="s">
        <v>941</v>
      </c>
      <c r="AO149" s="136" t="s">
        <v>941</v>
      </c>
      <c r="AP149" s="136" t="s">
        <v>941</v>
      </c>
      <c r="AQ149" s="136" t="s">
        <v>941</v>
      </c>
      <c r="AR149" s="136" t="s">
        <v>941</v>
      </c>
      <c r="AS149" s="136" t="s">
        <v>941</v>
      </c>
      <c r="AT149" s="136" t="s">
        <v>941</v>
      </c>
      <c r="AU149" s="136" t="s">
        <v>941</v>
      </c>
      <c r="AV149" s="136" t="s">
        <v>941</v>
      </c>
      <c r="AW149" s="136" t="s">
        <v>941</v>
      </c>
      <c r="AX149" s="136" t="s">
        <v>941</v>
      </c>
      <c r="AY149" s="136" t="s">
        <v>941</v>
      </c>
      <c r="AZ149" s="136" t="s">
        <v>941</v>
      </c>
      <c r="BA149" s="136" t="s">
        <v>941</v>
      </c>
      <c r="BB149" s="136" t="s">
        <v>941</v>
      </c>
      <c r="BC149" s="136" t="s">
        <v>941</v>
      </c>
      <c r="BD149" s="136" t="s">
        <v>941</v>
      </c>
      <c r="BE149" s="136" t="s">
        <v>941</v>
      </c>
      <c r="BF149" s="136" t="s">
        <v>941</v>
      </c>
      <c r="BG149" s="136" t="s">
        <v>941</v>
      </c>
      <c r="BH149" s="136" t="s">
        <v>941</v>
      </c>
      <c r="BI149" s="136" t="s">
        <v>941</v>
      </c>
      <c r="BJ149" s="136" t="s">
        <v>941</v>
      </c>
      <c r="BK149" s="136" t="s">
        <v>941</v>
      </c>
      <c r="BL149" s="136" t="s">
        <v>941</v>
      </c>
      <c r="BM149" s="136" t="s">
        <v>941</v>
      </c>
      <c r="BN149" s="136" t="s">
        <v>941</v>
      </c>
      <c r="BO149" s="136" t="s">
        <v>941</v>
      </c>
      <c r="BP149" s="136" t="s">
        <v>941</v>
      </c>
      <c r="BQ149" s="136" t="s">
        <v>941</v>
      </c>
      <c r="BR149" s="136" t="s">
        <v>6953</v>
      </c>
      <c r="BS149" s="136" t="s">
        <v>978</v>
      </c>
      <c r="BT149" s="136" t="s">
        <v>941</v>
      </c>
      <c r="BU149" s="136" t="s">
        <v>941</v>
      </c>
      <c r="BV149" s="136" t="s">
        <v>941</v>
      </c>
      <c r="BW149" s="136" t="s">
        <v>941</v>
      </c>
      <c r="BX149" s="136" t="s">
        <v>941</v>
      </c>
      <c r="BY149" s="136" t="s">
        <v>941</v>
      </c>
      <c r="BZ149" s="136" t="s">
        <v>941</v>
      </c>
      <c r="CA149" s="136" t="s">
        <v>941</v>
      </c>
      <c r="CB149" s="136" t="s">
        <v>978</v>
      </c>
      <c r="CC149" s="136" t="s">
        <v>956</v>
      </c>
      <c r="CD149" s="136" t="s">
        <v>6954</v>
      </c>
      <c r="CE149" s="136" t="s">
        <v>2731</v>
      </c>
      <c r="CF149" s="136" t="s">
        <v>6955</v>
      </c>
      <c r="CG149" s="136" t="s">
        <v>6956</v>
      </c>
      <c r="CH149" s="136" t="s">
        <v>948</v>
      </c>
      <c r="CI149" s="136" t="s">
        <v>941</v>
      </c>
      <c r="CJ149" s="136" t="s">
        <v>941</v>
      </c>
      <c r="CK149" s="136" t="s">
        <v>941</v>
      </c>
      <c r="CL149" s="136" t="s">
        <v>941</v>
      </c>
      <c r="CM149" s="136" t="s">
        <v>941</v>
      </c>
      <c r="CN149" s="136" t="s">
        <v>948</v>
      </c>
      <c r="CO149" s="136" t="s">
        <v>540</v>
      </c>
      <c r="CP149" s="136" t="s">
        <v>941</v>
      </c>
      <c r="CQ149" s="136" t="s">
        <v>941</v>
      </c>
      <c r="CR149" s="136" t="s">
        <v>941</v>
      </c>
      <c r="CS149" s="136" t="s">
        <v>941</v>
      </c>
      <c r="CT149" s="136" t="s">
        <v>941</v>
      </c>
      <c r="CU149" s="136" t="s">
        <v>941</v>
      </c>
      <c r="CV149" s="136" t="s">
        <v>941</v>
      </c>
      <c r="CW149" s="136" t="s">
        <v>941</v>
      </c>
      <c r="CX149" s="136" t="s">
        <v>941</v>
      </c>
      <c r="CY149" s="136" t="s">
        <v>941</v>
      </c>
      <c r="CZ149" s="136" t="s">
        <v>941</v>
      </c>
      <c r="DA149" s="136" t="s">
        <v>941</v>
      </c>
      <c r="DB149" s="136" t="s">
        <v>941</v>
      </c>
      <c r="DC149" s="136" t="s">
        <v>941</v>
      </c>
      <c r="DD149" s="136" t="s">
        <v>941</v>
      </c>
      <c r="DE149" s="136" t="s">
        <v>941</v>
      </c>
      <c r="DF149" s="136" t="s">
        <v>941</v>
      </c>
      <c r="DG149" s="136" t="s">
        <v>941</v>
      </c>
      <c r="DH149" s="136" t="s">
        <v>941</v>
      </c>
      <c r="DI149" s="136" t="s">
        <v>941</v>
      </c>
      <c r="DJ149" s="136" t="s">
        <v>1353</v>
      </c>
      <c r="DK149" s="137">
        <v>42759.616030092591</v>
      </c>
      <c r="DL149" s="136" t="s">
        <v>1353</v>
      </c>
      <c r="DM149" s="137">
        <v>42759.616030092591</v>
      </c>
      <c r="DN149" s="133">
        <v>42086.58730324074</v>
      </c>
      <c r="DO149" s="132" t="s">
        <v>1111</v>
      </c>
      <c r="DP149" s="133">
        <v>42136.586261574077</v>
      </c>
    </row>
    <row r="150" spans="1:120" ht="72.5" x14ac:dyDescent="0.35">
      <c r="A150" s="135">
        <v>149</v>
      </c>
      <c r="B150" s="136" t="s">
        <v>4364</v>
      </c>
      <c r="C150" s="135">
        <v>276</v>
      </c>
      <c r="D150" s="135" t="b">
        <v>1</v>
      </c>
      <c r="E150" s="136" t="s">
        <v>941</v>
      </c>
      <c r="F150" s="136" t="s">
        <v>2797</v>
      </c>
      <c r="G150" s="136" t="s">
        <v>1804</v>
      </c>
      <c r="H150" s="136" t="s">
        <v>2798</v>
      </c>
      <c r="I150" s="136" t="s">
        <v>6262</v>
      </c>
      <c r="J150" s="136" t="s">
        <v>2799</v>
      </c>
      <c r="K150" s="136" t="s">
        <v>195</v>
      </c>
      <c r="L150" s="136" t="s">
        <v>2800</v>
      </c>
      <c r="M150" s="136" t="s">
        <v>2801</v>
      </c>
      <c r="N150" s="136" t="s">
        <v>3510</v>
      </c>
      <c r="O150" s="136" t="s">
        <v>6957</v>
      </c>
      <c r="P150" s="136" t="s">
        <v>6958</v>
      </c>
      <c r="Q150" s="136" t="s">
        <v>6959</v>
      </c>
      <c r="R150" s="136" t="s">
        <v>6960</v>
      </c>
      <c r="S150" s="136" t="s">
        <v>6961</v>
      </c>
      <c r="T150" s="136" t="s">
        <v>6962</v>
      </c>
      <c r="U150" s="136" t="s">
        <v>6963</v>
      </c>
      <c r="V150" s="136" t="s">
        <v>6964</v>
      </c>
      <c r="W150" s="136" t="s">
        <v>6965</v>
      </c>
      <c r="X150" s="136" t="s">
        <v>6966</v>
      </c>
      <c r="Y150" s="136" t="s">
        <v>6967</v>
      </c>
      <c r="Z150" s="136" t="s">
        <v>6968</v>
      </c>
      <c r="AA150" s="136" t="s">
        <v>6969</v>
      </c>
      <c r="AB150" s="136" t="s">
        <v>6970</v>
      </c>
      <c r="AC150" s="136" t="s">
        <v>6971</v>
      </c>
      <c r="AD150" s="136" t="s">
        <v>6972</v>
      </c>
      <c r="AE150" s="136" t="s">
        <v>6973</v>
      </c>
      <c r="AF150" s="136" t="s">
        <v>6974</v>
      </c>
      <c r="AG150" s="136" t="s">
        <v>1261</v>
      </c>
      <c r="AH150" s="136" t="s">
        <v>6975</v>
      </c>
      <c r="AI150" s="136" t="s">
        <v>6976</v>
      </c>
      <c r="AJ150" s="136" t="s">
        <v>6977</v>
      </c>
      <c r="AK150" s="136" t="s">
        <v>6978</v>
      </c>
      <c r="AL150" s="136" t="s">
        <v>941</v>
      </c>
      <c r="AM150" s="136" t="s">
        <v>6979</v>
      </c>
      <c r="AN150" s="136" t="s">
        <v>941</v>
      </c>
      <c r="AO150" s="136" t="s">
        <v>941</v>
      </c>
      <c r="AP150" s="136" t="s">
        <v>941</v>
      </c>
      <c r="AQ150" s="136" t="s">
        <v>941</v>
      </c>
      <c r="AR150" s="136" t="s">
        <v>941</v>
      </c>
      <c r="AS150" s="136" t="s">
        <v>941</v>
      </c>
      <c r="AT150" s="136" t="s">
        <v>941</v>
      </c>
      <c r="AU150" s="136" t="s">
        <v>941</v>
      </c>
      <c r="AV150" s="136" t="s">
        <v>941</v>
      </c>
      <c r="AW150" s="136" t="s">
        <v>941</v>
      </c>
      <c r="AX150" s="136" t="s">
        <v>941</v>
      </c>
      <c r="AY150" s="136" t="s">
        <v>941</v>
      </c>
      <c r="AZ150" s="136" t="s">
        <v>941</v>
      </c>
      <c r="BA150" s="136" t="s">
        <v>941</v>
      </c>
      <c r="BB150" s="136" t="s">
        <v>941</v>
      </c>
      <c r="BC150" s="136" t="s">
        <v>941</v>
      </c>
      <c r="BD150" s="136" t="s">
        <v>941</v>
      </c>
      <c r="BE150" s="136" t="s">
        <v>941</v>
      </c>
      <c r="BF150" s="136" t="s">
        <v>941</v>
      </c>
      <c r="BG150" s="136" t="s">
        <v>941</v>
      </c>
      <c r="BH150" s="136" t="s">
        <v>941</v>
      </c>
      <c r="BI150" s="136" t="s">
        <v>941</v>
      </c>
      <c r="BJ150" s="136" t="s">
        <v>941</v>
      </c>
      <c r="BK150" s="136" t="s">
        <v>3795</v>
      </c>
      <c r="BL150" s="136" t="s">
        <v>941</v>
      </c>
      <c r="BM150" s="136" t="s">
        <v>941</v>
      </c>
      <c r="BN150" s="136" t="s">
        <v>941</v>
      </c>
      <c r="BO150" s="136" t="s">
        <v>941</v>
      </c>
      <c r="BP150" s="136" t="s">
        <v>941</v>
      </c>
      <c r="BQ150" s="136" t="s">
        <v>941</v>
      </c>
      <c r="BR150" s="136" t="s">
        <v>941</v>
      </c>
      <c r="BS150" s="136" t="s">
        <v>941</v>
      </c>
      <c r="BT150" s="136" t="s">
        <v>941</v>
      </c>
      <c r="BU150" s="136" t="s">
        <v>941</v>
      </c>
      <c r="BV150" s="136" t="s">
        <v>941</v>
      </c>
      <c r="BW150" s="136" t="s">
        <v>941</v>
      </c>
      <c r="BX150" s="136" t="s">
        <v>941</v>
      </c>
      <c r="BY150" s="136" t="s">
        <v>941</v>
      </c>
      <c r="BZ150" s="136" t="s">
        <v>941</v>
      </c>
      <c r="CA150" s="136" t="s">
        <v>941</v>
      </c>
      <c r="CB150" s="136" t="s">
        <v>3795</v>
      </c>
      <c r="CC150" s="136" t="s">
        <v>956</v>
      </c>
      <c r="CD150" s="136" t="s">
        <v>6980</v>
      </c>
      <c r="CE150" s="136" t="s">
        <v>948</v>
      </c>
      <c r="CF150" s="136" t="s">
        <v>941</v>
      </c>
      <c r="CG150" s="136" t="s">
        <v>6980</v>
      </c>
      <c r="CH150" s="136" t="s">
        <v>1791</v>
      </c>
      <c r="CI150" s="136" t="s">
        <v>6981</v>
      </c>
      <c r="CJ150" s="136" t="s">
        <v>6982</v>
      </c>
      <c r="CK150" s="136" t="s">
        <v>6983</v>
      </c>
      <c r="CL150" s="136" t="s">
        <v>948</v>
      </c>
      <c r="CM150" s="136" t="s">
        <v>6984</v>
      </c>
      <c r="CN150" s="136" t="s">
        <v>6985</v>
      </c>
      <c r="CO150" s="136" t="s">
        <v>6986</v>
      </c>
      <c r="CP150" s="136" t="s">
        <v>941</v>
      </c>
      <c r="CQ150" s="136" t="s">
        <v>941</v>
      </c>
      <c r="CR150" s="136" t="s">
        <v>941</v>
      </c>
      <c r="CS150" s="136" t="s">
        <v>941</v>
      </c>
      <c r="CT150" s="136" t="s">
        <v>941</v>
      </c>
      <c r="CU150" s="136" t="s">
        <v>941</v>
      </c>
      <c r="CV150" s="136" t="s">
        <v>941</v>
      </c>
      <c r="CW150" s="136" t="s">
        <v>941</v>
      </c>
      <c r="CX150" s="136" t="s">
        <v>941</v>
      </c>
      <c r="CY150" s="136" t="s">
        <v>941</v>
      </c>
      <c r="CZ150" s="136" t="s">
        <v>941</v>
      </c>
      <c r="DA150" s="136" t="s">
        <v>941</v>
      </c>
      <c r="DB150" s="136" t="s">
        <v>941</v>
      </c>
      <c r="DC150" s="136" t="s">
        <v>941</v>
      </c>
      <c r="DD150" s="136" t="s">
        <v>941</v>
      </c>
      <c r="DE150" s="136" t="s">
        <v>941</v>
      </c>
      <c r="DF150" s="136" t="s">
        <v>941</v>
      </c>
      <c r="DG150" s="136" t="s">
        <v>941</v>
      </c>
      <c r="DH150" s="136" t="s">
        <v>941</v>
      </c>
      <c r="DI150" s="136" t="s">
        <v>941</v>
      </c>
      <c r="DJ150" s="136" t="s">
        <v>1692</v>
      </c>
      <c r="DK150" s="137">
        <v>42760.358738425923</v>
      </c>
      <c r="DL150" s="136" t="s">
        <v>1692</v>
      </c>
      <c r="DM150" s="137">
        <v>42760.358738425923</v>
      </c>
      <c r="DN150" s="133">
        <v>42086.587314814817</v>
      </c>
      <c r="DO150" s="132" t="s">
        <v>957</v>
      </c>
      <c r="DP150" s="133">
        <v>42086.587314814817</v>
      </c>
    </row>
    <row r="151" spans="1:120" ht="58" x14ac:dyDescent="0.35">
      <c r="A151" s="135">
        <v>150</v>
      </c>
      <c r="B151" s="136" t="s">
        <v>4364</v>
      </c>
      <c r="C151" s="135">
        <v>366</v>
      </c>
      <c r="D151" s="135" t="b">
        <v>1</v>
      </c>
      <c r="E151" s="136" t="s">
        <v>941</v>
      </c>
      <c r="F151" s="136" t="s">
        <v>6987</v>
      </c>
      <c r="G151" s="136" t="s">
        <v>1148</v>
      </c>
      <c r="H151" s="136" t="s">
        <v>6988</v>
      </c>
      <c r="I151" s="136" t="s">
        <v>6262</v>
      </c>
      <c r="J151" s="136" t="s">
        <v>6987</v>
      </c>
      <c r="K151" s="136" t="s">
        <v>15</v>
      </c>
      <c r="L151" s="136" t="s">
        <v>6988</v>
      </c>
      <c r="M151" s="136" t="s">
        <v>1042</v>
      </c>
      <c r="N151" s="136" t="s">
        <v>6989</v>
      </c>
      <c r="O151" s="136" t="s">
        <v>6990</v>
      </c>
      <c r="P151" s="136" t="s">
        <v>948</v>
      </c>
      <c r="Q151" s="136" t="s">
        <v>948</v>
      </c>
      <c r="R151" s="136" t="s">
        <v>948</v>
      </c>
      <c r="S151" s="136" t="s">
        <v>6990</v>
      </c>
      <c r="T151" s="136" t="s">
        <v>6991</v>
      </c>
      <c r="U151" s="136" t="s">
        <v>6992</v>
      </c>
      <c r="V151" s="136" t="s">
        <v>6993</v>
      </c>
      <c r="W151" s="136" t="s">
        <v>6994</v>
      </c>
      <c r="X151" s="136" t="s">
        <v>6995</v>
      </c>
      <c r="Y151" s="136" t="s">
        <v>6996</v>
      </c>
      <c r="Z151" s="136" t="s">
        <v>6997</v>
      </c>
      <c r="AA151" s="136" t="s">
        <v>948</v>
      </c>
      <c r="AB151" s="136" t="s">
        <v>6998</v>
      </c>
      <c r="AC151" s="136" t="s">
        <v>6999</v>
      </c>
      <c r="AD151" s="136" t="s">
        <v>7000</v>
      </c>
      <c r="AE151" s="136" t="s">
        <v>7001</v>
      </c>
      <c r="AF151" s="136" t="s">
        <v>7002</v>
      </c>
      <c r="AG151" s="136" t="s">
        <v>3391</v>
      </c>
      <c r="AH151" s="136" t="s">
        <v>7003</v>
      </c>
      <c r="AI151" s="136" t="s">
        <v>7004</v>
      </c>
      <c r="AJ151" s="136" t="s">
        <v>7005</v>
      </c>
      <c r="AK151" s="136" t="s">
        <v>948</v>
      </c>
      <c r="AL151" s="136" t="s">
        <v>941</v>
      </c>
      <c r="AM151" s="136" t="s">
        <v>7006</v>
      </c>
      <c r="AN151" s="136" t="s">
        <v>941</v>
      </c>
      <c r="AO151" s="136" t="s">
        <v>941</v>
      </c>
      <c r="AP151" s="136" t="s">
        <v>941</v>
      </c>
      <c r="AQ151" s="136" t="s">
        <v>941</v>
      </c>
      <c r="AR151" s="136" t="s">
        <v>941</v>
      </c>
      <c r="AS151" s="136" t="s">
        <v>941</v>
      </c>
      <c r="AT151" s="136" t="s">
        <v>941</v>
      </c>
      <c r="AU151" s="136" t="s">
        <v>941</v>
      </c>
      <c r="AV151" s="136" t="s">
        <v>941</v>
      </c>
      <c r="AW151" s="136" t="s">
        <v>941</v>
      </c>
      <c r="AX151" s="136" t="s">
        <v>941</v>
      </c>
      <c r="AY151" s="136" t="s">
        <v>941</v>
      </c>
      <c r="AZ151" s="136" t="s">
        <v>941</v>
      </c>
      <c r="BA151" s="136" t="s">
        <v>941</v>
      </c>
      <c r="BB151" s="136" t="s">
        <v>941</v>
      </c>
      <c r="BC151" s="136" t="s">
        <v>941</v>
      </c>
      <c r="BD151" s="136" t="s">
        <v>941</v>
      </c>
      <c r="BE151" s="136" t="s">
        <v>941</v>
      </c>
      <c r="BF151" s="136" t="s">
        <v>941</v>
      </c>
      <c r="BG151" s="136" t="s">
        <v>941</v>
      </c>
      <c r="BH151" s="136" t="s">
        <v>941</v>
      </c>
      <c r="BI151" s="136" t="s">
        <v>941</v>
      </c>
      <c r="BJ151" s="136" t="s">
        <v>941</v>
      </c>
      <c r="BK151" s="136" t="s">
        <v>7007</v>
      </c>
      <c r="BL151" s="136" t="s">
        <v>941</v>
      </c>
      <c r="BM151" s="136" t="s">
        <v>941</v>
      </c>
      <c r="BN151" s="136" t="s">
        <v>941</v>
      </c>
      <c r="BO151" s="136" t="s">
        <v>941</v>
      </c>
      <c r="BP151" s="136" t="s">
        <v>941</v>
      </c>
      <c r="BQ151" s="136" t="s">
        <v>941</v>
      </c>
      <c r="BR151" s="136" t="s">
        <v>941</v>
      </c>
      <c r="BS151" s="136" t="s">
        <v>941</v>
      </c>
      <c r="BT151" s="136" t="s">
        <v>941</v>
      </c>
      <c r="BU151" s="136" t="s">
        <v>941</v>
      </c>
      <c r="BV151" s="136" t="s">
        <v>941</v>
      </c>
      <c r="BW151" s="136" t="s">
        <v>941</v>
      </c>
      <c r="BX151" s="136" t="s">
        <v>941</v>
      </c>
      <c r="BY151" s="136" t="s">
        <v>941</v>
      </c>
      <c r="BZ151" s="136" t="s">
        <v>941</v>
      </c>
      <c r="CA151" s="136" t="s">
        <v>941</v>
      </c>
      <c r="CB151" s="136" t="s">
        <v>7007</v>
      </c>
      <c r="CC151" s="136" t="s">
        <v>956</v>
      </c>
      <c r="CD151" s="136" t="s">
        <v>7008</v>
      </c>
      <c r="CE151" s="136" t="s">
        <v>948</v>
      </c>
      <c r="CF151" s="136" t="s">
        <v>941</v>
      </c>
      <c r="CG151" s="136" t="s">
        <v>7008</v>
      </c>
      <c r="CH151" s="136" t="s">
        <v>948</v>
      </c>
      <c r="CI151" s="136" t="s">
        <v>941</v>
      </c>
      <c r="CJ151" s="136" t="s">
        <v>941</v>
      </c>
      <c r="CK151" s="136" t="s">
        <v>941</v>
      </c>
      <c r="CL151" s="136" t="s">
        <v>941</v>
      </c>
      <c r="CM151" s="136" t="s">
        <v>941</v>
      </c>
      <c r="CN151" s="136" t="s">
        <v>948</v>
      </c>
      <c r="CO151" s="136" t="s">
        <v>540</v>
      </c>
      <c r="CP151" s="136" t="s">
        <v>941</v>
      </c>
      <c r="CQ151" s="136" t="s">
        <v>941</v>
      </c>
      <c r="CR151" s="136" t="s">
        <v>941</v>
      </c>
      <c r="CS151" s="136" t="s">
        <v>941</v>
      </c>
      <c r="CT151" s="136" t="s">
        <v>941</v>
      </c>
      <c r="CU151" s="136" t="s">
        <v>941</v>
      </c>
      <c r="CV151" s="136" t="s">
        <v>941</v>
      </c>
      <c r="CW151" s="136" t="s">
        <v>941</v>
      </c>
      <c r="CX151" s="136" t="s">
        <v>941</v>
      </c>
      <c r="CY151" s="136" t="s">
        <v>941</v>
      </c>
      <c r="CZ151" s="136" t="s">
        <v>941</v>
      </c>
      <c r="DA151" s="136" t="s">
        <v>941</v>
      </c>
      <c r="DB151" s="136" t="s">
        <v>941</v>
      </c>
      <c r="DC151" s="136" t="s">
        <v>941</v>
      </c>
      <c r="DD151" s="136" t="s">
        <v>941</v>
      </c>
      <c r="DE151" s="136" t="s">
        <v>941</v>
      </c>
      <c r="DF151" s="136" t="s">
        <v>941</v>
      </c>
      <c r="DG151" s="136" t="s">
        <v>941</v>
      </c>
      <c r="DH151" s="136" t="s">
        <v>941</v>
      </c>
      <c r="DI151" s="136" t="s">
        <v>941</v>
      </c>
      <c r="DJ151" s="136" t="s">
        <v>1692</v>
      </c>
      <c r="DK151" s="137">
        <v>42760.362685185188</v>
      </c>
      <c r="DL151" s="136" t="s">
        <v>1692</v>
      </c>
      <c r="DM151" s="137">
        <v>42760.363356481481</v>
      </c>
      <c r="DN151" s="133">
        <v>42086.587337962963</v>
      </c>
      <c r="DO151" s="132" t="s">
        <v>957</v>
      </c>
      <c r="DP151" s="133">
        <v>42086.587337962963</v>
      </c>
    </row>
    <row r="152" spans="1:120" ht="58" x14ac:dyDescent="0.35">
      <c r="A152" s="135">
        <v>151</v>
      </c>
      <c r="B152" s="136" t="s">
        <v>4364</v>
      </c>
      <c r="C152" s="135">
        <v>353</v>
      </c>
      <c r="D152" s="135" t="b">
        <v>1</v>
      </c>
      <c r="E152" s="136" t="s">
        <v>941</v>
      </c>
      <c r="F152" s="136" t="s">
        <v>1971</v>
      </c>
      <c r="G152" s="136" t="s">
        <v>1972</v>
      </c>
      <c r="H152" s="136" t="s">
        <v>1973</v>
      </c>
      <c r="I152" s="136" t="s">
        <v>7009</v>
      </c>
      <c r="J152" s="136" t="s">
        <v>3816</v>
      </c>
      <c r="K152" s="136" t="s">
        <v>421</v>
      </c>
      <c r="L152" s="136" t="s">
        <v>3817</v>
      </c>
      <c r="M152" s="136" t="s">
        <v>1975</v>
      </c>
      <c r="N152" s="136" t="s">
        <v>7010</v>
      </c>
      <c r="O152" s="136" t="s">
        <v>7011</v>
      </c>
      <c r="P152" s="136" t="s">
        <v>7012</v>
      </c>
      <c r="Q152" s="136" t="s">
        <v>7013</v>
      </c>
      <c r="R152" s="136" t="s">
        <v>948</v>
      </c>
      <c r="S152" s="136" t="s">
        <v>7014</v>
      </c>
      <c r="T152" s="136" t="s">
        <v>7015</v>
      </c>
      <c r="U152" s="136" t="s">
        <v>7016</v>
      </c>
      <c r="V152" s="136" t="s">
        <v>948</v>
      </c>
      <c r="W152" s="136" t="s">
        <v>948</v>
      </c>
      <c r="X152" s="136" t="s">
        <v>948</v>
      </c>
      <c r="Y152" s="136" t="s">
        <v>7017</v>
      </c>
      <c r="Z152" s="136" t="s">
        <v>948</v>
      </c>
      <c r="AA152" s="136" t="s">
        <v>948</v>
      </c>
      <c r="AB152" s="136" t="s">
        <v>7017</v>
      </c>
      <c r="AC152" s="136" t="s">
        <v>7018</v>
      </c>
      <c r="AD152" s="136" t="s">
        <v>7019</v>
      </c>
      <c r="AE152" s="136" t="s">
        <v>7020</v>
      </c>
      <c r="AF152" s="136" t="s">
        <v>7021</v>
      </c>
      <c r="AG152" s="136" t="s">
        <v>2085</v>
      </c>
      <c r="AH152" s="136" t="s">
        <v>7022</v>
      </c>
      <c r="AI152" s="136" t="s">
        <v>7023</v>
      </c>
      <c r="AJ152" s="136" t="s">
        <v>7024</v>
      </c>
      <c r="AK152" s="136" t="s">
        <v>3587</v>
      </c>
      <c r="AL152" s="136" t="s">
        <v>941</v>
      </c>
      <c r="AM152" s="136" t="s">
        <v>7025</v>
      </c>
      <c r="AN152" s="136" t="s">
        <v>941</v>
      </c>
      <c r="AO152" s="136" t="s">
        <v>941</v>
      </c>
      <c r="AP152" s="136" t="s">
        <v>941</v>
      </c>
      <c r="AQ152" s="136" t="s">
        <v>941</v>
      </c>
      <c r="AR152" s="136" t="s">
        <v>941</v>
      </c>
      <c r="AS152" s="136" t="s">
        <v>941</v>
      </c>
      <c r="AT152" s="136" t="s">
        <v>941</v>
      </c>
      <c r="AU152" s="136" t="s">
        <v>941</v>
      </c>
      <c r="AV152" s="136" t="s">
        <v>941</v>
      </c>
      <c r="AW152" s="136" t="s">
        <v>941</v>
      </c>
      <c r="AX152" s="136" t="s">
        <v>941</v>
      </c>
      <c r="AY152" s="136" t="s">
        <v>941</v>
      </c>
      <c r="AZ152" s="136" t="s">
        <v>941</v>
      </c>
      <c r="BA152" s="136" t="s">
        <v>941</v>
      </c>
      <c r="BB152" s="136" t="s">
        <v>941</v>
      </c>
      <c r="BC152" s="136" t="s">
        <v>941</v>
      </c>
      <c r="BD152" s="136" t="s">
        <v>941</v>
      </c>
      <c r="BE152" s="136" t="s">
        <v>941</v>
      </c>
      <c r="BF152" s="136" t="s">
        <v>941</v>
      </c>
      <c r="BG152" s="136" t="s">
        <v>941</v>
      </c>
      <c r="BH152" s="136" t="s">
        <v>941</v>
      </c>
      <c r="BI152" s="136" t="s">
        <v>941</v>
      </c>
      <c r="BJ152" s="136" t="s">
        <v>941</v>
      </c>
      <c r="BK152" s="136" t="s">
        <v>1380</v>
      </c>
      <c r="BL152" s="136" t="s">
        <v>941</v>
      </c>
      <c r="BM152" s="136" t="s">
        <v>941</v>
      </c>
      <c r="BN152" s="136" t="s">
        <v>941</v>
      </c>
      <c r="BO152" s="136" t="s">
        <v>972</v>
      </c>
      <c r="BP152" s="136" t="s">
        <v>941</v>
      </c>
      <c r="BQ152" s="136" t="s">
        <v>941</v>
      </c>
      <c r="BR152" s="136" t="s">
        <v>7026</v>
      </c>
      <c r="BS152" s="136" t="s">
        <v>1139</v>
      </c>
      <c r="BT152" s="136" t="s">
        <v>7027</v>
      </c>
      <c r="BU152" s="136" t="s">
        <v>1225</v>
      </c>
      <c r="BV152" s="136" t="s">
        <v>941</v>
      </c>
      <c r="BW152" s="136" t="s">
        <v>941</v>
      </c>
      <c r="BX152" s="136" t="s">
        <v>941</v>
      </c>
      <c r="BY152" s="136" t="s">
        <v>941</v>
      </c>
      <c r="BZ152" s="136" t="s">
        <v>941</v>
      </c>
      <c r="CA152" s="136" t="s">
        <v>941</v>
      </c>
      <c r="CB152" s="136" t="s">
        <v>7028</v>
      </c>
      <c r="CC152" s="136" t="s">
        <v>948</v>
      </c>
      <c r="CD152" s="136" t="s">
        <v>941</v>
      </c>
      <c r="CE152" s="136" t="s">
        <v>948</v>
      </c>
      <c r="CF152" s="136" t="s">
        <v>941</v>
      </c>
      <c r="CG152" s="136" t="s">
        <v>948</v>
      </c>
      <c r="CH152" s="136" t="s">
        <v>948</v>
      </c>
      <c r="CI152" s="136" t="s">
        <v>941</v>
      </c>
      <c r="CJ152" s="136" t="s">
        <v>941</v>
      </c>
      <c r="CK152" s="136" t="s">
        <v>941</v>
      </c>
      <c r="CL152" s="136" t="s">
        <v>941</v>
      </c>
      <c r="CM152" s="136" t="s">
        <v>941</v>
      </c>
      <c r="CN152" s="136" t="s">
        <v>948</v>
      </c>
      <c r="CO152" s="136" t="s">
        <v>540</v>
      </c>
      <c r="CP152" s="136" t="s">
        <v>941</v>
      </c>
      <c r="CQ152" s="136" t="s">
        <v>941</v>
      </c>
      <c r="CR152" s="136" t="s">
        <v>941</v>
      </c>
      <c r="CS152" s="136" t="s">
        <v>941</v>
      </c>
      <c r="CT152" s="136" t="s">
        <v>941</v>
      </c>
      <c r="CU152" s="136" t="s">
        <v>941</v>
      </c>
      <c r="CV152" s="136" t="s">
        <v>941</v>
      </c>
      <c r="CW152" s="136" t="s">
        <v>941</v>
      </c>
      <c r="CX152" s="136" t="s">
        <v>941</v>
      </c>
      <c r="CY152" s="136" t="s">
        <v>941</v>
      </c>
      <c r="CZ152" s="136" t="s">
        <v>941</v>
      </c>
      <c r="DA152" s="136" t="s">
        <v>941</v>
      </c>
      <c r="DB152" s="136" t="s">
        <v>941</v>
      </c>
      <c r="DC152" s="136" t="s">
        <v>941</v>
      </c>
      <c r="DD152" s="136" t="s">
        <v>941</v>
      </c>
      <c r="DE152" s="136" t="s">
        <v>941</v>
      </c>
      <c r="DF152" s="136" t="s">
        <v>941</v>
      </c>
      <c r="DG152" s="136" t="s">
        <v>941</v>
      </c>
      <c r="DH152" s="136" t="s">
        <v>941</v>
      </c>
      <c r="DI152" s="136" t="s">
        <v>941</v>
      </c>
      <c r="DJ152" s="136" t="s">
        <v>1692</v>
      </c>
      <c r="DK152" s="137">
        <v>42760.376400462963</v>
      </c>
      <c r="DL152" s="136" t="s">
        <v>1692</v>
      </c>
      <c r="DM152" s="137">
        <v>42760.376400462963</v>
      </c>
      <c r="DN152" s="133">
        <v>42086.58734953704</v>
      </c>
      <c r="DO152" s="132" t="s">
        <v>957</v>
      </c>
      <c r="DP152" s="133">
        <v>42086.58734953704</v>
      </c>
    </row>
    <row r="153" spans="1:120" ht="58" x14ac:dyDescent="0.35">
      <c r="A153" s="135">
        <v>152</v>
      </c>
      <c r="B153" s="136" t="s">
        <v>4364</v>
      </c>
      <c r="C153" s="135">
        <v>37</v>
      </c>
      <c r="D153" s="135" t="b">
        <v>1</v>
      </c>
      <c r="E153" s="136" t="s">
        <v>941</v>
      </c>
      <c r="F153" s="136" t="s">
        <v>7029</v>
      </c>
      <c r="G153" s="136" t="s">
        <v>1332</v>
      </c>
      <c r="H153" s="136" t="s">
        <v>3489</v>
      </c>
      <c r="I153" s="136" t="s">
        <v>6262</v>
      </c>
      <c r="J153" s="136" t="s">
        <v>7029</v>
      </c>
      <c r="K153" s="136" t="s">
        <v>941</v>
      </c>
      <c r="L153" s="136" t="s">
        <v>3489</v>
      </c>
      <c r="M153" s="136" t="s">
        <v>2771</v>
      </c>
      <c r="N153" s="136" t="s">
        <v>3490</v>
      </c>
      <c r="O153" s="136" t="s">
        <v>7030</v>
      </c>
      <c r="P153" s="136" t="s">
        <v>7031</v>
      </c>
      <c r="Q153" s="136" t="s">
        <v>7032</v>
      </c>
      <c r="R153" s="136" t="s">
        <v>948</v>
      </c>
      <c r="S153" s="136" t="s">
        <v>7033</v>
      </c>
      <c r="T153" s="136" t="s">
        <v>7034</v>
      </c>
      <c r="U153" s="136" t="s">
        <v>7035</v>
      </c>
      <c r="V153" s="136" t="s">
        <v>948</v>
      </c>
      <c r="W153" s="136" t="s">
        <v>948</v>
      </c>
      <c r="X153" s="136" t="s">
        <v>948</v>
      </c>
      <c r="Y153" s="136" t="s">
        <v>7036</v>
      </c>
      <c r="Z153" s="136" t="s">
        <v>7037</v>
      </c>
      <c r="AA153" s="136" t="s">
        <v>7038</v>
      </c>
      <c r="AB153" s="136" t="s">
        <v>7039</v>
      </c>
      <c r="AC153" s="136" t="s">
        <v>7040</v>
      </c>
      <c r="AD153" s="136" t="s">
        <v>7041</v>
      </c>
      <c r="AE153" s="136" t="s">
        <v>7042</v>
      </c>
      <c r="AF153" s="136" t="s">
        <v>7043</v>
      </c>
      <c r="AG153" s="136" t="s">
        <v>2625</v>
      </c>
      <c r="AH153" s="136" t="s">
        <v>7044</v>
      </c>
      <c r="AI153" s="136" t="s">
        <v>7045</v>
      </c>
      <c r="AJ153" s="136" t="s">
        <v>948</v>
      </c>
      <c r="AK153" s="136" t="s">
        <v>7046</v>
      </c>
      <c r="AL153" s="136" t="s">
        <v>941</v>
      </c>
      <c r="AM153" s="136" t="s">
        <v>7047</v>
      </c>
      <c r="AN153" s="136" t="s">
        <v>941</v>
      </c>
      <c r="AO153" s="136" t="s">
        <v>941</v>
      </c>
      <c r="AP153" s="136" t="s">
        <v>941</v>
      </c>
      <c r="AQ153" s="136" t="s">
        <v>941</v>
      </c>
      <c r="AR153" s="136" t="s">
        <v>941</v>
      </c>
      <c r="AS153" s="136" t="s">
        <v>941</v>
      </c>
      <c r="AT153" s="136" t="s">
        <v>941</v>
      </c>
      <c r="AU153" s="136" t="s">
        <v>941</v>
      </c>
      <c r="AV153" s="136" t="s">
        <v>941</v>
      </c>
      <c r="AW153" s="136" t="s">
        <v>941</v>
      </c>
      <c r="AX153" s="136" t="s">
        <v>941</v>
      </c>
      <c r="AY153" s="136" t="s">
        <v>941</v>
      </c>
      <c r="AZ153" s="136" t="s">
        <v>941</v>
      </c>
      <c r="BA153" s="136" t="s">
        <v>941</v>
      </c>
      <c r="BB153" s="136" t="s">
        <v>941</v>
      </c>
      <c r="BC153" s="136" t="s">
        <v>941</v>
      </c>
      <c r="BD153" s="136" t="s">
        <v>941</v>
      </c>
      <c r="BE153" s="136" t="s">
        <v>941</v>
      </c>
      <c r="BF153" s="136" t="s">
        <v>941</v>
      </c>
      <c r="BG153" s="136" t="s">
        <v>941</v>
      </c>
      <c r="BH153" s="136" t="s">
        <v>941</v>
      </c>
      <c r="BI153" s="136" t="s">
        <v>941</v>
      </c>
      <c r="BJ153" s="136" t="s">
        <v>941</v>
      </c>
      <c r="BK153" s="136" t="s">
        <v>1600</v>
      </c>
      <c r="BL153" s="136" t="s">
        <v>941</v>
      </c>
      <c r="BM153" s="136" t="s">
        <v>941</v>
      </c>
      <c r="BN153" s="136" t="s">
        <v>941</v>
      </c>
      <c r="BO153" s="136" t="s">
        <v>941</v>
      </c>
      <c r="BP153" s="136" t="s">
        <v>941</v>
      </c>
      <c r="BQ153" s="136" t="s">
        <v>941</v>
      </c>
      <c r="BR153" s="136" t="s">
        <v>941</v>
      </c>
      <c r="BS153" s="136" t="s">
        <v>941</v>
      </c>
      <c r="BT153" s="136" t="s">
        <v>941</v>
      </c>
      <c r="BU153" s="136" t="s">
        <v>941</v>
      </c>
      <c r="BV153" s="136" t="s">
        <v>941</v>
      </c>
      <c r="BW153" s="136" t="s">
        <v>941</v>
      </c>
      <c r="BX153" s="136" t="s">
        <v>941</v>
      </c>
      <c r="BY153" s="136" t="s">
        <v>941</v>
      </c>
      <c r="BZ153" s="136" t="s">
        <v>941</v>
      </c>
      <c r="CA153" s="136" t="s">
        <v>941</v>
      </c>
      <c r="CB153" s="136" t="s">
        <v>1600</v>
      </c>
      <c r="CC153" s="136" t="s">
        <v>948</v>
      </c>
      <c r="CD153" s="136" t="s">
        <v>941</v>
      </c>
      <c r="CE153" s="136" t="s">
        <v>948</v>
      </c>
      <c r="CF153" s="136" t="s">
        <v>941</v>
      </c>
      <c r="CG153" s="136" t="s">
        <v>948</v>
      </c>
      <c r="CH153" s="136" t="s">
        <v>948</v>
      </c>
      <c r="CI153" s="136" t="s">
        <v>941</v>
      </c>
      <c r="CJ153" s="136" t="s">
        <v>941</v>
      </c>
      <c r="CK153" s="136" t="s">
        <v>941</v>
      </c>
      <c r="CL153" s="136" t="s">
        <v>941</v>
      </c>
      <c r="CM153" s="136" t="s">
        <v>941</v>
      </c>
      <c r="CN153" s="136" t="s">
        <v>948</v>
      </c>
      <c r="CO153" s="136" t="s">
        <v>540</v>
      </c>
      <c r="CP153" s="136" t="s">
        <v>941</v>
      </c>
      <c r="CQ153" s="136" t="s">
        <v>941</v>
      </c>
      <c r="CR153" s="136" t="s">
        <v>941</v>
      </c>
      <c r="CS153" s="136" t="s">
        <v>941</v>
      </c>
      <c r="CT153" s="136" t="s">
        <v>941</v>
      </c>
      <c r="CU153" s="136" t="s">
        <v>941</v>
      </c>
      <c r="CV153" s="136" t="s">
        <v>941</v>
      </c>
      <c r="CW153" s="136" t="s">
        <v>941</v>
      </c>
      <c r="CX153" s="136" t="s">
        <v>941</v>
      </c>
      <c r="CY153" s="136" t="s">
        <v>941</v>
      </c>
      <c r="CZ153" s="136" t="s">
        <v>941</v>
      </c>
      <c r="DA153" s="136" t="s">
        <v>941</v>
      </c>
      <c r="DB153" s="136" t="s">
        <v>941</v>
      </c>
      <c r="DC153" s="136" t="s">
        <v>941</v>
      </c>
      <c r="DD153" s="136" t="s">
        <v>941</v>
      </c>
      <c r="DE153" s="136" t="s">
        <v>941</v>
      </c>
      <c r="DF153" s="136" t="s">
        <v>941</v>
      </c>
      <c r="DG153" s="136" t="s">
        <v>941</v>
      </c>
      <c r="DH153" s="136" t="s">
        <v>941</v>
      </c>
      <c r="DI153" s="136" t="s">
        <v>941</v>
      </c>
      <c r="DJ153" s="136" t="s">
        <v>1353</v>
      </c>
      <c r="DK153" s="137">
        <v>42760.383171296293</v>
      </c>
      <c r="DL153" s="136" t="s">
        <v>1692</v>
      </c>
      <c r="DM153" s="137">
        <v>42794.620729166665</v>
      </c>
      <c r="DN153" s="133">
        <v>42086.587361111109</v>
      </c>
      <c r="DO153" s="132" t="s">
        <v>957</v>
      </c>
      <c r="DP153" s="133">
        <v>42086.587361111109</v>
      </c>
    </row>
    <row r="154" spans="1:120" ht="87" x14ac:dyDescent="0.35">
      <c r="A154" s="135">
        <v>153</v>
      </c>
      <c r="B154" s="136" t="s">
        <v>4364</v>
      </c>
      <c r="C154" s="135">
        <v>475</v>
      </c>
      <c r="D154" s="135" t="b">
        <v>1</v>
      </c>
      <c r="E154" s="136" t="s">
        <v>941</v>
      </c>
      <c r="F154" s="136" t="s">
        <v>2400</v>
      </c>
      <c r="G154" s="136" t="s">
        <v>1850</v>
      </c>
      <c r="H154" s="136" t="s">
        <v>2401</v>
      </c>
      <c r="I154" s="136" t="s">
        <v>7009</v>
      </c>
      <c r="J154" s="136" t="s">
        <v>2402</v>
      </c>
      <c r="K154" s="136" t="s">
        <v>525</v>
      </c>
      <c r="L154" s="136" t="s">
        <v>2403</v>
      </c>
      <c r="M154" s="136" t="s">
        <v>2404</v>
      </c>
      <c r="N154" s="136" t="s">
        <v>2405</v>
      </c>
      <c r="O154" s="136" t="s">
        <v>7048</v>
      </c>
      <c r="P154" s="136" t="s">
        <v>7049</v>
      </c>
      <c r="Q154" s="136" t="s">
        <v>7050</v>
      </c>
      <c r="R154" s="136" t="s">
        <v>948</v>
      </c>
      <c r="S154" s="136" t="s">
        <v>7051</v>
      </c>
      <c r="T154" s="136" t="s">
        <v>7052</v>
      </c>
      <c r="U154" s="136" t="s">
        <v>7053</v>
      </c>
      <c r="V154" s="136" t="s">
        <v>7054</v>
      </c>
      <c r="W154" s="136" t="s">
        <v>7055</v>
      </c>
      <c r="X154" s="136" t="s">
        <v>7056</v>
      </c>
      <c r="Y154" s="136" t="s">
        <v>7057</v>
      </c>
      <c r="Z154" s="136" t="s">
        <v>7058</v>
      </c>
      <c r="AA154" s="136" t="s">
        <v>7059</v>
      </c>
      <c r="AB154" s="136" t="s">
        <v>7060</v>
      </c>
      <c r="AC154" s="136" t="s">
        <v>7061</v>
      </c>
      <c r="AD154" s="136" t="s">
        <v>7062</v>
      </c>
      <c r="AE154" s="136" t="s">
        <v>7063</v>
      </c>
      <c r="AF154" s="136" t="s">
        <v>7064</v>
      </c>
      <c r="AG154" s="136" t="s">
        <v>7065</v>
      </c>
      <c r="AH154" s="136" t="s">
        <v>7066</v>
      </c>
      <c r="AI154" s="136" t="s">
        <v>7067</v>
      </c>
      <c r="AJ154" s="136" t="s">
        <v>7068</v>
      </c>
      <c r="AK154" s="136" t="s">
        <v>948</v>
      </c>
      <c r="AL154" s="136" t="s">
        <v>941</v>
      </c>
      <c r="AM154" s="136" t="s">
        <v>7069</v>
      </c>
      <c r="AN154" s="136" t="s">
        <v>941</v>
      </c>
      <c r="AO154" s="136" t="s">
        <v>941</v>
      </c>
      <c r="AP154" s="136" t="s">
        <v>941</v>
      </c>
      <c r="AQ154" s="136" t="s">
        <v>941</v>
      </c>
      <c r="AR154" s="136" t="s">
        <v>941</v>
      </c>
      <c r="AS154" s="136" t="s">
        <v>941</v>
      </c>
      <c r="AT154" s="136" t="s">
        <v>941</v>
      </c>
      <c r="AU154" s="136" t="s">
        <v>941</v>
      </c>
      <c r="AV154" s="136" t="s">
        <v>941</v>
      </c>
      <c r="AW154" s="136" t="s">
        <v>941</v>
      </c>
      <c r="AX154" s="136" t="s">
        <v>941</v>
      </c>
      <c r="AY154" s="136" t="s">
        <v>941</v>
      </c>
      <c r="AZ154" s="136" t="s">
        <v>941</v>
      </c>
      <c r="BA154" s="136" t="s">
        <v>941</v>
      </c>
      <c r="BB154" s="136" t="s">
        <v>941</v>
      </c>
      <c r="BC154" s="136" t="s">
        <v>941</v>
      </c>
      <c r="BD154" s="136" t="s">
        <v>941</v>
      </c>
      <c r="BE154" s="136" t="s">
        <v>941</v>
      </c>
      <c r="BF154" s="136" t="s">
        <v>941</v>
      </c>
      <c r="BG154" s="136" t="s">
        <v>941</v>
      </c>
      <c r="BH154" s="136" t="s">
        <v>941</v>
      </c>
      <c r="BI154" s="136" t="s">
        <v>941</v>
      </c>
      <c r="BJ154" s="136" t="s">
        <v>941</v>
      </c>
      <c r="BK154" s="136" t="s">
        <v>7070</v>
      </c>
      <c r="BL154" s="136" t="s">
        <v>941</v>
      </c>
      <c r="BM154" s="136" t="s">
        <v>941</v>
      </c>
      <c r="BN154" s="136" t="s">
        <v>941</v>
      </c>
      <c r="BO154" s="136" t="s">
        <v>1896</v>
      </c>
      <c r="BP154" s="136" t="s">
        <v>941</v>
      </c>
      <c r="BQ154" s="136" t="s">
        <v>941</v>
      </c>
      <c r="BR154" s="136" t="s">
        <v>7071</v>
      </c>
      <c r="BS154" s="136" t="s">
        <v>1127</v>
      </c>
      <c r="BT154" s="136" t="s">
        <v>7072</v>
      </c>
      <c r="BU154" s="136" t="s">
        <v>3607</v>
      </c>
      <c r="BV154" s="136" t="s">
        <v>941</v>
      </c>
      <c r="BW154" s="136" t="s">
        <v>941</v>
      </c>
      <c r="BX154" s="136" t="s">
        <v>941</v>
      </c>
      <c r="BY154" s="136" t="s">
        <v>941</v>
      </c>
      <c r="BZ154" s="136" t="s">
        <v>941</v>
      </c>
      <c r="CA154" s="136" t="s">
        <v>941</v>
      </c>
      <c r="CB154" s="136" t="s">
        <v>2329</v>
      </c>
      <c r="CC154" s="136" t="s">
        <v>956</v>
      </c>
      <c r="CD154" s="136" t="s">
        <v>7073</v>
      </c>
      <c r="CE154" s="136" t="s">
        <v>948</v>
      </c>
      <c r="CF154" s="136" t="s">
        <v>941</v>
      </c>
      <c r="CG154" s="136" t="s">
        <v>7073</v>
      </c>
      <c r="CH154" s="136" t="s">
        <v>948</v>
      </c>
      <c r="CI154" s="136" t="s">
        <v>941</v>
      </c>
      <c r="CJ154" s="136" t="s">
        <v>941</v>
      </c>
      <c r="CK154" s="136" t="s">
        <v>941</v>
      </c>
      <c r="CL154" s="136" t="s">
        <v>941</v>
      </c>
      <c r="CM154" s="136" t="s">
        <v>941</v>
      </c>
      <c r="CN154" s="136" t="s">
        <v>948</v>
      </c>
      <c r="CO154" s="136" t="s">
        <v>540</v>
      </c>
      <c r="CP154" s="136" t="s">
        <v>941</v>
      </c>
      <c r="CQ154" s="136" t="s">
        <v>941</v>
      </c>
      <c r="CR154" s="136" t="s">
        <v>941</v>
      </c>
      <c r="CS154" s="136" t="s">
        <v>941</v>
      </c>
      <c r="CT154" s="136" t="s">
        <v>941</v>
      </c>
      <c r="CU154" s="136" t="s">
        <v>941</v>
      </c>
      <c r="CV154" s="136" t="s">
        <v>941</v>
      </c>
      <c r="CW154" s="136" t="s">
        <v>941</v>
      </c>
      <c r="CX154" s="136" t="s">
        <v>941</v>
      </c>
      <c r="CY154" s="136" t="s">
        <v>941</v>
      </c>
      <c r="CZ154" s="136" t="s">
        <v>941</v>
      </c>
      <c r="DA154" s="136" t="s">
        <v>941</v>
      </c>
      <c r="DB154" s="136" t="s">
        <v>941</v>
      </c>
      <c r="DC154" s="136" t="s">
        <v>941</v>
      </c>
      <c r="DD154" s="136" t="s">
        <v>941</v>
      </c>
      <c r="DE154" s="136" t="s">
        <v>941</v>
      </c>
      <c r="DF154" s="136" t="s">
        <v>941</v>
      </c>
      <c r="DG154" s="136" t="s">
        <v>941</v>
      </c>
      <c r="DH154" s="136" t="s">
        <v>941</v>
      </c>
      <c r="DI154" s="136" t="s">
        <v>941</v>
      </c>
      <c r="DJ154" s="136" t="s">
        <v>1353</v>
      </c>
      <c r="DK154" s="137">
        <v>42760.389502314814</v>
      </c>
      <c r="DL154" s="136" t="s">
        <v>1353</v>
      </c>
      <c r="DM154" s="137">
        <v>42760.389502314814</v>
      </c>
      <c r="DN154" s="133">
        <v>42086.587384259263</v>
      </c>
      <c r="DO154" s="132" t="s">
        <v>957</v>
      </c>
      <c r="DP154" s="133">
        <v>42086.587384259263</v>
      </c>
    </row>
    <row r="155" spans="1:120" ht="43.5" x14ac:dyDescent="0.35">
      <c r="A155" s="135">
        <v>154</v>
      </c>
      <c r="B155" s="136" t="s">
        <v>4364</v>
      </c>
      <c r="C155" s="135">
        <v>360</v>
      </c>
      <c r="D155" s="135" t="b">
        <v>1</v>
      </c>
      <c r="E155" s="136" t="s">
        <v>941</v>
      </c>
      <c r="F155" s="136" t="s">
        <v>7074</v>
      </c>
      <c r="G155" s="136" t="s">
        <v>1096</v>
      </c>
      <c r="H155" s="136" t="s">
        <v>3665</v>
      </c>
      <c r="I155" s="136" t="s">
        <v>7009</v>
      </c>
      <c r="J155" s="136" t="s">
        <v>7075</v>
      </c>
      <c r="K155" s="136" t="s">
        <v>305</v>
      </c>
      <c r="L155" s="136" t="s">
        <v>3665</v>
      </c>
      <c r="M155" s="136" t="s">
        <v>3666</v>
      </c>
      <c r="N155" s="136" t="s">
        <v>7076</v>
      </c>
      <c r="O155" s="136" t="s">
        <v>7077</v>
      </c>
      <c r="P155" s="136" t="s">
        <v>7078</v>
      </c>
      <c r="Q155" s="136" t="s">
        <v>3667</v>
      </c>
      <c r="R155" s="136" t="s">
        <v>948</v>
      </c>
      <c r="S155" s="136" t="s">
        <v>7079</v>
      </c>
      <c r="T155" s="136" t="s">
        <v>7080</v>
      </c>
      <c r="U155" s="136" t="s">
        <v>7081</v>
      </c>
      <c r="V155" s="136" t="s">
        <v>3668</v>
      </c>
      <c r="W155" s="136" t="s">
        <v>3669</v>
      </c>
      <c r="X155" s="136" t="s">
        <v>2693</v>
      </c>
      <c r="Y155" s="136" t="s">
        <v>7082</v>
      </c>
      <c r="Z155" s="136" t="s">
        <v>7083</v>
      </c>
      <c r="AA155" s="136" t="s">
        <v>948</v>
      </c>
      <c r="AB155" s="136" t="s">
        <v>7084</v>
      </c>
      <c r="AC155" s="136" t="s">
        <v>948</v>
      </c>
      <c r="AD155" s="136" t="s">
        <v>7084</v>
      </c>
      <c r="AE155" s="136" t="s">
        <v>7085</v>
      </c>
      <c r="AF155" s="136" t="s">
        <v>7086</v>
      </c>
      <c r="AG155" s="136" t="s">
        <v>1079</v>
      </c>
      <c r="AH155" s="136" t="s">
        <v>7087</v>
      </c>
      <c r="AI155" s="136" t="s">
        <v>1213</v>
      </c>
      <c r="AJ155" s="136" t="s">
        <v>969</v>
      </c>
      <c r="AK155" s="136" t="s">
        <v>948</v>
      </c>
      <c r="AL155" s="136" t="s">
        <v>941</v>
      </c>
      <c r="AM155" s="136" t="s">
        <v>7088</v>
      </c>
      <c r="AN155" s="136" t="s">
        <v>941</v>
      </c>
      <c r="AO155" s="136" t="s">
        <v>941</v>
      </c>
      <c r="AP155" s="136" t="s">
        <v>941</v>
      </c>
      <c r="AQ155" s="136" t="s">
        <v>941</v>
      </c>
      <c r="AR155" s="136" t="s">
        <v>941</v>
      </c>
      <c r="AS155" s="136" t="s">
        <v>941</v>
      </c>
      <c r="AT155" s="136" t="s">
        <v>941</v>
      </c>
      <c r="AU155" s="136" t="s">
        <v>941</v>
      </c>
      <c r="AV155" s="136" t="s">
        <v>941</v>
      </c>
      <c r="AW155" s="136" t="s">
        <v>941</v>
      </c>
      <c r="AX155" s="136" t="s">
        <v>941</v>
      </c>
      <c r="AY155" s="136" t="s">
        <v>941</v>
      </c>
      <c r="AZ155" s="136" t="s">
        <v>941</v>
      </c>
      <c r="BA155" s="136" t="s">
        <v>941</v>
      </c>
      <c r="BB155" s="136" t="s">
        <v>941</v>
      </c>
      <c r="BC155" s="136" t="s">
        <v>941</v>
      </c>
      <c r="BD155" s="136" t="s">
        <v>941</v>
      </c>
      <c r="BE155" s="136" t="s">
        <v>941</v>
      </c>
      <c r="BF155" s="136" t="s">
        <v>941</v>
      </c>
      <c r="BG155" s="136" t="s">
        <v>941</v>
      </c>
      <c r="BH155" s="136" t="s">
        <v>941</v>
      </c>
      <c r="BI155" s="136" t="s">
        <v>941</v>
      </c>
      <c r="BJ155" s="136" t="s">
        <v>941</v>
      </c>
      <c r="BK155" s="136" t="s">
        <v>941</v>
      </c>
      <c r="BL155" s="136" t="s">
        <v>941</v>
      </c>
      <c r="BM155" s="136" t="s">
        <v>941</v>
      </c>
      <c r="BN155" s="136" t="s">
        <v>941</v>
      </c>
      <c r="BO155" s="136" t="s">
        <v>941</v>
      </c>
      <c r="BP155" s="136" t="s">
        <v>941</v>
      </c>
      <c r="BQ155" s="136" t="s">
        <v>941</v>
      </c>
      <c r="BR155" s="136" t="s">
        <v>941</v>
      </c>
      <c r="BS155" s="136" t="s">
        <v>941</v>
      </c>
      <c r="BT155" s="136" t="s">
        <v>941</v>
      </c>
      <c r="BU155" s="136" t="s">
        <v>941</v>
      </c>
      <c r="BV155" s="136" t="s">
        <v>941</v>
      </c>
      <c r="BW155" s="136" t="s">
        <v>941</v>
      </c>
      <c r="BX155" s="136" t="s">
        <v>941</v>
      </c>
      <c r="BY155" s="136" t="s">
        <v>941</v>
      </c>
      <c r="BZ155" s="136" t="s">
        <v>941</v>
      </c>
      <c r="CA155" s="136" t="s">
        <v>941</v>
      </c>
      <c r="CB155" s="136" t="s">
        <v>948</v>
      </c>
      <c r="CC155" s="136" t="s">
        <v>948</v>
      </c>
      <c r="CD155" s="136" t="s">
        <v>941</v>
      </c>
      <c r="CE155" s="136" t="s">
        <v>948</v>
      </c>
      <c r="CF155" s="136" t="s">
        <v>941</v>
      </c>
      <c r="CG155" s="136" t="s">
        <v>948</v>
      </c>
      <c r="CH155" s="136" t="s">
        <v>948</v>
      </c>
      <c r="CI155" s="136" t="s">
        <v>941</v>
      </c>
      <c r="CJ155" s="136" t="s">
        <v>941</v>
      </c>
      <c r="CK155" s="136" t="s">
        <v>941</v>
      </c>
      <c r="CL155" s="136" t="s">
        <v>941</v>
      </c>
      <c r="CM155" s="136" t="s">
        <v>941</v>
      </c>
      <c r="CN155" s="136" t="s">
        <v>948</v>
      </c>
      <c r="CO155" s="136" t="s">
        <v>540</v>
      </c>
      <c r="CP155" s="136" t="s">
        <v>941</v>
      </c>
      <c r="CQ155" s="136" t="s">
        <v>941</v>
      </c>
      <c r="CR155" s="136" t="s">
        <v>941</v>
      </c>
      <c r="CS155" s="136" t="s">
        <v>941</v>
      </c>
      <c r="CT155" s="136" t="s">
        <v>941</v>
      </c>
      <c r="CU155" s="136" t="s">
        <v>941</v>
      </c>
      <c r="CV155" s="136" t="s">
        <v>941</v>
      </c>
      <c r="CW155" s="136" t="s">
        <v>941</v>
      </c>
      <c r="CX155" s="136" t="s">
        <v>941</v>
      </c>
      <c r="CY155" s="136" t="s">
        <v>941</v>
      </c>
      <c r="CZ155" s="136" t="s">
        <v>941</v>
      </c>
      <c r="DA155" s="136" t="s">
        <v>941</v>
      </c>
      <c r="DB155" s="136" t="s">
        <v>941</v>
      </c>
      <c r="DC155" s="136" t="s">
        <v>941</v>
      </c>
      <c r="DD155" s="136" t="s">
        <v>941</v>
      </c>
      <c r="DE155" s="136" t="s">
        <v>941</v>
      </c>
      <c r="DF155" s="136" t="s">
        <v>941</v>
      </c>
      <c r="DG155" s="136" t="s">
        <v>941</v>
      </c>
      <c r="DH155" s="136" t="s">
        <v>941</v>
      </c>
      <c r="DI155" s="136" t="s">
        <v>941</v>
      </c>
      <c r="DJ155" s="136" t="s">
        <v>1353</v>
      </c>
      <c r="DK155" s="137">
        <v>42760.392870370371</v>
      </c>
      <c r="DL155" s="136" t="s">
        <v>1353</v>
      </c>
      <c r="DM155" s="137">
        <v>42760.392870370371</v>
      </c>
      <c r="DN155" s="133">
        <v>42086.587407407409</v>
      </c>
      <c r="DO155" s="132" t="s">
        <v>957</v>
      </c>
      <c r="DP155" s="133">
        <v>42086.587407407409</v>
      </c>
    </row>
    <row r="156" spans="1:120" ht="58" x14ac:dyDescent="0.35">
      <c r="A156" s="135">
        <v>155</v>
      </c>
      <c r="B156" s="136" t="s">
        <v>4364</v>
      </c>
      <c r="C156" s="135">
        <v>175</v>
      </c>
      <c r="D156" s="135" t="b">
        <v>1</v>
      </c>
      <c r="E156" s="136" t="s">
        <v>941</v>
      </c>
      <c r="F156" s="136" t="s">
        <v>7089</v>
      </c>
      <c r="G156" s="136" t="s">
        <v>1158</v>
      </c>
      <c r="H156" s="136" t="s">
        <v>7090</v>
      </c>
      <c r="I156" s="136" t="s">
        <v>7009</v>
      </c>
      <c r="J156" s="136" t="s">
        <v>7091</v>
      </c>
      <c r="K156" s="136" t="s">
        <v>73</v>
      </c>
      <c r="L156" s="136" t="s">
        <v>7090</v>
      </c>
      <c r="M156" s="136" t="s">
        <v>7092</v>
      </c>
      <c r="N156" s="136" t="s">
        <v>941</v>
      </c>
      <c r="O156" s="136" t="s">
        <v>7093</v>
      </c>
      <c r="P156" s="136" t="s">
        <v>948</v>
      </c>
      <c r="Q156" s="136" t="s">
        <v>948</v>
      </c>
      <c r="R156" s="136" t="s">
        <v>948</v>
      </c>
      <c r="S156" s="136" t="s">
        <v>7093</v>
      </c>
      <c r="T156" s="136" t="s">
        <v>7094</v>
      </c>
      <c r="U156" s="136" t="s">
        <v>7095</v>
      </c>
      <c r="V156" s="136" t="s">
        <v>948</v>
      </c>
      <c r="W156" s="136" t="s">
        <v>948</v>
      </c>
      <c r="X156" s="136" t="s">
        <v>948</v>
      </c>
      <c r="Y156" s="136" t="s">
        <v>7096</v>
      </c>
      <c r="Z156" s="136" t="s">
        <v>948</v>
      </c>
      <c r="AA156" s="136" t="s">
        <v>7097</v>
      </c>
      <c r="AB156" s="136" t="s">
        <v>7098</v>
      </c>
      <c r="AC156" s="136" t="s">
        <v>948</v>
      </c>
      <c r="AD156" s="136" t="s">
        <v>7098</v>
      </c>
      <c r="AE156" s="136" t="s">
        <v>7099</v>
      </c>
      <c r="AF156" s="136" t="s">
        <v>7100</v>
      </c>
      <c r="AG156" s="136" t="s">
        <v>1277</v>
      </c>
      <c r="AH156" s="136" t="s">
        <v>7101</v>
      </c>
      <c r="AI156" s="136" t="s">
        <v>1193</v>
      </c>
      <c r="AJ156" s="136" t="s">
        <v>948</v>
      </c>
      <c r="AK156" s="136" t="s">
        <v>948</v>
      </c>
      <c r="AL156" s="136" t="s">
        <v>941</v>
      </c>
      <c r="AM156" s="136" t="s">
        <v>7102</v>
      </c>
      <c r="AN156" s="136" t="s">
        <v>941</v>
      </c>
      <c r="AO156" s="136" t="s">
        <v>941</v>
      </c>
      <c r="AP156" s="136" t="s">
        <v>941</v>
      </c>
      <c r="AQ156" s="136" t="s">
        <v>941</v>
      </c>
      <c r="AR156" s="136" t="s">
        <v>941</v>
      </c>
      <c r="AS156" s="136" t="s">
        <v>941</v>
      </c>
      <c r="AT156" s="136" t="s">
        <v>941</v>
      </c>
      <c r="AU156" s="136" t="s">
        <v>941</v>
      </c>
      <c r="AV156" s="136" t="s">
        <v>941</v>
      </c>
      <c r="AW156" s="136" t="s">
        <v>941</v>
      </c>
      <c r="AX156" s="136" t="s">
        <v>941</v>
      </c>
      <c r="AY156" s="136" t="s">
        <v>941</v>
      </c>
      <c r="AZ156" s="136" t="s">
        <v>941</v>
      </c>
      <c r="BA156" s="136" t="s">
        <v>941</v>
      </c>
      <c r="BB156" s="136" t="s">
        <v>941</v>
      </c>
      <c r="BC156" s="136" t="s">
        <v>941</v>
      </c>
      <c r="BD156" s="136" t="s">
        <v>941</v>
      </c>
      <c r="BE156" s="136" t="s">
        <v>941</v>
      </c>
      <c r="BF156" s="136" t="s">
        <v>941</v>
      </c>
      <c r="BG156" s="136" t="s">
        <v>941</v>
      </c>
      <c r="BH156" s="136" t="s">
        <v>941</v>
      </c>
      <c r="BI156" s="136" t="s">
        <v>941</v>
      </c>
      <c r="BJ156" s="136" t="s">
        <v>941</v>
      </c>
      <c r="BK156" s="136" t="s">
        <v>1406</v>
      </c>
      <c r="BL156" s="136" t="s">
        <v>941</v>
      </c>
      <c r="BM156" s="136" t="s">
        <v>941</v>
      </c>
      <c r="BN156" s="136" t="s">
        <v>941</v>
      </c>
      <c r="BO156" s="136" t="s">
        <v>941</v>
      </c>
      <c r="BP156" s="136" t="s">
        <v>941</v>
      </c>
      <c r="BQ156" s="136" t="s">
        <v>7103</v>
      </c>
      <c r="BR156" s="136" t="s">
        <v>941</v>
      </c>
      <c r="BS156" s="136" t="s">
        <v>941</v>
      </c>
      <c r="BT156" s="136" t="s">
        <v>941</v>
      </c>
      <c r="BU156" s="136" t="s">
        <v>941</v>
      </c>
      <c r="BV156" s="136" t="s">
        <v>941</v>
      </c>
      <c r="BW156" s="136" t="s">
        <v>941</v>
      </c>
      <c r="BX156" s="136" t="s">
        <v>941</v>
      </c>
      <c r="BY156" s="136" t="s">
        <v>941</v>
      </c>
      <c r="BZ156" s="136" t="s">
        <v>941</v>
      </c>
      <c r="CA156" s="136" t="s">
        <v>941</v>
      </c>
      <c r="CB156" s="136" t="s">
        <v>3641</v>
      </c>
      <c r="CC156" s="136" t="s">
        <v>7104</v>
      </c>
      <c r="CD156" s="136" t="s">
        <v>7105</v>
      </c>
      <c r="CE156" s="136" t="s">
        <v>948</v>
      </c>
      <c r="CF156" s="136" t="s">
        <v>941</v>
      </c>
      <c r="CG156" s="136" t="s">
        <v>7105</v>
      </c>
      <c r="CH156" s="136" t="s">
        <v>948</v>
      </c>
      <c r="CI156" s="136" t="s">
        <v>941</v>
      </c>
      <c r="CJ156" s="136" t="s">
        <v>941</v>
      </c>
      <c r="CK156" s="136" t="s">
        <v>941</v>
      </c>
      <c r="CL156" s="136" t="s">
        <v>941</v>
      </c>
      <c r="CM156" s="136" t="s">
        <v>941</v>
      </c>
      <c r="CN156" s="136" t="s">
        <v>948</v>
      </c>
      <c r="CO156" s="136" t="s">
        <v>540</v>
      </c>
      <c r="CP156" s="136" t="s">
        <v>941</v>
      </c>
      <c r="CQ156" s="136" t="s">
        <v>941</v>
      </c>
      <c r="CR156" s="136" t="s">
        <v>941</v>
      </c>
      <c r="CS156" s="136" t="s">
        <v>941</v>
      </c>
      <c r="CT156" s="136" t="s">
        <v>941</v>
      </c>
      <c r="CU156" s="136" t="s">
        <v>941</v>
      </c>
      <c r="CV156" s="136" t="s">
        <v>941</v>
      </c>
      <c r="CW156" s="136" t="s">
        <v>941</v>
      </c>
      <c r="CX156" s="136" t="s">
        <v>941</v>
      </c>
      <c r="CY156" s="136" t="s">
        <v>941</v>
      </c>
      <c r="CZ156" s="136" t="s">
        <v>941</v>
      </c>
      <c r="DA156" s="136" t="s">
        <v>941</v>
      </c>
      <c r="DB156" s="136" t="s">
        <v>941</v>
      </c>
      <c r="DC156" s="136" t="s">
        <v>941</v>
      </c>
      <c r="DD156" s="136" t="s">
        <v>941</v>
      </c>
      <c r="DE156" s="136" t="s">
        <v>941</v>
      </c>
      <c r="DF156" s="136" t="s">
        <v>941</v>
      </c>
      <c r="DG156" s="136" t="s">
        <v>941</v>
      </c>
      <c r="DH156" s="136" t="s">
        <v>941</v>
      </c>
      <c r="DI156" s="136" t="s">
        <v>941</v>
      </c>
      <c r="DJ156" s="136" t="s">
        <v>1692</v>
      </c>
      <c r="DK156" s="137">
        <v>42760.397094907406</v>
      </c>
      <c r="DL156" s="136" t="s">
        <v>1692</v>
      </c>
      <c r="DM156" s="137">
        <v>42760.397094907406</v>
      </c>
      <c r="DN156" s="133">
        <v>42086.587418981479</v>
      </c>
      <c r="DO156" s="132" t="s">
        <v>957</v>
      </c>
      <c r="DP156" s="133">
        <v>42086.587418981479</v>
      </c>
    </row>
    <row r="157" spans="1:120" ht="43.5" x14ac:dyDescent="0.35">
      <c r="A157" s="135">
        <v>156</v>
      </c>
      <c r="B157" s="136" t="s">
        <v>4364</v>
      </c>
      <c r="C157" s="135">
        <v>194</v>
      </c>
      <c r="D157" s="135" t="b">
        <v>1</v>
      </c>
      <c r="E157" s="136" t="s">
        <v>941</v>
      </c>
      <c r="F157" s="136" t="s">
        <v>7106</v>
      </c>
      <c r="G157" s="136" t="s">
        <v>981</v>
      </c>
      <c r="H157" s="136" t="s">
        <v>2003</v>
      </c>
      <c r="I157" s="136" t="s">
        <v>4384</v>
      </c>
      <c r="J157" s="136" t="s">
        <v>7107</v>
      </c>
      <c r="K157" s="136" t="s">
        <v>941</v>
      </c>
      <c r="L157" s="136" t="s">
        <v>7108</v>
      </c>
      <c r="M157" s="136" t="s">
        <v>941</v>
      </c>
      <c r="N157" s="136" t="s">
        <v>7109</v>
      </c>
      <c r="O157" s="136" t="s">
        <v>948</v>
      </c>
      <c r="P157" s="136" t="s">
        <v>948</v>
      </c>
      <c r="Q157" s="136" t="s">
        <v>948</v>
      </c>
      <c r="R157" s="136" t="s">
        <v>7110</v>
      </c>
      <c r="S157" s="136" t="s">
        <v>7110</v>
      </c>
      <c r="T157" s="136" t="s">
        <v>7111</v>
      </c>
      <c r="U157" s="136" t="s">
        <v>7112</v>
      </c>
      <c r="V157" s="136" t="s">
        <v>948</v>
      </c>
      <c r="W157" s="136" t="s">
        <v>948</v>
      </c>
      <c r="X157" s="136" t="s">
        <v>948</v>
      </c>
      <c r="Y157" s="136" t="s">
        <v>7113</v>
      </c>
      <c r="Z157" s="136" t="s">
        <v>7114</v>
      </c>
      <c r="AA157" s="136" t="s">
        <v>948</v>
      </c>
      <c r="AB157" s="136" t="s">
        <v>7115</v>
      </c>
      <c r="AC157" s="136" t="s">
        <v>948</v>
      </c>
      <c r="AD157" s="136" t="s">
        <v>7115</v>
      </c>
      <c r="AE157" s="136" t="s">
        <v>7116</v>
      </c>
      <c r="AF157" s="136" t="s">
        <v>7117</v>
      </c>
      <c r="AG157" s="136" t="s">
        <v>1106</v>
      </c>
      <c r="AH157" s="136" t="s">
        <v>7118</v>
      </c>
      <c r="AI157" s="136" t="s">
        <v>948</v>
      </c>
      <c r="AJ157" s="136" t="s">
        <v>2895</v>
      </c>
      <c r="AK157" s="136" t="s">
        <v>948</v>
      </c>
      <c r="AL157" s="136" t="s">
        <v>941</v>
      </c>
      <c r="AM157" s="136" t="s">
        <v>7119</v>
      </c>
      <c r="AN157" s="136" t="s">
        <v>941</v>
      </c>
      <c r="AO157" s="136" t="s">
        <v>941</v>
      </c>
      <c r="AP157" s="136" t="s">
        <v>941</v>
      </c>
      <c r="AQ157" s="136" t="s">
        <v>941</v>
      </c>
      <c r="AR157" s="136" t="s">
        <v>941</v>
      </c>
      <c r="AS157" s="136" t="s">
        <v>941</v>
      </c>
      <c r="AT157" s="136" t="s">
        <v>941</v>
      </c>
      <c r="AU157" s="136" t="s">
        <v>941</v>
      </c>
      <c r="AV157" s="136" t="s">
        <v>941</v>
      </c>
      <c r="AW157" s="136" t="s">
        <v>941</v>
      </c>
      <c r="AX157" s="136" t="s">
        <v>941</v>
      </c>
      <c r="AY157" s="136" t="s">
        <v>941</v>
      </c>
      <c r="AZ157" s="136" t="s">
        <v>941</v>
      </c>
      <c r="BA157" s="136" t="s">
        <v>941</v>
      </c>
      <c r="BB157" s="136" t="s">
        <v>941</v>
      </c>
      <c r="BC157" s="136" t="s">
        <v>941</v>
      </c>
      <c r="BD157" s="136" t="s">
        <v>941</v>
      </c>
      <c r="BE157" s="136" t="s">
        <v>941</v>
      </c>
      <c r="BF157" s="136" t="s">
        <v>941</v>
      </c>
      <c r="BG157" s="136" t="s">
        <v>941</v>
      </c>
      <c r="BH157" s="136" t="s">
        <v>941</v>
      </c>
      <c r="BI157" s="136" t="s">
        <v>941</v>
      </c>
      <c r="BJ157" s="136" t="s">
        <v>941</v>
      </c>
      <c r="BK157" s="136" t="s">
        <v>941</v>
      </c>
      <c r="BL157" s="136" t="s">
        <v>941</v>
      </c>
      <c r="BM157" s="136" t="s">
        <v>941</v>
      </c>
      <c r="BN157" s="136" t="s">
        <v>941</v>
      </c>
      <c r="BO157" s="136" t="s">
        <v>941</v>
      </c>
      <c r="BP157" s="136" t="s">
        <v>941</v>
      </c>
      <c r="BQ157" s="136" t="s">
        <v>941</v>
      </c>
      <c r="BR157" s="136" t="s">
        <v>941</v>
      </c>
      <c r="BS157" s="136" t="s">
        <v>941</v>
      </c>
      <c r="BT157" s="136" t="s">
        <v>941</v>
      </c>
      <c r="BU157" s="136" t="s">
        <v>941</v>
      </c>
      <c r="BV157" s="136" t="s">
        <v>941</v>
      </c>
      <c r="BW157" s="136" t="s">
        <v>941</v>
      </c>
      <c r="BX157" s="136" t="s">
        <v>941</v>
      </c>
      <c r="BY157" s="136" t="s">
        <v>941</v>
      </c>
      <c r="BZ157" s="136" t="s">
        <v>941</v>
      </c>
      <c r="CA157" s="136" t="s">
        <v>941</v>
      </c>
      <c r="CB157" s="136" t="s">
        <v>948</v>
      </c>
      <c r="CC157" s="136" t="s">
        <v>948</v>
      </c>
      <c r="CD157" s="136" t="s">
        <v>941</v>
      </c>
      <c r="CE157" s="136" t="s">
        <v>948</v>
      </c>
      <c r="CF157" s="136" t="s">
        <v>941</v>
      </c>
      <c r="CG157" s="136" t="s">
        <v>948</v>
      </c>
      <c r="CH157" s="136" t="s">
        <v>948</v>
      </c>
      <c r="CI157" s="136" t="s">
        <v>941</v>
      </c>
      <c r="CJ157" s="136" t="s">
        <v>941</v>
      </c>
      <c r="CK157" s="136" t="s">
        <v>941</v>
      </c>
      <c r="CL157" s="136" t="s">
        <v>941</v>
      </c>
      <c r="CM157" s="136" t="s">
        <v>941</v>
      </c>
      <c r="CN157" s="136" t="s">
        <v>948</v>
      </c>
      <c r="CO157" s="136" t="s">
        <v>540</v>
      </c>
      <c r="CP157" s="136" t="s">
        <v>941</v>
      </c>
      <c r="CQ157" s="136" t="s">
        <v>941</v>
      </c>
      <c r="CR157" s="136" t="s">
        <v>941</v>
      </c>
      <c r="CS157" s="136" t="s">
        <v>941</v>
      </c>
      <c r="CT157" s="136" t="s">
        <v>941</v>
      </c>
      <c r="CU157" s="136" t="s">
        <v>941</v>
      </c>
      <c r="CV157" s="136" t="s">
        <v>941</v>
      </c>
      <c r="CW157" s="136" t="s">
        <v>941</v>
      </c>
      <c r="CX157" s="136" t="s">
        <v>941</v>
      </c>
      <c r="CY157" s="136" t="s">
        <v>941</v>
      </c>
      <c r="CZ157" s="136" t="s">
        <v>941</v>
      </c>
      <c r="DA157" s="136" t="s">
        <v>941</v>
      </c>
      <c r="DB157" s="136" t="s">
        <v>941</v>
      </c>
      <c r="DC157" s="136" t="s">
        <v>941</v>
      </c>
      <c r="DD157" s="136" t="s">
        <v>941</v>
      </c>
      <c r="DE157" s="136" t="s">
        <v>941</v>
      </c>
      <c r="DF157" s="136" t="s">
        <v>941</v>
      </c>
      <c r="DG157" s="136" t="s">
        <v>941</v>
      </c>
      <c r="DH157" s="136" t="s">
        <v>941</v>
      </c>
      <c r="DI157" s="136" t="s">
        <v>941</v>
      </c>
      <c r="DJ157" s="136" t="s">
        <v>1692</v>
      </c>
      <c r="DK157" s="137">
        <v>42760.418819444443</v>
      </c>
      <c r="DL157" s="136" t="s">
        <v>1692</v>
      </c>
      <c r="DM157" s="137">
        <v>42760.418819444443</v>
      </c>
      <c r="DN157" s="133">
        <v>42086.587442129632</v>
      </c>
      <c r="DO157" s="132" t="s">
        <v>957</v>
      </c>
      <c r="DP157" s="133">
        <v>42086.587442129632</v>
      </c>
    </row>
    <row r="158" spans="1:120" ht="72.5" x14ac:dyDescent="0.35">
      <c r="A158" s="135">
        <v>157</v>
      </c>
      <c r="B158" s="136" t="s">
        <v>4364</v>
      </c>
      <c r="C158" s="135">
        <v>50</v>
      </c>
      <c r="D158" s="135" t="b">
        <v>1</v>
      </c>
      <c r="E158" s="136" t="s">
        <v>941</v>
      </c>
      <c r="F158" s="136" t="s">
        <v>7120</v>
      </c>
      <c r="G158" s="136" t="s">
        <v>1158</v>
      </c>
      <c r="H158" s="136" t="s">
        <v>7121</v>
      </c>
      <c r="I158" s="136" t="s">
        <v>7009</v>
      </c>
      <c r="J158" s="136" t="s">
        <v>7120</v>
      </c>
      <c r="K158" s="136" t="s">
        <v>337</v>
      </c>
      <c r="L158" s="136" t="s">
        <v>7122</v>
      </c>
      <c r="M158" s="136" t="s">
        <v>1682</v>
      </c>
      <c r="N158" s="136" t="s">
        <v>7123</v>
      </c>
      <c r="O158" s="136" t="s">
        <v>7124</v>
      </c>
      <c r="P158" s="136" t="s">
        <v>7125</v>
      </c>
      <c r="Q158" s="136" t="s">
        <v>7126</v>
      </c>
      <c r="R158" s="136" t="s">
        <v>948</v>
      </c>
      <c r="S158" s="136" t="s">
        <v>7127</v>
      </c>
      <c r="T158" s="136" t="s">
        <v>7128</v>
      </c>
      <c r="U158" s="136" t="s">
        <v>7129</v>
      </c>
      <c r="V158" s="136" t="s">
        <v>3717</v>
      </c>
      <c r="W158" s="136" t="s">
        <v>3718</v>
      </c>
      <c r="X158" s="136" t="s">
        <v>3719</v>
      </c>
      <c r="Y158" s="136" t="s">
        <v>7130</v>
      </c>
      <c r="Z158" s="136" t="s">
        <v>7131</v>
      </c>
      <c r="AA158" s="136" t="s">
        <v>7132</v>
      </c>
      <c r="AB158" s="136" t="s">
        <v>7133</v>
      </c>
      <c r="AC158" s="136" t="s">
        <v>948</v>
      </c>
      <c r="AD158" s="136" t="s">
        <v>7133</v>
      </c>
      <c r="AE158" s="136" t="s">
        <v>7134</v>
      </c>
      <c r="AF158" s="136" t="s">
        <v>7135</v>
      </c>
      <c r="AG158" s="136" t="s">
        <v>1261</v>
      </c>
      <c r="AH158" s="136" t="s">
        <v>7136</v>
      </c>
      <c r="AI158" s="136" t="s">
        <v>7137</v>
      </c>
      <c r="AJ158" s="136" t="s">
        <v>7138</v>
      </c>
      <c r="AK158" s="136" t="s">
        <v>1773</v>
      </c>
      <c r="AL158" s="136" t="s">
        <v>941</v>
      </c>
      <c r="AM158" s="136" t="s">
        <v>7139</v>
      </c>
      <c r="AN158" s="136" t="s">
        <v>941</v>
      </c>
      <c r="AO158" s="136" t="s">
        <v>941</v>
      </c>
      <c r="AP158" s="136" t="s">
        <v>941</v>
      </c>
      <c r="AQ158" s="136" t="s">
        <v>941</v>
      </c>
      <c r="AR158" s="136" t="s">
        <v>941</v>
      </c>
      <c r="AS158" s="136" t="s">
        <v>941</v>
      </c>
      <c r="AT158" s="136" t="s">
        <v>941</v>
      </c>
      <c r="AU158" s="136" t="s">
        <v>941</v>
      </c>
      <c r="AV158" s="136" t="s">
        <v>941</v>
      </c>
      <c r="AW158" s="136" t="s">
        <v>941</v>
      </c>
      <c r="AX158" s="136" t="s">
        <v>941</v>
      </c>
      <c r="AY158" s="136" t="s">
        <v>941</v>
      </c>
      <c r="AZ158" s="136" t="s">
        <v>941</v>
      </c>
      <c r="BA158" s="136" t="s">
        <v>941</v>
      </c>
      <c r="BB158" s="136" t="s">
        <v>941</v>
      </c>
      <c r="BC158" s="136" t="s">
        <v>941</v>
      </c>
      <c r="BD158" s="136" t="s">
        <v>941</v>
      </c>
      <c r="BE158" s="136" t="s">
        <v>941</v>
      </c>
      <c r="BF158" s="136" t="s">
        <v>941</v>
      </c>
      <c r="BG158" s="136" t="s">
        <v>941</v>
      </c>
      <c r="BH158" s="136" t="s">
        <v>941</v>
      </c>
      <c r="BI158" s="136" t="s">
        <v>941</v>
      </c>
      <c r="BJ158" s="136" t="s">
        <v>941</v>
      </c>
      <c r="BK158" s="136" t="s">
        <v>941</v>
      </c>
      <c r="BL158" s="136" t="s">
        <v>941</v>
      </c>
      <c r="BM158" s="136" t="s">
        <v>941</v>
      </c>
      <c r="BN158" s="136" t="s">
        <v>941</v>
      </c>
      <c r="BO158" s="136" t="s">
        <v>941</v>
      </c>
      <c r="BP158" s="136" t="s">
        <v>941</v>
      </c>
      <c r="BQ158" s="136" t="s">
        <v>1315</v>
      </c>
      <c r="BR158" s="136" t="s">
        <v>941</v>
      </c>
      <c r="BS158" s="136" t="s">
        <v>941</v>
      </c>
      <c r="BT158" s="136" t="s">
        <v>941</v>
      </c>
      <c r="BU158" s="136" t="s">
        <v>941</v>
      </c>
      <c r="BV158" s="136" t="s">
        <v>941</v>
      </c>
      <c r="BW158" s="136" t="s">
        <v>941</v>
      </c>
      <c r="BX158" s="136" t="s">
        <v>941</v>
      </c>
      <c r="BY158" s="136" t="s">
        <v>941</v>
      </c>
      <c r="BZ158" s="136" t="s">
        <v>941</v>
      </c>
      <c r="CA158" s="136" t="s">
        <v>941</v>
      </c>
      <c r="CB158" s="136" t="s">
        <v>1315</v>
      </c>
      <c r="CC158" s="136" t="s">
        <v>948</v>
      </c>
      <c r="CD158" s="136" t="s">
        <v>941</v>
      </c>
      <c r="CE158" s="136" t="s">
        <v>948</v>
      </c>
      <c r="CF158" s="136" t="s">
        <v>941</v>
      </c>
      <c r="CG158" s="136" t="s">
        <v>948</v>
      </c>
      <c r="CH158" s="136" t="s">
        <v>948</v>
      </c>
      <c r="CI158" s="136" t="s">
        <v>941</v>
      </c>
      <c r="CJ158" s="136" t="s">
        <v>941</v>
      </c>
      <c r="CK158" s="136" t="s">
        <v>941</v>
      </c>
      <c r="CL158" s="136" t="s">
        <v>941</v>
      </c>
      <c r="CM158" s="136" t="s">
        <v>941</v>
      </c>
      <c r="CN158" s="136" t="s">
        <v>948</v>
      </c>
      <c r="CO158" s="136" t="s">
        <v>540</v>
      </c>
      <c r="CP158" s="136" t="s">
        <v>941</v>
      </c>
      <c r="CQ158" s="136" t="s">
        <v>941</v>
      </c>
      <c r="CR158" s="136" t="s">
        <v>941</v>
      </c>
      <c r="CS158" s="136" t="s">
        <v>941</v>
      </c>
      <c r="CT158" s="136" t="s">
        <v>941</v>
      </c>
      <c r="CU158" s="136" t="s">
        <v>941</v>
      </c>
      <c r="CV158" s="136" t="s">
        <v>941</v>
      </c>
      <c r="CW158" s="136" t="s">
        <v>941</v>
      </c>
      <c r="CX158" s="136" t="s">
        <v>941</v>
      </c>
      <c r="CY158" s="136" t="s">
        <v>941</v>
      </c>
      <c r="CZ158" s="136" t="s">
        <v>941</v>
      </c>
      <c r="DA158" s="136" t="s">
        <v>941</v>
      </c>
      <c r="DB158" s="136" t="s">
        <v>941</v>
      </c>
      <c r="DC158" s="136" t="s">
        <v>941</v>
      </c>
      <c r="DD158" s="136" t="s">
        <v>941</v>
      </c>
      <c r="DE158" s="136" t="s">
        <v>941</v>
      </c>
      <c r="DF158" s="136" t="s">
        <v>941</v>
      </c>
      <c r="DG158" s="136" t="s">
        <v>941</v>
      </c>
      <c r="DH158" s="136" t="s">
        <v>941</v>
      </c>
      <c r="DI158" s="136" t="s">
        <v>941</v>
      </c>
      <c r="DJ158" s="136" t="s">
        <v>1692</v>
      </c>
      <c r="DK158" s="137">
        <v>42760.429386574076</v>
      </c>
      <c r="DL158" s="136" t="s">
        <v>1692</v>
      </c>
      <c r="DM158" s="137">
        <v>42760.429386574076</v>
      </c>
      <c r="DN158" s="133">
        <v>42086.587453703702</v>
      </c>
      <c r="DO158" s="132" t="s">
        <v>957</v>
      </c>
      <c r="DP158" s="133">
        <v>42086.587453703702</v>
      </c>
    </row>
    <row r="159" spans="1:120" ht="58" x14ac:dyDescent="0.35">
      <c r="A159" s="135">
        <v>158</v>
      </c>
      <c r="B159" s="136" t="s">
        <v>4364</v>
      </c>
      <c r="C159" s="135">
        <v>273</v>
      </c>
      <c r="D159" s="135" t="b">
        <v>1</v>
      </c>
      <c r="E159" s="136" t="s">
        <v>941</v>
      </c>
      <c r="F159" s="136" t="s">
        <v>2023</v>
      </c>
      <c r="G159" s="136" t="s">
        <v>1427</v>
      </c>
      <c r="H159" s="136" t="s">
        <v>2024</v>
      </c>
      <c r="I159" s="136" t="s">
        <v>7009</v>
      </c>
      <c r="J159" s="136" t="s">
        <v>2023</v>
      </c>
      <c r="K159" s="136" t="s">
        <v>941</v>
      </c>
      <c r="L159" s="136" t="s">
        <v>2024</v>
      </c>
      <c r="M159" s="136" t="s">
        <v>2025</v>
      </c>
      <c r="N159" s="136" t="s">
        <v>2026</v>
      </c>
      <c r="O159" s="136" t="s">
        <v>7140</v>
      </c>
      <c r="P159" s="136" t="s">
        <v>7141</v>
      </c>
      <c r="Q159" s="136" t="s">
        <v>7142</v>
      </c>
      <c r="R159" s="136" t="s">
        <v>2027</v>
      </c>
      <c r="S159" s="136" t="s">
        <v>7143</v>
      </c>
      <c r="T159" s="136" t="s">
        <v>7144</v>
      </c>
      <c r="U159" s="136" t="s">
        <v>7145</v>
      </c>
      <c r="V159" s="136" t="s">
        <v>7146</v>
      </c>
      <c r="W159" s="136" t="s">
        <v>7147</v>
      </c>
      <c r="X159" s="136" t="s">
        <v>7148</v>
      </c>
      <c r="Y159" s="136" t="s">
        <v>7149</v>
      </c>
      <c r="Z159" s="136" t="s">
        <v>7150</v>
      </c>
      <c r="AA159" s="136" t="s">
        <v>7151</v>
      </c>
      <c r="AB159" s="136" t="s">
        <v>7152</v>
      </c>
      <c r="AC159" s="136" t="s">
        <v>948</v>
      </c>
      <c r="AD159" s="136" t="s">
        <v>7152</v>
      </c>
      <c r="AE159" s="136" t="s">
        <v>7153</v>
      </c>
      <c r="AF159" s="136" t="s">
        <v>7154</v>
      </c>
      <c r="AG159" s="136" t="s">
        <v>1554</v>
      </c>
      <c r="AH159" s="136" t="s">
        <v>7155</v>
      </c>
      <c r="AI159" s="136" t="s">
        <v>2439</v>
      </c>
      <c r="AJ159" s="136" t="s">
        <v>3324</v>
      </c>
      <c r="AK159" s="136" t="s">
        <v>1560</v>
      </c>
      <c r="AL159" s="136" t="s">
        <v>941</v>
      </c>
      <c r="AM159" s="136" t="s">
        <v>7156</v>
      </c>
      <c r="AN159" s="136" t="s">
        <v>941</v>
      </c>
      <c r="AO159" s="136" t="s">
        <v>941</v>
      </c>
      <c r="AP159" s="136" t="s">
        <v>941</v>
      </c>
      <c r="AQ159" s="136" t="s">
        <v>941</v>
      </c>
      <c r="AR159" s="136" t="s">
        <v>941</v>
      </c>
      <c r="AS159" s="136" t="s">
        <v>941</v>
      </c>
      <c r="AT159" s="136" t="s">
        <v>941</v>
      </c>
      <c r="AU159" s="136" t="s">
        <v>941</v>
      </c>
      <c r="AV159" s="136" t="s">
        <v>941</v>
      </c>
      <c r="AW159" s="136" t="s">
        <v>941</v>
      </c>
      <c r="AX159" s="136" t="s">
        <v>941</v>
      </c>
      <c r="AY159" s="136" t="s">
        <v>941</v>
      </c>
      <c r="AZ159" s="136" t="s">
        <v>941</v>
      </c>
      <c r="BA159" s="136" t="s">
        <v>941</v>
      </c>
      <c r="BB159" s="136" t="s">
        <v>941</v>
      </c>
      <c r="BC159" s="136" t="s">
        <v>941</v>
      </c>
      <c r="BD159" s="136" t="s">
        <v>941</v>
      </c>
      <c r="BE159" s="136" t="s">
        <v>941</v>
      </c>
      <c r="BF159" s="136" t="s">
        <v>941</v>
      </c>
      <c r="BG159" s="136" t="s">
        <v>941</v>
      </c>
      <c r="BH159" s="136" t="s">
        <v>941</v>
      </c>
      <c r="BI159" s="136" t="s">
        <v>941</v>
      </c>
      <c r="BJ159" s="136" t="s">
        <v>941</v>
      </c>
      <c r="BK159" s="136" t="s">
        <v>941</v>
      </c>
      <c r="BL159" s="136" t="s">
        <v>941</v>
      </c>
      <c r="BM159" s="136" t="s">
        <v>941</v>
      </c>
      <c r="BN159" s="136" t="s">
        <v>941</v>
      </c>
      <c r="BO159" s="136" t="s">
        <v>941</v>
      </c>
      <c r="BP159" s="136" t="s">
        <v>941</v>
      </c>
      <c r="BQ159" s="136" t="s">
        <v>941</v>
      </c>
      <c r="BR159" s="136" t="s">
        <v>941</v>
      </c>
      <c r="BS159" s="136" t="s">
        <v>941</v>
      </c>
      <c r="BT159" s="136" t="s">
        <v>941</v>
      </c>
      <c r="BU159" s="136" t="s">
        <v>941</v>
      </c>
      <c r="BV159" s="136" t="s">
        <v>941</v>
      </c>
      <c r="BW159" s="136" t="s">
        <v>941</v>
      </c>
      <c r="BX159" s="136" t="s">
        <v>941</v>
      </c>
      <c r="BY159" s="136" t="s">
        <v>941</v>
      </c>
      <c r="BZ159" s="136" t="s">
        <v>941</v>
      </c>
      <c r="CA159" s="136" t="s">
        <v>941</v>
      </c>
      <c r="CB159" s="136" t="s">
        <v>948</v>
      </c>
      <c r="CC159" s="136" t="s">
        <v>948</v>
      </c>
      <c r="CD159" s="136" t="s">
        <v>941</v>
      </c>
      <c r="CE159" s="136" t="s">
        <v>948</v>
      </c>
      <c r="CF159" s="136" t="s">
        <v>941</v>
      </c>
      <c r="CG159" s="136" t="s">
        <v>948</v>
      </c>
      <c r="CH159" s="136" t="s">
        <v>948</v>
      </c>
      <c r="CI159" s="136" t="s">
        <v>941</v>
      </c>
      <c r="CJ159" s="136" t="s">
        <v>941</v>
      </c>
      <c r="CK159" s="136" t="s">
        <v>941</v>
      </c>
      <c r="CL159" s="136" t="s">
        <v>941</v>
      </c>
      <c r="CM159" s="136" t="s">
        <v>941</v>
      </c>
      <c r="CN159" s="136" t="s">
        <v>948</v>
      </c>
      <c r="CO159" s="136" t="s">
        <v>540</v>
      </c>
      <c r="CP159" s="136" t="s">
        <v>941</v>
      </c>
      <c r="CQ159" s="136" t="s">
        <v>941</v>
      </c>
      <c r="CR159" s="136" t="s">
        <v>941</v>
      </c>
      <c r="CS159" s="136" t="s">
        <v>941</v>
      </c>
      <c r="CT159" s="136" t="s">
        <v>941</v>
      </c>
      <c r="CU159" s="136" t="s">
        <v>941</v>
      </c>
      <c r="CV159" s="136" t="s">
        <v>941</v>
      </c>
      <c r="CW159" s="136" t="s">
        <v>941</v>
      </c>
      <c r="CX159" s="136" t="s">
        <v>941</v>
      </c>
      <c r="CY159" s="136" t="s">
        <v>941</v>
      </c>
      <c r="CZ159" s="136" t="s">
        <v>941</v>
      </c>
      <c r="DA159" s="136" t="s">
        <v>941</v>
      </c>
      <c r="DB159" s="136" t="s">
        <v>941</v>
      </c>
      <c r="DC159" s="136" t="s">
        <v>941</v>
      </c>
      <c r="DD159" s="136" t="s">
        <v>941</v>
      </c>
      <c r="DE159" s="136" t="s">
        <v>941</v>
      </c>
      <c r="DF159" s="136" t="s">
        <v>941</v>
      </c>
      <c r="DG159" s="136" t="s">
        <v>941</v>
      </c>
      <c r="DH159" s="136" t="s">
        <v>941</v>
      </c>
      <c r="DI159" s="136" t="s">
        <v>941</v>
      </c>
      <c r="DJ159" s="136" t="s">
        <v>1353</v>
      </c>
      <c r="DK159" s="137">
        <v>42760.454409722224</v>
      </c>
      <c r="DL159" s="136" t="s">
        <v>1353</v>
      </c>
      <c r="DM159" s="137">
        <v>42760.454409722224</v>
      </c>
      <c r="DN159" s="133">
        <v>42086.587476851855</v>
      </c>
      <c r="DO159" s="132" t="s">
        <v>957</v>
      </c>
      <c r="DP159" s="133">
        <v>42086.587476851855</v>
      </c>
    </row>
    <row r="160" spans="1:120" ht="58" x14ac:dyDescent="0.35">
      <c r="A160" s="135">
        <v>159</v>
      </c>
      <c r="B160" s="136" t="s">
        <v>4364</v>
      </c>
      <c r="C160" s="135">
        <v>470</v>
      </c>
      <c r="D160" s="135" t="b">
        <v>1</v>
      </c>
      <c r="E160" s="136" t="s">
        <v>941</v>
      </c>
      <c r="F160" s="136" t="s">
        <v>2298</v>
      </c>
      <c r="G160" s="136" t="s">
        <v>7157</v>
      </c>
      <c r="H160" s="136" t="s">
        <v>2299</v>
      </c>
      <c r="I160" s="136" t="s">
        <v>4491</v>
      </c>
      <c r="J160" s="136" t="s">
        <v>2298</v>
      </c>
      <c r="K160" s="136" t="s">
        <v>505</v>
      </c>
      <c r="L160" s="136" t="s">
        <v>2299</v>
      </c>
      <c r="M160" s="136" t="s">
        <v>2300</v>
      </c>
      <c r="N160" s="136" t="s">
        <v>2301</v>
      </c>
      <c r="O160" s="136" t="s">
        <v>7158</v>
      </c>
      <c r="P160" s="136" t="s">
        <v>7159</v>
      </c>
      <c r="Q160" s="136" t="s">
        <v>948</v>
      </c>
      <c r="R160" s="136" t="s">
        <v>948</v>
      </c>
      <c r="S160" s="136" t="s">
        <v>7160</v>
      </c>
      <c r="T160" s="136" t="s">
        <v>7161</v>
      </c>
      <c r="U160" s="136" t="s">
        <v>7162</v>
      </c>
      <c r="V160" s="136" t="s">
        <v>948</v>
      </c>
      <c r="W160" s="136" t="s">
        <v>948</v>
      </c>
      <c r="X160" s="136" t="s">
        <v>948</v>
      </c>
      <c r="Y160" s="136" t="s">
        <v>7163</v>
      </c>
      <c r="Z160" s="136" t="s">
        <v>7164</v>
      </c>
      <c r="AA160" s="136" t="s">
        <v>948</v>
      </c>
      <c r="AB160" s="136" t="s">
        <v>7165</v>
      </c>
      <c r="AC160" s="136" t="s">
        <v>948</v>
      </c>
      <c r="AD160" s="136" t="s">
        <v>7165</v>
      </c>
      <c r="AE160" s="136" t="s">
        <v>7166</v>
      </c>
      <c r="AF160" s="136" t="s">
        <v>7167</v>
      </c>
      <c r="AG160" s="136" t="s">
        <v>1261</v>
      </c>
      <c r="AH160" s="136" t="s">
        <v>7168</v>
      </c>
      <c r="AI160" s="136" t="s">
        <v>948</v>
      </c>
      <c r="AJ160" s="136" t="s">
        <v>948</v>
      </c>
      <c r="AK160" s="136" t="s">
        <v>948</v>
      </c>
      <c r="AL160" s="136" t="s">
        <v>941</v>
      </c>
      <c r="AM160" s="136" t="s">
        <v>7168</v>
      </c>
      <c r="AN160" s="136" t="s">
        <v>941</v>
      </c>
      <c r="AO160" s="136" t="s">
        <v>941</v>
      </c>
      <c r="AP160" s="136" t="s">
        <v>941</v>
      </c>
      <c r="AQ160" s="136" t="s">
        <v>941</v>
      </c>
      <c r="AR160" s="136" t="s">
        <v>941</v>
      </c>
      <c r="AS160" s="136" t="s">
        <v>941</v>
      </c>
      <c r="AT160" s="136" t="s">
        <v>941</v>
      </c>
      <c r="AU160" s="136" t="s">
        <v>941</v>
      </c>
      <c r="AV160" s="136" t="s">
        <v>941</v>
      </c>
      <c r="AW160" s="136" t="s">
        <v>941</v>
      </c>
      <c r="AX160" s="136" t="s">
        <v>941</v>
      </c>
      <c r="AY160" s="136" t="s">
        <v>941</v>
      </c>
      <c r="AZ160" s="136" t="s">
        <v>941</v>
      </c>
      <c r="BA160" s="136" t="s">
        <v>941</v>
      </c>
      <c r="BB160" s="136" t="s">
        <v>941</v>
      </c>
      <c r="BC160" s="136" t="s">
        <v>941</v>
      </c>
      <c r="BD160" s="136" t="s">
        <v>941</v>
      </c>
      <c r="BE160" s="136" t="s">
        <v>941</v>
      </c>
      <c r="BF160" s="136" t="s">
        <v>941</v>
      </c>
      <c r="BG160" s="136" t="s">
        <v>941</v>
      </c>
      <c r="BH160" s="136" t="s">
        <v>941</v>
      </c>
      <c r="BI160" s="136" t="s">
        <v>941</v>
      </c>
      <c r="BJ160" s="136" t="s">
        <v>941</v>
      </c>
      <c r="BK160" s="136" t="s">
        <v>1563</v>
      </c>
      <c r="BL160" s="136" t="s">
        <v>7169</v>
      </c>
      <c r="BM160" s="136" t="s">
        <v>1071</v>
      </c>
      <c r="BN160" s="136" t="s">
        <v>941</v>
      </c>
      <c r="BO160" s="136" t="s">
        <v>973</v>
      </c>
      <c r="BP160" s="136" t="s">
        <v>941</v>
      </c>
      <c r="BQ160" s="136" t="s">
        <v>941</v>
      </c>
      <c r="BR160" s="136" t="s">
        <v>941</v>
      </c>
      <c r="BS160" s="136" t="s">
        <v>941</v>
      </c>
      <c r="BT160" s="136" t="s">
        <v>941</v>
      </c>
      <c r="BU160" s="136" t="s">
        <v>941</v>
      </c>
      <c r="BV160" s="136" t="s">
        <v>941</v>
      </c>
      <c r="BW160" s="136" t="s">
        <v>941</v>
      </c>
      <c r="BX160" s="136" t="s">
        <v>941</v>
      </c>
      <c r="BY160" s="136" t="s">
        <v>941</v>
      </c>
      <c r="BZ160" s="136" t="s">
        <v>941</v>
      </c>
      <c r="CA160" s="136" t="s">
        <v>941</v>
      </c>
      <c r="CB160" s="136" t="s">
        <v>7170</v>
      </c>
      <c r="CC160" s="136" t="s">
        <v>956</v>
      </c>
      <c r="CD160" s="136" t="s">
        <v>7171</v>
      </c>
      <c r="CE160" s="136" t="s">
        <v>948</v>
      </c>
      <c r="CF160" s="136" t="s">
        <v>941</v>
      </c>
      <c r="CG160" s="136" t="s">
        <v>7171</v>
      </c>
      <c r="CH160" s="136" t="s">
        <v>1791</v>
      </c>
      <c r="CI160" s="136" t="s">
        <v>7172</v>
      </c>
      <c r="CJ160" s="136" t="s">
        <v>2971</v>
      </c>
      <c r="CK160" s="136" t="s">
        <v>941</v>
      </c>
      <c r="CL160" s="136" t="s">
        <v>941</v>
      </c>
      <c r="CM160" s="136" t="s">
        <v>7173</v>
      </c>
      <c r="CN160" s="136" t="s">
        <v>7172</v>
      </c>
      <c r="CO160" s="136" t="s">
        <v>3922</v>
      </c>
      <c r="CP160" s="136" t="s">
        <v>941</v>
      </c>
      <c r="CQ160" s="136" t="s">
        <v>941</v>
      </c>
      <c r="CR160" s="136" t="s">
        <v>941</v>
      </c>
      <c r="CS160" s="136" t="s">
        <v>941</v>
      </c>
      <c r="CT160" s="136" t="s">
        <v>941</v>
      </c>
      <c r="CU160" s="136" t="s">
        <v>941</v>
      </c>
      <c r="CV160" s="136" t="s">
        <v>941</v>
      </c>
      <c r="CW160" s="136" t="s">
        <v>941</v>
      </c>
      <c r="CX160" s="136" t="s">
        <v>941</v>
      </c>
      <c r="CY160" s="136" t="s">
        <v>941</v>
      </c>
      <c r="CZ160" s="136" t="s">
        <v>941</v>
      </c>
      <c r="DA160" s="136" t="s">
        <v>941</v>
      </c>
      <c r="DB160" s="136" t="s">
        <v>941</v>
      </c>
      <c r="DC160" s="136" t="s">
        <v>941</v>
      </c>
      <c r="DD160" s="136" t="s">
        <v>941</v>
      </c>
      <c r="DE160" s="136" t="s">
        <v>941</v>
      </c>
      <c r="DF160" s="136" t="s">
        <v>941</v>
      </c>
      <c r="DG160" s="136" t="s">
        <v>941</v>
      </c>
      <c r="DH160" s="136" t="s">
        <v>941</v>
      </c>
      <c r="DI160" s="136" t="s">
        <v>941</v>
      </c>
      <c r="DJ160" s="136" t="s">
        <v>1692</v>
      </c>
      <c r="DK160" s="137">
        <v>42760.49359953704</v>
      </c>
      <c r="DL160" s="136" t="s">
        <v>1692</v>
      </c>
      <c r="DM160" s="137">
        <v>42760.49359953704</v>
      </c>
      <c r="DN160" s="133">
        <v>42086.587500000001</v>
      </c>
      <c r="DO160" s="132" t="s">
        <v>957</v>
      </c>
      <c r="DP160" s="133">
        <v>42086.587500000001</v>
      </c>
    </row>
    <row r="161" spans="1:120" ht="58" x14ac:dyDescent="0.35">
      <c r="A161" s="135">
        <v>160</v>
      </c>
      <c r="B161" s="136" t="s">
        <v>4364</v>
      </c>
      <c r="C161" s="135">
        <v>523</v>
      </c>
      <c r="D161" s="135" t="b">
        <v>1</v>
      </c>
      <c r="E161" s="136" t="s">
        <v>941</v>
      </c>
      <c r="F161" s="136" t="s">
        <v>7174</v>
      </c>
      <c r="G161" s="136" t="s">
        <v>1135</v>
      </c>
      <c r="H161" s="136" t="s">
        <v>3942</v>
      </c>
      <c r="I161" s="136" t="s">
        <v>4560</v>
      </c>
      <c r="J161" s="136" t="s">
        <v>7175</v>
      </c>
      <c r="K161" s="136" t="s">
        <v>526</v>
      </c>
      <c r="L161" s="136" t="s">
        <v>3942</v>
      </c>
      <c r="M161" s="136" t="s">
        <v>2406</v>
      </c>
      <c r="N161" s="136" t="s">
        <v>2407</v>
      </c>
      <c r="O161" s="136" t="s">
        <v>7176</v>
      </c>
      <c r="P161" s="136" t="s">
        <v>7177</v>
      </c>
      <c r="Q161" s="136" t="s">
        <v>7178</v>
      </c>
      <c r="R161" s="136" t="s">
        <v>948</v>
      </c>
      <c r="S161" s="136" t="s">
        <v>7179</v>
      </c>
      <c r="T161" s="136" t="s">
        <v>7180</v>
      </c>
      <c r="U161" s="136" t="s">
        <v>7181</v>
      </c>
      <c r="V161" s="136" t="s">
        <v>7182</v>
      </c>
      <c r="W161" s="136" t="s">
        <v>7183</v>
      </c>
      <c r="X161" s="136" t="s">
        <v>7184</v>
      </c>
      <c r="Y161" s="136" t="s">
        <v>7185</v>
      </c>
      <c r="Z161" s="136" t="s">
        <v>7186</v>
      </c>
      <c r="AA161" s="136" t="s">
        <v>948</v>
      </c>
      <c r="AB161" s="136" t="s">
        <v>7187</v>
      </c>
      <c r="AC161" s="136" t="s">
        <v>1854</v>
      </c>
      <c r="AD161" s="136" t="s">
        <v>7188</v>
      </c>
      <c r="AE161" s="136" t="s">
        <v>7189</v>
      </c>
      <c r="AF161" s="136" t="s">
        <v>7190</v>
      </c>
      <c r="AG161" s="136" t="s">
        <v>1443</v>
      </c>
      <c r="AH161" s="136" t="s">
        <v>7191</v>
      </c>
      <c r="AI161" s="136" t="s">
        <v>7192</v>
      </c>
      <c r="AJ161" s="136" t="s">
        <v>3772</v>
      </c>
      <c r="AK161" s="136" t="s">
        <v>948</v>
      </c>
      <c r="AL161" s="136" t="s">
        <v>941</v>
      </c>
      <c r="AM161" s="136" t="s">
        <v>7193</v>
      </c>
      <c r="AN161" s="136" t="s">
        <v>941</v>
      </c>
      <c r="AO161" s="136" t="s">
        <v>941</v>
      </c>
      <c r="AP161" s="136" t="s">
        <v>941</v>
      </c>
      <c r="AQ161" s="136" t="s">
        <v>941</v>
      </c>
      <c r="AR161" s="136" t="s">
        <v>941</v>
      </c>
      <c r="AS161" s="136" t="s">
        <v>941</v>
      </c>
      <c r="AT161" s="136" t="s">
        <v>941</v>
      </c>
      <c r="AU161" s="136" t="s">
        <v>941</v>
      </c>
      <c r="AV161" s="136" t="s">
        <v>941</v>
      </c>
      <c r="AW161" s="136" t="s">
        <v>941</v>
      </c>
      <c r="AX161" s="136" t="s">
        <v>941</v>
      </c>
      <c r="AY161" s="136" t="s">
        <v>941</v>
      </c>
      <c r="AZ161" s="136" t="s">
        <v>941</v>
      </c>
      <c r="BA161" s="136" t="s">
        <v>941</v>
      </c>
      <c r="BB161" s="136" t="s">
        <v>941</v>
      </c>
      <c r="BC161" s="136" t="s">
        <v>941</v>
      </c>
      <c r="BD161" s="136" t="s">
        <v>941</v>
      </c>
      <c r="BE161" s="136" t="s">
        <v>941</v>
      </c>
      <c r="BF161" s="136" t="s">
        <v>941</v>
      </c>
      <c r="BG161" s="136" t="s">
        <v>941</v>
      </c>
      <c r="BH161" s="136" t="s">
        <v>941</v>
      </c>
      <c r="BI161" s="136" t="s">
        <v>941</v>
      </c>
      <c r="BJ161" s="136" t="s">
        <v>941</v>
      </c>
      <c r="BK161" s="136" t="s">
        <v>941</v>
      </c>
      <c r="BL161" s="136" t="s">
        <v>941</v>
      </c>
      <c r="BM161" s="136" t="s">
        <v>941</v>
      </c>
      <c r="BN161" s="136" t="s">
        <v>941</v>
      </c>
      <c r="BO161" s="136" t="s">
        <v>941</v>
      </c>
      <c r="BP161" s="136" t="s">
        <v>941</v>
      </c>
      <c r="BQ161" s="136" t="s">
        <v>941</v>
      </c>
      <c r="BR161" s="136" t="s">
        <v>941</v>
      </c>
      <c r="BS161" s="136" t="s">
        <v>941</v>
      </c>
      <c r="BT161" s="136" t="s">
        <v>941</v>
      </c>
      <c r="BU161" s="136" t="s">
        <v>941</v>
      </c>
      <c r="BV161" s="136" t="s">
        <v>941</v>
      </c>
      <c r="BW161" s="136" t="s">
        <v>941</v>
      </c>
      <c r="BX161" s="136" t="s">
        <v>941</v>
      </c>
      <c r="BY161" s="136" t="s">
        <v>941</v>
      </c>
      <c r="BZ161" s="136" t="s">
        <v>941</v>
      </c>
      <c r="CA161" s="136" t="s">
        <v>941</v>
      </c>
      <c r="CB161" s="136" t="s">
        <v>948</v>
      </c>
      <c r="CC161" s="136" t="s">
        <v>948</v>
      </c>
      <c r="CD161" s="136" t="s">
        <v>941</v>
      </c>
      <c r="CE161" s="136" t="s">
        <v>948</v>
      </c>
      <c r="CF161" s="136" t="s">
        <v>941</v>
      </c>
      <c r="CG161" s="136" t="s">
        <v>948</v>
      </c>
      <c r="CH161" s="136" t="s">
        <v>948</v>
      </c>
      <c r="CI161" s="136" t="s">
        <v>941</v>
      </c>
      <c r="CJ161" s="136" t="s">
        <v>941</v>
      </c>
      <c r="CK161" s="136" t="s">
        <v>941</v>
      </c>
      <c r="CL161" s="136" t="s">
        <v>941</v>
      </c>
      <c r="CM161" s="136" t="s">
        <v>941</v>
      </c>
      <c r="CN161" s="136" t="s">
        <v>948</v>
      </c>
      <c r="CO161" s="136" t="s">
        <v>540</v>
      </c>
      <c r="CP161" s="136" t="s">
        <v>941</v>
      </c>
      <c r="CQ161" s="136" t="s">
        <v>941</v>
      </c>
      <c r="CR161" s="136" t="s">
        <v>941</v>
      </c>
      <c r="CS161" s="136" t="s">
        <v>941</v>
      </c>
      <c r="CT161" s="136" t="s">
        <v>941</v>
      </c>
      <c r="CU161" s="136" t="s">
        <v>941</v>
      </c>
      <c r="CV161" s="136" t="s">
        <v>941</v>
      </c>
      <c r="CW161" s="136" t="s">
        <v>941</v>
      </c>
      <c r="CX161" s="136" t="s">
        <v>941</v>
      </c>
      <c r="CY161" s="136" t="s">
        <v>941</v>
      </c>
      <c r="CZ161" s="136" t="s">
        <v>941</v>
      </c>
      <c r="DA161" s="136" t="s">
        <v>941</v>
      </c>
      <c r="DB161" s="136" t="s">
        <v>941</v>
      </c>
      <c r="DC161" s="136" t="s">
        <v>941</v>
      </c>
      <c r="DD161" s="136" t="s">
        <v>941</v>
      </c>
      <c r="DE161" s="136" t="s">
        <v>941</v>
      </c>
      <c r="DF161" s="136" t="s">
        <v>941</v>
      </c>
      <c r="DG161" s="136" t="s">
        <v>941</v>
      </c>
      <c r="DH161" s="136" t="s">
        <v>941</v>
      </c>
      <c r="DI161" s="136" t="s">
        <v>941</v>
      </c>
      <c r="DJ161" s="136" t="s">
        <v>1692</v>
      </c>
      <c r="DK161" s="137">
        <v>42760.495682870373</v>
      </c>
      <c r="DL161" s="136" t="s">
        <v>1692</v>
      </c>
      <c r="DM161" s="137">
        <v>42760.495682870373</v>
      </c>
      <c r="DN161" s="133">
        <v>42086.587511574071</v>
      </c>
      <c r="DO161" s="132" t="s">
        <v>957</v>
      </c>
      <c r="DP161" s="133">
        <v>42086.587511574071</v>
      </c>
    </row>
    <row r="162" spans="1:120" ht="58" x14ac:dyDescent="0.35">
      <c r="A162" s="135">
        <v>161</v>
      </c>
      <c r="B162" s="136" t="s">
        <v>4364</v>
      </c>
      <c r="C162" s="135">
        <v>82</v>
      </c>
      <c r="D162" s="135" t="b">
        <v>1</v>
      </c>
      <c r="E162" s="136" t="s">
        <v>941</v>
      </c>
      <c r="F162" s="136" t="s">
        <v>2773</v>
      </c>
      <c r="G162" s="136" t="s">
        <v>1158</v>
      </c>
      <c r="H162" s="136" t="s">
        <v>2774</v>
      </c>
      <c r="I162" s="136" t="s">
        <v>6209</v>
      </c>
      <c r="J162" s="136" t="s">
        <v>2775</v>
      </c>
      <c r="K162" s="136" t="s">
        <v>189</v>
      </c>
      <c r="L162" s="136" t="s">
        <v>2774</v>
      </c>
      <c r="M162" s="136" t="s">
        <v>7194</v>
      </c>
      <c r="N162" s="136" t="s">
        <v>2777</v>
      </c>
      <c r="O162" s="136" t="s">
        <v>7195</v>
      </c>
      <c r="P162" s="136" t="s">
        <v>7196</v>
      </c>
      <c r="Q162" s="136" t="s">
        <v>7197</v>
      </c>
      <c r="R162" s="136" t="s">
        <v>948</v>
      </c>
      <c r="S162" s="136" t="s">
        <v>7198</v>
      </c>
      <c r="T162" s="136" t="s">
        <v>7199</v>
      </c>
      <c r="U162" s="136" t="s">
        <v>7200</v>
      </c>
      <c r="V162" s="136" t="s">
        <v>7201</v>
      </c>
      <c r="W162" s="136" t="s">
        <v>7202</v>
      </c>
      <c r="X162" s="136" t="s">
        <v>7203</v>
      </c>
      <c r="Y162" s="136" t="s">
        <v>7204</v>
      </c>
      <c r="Z162" s="136" t="s">
        <v>7205</v>
      </c>
      <c r="AA162" s="136" t="s">
        <v>948</v>
      </c>
      <c r="AB162" s="136" t="s">
        <v>7206</v>
      </c>
      <c r="AC162" s="136" t="s">
        <v>948</v>
      </c>
      <c r="AD162" s="136" t="s">
        <v>7206</v>
      </c>
      <c r="AE162" s="136" t="s">
        <v>7207</v>
      </c>
      <c r="AF162" s="136" t="s">
        <v>7208</v>
      </c>
      <c r="AG162" s="136" t="s">
        <v>1255</v>
      </c>
      <c r="AH162" s="136" t="s">
        <v>7209</v>
      </c>
      <c r="AI162" s="136" t="s">
        <v>7210</v>
      </c>
      <c r="AJ162" s="136" t="s">
        <v>948</v>
      </c>
      <c r="AK162" s="136" t="s">
        <v>2895</v>
      </c>
      <c r="AL162" s="136" t="s">
        <v>941</v>
      </c>
      <c r="AM162" s="136" t="s">
        <v>7211</v>
      </c>
      <c r="AN162" s="136" t="s">
        <v>941</v>
      </c>
      <c r="AO162" s="136" t="s">
        <v>941</v>
      </c>
      <c r="AP162" s="136" t="s">
        <v>941</v>
      </c>
      <c r="AQ162" s="136" t="s">
        <v>941</v>
      </c>
      <c r="AR162" s="136" t="s">
        <v>941</v>
      </c>
      <c r="AS162" s="136" t="s">
        <v>941</v>
      </c>
      <c r="AT162" s="136" t="s">
        <v>941</v>
      </c>
      <c r="AU162" s="136" t="s">
        <v>941</v>
      </c>
      <c r="AV162" s="136" t="s">
        <v>941</v>
      </c>
      <c r="AW162" s="136" t="s">
        <v>941</v>
      </c>
      <c r="AX162" s="136" t="s">
        <v>941</v>
      </c>
      <c r="AY162" s="136" t="s">
        <v>941</v>
      </c>
      <c r="AZ162" s="136" t="s">
        <v>941</v>
      </c>
      <c r="BA162" s="136" t="s">
        <v>941</v>
      </c>
      <c r="BB162" s="136" t="s">
        <v>941</v>
      </c>
      <c r="BC162" s="136" t="s">
        <v>941</v>
      </c>
      <c r="BD162" s="136" t="s">
        <v>941</v>
      </c>
      <c r="BE162" s="136" t="s">
        <v>941</v>
      </c>
      <c r="BF162" s="136" t="s">
        <v>941</v>
      </c>
      <c r="BG162" s="136" t="s">
        <v>941</v>
      </c>
      <c r="BH162" s="136" t="s">
        <v>941</v>
      </c>
      <c r="BI162" s="136" t="s">
        <v>941</v>
      </c>
      <c r="BJ162" s="136" t="s">
        <v>941</v>
      </c>
      <c r="BK162" s="136" t="s">
        <v>2062</v>
      </c>
      <c r="BL162" s="136" t="s">
        <v>948</v>
      </c>
      <c r="BM162" s="136" t="s">
        <v>941</v>
      </c>
      <c r="BN162" s="136" t="s">
        <v>948</v>
      </c>
      <c r="BO162" s="136" t="s">
        <v>948</v>
      </c>
      <c r="BP162" s="136" t="s">
        <v>948</v>
      </c>
      <c r="BQ162" s="136" t="s">
        <v>948</v>
      </c>
      <c r="BR162" s="136" t="s">
        <v>3961</v>
      </c>
      <c r="BS162" s="136" t="s">
        <v>1086</v>
      </c>
      <c r="BT162" s="136" t="s">
        <v>941</v>
      </c>
      <c r="BU162" s="136" t="s">
        <v>948</v>
      </c>
      <c r="BV162" s="136" t="s">
        <v>941</v>
      </c>
      <c r="BW162" s="136" t="s">
        <v>948</v>
      </c>
      <c r="BX162" s="136" t="s">
        <v>941</v>
      </c>
      <c r="BY162" s="136" t="s">
        <v>948</v>
      </c>
      <c r="BZ162" s="136" t="s">
        <v>941</v>
      </c>
      <c r="CA162" s="136" t="s">
        <v>948</v>
      </c>
      <c r="CB162" s="136" t="s">
        <v>1611</v>
      </c>
      <c r="CC162" s="136" t="s">
        <v>956</v>
      </c>
      <c r="CD162" s="136" t="s">
        <v>7212</v>
      </c>
      <c r="CE162" s="136" t="s">
        <v>948</v>
      </c>
      <c r="CF162" s="136" t="s">
        <v>941</v>
      </c>
      <c r="CG162" s="136" t="s">
        <v>7212</v>
      </c>
      <c r="CH162" s="136" t="s">
        <v>948</v>
      </c>
      <c r="CI162" s="136" t="s">
        <v>948</v>
      </c>
      <c r="CJ162" s="136" t="s">
        <v>948</v>
      </c>
      <c r="CK162" s="136" t="s">
        <v>948</v>
      </c>
      <c r="CL162" s="136" t="s">
        <v>948</v>
      </c>
      <c r="CM162" s="136" t="s">
        <v>948</v>
      </c>
      <c r="CN162" s="136" t="s">
        <v>948</v>
      </c>
      <c r="CO162" s="136" t="s">
        <v>540</v>
      </c>
      <c r="CP162" s="136" t="s">
        <v>948</v>
      </c>
      <c r="CQ162" s="136" t="s">
        <v>941</v>
      </c>
      <c r="CR162" s="136" t="s">
        <v>941</v>
      </c>
      <c r="CS162" s="136" t="s">
        <v>941</v>
      </c>
      <c r="CT162" s="136" t="s">
        <v>941</v>
      </c>
      <c r="CU162" s="136" t="s">
        <v>941</v>
      </c>
      <c r="CV162" s="136" t="s">
        <v>941</v>
      </c>
      <c r="CW162" s="136" t="s">
        <v>941</v>
      </c>
      <c r="CX162" s="136" t="s">
        <v>941</v>
      </c>
      <c r="CY162" s="136" t="s">
        <v>941</v>
      </c>
      <c r="CZ162" s="136" t="s">
        <v>941</v>
      </c>
      <c r="DA162" s="136" t="s">
        <v>941</v>
      </c>
      <c r="DB162" s="136" t="s">
        <v>941</v>
      </c>
      <c r="DC162" s="136" t="s">
        <v>941</v>
      </c>
      <c r="DD162" s="136" t="s">
        <v>941</v>
      </c>
      <c r="DE162" s="136" t="s">
        <v>941</v>
      </c>
      <c r="DF162" s="136" t="s">
        <v>941</v>
      </c>
      <c r="DG162" s="136" t="s">
        <v>941</v>
      </c>
      <c r="DH162" s="136" t="s">
        <v>941</v>
      </c>
      <c r="DI162" s="136" t="s">
        <v>941</v>
      </c>
      <c r="DJ162" s="136" t="s">
        <v>1692</v>
      </c>
      <c r="DK162" s="137">
        <v>42760.517453703702</v>
      </c>
      <c r="DL162" s="136" t="s">
        <v>1692</v>
      </c>
      <c r="DM162" s="137">
        <v>42760.517453703702</v>
      </c>
      <c r="DN162" s="133">
        <v>42086.587534722225</v>
      </c>
      <c r="DO162" s="132" t="s">
        <v>957</v>
      </c>
      <c r="DP162" s="133">
        <v>42086.587534722225</v>
      </c>
    </row>
    <row r="163" spans="1:120" ht="72.5" x14ac:dyDescent="0.35">
      <c r="A163" s="135">
        <v>162</v>
      </c>
      <c r="B163" s="136" t="s">
        <v>4364</v>
      </c>
      <c r="C163" s="135">
        <v>120</v>
      </c>
      <c r="D163" s="135" t="b">
        <v>1</v>
      </c>
      <c r="E163" s="136" t="s">
        <v>941</v>
      </c>
      <c r="F163" s="136" t="s">
        <v>2571</v>
      </c>
      <c r="G163" s="136" t="s">
        <v>943</v>
      </c>
      <c r="H163" s="136" t="s">
        <v>7213</v>
      </c>
      <c r="I163" s="136" t="s">
        <v>7009</v>
      </c>
      <c r="J163" s="136" t="s">
        <v>7214</v>
      </c>
      <c r="K163" s="136" t="s">
        <v>243</v>
      </c>
      <c r="L163" s="136" t="s">
        <v>7215</v>
      </c>
      <c r="M163" s="136" t="s">
        <v>2574</v>
      </c>
      <c r="N163" s="136" t="s">
        <v>2575</v>
      </c>
      <c r="O163" s="136" t="s">
        <v>948</v>
      </c>
      <c r="P163" s="136" t="s">
        <v>948</v>
      </c>
      <c r="Q163" s="136" t="s">
        <v>948</v>
      </c>
      <c r="R163" s="136" t="s">
        <v>7216</v>
      </c>
      <c r="S163" s="136" t="s">
        <v>7216</v>
      </c>
      <c r="T163" s="136" t="s">
        <v>7217</v>
      </c>
      <c r="U163" s="136" t="s">
        <v>7218</v>
      </c>
      <c r="V163" s="136" t="s">
        <v>948</v>
      </c>
      <c r="W163" s="136" t="s">
        <v>948</v>
      </c>
      <c r="X163" s="136" t="s">
        <v>948</v>
      </c>
      <c r="Y163" s="136" t="s">
        <v>7219</v>
      </c>
      <c r="Z163" s="136" t="s">
        <v>7220</v>
      </c>
      <c r="AA163" s="136" t="s">
        <v>948</v>
      </c>
      <c r="AB163" s="136" t="s">
        <v>7221</v>
      </c>
      <c r="AC163" s="136" t="s">
        <v>948</v>
      </c>
      <c r="AD163" s="136" t="s">
        <v>7221</v>
      </c>
      <c r="AE163" s="136" t="s">
        <v>7222</v>
      </c>
      <c r="AF163" s="136" t="s">
        <v>7223</v>
      </c>
      <c r="AG163" s="136" t="s">
        <v>3581</v>
      </c>
      <c r="AH163" s="136" t="s">
        <v>7224</v>
      </c>
      <c r="AI163" s="136" t="s">
        <v>1124</v>
      </c>
      <c r="AJ163" s="136" t="s">
        <v>2926</v>
      </c>
      <c r="AK163" s="136" t="s">
        <v>7225</v>
      </c>
      <c r="AL163" s="136" t="s">
        <v>941</v>
      </c>
      <c r="AM163" s="136" t="s">
        <v>7226</v>
      </c>
      <c r="AN163" s="136" t="s">
        <v>941</v>
      </c>
      <c r="AO163" s="136" t="s">
        <v>941</v>
      </c>
      <c r="AP163" s="136" t="s">
        <v>941</v>
      </c>
      <c r="AQ163" s="136" t="s">
        <v>941</v>
      </c>
      <c r="AR163" s="136" t="s">
        <v>941</v>
      </c>
      <c r="AS163" s="136" t="s">
        <v>941</v>
      </c>
      <c r="AT163" s="136" t="s">
        <v>941</v>
      </c>
      <c r="AU163" s="136" t="s">
        <v>941</v>
      </c>
      <c r="AV163" s="136" t="s">
        <v>941</v>
      </c>
      <c r="AW163" s="136" t="s">
        <v>941</v>
      </c>
      <c r="AX163" s="136" t="s">
        <v>941</v>
      </c>
      <c r="AY163" s="136" t="s">
        <v>941</v>
      </c>
      <c r="AZ163" s="136" t="s">
        <v>941</v>
      </c>
      <c r="BA163" s="136" t="s">
        <v>941</v>
      </c>
      <c r="BB163" s="136" t="s">
        <v>941</v>
      </c>
      <c r="BC163" s="136" t="s">
        <v>941</v>
      </c>
      <c r="BD163" s="136" t="s">
        <v>941</v>
      </c>
      <c r="BE163" s="136" t="s">
        <v>941</v>
      </c>
      <c r="BF163" s="136" t="s">
        <v>941</v>
      </c>
      <c r="BG163" s="136" t="s">
        <v>941</v>
      </c>
      <c r="BH163" s="136" t="s">
        <v>941</v>
      </c>
      <c r="BI163" s="136" t="s">
        <v>941</v>
      </c>
      <c r="BJ163" s="136" t="s">
        <v>941</v>
      </c>
      <c r="BK163" s="136" t="s">
        <v>2021</v>
      </c>
      <c r="BL163" s="136" t="s">
        <v>948</v>
      </c>
      <c r="BM163" s="136" t="s">
        <v>941</v>
      </c>
      <c r="BN163" s="136" t="s">
        <v>948</v>
      </c>
      <c r="BO163" s="136" t="s">
        <v>1525</v>
      </c>
      <c r="BP163" s="136" t="s">
        <v>948</v>
      </c>
      <c r="BQ163" s="136" t="s">
        <v>948</v>
      </c>
      <c r="BR163" s="136" t="s">
        <v>941</v>
      </c>
      <c r="BS163" s="136" t="s">
        <v>941</v>
      </c>
      <c r="BT163" s="136" t="s">
        <v>941</v>
      </c>
      <c r="BU163" s="136" t="s">
        <v>941</v>
      </c>
      <c r="BV163" s="136" t="s">
        <v>941</v>
      </c>
      <c r="BW163" s="136" t="s">
        <v>941</v>
      </c>
      <c r="BX163" s="136" t="s">
        <v>941</v>
      </c>
      <c r="BY163" s="136" t="s">
        <v>941</v>
      </c>
      <c r="BZ163" s="136" t="s">
        <v>941</v>
      </c>
      <c r="CA163" s="136" t="s">
        <v>941</v>
      </c>
      <c r="CB163" s="136" t="s">
        <v>7227</v>
      </c>
      <c r="CC163" s="136" t="s">
        <v>948</v>
      </c>
      <c r="CD163" s="136" t="s">
        <v>941</v>
      </c>
      <c r="CE163" s="136" t="s">
        <v>948</v>
      </c>
      <c r="CF163" s="136" t="s">
        <v>941</v>
      </c>
      <c r="CG163" s="136" t="s">
        <v>948</v>
      </c>
      <c r="CH163" s="136" t="s">
        <v>948</v>
      </c>
      <c r="CI163" s="136" t="s">
        <v>941</v>
      </c>
      <c r="CJ163" s="136" t="s">
        <v>941</v>
      </c>
      <c r="CK163" s="136" t="s">
        <v>941</v>
      </c>
      <c r="CL163" s="136" t="s">
        <v>941</v>
      </c>
      <c r="CM163" s="136" t="s">
        <v>941</v>
      </c>
      <c r="CN163" s="136" t="s">
        <v>948</v>
      </c>
      <c r="CO163" s="136" t="s">
        <v>540</v>
      </c>
      <c r="CP163" s="136" t="s">
        <v>941</v>
      </c>
      <c r="CQ163" s="136" t="s">
        <v>941</v>
      </c>
      <c r="CR163" s="136" t="s">
        <v>941</v>
      </c>
      <c r="CS163" s="136" t="s">
        <v>941</v>
      </c>
      <c r="CT163" s="136" t="s">
        <v>941</v>
      </c>
      <c r="CU163" s="136" t="s">
        <v>7228</v>
      </c>
      <c r="CV163" s="136" t="s">
        <v>941</v>
      </c>
      <c r="CW163" s="136" t="s">
        <v>941</v>
      </c>
      <c r="CX163" s="136" t="s">
        <v>941</v>
      </c>
      <c r="CY163" s="136" t="s">
        <v>941</v>
      </c>
      <c r="CZ163" s="136" t="s">
        <v>941</v>
      </c>
      <c r="DA163" s="136" t="s">
        <v>941</v>
      </c>
      <c r="DB163" s="136" t="s">
        <v>941</v>
      </c>
      <c r="DC163" s="136" t="s">
        <v>941</v>
      </c>
      <c r="DD163" s="136" t="s">
        <v>941</v>
      </c>
      <c r="DE163" s="136" t="s">
        <v>941</v>
      </c>
      <c r="DF163" s="136" t="s">
        <v>941</v>
      </c>
      <c r="DG163" s="136" t="s">
        <v>941</v>
      </c>
      <c r="DH163" s="136" t="s">
        <v>941</v>
      </c>
      <c r="DI163" s="136" t="s">
        <v>941</v>
      </c>
      <c r="DJ163" s="136" t="s">
        <v>1692</v>
      </c>
      <c r="DK163" s="137">
        <v>42760.519189814811</v>
      </c>
      <c r="DL163" s="136" t="s">
        <v>1692</v>
      </c>
      <c r="DM163" s="137">
        <v>42760.519189814811</v>
      </c>
      <c r="DN163" s="133">
        <v>42086.587546296294</v>
      </c>
      <c r="DO163" s="132" t="s">
        <v>957</v>
      </c>
      <c r="DP163" s="133">
        <v>42086.587546296294</v>
      </c>
    </row>
    <row r="164" spans="1:120" ht="58" x14ac:dyDescent="0.35">
      <c r="A164" s="135">
        <v>163</v>
      </c>
      <c r="B164" s="136" t="s">
        <v>4364</v>
      </c>
      <c r="C164" s="135">
        <v>31</v>
      </c>
      <c r="D164" s="135" t="b">
        <v>1</v>
      </c>
      <c r="E164" s="136" t="s">
        <v>941</v>
      </c>
      <c r="F164" s="136" t="s">
        <v>3120</v>
      </c>
      <c r="G164" s="136" t="s">
        <v>981</v>
      </c>
      <c r="H164" s="136" t="s">
        <v>3119</v>
      </c>
      <c r="I164" s="136" t="s">
        <v>7009</v>
      </c>
      <c r="J164" s="136" t="s">
        <v>3120</v>
      </c>
      <c r="K164" s="136" t="s">
        <v>941</v>
      </c>
      <c r="L164" s="136" t="s">
        <v>3119</v>
      </c>
      <c r="M164" s="136" t="s">
        <v>3121</v>
      </c>
      <c r="N164" s="136" t="s">
        <v>3122</v>
      </c>
      <c r="O164" s="136" t="s">
        <v>7229</v>
      </c>
      <c r="P164" s="136" t="s">
        <v>7230</v>
      </c>
      <c r="Q164" s="136" t="s">
        <v>948</v>
      </c>
      <c r="R164" s="136" t="s">
        <v>948</v>
      </c>
      <c r="S164" s="136" t="s">
        <v>7231</v>
      </c>
      <c r="T164" s="136" t="s">
        <v>7232</v>
      </c>
      <c r="U164" s="136" t="s">
        <v>7233</v>
      </c>
      <c r="V164" s="136" t="s">
        <v>7234</v>
      </c>
      <c r="W164" s="136" t="s">
        <v>7235</v>
      </c>
      <c r="X164" s="136" t="s">
        <v>7236</v>
      </c>
      <c r="Y164" s="136" t="s">
        <v>7237</v>
      </c>
      <c r="Z164" s="136" t="s">
        <v>7238</v>
      </c>
      <c r="AA164" s="136" t="s">
        <v>948</v>
      </c>
      <c r="AB164" s="136" t="s">
        <v>7239</v>
      </c>
      <c r="AC164" s="136" t="s">
        <v>948</v>
      </c>
      <c r="AD164" s="136" t="s">
        <v>7239</v>
      </c>
      <c r="AE164" s="136" t="s">
        <v>7240</v>
      </c>
      <c r="AF164" s="136" t="s">
        <v>7241</v>
      </c>
      <c r="AG164" s="136" t="s">
        <v>1845</v>
      </c>
      <c r="AH164" s="136" t="s">
        <v>7242</v>
      </c>
      <c r="AI164" s="136" t="s">
        <v>948</v>
      </c>
      <c r="AJ164" s="136" t="s">
        <v>1071</v>
      </c>
      <c r="AK164" s="136" t="s">
        <v>948</v>
      </c>
      <c r="AL164" s="136" t="s">
        <v>941</v>
      </c>
      <c r="AM164" s="136" t="s">
        <v>7243</v>
      </c>
      <c r="AN164" s="136" t="s">
        <v>941</v>
      </c>
      <c r="AO164" s="136" t="s">
        <v>941</v>
      </c>
      <c r="AP164" s="136" t="s">
        <v>941</v>
      </c>
      <c r="AQ164" s="136" t="s">
        <v>941</v>
      </c>
      <c r="AR164" s="136" t="s">
        <v>941</v>
      </c>
      <c r="AS164" s="136" t="s">
        <v>941</v>
      </c>
      <c r="AT164" s="136" t="s">
        <v>941</v>
      </c>
      <c r="AU164" s="136" t="s">
        <v>941</v>
      </c>
      <c r="AV164" s="136" t="s">
        <v>941</v>
      </c>
      <c r="AW164" s="136" t="s">
        <v>941</v>
      </c>
      <c r="AX164" s="136" t="s">
        <v>941</v>
      </c>
      <c r="AY164" s="136" t="s">
        <v>941</v>
      </c>
      <c r="AZ164" s="136" t="s">
        <v>941</v>
      </c>
      <c r="BA164" s="136" t="s">
        <v>941</v>
      </c>
      <c r="BB164" s="136" t="s">
        <v>941</v>
      </c>
      <c r="BC164" s="136" t="s">
        <v>941</v>
      </c>
      <c r="BD164" s="136" t="s">
        <v>941</v>
      </c>
      <c r="BE164" s="136" t="s">
        <v>941</v>
      </c>
      <c r="BF164" s="136" t="s">
        <v>941</v>
      </c>
      <c r="BG164" s="136" t="s">
        <v>941</v>
      </c>
      <c r="BH164" s="136" t="s">
        <v>941</v>
      </c>
      <c r="BI164" s="136" t="s">
        <v>941</v>
      </c>
      <c r="BJ164" s="136" t="s">
        <v>941</v>
      </c>
      <c r="BK164" s="136" t="s">
        <v>941</v>
      </c>
      <c r="BL164" s="136" t="s">
        <v>941</v>
      </c>
      <c r="BM164" s="136" t="s">
        <v>941</v>
      </c>
      <c r="BN164" s="136" t="s">
        <v>941</v>
      </c>
      <c r="BO164" s="136" t="s">
        <v>941</v>
      </c>
      <c r="BP164" s="136" t="s">
        <v>941</v>
      </c>
      <c r="BQ164" s="136" t="s">
        <v>941</v>
      </c>
      <c r="BR164" s="136" t="s">
        <v>941</v>
      </c>
      <c r="BS164" s="136" t="s">
        <v>941</v>
      </c>
      <c r="BT164" s="136" t="s">
        <v>941</v>
      </c>
      <c r="BU164" s="136" t="s">
        <v>941</v>
      </c>
      <c r="BV164" s="136" t="s">
        <v>941</v>
      </c>
      <c r="BW164" s="136" t="s">
        <v>941</v>
      </c>
      <c r="BX164" s="136" t="s">
        <v>941</v>
      </c>
      <c r="BY164" s="136" t="s">
        <v>941</v>
      </c>
      <c r="BZ164" s="136" t="s">
        <v>941</v>
      </c>
      <c r="CA164" s="136" t="s">
        <v>941</v>
      </c>
      <c r="CB164" s="136" t="s">
        <v>948</v>
      </c>
      <c r="CC164" s="136" t="s">
        <v>948</v>
      </c>
      <c r="CD164" s="136" t="s">
        <v>941</v>
      </c>
      <c r="CE164" s="136" t="s">
        <v>948</v>
      </c>
      <c r="CF164" s="136" t="s">
        <v>941</v>
      </c>
      <c r="CG164" s="136" t="s">
        <v>948</v>
      </c>
      <c r="CH164" s="136" t="s">
        <v>948</v>
      </c>
      <c r="CI164" s="136" t="s">
        <v>941</v>
      </c>
      <c r="CJ164" s="136" t="s">
        <v>941</v>
      </c>
      <c r="CK164" s="136" t="s">
        <v>941</v>
      </c>
      <c r="CL164" s="136" t="s">
        <v>941</v>
      </c>
      <c r="CM164" s="136" t="s">
        <v>941</v>
      </c>
      <c r="CN164" s="136" t="s">
        <v>948</v>
      </c>
      <c r="CO164" s="136" t="s">
        <v>540</v>
      </c>
      <c r="CP164" s="136" t="s">
        <v>941</v>
      </c>
      <c r="CQ164" s="136" t="s">
        <v>941</v>
      </c>
      <c r="CR164" s="136" t="s">
        <v>941</v>
      </c>
      <c r="CS164" s="136" t="s">
        <v>941</v>
      </c>
      <c r="CT164" s="136" t="s">
        <v>941</v>
      </c>
      <c r="CU164" s="136" t="s">
        <v>941</v>
      </c>
      <c r="CV164" s="136" t="s">
        <v>941</v>
      </c>
      <c r="CW164" s="136" t="s">
        <v>941</v>
      </c>
      <c r="CX164" s="136" t="s">
        <v>941</v>
      </c>
      <c r="CY164" s="136" t="s">
        <v>941</v>
      </c>
      <c r="CZ164" s="136" t="s">
        <v>941</v>
      </c>
      <c r="DA164" s="136" t="s">
        <v>941</v>
      </c>
      <c r="DB164" s="136" t="s">
        <v>941</v>
      </c>
      <c r="DC164" s="136" t="s">
        <v>941</v>
      </c>
      <c r="DD164" s="136" t="s">
        <v>941</v>
      </c>
      <c r="DE164" s="136" t="s">
        <v>941</v>
      </c>
      <c r="DF164" s="136" t="s">
        <v>941</v>
      </c>
      <c r="DG164" s="136" t="s">
        <v>941</v>
      </c>
      <c r="DH164" s="136" t="s">
        <v>941</v>
      </c>
      <c r="DI164" s="136" t="s">
        <v>941</v>
      </c>
      <c r="DJ164" s="136" t="s">
        <v>1692</v>
      </c>
      <c r="DK164" s="137">
        <v>42760.571099537039</v>
      </c>
      <c r="DL164" s="136" t="s">
        <v>1692</v>
      </c>
      <c r="DM164" s="137">
        <v>42760.571099537039</v>
      </c>
      <c r="DN164" s="133">
        <v>42086.587569444448</v>
      </c>
      <c r="DO164" s="132" t="s">
        <v>957</v>
      </c>
      <c r="DP164" s="133">
        <v>42086.587569444448</v>
      </c>
    </row>
    <row r="165" spans="1:120" ht="101.5" x14ac:dyDescent="0.35">
      <c r="A165" s="135">
        <v>164</v>
      </c>
      <c r="B165" s="136" t="s">
        <v>4364</v>
      </c>
      <c r="C165" s="135">
        <v>398</v>
      </c>
      <c r="D165" s="135" t="b">
        <v>1</v>
      </c>
      <c r="E165" s="136" t="s">
        <v>941</v>
      </c>
      <c r="F165" s="136" t="s">
        <v>3342</v>
      </c>
      <c r="G165" s="136" t="s">
        <v>989</v>
      </c>
      <c r="H165" s="136" t="s">
        <v>3041</v>
      </c>
      <c r="I165" s="136" t="s">
        <v>6262</v>
      </c>
      <c r="J165" s="136" t="s">
        <v>3343</v>
      </c>
      <c r="K165" s="136" t="s">
        <v>941</v>
      </c>
      <c r="L165" s="136" t="s">
        <v>3042</v>
      </c>
      <c r="M165" s="136" t="s">
        <v>3344</v>
      </c>
      <c r="N165" s="136" t="s">
        <v>3043</v>
      </c>
      <c r="O165" s="136" t="s">
        <v>7244</v>
      </c>
      <c r="P165" s="136" t="s">
        <v>948</v>
      </c>
      <c r="Q165" s="136" t="s">
        <v>948</v>
      </c>
      <c r="R165" s="136" t="s">
        <v>7245</v>
      </c>
      <c r="S165" s="136" t="s">
        <v>7246</v>
      </c>
      <c r="T165" s="136" t="s">
        <v>7247</v>
      </c>
      <c r="U165" s="136" t="s">
        <v>7248</v>
      </c>
      <c r="V165" s="136" t="s">
        <v>948</v>
      </c>
      <c r="W165" s="136" t="s">
        <v>948</v>
      </c>
      <c r="X165" s="136" t="s">
        <v>948</v>
      </c>
      <c r="Y165" s="136" t="s">
        <v>7249</v>
      </c>
      <c r="Z165" s="136" t="s">
        <v>948</v>
      </c>
      <c r="AA165" s="136" t="s">
        <v>948</v>
      </c>
      <c r="AB165" s="136" t="s">
        <v>7249</v>
      </c>
      <c r="AC165" s="136" t="s">
        <v>948</v>
      </c>
      <c r="AD165" s="136" t="s">
        <v>7249</v>
      </c>
      <c r="AE165" s="136" t="s">
        <v>7250</v>
      </c>
      <c r="AF165" s="136" t="s">
        <v>7251</v>
      </c>
      <c r="AG165" s="136" t="s">
        <v>3044</v>
      </c>
      <c r="AH165" s="136" t="s">
        <v>7252</v>
      </c>
      <c r="AI165" s="136" t="s">
        <v>948</v>
      </c>
      <c r="AJ165" s="136" t="s">
        <v>948</v>
      </c>
      <c r="AK165" s="136" t="s">
        <v>948</v>
      </c>
      <c r="AL165" s="136" t="s">
        <v>941</v>
      </c>
      <c r="AM165" s="136" t="s">
        <v>7252</v>
      </c>
      <c r="AN165" s="136" t="s">
        <v>941</v>
      </c>
      <c r="AO165" s="136" t="s">
        <v>941</v>
      </c>
      <c r="AP165" s="136" t="s">
        <v>941</v>
      </c>
      <c r="AQ165" s="136" t="s">
        <v>941</v>
      </c>
      <c r="AR165" s="136" t="s">
        <v>941</v>
      </c>
      <c r="AS165" s="136" t="s">
        <v>941</v>
      </c>
      <c r="AT165" s="136" t="s">
        <v>941</v>
      </c>
      <c r="AU165" s="136" t="s">
        <v>941</v>
      </c>
      <c r="AV165" s="136" t="s">
        <v>941</v>
      </c>
      <c r="AW165" s="136" t="s">
        <v>941</v>
      </c>
      <c r="AX165" s="136" t="s">
        <v>941</v>
      </c>
      <c r="AY165" s="136" t="s">
        <v>941</v>
      </c>
      <c r="AZ165" s="136" t="s">
        <v>941</v>
      </c>
      <c r="BA165" s="136" t="s">
        <v>941</v>
      </c>
      <c r="BB165" s="136" t="s">
        <v>941</v>
      </c>
      <c r="BC165" s="136" t="s">
        <v>941</v>
      </c>
      <c r="BD165" s="136" t="s">
        <v>941</v>
      </c>
      <c r="BE165" s="136" t="s">
        <v>941</v>
      </c>
      <c r="BF165" s="136" t="s">
        <v>941</v>
      </c>
      <c r="BG165" s="136" t="s">
        <v>941</v>
      </c>
      <c r="BH165" s="136" t="s">
        <v>941</v>
      </c>
      <c r="BI165" s="136" t="s">
        <v>941</v>
      </c>
      <c r="BJ165" s="136" t="s">
        <v>941</v>
      </c>
      <c r="BK165" s="136" t="s">
        <v>7253</v>
      </c>
      <c r="BL165" s="136" t="s">
        <v>7254</v>
      </c>
      <c r="BM165" s="136" t="s">
        <v>941</v>
      </c>
      <c r="BN165" s="136" t="s">
        <v>7255</v>
      </c>
      <c r="BO165" s="136" t="s">
        <v>941</v>
      </c>
      <c r="BP165" s="136" t="s">
        <v>7256</v>
      </c>
      <c r="BQ165" s="136" t="s">
        <v>941</v>
      </c>
      <c r="BR165" s="136" t="s">
        <v>941</v>
      </c>
      <c r="BS165" s="136" t="s">
        <v>941</v>
      </c>
      <c r="BT165" s="136" t="s">
        <v>941</v>
      </c>
      <c r="BU165" s="136" t="s">
        <v>941</v>
      </c>
      <c r="BV165" s="136" t="s">
        <v>941</v>
      </c>
      <c r="BW165" s="136" t="s">
        <v>941</v>
      </c>
      <c r="BX165" s="136" t="s">
        <v>941</v>
      </c>
      <c r="BY165" s="136" t="s">
        <v>941</v>
      </c>
      <c r="BZ165" s="136" t="s">
        <v>941</v>
      </c>
      <c r="CA165" s="136" t="s">
        <v>941</v>
      </c>
      <c r="CB165" s="136" t="s">
        <v>7257</v>
      </c>
      <c r="CC165" s="136" t="s">
        <v>948</v>
      </c>
      <c r="CD165" s="136" t="s">
        <v>941</v>
      </c>
      <c r="CE165" s="136" t="s">
        <v>948</v>
      </c>
      <c r="CF165" s="136" t="s">
        <v>941</v>
      </c>
      <c r="CG165" s="136" t="s">
        <v>948</v>
      </c>
      <c r="CH165" s="136" t="s">
        <v>1227</v>
      </c>
      <c r="CI165" s="136" t="s">
        <v>7258</v>
      </c>
      <c r="CJ165" s="136" t="s">
        <v>7259</v>
      </c>
      <c r="CK165" s="136" t="s">
        <v>941</v>
      </c>
      <c r="CL165" s="136" t="s">
        <v>941</v>
      </c>
      <c r="CM165" s="136" t="s">
        <v>7260</v>
      </c>
      <c r="CN165" s="136" t="s">
        <v>7258</v>
      </c>
      <c r="CO165" s="136" t="s">
        <v>7261</v>
      </c>
      <c r="CP165" s="136" t="s">
        <v>941</v>
      </c>
      <c r="CQ165" s="136" t="s">
        <v>941</v>
      </c>
      <c r="CR165" s="136" t="s">
        <v>941</v>
      </c>
      <c r="CS165" s="136" t="s">
        <v>941</v>
      </c>
      <c r="CT165" s="136" t="s">
        <v>941</v>
      </c>
      <c r="CU165" s="136" t="s">
        <v>941</v>
      </c>
      <c r="CV165" s="136" t="s">
        <v>941</v>
      </c>
      <c r="CW165" s="136" t="s">
        <v>941</v>
      </c>
      <c r="CX165" s="136" t="s">
        <v>941</v>
      </c>
      <c r="CY165" s="136" t="s">
        <v>941</v>
      </c>
      <c r="CZ165" s="136" t="s">
        <v>941</v>
      </c>
      <c r="DA165" s="136" t="s">
        <v>941</v>
      </c>
      <c r="DB165" s="136" t="s">
        <v>941</v>
      </c>
      <c r="DC165" s="136" t="s">
        <v>941</v>
      </c>
      <c r="DD165" s="136" t="s">
        <v>941</v>
      </c>
      <c r="DE165" s="136" t="s">
        <v>941</v>
      </c>
      <c r="DF165" s="136" t="s">
        <v>941</v>
      </c>
      <c r="DG165" s="136" t="s">
        <v>941</v>
      </c>
      <c r="DH165" s="136" t="s">
        <v>941</v>
      </c>
      <c r="DI165" s="136" t="s">
        <v>941</v>
      </c>
      <c r="DJ165" s="136" t="s">
        <v>1353</v>
      </c>
      <c r="DK165" s="137">
        <v>42760.604629629626</v>
      </c>
      <c r="DL165" s="136" t="s">
        <v>1353</v>
      </c>
      <c r="DM165" s="137">
        <v>42760.604629629626</v>
      </c>
      <c r="DN165" s="133">
        <v>42086.587581018517</v>
      </c>
      <c r="DO165" s="132" t="s">
        <v>957</v>
      </c>
      <c r="DP165" s="133">
        <v>42086.587581018517</v>
      </c>
    </row>
    <row r="166" spans="1:120" ht="72.5" x14ac:dyDescent="0.35">
      <c r="A166" s="135">
        <v>165</v>
      </c>
      <c r="B166" s="136" t="s">
        <v>4364</v>
      </c>
      <c r="C166" s="135">
        <v>378</v>
      </c>
      <c r="D166" s="135" t="b">
        <v>1</v>
      </c>
      <c r="E166" s="136" t="s">
        <v>941</v>
      </c>
      <c r="F166" s="136" t="s">
        <v>2270</v>
      </c>
      <c r="G166" s="136" t="s">
        <v>989</v>
      </c>
      <c r="H166" s="136" t="s">
        <v>2271</v>
      </c>
      <c r="I166" s="136" t="s">
        <v>7009</v>
      </c>
      <c r="J166" s="136" t="s">
        <v>2272</v>
      </c>
      <c r="K166" s="136" t="s">
        <v>496</v>
      </c>
      <c r="L166" s="136" t="s">
        <v>2273</v>
      </c>
      <c r="M166" s="136" t="s">
        <v>2274</v>
      </c>
      <c r="N166" s="136" t="s">
        <v>2275</v>
      </c>
      <c r="O166" s="136" t="s">
        <v>7262</v>
      </c>
      <c r="P166" s="136" t="s">
        <v>7263</v>
      </c>
      <c r="Q166" s="136" t="s">
        <v>7264</v>
      </c>
      <c r="R166" s="136" t="s">
        <v>7265</v>
      </c>
      <c r="S166" s="136" t="s">
        <v>7266</v>
      </c>
      <c r="T166" s="136" t="s">
        <v>7267</v>
      </c>
      <c r="U166" s="136" t="s">
        <v>7268</v>
      </c>
      <c r="V166" s="136" t="s">
        <v>7269</v>
      </c>
      <c r="W166" s="136" t="s">
        <v>7270</v>
      </c>
      <c r="X166" s="136" t="s">
        <v>3482</v>
      </c>
      <c r="Y166" s="136" t="s">
        <v>7271</v>
      </c>
      <c r="Z166" s="136" t="s">
        <v>7272</v>
      </c>
      <c r="AA166" s="136" t="s">
        <v>948</v>
      </c>
      <c r="AB166" s="136" t="s">
        <v>7273</v>
      </c>
      <c r="AC166" s="136" t="s">
        <v>948</v>
      </c>
      <c r="AD166" s="136" t="s">
        <v>7273</v>
      </c>
      <c r="AE166" s="136" t="s">
        <v>7274</v>
      </c>
      <c r="AF166" s="136" t="s">
        <v>7275</v>
      </c>
      <c r="AG166" s="136" t="s">
        <v>1261</v>
      </c>
      <c r="AH166" s="136" t="s">
        <v>7276</v>
      </c>
      <c r="AI166" s="136" t="s">
        <v>7277</v>
      </c>
      <c r="AJ166" s="136" t="s">
        <v>7278</v>
      </c>
      <c r="AK166" s="136" t="s">
        <v>7279</v>
      </c>
      <c r="AL166" s="136" t="s">
        <v>941</v>
      </c>
      <c r="AM166" s="136" t="s">
        <v>7280</v>
      </c>
      <c r="AN166" s="136" t="s">
        <v>7262</v>
      </c>
      <c r="AO166" s="136" t="s">
        <v>7263</v>
      </c>
      <c r="AP166" s="136" t="s">
        <v>7264</v>
      </c>
      <c r="AQ166" s="136" t="s">
        <v>7265</v>
      </c>
      <c r="AR166" s="136" t="s">
        <v>7266</v>
      </c>
      <c r="AS166" s="136" t="s">
        <v>7267</v>
      </c>
      <c r="AT166" s="136" t="s">
        <v>7268</v>
      </c>
      <c r="AU166" s="136" t="s">
        <v>941</v>
      </c>
      <c r="AV166" s="136" t="s">
        <v>941</v>
      </c>
      <c r="AW166" s="136" t="s">
        <v>941</v>
      </c>
      <c r="AX166" s="136" t="s">
        <v>7271</v>
      </c>
      <c r="AY166" s="136" t="s">
        <v>7272</v>
      </c>
      <c r="AZ166" s="136" t="s">
        <v>948</v>
      </c>
      <c r="BA166" s="136" t="s">
        <v>7273</v>
      </c>
      <c r="BB166" s="136" t="s">
        <v>948</v>
      </c>
      <c r="BC166" s="136" t="s">
        <v>7273</v>
      </c>
      <c r="BD166" s="136" t="s">
        <v>7274</v>
      </c>
      <c r="BE166" s="136" t="s">
        <v>7275</v>
      </c>
      <c r="BF166" s="136" t="s">
        <v>7276</v>
      </c>
      <c r="BG166" s="136" t="s">
        <v>7277</v>
      </c>
      <c r="BH166" s="136" t="s">
        <v>7278</v>
      </c>
      <c r="BI166" s="136" t="s">
        <v>7279</v>
      </c>
      <c r="BJ166" s="136" t="s">
        <v>7280</v>
      </c>
      <c r="BK166" s="136" t="s">
        <v>941</v>
      </c>
      <c r="BL166" s="136" t="s">
        <v>7281</v>
      </c>
      <c r="BM166" s="136" t="s">
        <v>941</v>
      </c>
      <c r="BN166" s="136" t="s">
        <v>941</v>
      </c>
      <c r="BO166" s="136" t="s">
        <v>941</v>
      </c>
      <c r="BP166" s="136" t="s">
        <v>941</v>
      </c>
      <c r="BQ166" s="136" t="s">
        <v>941</v>
      </c>
      <c r="BR166" s="136" t="s">
        <v>941</v>
      </c>
      <c r="BS166" s="136" t="s">
        <v>941</v>
      </c>
      <c r="BT166" s="136" t="s">
        <v>941</v>
      </c>
      <c r="BU166" s="136" t="s">
        <v>941</v>
      </c>
      <c r="BV166" s="136" t="s">
        <v>941</v>
      </c>
      <c r="BW166" s="136" t="s">
        <v>941</v>
      </c>
      <c r="BX166" s="136" t="s">
        <v>941</v>
      </c>
      <c r="BY166" s="136" t="s">
        <v>941</v>
      </c>
      <c r="BZ166" s="136" t="s">
        <v>941</v>
      </c>
      <c r="CA166" s="136" t="s">
        <v>941</v>
      </c>
      <c r="CB166" s="136" t="s">
        <v>7281</v>
      </c>
      <c r="CC166" s="136" t="s">
        <v>956</v>
      </c>
      <c r="CD166" s="136" t="s">
        <v>7282</v>
      </c>
      <c r="CE166" s="136" t="s">
        <v>948</v>
      </c>
      <c r="CF166" s="136" t="s">
        <v>941</v>
      </c>
      <c r="CG166" s="136" t="s">
        <v>7282</v>
      </c>
      <c r="CH166" s="136" t="s">
        <v>948</v>
      </c>
      <c r="CI166" s="136" t="s">
        <v>941</v>
      </c>
      <c r="CJ166" s="136" t="s">
        <v>941</v>
      </c>
      <c r="CK166" s="136" t="s">
        <v>941</v>
      </c>
      <c r="CL166" s="136" t="s">
        <v>941</v>
      </c>
      <c r="CM166" s="136" t="s">
        <v>941</v>
      </c>
      <c r="CN166" s="136" t="s">
        <v>948</v>
      </c>
      <c r="CO166" s="136" t="s">
        <v>540</v>
      </c>
      <c r="CP166" s="136" t="s">
        <v>941</v>
      </c>
      <c r="CQ166" s="136" t="s">
        <v>941</v>
      </c>
      <c r="CR166" s="136" t="s">
        <v>941</v>
      </c>
      <c r="CS166" s="136" t="s">
        <v>941</v>
      </c>
      <c r="CT166" s="136" t="s">
        <v>941</v>
      </c>
      <c r="CU166" s="136" t="s">
        <v>941</v>
      </c>
      <c r="CV166" s="136" t="s">
        <v>941</v>
      </c>
      <c r="CW166" s="136" t="s">
        <v>941</v>
      </c>
      <c r="CX166" s="136" t="s">
        <v>4955</v>
      </c>
      <c r="CY166" s="136" t="s">
        <v>941</v>
      </c>
      <c r="CZ166" s="136" t="s">
        <v>941</v>
      </c>
      <c r="DA166" s="136" t="s">
        <v>941</v>
      </c>
      <c r="DB166" s="136" t="s">
        <v>941</v>
      </c>
      <c r="DC166" s="136" t="s">
        <v>941</v>
      </c>
      <c r="DD166" s="136" t="s">
        <v>941</v>
      </c>
      <c r="DE166" s="136" t="s">
        <v>941</v>
      </c>
      <c r="DF166" s="136" t="s">
        <v>941</v>
      </c>
      <c r="DG166" s="136" t="s">
        <v>941</v>
      </c>
      <c r="DH166" s="136" t="s">
        <v>941</v>
      </c>
      <c r="DI166" s="136" t="s">
        <v>941</v>
      </c>
      <c r="DJ166" s="136" t="s">
        <v>1692</v>
      </c>
      <c r="DK166" s="137">
        <v>42760.610324074078</v>
      </c>
      <c r="DL166" s="136" t="s">
        <v>1692</v>
      </c>
      <c r="DM166" s="137">
        <v>42760.610324074078</v>
      </c>
      <c r="DN166" s="133">
        <v>42086.587604166663</v>
      </c>
      <c r="DO166" s="132" t="s">
        <v>957</v>
      </c>
      <c r="DP166" s="133">
        <v>42086.587604166663</v>
      </c>
    </row>
    <row r="167" spans="1:120" ht="58" x14ac:dyDescent="0.35">
      <c r="A167" s="135">
        <v>166</v>
      </c>
      <c r="B167" s="136" t="s">
        <v>4364</v>
      </c>
      <c r="C167" s="135">
        <v>654</v>
      </c>
      <c r="D167" s="135" t="b">
        <v>1</v>
      </c>
      <c r="E167" s="136" t="s">
        <v>941</v>
      </c>
      <c r="F167" s="136" t="s">
        <v>7283</v>
      </c>
      <c r="G167" s="136" t="s">
        <v>7284</v>
      </c>
      <c r="H167" s="136" t="s">
        <v>1368</v>
      </c>
      <c r="I167" s="136" t="s">
        <v>5839</v>
      </c>
      <c r="J167" s="136" t="s">
        <v>7283</v>
      </c>
      <c r="K167" s="136" t="s">
        <v>137</v>
      </c>
      <c r="L167" s="136" t="s">
        <v>1368</v>
      </c>
      <c r="M167" s="136" t="s">
        <v>3407</v>
      </c>
      <c r="N167" s="136" t="s">
        <v>3408</v>
      </c>
      <c r="O167" s="136" t="s">
        <v>7285</v>
      </c>
      <c r="P167" s="136" t="s">
        <v>7286</v>
      </c>
      <c r="Q167" s="136" t="s">
        <v>948</v>
      </c>
      <c r="R167" s="136" t="s">
        <v>7287</v>
      </c>
      <c r="S167" s="136" t="s">
        <v>7288</v>
      </c>
      <c r="T167" s="136" t="s">
        <v>7289</v>
      </c>
      <c r="U167" s="136" t="s">
        <v>7290</v>
      </c>
      <c r="V167" s="136" t="s">
        <v>7291</v>
      </c>
      <c r="W167" s="136" t="s">
        <v>7292</v>
      </c>
      <c r="X167" s="136" t="s">
        <v>7293</v>
      </c>
      <c r="Y167" s="136" t="s">
        <v>7294</v>
      </c>
      <c r="Z167" s="136" t="s">
        <v>7295</v>
      </c>
      <c r="AA167" s="136" t="s">
        <v>7296</v>
      </c>
      <c r="AB167" s="136" t="s">
        <v>7297</v>
      </c>
      <c r="AC167" s="136" t="s">
        <v>7298</v>
      </c>
      <c r="AD167" s="136" t="s">
        <v>7299</v>
      </c>
      <c r="AE167" s="136" t="s">
        <v>7300</v>
      </c>
      <c r="AF167" s="136" t="s">
        <v>7301</v>
      </c>
      <c r="AG167" s="136" t="s">
        <v>3409</v>
      </c>
      <c r="AH167" s="136" t="s">
        <v>7302</v>
      </c>
      <c r="AI167" s="136" t="s">
        <v>1796</v>
      </c>
      <c r="AJ167" s="136" t="s">
        <v>7303</v>
      </c>
      <c r="AK167" s="136" t="s">
        <v>1918</v>
      </c>
      <c r="AL167" s="136" t="s">
        <v>941</v>
      </c>
      <c r="AM167" s="136" t="s">
        <v>7304</v>
      </c>
      <c r="AN167" s="136" t="s">
        <v>941</v>
      </c>
      <c r="AO167" s="136" t="s">
        <v>941</v>
      </c>
      <c r="AP167" s="136" t="s">
        <v>941</v>
      </c>
      <c r="AQ167" s="136" t="s">
        <v>941</v>
      </c>
      <c r="AR167" s="136" t="s">
        <v>941</v>
      </c>
      <c r="AS167" s="136" t="s">
        <v>941</v>
      </c>
      <c r="AT167" s="136" t="s">
        <v>941</v>
      </c>
      <c r="AU167" s="136" t="s">
        <v>941</v>
      </c>
      <c r="AV167" s="136" t="s">
        <v>941</v>
      </c>
      <c r="AW167" s="136" t="s">
        <v>941</v>
      </c>
      <c r="AX167" s="136" t="s">
        <v>941</v>
      </c>
      <c r="AY167" s="136" t="s">
        <v>941</v>
      </c>
      <c r="AZ167" s="136" t="s">
        <v>941</v>
      </c>
      <c r="BA167" s="136" t="s">
        <v>941</v>
      </c>
      <c r="BB167" s="136" t="s">
        <v>941</v>
      </c>
      <c r="BC167" s="136" t="s">
        <v>941</v>
      </c>
      <c r="BD167" s="136" t="s">
        <v>941</v>
      </c>
      <c r="BE167" s="136" t="s">
        <v>941</v>
      </c>
      <c r="BF167" s="136" t="s">
        <v>941</v>
      </c>
      <c r="BG167" s="136" t="s">
        <v>941</v>
      </c>
      <c r="BH167" s="136" t="s">
        <v>941</v>
      </c>
      <c r="BI167" s="136" t="s">
        <v>941</v>
      </c>
      <c r="BJ167" s="136" t="s">
        <v>941</v>
      </c>
      <c r="BK167" s="136" t="s">
        <v>941</v>
      </c>
      <c r="BL167" s="136" t="s">
        <v>941</v>
      </c>
      <c r="BM167" s="136" t="s">
        <v>941</v>
      </c>
      <c r="BN167" s="136" t="s">
        <v>941</v>
      </c>
      <c r="BO167" s="136" t="s">
        <v>941</v>
      </c>
      <c r="BP167" s="136" t="s">
        <v>941</v>
      </c>
      <c r="BQ167" s="136" t="s">
        <v>941</v>
      </c>
      <c r="BR167" s="136" t="s">
        <v>941</v>
      </c>
      <c r="BS167" s="136" t="s">
        <v>941</v>
      </c>
      <c r="BT167" s="136" t="s">
        <v>941</v>
      </c>
      <c r="BU167" s="136" t="s">
        <v>941</v>
      </c>
      <c r="BV167" s="136" t="s">
        <v>941</v>
      </c>
      <c r="BW167" s="136" t="s">
        <v>941</v>
      </c>
      <c r="BX167" s="136" t="s">
        <v>941</v>
      </c>
      <c r="BY167" s="136" t="s">
        <v>941</v>
      </c>
      <c r="BZ167" s="136" t="s">
        <v>941</v>
      </c>
      <c r="CA167" s="136" t="s">
        <v>941</v>
      </c>
      <c r="CB167" s="136" t="s">
        <v>948</v>
      </c>
      <c r="CC167" s="136" t="s">
        <v>948</v>
      </c>
      <c r="CD167" s="136" t="s">
        <v>941</v>
      </c>
      <c r="CE167" s="136" t="s">
        <v>948</v>
      </c>
      <c r="CF167" s="136" t="s">
        <v>941</v>
      </c>
      <c r="CG167" s="136" t="s">
        <v>948</v>
      </c>
      <c r="CH167" s="136" t="s">
        <v>948</v>
      </c>
      <c r="CI167" s="136" t="s">
        <v>941</v>
      </c>
      <c r="CJ167" s="136" t="s">
        <v>941</v>
      </c>
      <c r="CK167" s="136" t="s">
        <v>941</v>
      </c>
      <c r="CL167" s="136" t="s">
        <v>941</v>
      </c>
      <c r="CM167" s="136" t="s">
        <v>941</v>
      </c>
      <c r="CN167" s="136" t="s">
        <v>948</v>
      </c>
      <c r="CO167" s="136" t="s">
        <v>540</v>
      </c>
      <c r="CP167" s="136" t="s">
        <v>941</v>
      </c>
      <c r="CQ167" s="136" t="s">
        <v>941</v>
      </c>
      <c r="CR167" s="136" t="s">
        <v>941</v>
      </c>
      <c r="CS167" s="136" t="s">
        <v>941</v>
      </c>
      <c r="CT167" s="136" t="s">
        <v>941</v>
      </c>
      <c r="CU167" s="136" t="s">
        <v>941</v>
      </c>
      <c r="CV167" s="136" t="s">
        <v>941</v>
      </c>
      <c r="CW167" s="136" t="s">
        <v>941</v>
      </c>
      <c r="CX167" s="136" t="s">
        <v>941</v>
      </c>
      <c r="CY167" s="136" t="s">
        <v>941</v>
      </c>
      <c r="CZ167" s="136" t="s">
        <v>941</v>
      </c>
      <c r="DA167" s="136" t="s">
        <v>941</v>
      </c>
      <c r="DB167" s="136" t="s">
        <v>941</v>
      </c>
      <c r="DC167" s="136" t="s">
        <v>941</v>
      </c>
      <c r="DD167" s="136" t="s">
        <v>941</v>
      </c>
      <c r="DE167" s="136" t="s">
        <v>941</v>
      </c>
      <c r="DF167" s="136" t="s">
        <v>941</v>
      </c>
      <c r="DG167" s="136" t="s">
        <v>941</v>
      </c>
      <c r="DH167" s="136" t="s">
        <v>941</v>
      </c>
      <c r="DI167" s="136" t="s">
        <v>941</v>
      </c>
      <c r="DJ167" s="136" t="s">
        <v>1353</v>
      </c>
      <c r="DK167" s="137">
        <v>42760.612060185187</v>
      </c>
      <c r="DL167" s="136" t="s">
        <v>1692</v>
      </c>
      <c r="DM167" s="137">
        <v>42766.368680555555</v>
      </c>
      <c r="DN167" s="133">
        <v>42086.58761574074</v>
      </c>
      <c r="DO167" s="132" t="s">
        <v>957</v>
      </c>
      <c r="DP167" s="133">
        <v>42086.58761574074</v>
      </c>
    </row>
    <row r="168" spans="1:120" ht="58" x14ac:dyDescent="0.35">
      <c r="A168" s="135">
        <v>167</v>
      </c>
      <c r="B168" s="136" t="s">
        <v>4364</v>
      </c>
      <c r="C168" s="135">
        <v>405</v>
      </c>
      <c r="D168" s="135" t="b">
        <v>1</v>
      </c>
      <c r="E168" s="136" t="s">
        <v>941</v>
      </c>
      <c r="F168" s="136" t="s">
        <v>2824</v>
      </c>
      <c r="G168" s="136" t="s">
        <v>981</v>
      </c>
      <c r="H168" s="136" t="s">
        <v>2825</v>
      </c>
      <c r="I168" s="136" t="s">
        <v>4793</v>
      </c>
      <c r="J168" s="136" t="s">
        <v>2824</v>
      </c>
      <c r="K168" s="136" t="s">
        <v>941</v>
      </c>
      <c r="L168" s="136" t="s">
        <v>2825</v>
      </c>
      <c r="M168" s="136" t="s">
        <v>2826</v>
      </c>
      <c r="N168" s="136" t="s">
        <v>2827</v>
      </c>
      <c r="O168" s="136" t="s">
        <v>7305</v>
      </c>
      <c r="P168" s="136" t="s">
        <v>3434</v>
      </c>
      <c r="Q168" s="136" t="s">
        <v>3435</v>
      </c>
      <c r="R168" s="136" t="s">
        <v>948</v>
      </c>
      <c r="S168" s="136" t="s">
        <v>7306</v>
      </c>
      <c r="T168" s="136" t="s">
        <v>7307</v>
      </c>
      <c r="U168" s="136" t="s">
        <v>7308</v>
      </c>
      <c r="V168" s="136" t="s">
        <v>2828</v>
      </c>
      <c r="W168" s="136" t="s">
        <v>2829</v>
      </c>
      <c r="X168" s="136" t="s">
        <v>2830</v>
      </c>
      <c r="Y168" s="136" t="s">
        <v>7309</v>
      </c>
      <c r="Z168" s="136" t="s">
        <v>7310</v>
      </c>
      <c r="AA168" s="136" t="s">
        <v>7311</v>
      </c>
      <c r="AB168" s="136" t="s">
        <v>7312</v>
      </c>
      <c r="AC168" s="136" t="s">
        <v>948</v>
      </c>
      <c r="AD168" s="136" t="s">
        <v>7312</v>
      </c>
      <c r="AE168" s="136" t="s">
        <v>7313</v>
      </c>
      <c r="AF168" s="136" t="s">
        <v>7314</v>
      </c>
      <c r="AG168" s="136" t="s">
        <v>1101</v>
      </c>
      <c r="AH168" s="136" t="s">
        <v>7315</v>
      </c>
      <c r="AI168" s="136" t="s">
        <v>1797</v>
      </c>
      <c r="AJ168" s="136" t="s">
        <v>1790</v>
      </c>
      <c r="AK168" s="136" t="s">
        <v>948</v>
      </c>
      <c r="AL168" s="136" t="s">
        <v>941</v>
      </c>
      <c r="AM168" s="136" t="s">
        <v>7316</v>
      </c>
      <c r="AN168" s="136" t="s">
        <v>941</v>
      </c>
      <c r="AO168" s="136" t="s">
        <v>941</v>
      </c>
      <c r="AP168" s="136" t="s">
        <v>941</v>
      </c>
      <c r="AQ168" s="136" t="s">
        <v>941</v>
      </c>
      <c r="AR168" s="136" t="s">
        <v>941</v>
      </c>
      <c r="AS168" s="136" t="s">
        <v>941</v>
      </c>
      <c r="AT168" s="136" t="s">
        <v>941</v>
      </c>
      <c r="AU168" s="136" t="s">
        <v>941</v>
      </c>
      <c r="AV168" s="136" t="s">
        <v>941</v>
      </c>
      <c r="AW168" s="136" t="s">
        <v>941</v>
      </c>
      <c r="AX168" s="136" t="s">
        <v>941</v>
      </c>
      <c r="AY168" s="136" t="s">
        <v>941</v>
      </c>
      <c r="AZ168" s="136" t="s">
        <v>941</v>
      </c>
      <c r="BA168" s="136" t="s">
        <v>941</v>
      </c>
      <c r="BB168" s="136" t="s">
        <v>941</v>
      </c>
      <c r="BC168" s="136" t="s">
        <v>941</v>
      </c>
      <c r="BD168" s="136" t="s">
        <v>941</v>
      </c>
      <c r="BE168" s="136" t="s">
        <v>941</v>
      </c>
      <c r="BF168" s="136" t="s">
        <v>941</v>
      </c>
      <c r="BG168" s="136" t="s">
        <v>941</v>
      </c>
      <c r="BH168" s="136" t="s">
        <v>941</v>
      </c>
      <c r="BI168" s="136" t="s">
        <v>941</v>
      </c>
      <c r="BJ168" s="136" t="s">
        <v>941</v>
      </c>
      <c r="BK168" s="136" t="s">
        <v>941</v>
      </c>
      <c r="BL168" s="136" t="s">
        <v>941</v>
      </c>
      <c r="BM168" s="136" t="s">
        <v>941</v>
      </c>
      <c r="BN168" s="136" t="s">
        <v>941</v>
      </c>
      <c r="BO168" s="136" t="s">
        <v>941</v>
      </c>
      <c r="BP168" s="136" t="s">
        <v>941</v>
      </c>
      <c r="BQ168" s="136" t="s">
        <v>941</v>
      </c>
      <c r="BR168" s="136" t="s">
        <v>1926</v>
      </c>
      <c r="BS168" s="136" t="s">
        <v>1401</v>
      </c>
      <c r="BT168" s="136" t="s">
        <v>941</v>
      </c>
      <c r="BU168" s="136" t="s">
        <v>941</v>
      </c>
      <c r="BV168" s="136" t="s">
        <v>941</v>
      </c>
      <c r="BW168" s="136" t="s">
        <v>941</v>
      </c>
      <c r="BX168" s="136" t="s">
        <v>941</v>
      </c>
      <c r="BY168" s="136" t="s">
        <v>941</v>
      </c>
      <c r="BZ168" s="136" t="s">
        <v>941</v>
      </c>
      <c r="CA168" s="136" t="s">
        <v>941</v>
      </c>
      <c r="CB168" s="136" t="s">
        <v>1401</v>
      </c>
      <c r="CC168" s="136" t="s">
        <v>948</v>
      </c>
      <c r="CD168" s="136" t="s">
        <v>941</v>
      </c>
      <c r="CE168" s="136" t="s">
        <v>948</v>
      </c>
      <c r="CF168" s="136" t="s">
        <v>941</v>
      </c>
      <c r="CG168" s="136" t="s">
        <v>948</v>
      </c>
      <c r="CH168" s="136" t="s">
        <v>948</v>
      </c>
      <c r="CI168" s="136" t="s">
        <v>941</v>
      </c>
      <c r="CJ168" s="136" t="s">
        <v>941</v>
      </c>
      <c r="CK168" s="136" t="s">
        <v>941</v>
      </c>
      <c r="CL168" s="136" t="s">
        <v>941</v>
      </c>
      <c r="CM168" s="136" t="s">
        <v>941</v>
      </c>
      <c r="CN168" s="136" t="s">
        <v>948</v>
      </c>
      <c r="CO168" s="136" t="s">
        <v>540</v>
      </c>
      <c r="CP168" s="136" t="s">
        <v>941</v>
      </c>
      <c r="CQ168" s="136" t="s">
        <v>941</v>
      </c>
      <c r="CR168" s="136" t="s">
        <v>941</v>
      </c>
      <c r="CS168" s="136" t="s">
        <v>941</v>
      </c>
      <c r="CT168" s="136" t="s">
        <v>941</v>
      </c>
      <c r="CU168" s="136" t="s">
        <v>941</v>
      </c>
      <c r="CV168" s="136" t="s">
        <v>941</v>
      </c>
      <c r="CW168" s="136" t="s">
        <v>941</v>
      </c>
      <c r="CX168" s="136" t="s">
        <v>941</v>
      </c>
      <c r="CY168" s="136" t="s">
        <v>941</v>
      </c>
      <c r="CZ168" s="136" t="s">
        <v>941</v>
      </c>
      <c r="DA168" s="136" t="s">
        <v>941</v>
      </c>
      <c r="DB168" s="136" t="s">
        <v>941</v>
      </c>
      <c r="DC168" s="136" t="s">
        <v>941</v>
      </c>
      <c r="DD168" s="136" t="s">
        <v>941</v>
      </c>
      <c r="DE168" s="136" t="s">
        <v>941</v>
      </c>
      <c r="DF168" s="136" t="s">
        <v>941</v>
      </c>
      <c r="DG168" s="136" t="s">
        <v>941</v>
      </c>
      <c r="DH168" s="136" t="s">
        <v>941</v>
      </c>
      <c r="DI168" s="136" t="s">
        <v>941</v>
      </c>
      <c r="DJ168" s="136" t="s">
        <v>1353</v>
      </c>
      <c r="DK168" s="137">
        <v>42760.643726851849</v>
      </c>
      <c r="DL168" s="136" t="s">
        <v>1353</v>
      </c>
      <c r="DM168" s="137">
        <v>42760.643726851849</v>
      </c>
      <c r="DN168" s="133">
        <v>42086.587650462963</v>
      </c>
      <c r="DO168" s="132" t="s">
        <v>957</v>
      </c>
      <c r="DP168" s="133">
        <v>42086.587650462963</v>
      </c>
    </row>
    <row r="169" spans="1:120" ht="29" x14ac:dyDescent="0.35">
      <c r="A169" s="135">
        <v>168</v>
      </c>
      <c r="B169" s="136" t="s">
        <v>4364</v>
      </c>
      <c r="C169" s="135">
        <v>151</v>
      </c>
      <c r="D169" s="135" t="b">
        <v>1</v>
      </c>
      <c r="E169" s="136" t="s">
        <v>941</v>
      </c>
      <c r="F169" s="136" t="s">
        <v>7317</v>
      </c>
      <c r="G169" s="136" t="s">
        <v>1158</v>
      </c>
      <c r="H169" s="136" t="s">
        <v>1860</v>
      </c>
      <c r="I169" s="136" t="s">
        <v>7009</v>
      </c>
      <c r="J169" s="136" t="s">
        <v>941</v>
      </c>
      <c r="K169" s="136" t="s">
        <v>384</v>
      </c>
      <c r="L169" s="136" t="s">
        <v>941</v>
      </c>
      <c r="M169" s="136" t="s">
        <v>941</v>
      </c>
      <c r="N169" s="136" t="s">
        <v>941</v>
      </c>
      <c r="O169" s="136" t="s">
        <v>7318</v>
      </c>
      <c r="P169" s="136" t="s">
        <v>3776</v>
      </c>
      <c r="Q169" s="136" t="s">
        <v>7319</v>
      </c>
      <c r="R169" s="136" t="s">
        <v>948</v>
      </c>
      <c r="S169" s="136" t="s">
        <v>7320</v>
      </c>
      <c r="T169" s="136" t="s">
        <v>7321</v>
      </c>
      <c r="U169" s="136" t="s">
        <v>7322</v>
      </c>
      <c r="V169" s="136" t="s">
        <v>7323</v>
      </c>
      <c r="W169" s="136" t="s">
        <v>7324</v>
      </c>
      <c r="X169" s="136" t="s">
        <v>7325</v>
      </c>
      <c r="Y169" s="136" t="s">
        <v>7326</v>
      </c>
      <c r="Z169" s="136" t="s">
        <v>7327</v>
      </c>
      <c r="AA169" s="136" t="s">
        <v>7328</v>
      </c>
      <c r="AB169" s="136" t="s">
        <v>7329</v>
      </c>
      <c r="AC169" s="136" t="s">
        <v>948</v>
      </c>
      <c r="AD169" s="136" t="s">
        <v>7329</v>
      </c>
      <c r="AE169" s="136" t="s">
        <v>7330</v>
      </c>
      <c r="AF169" s="136" t="s">
        <v>7331</v>
      </c>
      <c r="AG169" s="136" t="s">
        <v>1715</v>
      </c>
      <c r="AH169" s="136" t="s">
        <v>7332</v>
      </c>
      <c r="AI169" s="136" t="s">
        <v>964</v>
      </c>
      <c r="AJ169" s="136" t="s">
        <v>7333</v>
      </c>
      <c r="AK169" s="136" t="s">
        <v>948</v>
      </c>
      <c r="AL169" s="136" t="s">
        <v>941</v>
      </c>
      <c r="AM169" s="136" t="s">
        <v>7334</v>
      </c>
      <c r="AN169" s="136" t="s">
        <v>7318</v>
      </c>
      <c r="AO169" s="136" t="s">
        <v>3776</v>
      </c>
      <c r="AP169" s="136" t="s">
        <v>7319</v>
      </c>
      <c r="AQ169" s="136" t="s">
        <v>948</v>
      </c>
      <c r="AR169" s="136" t="s">
        <v>7320</v>
      </c>
      <c r="AS169" s="136" t="s">
        <v>7321</v>
      </c>
      <c r="AT169" s="136" t="s">
        <v>7322</v>
      </c>
      <c r="AU169" s="136" t="s">
        <v>941</v>
      </c>
      <c r="AV169" s="136" t="s">
        <v>941</v>
      </c>
      <c r="AW169" s="136" t="s">
        <v>941</v>
      </c>
      <c r="AX169" s="136" t="s">
        <v>7326</v>
      </c>
      <c r="AY169" s="136" t="s">
        <v>7327</v>
      </c>
      <c r="AZ169" s="136" t="s">
        <v>7328</v>
      </c>
      <c r="BA169" s="136" t="s">
        <v>7329</v>
      </c>
      <c r="BB169" s="136" t="s">
        <v>948</v>
      </c>
      <c r="BC169" s="136" t="s">
        <v>7329</v>
      </c>
      <c r="BD169" s="136" t="s">
        <v>7330</v>
      </c>
      <c r="BE169" s="136" t="s">
        <v>7331</v>
      </c>
      <c r="BF169" s="136" t="s">
        <v>7332</v>
      </c>
      <c r="BG169" s="136" t="s">
        <v>964</v>
      </c>
      <c r="BH169" s="136" t="s">
        <v>7333</v>
      </c>
      <c r="BI169" s="136" t="s">
        <v>948</v>
      </c>
      <c r="BJ169" s="136" t="s">
        <v>7334</v>
      </c>
      <c r="BK169" s="136" t="s">
        <v>941</v>
      </c>
      <c r="BL169" s="136" t="s">
        <v>941</v>
      </c>
      <c r="BM169" s="136" t="s">
        <v>941</v>
      </c>
      <c r="BN169" s="136" t="s">
        <v>941</v>
      </c>
      <c r="BO169" s="136" t="s">
        <v>941</v>
      </c>
      <c r="BP169" s="136" t="s">
        <v>941</v>
      </c>
      <c r="BQ169" s="136" t="s">
        <v>941</v>
      </c>
      <c r="BR169" s="136" t="s">
        <v>941</v>
      </c>
      <c r="BS169" s="136" t="s">
        <v>941</v>
      </c>
      <c r="BT169" s="136" t="s">
        <v>941</v>
      </c>
      <c r="BU169" s="136" t="s">
        <v>941</v>
      </c>
      <c r="BV169" s="136" t="s">
        <v>941</v>
      </c>
      <c r="BW169" s="136" t="s">
        <v>941</v>
      </c>
      <c r="BX169" s="136" t="s">
        <v>941</v>
      </c>
      <c r="BY169" s="136" t="s">
        <v>941</v>
      </c>
      <c r="BZ169" s="136" t="s">
        <v>941</v>
      </c>
      <c r="CA169" s="136" t="s">
        <v>941</v>
      </c>
      <c r="CB169" s="136" t="s">
        <v>948</v>
      </c>
      <c r="CC169" s="136" t="s">
        <v>948</v>
      </c>
      <c r="CD169" s="136" t="s">
        <v>941</v>
      </c>
      <c r="CE169" s="136" t="s">
        <v>948</v>
      </c>
      <c r="CF169" s="136" t="s">
        <v>941</v>
      </c>
      <c r="CG169" s="136" t="s">
        <v>948</v>
      </c>
      <c r="CH169" s="136" t="s">
        <v>948</v>
      </c>
      <c r="CI169" s="136" t="s">
        <v>941</v>
      </c>
      <c r="CJ169" s="136" t="s">
        <v>941</v>
      </c>
      <c r="CK169" s="136" t="s">
        <v>941</v>
      </c>
      <c r="CL169" s="136" t="s">
        <v>941</v>
      </c>
      <c r="CM169" s="136" t="s">
        <v>941</v>
      </c>
      <c r="CN169" s="136" t="s">
        <v>948</v>
      </c>
      <c r="CO169" s="136" t="s">
        <v>540</v>
      </c>
      <c r="CP169" s="136" t="s">
        <v>941</v>
      </c>
      <c r="CQ169" s="136" t="s">
        <v>941</v>
      </c>
      <c r="CR169" s="136" t="s">
        <v>941</v>
      </c>
      <c r="CS169" s="136" t="s">
        <v>941</v>
      </c>
      <c r="CT169" s="136" t="s">
        <v>941</v>
      </c>
      <c r="CU169" s="136" t="s">
        <v>941</v>
      </c>
      <c r="CV169" s="136" t="s">
        <v>941</v>
      </c>
      <c r="CW169" s="136" t="s">
        <v>941</v>
      </c>
      <c r="CX169" s="136" t="s">
        <v>941</v>
      </c>
      <c r="CY169" s="136" t="s">
        <v>941</v>
      </c>
      <c r="CZ169" s="136" t="s">
        <v>941</v>
      </c>
      <c r="DA169" s="136" t="s">
        <v>941</v>
      </c>
      <c r="DB169" s="136" t="s">
        <v>941</v>
      </c>
      <c r="DC169" s="136" t="s">
        <v>941</v>
      </c>
      <c r="DD169" s="136" t="s">
        <v>941</v>
      </c>
      <c r="DE169" s="136" t="s">
        <v>941</v>
      </c>
      <c r="DF169" s="136" t="s">
        <v>941</v>
      </c>
      <c r="DG169" s="136" t="s">
        <v>941</v>
      </c>
      <c r="DH169" s="136" t="s">
        <v>941</v>
      </c>
      <c r="DI169" s="136" t="s">
        <v>941</v>
      </c>
      <c r="DJ169" s="136" t="s">
        <v>1353</v>
      </c>
      <c r="DK169" s="137">
        <v>42760.649456018517</v>
      </c>
      <c r="DL169" s="136" t="s">
        <v>1353</v>
      </c>
      <c r="DM169" s="137">
        <v>42760.649456018517</v>
      </c>
      <c r="DN169" s="133">
        <v>42086.587685185186</v>
      </c>
      <c r="DO169" s="132" t="s">
        <v>957</v>
      </c>
      <c r="DP169" s="133">
        <v>42086.587685185186</v>
      </c>
    </row>
    <row r="170" spans="1:120" ht="58" x14ac:dyDescent="0.35">
      <c r="A170" s="135">
        <v>169</v>
      </c>
      <c r="B170" s="136" t="s">
        <v>4364</v>
      </c>
      <c r="C170" s="135">
        <v>596</v>
      </c>
      <c r="D170" s="135" t="b">
        <v>1</v>
      </c>
      <c r="E170" s="136" t="s">
        <v>941</v>
      </c>
      <c r="F170" s="136" t="s">
        <v>3723</v>
      </c>
      <c r="G170" s="136" t="s">
        <v>989</v>
      </c>
      <c r="H170" s="136" t="s">
        <v>3724</v>
      </c>
      <c r="I170" s="136" t="s">
        <v>7009</v>
      </c>
      <c r="J170" s="136" t="s">
        <v>3723</v>
      </c>
      <c r="K170" s="136" t="s">
        <v>347</v>
      </c>
      <c r="L170" s="136" t="s">
        <v>3724</v>
      </c>
      <c r="M170" s="136" t="s">
        <v>7335</v>
      </c>
      <c r="N170" s="136" t="s">
        <v>7336</v>
      </c>
      <c r="O170" s="136" t="s">
        <v>7337</v>
      </c>
      <c r="P170" s="136" t="s">
        <v>7338</v>
      </c>
      <c r="Q170" s="136" t="s">
        <v>7339</v>
      </c>
      <c r="R170" s="136" t="s">
        <v>948</v>
      </c>
      <c r="S170" s="136" t="s">
        <v>7340</v>
      </c>
      <c r="T170" s="136" t="s">
        <v>7341</v>
      </c>
      <c r="U170" s="136" t="s">
        <v>7342</v>
      </c>
      <c r="V170" s="136" t="s">
        <v>7341</v>
      </c>
      <c r="W170" s="136" t="s">
        <v>7341</v>
      </c>
      <c r="X170" s="136" t="s">
        <v>948</v>
      </c>
      <c r="Y170" s="136" t="s">
        <v>7343</v>
      </c>
      <c r="Z170" s="136" t="s">
        <v>7344</v>
      </c>
      <c r="AA170" s="136" t="s">
        <v>948</v>
      </c>
      <c r="AB170" s="136" t="s">
        <v>7345</v>
      </c>
      <c r="AC170" s="136" t="s">
        <v>7346</v>
      </c>
      <c r="AD170" s="136" t="s">
        <v>7347</v>
      </c>
      <c r="AE170" s="136" t="s">
        <v>7348</v>
      </c>
      <c r="AF170" s="136" t="s">
        <v>7349</v>
      </c>
      <c r="AG170" s="136" t="s">
        <v>1036</v>
      </c>
      <c r="AH170" s="136" t="s">
        <v>7350</v>
      </c>
      <c r="AI170" s="136" t="s">
        <v>948</v>
      </c>
      <c r="AJ170" s="136" t="s">
        <v>948</v>
      </c>
      <c r="AK170" s="136" t="s">
        <v>948</v>
      </c>
      <c r="AL170" s="136" t="s">
        <v>941</v>
      </c>
      <c r="AM170" s="136" t="s">
        <v>7350</v>
      </c>
      <c r="AN170" s="136" t="s">
        <v>941</v>
      </c>
      <c r="AO170" s="136" t="s">
        <v>941</v>
      </c>
      <c r="AP170" s="136" t="s">
        <v>941</v>
      </c>
      <c r="AQ170" s="136" t="s">
        <v>941</v>
      </c>
      <c r="AR170" s="136" t="s">
        <v>941</v>
      </c>
      <c r="AS170" s="136" t="s">
        <v>941</v>
      </c>
      <c r="AT170" s="136" t="s">
        <v>941</v>
      </c>
      <c r="AU170" s="136" t="s">
        <v>941</v>
      </c>
      <c r="AV170" s="136" t="s">
        <v>941</v>
      </c>
      <c r="AW170" s="136" t="s">
        <v>941</v>
      </c>
      <c r="AX170" s="136" t="s">
        <v>941</v>
      </c>
      <c r="AY170" s="136" t="s">
        <v>941</v>
      </c>
      <c r="AZ170" s="136" t="s">
        <v>941</v>
      </c>
      <c r="BA170" s="136" t="s">
        <v>941</v>
      </c>
      <c r="BB170" s="136" t="s">
        <v>941</v>
      </c>
      <c r="BC170" s="136" t="s">
        <v>941</v>
      </c>
      <c r="BD170" s="136" t="s">
        <v>941</v>
      </c>
      <c r="BE170" s="136" t="s">
        <v>941</v>
      </c>
      <c r="BF170" s="136" t="s">
        <v>941</v>
      </c>
      <c r="BG170" s="136" t="s">
        <v>941</v>
      </c>
      <c r="BH170" s="136" t="s">
        <v>941</v>
      </c>
      <c r="BI170" s="136" t="s">
        <v>941</v>
      </c>
      <c r="BJ170" s="136" t="s">
        <v>941</v>
      </c>
      <c r="BK170" s="136" t="s">
        <v>941</v>
      </c>
      <c r="BL170" s="136" t="s">
        <v>941</v>
      </c>
      <c r="BM170" s="136" t="s">
        <v>941</v>
      </c>
      <c r="BN170" s="136" t="s">
        <v>941</v>
      </c>
      <c r="BO170" s="136" t="s">
        <v>941</v>
      </c>
      <c r="BP170" s="136" t="s">
        <v>941</v>
      </c>
      <c r="BQ170" s="136" t="s">
        <v>941</v>
      </c>
      <c r="BR170" s="136" t="s">
        <v>941</v>
      </c>
      <c r="BS170" s="136" t="s">
        <v>941</v>
      </c>
      <c r="BT170" s="136" t="s">
        <v>941</v>
      </c>
      <c r="BU170" s="136" t="s">
        <v>941</v>
      </c>
      <c r="BV170" s="136" t="s">
        <v>941</v>
      </c>
      <c r="BW170" s="136" t="s">
        <v>941</v>
      </c>
      <c r="BX170" s="136" t="s">
        <v>941</v>
      </c>
      <c r="BY170" s="136" t="s">
        <v>941</v>
      </c>
      <c r="BZ170" s="136" t="s">
        <v>941</v>
      </c>
      <c r="CA170" s="136" t="s">
        <v>941</v>
      </c>
      <c r="CB170" s="136" t="s">
        <v>948</v>
      </c>
      <c r="CC170" s="136" t="s">
        <v>948</v>
      </c>
      <c r="CD170" s="136" t="s">
        <v>941</v>
      </c>
      <c r="CE170" s="136" t="s">
        <v>948</v>
      </c>
      <c r="CF170" s="136" t="s">
        <v>941</v>
      </c>
      <c r="CG170" s="136" t="s">
        <v>948</v>
      </c>
      <c r="CH170" s="136" t="s">
        <v>1204</v>
      </c>
      <c r="CI170" s="136" t="s">
        <v>7351</v>
      </c>
      <c r="CJ170" s="136" t="s">
        <v>7351</v>
      </c>
      <c r="CK170" s="136" t="s">
        <v>941</v>
      </c>
      <c r="CL170" s="136" t="s">
        <v>941</v>
      </c>
      <c r="CM170" s="136" t="s">
        <v>941</v>
      </c>
      <c r="CN170" s="136" t="s">
        <v>7351</v>
      </c>
      <c r="CO170" s="136" t="s">
        <v>7352</v>
      </c>
      <c r="CP170" s="136" t="s">
        <v>941</v>
      </c>
      <c r="CQ170" s="136" t="s">
        <v>941</v>
      </c>
      <c r="CR170" s="136" t="s">
        <v>941</v>
      </c>
      <c r="CS170" s="136" t="s">
        <v>941</v>
      </c>
      <c r="CT170" s="136" t="s">
        <v>941</v>
      </c>
      <c r="CU170" s="136" t="s">
        <v>941</v>
      </c>
      <c r="CV170" s="136" t="s">
        <v>941</v>
      </c>
      <c r="CW170" s="136" t="s">
        <v>941</v>
      </c>
      <c r="CX170" s="136" t="s">
        <v>941</v>
      </c>
      <c r="CY170" s="136" t="s">
        <v>941</v>
      </c>
      <c r="CZ170" s="136" t="s">
        <v>941</v>
      </c>
      <c r="DA170" s="136" t="s">
        <v>941</v>
      </c>
      <c r="DB170" s="136" t="s">
        <v>941</v>
      </c>
      <c r="DC170" s="136" t="s">
        <v>941</v>
      </c>
      <c r="DD170" s="136" t="s">
        <v>941</v>
      </c>
      <c r="DE170" s="136" t="s">
        <v>941</v>
      </c>
      <c r="DF170" s="136" t="s">
        <v>941</v>
      </c>
      <c r="DG170" s="136" t="s">
        <v>941</v>
      </c>
      <c r="DH170" s="136" t="s">
        <v>941</v>
      </c>
      <c r="DI170" s="136" t="s">
        <v>941</v>
      </c>
      <c r="DJ170" s="136" t="s">
        <v>1692</v>
      </c>
      <c r="DK170" s="137">
        <v>42761.409826388888</v>
      </c>
      <c r="DL170" s="136" t="s">
        <v>1692</v>
      </c>
      <c r="DM170" s="137">
        <v>42761.409826388888</v>
      </c>
      <c r="DN170" s="133">
        <v>42086.587708333333</v>
      </c>
      <c r="DO170" s="132" t="s">
        <v>957</v>
      </c>
      <c r="DP170" s="133">
        <v>42086.587708333333</v>
      </c>
    </row>
    <row r="171" spans="1:120" ht="58" x14ac:dyDescent="0.35">
      <c r="A171" s="135">
        <v>170</v>
      </c>
      <c r="B171" s="136" t="s">
        <v>4364</v>
      </c>
      <c r="C171" s="135">
        <v>109</v>
      </c>
      <c r="D171" s="135" t="b">
        <v>1</v>
      </c>
      <c r="E171" s="136" t="s">
        <v>1196</v>
      </c>
      <c r="F171" s="136" t="s">
        <v>4175</v>
      </c>
      <c r="G171" s="136" t="s">
        <v>7353</v>
      </c>
      <c r="H171" s="136" t="s">
        <v>4176</v>
      </c>
      <c r="I171" s="136" t="s">
        <v>941</v>
      </c>
      <c r="J171" s="136" t="s">
        <v>7354</v>
      </c>
      <c r="K171" s="136" t="s">
        <v>153</v>
      </c>
      <c r="L171" s="136" t="s">
        <v>4176</v>
      </c>
      <c r="M171" s="136" t="s">
        <v>4177</v>
      </c>
      <c r="N171" s="136" t="s">
        <v>941</v>
      </c>
      <c r="O171" s="136" t="s">
        <v>7355</v>
      </c>
      <c r="P171" s="136" t="s">
        <v>7356</v>
      </c>
      <c r="Q171" s="136" t="s">
        <v>4178</v>
      </c>
      <c r="R171" s="136" t="s">
        <v>7357</v>
      </c>
      <c r="S171" s="136" t="s">
        <v>7358</v>
      </c>
      <c r="T171" s="136" t="s">
        <v>4179</v>
      </c>
      <c r="U171" s="136" t="s">
        <v>7359</v>
      </c>
      <c r="V171" s="136" t="s">
        <v>4180</v>
      </c>
      <c r="W171" s="136" t="s">
        <v>4181</v>
      </c>
      <c r="X171" s="136" t="s">
        <v>4182</v>
      </c>
      <c r="Y171" s="136" t="s">
        <v>7360</v>
      </c>
      <c r="Z171" s="136" t="s">
        <v>7361</v>
      </c>
      <c r="AA171" s="136" t="s">
        <v>7362</v>
      </c>
      <c r="AB171" s="136" t="s">
        <v>7363</v>
      </c>
      <c r="AC171" s="136" t="s">
        <v>7364</v>
      </c>
      <c r="AD171" s="136" t="s">
        <v>7365</v>
      </c>
      <c r="AE171" s="136" t="s">
        <v>7366</v>
      </c>
      <c r="AF171" s="136" t="s">
        <v>7367</v>
      </c>
      <c r="AG171" s="136" t="s">
        <v>1882</v>
      </c>
      <c r="AH171" s="136" t="s">
        <v>7368</v>
      </c>
      <c r="AI171" s="136" t="s">
        <v>948</v>
      </c>
      <c r="AJ171" s="136" t="s">
        <v>948</v>
      </c>
      <c r="AK171" s="136" t="s">
        <v>948</v>
      </c>
      <c r="AL171" s="136" t="s">
        <v>941</v>
      </c>
      <c r="AM171" s="136" t="s">
        <v>7368</v>
      </c>
      <c r="AN171" s="136" t="s">
        <v>941</v>
      </c>
      <c r="AO171" s="136" t="s">
        <v>941</v>
      </c>
      <c r="AP171" s="136" t="s">
        <v>941</v>
      </c>
      <c r="AQ171" s="136" t="s">
        <v>941</v>
      </c>
      <c r="AR171" s="136" t="s">
        <v>941</v>
      </c>
      <c r="AS171" s="136" t="s">
        <v>941</v>
      </c>
      <c r="AT171" s="136" t="s">
        <v>941</v>
      </c>
      <c r="AU171" s="136" t="s">
        <v>941</v>
      </c>
      <c r="AV171" s="136" t="s">
        <v>941</v>
      </c>
      <c r="AW171" s="136" t="s">
        <v>941</v>
      </c>
      <c r="AX171" s="136" t="s">
        <v>941</v>
      </c>
      <c r="AY171" s="136" t="s">
        <v>941</v>
      </c>
      <c r="AZ171" s="136" t="s">
        <v>941</v>
      </c>
      <c r="BA171" s="136" t="s">
        <v>941</v>
      </c>
      <c r="BB171" s="136" t="s">
        <v>941</v>
      </c>
      <c r="BC171" s="136" t="s">
        <v>941</v>
      </c>
      <c r="BD171" s="136" t="s">
        <v>941</v>
      </c>
      <c r="BE171" s="136" t="s">
        <v>941</v>
      </c>
      <c r="BF171" s="136" t="s">
        <v>941</v>
      </c>
      <c r="BG171" s="136" t="s">
        <v>941</v>
      </c>
      <c r="BH171" s="136" t="s">
        <v>941</v>
      </c>
      <c r="BI171" s="136" t="s">
        <v>941</v>
      </c>
      <c r="BJ171" s="136" t="s">
        <v>941</v>
      </c>
      <c r="BK171" s="136" t="s">
        <v>941</v>
      </c>
      <c r="BL171" s="136" t="s">
        <v>941</v>
      </c>
      <c r="BM171" s="136" t="s">
        <v>941</v>
      </c>
      <c r="BN171" s="136" t="s">
        <v>941</v>
      </c>
      <c r="BO171" s="136" t="s">
        <v>941</v>
      </c>
      <c r="BP171" s="136" t="s">
        <v>941</v>
      </c>
      <c r="BQ171" s="136" t="s">
        <v>941</v>
      </c>
      <c r="BR171" s="136" t="s">
        <v>941</v>
      </c>
      <c r="BS171" s="136" t="s">
        <v>941</v>
      </c>
      <c r="BT171" s="136" t="s">
        <v>941</v>
      </c>
      <c r="BU171" s="136" t="s">
        <v>941</v>
      </c>
      <c r="BV171" s="136" t="s">
        <v>941</v>
      </c>
      <c r="BW171" s="136" t="s">
        <v>941</v>
      </c>
      <c r="BX171" s="136" t="s">
        <v>941</v>
      </c>
      <c r="BY171" s="136" t="s">
        <v>941</v>
      </c>
      <c r="BZ171" s="136" t="s">
        <v>941</v>
      </c>
      <c r="CA171" s="136" t="s">
        <v>941</v>
      </c>
      <c r="CB171" s="136" t="s">
        <v>948</v>
      </c>
      <c r="CC171" s="136" t="s">
        <v>948</v>
      </c>
      <c r="CD171" s="136" t="s">
        <v>941</v>
      </c>
      <c r="CE171" s="136" t="s">
        <v>948</v>
      </c>
      <c r="CF171" s="136" t="s">
        <v>941</v>
      </c>
      <c r="CG171" s="136" t="s">
        <v>948</v>
      </c>
      <c r="CH171" s="136" t="s">
        <v>948</v>
      </c>
      <c r="CI171" s="136" t="s">
        <v>941</v>
      </c>
      <c r="CJ171" s="136" t="s">
        <v>941</v>
      </c>
      <c r="CK171" s="136" t="s">
        <v>941</v>
      </c>
      <c r="CL171" s="136" t="s">
        <v>941</v>
      </c>
      <c r="CM171" s="136" t="s">
        <v>941</v>
      </c>
      <c r="CN171" s="136" t="s">
        <v>948</v>
      </c>
      <c r="CO171" s="136" t="s">
        <v>540</v>
      </c>
      <c r="CP171" s="136" t="s">
        <v>941</v>
      </c>
      <c r="CQ171" s="136" t="s">
        <v>941</v>
      </c>
      <c r="CR171" s="136" t="s">
        <v>941</v>
      </c>
      <c r="CS171" s="136" t="s">
        <v>941</v>
      </c>
      <c r="CT171" s="136" t="s">
        <v>941</v>
      </c>
      <c r="CU171" s="136" t="s">
        <v>941</v>
      </c>
      <c r="CV171" s="136" t="s">
        <v>941</v>
      </c>
      <c r="CW171" s="136" t="s">
        <v>941</v>
      </c>
      <c r="CX171" s="136" t="s">
        <v>941</v>
      </c>
      <c r="CY171" s="136" t="s">
        <v>941</v>
      </c>
      <c r="CZ171" s="136" t="s">
        <v>941</v>
      </c>
      <c r="DA171" s="136" t="s">
        <v>941</v>
      </c>
      <c r="DB171" s="136" t="s">
        <v>941</v>
      </c>
      <c r="DC171" s="136" t="s">
        <v>941</v>
      </c>
      <c r="DD171" s="136" t="s">
        <v>941</v>
      </c>
      <c r="DE171" s="136" t="s">
        <v>941</v>
      </c>
      <c r="DF171" s="136" t="s">
        <v>941</v>
      </c>
      <c r="DG171" s="136" t="s">
        <v>941</v>
      </c>
      <c r="DH171" s="136" t="s">
        <v>941</v>
      </c>
      <c r="DI171" s="136" t="s">
        <v>941</v>
      </c>
      <c r="DJ171" s="136" t="s">
        <v>1353</v>
      </c>
      <c r="DK171" s="137">
        <v>42761.417881944442</v>
      </c>
      <c r="DL171" s="136" t="s">
        <v>1353</v>
      </c>
      <c r="DM171" s="137">
        <v>42761.417881944442</v>
      </c>
      <c r="DN171" s="133">
        <v>42086.587731481479</v>
      </c>
      <c r="DO171" s="132" t="s">
        <v>957</v>
      </c>
      <c r="DP171" s="133">
        <v>42086.587731481479</v>
      </c>
    </row>
    <row r="172" spans="1:120" ht="43.5" x14ac:dyDescent="0.35">
      <c r="A172" s="135">
        <v>171</v>
      </c>
      <c r="B172" s="136" t="s">
        <v>4364</v>
      </c>
      <c r="C172" s="135">
        <v>326</v>
      </c>
      <c r="D172" s="135" t="b">
        <v>1</v>
      </c>
      <c r="E172" s="136" t="s">
        <v>941</v>
      </c>
      <c r="F172" s="136" t="s">
        <v>3703</v>
      </c>
      <c r="G172" s="136" t="s">
        <v>3704</v>
      </c>
      <c r="H172" s="136" t="s">
        <v>3705</v>
      </c>
      <c r="I172" s="136" t="s">
        <v>5839</v>
      </c>
      <c r="J172" s="136" t="s">
        <v>7369</v>
      </c>
      <c r="K172" s="136" t="s">
        <v>326</v>
      </c>
      <c r="L172" s="136" t="s">
        <v>3705</v>
      </c>
      <c r="M172" s="136" t="s">
        <v>7370</v>
      </c>
      <c r="N172" s="136" t="s">
        <v>1629</v>
      </c>
      <c r="O172" s="136" t="s">
        <v>7371</v>
      </c>
      <c r="P172" s="136" t="s">
        <v>7372</v>
      </c>
      <c r="Q172" s="136" t="s">
        <v>7373</v>
      </c>
      <c r="R172" s="136" t="s">
        <v>948</v>
      </c>
      <c r="S172" s="136" t="s">
        <v>7374</v>
      </c>
      <c r="T172" s="136" t="s">
        <v>7375</v>
      </c>
      <c r="U172" s="136" t="s">
        <v>7376</v>
      </c>
      <c r="V172" s="136" t="s">
        <v>7377</v>
      </c>
      <c r="W172" s="136" t="s">
        <v>7378</v>
      </c>
      <c r="X172" s="136" t="s">
        <v>7379</v>
      </c>
      <c r="Y172" s="136" t="s">
        <v>7380</v>
      </c>
      <c r="Z172" s="136" t="s">
        <v>7381</v>
      </c>
      <c r="AA172" s="136" t="s">
        <v>7382</v>
      </c>
      <c r="AB172" s="136" t="s">
        <v>7383</v>
      </c>
      <c r="AC172" s="136" t="s">
        <v>1631</v>
      </c>
      <c r="AD172" s="136" t="s">
        <v>7384</v>
      </c>
      <c r="AE172" s="136" t="s">
        <v>7385</v>
      </c>
      <c r="AF172" s="136" t="s">
        <v>7386</v>
      </c>
      <c r="AG172" s="136" t="s">
        <v>1632</v>
      </c>
      <c r="AH172" s="136" t="s">
        <v>7387</v>
      </c>
      <c r="AI172" s="136" t="s">
        <v>1239</v>
      </c>
      <c r="AJ172" s="136" t="s">
        <v>1239</v>
      </c>
      <c r="AK172" s="136" t="s">
        <v>948</v>
      </c>
      <c r="AL172" s="136" t="s">
        <v>941</v>
      </c>
      <c r="AM172" s="136" t="s">
        <v>7388</v>
      </c>
      <c r="AN172" s="136" t="s">
        <v>941</v>
      </c>
      <c r="AO172" s="136" t="s">
        <v>941</v>
      </c>
      <c r="AP172" s="136" t="s">
        <v>941</v>
      </c>
      <c r="AQ172" s="136" t="s">
        <v>941</v>
      </c>
      <c r="AR172" s="136" t="s">
        <v>941</v>
      </c>
      <c r="AS172" s="136" t="s">
        <v>941</v>
      </c>
      <c r="AT172" s="136" t="s">
        <v>941</v>
      </c>
      <c r="AU172" s="136" t="s">
        <v>941</v>
      </c>
      <c r="AV172" s="136" t="s">
        <v>941</v>
      </c>
      <c r="AW172" s="136" t="s">
        <v>941</v>
      </c>
      <c r="AX172" s="136" t="s">
        <v>941</v>
      </c>
      <c r="AY172" s="136" t="s">
        <v>941</v>
      </c>
      <c r="AZ172" s="136" t="s">
        <v>941</v>
      </c>
      <c r="BA172" s="136" t="s">
        <v>941</v>
      </c>
      <c r="BB172" s="136" t="s">
        <v>941</v>
      </c>
      <c r="BC172" s="136" t="s">
        <v>941</v>
      </c>
      <c r="BD172" s="136" t="s">
        <v>941</v>
      </c>
      <c r="BE172" s="136" t="s">
        <v>941</v>
      </c>
      <c r="BF172" s="136" t="s">
        <v>941</v>
      </c>
      <c r="BG172" s="136" t="s">
        <v>941</v>
      </c>
      <c r="BH172" s="136" t="s">
        <v>941</v>
      </c>
      <c r="BI172" s="136" t="s">
        <v>941</v>
      </c>
      <c r="BJ172" s="136" t="s">
        <v>941</v>
      </c>
      <c r="BK172" s="136" t="s">
        <v>941</v>
      </c>
      <c r="BL172" s="136" t="s">
        <v>941</v>
      </c>
      <c r="BM172" s="136" t="s">
        <v>941</v>
      </c>
      <c r="BN172" s="136" t="s">
        <v>941</v>
      </c>
      <c r="BO172" s="136" t="s">
        <v>941</v>
      </c>
      <c r="BP172" s="136" t="s">
        <v>941</v>
      </c>
      <c r="BQ172" s="136" t="s">
        <v>941</v>
      </c>
      <c r="BR172" s="136" t="s">
        <v>941</v>
      </c>
      <c r="BS172" s="136" t="s">
        <v>941</v>
      </c>
      <c r="BT172" s="136" t="s">
        <v>941</v>
      </c>
      <c r="BU172" s="136" t="s">
        <v>941</v>
      </c>
      <c r="BV172" s="136" t="s">
        <v>941</v>
      </c>
      <c r="BW172" s="136" t="s">
        <v>941</v>
      </c>
      <c r="BX172" s="136" t="s">
        <v>941</v>
      </c>
      <c r="BY172" s="136" t="s">
        <v>941</v>
      </c>
      <c r="BZ172" s="136" t="s">
        <v>941</v>
      </c>
      <c r="CA172" s="136" t="s">
        <v>941</v>
      </c>
      <c r="CB172" s="136" t="s">
        <v>948</v>
      </c>
      <c r="CC172" s="136" t="s">
        <v>948</v>
      </c>
      <c r="CD172" s="136" t="s">
        <v>941</v>
      </c>
      <c r="CE172" s="136" t="s">
        <v>948</v>
      </c>
      <c r="CF172" s="136" t="s">
        <v>941</v>
      </c>
      <c r="CG172" s="136" t="s">
        <v>948</v>
      </c>
      <c r="CH172" s="136" t="s">
        <v>948</v>
      </c>
      <c r="CI172" s="136" t="s">
        <v>941</v>
      </c>
      <c r="CJ172" s="136" t="s">
        <v>941</v>
      </c>
      <c r="CK172" s="136" t="s">
        <v>941</v>
      </c>
      <c r="CL172" s="136" t="s">
        <v>941</v>
      </c>
      <c r="CM172" s="136" t="s">
        <v>941</v>
      </c>
      <c r="CN172" s="136" t="s">
        <v>948</v>
      </c>
      <c r="CO172" s="136" t="s">
        <v>540</v>
      </c>
      <c r="CP172" s="136" t="s">
        <v>941</v>
      </c>
      <c r="CQ172" s="136" t="s">
        <v>941</v>
      </c>
      <c r="CR172" s="136" t="s">
        <v>941</v>
      </c>
      <c r="CS172" s="136" t="s">
        <v>941</v>
      </c>
      <c r="CT172" s="136" t="s">
        <v>941</v>
      </c>
      <c r="CU172" s="136" t="s">
        <v>941</v>
      </c>
      <c r="CV172" s="136" t="s">
        <v>941</v>
      </c>
      <c r="CW172" s="136" t="s">
        <v>941</v>
      </c>
      <c r="CX172" s="136" t="s">
        <v>941</v>
      </c>
      <c r="CY172" s="136" t="s">
        <v>941</v>
      </c>
      <c r="CZ172" s="136" t="s">
        <v>941</v>
      </c>
      <c r="DA172" s="136" t="s">
        <v>941</v>
      </c>
      <c r="DB172" s="136" t="s">
        <v>941</v>
      </c>
      <c r="DC172" s="136" t="s">
        <v>941</v>
      </c>
      <c r="DD172" s="136" t="s">
        <v>941</v>
      </c>
      <c r="DE172" s="136" t="s">
        <v>941</v>
      </c>
      <c r="DF172" s="136" t="s">
        <v>941</v>
      </c>
      <c r="DG172" s="136" t="s">
        <v>941</v>
      </c>
      <c r="DH172" s="136" t="s">
        <v>941</v>
      </c>
      <c r="DI172" s="136" t="s">
        <v>941</v>
      </c>
      <c r="DJ172" s="136" t="s">
        <v>1353</v>
      </c>
      <c r="DK172" s="137">
        <v>42761.433425925927</v>
      </c>
      <c r="DL172" s="136" t="s">
        <v>1353</v>
      </c>
      <c r="DM172" s="137">
        <v>42761.433425925927</v>
      </c>
      <c r="DN172" s="133">
        <v>42086.587754629632</v>
      </c>
      <c r="DO172" s="132" t="s">
        <v>957</v>
      </c>
      <c r="DP172" s="133">
        <v>42086.587754629632</v>
      </c>
    </row>
    <row r="173" spans="1:120" ht="29" x14ac:dyDescent="0.35">
      <c r="A173" s="135">
        <v>172</v>
      </c>
      <c r="B173" s="136" t="s">
        <v>4364</v>
      </c>
      <c r="C173" s="135">
        <v>279</v>
      </c>
      <c r="D173" s="135" t="b">
        <v>1</v>
      </c>
      <c r="E173" s="136" t="s">
        <v>941</v>
      </c>
      <c r="F173" s="136" t="s">
        <v>3444</v>
      </c>
      <c r="G173" s="136" t="s">
        <v>1265</v>
      </c>
      <c r="H173" s="136" t="s">
        <v>2831</v>
      </c>
      <c r="I173" s="136" t="s">
        <v>7009</v>
      </c>
      <c r="J173" s="136" t="s">
        <v>2832</v>
      </c>
      <c r="K173" s="136" t="s">
        <v>159</v>
      </c>
      <c r="L173" s="136" t="s">
        <v>7389</v>
      </c>
      <c r="M173" s="136" t="s">
        <v>941</v>
      </c>
      <c r="N173" s="136" t="s">
        <v>941</v>
      </c>
      <c r="O173" s="136" t="s">
        <v>7390</v>
      </c>
      <c r="P173" s="136" t="s">
        <v>7391</v>
      </c>
      <c r="Q173" s="136" t="s">
        <v>948</v>
      </c>
      <c r="R173" s="136" t="s">
        <v>948</v>
      </c>
      <c r="S173" s="136" t="s">
        <v>7392</v>
      </c>
      <c r="T173" s="136" t="s">
        <v>7393</v>
      </c>
      <c r="U173" s="136" t="s">
        <v>7394</v>
      </c>
      <c r="V173" s="136" t="s">
        <v>7395</v>
      </c>
      <c r="W173" s="136" t="s">
        <v>7396</v>
      </c>
      <c r="X173" s="136" t="s">
        <v>7397</v>
      </c>
      <c r="Y173" s="136" t="s">
        <v>7398</v>
      </c>
      <c r="Z173" s="136" t="s">
        <v>7399</v>
      </c>
      <c r="AA173" s="136" t="s">
        <v>7400</v>
      </c>
      <c r="AB173" s="136" t="s">
        <v>7401</v>
      </c>
      <c r="AC173" s="136" t="s">
        <v>948</v>
      </c>
      <c r="AD173" s="136" t="s">
        <v>7401</v>
      </c>
      <c r="AE173" s="136" t="s">
        <v>7402</v>
      </c>
      <c r="AF173" s="136" t="s">
        <v>7403</v>
      </c>
      <c r="AG173" s="136" t="s">
        <v>1554</v>
      </c>
      <c r="AH173" s="136" t="s">
        <v>7404</v>
      </c>
      <c r="AI173" s="136" t="s">
        <v>1877</v>
      </c>
      <c r="AJ173" s="136" t="s">
        <v>948</v>
      </c>
      <c r="AK173" s="136" t="s">
        <v>948</v>
      </c>
      <c r="AL173" s="136" t="s">
        <v>941</v>
      </c>
      <c r="AM173" s="136" t="s">
        <v>7405</v>
      </c>
      <c r="AN173" s="136" t="s">
        <v>941</v>
      </c>
      <c r="AO173" s="136" t="s">
        <v>941</v>
      </c>
      <c r="AP173" s="136" t="s">
        <v>941</v>
      </c>
      <c r="AQ173" s="136" t="s">
        <v>941</v>
      </c>
      <c r="AR173" s="136" t="s">
        <v>941</v>
      </c>
      <c r="AS173" s="136" t="s">
        <v>941</v>
      </c>
      <c r="AT173" s="136" t="s">
        <v>941</v>
      </c>
      <c r="AU173" s="136" t="s">
        <v>941</v>
      </c>
      <c r="AV173" s="136" t="s">
        <v>941</v>
      </c>
      <c r="AW173" s="136" t="s">
        <v>941</v>
      </c>
      <c r="AX173" s="136" t="s">
        <v>941</v>
      </c>
      <c r="AY173" s="136" t="s">
        <v>941</v>
      </c>
      <c r="AZ173" s="136" t="s">
        <v>941</v>
      </c>
      <c r="BA173" s="136" t="s">
        <v>941</v>
      </c>
      <c r="BB173" s="136" t="s">
        <v>941</v>
      </c>
      <c r="BC173" s="136" t="s">
        <v>941</v>
      </c>
      <c r="BD173" s="136" t="s">
        <v>941</v>
      </c>
      <c r="BE173" s="136" t="s">
        <v>941</v>
      </c>
      <c r="BF173" s="136" t="s">
        <v>941</v>
      </c>
      <c r="BG173" s="136" t="s">
        <v>941</v>
      </c>
      <c r="BH173" s="136" t="s">
        <v>941</v>
      </c>
      <c r="BI173" s="136" t="s">
        <v>941</v>
      </c>
      <c r="BJ173" s="136" t="s">
        <v>941</v>
      </c>
      <c r="BK173" s="136" t="s">
        <v>1021</v>
      </c>
      <c r="BL173" s="136" t="s">
        <v>941</v>
      </c>
      <c r="BM173" s="136" t="s">
        <v>941</v>
      </c>
      <c r="BN173" s="136" t="s">
        <v>941</v>
      </c>
      <c r="BO173" s="136" t="s">
        <v>941</v>
      </c>
      <c r="BP173" s="136" t="s">
        <v>941</v>
      </c>
      <c r="BQ173" s="136" t="s">
        <v>941</v>
      </c>
      <c r="BR173" s="136" t="s">
        <v>7406</v>
      </c>
      <c r="BS173" s="136" t="s">
        <v>1150</v>
      </c>
      <c r="BT173" s="136" t="s">
        <v>941</v>
      </c>
      <c r="BU173" s="136" t="s">
        <v>941</v>
      </c>
      <c r="BV173" s="136" t="s">
        <v>941</v>
      </c>
      <c r="BW173" s="136" t="s">
        <v>941</v>
      </c>
      <c r="BX173" s="136" t="s">
        <v>941</v>
      </c>
      <c r="BY173" s="136" t="s">
        <v>941</v>
      </c>
      <c r="BZ173" s="136" t="s">
        <v>941</v>
      </c>
      <c r="CA173" s="136" t="s">
        <v>941</v>
      </c>
      <c r="CB173" s="136" t="s">
        <v>1138</v>
      </c>
      <c r="CC173" s="136" t="s">
        <v>948</v>
      </c>
      <c r="CD173" s="136" t="s">
        <v>941</v>
      </c>
      <c r="CE173" s="136" t="s">
        <v>948</v>
      </c>
      <c r="CF173" s="136" t="s">
        <v>941</v>
      </c>
      <c r="CG173" s="136" t="s">
        <v>948</v>
      </c>
      <c r="CH173" s="136" t="s">
        <v>948</v>
      </c>
      <c r="CI173" s="136" t="s">
        <v>941</v>
      </c>
      <c r="CJ173" s="136" t="s">
        <v>941</v>
      </c>
      <c r="CK173" s="136" t="s">
        <v>941</v>
      </c>
      <c r="CL173" s="136" t="s">
        <v>941</v>
      </c>
      <c r="CM173" s="136" t="s">
        <v>941</v>
      </c>
      <c r="CN173" s="136" t="s">
        <v>948</v>
      </c>
      <c r="CO173" s="136" t="s">
        <v>540</v>
      </c>
      <c r="CP173" s="136" t="s">
        <v>941</v>
      </c>
      <c r="CQ173" s="136" t="s">
        <v>941</v>
      </c>
      <c r="CR173" s="136" t="s">
        <v>941</v>
      </c>
      <c r="CS173" s="136" t="s">
        <v>941</v>
      </c>
      <c r="CT173" s="136" t="s">
        <v>941</v>
      </c>
      <c r="CU173" s="136" t="s">
        <v>941</v>
      </c>
      <c r="CV173" s="136" t="s">
        <v>941</v>
      </c>
      <c r="CW173" s="136" t="s">
        <v>941</v>
      </c>
      <c r="CX173" s="136" t="s">
        <v>941</v>
      </c>
      <c r="CY173" s="136" t="s">
        <v>941</v>
      </c>
      <c r="CZ173" s="136" t="s">
        <v>941</v>
      </c>
      <c r="DA173" s="136" t="s">
        <v>941</v>
      </c>
      <c r="DB173" s="136" t="s">
        <v>941</v>
      </c>
      <c r="DC173" s="136" t="s">
        <v>941</v>
      </c>
      <c r="DD173" s="136" t="s">
        <v>941</v>
      </c>
      <c r="DE173" s="136" t="s">
        <v>941</v>
      </c>
      <c r="DF173" s="136" t="s">
        <v>941</v>
      </c>
      <c r="DG173" s="136" t="s">
        <v>941</v>
      </c>
      <c r="DH173" s="136" t="s">
        <v>941</v>
      </c>
      <c r="DI173" s="136" t="s">
        <v>941</v>
      </c>
      <c r="DJ173" s="136" t="s">
        <v>1692</v>
      </c>
      <c r="DK173" s="137">
        <v>42761.439097222225</v>
      </c>
      <c r="DL173" s="136" t="s">
        <v>1692</v>
      </c>
      <c r="DM173" s="137">
        <v>42761.439108796294</v>
      </c>
      <c r="DN173" s="133">
        <v>42086.587777777779</v>
      </c>
      <c r="DO173" s="132" t="s">
        <v>957</v>
      </c>
      <c r="DP173" s="133">
        <v>42086.587777777779</v>
      </c>
    </row>
    <row r="174" spans="1:120" ht="58" x14ac:dyDescent="0.35">
      <c r="A174" s="135">
        <v>173</v>
      </c>
      <c r="B174" s="136" t="s">
        <v>4364</v>
      </c>
      <c r="C174" s="135">
        <v>412</v>
      </c>
      <c r="D174" s="135" t="b">
        <v>1</v>
      </c>
      <c r="E174" s="136" t="s">
        <v>941</v>
      </c>
      <c r="F174" s="136" t="s">
        <v>2764</v>
      </c>
      <c r="G174" s="136" t="s">
        <v>989</v>
      </c>
      <c r="H174" s="136" t="s">
        <v>2765</v>
      </c>
      <c r="I174" s="136" t="s">
        <v>7009</v>
      </c>
      <c r="J174" s="136" t="s">
        <v>7407</v>
      </c>
      <c r="K174" s="136" t="s">
        <v>186</v>
      </c>
      <c r="L174" s="136" t="s">
        <v>7408</v>
      </c>
      <c r="M174" s="136" t="s">
        <v>2766</v>
      </c>
      <c r="N174" s="136" t="s">
        <v>7409</v>
      </c>
      <c r="O174" s="136" t="s">
        <v>7410</v>
      </c>
      <c r="P174" s="136" t="s">
        <v>7411</v>
      </c>
      <c r="Q174" s="136" t="s">
        <v>948</v>
      </c>
      <c r="R174" s="136" t="s">
        <v>948</v>
      </c>
      <c r="S174" s="136" t="s">
        <v>7412</v>
      </c>
      <c r="T174" s="136" t="s">
        <v>7413</v>
      </c>
      <c r="U174" s="136" t="s">
        <v>7414</v>
      </c>
      <c r="V174" s="136" t="s">
        <v>948</v>
      </c>
      <c r="W174" s="136" t="s">
        <v>948</v>
      </c>
      <c r="X174" s="136" t="s">
        <v>948</v>
      </c>
      <c r="Y174" s="136" t="s">
        <v>7415</v>
      </c>
      <c r="Z174" s="136" t="s">
        <v>7416</v>
      </c>
      <c r="AA174" s="136" t="s">
        <v>948</v>
      </c>
      <c r="AB174" s="136" t="s">
        <v>7417</v>
      </c>
      <c r="AC174" s="136" t="s">
        <v>7418</v>
      </c>
      <c r="AD174" s="136" t="s">
        <v>7419</v>
      </c>
      <c r="AE174" s="136" t="s">
        <v>7420</v>
      </c>
      <c r="AF174" s="136" t="s">
        <v>7421</v>
      </c>
      <c r="AG174" s="136" t="s">
        <v>1882</v>
      </c>
      <c r="AH174" s="136" t="s">
        <v>7422</v>
      </c>
      <c r="AI174" s="136" t="s">
        <v>7423</v>
      </c>
      <c r="AJ174" s="136" t="s">
        <v>7424</v>
      </c>
      <c r="AK174" s="136" t="s">
        <v>948</v>
      </c>
      <c r="AL174" s="136" t="s">
        <v>941</v>
      </c>
      <c r="AM174" s="136" t="s">
        <v>7425</v>
      </c>
      <c r="AN174" s="136" t="s">
        <v>941</v>
      </c>
      <c r="AO174" s="136" t="s">
        <v>941</v>
      </c>
      <c r="AP174" s="136" t="s">
        <v>941</v>
      </c>
      <c r="AQ174" s="136" t="s">
        <v>941</v>
      </c>
      <c r="AR174" s="136" t="s">
        <v>941</v>
      </c>
      <c r="AS174" s="136" t="s">
        <v>941</v>
      </c>
      <c r="AT174" s="136" t="s">
        <v>941</v>
      </c>
      <c r="AU174" s="136" t="s">
        <v>941</v>
      </c>
      <c r="AV174" s="136" t="s">
        <v>941</v>
      </c>
      <c r="AW174" s="136" t="s">
        <v>941</v>
      </c>
      <c r="AX174" s="136" t="s">
        <v>941</v>
      </c>
      <c r="AY174" s="136" t="s">
        <v>941</v>
      </c>
      <c r="AZ174" s="136" t="s">
        <v>941</v>
      </c>
      <c r="BA174" s="136" t="s">
        <v>941</v>
      </c>
      <c r="BB174" s="136" t="s">
        <v>941</v>
      </c>
      <c r="BC174" s="136" t="s">
        <v>941</v>
      </c>
      <c r="BD174" s="136" t="s">
        <v>941</v>
      </c>
      <c r="BE174" s="136" t="s">
        <v>941</v>
      </c>
      <c r="BF174" s="136" t="s">
        <v>941</v>
      </c>
      <c r="BG174" s="136" t="s">
        <v>941</v>
      </c>
      <c r="BH174" s="136" t="s">
        <v>941</v>
      </c>
      <c r="BI174" s="136" t="s">
        <v>941</v>
      </c>
      <c r="BJ174" s="136" t="s">
        <v>941</v>
      </c>
      <c r="BK174" s="136" t="s">
        <v>7426</v>
      </c>
      <c r="BL174" s="136" t="s">
        <v>941</v>
      </c>
      <c r="BM174" s="136" t="s">
        <v>941</v>
      </c>
      <c r="BN174" s="136" t="s">
        <v>941</v>
      </c>
      <c r="BO174" s="136" t="s">
        <v>974</v>
      </c>
      <c r="BP174" s="136" t="s">
        <v>941</v>
      </c>
      <c r="BQ174" s="136" t="s">
        <v>941</v>
      </c>
      <c r="BR174" s="136" t="s">
        <v>941</v>
      </c>
      <c r="BS174" s="136" t="s">
        <v>941</v>
      </c>
      <c r="BT174" s="136" t="s">
        <v>941</v>
      </c>
      <c r="BU174" s="136" t="s">
        <v>941</v>
      </c>
      <c r="BV174" s="136" t="s">
        <v>941</v>
      </c>
      <c r="BW174" s="136" t="s">
        <v>941</v>
      </c>
      <c r="BX174" s="136" t="s">
        <v>941</v>
      </c>
      <c r="BY174" s="136" t="s">
        <v>941</v>
      </c>
      <c r="BZ174" s="136" t="s">
        <v>941</v>
      </c>
      <c r="CA174" s="136" t="s">
        <v>941</v>
      </c>
      <c r="CB174" s="136" t="s">
        <v>7427</v>
      </c>
      <c r="CC174" s="136" t="s">
        <v>956</v>
      </c>
      <c r="CD174" s="136" t="s">
        <v>7428</v>
      </c>
      <c r="CE174" s="136" t="s">
        <v>948</v>
      </c>
      <c r="CF174" s="136" t="s">
        <v>941</v>
      </c>
      <c r="CG174" s="136" t="s">
        <v>7428</v>
      </c>
      <c r="CH174" s="136" t="s">
        <v>1204</v>
      </c>
      <c r="CI174" s="136" t="s">
        <v>7429</v>
      </c>
      <c r="CJ174" s="136" t="s">
        <v>7429</v>
      </c>
      <c r="CK174" s="136" t="s">
        <v>941</v>
      </c>
      <c r="CL174" s="136" t="s">
        <v>941</v>
      </c>
      <c r="CM174" s="136" t="s">
        <v>941</v>
      </c>
      <c r="CN174" s="136" t="s">
        <v>7429</v>
      </c>
      <c r="CO174" s="136" t="s">
        <v>3484</v>
      </c>
      <c r="CP174" s="136" t="s">
        <v>941</v>
      </c>
      <c r="CQ174" s="136" t="s">
        <v>941</v>
      </c>
      <c r="CR174" s="136" t="s">
        <v>941</v>
      </c>
      <c r="CS174" s="136" t="s">
        <v>941</v>
      </c>
      <c r="CT174" s="136" t="s">
        <v>941</v>
      </c>
      <c r="CU174" s="136" t="s">
        <v>941</v>
      </c>
      <c r="CV174" s="136" t="s">
        <v>941</v>
      </c>
      <c r="CW174" s="136" t="s">
        <v>941</v>
      </c>
      <c r="CX174" s="136" t="s">
        <v>941</v>
      </c>
      <c r="CY174" s="136" t="s">
        <v>941</v>
      </c>
      <c r="CZ174" s="136" t="s">
        <v>941</v>
      </c>
      <c r="DA174" s="136" t="s">
        <v>941</v>
      </c>
      <c r="DB174" s="136" t="s">
        <v>941</v>
      </c>
      <c r="DC174" s="136" t="s">
        <v>941</v>
      </c>
      <c r="DD174" s="136" t="s">
        <v>941</v>
      </c>
      <c r="DE174" s="136" t="s">
        <v>941</v>
      </c>
      <c r="DF174" s="136" t="s">
        <v>941</v>
      </c>
      <c r="DG174" s="136" t="s">
        <v>941</v>
      </c>
      <c r="DH174" s="136" t="s">
        <v>941</v>
      </c>
      <c r="DI174" s="136" t="s">
        <v>941</v>
      </c>
      <c r="DJ174" s="136" t="s">
        <v>1692</v>
      </c>
      <c r="DK174" s="137">
        <v>42761.441782407404</v>
      </c>
      <c r="DL174" s="136" t="s">
        <v>1692</v>
      </c>
      <c r="DM174" s="137">
        <v>42761.441782407404</v>
      </c>
      <c r="DN174" s="133">
        <v>42086.587812500002</v>
      </c>
      <c r="DO174" s="132" t="s">
        <v>957</v>
      </c>
      <c r="DP174" s="133">
        <v>42086.587812500002</v>
      </c>
    </row>
    <row r="175" spans="1:120" ht="43.5" x14ac:dyDescent="0.35">
      <c r="A175" s="135">
        <v>174</v>
      </c>
      <c r="B175" s="136" t="s">
        <v>4364</v>
      </c>
      <c r="C175" s="135">
        <v>307</v>
      </c>
      <c r="D175" s="135" t="b">
        <v>1</v>
      </c>
      <c r="E175" s="136" t="s">
        <v>941</v>
      </c>
      <c r="F175" s="136" t="s">
        <v>2080</v>
      </c>
      <c r="G175" s="136" t="s">
        <v>943</v>
      </c>
      <c r="H175" s="136" t="s">
        <v>2081</v>
      </c>
      <c r="I175" s="136" t="s">
        <v>4793</v>
      </c>
      <c r="J175" s="136" t="s">
        <v>2080</v>
      </c>
      <c r="K175" s="136" t="s">
        <v>447</v>
      </c>
      <c r="L175" s="136" t="s">
        <v>2081</v>
      </c>
      <c r="M175" s="136" t="s">
        <v>2082</v>
      </c>
      <c r="N175" s="136" t="s">
        <v>2083</v>
      </c>
      <c r="O175" s="136" t="s">
        <v>7430</v>
      </c>
      <c r="P175" s="136" t="s">
        <v>948</v>
      </c>
      <c r="Q175" s="136" t="s">
        <v>948</v>
      </c>
      <c r="R175" s="136" t="s">
        <v>948</v>
      </c>
      <c r="S175" s="136" t="s">
        <v>7430</v>
      </c>
      <c r="T175" s="136" t="s">
        <v>7431</v>
      </c>
      <c r="U175" s="136" t="s">
        <v>7432</v>
      </c>
      <c r="V175" s="136" t="s">
        <v>7433</v>
      </c>
      <c r="W175" s="136" t="s">
        <v>2084</v>
      </c>
      <c r="X175" s="136" t="s">
        <v>7434</v>
      </c>
      <c r="Y175" s="136" t="s">
        <v>948</v>
      </c>
      <c r="Z175" s="136" t="s">
        <v>948</v>
      </c>
      <c r="AA175" s="136" t="s">
        <v>7435</v>
      </c>
      <c r="AB175" s="136" t="s">
        <v>7435</v>
      </c>
      <c r="AC175" s="136" t="s">
        <v>948</v>
      </c>
      <c r="AD175" s="136" t="s">
        <v>7435</v>
      </c>
      <c r="AE175" s="136" t="s">
        <v>7436</v>
      </c>
      <c r="AF175" s="136" t="s">
        <v>7437</v>
      </c>
      <c r="AG175" s="136" t="s">
        <v>1366</v>
      </c>
      <c r="AH175" s="136" t="s">
        <v>7438</v>
      </c>
      <c r="AI175" s="136" t="s">
        <v>948</v>
      </c>
      <c r="AJ175" s="136" t="s">
        <v>7439</v>
      </c>
      <c r="AK175" s="136" t="s">
        <v>948</v>
      </c>
      <c r="AL175" s="136" t="s">
        <v>941</v>
      </c>
      <c r="AM175" s="136" t="s">
        <v>7440</v>
      </c>
      <c r="AN175" s="136" t="s">
        <v>941</v>
      </c>
      <c r="AO175" s="136" t="s">
        <v>941</v>
      </c>
      <c r="AP175" s="136" t="s">
        <v>941</v>
      </c>
      <c r="AQ175" s="136" t="s">
        <v>941</v>
      </c>
      <c r="AR175" s="136" t="s">
        <v>941</v>
      </c>
      <c r="AS175" s="136" t="s">
        <v>941</v>
      </c>
      <c r="AT175" s="136" t="s">
        <v>941</v>
      </c>
      <c r="AU175" s="136" t="s">
        <v>941</v>
      </c>
      <c r="AV175" s="136" t="s">
        <v>941</v>
      </c>
      <c r="AW175" s="136" t="s">
        <v>941</v>
      </c>
      <c r="AX175" s="136" t="s">
        <v>941</v>
      </c>
      <c r="AY175" s="136" t="s">
        <v>941</v>
      </c>
      <c r="AZ175" s="136" t="s">
        <v>941</v>
      </c>
      <c r="BA175" s="136" t="s">
        <v>941</v>
      </c>
      <c r="BB175" s="136" t="s">
        <v>941</v>
      </c>
      <c r="BC175" s="136" t="s">
        <v>941</v>
      </c>
      <c r="BD175" s="136" t="s">
        <v>941</v>
      </c>
      <c r="BE175" s="136" t="s">
        <v>941</v>
      </c>
      <c r="BF175" s="136" t="s">
        <v>941</v>
      </c>
      <c r="BG175" s="136" t="s">
        <v>941</v>
      </c>
      <c r="BH175" s="136" t="s">
        <v>941</v>
      </c>
      <c r="BI175" s="136" t="s">
        <v>941</v>
      </c>
      <c r="BJ175" s="136" t="s">
        <v>941</v>
      </c>
      <c r="BK175" s="136" t="s">
        <v>941</v>
      </c>
      <c r="BL175" s="136" t="s">
        <v>941</v>
      </c>
      <c r="BM175" s="136" t="s">
        <v>941</v>
      </c>
      <c r="BN175" s="136" t="s">
        <v>941</v>
      </c>
      <c r="BO175" s="136" t="s">
        <v>941</v>
      </c>
      <c r="BP175" s="136" t="s">
        <v>941</v>
      </c>
      <c r="BQ175" s="136" t="s">
        <v>941</v>
      </c>
      <c r="BR175" s="136" t="s">
        <v>941</v>
      </c>
      <c r="BS175" s="136" t="s">
        <v>941</v>
      </c>
      <c r="BT175" s="136" t="s">
        <v>941</v>
      </c>
      <c r="BU175" s="136" t="s">
        <v>941</v>
      </c>
      <c r="BV175" s="136" t="s">
        <v>941</v>
      </c>
      <c r="BW175" s="136" t="s">
        <v>941</v>
      </c>
      <c r="BX175" s="136" t="s">
        <v>941</v>
      </c>
      <c r="BY175" s="136" t="s">
        <v>941</v>
      </c>
      <c r="BZ175" s="136" t="s">
        <v>941</v>
      </c>
      <c r="CA175" s="136" t="s">
        <v>941</v>
      </c>
      <c r="CB175" s="136" t="s">
        <v>948</v>
      </c>
      <c r="CC175" s="136" t="s">
        <v>948</v>
      </c>
      <c r="CD175" s="136" t="s">
        <v>941</v>
      </c>
      <c r="CE175" s="136" t="s">
        <v>948</v>
      </c>
      <c r="CF175" s="136" t="s">
        <v>941</v>
      </c>
      <c r="CG175" s="136" t="s">
        <v>948</v>
      </c>
      <c r="CH175" s="136" t="s">
        <v>948</v>
      </c>
      <c r="CI175" s="136" t="s">
        <v>941</v>
      </c>
      <c r="CJ175" s="136" t="s">
        <v>941</v>
      </c>
      <c r="CK175" s="136" t="s">
        <v>941</v>
      </c>
      <c r="CL175" s="136" t="s">
        <v>941</v>
      </c>
      <c r="CM175" s="136" t="s">
        <v>941</v>
      </c>
      <c r="CN175" s="136" t="s">
        <v>948</v>
      </c>
      <c r="CO175" s="136" t="s">
        <v>540</v>
      </c>
      <c r="CP175" s="136" t="s">
        <v>941</v>
      </c>
      <c r="CQ175" s="136" t="s">
        <v>941</v>
      </c>
      <c r="CR175" s="136" t="s">
        <v>941</v>
      </c>
      <c r="CS175" s="136" t="s">
        <v>941</v>
      </c>
      <c r="CT175" s="136" t="s">
        <v>941</v>
      </c>
      <c r="CU175" s="136" t="s">
        <v>941</v>
      </c>
      <c r="CV175" s="136" t="s">
        <v>941</v>
      </c>
      <c r="CW175" s="136" t="s">
        <v>941</v>
      </c>
      <c r="CX175" s="136" t="s">
        <v>941</v>
      </c>
      <c r="CY175" s="136" t="s">
        <v>941</v>
      </c>
      <c r="CZ175" s="136" t="s">
        <v>941</v>
      </c>
      <c r="DA175" s="136" t="s">
        <v>941</v>
      </c>
      <c r="DB175" s="136" t="s">
        <v>941</v>
      </c>
      <c r="DC175" s="136" t="s">
        <v>941</v>
      </c>
      <c r="DD175" s="136" t="s">
        <v>941</v>
      </c>
      <c r="DE175" s="136" t="s">
        <v>941</v>
      </c>
      <c r="DF175" s="136" t="s">
        <v>941</v>
      </c>
      <c r="DG175" s="136" t="s">
        <v>941</v>
      </c>
      <c r="DH175" s="136" t="s">
        <v>941</v>
      </c>
      <c r="DI175" s="136" t="s">
        <v>941</v>
      </c>
      <c r="DJ175" s="136" t="s">
        <v>1692</v>
      </c>
      <c r="DK175" s="137">
        <v>42761.449988425928</v>
      </c>
      <c r="DL175" s="136" t="s">
        <v>1692</v>
      </c>
      <c r="DM175" s="137">
        <v>42761.449988425928</v>
      </c>
      <c r="DN175" s="133">
        <v>42086.587824074071</v>
      </c>
      <c r="DO175" s="132" t="s">
        <v>957</v>
      </c>
      <c r="DP175" s="133">
        <v>42086.587824074071</v>
      </c>
    </row>
    <row r="176" spans="1:120" ht="58" x14ac:dyDescent="0.35">
      <c r="A176" s="135">
        <v>175</v>
      </c>
      <c r="B176" s="136" t="s">
        <v>4364</v>
      </c>
      <c r="C176" s="135">
        <v>434</v>
      </c>
      <c r="D176" s="135" t="b">
        <v>1</v>
      </c>
      <c r="E176" s="136" t="s">
        <v>941</v>
      </c>
      <c r="F176" s="136" t="s">
        <v>7441</v>
      </c>
      <c r="G176" s="136" t="s">
        <v>981</v>
      </c>
      <c r="H176" s="136" t="s">
        <v>3624</v>
      </c>
      <c r="I176" s="136" t="s">
        <v>7442</v>
      </c>
      <c r="J176" s="136" t="s">
        <v>7441</v>
      </c>
      <c r="K176" s="136" t="s">
        <v>941</v>
      </c>
      <c r="L176" s="136" t="s">
        <v>3624</v>
      </c>
      <c r="M176" s="136" t="s">
        <v>1195</v>
      </c>
      <c r="N176" s="136" t="s">
        <v>3625</v>
      </c>
      <c r="O176" s="136" t="s">
        <v>7443</v>
      </c>
      <c r="P176" s="136" t="s">
        <v>3626</v>
      </c>
      <c r="Q176" s="136" t="s">
        <v>948</v>
      </c>
      <c r="R176" s="136" t="s">
        <v>948</v>
      </c>
      <c r="S176" s="136" t="s">
        <v>7444</v>
      </c>
      <c r="T176" s="136" t="s">
        <v>1455</v>
      </c>
      <c r="U176" s="136" t="s">
        <v>7445</v>
      </c>
      <c r="V176" s="136" t="s">
        <v>948</v>
      </c>
      <c r="W176" s="136" t="s">
        <v>948</v>
      </c>
      <c r="X176" s="136" t="s">
        <v>948</v>
      </c>
      <c r="Y176" s="136" t="s">
        <v>1905</v>
      </c>
      <c r="Z176" s="136" t="s">
        <v>7446</v>
      </c>
      <c r="AA176" s="136" t="s">
        <v>7447</v>
      </c>
      <c r="AB176" s="136" t="s">
        <v>7448</v>
      </c>
      <c r="AC176" s="136" t="s">
        <v>948</v>
      </c>
      <c r="AD176" s="136" t="s">
        <v>7448</v>
      </c>
      <c r="AE176" s="136" t="s">
        <v>7449</v>
      </c>
      <c r="AF176" s="136" t="s">
        <v>7450</v>
      </c>
      <c r="AG176" s="136" t="s">
        <v>1156</v>
      </c>
      <c r="AH176" s="136" t="s">
        <v>7451</v>
      </c>
      <c r="AI176" s="136" t="s">
        <v>948</v>
      </c>
      <c r="AJ176" s="136" t="s">
        <v>948</v>
      </c>
      <c r="AK176" s="136" t="s">
        <v>948</v>
      </c>
      <c r="AL176" s="136" t="s">
        <v>941</v>
      </c>
      <c r="AM176" s="136" t="s">
        <v>7451</v>
      </c>
      <c r="AN176" s="136" t="s">
        <v>941</v>
      </c>
      <c r="AO176" s="136" t="s">
        <v>941</v>
      </c>
      <c r="AP176" s="136" t="s">
        <v>941</v>
      </c>
      <c r="AQ176" s="136" t="s">
        <v>941</v>
      </c>
      <c r="AR176" s="136" t="s">
        <v>941</v>
      </c>
      <c r="AS176" s="136" t="s">
        <v>941</v>
      </c>
      <c r="AT176" s="136" t="s">
        <v>941</v>
      </c>
      <c r="AU176" s="136" t="s">
        <v>941</v>
      </c>
      <c r="AV176" s="136" t="s">
        <v>941</v>
      </c>
      <c r="AW176" s="136" t="s">
        <v>941</v>
      </c>
      <c r="AX176" s="136" t="s">
        <v>941</v>
      </c>
      <c r="AY176" s="136" t="s">
        <v>941</v>
      </c>
      <c r="AZ176" s="136" t="s">
        <v>941</v>
      </c>
      <c r="BA176" s="136" t="s">
        <v>941</v>
      </c>
      <c r="BB176" s="136" t="s">
        <v>941</v>
      </c>
      <c r="BC176" s="136" t="s">
        <v>941</v>
      </c>
      <c r="BD176" s="136" t="s">
        <v>941</v>
      </c>
      <c r="BE176" s="136" t="s">
        <v>941</v>
      </c>
      <c r="BF176" s="136" t="s">
        <v>941</v>
      </c>
      <c r="BG176" s="136" t="s">
        <v>941</v>
      </c>
      <c r="BH176" s="136" t="s">
        <v>941</v>
      </c>
      <c r="BI176" s="136" t="s">
        <v>941</v>
      </c>
      <c r="BJ176" s="136" t="s">
        <v>941</v>
      </c>
      <c r="BK176" s="136" t="s">
        <v>941</v>
      </c>
      <c r="BL176" s="136" t="s">
        <v>941</v>
      </c>
      <c r="BM176" s="136" t="s">
        <v>941</v>
      </c>
      <c r="BN176" s="136" t="s">
        <v>941</v>
      </c>
      <c r="BO176" s="136" t="s">
        <v>941</v>
      </c>
      <c r="BP176" s="136" t="s">
        <v>941</v>
      </c>
      <c r="BQ176" s="136" t="s">
        <v>941</v>
      </c>
      <c r="BR176" s="136" t="s">
        <v>941</v>
      </c>
      <c r="BS176" s="136" t="s">
        <v>1493</v>
      </c>
      <c r="BT176" s="136" t="s">
        <v>941</v>
      </c>
      <c r="BU176" s="136" t="s">
        <v>941</v>
      </c>
      <c r="BV176" s="136" t="s">
        <v>941</v>
      </c>
      <c r="BW176" s="136" t="s">
        <v>941</v>
      </c>
      <c r="BX176" s="136" t="s">
        <v>941</v>
      </c>
      <c r="BY176" s="136" t="s">
        <v>941</v>
      </c>
      <c r="BZ176" s="136" t="s">
        <v>941</v>
      </c>
      <c r="CA176" s="136" t="s">
        <v>941</v>
      </c>
      <c r="CB176" s="136" t="s">
        <v>1493</v>
      </c>
      <c r="CC176" s="136" t="s">
        <v>948</v>
      </c>
      <c r="CD176" s="136" t="s">
        <v>941</v>
      </c>
      <c r="CE176" s="136" t="s">
        <v>948</v>
      </c>
      <c r="CF176" s="136" t="s">
        <v>941</v>
      </c>
      <c r="CG176" s="136" t="s">
        <v>948</v>
      </c>
      <c r="CH176" s="136" t="s">
        <v>948</v>
      </c>
      <c r="CI176" s="136" t="s">
        <v>941</v>
      </c>
      <c r="CJ176" s="136" t="s">
        <v>941</v>
      </c>
      <c r="CK176" s="136" t="s">
        <v>941</v>
      </c>
      <c r="CL176" s="136" t="s">
        <v>941</v>
      </c>
      <c r="CM176" s="136" t="s">
        <v>941</v>
      </c>
      <c r="CN176" s="136" t="s">
        <v>948</v>
      </c>
      <c r="CO176" s="136" t="s">
        <v>540</v>
      </c>
      <c r="CP176" s="136" t="s">
        <v>941</v>
      </c>
      <c r="CQ176" s="136" t="s">
        <v>941</v>
      </c>
      <c r="CR176" s="136" t="s">
        <v>941</v>
      </c>
      <c r="CS176" s="136" t="s">
        <v>941</v>
      </c>
      <c r="CT176" s="136" t="s">
        <v>941</v>
      </c>
      <c r="CU176" s="136" t="s">
        <v>941</v>
      </c>
      <c r="CV176" s="136" t="s">
        <v>941</v>
      </c>
      <c r="CW176" s="136" t="s">
        <v>941</v>
      </c>
      <c r="CX176" s="136" t="s">
        <v>941</v>
      </c>
      <c r="CY176" s="136" t="s">
        <v>941</v>
      </c>
      <c r="CZ176" s="136" t="s">
        <v>941</v>
      </c>
      <c r="DA176" s="136" t="s">
        <v>941</v>
      </c>
      <c r="DB176" s="136" t="s">
        <v>941</v>
      </c>
      <c r="DC176" s="136" t="s">
        <v>941</v>
      </c>
      <c r="DD176" s="136" t="s">
        <v>941</v>
      </c>
      <c r="DE176" s="136" t="s">
        <v>941</v>
      </c>
      <c r="DF176" s="136" t="s">
        <v>941</v>
      </c>
      <c r="DG176" s="136" t="s">
        <v>941</v>
      </c>
      <c r="DH176" s="136" t="s">
        <v>941</v>
      </c>
      <c r="DI176" s="136" t="s">
        <v>941</v>
      </c>
      <c r="DJ176" s="136" t="s">
        <v>1692</v>
      </c>
      <c r="DK176" s="137">
        <v>42761.458726851852</v>
      </c>
      <c r="DL176" s="136" t="s">
        <v>1692</v>
      </c>
      <c r="DM176" s="137">
        <v>42800.499606481484</v>
      </c>
      <c r="DN176" s="133">
        <v>42086.587858796294</v>
      </c>
      <c r="DO176" s="132" t="s">
        <v>957</v>
      </c>
      <c r="DP176" s="133">
        <v>42086.587858796294</v>
      </c>
    </row>
    <row r="177" spans="1:120" ht="130.5" x14ac:dyDescent="0.35">
      <c r="A177" s="135">
        <v>176</v>
      </c>
      <c r="B177" s="136" t="s">
        <v>4364</v>
      </c>
      <c r="C177" s="135">
        <v>465</v>
      </c>
      <c r="D177" s="135" t="b">
        <v>1</v>
      </c>
      <c r="E177" s="136" t="s">
        <v>1196</v>
      </c>
      <c r="F177" s="136" t="s">
        <v>3824</v>
      </c>
      <c r="G177" s="136" t="s">
        <v>1158</v>
      </c>
      <c r="H177" s="136" t="s">
        <v>2000</v>
      </c>
      <c r="I177" s="136" t="s">
        <v>941</v>
      </c>
      <c r="J177" s="136" t="s">
        <v>3824</v>
      </c>
      <c r="K177" s="136" t="s">
        <v>429</v>
      </c>
      <c r="L177" s="136" t="s">
        <v>2000</v>
      </c>
      <c r="M177" s="136" t="s">
        <v>2001</v>
      </c>
      <c r="N177" s="136" t="s">
        <v>2002</v>
      </c>
      <c r="O177" s="136" t="s">
        <v>7452</v>
      </c>
      <c r="P177" s="136" t="s">
        <v>7453</v>
      </c>
      <c r="Q177" s="136" t="s">
        <v>948</v>
      </c>
      <c r="R177" s="136" t="s">
        <v>948</v>
      </c>
      <c r="S177" s="136" t="s">
        <v>7454</v>
      </c>
      <c r="T177" s="136" t="s">
        <v>7455</v>
      </c>
      <c r="U177" s="136" t="s">
        <v>7456</v>
      </c>
      <c r="V177" s="136" t="s">
        <v>948</v>
      </c>
      <c r="W177" s="136" t="s">
        <v>948</v>
      </c>
      <c r="X177" s="136" t="s">
        <v>948</v>
      </c>
      <c r="Y177" s="136" t="s">
        <v>7457</v>
      </c>
      <c r="Z177" s="136" t="s">
        <v>7458</v>
      </c>
      <c r="AA177" s="136" t="s">
        <v>7459</v>
      </c>
      <c r="AB177" s="136" t="s">
        <v>7460</v>
      </c>
      <c r="AC177" s="136" t="s">
        <v>948</v>
      </c>
      <c r="AD177" s="136" t="s">
        <v>7460</v>
      </c>
      <c r="AE177" s="136" t="s">
        <v>7461</v>
      </c>
      <c r="AF177" s="136" t="s">
        <v>7462</v>
      </c>
      <c r="AG177" s="136" t="s">
        <v>1489</v>
      </c>
      <c r="AH177" s="136" t="s">
        <v>7463</v>
      </c>
      <c r="AI177" s="136" t="s">
        <v>948</v>
      </c>
      <c r="AJ177" s="136" t="s">
        <v>948</v>
      </c>
      <c r="AK177" s="136" t="s">
        <v>948</v>
      </c>
      <c r="AL177" s="136" t="s">
        <v>941</v>
      </c>
      <c r="AM177" s="136" t="s">
        <v>7463</v>
      </c>
      <c r="AN177" s="136" t="s">
        <v>7452</v>
      </c>
      <c r="AO177" s="136" t="s">
        <v>7453</v>
      </c>
      <c r="AP177" s="136" t="s">
        <v>948</v>
      </c>
      <c r="AQ177" s="136" t="s">
        <v>948</v>
      </c>
      <c r="AR177" s="136" t="s">
        <v>7454</v>
      </c>
      <c r="AS177" s="136" t="s">
        <v>7455</v>
      </c>
      <c r="AT177" s="136" t="s">
        <v>7456</v>
      </c>
      <c r="AU177" s="136" t="s">
        <v>941</v>
      </c>
      <c r="AV177" s="136" t="s">
        <v>941</v>
      </c>
      <c r="AW177" s="136" t="s">
        <v>941</v>
      </c>
      <c r="AX177" s="136" t="s">
        <v>7457</v>
      </c>
      <c r="AY177" s="136" t="s">
        <v>7458</v>
      </c>
      <c r="AZ177" s="136" t="s">
        <v>7459</v>
      </c>
      <c r="BA177" s="136" t="s">
        <v>7460</v>
      </c>
      <c r="BB177" s="136" t="s">
        <v>948</v>
      </c>
      <c r="BC177" s="136" t="s">
        <v>7460</v>
      </c>
      <c r="BD177" s="136" t="s">
        <v>7461</v>
      </c>
      <c r="BE177" s="136" t="s">
        <v>7462</v>
      </c>
      <c r="BF177" s="136" t="s">
        <v>7463</v>
      </c>
      <c r="BG177" s="136" t="s">
        <v>948</v>
      </c>
      <c r="BH177" s="136" t="s">
        <v>948</v>
      </c>
      <c r="BI177" s="136" t="s">
        <v>948</v>
      </c>
      <c r="BJ177" s="136" t="s">
        <v>7463</v>
      </c>
      <c r="BK177" s="136" t="s">
        <v>941</v>
      </c>
      <c r="BL177" s="136" t="s">
        <v>941</v>
      </c>
      <c r="BM177" s="136" t="s">
        <v>941</v>
      </c>
      <c r="BN177" s="136" t="s">
        <v>941</v>
      </c>
      <c r="BO177" s="136" t="s">
        <v>941</v>
      </c>
      <c r="BP177" s="136" t="s">
        <v>941</v>
      </c>
      <c r="BQ177" s="136" t="s">
        <v>941</v>
      </c>
      <c r="BR177" s="136" t="s">
        <v>941</v>
      </c>
      <c r="BS177" s="136" t="s">
        <v>941</v>
      </c>
      <c r="BT177" s="136" t="s">
        <v>941</v>
      </c>
      <c r="BU177" s="136" t="s">
        <v>941</v>
      </c>
      <c r="BV177" s="136" t="s">
        <v>941</v>
      </c>
      <c r="BW177" s="136" t="s">
        <v>941</v>
      </c>
      <c r="BX177" s="136" t="s">
        <v>941</v>
      </c>
      <c r="BY177" s="136" t="s">
        <v>941</v>
      </c>
      <c r="BZ177" s="136" t="s">
        <v>941</v>
      </c>
      <c r="CA177" s="136" t="s">
        <v>941</v>
      </c>
      <c r="CB177" s="136" t="s">
        <v>948</v>
      </c>
      <c r="CC177" s="136" t="s">
        <v>948</v>
      </c>
      <c r="CD177" s="136" t="s">
        <v>941</v>
      </c>
      <c r="CE177" s="136" t="s">
        <v>948</v>
      </c>
      <c r="CF177" s="136" t="s">
        <v>941</v>
      </c>
      <c r="CG177" s="136" t="s">
        <v>948</v>
      </c>
      <c r="CH177" s="136" t="s">
        <v>1791</v>
      </c>
      <c r="CI177" s="136" t="s">
        <v>7464</v>
      </c>
      <c r="CJ177" s="136" t="s">
        <v>941</v>
      </c>
      <c r="CK177" s="136" t="s">
        <v>941</v>
      </c>
      <c r="CL177" s="136" t="s">
        <v>941</v>
      </c>
      <c r="CM177" s="136" t="s">
        <v>7464</v>
      </c>
      <c r="CN177" s="136" t="s">
        <v>7464</v>
      </c>
      <c r="CO177" s="136" t="s">
        <v>7465</v>
      </c>
      <c r="CP177" s="136" t="s">
        <v>941</v>
      </c>
      <c r="CQ177" s="136" t="s">
        <v>941</v>
      </c>
      <c r="CR177" s="136" t="s">
        <v>941</v>
      </c>
      <c r="CS177" s="136" t="s">
        <v>941</v>
      </c>
      <c r="CT177" s="136" t="s">
        <v>941</v>
      </c>
      <c r="CU177" s="136" t="s">
        <v>941</v>
      </c>
      <c r="CV177" s="136" t="s">
        <v>941</v>
      </c>
      <c r="CW177" s="136" t="s">
        <v>941</v>
      </c>
      <c r="CX177" s="136" t="s">
        <v>941</v>
      </c>
      <c r="CY177" s="136" t="s">
        <v>941</v>
      </c>
      <c r="CZ177" s="136" t="s">
        <v>941</v>
      </c>
      <c r="DA177" s="136" t="s">
        <v>941</v>
      </c>
      <c r="DB177" s="136" t="s">
        <v>941</v>
      </c>
      <c r="DC177" s="136" t="s">
        <v>941</v>
      </c>
      <c r="DD177" s="136" t="s">
        <v>941</v>
      </c>
      <c r="DE177" s="136" t="s">
        <v>941</v>
      </c>
      <c r="DF177" s="136" t="s">
        <v>941</v>
      </c>
      <c r="DG177" s="136" t="s">
        <v>941</v>
      </c>
      <c r="DH177" s="136" t="s">
        <v>941</v>
      </c>
      <c r="DI177" s="136" t="s">
        <v>941</v>
      </c>
      <c r="DJ177" s="136" t="s">
        <v>1692</v>
      </c>
      <c r="DK177" s="137">
        <v>42761.460532407407</v>
      </c>
      <c r="DL177" s="136" t="s">
        <v>1692</v>
      </c>
      <c r="DM177" s="137">
        <v>42761.460543981484</v>
      </c>
      <c r="DN177" s="133">
        <v>42086.587870370371</v>
      </c>
      <c r="DO177" s="132" t="s">
        <v>957</v>
      </c>
      <c r="DP177" s="133">
        <v>42086.587870370371</v>
      </c>
    </row>
    <row r="178" spans="1:120" ht="43.5" x14ac:dyDescent="0.35">
      <c r="A178" s="135">
        <v>177</v>
      </c>
      <c r="B178" s="136" t="s">
        <v>4364</v>
      </c>
      <c r="C178" s="135">
        <v>520</v>
      </c>
      <c r="D178" s="135" t="b">
        <v>1</v>
      </c>
      <c r="E178" s="136" t="s">
        <v>941</v>
      </c>
      <c r="F178" s="136" t="s">
        <v>4095</v>
      </c>
      <c r="G178" s="136" t="s">
        <v>1135</v>
      </c>
      <c r="H178" s="136" t="s">
        <v>1941</v>
      </c>
      <c r="I178" s="136" t="s">
        <v>7442</v>
      </c>
      <c r="J178" s="136" t="s">
        <v>4096</v>
      </c>
      <c r="K178" s="136" t="s">
        <v>405</v>
      </c>
      <c r="L178" s="136" t="s">
        <v>1941</v>
      </c>
      <c r="M178" s="136" t="s">
        <v>1942</v>
      </c>
      <c r="N178" s="136" t="s">
        <v>4097</v>
      </c>
      <c r="O178" s="136" t="s">
        <v>7466</v>
      </c>
      <c r="P178" s="136" t="s">
        <v>948</v>
      </c>
      <c r="Q178" s="136" t="s">
        <v>948</v>
      </c>
      <c r="R178" s="136" t="s">
        <v>948</v>
      </c>
      <c r="S178" s="136" t="s">
        <v>7466</v>
      </c>
      <c r="T178" s="136" t="s">
        <v>7467</v>
      </c>
      <c r="U178" s="136" t="s">
        <v>7468</v>
      </c>
      <c r="V178" s="136" t="s">
        <v>948</v>
      </c>
      <c r="W178" s="136" t="s">
        <v>948</v>
      </c>
      <c r="X178" s="136" t="s">
        <v>948</v>
      </c>
      <c r="Y178" s="136" t="s">
        <v>7469</v>
      </c>
      <c r="Z178" s="136" t="s">
        <v>7470</v>
      </c>
      <c r="AA178" s="136" t="s">
        <v>7471</v>
      </c>
      <c r="AB178" s="136" t="s">
        <v>3599</v>
      </c>
      <c r="AC178" s="136" t="s">
        <v>7472</v>
      </c>
      <c r="AD178" s="136" t="s">
        <v>7473</v>
      </c>
      <c r="AE178" s="136" t="s">
        <v>7474</v>
      </c>
      <c r="AF178" s="136" t="s">
        <v>7475</v>
      </c>
      <c r="AG178" s="136" t="s">
        <v>1270</v>
      </c>
      <c r="AH178" s="136" t="s">
        <v>7476</v>
      </c>
      <c r="AI178" s="136" t="s">
        <v>948</v>
      </c>
      <c r="AJ178" s="136" t="s">
        <v>948</v>
      </c>
      <c r="AK178" s="136" t="s">
        <v>948</v>
      </c>
      <c r="AL178" s="136" t="s">
        <v>941</v>
      </c>
      <c r="AM178" s="136" t="s">
        <v>7476</v>
      </c>
      <c r="AN178" s="136" t="s">
        <v>941</v>
      </c>
      <c r="AO178" s="136" t="s">
        <v>941</v>
      </c>
      <c r="AP178" s="136" t="s">
        <v>941</v>
      </c>
      <c r="AQ178" s="136" t="s">
        <v>941</v>
      </c>
      <c r="AR178" s="136" t="s">
        <v>941</v>
      </c>
      <c r="AS178" s="136" t="s">
        <v>941</v>
      </c>
      <c r="AT178" s="136" t="s">
        <v>941</v>
      </c>
      <c r="AU178" s="136" t="s">
        <v>941</v>
      </c>
      <c r="AV178" s="136" t="s">
        <v>941</v>
      </c>
      <c r="AW178" s="136" t="s">
        <v>941</v>
      </c>
      <c r="AX178" s="136" t="s">
        <v>941</v>
      </c>
      <c r="AY178" s="136" t="s">
        <v>941</v>
      </c>
      <c r="AZ178" s="136" t="s">
        <v>941</v>
      </c>
      <c r="BA178" s="136" t="s">
        <v>941</v>
      </c>
      <c r="BB178" s="136" t="s">
        <v>941</v>
      </c>
      <c r="BC178" s="136" t="s">
        <v>941</v>
      </c>
      <c r="BD178" s="136" t="s">
        <v>941</v>
      </c>
      <c r="BE178" s="136" t="s">
        <v>941</v>
      </c>
      <c r="BF178" s="136" t="s">
        <v>941</v>
      </c>
      <c r="BG178" s="136" t="s">
        <v>941</v>
      </c>
      <c r="BH178" s="136" t="s">
        <v>941</v>
      </c>
      <c r="BI178" s="136" t="s">
        <v>941</v>
      </c>
      <c r="BJ178" s="136" t="s">
        <v>941</v>
      </c>
      <c r="BK178" s="136" t="s">
        <v>941</v>
      </c>
      <c r="BL178" s="136" t="s">
        <v>941</v>
      </c>
      <c r="BM178" s="136" t="s">
        <v>941</v>
      </c>
      <c r="BN178" s="136" t="s">
        <v>941</v>
      </c>
      <c r="BO178" s="136" t="s">
        <v>941</v>
      </c>
      <c r="BP178" s="136" t="s">
        <v>1348</v>
      </c>
      <c r="BQ178" s="136" t="s">
        <v>941</v>
      </c>
      <c r="BR178" s="136" t="s">
        <v>4100</v>
      </c>
      <c r="BS178" s="136" t="s">
        <v>1315</v>
      </c>
      <c r="BT178" s="136" t="s">
        <v>941</v>
      </c>
      <c r="BU178" s="136" t="s">
        <v>941</v>
      </c>
      <c r="BV178" s="136" t="s">
        <v>941</v>
      </c>
      <c r="BW178" s="136" t="s">
        <v>941</v>
      </c>
      <c r="BX178" s="136" t="s">
        <v>941</v>
      </c>
      <c r="BY178" s="136" t="s">
        <v>941</v>
      </c>
      <c r="BZ178" s="136" t="s">
        <v>941</v>
      </c>
      <c r="CA178" s="136" t="s">
        <v>941</v>
      </c>
      <c r="CB178" s="136" t="s">
        <v>3650</v>
      </c>
      <c r="CC178" s="136" t="s">
        <v>948</v>
      </c>
      <c r="CD178" s="136" t="s">
        <v>941</v>
      </c>
      <c r="CE178" s="136" t="s">
        <v>948</v>
      </c>
      <c r="CF178" s="136" t="s">
        <v>941</v>
      </c>
      <c r="CG178" s="136" t="s">
        <v>948</v>
      </c>
      <c r="CH178" s="136" t="s">
        <v>948</v>
      </c>
      <c r="CI178" s="136" t="s">
        <v>941</v>
      </c>
      <c r="CJ178" s="136" t="s">
        <v>941</v>
      </c>
      <c r="CK178" s="136" t="s">
        <v>941</v>
      </c>
      <c r="CL178" s="136" t="s">
        <v>941</v>
      </c>
      <c r="CM178" s="136" t="s">
        <v>941</v>
      </c>
      <c r="CN178" s="136" t="s">
        <v>948</v>
      </c>
      <c r="CO178" s="136" t="s">
        <v>540</v>
      </c>
      <c r="CP178" s="136" t="s">
        <v>941</v>
      </c>
      <c r="CQ178" s="136" t="s">
        <v>941</v>
      </c>
      <c r="CR178" s="136" t="s">
        <v>941</v>
      </c>
      <c r="CS178" s="136" t="s">
        <v>941</v>
      </c>
      <c r="CT178" s="136" t="s">
        <v>941</v>
      </c>
      <c r="CU178" s="136" t="s">
        <v>941</v>
      </c>
      <c r="CV178" s="136" t="s">
        <v>941</v>
      </c>
      <c r="CW178" s="136" t="s">
        <v>941</v>
      </c>
      <c r="CX178" s="136" t="s">
        <v>941</v>
      </c>
      <c r="CY178" s="136" t="s">
        <v>941</v>
      </c>
      <c r="CZ178" s="136" t="s">
        <v>941</v>
      </c>
      <c r="DA178" s="136" t="s">
        <v>941</v>
      </c>
      <c r="DB178" s="136" t="s">
        <v>941</v>
      </c>
      <c r="DC178" s="136" t="s">
        <v>941</v>
      </c>
      <c r="DD178" s="136" t="s">
        <v>941</v>
      </c>
      <c r="DE178" s="136" t="s">
        <v>941</v>
      </c>
      <c r="DF178" s="136" t="s">
        <v>941</v>
      </c>
      <c r="DG178" s="136" t="s">
        <v>941</v>
      </c>
      <c r="DH178" s="136" t="s">
        <v>941</v>
      </c>
      <c r="DI178" s="136" t="s">
        <v>941</v>
      </c>
      <c r="DJ178" s="136" t="s">
        <v>1692</v>
      </c>
      <c r="DK178" s="137">
        <v>42761.475949074076</v>
      </c>
      <c r="DL178" s="136" t="s">
        <v>1692</v>
      </c>
      <c r="DM178" s="137">
        <v>42761.475949074076</v>
      </c>
      <c r="DN178" s="133">
        <v>42086.587893518517</v>
      </c>
      <c r="DO178" s="132" t="s">
        <v>957</v>
      </c>
      <c r="DP178" s="133">
        <v>42086.587893518517</v>
      </c>
    </row>
    <row r="179" spans="1:120" ht="58" x14ac:dyDescent="0.35">
      <c r="A179" s="135">
        <v>178</v>
      </c>
      <c r="B179" s="136" t="s">
        <v>4364</v>
      </c>
      <c r="C179" s="135">
        <v>272</v>
      </c>
      <c r="D179" s="135" t="b">
        <v>1</v>
      </c>
      <c r="E179" s="136" t="s">
        <v>941</v>
      </c>
      <c r="F179" s="136" t="s">
        <v>7477</v>
      </c>
      <c r="G179" s="136" t="s">
        <v>989</v>
      </c>
      <c r="H179" s="136" t="s">
        <v>3944</v>
      </c>
      <c r="I179" s="136" t="s">
        <v>7009</v>
      </c>
      <c r="J179" s="136" t="s">
        <v>7478</v>
      </c>
      <c r="K179" s="136" t="s">
        <v>531</v>
      </c>
      <c r="L179" s="136" t="s">
        <v>2424</v>
      </c>
      <c r="M179" s="136" t="s">
        <v>2425</v>
      </c>
      <c r="N179" s="136" t="s">
        <v>2426</v>
      </c>
      <c r="O179" s="136" t="s">
        <v>7479</v>
      </c>
      <c r="P179" s="136" t="s">
        <v>7480</v>
      </c>
      <c r="Q179" s="136" t="s">
        <v>7481</v>
      </c>
      <c r="R179" s="136" t="s">
        <v>7482</v>
      </c>
      <c r="S179" s="136" t="s">
        <v>7483</v>
      </c>
      <c r="T179" s="136" t="s">
        <v>7484</v>
      </c>
      <c r="U179" s="136" t="s">
        <v>7485</v>
      </c>
      <c r="V179" s="136" t="s">
        <v>7486</v>
      </c>
      <c r="W179" s="136" t="s">
        <v>7487</v>
      </c>
      <c r="X179" s="136" t="s">
        <v>7488</v>
      </c>
      <c r="Y179" s="136" t="s">
        <v>7489</v>
      </c>
      <c r="Z179" s="136" t="s">
        <v>7490</v>
      </c>
      <c r="AA179" s="136" t="s">
        <v>7491</v>
      </c>
      <c r="AB179" s="136" t="s">
        <v>7492</v>
      </c>
      <c r="AC179" s="136" t="s">
        <v>7493</v>
      </c>
      <c r="AD179" s="136" t="s">
        <v>7494</v>
      </c>
      <c r="AE179" s="136" t="s">
        <v>7495</v>
      </c>
      <c r="AF179" s="136" t="s">
        <v>7496</v>
      </c>
      <c r="AG179" s="136" t="s">
        <v>2427</v>
      </c>
      <c r="AH179" s="136" t="s">
        <v>7497</v>
      </c>
      <c r="AI179" s="136" t="s">
        <v>7498</v>
      </c>
      <c r="AJ179" s="136" t="s">
        <v>1722</v>
      </c>
      <c r="AK179" s="136" t="s">
        <v>7499</v>
      </c>
      <c r="AL179" s="136" t="s">
        <v>941</v>
      </c>
      <c r="AM179" s="136" t="s">
        <v>7500</v>
      </c>
      <c r="AN179" s="136" t="s">
        <v>941</v>
      </c>
      <c r="AO179" s="136" t="s">
        <v>941</v>
      </c>
      <c r="AP179" s="136" t="s">
        <v>941</v>
      </c>
      <c r="AQ179" s="136" t="s">
        <v>941</v>
      </c>
      <c r="AR179" s="136" t="s">
        <v>941</v>
      </c>
      <c r="AS179" s="136" t="s">
        <v>941</v>
      </c>
      <c r="AT179" s="136" t="s">
        <v>941</v>
      </c>
      <c r="AU179" s="136" t="s">
        <v>941</v>
      </c>
      <c r="AV179" s="136" t="s">
        <v>941</v>
      </c>
      <c r="AW179" s="136" t="s">
        <v>941</v>
      </c>
      <c r="AX179" s="136" t="s">
        <v>941</v>
      </c>
      <c r="AY179" s="136" t="s">
        <v>941</v>
      </c>
      <c r="AZ179" s="136" t="s">
        <v>941</v>
      </c>
      <c r="BA179" s="136" t="s">
        <v>941</v>
      </c>
      <c r="BB179" s="136" t="s">
        <v>941</v>
      </c>
      <c r="BC179" s="136" t="s">
        <v>941</v>
      </c>
      <c r="BD179" s="136" t="s">
        <v>941</v>
      </c>
      <c r="BE179" s="136" t="s">
        <v>941</v>
      </c>
      <c r="BF179" s="136" t="s">
        <v>941</v>
      </c>
      <c r="BG179" s="136" t="s">
        <v>941</v>
      </c>
      <c r="BH179" s="136" t="s">
        <v>941</v>
      </c>
      <c r="BI179" s="136" t="s">
        <v>941</v>
      </c>
      <c r="BJ179" s="136" t="s">
        <v>941</v>
      </c>
      <c r="BK179" s="136" t="s">
        <v>1651</v>
      </c>
      <c r="BL179" s="136" t="s">
        <v>941</v>
      </c>
      <c r="BM179" s="136" t="s">
        <v>941</v>
      </c>
      <c r="BN179" s="136" t="s">
        <v>948</v>
      </c>
      <c r="BO179" s="136" t="s">
        <v>1021</v>
      </c>
      <c r="BP179" s="136" t="s">
        <v>948</v>
      </c>
      <c r="BQ179" s="136" t="s">
        <v>948</v>
      </c>
      <c r="BR179" s="136" t="s">
        <v>941</v>
      </c>
      <c r="BS179" s="136" t="s">
        <v>948</v>
      </c>
      <c r="BT179" s="136" t="s">
        <v>941</v>
      </c>
      <c r="BU179" s="136" t="s">
        <v>948</v>
      </c>
      <c r="BV179" s="136" t="s">
        <v>941</v>
      </c>
      <c r="BW179" s="136" t="s">
        <v>948</v>
      </c>
      <c r="BX179" s="136" t="s">
        <v>941</v>
      </c>
      <c r="BY179" s="136" t="s">
        <v>948</v>
      </c>
      <c r="BZ179" s="136" t="s">
        <v>941</v>
      </c>
      <c r="CA179" s="136" t="s">
        <v>948</v>
      </c>
      <c r="CB179" s="136" t="s">
        <v>965</v>
      </c>
      <c r="CC179" s="136" t="s">
        <v>948</v>
      </c>
      <c r="CD179" s="136" t="s">
        <v>941</v>
      </c>
      <c r="CE179" s="136" t="s">
        <v>7501</v>
      </c>
      <c r="CF179" s="136" t="s">
        <v>7502</v>
      </c>
      <c r="CG179" s="136" t="s">
        <v>7502</v>
      </c>
      <c r="CH179" s="136" t="s">
        <v>948</v>
      </c>
      <c r="CI179" s="136" t="s">
        <v>948</v>
      </c>
      <c r="CJ179" s="136" t="s">
        <v>948</v>
      </c>
      <c r="CK179" s="136" t="s">
        <v>948</v>
      </c>
      <c r="CL179" s="136" t="s">
        <v>948</v>
      </c>
      <c r="CM179" s="136" t="s">
        <v>948</v>
      </c>
      <c r="CN179" s="136" t="s">
        <v>948</v>
      </c>
      <c r="CO179" s="136" t="s">
        <v>540</v>
      </c>
      <c r="CP179" s="136" t="s">
        <v>948</v>
      </c>
      <c r="CQ179" s="136" t="s">
        <v>941</v>
      </c>
      <c r="CR179" s="136" t="s">
        <v>941</v>
      </c>
      <c r="CS179" s="136" t="s">
        <v>941</v>
      </c>
      <c r="CT179" s="136" t="s">
        <v>941</v>
      </c>
      <c r="CU179" s="136" t="s">
        <v>941</v>
      </c>
      <c r="CV179" s="136" t="s">
        <v>941</v>
      </c>
      <c r="CW179" s="136" t="s">
        <v>941</v>
      </c>
      <c r="CX179" s="136" t="s">
        <v>941</v>
      </c>
      <c r="CY179" s="136" t="s">
        <v>941</v>
      </c>
      <c r="CZ179" s="136" t="s">
        <v>941</v>
      </c>
      <c r="DA179" s="136" t="s">
        <v>941</v>
      </c>
      <c r="DB179" s="136" t="s">
        <v>941</v>
      </c>
      <c r="DC179" s="136" t="s">
        <v>941</v>
      </c>
      <c r="DD179" s="136" t="s">
        <v>941</v>
      </c>
      <c r="DE179" s="136" t="s">
        <v>941</v>
      </c>
      <c r="DF179" s="136" t="s">
        <v>941</v>
      </c>
      <c r="DG179" s="136" t="s">
        <v>941</v>
      </c>
      <c r="DH179" s="136" t="s">
        <v>941</v>
      </c>
      <c r="DI179" s="136" t="s">
        <v>941</v>
      </c>
      <c r="DJ179" s="136" t="s">
        <v>1692</v>
      </c>
      <c r="DK179" s="137">
        <v>42761.47923611111</v>
      </c>
      <c r="DL179" s="136" t="s">
        <v>1692</v>
      </c>
      <c r="DM179" s="137">
        <v>42761.47923611111</v>
      </c>
      <c r="DN179" s="133">
        <v>42086.588009259256</v>
      </c>
      <c r="DO179" s="132" t="s">
        <v>957</v>
      </c>
      <c r="DP179" s="133">
        <v>42086.588009259256</v>
      </c>
    </row>
    <row r="180" spans="1:120" ht="72.5" x14ac:dyDescent="0.35">
      <c r="A180" s="135">
        <v>179</v>
      </c>
      <c r="B180" s="136" t="s">
        <v>4364</v>
      </c>
      <c r="C180" s="135">
        <v>84</v>
      </c>
      <c r="D180" s="135" t="b">
        <v>1</v>
      </c>
      <c r="E180" s="136" t="s">
        <v>941</v>
      </c>
      <c r="F180" s="136" t="s">
        <v>7503</v>
      </c>
      <c r="G180" s="136" t="s">
        <v>1148</v>
      </c>
      <c r="H180" s="136" t="s">
        <v>7504</v>
      </c>
      <c r="I180" s="136" t="s">
        <v>7009</v>
      </c>
      <c r="J180" s="136" t="s">
        <v>7503</v>
      </c>
      <c r="K180" s="136" t="s">
        <v>266</v>
      </c>
      <c r="L180" s="136" t="s">
        <v>7504</v>
      </c>
      <c r="M180" s="136" t="s">
        <v>7505</v>
      </c>
      <c r="N180" s="136" t="s">
        <v>7506</v>
      </c>
      <c r="O180" s="136" t="s">
        <v>7507</v>
      </c>
      <c r="P180" s="136" t="s">
        <v>7508</v>
      </c>
      <c r="Q180" s="136" t="s">
        <v>7509</v>
      </c>
      <c r="R180" s="136" t="s">
        <v>948</v>
      </c>
      <c r="S180" s="136" t="s">
        <v>7510</v>
      </c>
      <c r="T180" s="136" t="s">
        <v>7511</v>
      </c>
      <c r="U180" s="136" t="s">
        <v>7512</v>
      </c>
      <c r="V180" s="136" t="s">
        <v>948</v>
      </c>
      <c r="W180" s="136" t="s">
        <v>948</v>
      </c>
      <c r="X180" s="136" t="s">
        <v>948</v>
      </c>
      <c r="Y180" s="136" t="s">
        <v>7513</v>
      </c>
      <c r="Z180" s="136" t="s">
        <v>948</v>
      </c>
      <c r="AA180" s="136" t="s">
        <v>948</v>
      </c>
      <c r="AB180" s="136" t="s">
        <v>7513</v>
      </c>
      <c r="AC180" s="136" t="s">
        <v>948</v>
      </c>
      <c r="AD180" s="136" t="s">
        <v>7513</v>
      </c>
      <c r="AE180" s="136" t="s">
        <v>7514</v>
      </c>
      <c r="AF180" s="136" t="s">
        <v>7515</v>
      </c>
      <c r="AG180" s="136" t="s">
        <v>1277</v>
      </c>
      <c r="AH180" s="136" t="s">
        <v>7516</v>
      </c>
      <c r="AI180" s="136" t="s">
        <v>7517</v>
      </c>
      <c r="AJ180" s="136" t="s">
        <v>1311</v>
      </c>
      <c r="AK180" s="136" t="s">
        <v>7518</v>
      </c>
      <c r="AL180" s="136" t="s">
        <v>941</v>
      </c>
      <c r="AM180" s="136" t="s">
        <v>7519</v>
      </c>
      <c r="AN180" s="136" t="s">
        <v>941</v>
      </c>
      <c r="AO180" s="136" t="s">
        <v>941</v>
      </c>
      <c r="AP180" s="136" t="s">
        <v>941</v>
      </c>
      <c r="AQ180" s="136" t="s">
        <v>941</v>
      </c>
      <c r="AR180" s="136" t="s">
        <v>941</v>
      </c>
      <c r="AS180" s="136" t="s">
        <v>941</v>
      </c>
      <c r="AT180" s="136" t="s">
        <v>941</v>
      </c>
      <c r="AU180" s="136" t="s">
        <v>941</v>
      </c>
      <c r="AV180" s="136" t="s">
        <v>941</v>
      </c>
      <c r="AW180" s="136" t="s">
        <v>941</v>
      </c>
      <c r="AX180" s="136" t="s">
        <v>941</v>
      </c>
      <c r="AY180" s="136" t="s">
        <v>941</v>
      </c>
      <c r="AZ180" s="136" t="s">
        <v>941</v>
      </c>
      <c r="BA180" s="136" t="s">
        <v>941</v>
      </c>
      <c r="BB180" s="136" t="s">
        <v>941</v>
      </c>
      <c r="BC180" s="136" t="s">
        <v>941</v>
      </c>
      <c r="BD180" s="136" t="s">
        <v>941</v>
      </c>
      <c r="BE180" s="136" t="s">
        <v>941</v>
      </c>
      <c r="BF180" s="136" t="s">
        <v>941</v>
      </c>
      <c r="BG180" s="136" t="s">
        <v>941</v>
      </c>
      <c r="BH180" s="136" t="s">
        <v>941</v>
      </c>
      <c r="BI180" s="136" t="s">
        <v>941</v>
      </c>
      <c r="BJ180" s="136" t="s">
        <v>941</v>
      </c>
      <c r="BK180" s="136" t="s">
        <v>941</v>
      </c>
      <c r="BL180" s="136" t="s">
        <v>941</v>
      </c>
      <c r="BM180" s="136" t="s">
        <v>941</v>
      </c>
      <c r="BN180" s="136" t="s">
        <v>941</v>
      </c>
      <c r="BO180" s="136" t="s">
        <v>941</v>
      </c>
      <c r="BP180" s="136" t="s">
        <v>941</v>
      </c>
      <c r="BQ180" s="136" t="s">
        <v>941</v>
      </c>
      <c r="BR180" s="136" t="s">
        <v>941</v>
      </c>
      <c r="BS180" s="136" t="s">
        <v>941</v>
      </c>
      <c r="BT180" s="136" t="s">
        <v>941</v>
      </c>
      <c r="BU180" s="136" t="s">
        <v>941</v>
      </c>
      <c r="BV180" s="136" t="s">
        <v>941</v>
      </c>
      <c r="BW180" s="136" t="s">
        <v>941</v>
      </c>
      <c r="BX180" s="136" t="s">
        <v>941</v>
      </c>
      <c r="BY180" s="136" t="s">
        <v>941</v>
      </c>
      <c r="BZ180" s="136" t="s">
        <v>941</v>
      </c>
      <c r="CA180" s="136" t="s">
        <v>941</v>
      </c>
      <c r="CB180" s="136" t="s">
        <v>948</v>
      </c>
      <c r="CC180" s="136" t="s">
        <v>948</v>
      </c>
      <c r="CD180" s="136" t="s">
        <v>941</v>
      </c>
      <c r="CE180" s="136" t="s">
        <v>948</v>
      </c>
      <c r="CF180" s="136" t="s">
        <v>941</v>
      </c>
      <c r="CG180" s="136" t="s">
        <v>948</v>
      </c>
      <c r="CH180" s="136" t="s">
        <v>1227</v>
      </c>
      <c r="CI180" s="136" t="s">
        <v>7520</v>
      </c>
      <c r="CJ180" s="136" t="s">
        <v>7520</v>
      </c>
      <c r="CK180" s="136" t="s">
        <v>941</v>
      </c>
      <c r="CL180" s="136" t="s">
        <v>941</v>
      </c>
      <c r="CM180" s="136" t="s">
        <v>941</v>
      </c>
      <c r="CN180" s="136" t="s">
        <v>7520</v>
      </c>
      <c r="CO180" s="136" t="s">
        <v>7521</v>
      </c>
      <c r="CP180" s="136" t="s">
        <v>941</v>
      </c>
      <c r="CQ180" s="136" t="s">
        <v>941</v>
      </c>
      <c r="CR180" s="136" t="s">
        <v>941</v>
      </c>
      <c r="CS180" s="136" t="s">
        <v>941</v>
      </c>
      <c r="CT180" s="136" t="s">
        <v>941</v>
      </c>
      <c r="CU180" s="136" t="s">
        <v>941</v>
      </c>
      <c r="CV180" s="136" t="s">
        <v>941</v>
      </c>
      <c r="CW180" s="136" t="s">
        <v>941</v>
      </c>
      <c r="CX180" s="136" t="s">
        <v>941</v>
      </c>
      <c r="CY180" s="136" t="s">
        <v>941</v>
      </c>
      <c r="CZ180" s="136" t="s">
        <v>941</v>
      </c>
      <c r="DA180" s="136" t="s">
        <v>941</v>
      </c>
      <c r="DB180" s="136" t="s">
        <v>941</v>
      </c>
      <c r="DC180" s="136" t="s">
        <v>941</v>
      </c>
      <c r="DD180" s="136" t="s">
        <v>941</v>
      </c>
      <c r="DE180" s="136" t="s">
        <v>941</v>
      </c>
      <c r="DF180" s="136" t="s">
        <v>941</v>
      </c>
      <c r="DG180" s="136" t="s">
        <v>941</v>
      </c>
      <c r="DH180" s="136" t="s">
        <v>941</v>
      </c>
      <c r="DI180" s="136" t="s">
        <v>941</v>
      </c>
      <c r="DJ180" s="136" t="s">
        <v>1692</v>
      </c>
      <c r="DK180" s="137">
        <v>42761.483831018515</v>
      </c>
      <c r="DL180" s="136" t="s">
        <v>1692</v>
      </c>
      <c r="DM180" s="137">
        <v>42761.4841087963</v>
      </c>
      <c r="DN180" s="133">
        <v>42086.588020833333</v>
      </c>
      <c r="DO180" s="132" t="s">
        <v>957</v>
      </c>
      <c r="DP180" s="133">
        <v>42086.588020833333</v>
      </c>
    </row>
    <row r="181" spans="1:120" ht="58" x14ac:dyDescent="0.35">
      <c r="A181" s="135">
        <v>180</v>
      </c>
      <c r="B181" s="136" t="s">
        <v>4364</v>
      </c>
      <c r="C181" s="135">
        <v>421</v>
      </c>
      <c r="D181" s="135" t="b">
        <v>1</v>
      </c>
      <c r="E181" s="136" t="s">
        <v>941</v>
      </c>
      <c r="F181" s="136" t="s">
        <v>4063</v>
      </c>
      <c r="G181" s="136" t="s">
        <v>989</v>
      </c>
      <c r="H181" s="136" t="s">
        <v>4064</v>
      </c>
      <c r="I181" s="136" t="s">
        <v>7442</v>
      </c>
      <c r="J181" s="136" t="s">
        <v>4063</v>
      </c>
      <c r="K181" s="136" t="s">
        <v>941</v>
      </c>
      <c r="L181" s="136" t="s">
        <v>4064</v>
      </c>
      <c r="M181" s="136" t="s">
        <v>4065</v>
      </c>
      <c r="N181" s="136" t="s">
        <v>4066</v>
      </c>
      <c r="O181" s="136" t="s">
        <v>7522</v>
      </c>
      <c r="P181" s="136" t="s">
        <v>7523</v>
      </c>
      <c r="Q181" s="136" t="s">
        <v>3158</v>
      </c>
      <c r="R181" s="136" t="s">
        <v>7524</v>
      </c>
      <c r="S181" s="136" t="s">
        <v>7525</v>
      </c>
      <c r="T181" s="136" t="s">
        <v>7526</v>
      </c>
      <c r="U181" s="136" t="s">
        <v>7527</v>
      </c>
      <c r="V181" s="136" t="s">
        <v>7528</v>
      </c>
      <c r="W181" s="136" t="s">
        <v>7529</v>
      </c>
      <c r="X181" s="136" t="s">
        <v>7530</v>
      </c>
      <c r="Y181" s="136" t="s">
        <v>7531</v>
      </c>
      <c r="Z181" s="136" t="s">
        <v>7532</v>
      </c>
      <c r="AA181" s="136" t="s">
        <v>7533</v>
      </c>
      <c r="AB181" s="136" t="s">
        <v>7534</v>
      </c>
      <c r="AC181" s="136" t="s">
        <v>7535</v>
      </c>
      <c r="AD181" s="136" t="s">
        <v>7536</v>
      </c>
      <c r="AE181" s="136" t="s">
        <v>7537</v>
      </c>
      <c r="AF181" s="136" t="s">
        <v>7538</v>
      </c>
      <c r="AG181" s="136" t="s">
        <v>1051</v>
      </c>
      <c r="AH181" s="136" t="s">
        <v>7539</v>
      </c>
      <c r="AI181" s="136" t="s">
        <v>7540</v>
      </c>
      <c r="AJ181" s="136" t="s">
        <v>7541</v>
      </c>
      <c r="AK181" s="136" t="s">
        <v>948</v>
      </c>
      <c r="AL181" s="136" t="s">
        <v>941</v>
      </c>
      <c r="AM181" s="136" t="s">
        <v>7542</v>
      </c>
      <c r="AN181" s="136" t="s">
        <v>941</v>
      </c>
      <c r="AO181" s="136" t="s">
        <v>941</v>
      </c>
      <c r="AP181" s="136" t="s">
        <v>941</v>
      </c>
      <c r="AQ181" s="136" t="s">
        <v>941</v>
      </c>
      <c r="AR181" s="136" t="s">
        <v>941</v>
      </c>
      <c r="AS181" s="136" t="s">
        <v>941</v>
      </c>
      <c r="AT181" s="136" t="s">
        <v>941</v>
      </c>
      <c r="AU181" s="136" t="s">
        <v>941</v>
      </c>
      <c r="AV181" s="136" t="s">
        <v>941</v>
      </c>
      <c r="AW181" s="136" t="s">
        <v>941</v>
      </c>
      <c r="AX181" s="136" t="s">
        <v>941</v>
      </c>
      <c r="AY181" s="136" t="s">
        <v>941</v>
      </c>
      <c r="AZ181" s="136" t="s">
        <v>941</v>
      </c>
      <c r="BA181" s="136" t="s">
        <v>941</v>
      </c>
      <c r="BB181" s="136" t="s">
        <v>941</v>
      </c>
      <c r="BC181" s="136" t="s">
        <v>941</v>
      </c>
      <c r="BD181" s="136" t="s">
        <v>941</v>
      </c>
      <c r="BE181" s="136" t="s">
        <v>941</v>
      </c>
      <c r="BF181" s="136" t="s">
        <v>941</v>
      </c>
      <c r="BG181" s="136" t="s">
        <v>941</v>
      </c>
      <c r="BH181" s="136" t="s">
        <v>941</v>
      </c>
      <c r="BI181" s="136" t="s">
        <v>941</v>
      </c>
      <c r="BJ181" s="136" t="s">
        <v>941</v>
      </c>
      <c r="BK181" s="136" t="s">
        <v>7543</v>
      </c>
      <c r="BL181" s="136" t="s">
        <v>941</v>
      </c>
      <c r="BM181" s="136" t="s">
        <v>1071</v>
      </c>
      <c r="BN181" s="136" t="s">
        <v>941</v>
      </c>
      <c r="BO181" s="136" t="s">
        <v>941</v>
      </c>
      <c r="BP181" s="136" t="s">
        <v>941</v>
      </c>
      <c r="BQ181" s="136" t="s">
        <v>941</v>
      </c>
      <c r="BR181" s="136" t="s">
        <v>941</v>
      </c>
      <c r="BS181" s="136" t="s">
        <v>941</v>
      </c>
      <c r="BT181" s="136" t="s">
        <v>941</v>
      </c>
      <c r="BU181" s="136" t="s">
        <v>941</v>
      </c>
      <c r="BV181" s="136" t="s">
        <v>941</v>
      </c>
      <c r="BW181" s="136" t="s">
        <v>941</v>
      </c>
      <c r="BX181" s="136" t="s">
        <v>941</v>
      </c>
      <c r="BY181" s="136" t="s">
        <v>941</v>
      </c>
      <c r="BZ181" s="136" t="s">
        <v>941</v>
      </c>
      <c r="CA181" s="136" t="s">
        <v>941</v>
      </c>
      <c r="CB181" s="136" t="s">
        <v>7543</v>
      </c>
      <c r="CC181" s="136" t="s">
        <v>948</v>
      </c>
      <c r="CD181" s="136" t="s">
        <v>941</v>
      </c>
      <c r="CE181" s="136" t="s">
        <v>948</v>
      </c>
      <c r="CF181" s="136" t="s">
        <v>941</v>
      </c>
      <c r="CG181" s="136" t="s">
        <v>948</v>
      </c>
      <c r="CH181" s="136" t="s">
        <v>948</v>
      </c>
      <c r="CI181" s="136" t="s">
        <v>941</v>
      </c>
      <c r="CJ181" s="136" t="s">
        <v>941</v>
      </c>
      <c r="CK181" s="136" t="s">
        <v>941</v>
      </c>
      <c r="CL181" s="136" t="s">
        <v>941</v>
      </c>
      <c r="CM181" s="136" t="s">
        <v>941</v>
      </c>
      <c r="CN181" s="136" t="s">
        <v>948</v>
      </c>
      <c r="CO181" s="136" t="s">
        <v>540</v>
      </c>
      <c r="CP181" s="136" t="s">
        <v>941</v>
      </c>
      <c r="CQ181" s="136" t="s">
        <v>941</v>
      </c>
      <c r="CR181" s="136" t="s">
        <v>941</v>
      </c>
      <c r="CS181" s="136" t="s">
        <v>941</v>
      </c>
      <c r="CT181" s="136" t="s">
        <v>941</v>
      </c>
      <c r="CU181" s="136" t="s">
        <v>941</v>
      </c>
      <c r="CV181" s="136" t="s">
        <v>941</v>
      </c>
      <c r="CW181" s="136" t="s">
        <v>941</v>
      </c>
      <c r="CX181" s="136" t="s">
        <v>941</v>
      </c>
      <c r="CY181" s="136" t="s">
        <v>941</v>
      </c>
      <c r="CZ181" s="136" t="s">
        <v>941</v>
      </c>
      <c r="DA181" s="136" t="s">
        <v>941</v>
      </c>
      <c r="DB181" s="136" t="s">
        <v>941</v>
      </c>
      <c r="DC181" s="136" t="s">
        <v>941</v>
      </c>
      <c r="DD181" s="136" t="s">
        <v>941</v>
      </c>
      <c r="DE181" s="136" t="s">
        <v>941</v>
      </c>
      <c r="DF181" s="136" t="s">
        <v>941</v>
      </c>
      <c r="DG181" s="136" t="s">
        <v>941</v>
      </c>
      <c r="DH181" s="136" t="s">
        <v>941</v>
      </c>
      <c r="DI181" s="136" t="s">
        <v>941</v>
      </c>
      <c r="DJ181" s="136" t="s">
        <v>1692</v>
      </c>
      <c r="DK181" s="137">
        <v>42761.485995370371</v>
      </c>
      <c r="DL181" s="136" t="s">
        <v>1692</v>
      </c>
      <c r="DM181" s="137">
        <v>42761.485995370371</v>
      </c>
      <c r="DN181" s="133">
        <v>42086.588043981479</v>
      </c>
      <c r="DO181" s="132" t="s">
        <v>957</v>
      </c>
      <c r="DP181" s="133">
        <v>42086.588043981479</v>
      </c>
    </row>
    <row r="182" spans="1:120" ht="58" x14ac:dyDescent="0.35">
      <c r="A182" s="135">
        <v>181</v>
      </c>
      <c r="B182" s="136" t="s">
        <v>4364</v>
      </c>
      <c r="C182" s="135">
        <v>268</v>
      </c>
      <c r="D182" s="135" t="b">
        <v>1</v>
      </c>
      <c r="E182" s="136" t="s">
        <v>941</v>
      </c>
      <c r="F182" s="136" t="s">
        <v>1027</v>
      </c>
      <c r="G182" s="136" t="s">
        <v>989</v>
      </c>
      <c r="H182" s="136" t="s">
        <v>1028</v>
      </c>
      <c r="I182" s="136" t="s">
        <v>7009</v>
      </c>
      <c r="J182" s="136" t="s">
        <v>1029</v>
      </c>
      <c r="K182" s="136" t="s">
        <v>13</v>
      </c>
      <c r="L182" s="136" t="s">
        <v>1031</v>
      </c>
      <c r="M182" s="136" t="s">
        <v>1032</v>
      </c>
      <c r="N182" s="136" t="s">
        <v>1033</v>
      </c>
      <c r="O182" s="136" t="s">
        <v>7544</v>
      </c>
      <c r="P182" s="136" t="s">
        <v>1034</v>
      </c>
      <c r="Q182" s="136" t="s">
        <v>1035</v>
      </c>
      <c r="R182" s="136" t="s">
        <v>948</v>
      </c>
      <c r="S182" s="136" t="s">
        <v>7545</v>
      </c>
      <c r="T182" s="136" t="s">
        <v>7546</v>
      </c>
      <c r="U182" s="136" t="s">
        <v>7547</v>
      </c>
      <c r="V182" s="136" t="s">
        <v>7548</v>
      </c>
      <c r="W182" s="136" t="s">
        <v>7549</v>
      </c>
      <c r="X182" s="136" t="s">
        <v>7550</v>
      </c>
      <c r="Y182" s="136" t="s">
        <v>7551</v>
      </c>
      <c r="Z182" s="136" t="s">
        <v>7552</v>
      </c>
      <c r="AA182" s="136" t="s">
        <v>948</v>
      </c>
      <c r="AB182" s="136" t="s">
        <v>7553</v>
      </c>
      <c r="AC182" s="136" t="s">
        <v>7554</v>
      </c>
      <c r="AD182" s="136" t="s">
        <v>7555</v>
      </c>
      <c r="AE182" s="136" t="s">
        <v>7556</v>
      </c>
      <c r="AF182" s="136" t="s">
        <v>7557</v>
      </c>
      <c r="AG182" s="136" t="s">
        <v>1036</v>
      </c>
      <c r="AH182" s="136" t="s">
        <v>7558</v>
      </c>
      <c r="AI182" s="136" t="s">
        <v>7559</v>
      </c>
      <c r="AJ182" s="136" t="s">
        <v>7560</v>
      </c>
      <c r="AK182" s="136" t="s">
        <v>948</v>
      </c>
      <c r="AL182" s="136" t="s">
        <v>941</v>
      </c>
      <c r="AM182" s="136" t="s">
        <v>7561</v>
      </c>
      <c r="AN182" s="136" t="s">
        <v>7544</v>
      </c>
      <c r="AO182" s="136" t="s">
        <v>1034</v>
      </c>
      <c r="AP182" s="136" t="s">
        <v>1035</v>
      </c>
      <c r="AQ182" s="136" t="s">
        <v>948</v>
      </c>
      <c r="AR182" s="136" t="s">
        <v>7545</v>
      </c>
      <c r="AS182" s="136" t="s">
        <v>7546</v>
      </c>
      <c r="AT182" s="136" t="s">
        <v>7547</v>
      </c>
      <c r="AU182" s="136" t="s">
        <v>941</v>
      </c>
      <c r="AV182" s="136" t="s">
        <v>941</v>
      </c>
      <c r="AW182" s="136" t="s">
        <v>941</v>
      </c>
      <c r="AX182" s="136" t="s">
        <v>7551</v>
      </c>
      <c r="AY182" s="136" t="s">
        <v>7552</v>
      </c>
      <c r="AZ182" s="136" t="s">
        <v>948</v>
      </c>
      <c r="BA182" s="136" t="s">
        <v>7553</v>
      </c>
      <c r="BB182" s="136" t="s">
        <v>7554</v>
      </c>
      <c r="BC182" s="136" t="s">
        <v>7555</v>
      </c>
      <c r="BD182" s="136" t="s">
        <v>7556</v>
      </c>
      <c r="BE182" s="136" t="s">
        <v>7557</v>
      </c>
      <c r="BF182" s="136" t="s">
        <v>7558</v>
      </c>
      <c r="BG182" s="136" t="s">
        <v>7559</v>
      </c>
      <c r="BH182" s="136" t="s">
        <v>7560</v>
      </c>
      <c r="BI182" s="136" t="s">
        <v>948</v>
      </c>
      <c r="BJ182" s="136" t="s">
        <v>7561</v>
      </c>
      <c r="BK182" s="136" t="s">
        <v>971</v>
      </c>
      <c r="BL182" s="136" t="s">
        <v>941</v>
      </c>
      <c r="BM182" s="136" t="s">
        <v>941</v>
      </c>
      <c r="BN182" s="136" t="s">
        <v>941</v>
      </c>
      <c r="BO182" s="136" t="s">
        <v>941</v>
      </c>
      <c r="BP182" s="136" t="s">
        <v>7562</v>
      </c>
      <c r="BQ182" s="136" t="s">
        <v>941</v>
      </c>
      <c r="BR182" s="136" t="s">
        <v>941</v>
      </c>
      <c r="BS182" s="136" t="s">
        <v>941</v>
      </c>
      <c r="BT182" s="136" t="s">
        <v>941</v>
      </c>
      <c r="BU182" s="136" t="s">
        <v>941</v>
      </c>
      <c r="BV182" s="136" t="s">
        <v>941</v>
      </c>
      <c r="BW182" s="136" t="s">
        <v>941</v>
      </c>
      <c r="BX182" s="136" t="s">
        <v>941</v>
      </c>
      <c r="BY182" s="136" t="s">
        <v>941</v>
      </c>
      <c r="BZ182" s="136" t="s">
        <v>941</v>
      </c>
      <c r="CA182" s="136" t="s">
        <v>941</v>
      </c>
      <c r="CB182" s="136" t="s">
        <v>7563</v>
      </c>
      <c r="CC182" s="136" t="s">
        <v>956</v>
      </c>
      <c r="CD182" s="136" t="s">
        <v>7564</v>
      </c>
      <c r="CE182" s="136" t="s">
        <v>948</v>
      </c>
      <c r="CF182" s="136" t="s">
        <v>941</v>
      </c>
      <c r="CG182" s="136" t="s">
        <v>7564</v>
      </c>
      <c r="CH182" s="136" t="s">
        <v>948</v>
      </c>
      <c r="CI182" s="136" t="s">
        <v>941</v>
      </c>
      <c r="CJ182" s="136" t="s">
        <v>941</v>
      </c>
      <c r="CK182" s="136" t="s">
        <v>941</v>
      </c>
      <c r="CL182" s="136" t="s">
        <v>941</v>
      </c>
      <c r="CM182" s="136" t="s">
        <v>941</v>
      </c>
      <c r="CN182" s="136" t="s">
        <v>948</v>
      </c>
      <c r="CO182" s="136" t="s">
        <v>540</v>
      </c>
      <c r="CP182" s="136" t="s">
        <v>941</v>
      </c>
      <c r="CQ182" s="136" t="s">
        <v>941</v>
      </c>
      <c r="CR182" s="136" t="s">
        <v>941</v>
      </c>
      <c r="CS182" s="136" t="s">
        <v>941</v>
      </c>
      <c r="CT182" s="136" t="s">
        <v>941</v>
      </c>
      <c r="CU182" s="136" t="s">
        <v>941</v>
      </c>
      <c r="CV182" s="136" t="s">
        <v>941</v>
      </c>
      <c r="CW182" s="136" t="s">
        <v>941</v>
      </c>
      <c r="CX182" s="136" t="s">
        <v>941</v>
      </c>
      <c r="CY182" s="136" t="s">
        <v>941</v>
      </c>
      <c r="CZ182" s="136" t="s">
        <v>941</v>
      </c>
      <c r="DA182" s="136" t="s">
        <v>941</v>
      </c>
      <c r="DB182" s="136" t="s">
        <v>941</v>
      </c>
      <c r="DC182" s="136" t="s">
        <v>941</v>
      </c>
      <c r="DD182" s="136" t="s">
        <v>941</v>
      </c>
      <c r="DE182" s="136" t="s">
        <v>941</v>
      </c>
      <c r="DF182" s="136" t="s">
        <v>941</v>
      </c>
      <c r="DG182" s="136" t="s">
        <v>941</v>
      </c>
      <c r="DH182" s="136" t="s">
        <v>941</v>
      </c>
      <c r="DI182" s="136" t="s">
        <v>941</v>
      </c>
      <c r="DJ182" s="136" t="s">
        <v>1692</v>
      </c>
      <c r="DK182" s="137">
        <v>42761.488495370373</v>
      </c>
      <c r="DL182" s="136" t="s">
        <v>1692</v>
      </c>
      <c r="DM182" s="137">
        <v>42761.488495370373</v>
      </c>
      <c r="DN182" s="133">
        <v>42086.588055555556</v>
      </c>
      <c r="DO182" s="132" t="s">
        <v>957</v>
      </c>
      <c r="DP182" s="133">
        <v>42086.588055555556</v>
      </c>
    </row>
    <row r="183" spans="1:120" ht="58" x14ac:dyDescent="0.35">
      <c r="A183" s="135">
        <v>182</v>
      </c>
      <c r="B183" s="136" t="s">
        <v>4364</v>
      </c>
      <c r="C183" s="135">
        <v>64</v>
      </c>
      <c r="D183" s="135" t="b">
        <v>1</v>
      </c>
      <c r="E183" s="136" t="s">
        <v>941</v>
      </c>
      <c r="F183" s="136" t="s">
        <v>2701</v>
      </c>
      <c r="G183" s="136" t="s">
        <v>2702</v>
      </c>
      <c r="H183" s="136" t="s">
        <v>2700</v>
      </c>
      <c r="I183" s="136" t="s">
        <v>7565</v>
      </c>
      <c r="J183" s="136" t="s">
        <v>2701</v>
      </c>
      <c r="K183" s="136" t="s">
        <v>941</v>
      </c>
      <c r="L183" s="136" t="s">
        <v>2700</v>
      </c>
      <c r="M183" s="136" t="s">
        <v>7566</v>
      </c>
      <c r="N183" s="136" t="s">
        <v>2703</v>
      </c>
      <c r="O183" s="136" t="s">
        <v>7567</v>
      </c>
      <c r="P183" s="136" t="s">
        <v>948</v>
      </c>
      <c r="Q183" s="136" t="s">
        <v>948</v>
      </c>
      <c r="R183" s="136" t="s">
        <v>948</v>
      </c>
      <c r="S183" s="136" t="s">
        <v>7567</v>
      </c>
      <c r="T183" s="136" t="s">
        <v>7568</v>
      </c>
      <c r="U183" s="136" t="s">
        <v>7569</v>
      </c>
      <c r="V183" s="136" t="s">
        <v>948</v>
      </c>
      <c r="W183" s="136" t="s">
        <v>948</v>
      </c>
      <c r="X183" s="136" t="s">
        <v>948</v>
      </c>
      <c r="Y183" s="136" t="s">
        <v>948</v>
      </c>
      <c r="Z183" s="136" t="s">
        <v>948</v>
      </c>
      <c r="AA183" s="136" t="s">
        <v>7570</v>
      </c>
      <c r="AB183" s="136" t="s">
        <v>7570</v>
      </c>
      <c r="AC183" s="136" t="s">
        <v>948</v>
      </c>
      <c r="AD183" s="136" t="s">
        <v>7570</v>
      </c>
      <c r="AE183" s="136" t="s">
        <v>7571</v>
      </c>
      <c r="AF183" s="136" t="s">
        <v>7572</v>
      </c>
      <c r="AG183" s="136" t="s">
        <v>1579</v>
      </c>
      <c r="AH183" s="136" t="s">
        <v>7573</v>
      </c>
      <c r="AI183" s="136" t="s">
        <v>7574</v>
      </c>
      <c r="AJ183" s="136" t="s">
        <v>948</v>
      </c>
      <c r="AK183" s="136" t="s">
        <v>948</v>
      </c>
      <c r="AL183" s="136" t="s">
        <v>941</v>
      </c>
      <c r="AM183" s="136" t="s">
        <v>7575</v>
      </c>
      <c r="AN183" s="136" t="s">
        <v>941</v>
      </c>
      <c r="AO183" s="136" t="s">
        <v>941</v>
      </c>
      <c r="AP183" s="136" t="s">
        <v>941</v>
      </c>
      <c r="AQ183" s="136" t="s">
        <v>941</v>
      </c>
      <c r="AR183" s="136" t="s">
        <v>941</v>
      </c>
      <c r="AS183" s="136" t="s">
        <v>941</v>
      </c>
      <c r="AT183" s="136" t="s">
        <v>941</v>
      </c>
      <c r="AU183" s="136" t="s">
        <v>941</v>
      </c>
      <c r="AV183" s="136" t="s">
        <v>941</v>
      </c>
      <c r="AW183" s="136" t="s">
        <v>941</v>
      </c>
      <c r="AX183" s="136" t="s">
        <v>941</v>
      </c>
      <c r="AY183" s="136" t="s">
        <v>941</v>
      </c>
      <c r="AZ183" s="136" t="s">
        <v>941</v>
      </c>
      <c r="BA183" s="136" t="s">
        <v>941</v>
      </c>
      <c r="BB183" s="136" t="s">
        <v>941</v>
      </c>
      <c r="BC183" s="136" t="s">
        <v>941</v>
      </c>
      <c r="BD183" s="136" t="s">
        <v>941</v>
      </c>
      <c r="BE183" s="136" t="s">
        <v>941</v>
      </c>
      <c r="BF183" s="136" t="s">
        <v>941</v>
      </c>
      <c r="BG183" s="136" t="s">
        <v>941</v>
      </c>
      <c r="BH183" s="136" t="s">
        <v>941</v>
      </c>
      <c r="BI183" s="136" t="s">
        <v>941</v>
      </c>
      <c r="BJ183" s="136" t="s">
        <v>941</v>
      </c>
      <c r="BK183" s="136" t="s">
        <v>963</v>
      </c>
      <c r="BL183" s="136" t="s">
        <v>941</v>
      </c>
      <c r="BM183" s="136" t="s">
        <v>941</v>
      </c>
      <c r="BN183" s="136" t="s">
        <v>941</v>
      </c>
      <c r="BO183" s="136" t="s">
        <v>941</v>
      </c>
      <c r="BP183" s="136" t="s">
        <v>941</v>
      </c>
      <c r="BQ183" s="136" t="s">
        <v>941</v>
      </c>
      <c r="BR183" s="136" t="s">
        <v>941</v>
      </c>
      <c r="BS183" s="136" t="s">
        <v>941</v>
      </c>
      <c r="BT183" s="136" t="s">
        <v>941</v>
      </c>
      <c r="BU183" s="136" t="s">
        <v>941</v>
      </c>
      <c r="BV183" s="136" t="s">
        <v>941</v>
      </c>
      <c r="BW183" s="136" t="s">
        <v>941</v>
      </c>
      <c r="BX183" s="136" t="s">
        <v>941</v>
      </c>
      <c r="BY183" s="136" t="s">
        <v>941</v>
      </c>
      <c r="BZ183" s="136" t="s">
        <v>941</v>
      </c>
      <c r="CA183" s="136" t="s">
        <v>941</v>
      </c>
      <c r="CB183" s="136" t="s">
        <v>963</v>
      </c>
      <c r="CC183" s="136" t="s">
        <v>948</v>
      </c>
      <c r="CD183" s="136" t="s">
        <v>941</v>
      </c>
      <c r="CE183" s="136" t="s">
        <v>948</v>
      </c>
      <c r="CF183" s="136" t="s">
        <v>941</v>
      </c>
      <c r="CG183" s="136" t="s">
        <v>948</v>
      </c>
      <c r="CH183" s="136" t="s">
        <v>1791</v>
      </c>
      <c r="CI183" s="136" t="s">
        <v>7576</v>
      </c>
      <c r="CJ183" s="136" t="s">
        <v>7577</v>
      </c>
      <c r="CK183" s="136" t="s">
        <v>7578</v>
      </c>
      <c r="CL183" s="136" t="s">
        <v>941</v>
      </c>
      <c r="CM183" s="136" t="s">
        <v>941</v>
      </c>
      <c r="CN183" s="136" t="s">
        <v>7576</v>
      </c>
      <c r="CO183" s="136" t="s">
        <v>540</v>
      </c>
      <c r="CP183" s="136" t="s">
        <v>941</v>
      </c>
      <c r="CQ183" s="136" t="s">
        <v>941</v>
      </c>
      <c r="CR183" s="136" t="s">
        <v>941</v>
      </c>
      <c r="CS183" s="136" t="s">
        <v>941</v>
      </c>
      <c r="CT183" s="136" t="s">
        <v>941</v>
      </c>
      <c r="CU183" s="136" t="s">
        <v>941</v>
      </c>
      <c r="CV183" s="136" t="s">
        <v>941</v>
      </c>
      <c r="CW183" s="136" t="s">
        <v>941</v>
      </c>
      <c r="CX183" s="136" t="s">
        <v>941</v>
      </c>
      <c r="CY183" s="136" t="s">
        <v>941</v>
      </c>
      <c r="CZ183" s="136" t="s">
        <v>941</v>
      </c>
      <c r="DA183" s="136" t="s">
        <v>941</v>
      </c>
      <c r="DB183" s="136" t="s">
        <v>941</v>
      </c>
      <c r="DC183" s="136" t="s">
        <v>941</v>
      </c>
      <c r="DD183" s="136" t="s">
        <v>941</v>
      </c>
      <c r="DE183" s="136" t="s">
        <v>941</v>
      </c>
      <c r="DF183" s="136" t="s">
        <v>941</v>
      </c>
      <c r="DG183" s="136" t="s">
        <v>941</v>
      </c>
      <c r="DH183" s="136" t="s">
        <v>941</v>
      </c>
      <c r="DI183" s="136" t="s">
        <v>941</v>
      </c>
      <c r="DJ183" s="136" t="s">
        <v>1353</v>
      </c>
      <c r="DK183" s="137">
        <v>42761.488564814812</v>
      </c>
      <c r="DL183" s="136" t="s">
        <v>1353</v>
      </c>
      <c r="DM183" s="137">
        <v>42761.488564814812</v>
      </c>
      <c r="DN183" s="133">
        <v>42086.588090277779</v>
      </c>
      <c r="DO183" s="132" t="s">
        <v>957</v>
      </c>
      <c r="DP183" s="133">
        <v>42086.588090277779</v>
      </c>
    </row>
    <row r="184" spans="1:120" ht="58" x14ac:dyDescent="0.35">
      <c r="A184" s="135">
        <v>183</v>
      </c>
      <c r="B184" s="136" t="s">
        <v>4364</v>
      </c>
      <c r="C184" s="135">
        <v>102</v>
      </c>
      <c r="D184" s="135" t="b">
        <v>1</v>
      </c>
      <c r="E184" s="136" t="s">
        <v>941</v>
      </c>
      <c r="F184" s="136" t="s">
        <v>7579</v>
      </c>
      <c r="G184" s="136" t="s">
        <v>989</v>
      </c>
      <c r="H184" s="136" t="s">
        <v>7580</v>
      </c>
      <c r="I184" s="136" t="s">
        <v>7009</v>
      </c>
      <c r="J184" s="136" t="s">
        <v>7581</v>
      </c>
      <c r="K184" s="136" t="s">
        <v>370</v>
      </c>
      <c r="L184" s="136" t="s">
        <v>7580</v>
      </c>
      <c r="M184" s="136" t="s">
        <v>1817</v>
      </c>
      <c r="N184" s="136" t="s">
        <v>7582</v>
      </c>
      <c r="O184" s="136" t="s">
        <v>7583</v>
      </c>
      <c r="P184" s="136" t="s">
        <v>7584</v>
      </c>
      <c r="Q184" s="136" t="s">
        <v>7585</v>
      </c>
      <c r="R184" s="136" t="s">
        <v>948</v>
      </c>
      <c r="S184" s="136" t="s">
        <v>7586</v>
      </c>
      <c r="T184" s="136" t="s">
        <v>7587</v>
      </c>
      <c r="U184" s="136" t="s">
        <v>7588</v>
      </c>
      <c r="V184" s="136" t="s">
        <v>3757</v>
      </c>
      <c r="W184" s="136" t="s">
        <v>3758</v>
      </c>
      <c r="X184" s="136" t="s">
        <v>3759</v>
      </c>
      <c r="Y184" s="136" t="s">
        <v>7589</v>
      </c>
      <c r="Z184" s="136" t="s">
        <v>7590</v>
      </c>
      <c r="AA184" s="136" t="s">
        <v>7591</v>
      </c>
      <c r="AB184" s="136" t="s">
        <v>7592</v>
      </c>
      <c r="AC184" s="136" t="s">
        <v>7593</v>
      </c>
      <c r="AD184" s="136" t="s">
        <v>7594</v>
      </c>
      <c r="AE184" s="136" t="s">
        <v>7595</v>
      </c>
      <c r="AF184" s="136" t="s">
        <v>7596</v>
      </c>
      <c r="AG184" s="136" t="s">
        <v>1818</v>
      </c>
      <c r="AH184" s="136" t="s">
        <v>7597</v>
      </c>
      <c r="AI184" s="136" t="s">
        <v>7598</v>
      </c>
      <c r="AJ184" s="136" t="s">
        <v>7599</v>
      </c>
      <c r="AK184" s="136" t="s">
        <v>948</v>
      </c>
      <c r="AL184" s="136" t="s">
        <v>941</v>
      </c>
      <c r="AM184" s="136" t="s">
        <v>7600</v>
      </c>
      <c r="AN184" s="136" t="s">
        <v>941</v>
      </c>
      <c r="AO184" s="136" t="s">
        <v>941</v>
      </c>
      <c r="AP184" s="136" t="s">
        <v>941</v>
      </c>
      <c r="AQ184" s="136" t="s">
        <v>941</v>
      </c>
      <c r="AR184" s="136" t="s">
        <v>941</v>
      </c>
      <c r="AS184" s="136" t="s">
        <v>941</v>
      </c>
      <c r="AT184" s="136" t="s">
        <v>941</v>
      </c>
      <c r="AU184" s="136" t="s">
        <v>941</v>
      </c>
      <c r="AV184" s="136" t="s">
        <v>941</v>
      </c>
      <c r="AW184" s="136" t="s">
        <v>941</v>
      </c>
      <c r="AX184" s="136" t="s">
        <v>941</v>
      </c>
      <c r="AY184" s="136" t="s">
        <v>941</v>
      </c>
      <c r="AZ184" s="136" t="s">
        <v>941</v>
      </c>
      <c r="BA184" s="136" t="s">
        <v>941</v>
      </c>
      <c r="BB184" s="136" t="s">
        <v>941</v>
      </c>
      <c r="BC184" s="136" t="s">
        <v>941</v>
      </c>
      <c r="BD184" s="136" t="s">
        <v>941</v>
      </c>
      <c r="BE184" s="136" t="s">
        <v>941</v>
      </c>
      <c r="BF184" s="136" t="s">
        <v>941</v>
      </c>
      <c r="BG184" s="136" t="s">
        <v>941</v>
      </c>
      <c r="BH184" s="136" t="s">
        <v>941</v>
      </c>
      <c r="BI184" s="136" t="s">
        <v>941</v>
      </c>
      <c r="BJ184" s="136" t="s">
        <v>941</v>
      </c>
      <c r="BK184" s="136" t="s">
        <v>1716</v>
      </c>
      <c r="BL184" s="136" t="s">
        <v>941</v>
      </c>
      <c r="BM184" s="136" t="s">
        <v>941</v>
      </c>
      <c r="BN184" s="136" t="s">
        <v>941</v>
      </c>
      <c r="BO184" s="136" t="s">
        <v>941</v>
      </c>
      <c r="BP184" s="136" t="s">
        <v>941</v>
      </c>
      <c r="BQ184" s="136" t="s">
        <v>941</v>
      </c>
      <c r="BR184" s="136" t="s">
        <v>941</v>
      </c>
      <c r="BS184" s="136" t="s">
        <v>941</v>
      </c>
      <c r="BT184" s="136" t="s">
        <v>941</v>
      </c>
      <c r="BU184" s="136" t="s">
        <v>941</v>
      </c>
      <c r="BV184" s="136" t="s">
        <v>941</v>
      </c>
      <c r="BW184" s="136" t="s">
        <v>941</v>
      </c>
      <c r="BX184" s="136" t="s">
        <v>941</v>
      </c>
      <c r="BY184" s="136" t="s">
        <v>941</v>
      </c>
      <c r="BZ184" s="136" t="s">
        <v>941</v>
      </c>
      <c r="CA184" s="136" t="s">
        <v>941</v>
      </c>
      <c r="CB184" s="136" t="s">
        <v>1716</v>
      </c>
      <c r="CC184" s="136" t="s">
        <v>948</v>
      </c>
      <c r="CD184" s="136" t="s">
        <v>941</v>
      </c>
      <c r="CE184" s="136" t="s">
        <v>948</v>
      </c>
      <c r="CF184" s="136" t="s">
        <v>941</v>
      </c>
      <c r="CG184" s="136" t="s">
        <v>948</v>
      </c>
      <c r="CH184" s="136" t="s">
        <v>948</v>
      </c>
      <c r="CI184" s="136" t="s">
        <v>941</v>
      </c>
      <c r="CJ184" s="136" t="s">
        <v>941</v>
      </c>
      <c r="CK184" s="136" t="s">
        <v>941</v>
      </c>
      <c r="CL184" s="136" t="s">
        <v>941</v>
      </c>
      <c r="CM184" s="136" t="s">
        <v>941</v>
      </c>
      <c r="CN184" s="136" t="s">
        <v>948</v>
      </c>
      <c r="CO184" s="136" t="s">
        <v>540</v>
      </c>
      <c r="CP184" s="136" t="s">
        <v>941</v>
      </c>
      <c r="CQ184" s="136" t="s">
        <v>941</v>
      </c>
      <c r="CR184" s="136" t="s">
        <v>941</v>
      </c>
      <c r="CS184" s="136" t="s">
        <v>941</v>
      </c>
      <c r="CT184" s="136" t="s">
        <v>941</v>
      </c>
      <c r="CU184" s="136" t="s">
        <v>941</v>
      </c>
      <c r="CV184" s="136" t="s">
        <v>941</v>
      </c>
      <c r="CW184" s="136" t="s">
        <v>941</v>
      </c>
      <c r="CX184" s="136" t="s">
        <v>941</v>
      </c>
      <c r="CY184" s="136" t="s">
        <v>941</v>
      </c>
      <c r="CZ184" s="136" t="s">
        <v>941</v>
      </c>
      <c r="DA184" s="136" t="s">
        <v>941</v>
      </c>
      <c r="DB184" s="136" t="s">
        <v>941</v>
      </c>
      <c r="DC184" s="136" t="s">
        <v>941</v>
      </c>
      <c r="DD184" s="136" t="s">
        <v>941</v>
      </c>
      <c r="DE184" s="136" t="s">
        <v>941</v>
      </c>
      <c r="DF184" s="136" t="s">
        <v>941</v>
      </c>
      <c r="DG184" s="136" t="s">
        <v>941</v>
      </c>
      <c r="DH184" s="136" t="s">
        <v>941</v>
      </c>
      <c r="DI184" s="136" t="s">
        <v>941</v>
      </c>
      <c r="DJ184" s="136" t="s">
        <v>1353</v>
      </c>
      <c r="DK184" s="137">
        <v>42761.495706018519</v>
      </c>
      <c r="DL184" s="136" t="s">
        <v>1353</v>
      </c>
      <c r="DM184" s="137">
        <v>42761.495706018519</v>
      </c>
      <c r="DN184" s="133">
        <v>42086.588113425925</v>
      </c>
      <c r="DO184" s="132" t="s">
        <v>957</v>
      </c>
      <c r="DP184" s="133">
        <v>42086.588113425925</v>
      </c>
    </row>
    <row r="185" spans="1:120" ht="159.5" x14ac:dyDescent="0.35">
      <c r="A185" s="135">
        <v>184</v>
      </c>
      <c r="B185" s="136" t="s">
        <v>4364</v>
      </c>
      <c r="C185" s="135">
        <v>338</v>
      </c>
      <c r="D185" s="135" t="b">
        <v>1</v>
      </c>
      <c r="E185" s="136" t="s">
        <v>941</v>
      </c>
      <c r="F185" s="136" t="s">
        <v>7601</v>
      </c>
      <c r="G185" s="136" t="s">
        <v>989</v>
      </c>
      <c r="H185" s="136" t="s">
        <v>1486</v>
      </c>
      <c r="I185" s="136" t="s">
        <v>4683</v>
      </c>
      <c r="J185" s="136" t="s">
        <v>3643</v>
      </c>
      <c r="K185" s="136" t="s">
        <v>941</v>
      </c>
      <c r="L185" s="136" t="s">
        <v>1486</v>
      </c>
      <c r="M185" s="136" t="s">
        <v>1487</v>
      </c>
      <c r="N185" s="136" t="s">
        <v>1488</v>
      </c>
      <c r="O185" s="136" t="s">
        <v>7602</v>
      </c>
      <c r="P185" s="136" t="s">
        <v>7603</v>
      </c>
      <c r="Q185" s="136" t="s">
        <v>7604</v>
      </c>
      <c r="R185" s="136" t="s">
        <v>7605</v>
      </c>
      <c r="S185" s="136" t="s">
        <v>7606</v>
      </c>
      <c r="T185" s="136" t="s">
        <v>7607</v>
      </c>
      <c r="U185" s="136" t="s">
        <v>7608</v>
      </c>
      <c r="V185" s="136" t="s">
        <v>7609</v>
      </c>
      <c r="W185" s="136" t="s">
        <v>7609</v>
      </c>
      <c r="X185" s="136" t="s">
        <v>948</v>
      </c>
      <c r="Y185" s="136" t="s">
        <v>7610</v>
      </c>
      <c r="Z185" s="136" t="s">
        <v>7611</v>
      </c>
      <c r="AA185" s="136" t="s">
        <v>7612</v>
      </c>
      <c r="AB185" s="136" t="s">
        <v>7613</v>
      </c>
      <c r="AC185" s="136" t="s">
        <v>7614</v>
      </c>
      <c r="AD185" s="136" t="s">
        <v>7615</v>
      </c>
      <c r="AE185" s="136" t="s">
        <v>7616</v>
      </c>
      <c r="AF185" s="136" t="s">
        <v>7617</v>
      </c>
      <c r="AG185" s="136" t="s">
        <v>1489</v>
      </c>
      <c r="AH185" s="136" t="s">
        <v>7618</v>
      </c>
      <c r="AI185" s="136" t="s">
        <v>7619</v>
      </c>
      <c r="AJ185" s="136" t="s">
        <v>4040</v>
      </c>
      <c r="AK185" s="136" t="s">
        <v>7620</v>
      </c>
      <c r="AL185" s="136" t="s">
        <v>941</v>
      </c>
      <c r="AM185" s="136" t="s">
        <v>7621</v>
      </c>
      <c r="AN185" s="136" t="s">
        <v>941</v>
      </c>
      <c r="AO185" s="136" t="s">
        <v>941</v>
      </c>
      <c r="AP185" s="136" t="s">
        <v>941</v>
      </c>
      <c r="AQ185" s="136" t="s">
        <v>941</v>
      </c>
      <c r="AR185" s="136" t="s">
        <v>941</v>
      </c>
      <c r="AS185" s="136" t="s">
        <v>941</v>
      </c>
      <c r="AT185" s="136" t="s">
        <v>941</v>
      </c>
      <c r="AU185" s="136" t="s">
        <v>941</v>
      </c>
      <c r="AV185" s="136" t="s">
        <v>941</v>
      </c>
      <c r="AW185" s="136" t="s">
        <v>941</v>
      </c>
      <c r="AX185" s="136" t="s">
        <v>941</v>
      </c>
      <c r="AY185" s="136" t="s">
        <v>941</v>
      </c>
      <c r="AZ185" s="136" t="s">
        <v>941</v>
      </c>
      <c r="BA185" s="136" t="s">
        <v>941</v>
      </c>
      <c r="BB185" s="136" t="s">
        <v>941</v>
      </c>
      <c r="BC185" s="136" t="s">
        <v>941</v>
      </c>
      <c r="BD185" s="136" t="s">
        <v>941</v>
      </c>
      <c r="BE185" s="136" t="s">
        <v>941</v>
      </c>
      <c r="BF185" s="136" t="s">
        <v>941</v>
      </c>
      <c r="BG185" s="136" t="s">
        <v>941</v>
      </c>
      <c r="BH185" s="136" t="s">
        <v>941</v>
      </c>
      <c r="BI185" s="136" t="s">
        <v>941</v>
      </c>
      <c r="BJ185" s="136" t="s">
        <v>941</v>
      </c>
      <c r="BK185" s="136" t="s">
        <v>1931</v>
      </c>
      <c r="BL185" s="136" t="s">
        <v>1876</v>
      </c>
      <c r="BM185" s="136" t="s">
        <v>1071</v>
      </c>
      <c r="BN185" s="136" t="s">
        <v>941</v>
      </c>
      <c r="BO185" s="136" t="s">
        <v>941</v>
      </c>
      <c r="BP185" s="136" t="s">
        <v>941</v>
      </c>
      <c r="BQ185" s="136" t="s">
        <v>7622</v>
      </c>
      <c r="BR185" s="136" t="s">
        <v>941</v>
      </c>
      <c r="BS185" s="136" t="s">
        <v>941</v>
      </c>
      <c r="BT185" s="136" t="s">
        <v>941</v>
      </c>
      <c r="BU185" s="136" t="s">
        <v>941</v>
      </c>
      <c r="BV185" s="136" t="s">
        <v>941</v>
      </c>
      <c r="BW185" s="136" t="s">
        <v>941</v>
      </c>
      <c r="BX185" s="136" t="s">
        <v>941</v>
      </c>
      <c r="BY185" s="136" t="s">
        <v>941</v>
      </c>
      <c r="BZ185" s="136" t="s">
        <v>941</v>
      </c>
      <c r="CA185" s="136" t="s">
        <v>941</v>
      </c>
      <c r="CB185" s="136" t="s">
        <v>7623</v>
      </c>
      <c r="CC185" s="136" t="s">
        <v>948</v>
      </c>
      <c r="CD185" s="136" t="s">
        <v>941</v>
      </c>
      <c r="CE185" s="136" t="s">
        <v>948</v>
      </c>
      <c r="CF185" s="136" t="s">
        <v>941</v>
      </c>
      <c r="CG185" s="136" t="s">
        <v>948</v>
      </c>
      <c r="CH185" s="136" t="s">
        <v>948</v>
      </c>
      <c r="CI185" s="136" t="s">
        <v>941</v>
      </c>
      <c r="CJ185" s="136" t="s">
        <v>941</v>
      </c>
      <c r="CK185" s="136" t="s">
        <v>941</v>
      </c>
      <c r="CL185" s="136" t="s">
        <v>941</v>
      </c>
      <c r="CM185" s="136" t="s">
        <v>941</v>
      </c>
      <c r="CN185" s="136" t="s">
        <v>948</v>
      </c>
      <c r="CO185" s="136" t="s">
        <v>540</v>
      </c>
      <c r="CP185" s="136" t="s">
        <v>941</v>
      </c>
      <c r="CQ185" s="136" t="s">
        <v>941</v>
      </c>
      <c r="CR185" s="136" t="s">
        <v>941</v>
      </c>
      <c r="CS185" s="136" t="s">
        <v>941</v>
      </c>
      <c r="CT185" s="136" t="s">
        <v>941</v>
      </c>
      <c r="CU185" s="136" t="s">
        <v>7624</v>
      </c>
      <c r="CV185" s="136" t="s">
        <v>941</v>
      </c>
      <c r="CW185" s="136" t="s">
        <v>941</v>
      </c>
      <c r="CX185" s="136" t="s">
        <v>941</v>
      </c>
      <c r="CY185" s="136" t="s">
        <v>7625</v>
      </c>
      <c r="CZ185" s="136" t="s">
        <v>941</v>
      </c>
      <c r="DA185" s="136" t="s">
        <v>941</v>
      </c>
      <c r="DB185" s="136" t="s">
        <v>941</v>
      </c>
      <c r="DC185" s="136" t="s">
        <v>941</v>
      </c>
      <c r="DD185" s="136" t="s">
        <v>941</v>
      </c>
      <c r="DE185" s="136" t="s">
        <v>941</v>
      </c>
      <c r="DF185" s="136" t="s">
        <v>941</v>
      </c>
      <c r="DG185" s="136" t="s">
        <v>941</v>
      </c>
      <c r="DH185" s="136" t="s">
        <v>941</v>
      </c>
      <c r="DI185" s="136" t="s">
        <v>941</v>
      </c>
      <c r="DJ185" s="136" t="s">
        <v>1353</v>
      </c>
      <c r="DK185" s="137">
        <v>42761.502071759256</v>
      </c>
      <c r="DL185" s="136" t="s">
        <v>1353</v>
      </c>
      <c r="DM185" s="137">
        <v>42761.502071759256</v>
      </c>
      <c r="DN185" s="133">
        <v>42086.58865740741</v>
      </c>
      <c r="DO185" s="132" t="s">
        <v>957</v>
      </c>
      <c r="DP185" s="133">
        <v>42086.58865740741</v>
      </c>
    </row>
    <row r="186" spans="1:120" ht="43.5" x14ac:dyDescent="0.35">
      <c r="A186" s="135">
        <v>185</v>
      </c>
      <c r="B186" s="136" t="s">
        <v>4364</v>
      </c>
      <c r="C186" s="135">
        <v>365</v>
      </c>
      <c r="D186" s="135" t="b">
        <v>1</v>
      </c>
      <c r="E186" s="136" t="s">
        <v>1196</v>
      </c>
      <c r="F186" s="136" t="s">
        <v>7626</v>
      </c>
      <c r="G186" s="136" t="s">
        <v>1859</v>
      </c>
      <c r="H186" s="136" t="s">
        <v>2595</v>
      </c>
      <c r="I186" s="136" t="s">
        <v>941</v>
      </c>
      <c r="J186" s="136" t="s">
        <v>7626</v>
      </c>
      <c r="K186" s="136" t="s">
        <v>249</v>
      </c>
      <c r="L186" s="136" t="s">
        <v>2595</v>
      </c>
      <c r="M186" s="136" t="s">
        <v>2596</v>
      </c>
      <c r="N186" s="136" t="s">
        <v>7627</v>
      </c>
      <c r="O186" s="136" t="s">
        <v>7628</v>
      </c>
      <c r="P186" s="136" t="s">
        <v>948</v>
      </c>
      <c r="Q186" s="136" t="s">
        <v>948</v>
      </c>
      <c r="R186" s="136" t="s">
        <v>948</v>
      </c>
      <c r="S186" s="136" t="s">
        <v>7628</v>
      </c>
      <c r="T186" s="136" t="s">
        <v>7629</v>
      </c>
      <c r="U186" s="136" t="s">
        <v>7630</v>
      </c>
      <c r="V186" s="136" t="s">
        <v>948</v>
      </c>
      <c r="W186" s="136" t="s">
        <v>948</v>
      </c>
      <c r="X186" s="136" t="s">
        <v>948</v>
      </c>
      <c r="Y186" s="136" t="s">
        <v>3588</v>
      </c>
      <c r="Z186" s="136" t="s">
        <v>7631</v>
      </c>
      <c r="AA186" s="136" t="s">
        <v>948</v>
      </c>
      <c r="AB186" s="136" t="s">
        <v>7632</v>
      </c>
      <c r="AC186" s="136" t="s">
        <v>2202</v>
      </c>
      <c r="AD186" s="136" t="s">
        <v>7633</v>
      </c>
      <c r="AE186" s="136" t="s">
        <v>7634</v>
      </c>
      <c r="AF186" s="136" t="s">
        <v>7635</v>
      </c>
      <c r="AG186" s="136" t="s">
        <v>2315</v>
      </c>
      <c r="AH186" s="136" t="s">
        <v>7636</v>
      </c>
      <c r="AI186" s="136" t="s">
        <v>3905</v>
      </c>
      <c r="AJ186" s="136" t="s">
        <v>7637</v>
      </c>
      <c r="AK186" s="136" t="s">
        <v>3300</v>
      </c>
      <c r="AL186" s="136" t="s">
        <v>941</v>
      </c>
      <c r="AM186" s="136" t="s">
        <v>7638</v>
      </c>
      <c r="AN186" s="136" t="s">
        <v>941</v>
      </c>
      <c r="AO186" s="136" t="s">
        <v>941</v>
      </c>
      <c r="AP186" s="136" t="s">
        <v>941</v>
      </c>
      <c r="AQ186" s="136" t="s">
        <v>941</v>
      </c>
      <c r="AR186" s="136" t="s">
        <v>941</v>
      </c>
      <c r="AS186" s="136" t="s">
        <v>941</v>
      </c>
      <c r="AT186" s="136" t="s">
        <v>941</v>
      </c>
      <c r="AU186" s="136" t="s">
        <v>941</v>
      </c>
      <c r="AV186" s="136" t="s">
        <v>941</v>
      </c>
      <c r="AW186" s="136" t="s">
        <v>941</v>
      </c>
      <c r="AX186" s="136" t="s">
        <v>941</v>
      </c>
      <c r="AY186" s="136" t="s">
        <v>941</v>
      </c>
      <c r="AZ186" s="136" t="s">
        <v>941</v>
      </c>
      <c r="BA186" s="136" t="s">
        <v>941</v>
      </c>
      <c r="BB186" s="136" t="s">
        <v>941</v>
      </c>
      <c r="BC186" s="136" t="s">
        <v>941</v>
      </c>
      <c r="BD186" s="136" t="s">
        <v>941</v>
      </c>
      <c r="BE186" s="136" t="s">
        <v>941</v>
      </c>
      <c r="BF186" s="136" t="s">
        <v>941</v>
      </c>
      <c r="BG186" s="136" t="s">
        <v>941</v>
      </c>
      <c r="BH186" s="136" t="s">
        <v>941</v>
      </c>
      <c r="BI186" s="136" t="s">
        <v>941</v>
      </c>
      <c r="BJ186" s="136" t="s">
        <v>941</v>
      </c>
      <c r="BK186" s="136" t="s">
        <v>941</v>
      </c>
      <c r="BL186" s="136" t="s">
        <v>941</v>
      </c>
      <c r="BM186" s="136" t="s">
        <v>941</v>
      </c>
      <c r="BN186" s="136" t="s">
        <v>941</v>
      </c>
      <c r="BO186" s="136" t="s">
        <v>941</v>
      </c>
      <c r="BP186" s="136" t="s">
        <v>941</v>
      </c>
      <c r="BQ186" s="136" t="s">
        <v>941</v>
      </c>
      <c r="BR186" s="136" t="s">
        <v>941</v>
      </c>
      <c r="BS186" s="136" t="s">
        <v>941</v>
      </c>
      <c r="BT186" s="136" t="s">
        <v>941</v>
      </c>
      <c r="BU186" s="136" t="s">
        <v>941</v>
      </c>
      <c r="BV186" s="136" t="s">
        <v>941</v>
      </c>
      <c r="BW186" s="136" t="s">
        <v>941</v>
      </c>
      <c r="BX186" s="136" t="s">
        <v>941</v>
      </c>
      <c r="BY186" s="136" t="s">
        <v>941</v>
      </c>
      <c r="BZ186" s="136" t="s">
        <v>941</v>
      </c>
      <c r="CA186" s="136" t="s">
        <v>941</v>
      </c>
      <c r="CB186" s="136" t="s">
        <v>948</v>
      </c>
      <c r="CC186" s="136" t="s">
        <v>948</v>
      </c>
      <c r="CD186" s="136" t="s">
        <v>941</v>
      </c>
      <c r="CE186" s="136" t="s">
        <v>948</v>
      </c>
      <c r="CF186" s="136" t="s">
        <v>941</v>
      </c>
      <c r="CG186" s="136" t="s">
        <v>948</v>
      </c>
      <c r="CH186" s="136" t="s">
        <v>948</v>
      </c>
      <c r="CI186" s="136" t="s">
        <v>941</v>
      </c>
      <c r="CJ186" s="136" t="s">
        <v>941</v>
      </c>
      <c r="CK186" s="136" t="s">
        <v>941</v>
      </c>
      <c r="CL186" s="136" t="s">
        <v>941</v>
      </c>
      <c r="CM186" s="136" t="s">
        <v>941</v>
      </c>
      <c r="CN186" s="136" t="s">
        <v>948</v>
      </c>
      <c r="CO186" s="136" t="s">
        <v>540</v>
      </c>
      <c r="CP186" s="136" t="s">
        <v>941</v>
      </c>
      <c r="CQ186" s="136" t="s">
        <v>941</v>
      </c>
      <c r="CR186" s="136" t="s">
        <v>941</v>
      </c>
      <c r="CS186" s="136" t="s">
        <v>941</v>
      </c>
      <c r="CT186" s="136" t="s">
        <v>941</v>
      </c>
      <c r="CU186" s="136" t="s">
        <v>941</v>
      </c>
      <c r="CV186" s="136" t="s">
        <v>941</v>
      </c>
      <c r="CW186" s="136" t="s">
        <v>941</v>
      </c>
      <c r="CX186" s="136" t="s">
        <v>941</v>
      </c>
      <c r="CY186" s="136" t="s">
        <v>941</v>
      </c>
      <c r="CZ186" s="136" t="s">
        <v>941</v>
      </c>
      <c r="DA186" s="136" t="s">
        <v>941</v>
      </c>
      <c r="DB186" s="136" t="s">
        <v>941</v>
      </c>
      <c r="DC186" s="136" t="s">
        <v>941</v>
      </c>
      <c r="DD186" s="136" t="s">
        <v>941</v>
      </c>
      <c r="DE186" s="136" t="s">
        <v>941</v>
      </c>
      <c r="DF186" s="136" t="s">
        <v>941</v>
      </c>
      <c r="DG186" s="136" t="s">
        <v>941</v>
      </c>
      <c r="DH186" s="136" t="s">
        <v>941</v>
      </c>
      <c r="DI186" s="136" t="s">
        <v>941</v>
      </c>
      <c r="DJ186" s="136" t="s">
        <v>1692</v>
      </c>
      <c r="DK186" s="137">
        <v>42761.504016203704</v>
      </c>
      <c r="DL186" s="136" t="s">
        <v>1692</v>
      </c>
      <c r="DM186" s="137">
        <v>42761.504016203704</v>
      </c>
      <c r="DN186" s="133">
        <v>42086.588680555556</v>
      </c>
      <c r="DO186" s="132" t="s">
        <v>957</v>
      </c>
      <c r="DP186" s="133">
        <v>42086.588680555556</v>
      </c>
    </row>
    <row r="187" spans="1:120" ht="43.5" x14ac:dyDescent="0.35">
      <c r="A187" s="135">
        <v>186</v>
      </c>
      <c r="B187" s="136" t="s">
        <v>4364</v>
      </c>
      <c r="C187" s="135">
        <v>525</v>
      </c>
      <c r="D187" s="135" t="b">
        <v>1</v>
      </c>
      <c r="E187" s="136" t="s">
        <v>941</v>
      </c>
      <c r="F187" s="136" t="s">
        <v>7639</v>
      </c>
      <c r="G187" s="136" t="s">
        <v>1037</v>
      </c>
      <c r="H187" s="136" t="s">
        <v>1533</v>
      </c>
      <c r="I187" s="136" t="s">
        <v>7442</v>
      </c>
      <c r="J187" s="136" t="s">
        <v>941</v>
      </c>
      <c r="K187" s="136" t="s">
        <v>301</v>
      </c>
      <c r="L187" s="136" t="s">
        <v>941</v>
      </c>
      <c r="M187" s="136" t="s">
        <v>941</v>
      </c>
      <c r="N187" s="136" t="s">
        <v>941</v>
      </c>
      <c r="O187" s="136" t="s">
        <v>7640</v>
      </c>
      <c r="P187" s="136" t="s">
        <v>1536</v>
      </c>
      <c r="Q187" s="136" t="s">
        <v>948</v>
      </c>
      <c r="R187" s="136" t="s">
        <v>948</v>
      </c>
      <c r="S187" s="136" t="s">
        <v>7641</v>
      </c>
      <c r="T187" s="136" t="s">
        <v>7642</v>
      </c>
      <c r="U187" s="136" t="s">
        <v>7643</v>
      </c>
      <c r="V187" s="136" t="s">
        <v>1537</v>
      </c>
      <c r="W187" s="136" t="s">
        <v>1538</v>
      </c>
      <c r="X187" s="136" t="s">
        <v>1539</v>
      </c>
      <c r="Y187" s="136" t="s">
        <v>2376</v>
      </c>
      <c r="Z187" s="136" t="s">
        <v>7644</v>
      </c>
      <c r="AA187" s="136" t="s">
        <v>7645</v>
      </c>
      <c r="AB187" s="136" t="s">
        <v>7646</v>
      </c>
      <c r="AC187" s="136" t="s">
        <v>948</v>
      </c>
      <c r="AD187" s="136" t="s">
        <v>7646</v>
      </c>
      <c r="AE187" s="136" t="s">
        <v>7647</v>
      </c>
      <c r="AF187" s="136" t="s">
        <v>7648</v>
      </c>
      <c r="AG187" s="136" t="s">
        <v>1204</v>
      </c>
      <c r="AH187" s="136" t="s">
        <v>7649</v>
      </c>
      <c r="AI187" s="136" t="s">
        <v>2344</v>
      </c>
      <c r="AJ187" s="136" t="s">
        <v>1541</v>
      </c>
      <c r="AK187" s="136" t="s">
        <v>948</v>
      </c>
      <c r="AL187" s="136" t="s">
        <v>941</v>
      </c>
      <c r="AM187" s="136" t="s">
        <v>7650</v>
      </c>
      <c r="AN187" s="136" t="s">
        <v>941</v>
      </c>
      <c r="AO187" s="136" t="s">
        <v>941</v>
      </c>
      <c r="AP187" s="136" t="s">
        <v>941</v>
      </c>
      <c r="AQ187" s="136" t="s">
        <v>941</v>
      </c>
      <c r="AR187" s="136" t="s">
        <v>941</v>
      </c>
      <c r="AS187" s="136" t="s">
        <v>941</v>
      </c>
      <c r="AT187" s="136" t="s">
        <v>941</v>
      </c>
      <c r="AU187" s="136" t="s">
        <v>941</v>
      </c>
      <c r="AV187" s="136" t="s">
        <v>941</v>
      </c>
      <c r="AW187" s="136" t="s">
        <v>941</v>
      </c>
      <c r="AX187" s="136" t="s">
        <v>941</v>
      </c>
      <c r="AY187" s="136" t="s">
        <v>941</v>
      </c>
      <c r="AZ187" s="136" t="s">
        <v>941</v>
      </c>
      <c r="BA187" s="136" t="s">
        <v>941</v>
      </c>
      <c r="BB187" s="136" t="s">
        <v>941</v>
      </c>
      <c r="BC187" s="136" t="s">
        <v>941</v>
      </c>
      <c r="BD187" s="136" t="s">
        <v>941</v>
      </c>
      <c r="BE187" s="136" t="s">
        <v>941</v>
      </c>
      <c r="BF187" s="136" t="s">
        <v>941</v>
      </c>
      <c r="BG187" s="136" t="s">
        <v>941</v>
      </c>
      <c r="BH187" s="136" t="s">
        <v>941</v>
      </c>
      <c r="BI187" s="136" t="s">
        <v>941</v>
      </c>
      <c r="BJ187" s="136" t="s">
        <v>941</v>
      </c>
      <c r="BK187" s="136" t="s">
        <v>941</v>
      </c>
      <c r="BL187" s="136" t="s">
        <v>941</v>
      </c>
      <c r="BM187" s="136" t="s">
        <v>941</v>
      </c>
      <c r="BN187" s="136" t="s">
        <v>941</v>
      </c>
      <c r="BO187" s="136" t="s">
        <v>941</v>
      </c>
      <c r="BP187" s="136" t="s">
        <v>941</v>
      </c>
      <c r="BQ187" s="136" t="s">
        <v>941</v>
      </c>
      <c r="BR187" s="136" t="s">
        <v>941</v>
      </c>
      <c r="BS187" s="136" t="s">
        <v>941</v>
      </c>
      <c r="BT187" s="136" t="s">
        <v>941</v>
      </c>
      <c r="BU187" s="136" t="s">
        <v>941</v>
      </c>
      <c r="BV187" s="136" t="s">
        <v>941</v>
      </c>
      <c r="BW187" s="136" t="s">
        <v>941</v>
      </c>
      <c r="BX187" s="136" t="s">
        <v>941</v>
      </c>
      <c r="BY187" s="136" t="s">
        <v>941</v>
      </c>
      <c r="BZ187" s="136" t="s">
        <v>941</v>
      </c>
      <c r="CA187" s="136" t="s">
        <v>941</v>
      </c>
      <c r="CB187" s="136" t="s">
        <v>948</v>
      </c>
      <c r="CC187" s="136" t="s">
        <v>948</v>
      </c>
      <c r="CD187" s="136" t="s">
        <v>941</v>
      </c>
      <c r="CE187" s="136" t="s">
        <v>948</v>
      </c>
      <c r="CF187" s="136" t="s">
        <v>941</v>
      </c>
      <c r="CG187" s="136" t="s">
        <v>948</v>
      </c>
      <c r="CH187" s="136" t="s">
        <v>948</v>
      </c>
      <c r="CI187" s="136" t="s">
        <v>941</v>
      </c>
      <c r="CJ187" s="136" t="s">
        <v>941</v>
      </c>
      <c r="CK187" s="136" t="s">
        <v>941</v>
      </c>
      <c r="CL187" s="136" t="s">
        <v>941</v>
      </c>
      <c r="CM187" s="136" t="s">
        <v>941</v>
      </c>
      <c r="CN187" s="136" t="s">
        <v>948</v>
      </c>
      <c r="CO187" s="136" t="s">
        <v>540</v>
      </c>
      <c r="CP187" s="136" t="s">
        <v>941</v>
      </c>
      <c r="CQ187" s="136" t="s">
        <v>941</v>
      </c>
      <c r="CR187" s="136" t="s">
        <v>941</v>
      </c>
      <c r="CS187" s="136" t="s">
        <v>941</v>
      </c>
      <c r="CT187" s="136" t="s">
        <v>941</v>
      </c>
      <c r="CU187" s="136" t="s">
        <v>941</v>
      </c>
      <c r="CV187" s="136" t="s">
        <v>941</v>
      </c>
      <c r="CW187" s="136" t="s">
        <v>941</v>
      </c>
      <c r="CX187" s="136" t="s">
        <v>941</v>
      </c>
      <c r="CY187" s="136" t="s">
        <v>941</v>
      </c>
      <c r="CZ187" s="136" t="s">
        <v>941</v>
      </c>
      <c r="DA187" s="136" t="s">
        <v>941</v>
      </c>
      <c r="DB187" s="136" t="s">
        <v>941</v>
      </c>
      <c r="DC187" s="136" t="s">
        <v>941</v>
      </c>
      <c r="DD187" s="136" t="s">
        <v>941</v>
      </c>
      <c r="DE187" s="136" t="s">
        <v>941</v>
      </c>
      <c r="DF187" s="136" t="s">
        <v>941</v>
      </c>
      <c r="DG187" s="136" t="s">
        <v>941</v>
      </c>
      <c r="DH187" s="136" t="s">
        <v>941</v>
      </c>
      <c r="DI187" s="136" t="s">
        <v>941</v>
      </c>
      <c r="DJ187" s="136" t="s">
        <v>1353</v>
      </c>
      <c r="DK187" s="137">
        <v>42761.511782407404</v>
      </c>
      <c r="DL187" s="136" t="s">
        <v>1353</v>
      </c>
      <c r="DM187" s="137">
        <v>42761.511782407404</v>
      </c>
      <c r="DN187" s="133">
        <v>42086.588692129626</v>
      </c>
      <c r="DO187" s="132" t="s">
        <v>957</v>
      </c>
      <c r="DP187" s="133">
        <v>42086.588692129626</v>
      </c>
    </row>
    <row r="188" spans="1:120" ht="58" x14ac:dyDescent="0.35">
      <c r="A188" s="135">
        <v>187</v>
      </c>
      <c r="B188" s="136" t="s">
        <v>4364</v>
      </c>
      <c r="C188" s="135">
        <v>140</v>
      </c>
      <c r="D188" s="135" t="b">
        <v>1</v>
      </c>
      <c r="E188" s="136" t="s">
        <v>941</v>
      </c>
      <c r="F188" s="136" t="s">
        <v>3453</v>
      </c>
      <c r="G188" s="136" t="s">
        <v>1064</v>
      </c>
      <c r="H188" s="136" t="s">
        <v>2873</v>
      </c>
      <c r="I188" s="136" t="s">
        <v>7442</v>
      </c>
      <c r="J188" s="136" t="s">
        <v>2872</v>
      </c>
      <c r="K188" s="136" t="s">
        <v>172</v>
      </c>
      <c r="L188" s="136" t="s">
        <v>2873</v>
      </c>
      <c r="M188" s="136" t="s">
        <v>2874</v>
      </c>
      <c r="N188" s="136" t="s">
        <v>2875</v>
      </c>
      <c r="O188" s="136" t="s">
        <v>7651</v>
      </c>
      <c r="P188" s="136" t="s">
        <v>7652</v>
      </c>
      <c r="Q188" s="136" t="s">
        <v>7653</v>
      </c>
      <c r="R188" s="136" t="s">
        <v>7654</v>
      </c>
      <c r="S188" s="136" t="s">
        <v>7655</v>
      </c>
      <c r="T188" s="136" t="s">
        <v>7656</v>
      </c>
      <c r="U188" s="136" t="s">
        <v>7657</v>
      </c>
      <c r="V188" s="136" t="s">
        <v>948</v>
      </c>
      <c r="W188" s="136" t="s">
        <v>948</v>
      </c>
      <c r="X188" s="136" t="s">
        <v>948</v>
      </c>
      <c r="Y188" s="136" t="s">
        <v>7658</v>
      </c>
      <c r="Z188" s="136" t="s">
        <v>7659</v>
      </c>
      <c r="AA188" s="136" t="s">
        <v>948</v>
      </c>
      <c r="AB188" s="136" t="s">
        <v>7660</v>
      </c>
      <c r="AC188" s="136" t="s">
        <v>7661</v>
      </c>
      <c r="AD188" s="136" t="s">
        <v>7662</v>
      </c>
      <c r="AE188" s="136" t="s">
        <v>7663</v>
      </c>
      <c r="AF188" s="136" t="s">
        <v>7664</v>
      </c>
      <c r="AG188" s="136" t="s">
        <v>2351</v>
      </c>
      <c r="AH188" s="136" t="s">
        <v>7665</v>
      </c>
      <c r="AI188" s="136" t="s">
        <v>1016</v>
      </c>
      <c r="AJ188" s="136" t="s">
        <v>2504</v>
      </c>
      <c r="AK188" s="136" t="s">
        <v>1201</v>
      </c>
      <c r="AL188" s="136" t="s">
        <v>941</v>
      </c>
      <c r="AM188" s="136" t="s">
        <v>1828</v>
      </c>
      <c r="AN188" s="136" t="s">
        <v>941</v>
      </c>
      <c r="AO188" s="136" t="s">
        <v>941</v>
      </c>
      <c r="AP188" s="136" t="s">
        <v>941</v>
      </c>
      <c r="AQ188" s="136" t="s">
        <v>941</v>
      </c>
      <c r="AR188" s="136" t="s">
        <v>941</v>
      </c>
      <c r="AS188" s="136" t="s">
        <v>941</v>
      </c>
      <c r="AT188" s="136" t="s">
        <v>941</v>
      </c>
      <c r="AU188" s="136" t="s">
        <v>941</v>
      </c>
      <c r="AV188" s="136" t="s">
        <v>941</v>
      </c>
      <c r="AW188" s="136" t="s">
        <v>941</v>
      </c>
      <c r="AX188" s="136" t="s">
        <v>941</v>
      </c>
      <c r="AY188" s="136" t="s">
        <v>941</v>
      </c>
      <c r="AZ188" s="136" t="s">
        <v>941</v>
      </c>
      <c r="BA188" s="136" t="s">
        <v>941</v>
      </c>
      <c r="BB188" s="136" t="s">
        <v>941</v>
      </c>
      <c r="BC188" s="136" t="s">
        <v>941</v>
      </c>
      <c r="BD188" s="136" t="s">
        <v>941</v>
      </c>
      <c r="BE188" s="136" t="s">
        <v>941</v>
      </c>
      <c r="BF188" s="136" t="s">
        <v>941</v>
      </c>
      <c r="BG188" s="136" t="s">
        <v>941</v>
      </c>
      <c r="BH188" s="136" t="s">
        <v>941</v>
      </c>
      <c r="BI188" s="136" t="s">
        <v>941</v>
      </c>
      <c r="BJ188" s="136" t="s">
        <v>941</v>
      </c>
      <c r="BK188" s="136" t="s">
        <v>941</v>
      </c>
      <c r="BL188" s="136" t="s">
        <v>941</v>
      </c>
      <c r="BM188" s="136" t="s">
        <v>941</v>
      </c>
      <c r="BN188" s="136" t="s">
        <v>941</v>
      </c>
      <c r="BO188" s="136" t="s">
        <v>941</v>
      </c>
      <c r="BP188" s="136" t="s">
        <v>941</v>
      </c>
      <c r="BQ188" s="136" t="s">
        <v>941</v>
      </c>
      <c r="BR188" s="136" t="s">
        <v>941</v>
      </c>
      <c r="BS188" s="136" t="s">
        <v>941</v>
      </c>
      <c r="BT188" s="136" t="s">
        <v>941</v>
      </c>
      <c r="BU188" s="136" t="s">
        <v>941</v>
      </c>
      <c r="BV188" s="136" t="s">
        <v>941</v>
      </c>
      <c r="BW188" s="136" t="s">
        <v>941</v>
      </c>
      <c r="BX188" s="136" t="s">
        <v>941</v>
      </c>
      <c r="BY188" s="136" t="s">
        <v>941</v>
      </c>
      <c r="BZ188" s="136" t="s">
        <v>941</v>
      </c>
      <c r="CA188" s="136" t="s">
        <v>941</v>
      </c>
      <c r="CB188" s="136" t="s">
        <v>948</v>
      </c>
      <c r="CC188" s="136" t="s">
        <v>948</v>
      </c>
      <c r="CD188" s="136" t="s">
        <v>941</v>
      </c>
      <c r="CE188" s="136" t="s">
        <v>948</v>
      </c>
      <c r="CF188" s="136" t="s">
        <v>941</v>
      </c>
      <c r="CG188" s="136" t="s">
        <v>948</v>
      </c>
      <c r="CH188" s="136" t="s">
        <v>948</v>
      </c>
      <c r="CI188" s="136" t="s">
        <v>941</v>
      </c>
      <c r="CJ188" s="136" t="s">
        <v>941</v>
      </c>
      <c r="CK188" s="136" t="s">
        <v>941</v>
      </c>
      <c r="CL188" s="136" t="s">
        <v>941</v>
      </c>
      <c r="CM188" s="136" t="s">
        <v>941</v>
      </c>
      <c r="CN188" s="136" t="s">
        <v>948</v>
      </c>
      <c r="CO188" s="136" t="s">
        <v>540</v>
      </c>
      <c r="CP188" s="136" t="s">
        <v>941</v>
      </c>
      <c r="CQ188" s="136" t="s">
        <v>941</v>
      </c>
      <c r="CR188" s="136" t="s">
        <v>941</v>
      </c>
      <c r="CS188" s="136" t="s">
        <v>941</v>
      </c>
      <c r="CT188" s="136" t="s">
        <v>941</v>
      </c>
      <c r="CU188" s="136" t="s">
        <v>941</v>
      </c>
      <c r="CV188" s="136" t="s">
        <v>941</v>
      </c>
      <c r="CW188" s="136" t="s">
        <v>941</v>
      </c>
      <c r="CX188" s="136" t="s">
        <v>941</v>
      </c>
      <c r="CY188" s="136" t="s">
        <v>941</v>
      </c>
      <c r="CZ188" s="136" t="s">
        <v>941</v>
      </c>
      <c r="DA188" s="136" t="s">
        <v>941</v>
      </c>
      <c r="DB188" s="136" t="s">
        <v>941</v>
      </c>
      <c r="DC188" s="136" t="s">
        <v>941</v>
      </c>
      <c r="DD188" s="136" t="s">
        <v>941</v>
      </c>
      <c r="DE188" s="136" t="s">
        <v>941</v>
      </c>
      <c r="DF188" s="136" t="s">
        <v>941</v>
      </c>
      <c r="DG188" s="136" t="s">
        <v>941</v>
      </c>
      <c r="DH188" s="136" t="s">
        <v>941</v>
      </c>
      <c r="DI188" s="136" t="s">
        <v>941</v>
      </c>
      <c r="DJ188" s="136" t="s">
        <v>1692</v>
      </c>
      <c r="DK188" s="137">
        <v>42761.521840277775</v>
      </c>
      <c r="DL188" s="136" t="s">
        <v>1692</v>
      </c>
      <c r="DM188" s="137">
        <v>42761.521840277775</v>
      </c>
      <c r="DN188" s="133">
        <v>42086.588726851849</v>
      </c>
      <c r="DO188" s="132" t="s">
        <v>957</v>
      </c>
      <c r="DP188" s="133">
        <v>42086.588726851849</v>
      </c>
    </row>
    <row r="189" spans="1:120" ht="58" x14ac:dyDescent="0.35">
      <c r="A189" s="135">
        <v>188</v>
      </c>
      <c r="B189" s="136" t="s">
        <v>4364</v>
      </c>
      <c r="C189" s="135">
        <v>80</v>
      </c>
      <c r="D189" s="135" t="b">
        <v>1</v>
      </c>
      <c r="E189" s="136" t="s">
        <v>941</v>
      </c>
      <c r="F189" s="136" t="s">
        <v>2548</v>
      </c>
      <c r="G189" s="136" t="s">
        <v>989</v>
      </c>
      <c r="H189" s="136" t="s">
        <v>2549</v>
      </c>
      <c r="I189" s="136" t="s">
        <v>7442</v>
      </c>
      <c r="J189" s="136" t="s">
        <v>2550</v>
      </c>
      <c r="K189" s="136" t="s">
        <v>238</v>
      </c>
      <c r="L189" s="136" t="s">
        <v>2552</v>
      </c>
      <c r="M189" s="136" t="s">
        <v>2553</v>
      </c>
      <c r="N189" s="136" t="s">
        <v>2554</v>
      </c>
      <c r="O189" s="136" t="s">
        <v>7666</v>
      </c>
      <c r="P189" s="136" t="s">
        <v>7667</v>
      </c>
      <c r="Q189" s="136" t="s">
        <v>7668</v>
      </c>
      <c r="R189" s="136" t="s">
        <v>7669</v>
      </c>
      <c r="S189" s="136" t="s">
        <v>7670</v>
      </c>
      <c r="T189" s="136" t="s">
        <v>7671</v>
      </c>
      <c r="U189" s="136" t="s">
        <v>7672</v>
      </c>
      <c r="V189" s="136" t="s">
        <v>948</v>
      </c>
      <c r="W189" s="136" t="s">
        <v>948</v>
      </c>
      <c r="X189" s="136" t="s">
        <v>948</v>
      </c>
      <c r="Y189" s="136" t="s">
        <v>7673</v>
      </c>
      <c r="Z189" s="136" t="s">
        <v>7674</v>
      </c>
      <c r="AA189" s="136" t="s">
        <v>7675</v>
      </c>
      <c r="AB189" s="136" t="s">
        <v>7676</v>
      </c>
      <c r="AC189" s="136" t="s">
        <v>7677</v>
      </c>
      <c r="AD189" s="136" t="s">
        <v>7678</v>
      </c>
      <c r="AE189" s="136" t="s">
        <v>7679</v>
      </c>
      <c r="AF189" s="136" t="s">
        <v>7680</v>
      </c>
      <c r="AG189" s="136" t="s">
        <v>1366</v>
      </c>
      <c r="AH189" s="136" t="s">
        <v>7681</v>
      </c>
      <c r="AI189" s="136" t="s">
        <v>7682</v>
      </c>
      <c r="AJ189" s="136" t="s">
        <v>7683</v>
      </c>
      <c r="AK189" s="136" t="s">
        <v>7684</v>
      </c>
      <c r="AL189" s="136" t="s">
        <v>941</v>
      </c>
      <c r="AM189" s="136" t="s">
        <v>7685</v>
      </c>
      <c r="AN189" s="136" t="s">
        <v>7666</v>
      </c>
      <c r="AO189" s="136" t="s">
        <v>7667</v>
      </c>
      <c r="AP189" s="136" t="s">
        <v>7668</v>
      </c>
      <c r="AQ189" s="136" t="s">
        <v>7669</v>
      </c>
      <c r="AR189" s="136" t="s">
        <v>7670</v>
      </c>
      <c r="AS189" s="136" t="s">
        <v>7671</v>
      </c>
      <c r="AT189" s="136" t="s">
        <v>7672</v>
      </c>
      <c r="AU189" s="136" t="s">
        <v>941</v>
      </c>
      <c r="AV189" s="136" t="s">
        <v>941</v>
      </c>
      <c r="AW189" s="136" t="s">
        <v>941</v>
      </c>
      <c r="AX189" s="136" t="s">
        <v>7673</v>
      </c>
      <c r="AY189" s="136" t="s">
        <v>7674</v>
      </c>
      <c r="AZ189" s="136" t="s">
        <v>7675</v>
      </c>
      <c r="BA189" s="136" t="s">
        <v>7676</v>
      </c>
      <c r="BB189" s="136" t="s">
        <v>7677</v>
      </c>
      <c r="BC189" s="136" t="s">
        <v>7678</v>
      </c>
      <c r="BD189" s="136" t="s">
        <v>7679</v>
      </c>
      <c r="BE189" s="136" t="s">
        <v>7680</v>
      </c>
      <c r="BF189" s="136" t="s">
        <v>7681</v>
      </c>
      <c r="BG189" s="136" t="s">
        <v>7682</v>
      </c>
      <c r="BH189" s="136" t="s">
        <v>7683</v>
      </c>
      <c r="BI189" s="136" t="s">
        <v>7684</v>
      </c>
      <c r="BJ189" s="136" t="s">
        <v>7685</v>
      </c>
      <c r="BK189" s="136" t="s">
        <v>941</v>
      </c>
      <c r="BL189" s="136" t="s">
        <v>7686</v>
      </c>
      <c r="BM189" s="136" t="s">
        <v>1021</v>
      </c>
      <c r="BN189" s="136" t="s">
        <v>941</v>
      </c>
      <c r="BO189" s="136" t="s">
        <v>941</v>
      </c>
      <c r="BP189" s="136" t="s">
        <v>941</v>
      </c>
      <c r="BQ189" s="136" t="s">
        <v>941</v>
      </c>
      <c r="BR189" s="136" t="s">
        <v>941</v>
      </c>
      <c r="BS189" s="136" t="s">
        <v>941</v>
      </c>
      <c r="BT189" s="136" t="s">
        <v>941</v>
      </c>
      <c r="BU189" s="136" t="s">
        <v>941</v>
      </c>
      <c r="BV189" s="136" t="s">
        <v>941</v>
      </c>
      <c r="BW189" s="136" t="s">
        <v>941</v>
      </c>
      <c r="BX189" s="136" t="s">
        <v>941</v>
      </c>
      <c r="BY189" s="136" t="s">
        <v>941</v>
      </c>
      <c r="BZ189" s="136" t="s">
        <v>941</v>
      </c>
      <c r="CA189" s="136" t="s">
        <v>941</v>
      </c>
      <c r="CB189" s="136" t="s">
        <v>7686</v>
      </c>
      <c r="CC189" s="136" t="s">
        <v>956</v>
      </c>
      <c r="CD189" s="136" t="s">
        <v>7687</v>
      </c>
      <c r="CE189" s="136" t="s">
        <v>948</v>
      </c>
      <c r="CF189" s="136" t="s">
        <v>941</v>
      </c>
      <c r="CG189" s="136" t="s">
        <v>7687</v>
      </c>
      <c r="CH189" s="136" t="s">
        <v>948</v>
      </c>
      <c r="CI189" s="136" t="s">
        <v>941</v>
      </c>
      <c r="CJ189" s="136" t="s">
        <v>941</v>
      </c>
      <c r="CK189" s="136" t="s">
        <v>941</v>
      </c>
      <c r="CL189" s="136" t="s">
        <v>941</v>
      </c>
      <c r="CM189" s="136" t="s">
        <v>941</v>
      </c>
      <c r="CN189" s="136" t="s">
        <v>948</v>
      </c>
      <c r="CO189" s="136" t="s">
        <v>540</v>
      </c>
      <c r="CP189" s="136" t="s">
        <v>941</v>
      </c>
      <c r="CQ189" s="136" t="s">
        <v>941</v>
      </c>
      <c r="CR189" s="136" t="s">
        <v>941</v>
      </c>
      <c r="CS189" s="136" t="s">
        <v>941</v>
      </c>
      <c r="CT189" s="136" t="s">
        <v>941</v>
      </c>
      <c r="CU189" s="136" t="s">
        <v>941</v>
      </c>
      <c r="CV189" s="136" t="s">
        <v>941</v>
      </c>
      <c r="CW189" s="136" t="s">
        <v>941</v>
      </c>
      <c r="CX189" s="136" t="s">
        <v>941</v>
      </c>
      <c r="CY189" s="136" t="s">
        <v>941</v>
      </c>
      <c r="CZ189" s="136" t="s">
        <v>941</v>
      </c>
      <c r="DA189" s="136" t="s">
        <v>941</v>
      </c>
      <c r="DB189" s="136" t="s">
        <v>941</v>
      </c>
      <c r="DC189" s="136" t="s">
        <v>941</v>
      </c>
      <c r="DD189" s="136" t="s">
        <v>941</v>
      </c>
      <c r="DE189" s="136" t="s">
        <v>941</v>
      </c>
      <c r="DF189" s="136" t="s">
        <v>941</v>
      </c>
      <c r="DG189" s="136" t="s">
        <v>941</v>
      </c>
      <c r="DH189" s="136" t="s">
        <v>941</v>
      </c>
      <c r="DI189" s="136" t="s">
        <v>941</v>
      </c>
      <c r="DJ189" s="136" t="s">
        <v>1692</v>
      </c>
      <c r="DK189" s="137">
        <v>42761.582488425927</v>
      </c>
      <c r="DL189" s="136" t="s">
        <v>1692</v>
      </c>
      <c r="DM189" s="137">
        <v>42761.582488425927</v>
      </c>
      <c r="DN189" s="133">
        <v>42086.588738425926</v>
      </c>
      <c r="DO189" s="132" t="s">
        <v>957</v>
      </c>
      <c r="DP189" s="133">
        <v>42086.588738425926</v>
      </c>
    </row>
    <row r="190" spans="1:120" ht="72.5" x14ac:dyDescent="0.35">
      <c r="A190" s="135">
        <v>189</v>
      </c>
      <c r="B190" s="136" t="s">
        <v>4364</v>
      </c>
      <c r="C190" s="135">
        <v>258</v>
      </c>
      <c r="D190" s="135" t="b">
        <v>1</v>
      </c>
      <c r="E190" s="136" t="s">
        <v>941</v>
      </c>
      <c r="F190" s="136" t="s">
        <v>4208</v>
      </c>
      <c r="G190" s="136" t="s">
        <v>4209</v>
      </c>
      <c r="H190" s="136" t="s">
        <v>7688</v>
      </c>
      <c r="I190" s="136" t="s">
        <v>7442</v>
      </c>
      <c r="J190" s="136" t="s">
        <v>4208</v>
      </c>
      <c r="K190" s="136" t="s">
        <v>154</v>
      </c>
      <c r="L190" s="136" t="s">
        <v>7688</v>
      </c>
      <c r="M190" s="136" t="s">
        <v>2816</v>
      </c>
      <c r="N190" s="136" t="s">
        <v>2817</v>
      </c>
      <c r="O190" s="136" t="s">
        <v>7689</v>
      </c>
      <c r="P190" s="136" t="s">
        <v>7690</v>
      </c>
      <c r="Q190" s="136" t="s">
        <v>7691</v>
      </c>
      <c r="R190" s="136" t="s">
        <v>948</v>
      </c>
      <c r="S190" s="136" t="s">
        <v>7692</v>
      </c>
      <c r="T190" s="136" t="s">
        <v>7693</v>
      </c>
      <c r="U190" s="136" t="s">
        <v>7694</v>
      </c>
      <c r="V190" s="136" t="s">
        <v>4210</v>
      </c>
      <c r="W190" s="136" t="s">
        <v>4211</v>
      </c>
      <c r="X190" s="136" t="s">
        <v>4212</v>
      </c>
      <c r="Y190" s="136" t="s">
        <v>7695</v>
      </c>
      <c r="Z190" s="136" t="s">
        <v>7696</v>
      </c>
      <c r="AA190" s="136" t="s">
        <v>7697</v>
      </c>
      <c r="AB190" s="136" t="s">
        <v>7698</v>
      </c>
      <c r="AC190" s="136" t="s">
        <v>7699</v>
      </c>
      <c r="AD190" s="136" t="s">
        <v>7700</v>
      </c>
      <c r="AE190" s="136" t="s">
        <v>7701</v>
      </c>
      <c r="AF190" s="136" t="s">
        <v>7702</v>
      </c>
      <c r="AG190" s="136" t="s">
        <v>1460</v>
      </c>
      <c r="AH190" s="136" t="s">
        <v>7703</v>
      </c>
      <c r="AI190" s="136" t="s">
        <v>1521</v>
      </c>
      <c r="AJ190" s="136" t="s">
        <v>2177</v>
      </c>
      <c r="AK190" s="136" t="s">
        <v>948</v>
      </c>
      <c r="AL190" s="136" t="s">
        <v>941</v>
      </c>
      <c r="AM190" s="136" t="s">
        <v>7704</v>
      </c>
      <c r="AN190" s="136" t="s">
        <v>941</v>
      </c>
      <c r="AO190" s="136" t="s">
        <v>941</v>
      </c>
      <c r="AP190" s="136" t="s">
        <v>941</v>
      </c>
      <c r="AQ190" s="136" t="s">
        <v>941</v>
      </c>
      <c r="AR190" s="136" t="s">
        <v>941</v>
      </c>
      <c r="AS190" s="136" t="s">
        <v>941</v>
      </c>
      <c r="AT190" s="136" t="s">
        <v>941</v>
      </c>
      <c r="AU190" s="136" t="s">
        <v>941</v>
      </c>
      <c r="AV190" s="136" t="s">
        <v>941</v>
      </c>
      <c r="AW190" s="136" t="s">
        <v>941</v>
      </c>
      <c r="AX190" s="136" t="s">
        <v>941</v>
      </c>
      <c r="AY190" s="136" t="s">
        <v>941</v>
      </c>
      <c r="AZ190" s="136" t="s">
        <v>941</v>
      </c>
      <c r="BA190" s="136" t="s">
        <v>941</v>
      </c>
      <c r="BB190" s="136" t="s">
        <v>941</v>
      </c>
      <c r="BC190" s="136" t="s">
        <v>941</v>
      </c>
      <c r="BD190" s="136" t="s">
        <v>941</v>
      </c>
      <c r="BE190" s="136" t="s">
        <v>941</v>
      </c>
      <c r="BF190" s="136" t="s">
        <v>941</v>
      </c>
      <c r="BG190" s="136" t="s">
        <v>941</v>
      </c>
      <c r="BH190" s="136" t="s">
        <v>941</v>
      </c>
      <c r="BI190" s="136" t="s">
        <v>941</v>
      </c>
      <c r="BJ190" s="136" t="s">
        <v>941</v>
      </c>
      <c r="BK190" s="136" t="s">
        <v>1020</v>
      </c>
      <c r="BL190" s="136" t="s">
        <v>941</v>
      </c>
      <c r="BM190" s="136" t="s">
        <v>941</v>
      </c>
      <c r="BN190" s="136" t="s">
        <v>941</v>
      </c>
      <c r="BO190" s="136" t="s">
        <v>941</v>
      </c>
      <c r="BP190" s="136" t="s">
        <v>941</v>
      </c>
      <c r="BQ190" s="136" t="s">
        <v>941</v>
      </c>
      <c r="BR190" s="136" t="s">
        <v>941</v>
      </c>
      <c r="BS190" s="136" t="s">
        <v>941</v>
      </c>
      <c r="BT190" s="136" t="s">
        <v>941</v>
      </c>
      <c r="BU190" s="136" t="s">
        <v>941</v>
      </c>
      <c r="BV190" s="136" t="s">
        <v>941</v>
      </c>
      <c r="BW190" s="136" t="s">
        <v>941</v>
      </c>
      <c r="BX190" s="136" t="s">
        <v>941</v>
      </c>
      <c r="BY190" s="136" t="s">
        <v>941</v>
      </c>
      <c r="BZ190" s="136" t="s">
        <v>941</v>
      </c>
      <c r="CA190" s="136" t="s">
        <v>941</v>
      </c>
      <c r="CB190" s="136" t="s">
        <v>1020</v>
      </c>
      <c r="CC190" s="136" t="s">
        <v>948</v>
      </c>
      <c r="CD190" s="136" t="s">
        <v>941</v>
      </c>
      <c r="CE190" s="136" t="s">
        <v>948</v>
      </c>
      <c r="CF190" s="136" t="s">
        <v>941</v>
      </c>
      <c r="CG190" s="136" t="s">
        <v>948</v>
      </c>
      <c r="CH190" s="136" t="s">
        <v>948</v>
      </c>
      <c r="CI190" s="136" t="s">
        <v>941</v>
      </c>
      <c r="CJ190" s="136" t="s">
        <v>941</v>
      </c>
      <c r="CK190" s="136" t="s">
        <v>941</v>
      </c>
      <c r="CL190" s="136" t="s">
        <v>941</v>
      </c>
      <c r="CM190" s="136" t="s">
        <v>941</v>
      </c>
      <c r="CN190" s="136" t="s">
        <v>948</v>
      </c>
      <c r="CO190" s="136" t="s">
        <v>540</v>
      </c>
      <c r="CP190" s="136" t="s">
        <v>941</v>
      </c>
      <c r="CQ190" s="136" t="s">
        <v>941</v>
      </c>
      <c r="CR190" s="136" t="s">
        <v>941</v>
      </c>
      <c r="CS190" s="136" t="s">
        <v>941</v>
      </c>
      <c r="CT190" s="136" t="s">
        <v>941</v>
      </c>
      <c r="CU190" s="136" t="s">
        <v>941</v>
      </c>
      <c r="CV190" s="136" t="s">
        <v>941</v>
      </c>
      <c r="CW190" s="136" t="s">
        <v>941</v>
      </c>
      <c r="CX190" s="136" t="s">
        <v>941</v>
      </c>
      <c r="CY190" s="136" t="s">
        <v>941</v>
      </c>
      <c r="CZ190" s="136" t="s">
        <v>941</v>
      </c>
      <c r="DA190" s="136" t="s">
        <v>941</v>
      </c>
      <c r="DB190" s="136" t="s">
        <v>941</v>
      </c>
      <c r="DC190" s="136" t="s">
        <v>941</v>
      </c>
      <c r="DD190" s="136" t="s">
        <v>941</v>
      </c>
      <c r="DE190" s="136" t="s">
        <v>941</v>
      </c>
      <c r="DF190" s="136" t="s">
        <v>941</v>
      </c>
      <c r="DG190" s="136" t="s">
        <v>941</v>
      </c>
      <c r="DH190" s="136" t="s">
        <v>941</v>
      </c>
      <c r="DI190" s="136" t="s">
        <v>941</v>
      </c>
      <c r="DJ190" s="136" t="s">
        <v>1692</v>
      </c>
      <c r="DK190" s="137">
        <v>42761.609907407408</v>
      </c>
      <c r="DL190" s="136" t="s">
        <v>1692</v>
      </c>
      <c r="DM190" s="137">
        <v>42761.609907407408</v>
      </c>
      <c r="DN190" s="133">
        <v>42086.588761574072</v>
      </c>
      <c r="DO190" s="132" t="s">
        <v>957</v>
      </c>
      <c r="DP190" s="133">
        <v>42086.588761574072</v>
      </c>
    </row>
    <row r="191" spans="1:120" ht="58" x14ac:dyDescent="0.35">
      <c r="A191" s="135">
        <v>190</v>
      </c>
      <c r="B191" s="136" t="s">
        <v>4364</v>
      </c>
      <c r="C191" s="135">
        <v>311</v>
      </c>
      <c r="D191" s="135" t="b">
        <v>1</v>
      </c>
      <c r="E191" s="136" t="s">
        <v>1196</v>
      </c>
      <c r="F191" s="136" t="s">
        <v>7705</v>
      </c>
      <c r="G191" s="136" t="s">
        <v>1173</v>
      </c>
      <c r="H191" s="136" t="s">
        <v>1555</v>
      </c>
      <c r="I191" s="136" t="s">
        <v>941</v>
      </c>
      <c r="J191" s="136" t="s">
        <v>7706</v>
      </c>
      <c r="K191" s="136" t="s">
        <v>941</v>
      </c>
      <c r="L191" s="136" t="s">
        <v>7707</v>
      </c>
      <c r="M191" s="136" t="s">
        <v>7708</v>
      </c>
      <c r="N191" s="136" t="s">
        <v>3680</v>
      </c>
      <c r="O191" s="136" t="s">
        <v>7709</v>
      </c>
      <c r="P191" s="136" t="s">
        <v>7710</v>
      </c>
      <c r="Q191" s="136" t="s">
        <v>948</v>
      </c>
      <c r="R191" s="136" t="s">
        <v>948</v>
      </c>
      <c r="S191" s="136" t="s">
        <v>7711</v>
      </c>
      <c r="T191" s="136" t="s">
        <v>7712</v>
      </c>
      <c r="U191" s="136" t="s">
        <v>7713</v>
      </c>
      <c r="V191" s="136" t="s">
        <v>1557</v>
      </c>
      <c r="W191" s="136" t="s">
        <v>1558</v>
      </c>
      <c r="X191" s="136" t="s">
        <v>1556</v>
      </c>
      <c r="Y191" s="136" t="s">
        <v>7714</v>
      </c>
      <c r="Z191" s="136" t="s">
        <v>7715</v>
      </c>
      <c r="AA191" s="136" t="s">
        <v>948</v>
      </c>
      <c r="AB191" s="136" t="s">
        <v>7716</v>
      </c>
      <c r="AC191" s="136" t="s">
        <v>7717</v>
      </c>
      <c r="AD191" s="136" t="s">
        <v>7718</v>
      </c>
      <c r="AE191" s="136" t="s">
        <v>7719</v>
      </c>
      <c r="AF191" s="136" t="s">
        <v>7720</v>
      </c>
      <c r="AG191" s="136" t="s">
        <v>1632</v>
      </c>
      <c r="AH191" s="136" t="s">
        <v>7721</v>
      </c>
      <c r="AI191" s="136" t="s">
        <v>2200</v>
      </c>
      <c r="AJ191" s="136" t="s">
        <v>7722</v>
      </c>
      <c r="AK191" s="136" t="s">
        <v>7723</v>
      </c>
      <c r="AL191" s="136" t="s">
        <v>941</v>
      </c>
      <c r="AM191" s="136" t="s">
        <v>7724</v>
      </c>
      <c r="AN191" s="136" t="s">
        <v>941</v>
      </c>
      <c r="AO191" s="136" t="s">
        <v>941</v>
      </c>
      <c r="AP191" s="136" t="s">
        <v>941</v>
      </c>
      <c r="AQ191" s="136" t="s">
        <v>941</v>
      </c>
      <c r="AR191" s="136" t="s">
        <v>941</v>
      </c>
      <c r="AS191" s="136" t="s">
        <v>941</v>
      </c>
      <c r="AT191" s="136" t="s">
        <v>941</v>
      </c>
      <c r="AU191" s="136" t="s">
        <v>941</v>
      </c>
      <c r="AV191" s="136" t="s">
        <v>941</v>
      </c>
      <c r="AW191" s="136" t="s">
        <v>941</v>
      </c>
      <c r="AX191" s="136" t="s">
        <v>941</v>
      </c>
      <c r="AY191" s="136" t="s">
        <v>941</v>
      </c>
      <c r="AZ191" s="136" t="s">
        <v>941</v>
      </c>
      <c r="BA191" s="136" t="s">
        <v>941</v>
      </c>
      <c r="BB191" s="136" t="s">
        <v>941</v>
      </c>
      <c r="BC191" s="136" t="s">
        <v>941</v>
      </c>
      <c r="BD191" s="136" t="s">
        <v>941</v>
      </c>
      <c r="BE191" s="136" t="s">
        <v>941</v>
      </c>
      <c r="BF191" s="136" t="s">
        <v>941</v>
      </c>
      <c r="BG191" s="136" t="s">
        <v>941</v>
      </c>
      <c r="BH191" s="136" t="s">
        <v>941</v>
      </c>
      <c r="BI191" s="136" t="s">
        <v>941</v>
      </c>
      <c r="BJ191" s="136" t="s">
        <v>941</v>
      </c>
      <c r="BK191" s="136" t="s">
        <v>969</v>
      </c>
      <c r="BL191" s="136" t="s">
        <v>941</v>
      </c>
      <c r="BM191" s="136" t="s">
        <v>941</v>
      </c>
      <c r="BN191" s="136" t="s">
        <v>941</v>
      </c>
      <c r="BO191" s="136" t="s">
        <v>941</v>
      </c>
      <c r="BP191" s="136" t="s">
        <v>941</v>
      </c>
      <c r="BQ191" s="136" t="s">
        <v>941</v>
      </c>
      <c r="BR191" s="136" t="s">
        <v>941</v>
      </c>
      <c r="BS191" s="136" t="s">
        <v>941</v>
      </c>
      <c r="BT191" s="136" t="s">
        <v>941</v>
      </c>
      <c r="BU191" s="136" t="s">
        <v>941</v>
      </c>
      <c r="BV191" s="136" t="s">
        <v>941</v>
      </c>
      <c r="BW191" s="136" t="s">
        <v>941</v>
      </c>
      <c r="BX191" s="136" t="s">
        <v>941</v>
      </c>
      <c r="BY191" s="136" t="s">
        <v>941</v>
      </c>
      <c r="BZ191" s="136" t="s">
        <v>941</v>
      </c>
      <c r="CA191" s="136" t="s">
        <v>941</v>
      </c>
      <c r="CB191" s="136" t="s">
        <v>969</v>
      </c>
      <c r="CC191" s="136" t="s">
        <v>948</v>
      </c>
      <c r="CD191" s="136" t="s">
        <v>941</v>
      </c>
      <c r="CE191" s="136" t="s">
        <v>948</v>
      </c>
      <c r="CF191" s="136" t="s">
        <v>941</v>
      </c>
      <c r="CG191" s="136" t="s">
        <v>948</v>
      </c>
      <c r="CH191" s="136" t="s">
        <v>948</v>
      </c>
      <c r="CI191" s="136" t="s">
        <v>941</v>
      </c>
      <c r="CJ191" s="136" t="s">
        <v>941</v>
      </c>
      <c r="CK191" s="136" t="s">
        <v>941</v>
      </c>
      <c r="CL191" s="136" t="s">
        <v>941</v>
      </c>
      <c r="CM191" s="136" t="s">
        <v>941</v>
      </c>
      <c r="CN191" s="136" t="s">
        <v>948</v>
      </c>
      <c r="CO191" s="136" t="s">
        <v>540</v>
      </c>
      <c r="CP191" s="136" t="s">
        <v>941</v>
      </c>
      <c r="CQ191" s="136" t="s">
        <v>941</v>
      </c>
      <c r="CR191" s="136" t="s">
        <v>941</v>
      </c>
      <c r="CS191" s="136" t="s">
        <v>941</v>
      </c>
      <c r="CT191" s="136" t="s">
        <v>941</v>
      </c>
      <c r="CU191" s="136" t="s">
        <v>941</v>
      </c>
      <c r="CV191" s="136" t="s">
        <v>941</v>
      </c>
      <c r="CW191" s="136" t="s">
        <v>941</v>
      </c>
      <c r="CX191" s="136" t="s">
        <v>941</v>
      </c>
      <c r="CY191" s="136" t="s">
        <v>941</v>
      </c>
      <c r="CZ191" s="136" t="s">
        <v>941</v>
      </c>
      <c r="DA191" s="136" t="s">
        <v>941</v>
      </c>
      <c r="DB191" s="136" t="s">
        <v>941</v>
      </c>
      <c r="DC191" s="136" t="s">
        <v>941</v>
      </c>
      <c r="DD191" s="136" t="s">
        <v>941</v>
      </c>
      <c r="DE191" s="136" t="s">
        <v>941</v>
      </c>
      <c r="DF191" s="136" t="s">
        <v>941</v>
      </c>
      <c r="DG191" s="136" t="s">
        <v>941</v>
      </c>
      <c r="DH191" s="136" t="s">
        <v>941</v>
      </c>
      <c r="DI191" s="136" t="s">
        <v>941</v>
      </c>
      <c r="DJ191" s="136" t="s">
        <v>1353</v>
      </c>
      <c r="DK191" s="137">
        <v>42761.610601851855</v>
      </c>
      <c r="DL191" s="136" t="s">
        <v>1353</v>
      </c>
      <c r="DM191" s="137">
        <v>42761.610601851855</v>
      </c>
      <c r="DN191" s="133">
        <v>42086.588773148149</v>
      </c>
      <c r="DO191" s="132" t="s">
        <v>957</v>
      </c>
      <c r="DP191" s="133">
        <v>42086.588773148149</v>
      </c>
    </row>
    <row r="192" spans="1:120" ht="58" x14ac:dyDescent="0.35">
      <c r="A192" s="135">
        <v>191</v>
      </c>
      <c r="B192" s="136" t="s">
        <v>4364</v>
      </c>
      <c r="C192" s="135">
        <v>159</v>
      </c>
      <c r="D192" s="135" t="b">
        <v>1</v>
      </c>
      <c r="E192" s="136" t="s">
        <v>941</v>
      </c>
      <c r="F192" s="136" t="s">
        <v>2042</v>
      </c>
      <c r="G192" s="136" t="s">
        <v>1243</v>
      </c>
      <c r="H192" s="136" t="s">
        <v>2043</v>
      </c>
      <c r="I192" s="136" t="s">
        <v>3220</v>
      </c>
      <c r="J192" s="136" t="s">
        <v>2042</v>
      </c>
      <c r="K192" s="136" t="s">
        <v>439</v>
      </c>
      <c r="L192" s="136" t="s">
        <v>941</v>
      </c>
      <c r="M192" s="136" t="s">
        <v>2043</v>
      </c>
      <c r="N192" s="136" t="s">
        <v>2045</v>
      </c>
      <c r="O192" s="136" t="s">
        <v>7725</v>
      </c>
      <c r="P192" s="136" t="s">
        <v>7726</v>
      </c>
      <c r="Q192" s="136" t="s">
        <v>948</v>
      </c>
      <c r="R192" s="136" t="s">
        <v>948</v>
      </c>
      <c r="S192" s="136" t="s">
        <v>7727</v>
      </c>
      <c r="T192" s="136" t="s">
        <v>7728</v>
      </c>
      <c r="U192" s="136" t="s">
        <v>7729</v>
      </c>
      <c r="V192" s="136" t="s">
        <v>948</v>
      </c>
      <c r="W192" s="136" t="s">
        <v>948</v>
      </c>
      <c r="X192" s="136" t="s">
        <v>948</v>
      </c>
      <c r="Y192" s="136" t="s">
        <v>7730</v>
      </c>
      <c r="Z192" s="136" t="s">
        <v>7731</v>
      </c>
      <c r="AA192" s="136" t="s">
        <v>948</v>
      </c>
      <c r="AB192" s="136" t="s">
        <v>7732</v>
      </c>
      <c r="AC192" s="136" t="s">
        <v>948</v>
      </c>
      <c r="AD192" s="136" t="s">
        <v>7732</v>
      </c>
      <c r="AE192" s="136" t="s">
        <v>7733</v>
      </c>
      <c r="AF192" s="136" t="s">
        <v>7734</v>
      </c>
      <c r="AG192" s="136" t="s">
        <v>2315</v>
      </c>
      <c r="AH192" s="136" t="s">
        <v>7735</v>
      </c>
      <c r="AI192" s="136" t="s">
        <v>948</v>
      </c>
      <c r="AJ192" s="136" t="s">
        <v>948</v>
      </c>
      <c r="AK192" s="136" t="s">
        <v>948</v>
      </c>
      <c r="AL192" s="136" t="s">
        <v>941</v>
      </c>
      <c r="AM192" s="136" t="s">
        <v>7735</v>
      </c>
      <c r="AN192" s="136" t="s">
        <v>941</v>
      </c>
      <c r="AO192" s="136" t="s">
        <v>941</v>
      </c>
      <c r="AP192" s="136" t="s">
        <v>941</v>
      </c>
      <c r="AQ192" s="136" t="s">
        <v>941</v>
      </c>
      <c r="AR192" s="136" t="s">
        <v>941</v>
      </c>
      <c r="AS192" s="136" t="s">
        <v>941</v>
      </c>
      <c r="AT192" s="136" t="s">
        <v>941</v>
      </c>
      <c r="AU192" s="136" t="s">
        <v>941</v>
      </c>
      <c r="AV192" s="136" t="s">
        <v>941</v>
      </c>
      <c r="AW192" s="136" t="s">
        <v>941</v>
      </c>
      <c r="AX192" s="136" t="s">
        <v>941</v>
      </c>
      <c r="AY192" s="136" t="s">
        <v>941</v>
      </c>
      <c r="AZ192" s="136" t="s">
        <v>941</v>
      </c>
      <c r="BA192" s="136" t="s">
        <v>941</v>
      </c>
      <c r="BB192" s="136" t="s">
        <v>941</v>
      </c>
      <c r="BC192" s="136" t="s">
        <v>941</v>
      </c>
      <c r="BD192" s="136" t="s">
        <v>941</v>
      </c>
      <c r="BE192" s="136" t="s">
        <v>941</v>
      </c>
      <c r="BF192" s="136" t="s">
        <v>941</v>
      </c>
      <c r="BG192" s="136" t="s">
        <v>941</v>
      </c>
      <c r="BH192" s="136" t="s">
        <v>941</v>
      </c>
      <c r="BI192" s="136" t="s">
        <v>941</v>
      </c>
      <c r="BJ192" s="136" t="s">
        <v>941</v>
      </c>
      <c r="BK192" s="136" t="s">
        <v>941</v>
      </c>
      <c r="BL192" s="136" t="s">
        <v>941</v>
      </c>
      <c r="BM192" s="136" t="s">
        <v>941</v>
      </c>
      <c r="BN192" s="136" t="s">
        <v>941</v>
      </c>
      <c r="BO192" s="136" t="s">
        <v>941</v>
      </c>
      <c r="BP192" s="136" t="s">
        <v>941</v>
      </c>
      <c r="BQ192" s="136" t="s">
        <v>941</v>
      </c>
      <c r="BR192" s="136" t="s">
        <v>941</v>
      </c>
      <c r="BS192" s="136" t="s">
        <v>941</v>
      </c>
      <c r="BT192" s="136" t="s">
        <v>941</v>
      </c>
      <c r="BU192" s="136" t="s">
        <v>941</v>
      </c>
      <c r="BV192" s="136" t="s">
        <v>941</v>
      </c>
      <c r="BW192" s="136" t="s">
        <v>941</v>
      </c>
      <c r="BX192" s="136" t="s">
        <v>941</v>
      </c>
      <c r="BY192" s="136" t="s">
        <v>941</v>
      </c>
      <c r="BZ192" s="136" t="s">
        <v>941</v>
      </c>
      <c r="CA192" s="136" t="s">
        <v>941</v>
      </c>
      <c r="CB192" s="136" t="s">
        <v>948</v>
      </c>
      <c r="CC192" s="136" t="s">
        <v>948</v>
      </c>
      <c r="CD192" s="136" t="s">
        <v>941</v>
      </c>
      <c r="CE192" s="136" t="s">
        <v>948</v>
      </c>
      <c r="CF192" s="136" t="s">
        <v>941</v>
      </c>
      <c r="CG192" s="136" t="s">
        <v>948</v>
      </c>
      <c r="CH192" s="136" t="s">
        <v>948</v>
      </c>
      <c r="CI192" s="136" t="s">
        <v>941</v>
      </c>
      <c r="CJ192" s="136" t="s">
        <v>941</v>
      </c>
      <c r="CK192" s="136" t="s">
        <v>941</v>
      </c>
      <c r="CL192" s="136" t="s">
        <v>941</v>
      </c>
      <c r="CM192" s="136" t="s">
        <v>941</v>
      </c>
      <c r="CN192" s="136" t="s">
        <v>948</v>
      </c>
      <c r="CO192" s="136" t="s">
        <v>540</v>
      </c>
      <c r="CP192" s="136" t="s">
        <v>941</v>
      </c>
      <c r="CQ192" s="136" t="s">
        <v>941</v>
      </c>
      <c r="CR192" s="136" t="s">
        <v>941</v>
      </c>
      <c r="CS192" s="136" t="s">
        <v>941</v>
      </c>
      <c r="CT192" s="136" t="s">
        <v>941</v>
      </c>
      <c r="CU192" s="136" t="s">
        <v>941</v>
      </c>
      <c r="CV192" s="136" t="s">
        <v>941</v>
      </c>
      <c r="CW192" s="136" t="s">
        <v>941</v>
      </c>
      <c r="CX192" s="136" t="s">
        <v>941</v>
      </c>
      <c r="CY192" s="136" t="s">
        <v>941</v>
      </c>
      <c r="CZ192" s="136" t="s">
        <v>941</v>
      </c>
      <c r="DA192" s="136" t="s">
        <v>941</v>
      </c>
      <c r="DB192" s="136" t="s">
        <v>941</v>
      </c>
      <c r="DC192" s="136" t="s">
        <v>941</v>
      </c>
      <c r="DD192" s="136" t="s">
        <v>941</v>
      </c>
      <c r="DE192" s="136" t="s">
        <v>941</v>
      </c>
      <c r="DF192" s="136" t="s">
        <v>941</v>
      </c>
      <c r="DG192" s="136" t="s">
        <v>941</v>
      </c>
      <c r="DH192" s="136" t="s">
        <v>941</v>
      </c>
      <c r="DI192" s="136" t="s">
        <v>941</v>
      </c>
      <c r="DJ192" s="136" t="s">
        <v>1353</v>
      </c>
      <c r="DK192" s="137">
        <v>42761.613634259258</v>
      </c>
      <c r="DL192" s="136" t="s">
        <v>1353</v>
      </c>
      <c r="DM192" s="137">
        <v>42761.613634259258</v>
      </c>
      <c r="DN192" s="133">
        <v>42086.588796296295</v>
      </c>
      <c r="DO192" s="132" t="s">
        <v>957</v>
      </c>
      <c r="DP192" s="133">
        <v>42086.588796296295</v>
      </c>
    </row>
    <row r="193" spans="1:120" ht="58" x14ac:dyDescent="0.35">
      <c r="A193" s="135">
        <v>192</v>
      </c>
      <c r="B193" s="136" t="s">
        <v>4364</v>
      </c>
      <c r="C193" s="135">
        <v>471</v>
      </c>
      <c r="D193" s="135" t="b">
        <v>1</v>
      </c>
      <c r="E193" s="136" t="s">
        <v>1196</v>
      </c>
      <c r="F193" s="136" t="s">
        <v>7736</v>
      </c>
      <c r="G193" s="136" t="s">
        <v>981</v>
      </c>
      <c r="H193" s="136" t="s">
        <v>2304</v>
      </c>
      <c r="I193" s="136" t="s">
        <v>941</v>
      </c>
      <c r="J193" s="136" t="s">
        <v>7736</v>
      </c>
      <c r="K193" s="136" t="s">
        <v>506</v>
      </c>
      <c r="L193" s="136" t="s">
        <v>2304</v>
      </c>
      <c r="M193" s="136" t="s">
        <v>941</v>
      </c>
      <c r="N193" s="136" t="s">
        <v>2305</v>
      </c>
      <c r="O193" s="136" t="s">
        <v>7737</v>
      </c>
      <c r="P193" s="136" t="s">
        <v>3923</v>
      </c>
      <c r="Q193" s="136" t="s">
        <v>948</v>
      </c>
      <c r="R193" s="136" t="s">
        <v>948</v>
      </c>
      <c r="S193" s="136" t="s">
        <v>7738</v>
      </c>
      <c r="T193" s="136" t="s">
        <v>7739</v>
      </c>
      <c r="U193" s="136" t="s">
        <v>7740</v>
      </c>
      <c r="V193" s="136" t="s">
        <v>948</v>
      </c>
      <c r="W193" s="136" t="s">
        <v>948</v>
      </c>
      <c r="X193" s="136" t="s">
        <v>948</v>
      </c>
      <c r="Y193" s="136" t="s">
        <v>7741</v>
      </c>
      <c r="Z193" s="136" t="s">
        <v>7742</v>
      </c>
      <c r="AA193" s="136" t="s">
        <v>948</v>
      </c>
      <c r="AB193" s="136" t="s">
        <v>7743</v>
      </c>
      <c r="AC193" s="136" t="s">
        <v>948</v>
      </c>
      <c r="AD193" s="136" t="s">
        <v>7743</v>
      </c>
      <c r="AE193" s="136" t="s">
        <v>2098</v>
      </c>
      <c r="AF193" s="136" t="s">
        <v>7744</v>
      </c>
      <c r="AG193" s="136" t="s">
        <v>1036</v>
      </c>
      <c r="AH193" s="136" t="s">
        <v>7745</v>
      </c>
      <c r="AI193" s="136" t="s">
        <v>7746</v>
      </c>
      <c r="AJ193" s="136" t="s">
        <v>948</v>
      </c>
      <c r="AK193" s="136" t="s">
        <v>948</v>
      </c>
      <c r="AL193" s="136" t="s">
        <v>941</v>
      </c>
      <c r="AM193" s="136" t="s">
        <v>7747</v>
      </c>
      <c r="AN193" s="136" t="s">
        <v>941</v>
      </c>
      <c r="AO193" s="136" t="s">
        <v>941</v>
      </c>
      <c r="AP193" s="136" t="s">
        <v>941</v>
      </c>
      <c r="AQ193" s="136" t="s">
        <v>941</v>
      </c>
      <c r="AR193" s="136" t="s">
        <v>941</v>
      </c>
      <c r="AS193" s="136" t="s">
        <v>941</v>
      </c>
      <c r="AT193" s="136" t="s">
        <v>941</v>
      </c>
      <c r="AU193" s="136" t="s">
        <v>941</v>
      </c>
      <c r="AV193" s="136" t="s">
        <v>941</v>
      </c>
      <c r="AW193" s="136" t="s">
        <v>941</v>
      </c>
      <c r="AX193" s="136" t="s">
        <v>941</v>
      </c>
      <c r="AY193" s="136" t="s">
        <v>941</v>
      </c>
      <c r="AZ193" s="136" t="s">
        <v>941</v>
      </c>
      <c r="BA193" s="136" t="s">
        <v>941</v>
      </c>
      <c r="BB193" s="136" t="s">
        <v>941</v>
      </c>
      <c r="BC193" s="136" t="s">
        <v>941</v>
      </c>
      <c r="BD193" s="136" t="s">
        <v>941</v>
      </c>
      <c r="BE193" s="136" t="s">
        <v>941</v>
      </c>
      <c r="BF193" s="136" t="s">
        <v>941</v>
      </c>
      <c r="BG193" s="136" t="s">
        <v>941</v>
      </c>
      <c r="BH193" s="136" t="s">
        <v>941</v>
      </c>
      <c r="BI193" s="136" t="s">
        <v>941</v>
      </c>
      <c r="BJ193" s="136" t="s">
        <v>941</v>
      </c>
      <c r="BK193" s="136" t="s">
        <v>941</v>
      </c>
      <c r="BL193" s="136" t="s">
        <v>941</v>
      </c>
      <c r="BM193" s="136" t="s">
        <v>941</v>
      </c>
      <c r="BN193" s="136" t="s">
        <v>941</v>
      </c>
      <c r="BO193" s="136" t="s">
        <v>941</v>
      </c>
      <c r="BP193" s="136" t="s">
        <v>941</v>
      </c>
      <c r="BQ193" s="136" t="s">
        <v>941</v>
      </c>
      <c r="BR193" s="136" t="s">
        <v>941</v>
      </c>
      <c r="BS193" s="136" t="s">
        <v>941</v>
      </c>
      <c r="BT193" s="136" t="s">
        <v>941</v>
      </c>
      <c r="BU193" s="136" t="s">
        <v>941</v>
      </c>
      <c r="BV193" s="136" t="s">
        <v>941</v>
      </c>
      <c r="BW193" s="136" t="s">
        <v>941</v>
      </c>
      <c r="BX193" s="136" t="s">
        <v>941</v>
      </c>
      <c r="BY193" s="136" t="s">
        <v>941</v>
      </c>
      <c r="BZ193" s="136" t="s">
        <v>941</v>
      </c>
      <c r="CA193" s="136" t="s">
        <v>941</v>
      </c>
      <c r="CB193" s="136" t="s">
        <v>948</v>
      </c>
      <c r="CC193" s="136" t="s">
        <v>948</v>
      </c>
      <c r="CD193" s="136" t="s">
        <v>941</v>
      </c>
      <c r="CE193" s="136" t="s">
        <v>948</v>
      </c>
      <c r="CF193" s="136" t="s">
        <v>941</v>
      </c>
      <c r="CG193" s="136" t="s">
        <v>948</v>
      </c>
      <c r="CH193" s="136" t="s">
        <v>948</v>
      </c>
      <c r="CI193" s="136" t="s">
        <v>941</v>
      </c>
      <c r="CJ193" s="136" t="s">
        <v>941</v>
      </c>
      <c r="CK193" s="136" t="s">
        <v>941</v>
      </c>
      <c r="CL193" s="136" t="s">
        <v>941</v>
      </c>
      <c r="CM193" s="136" t="s">
        <v>941</v>
      </c>
      <c r="CN193" s="136" t="s">
        <v>948</v>
      </c>
      <c r="CO193" s="136" t="s">
        <v>540</v>
      </c>
      <c r="CP193" s="136" t="s">
        <v>941</v>
      </c>
      <c r="CQ193" s="136" t="s">
        <v>941</v>
      </c>
      <c r="CR193" s="136" t="s">
        <v>941</v>
      </c>
      <c r="CS193" s="136" t="s">
        <v>941</v>
      </c>
      <c r="CT193" s="136" t="s">
        <v>941</v>
      </c>
      <c r="CU193" s="136" t="s">
        <v>941</v>
      </c>
      <c r="CV193" s="136" t="s">
        <v>941</v>
      </c>
      <c r="CW193" s="136" t="s">
        <v>941</v>
      </c>
      <c r="CX193" s="136" t="s">
        <v>941</v>
      </c>
      <c r="CY193" s="136" t="s">
        <v>941</v>
      </c>
      <c r="CZ193" s="136" t="s">
        <v>941</v>
      </c>
      <c r="DA193" s="136" t="s">
        <v>941</v>
      </c>
      <c r="DB193" s="136" t="s">
        <v>941</v>
      </c>
      <c r="DC193" s="136" t="s">
        <v>941</v>
      </c>
      <c r="DD193" s="136" t="s">
        <v>941</v>
      </c>
      <c r="DE193" s="136" t="s">
        <v>941</v>
      </c>
      <c r="DF193" s="136" t="s">
        <v>941</v>
      </c>
      <c r="DG193" s="136" t="s">
        <v>941</v>
      </c>
      <c r="DH193" s="136" t="s">
        <v>941</v>
      </c>
      <c r="DI193" s="136" t="s">
        <v>941</v>
      </c>
      <c r="DJ193" s="136" t="s">
        <v>1692</v>
      </c>
      <c r="DK193" s="137">
        <v>42761.631562499999</v>
      </c>
      <c r="DL193" s="136" t="s">
        <v>1692</v>
      </c>
      <c r="DM193" s="137">
        <v>42761.631562499999</v>
      </c>
      <c r="DN193" s="133">
        <v>42086.588819444441</v>
      </c>
      <c r="DO193" s="132" t="s">
        <v>957</v>
      </c>
      <c r="DP193" s="133">
        <v>42086.588819444441</v>
      </c>
    </row>
    <row r="194" spans="1:120" ht="58" x14ac:dyDescent="0.35">
      <c r="A194" s="135">
        <v>193</v>
      </c>
      <c r="B194" s="136" t="s">
        <v>4364</v>
      </c>
      <c r="C194" s="135">
        <v>355</v>
      </c>
      <c r="D194" s="135" t="b">
        <v>1</v>
      </c>
      <c r="E194" s="136" t="s">
        <v>941</v>
      </c>
      <c r="F194" s="136" t="s">
        <v>7748</v>
      </c>
      <c r="G194" s="136" t="s">
        <v>1064</v>
      </c>
      <c r="H194" s="136" t="s">
        <v>3654</v>
      </c>
      <c r="I194" s="136" t="s">
        <v>7442</v>
      </c>
      <c r="J194" s="136" t="s">
        <v>3655</v>
      </c>
      <c r="K194" s="136" t="s">
        <v>941</v>
      </c>
      <c r="L194" s="136" t="s">
        <v>1527</v>
      </c>
      <c r="M194" s="136" t="s">
        <v>1528</v>
      </c>
      <c r="N194" s="136" t="s">
        <v>1529</v>
      </c>
      <c r="O194" s="136" t="s">
        <v>7749</v>
      </c>
      <c r="P194" s="136" t="s">
        <v>7750</v>
      </c>
      <c r="Q194" s="136" t="s">
        <v>948</v>
      </c>
      <c r="R194" s="136" t="s">
        <v>948</v>
      </c>
      <c r="S194" s="136" t="s">
        <v>7751</v>
      </c>
      <c r="T194" s="136" t="s">
        <v>7752</v>
      </c>
      <c r="U194" s="136" t="s">
        <v>7753</v>
      </c>
      <c r="V194" s="136" t="s">
        <v>7754</v>
      </c>
      <c r="W194" s="136" t="s">
        <v>7755</v>
      </c>
      <c r="X194" s="136" t="s">
        <v>1538</v>
      </c>
      <c r="Y194" s="136" t="s">
        <v>7756</v>
      </c>
      <c r="Z194" s="136" t="s">
        <v>7757</v>
      </c>
      <c r="AA194" s="136" t="s">
        <v>948</v>
      </c>
      <c r="AB194" s="136" t="s">
        <v>7758</v>
      </c>
      <c r="AC194" s="136" t="s">
        <v>7759</v>
      </c>
      <c r="AD194" s="136" t="s">
        <v>7760</v>
      </c>
      <c r="AE194" s="136" t="s">
        <v>7761</v>
      </c>
      <c r="AF194" s="136" t="s">
        <v>7762</v>
      </c>
      <c r="AG194" s="136" t="s">
        <v>1275</v>
      </c>
      <c r="AH194" s="136" t="s">
        <v>7763</v>
      </c>
      <c r="AI194" s="136" t="s">
        <v>3760</v>
      </c>
      <c r="AJ194" s="136" t="s">
        <v>1126</v>
      </c>
      <c r="AK194" s="136" t="s">
        <v>7764</v>
      </c>
      <c r="AL194" s="136" t="s">
        <v>941</v>
      </c>
      <c r="AM194" s="136" t="s">
        <v>7765</v>
      </c>
      <c r="AN194" s="136" t="s">
        <v>941</v>
      </c>
      <c r="AO194" s="136" t="s">
        <v>941</v>
      </c>
      <c r="AP194" s="136" t="s">
        <v>941</v>
      </c>
      <c r="AQ194" s="136" t="s">
        <v>941</v>
      </c>
      <c r="AR194" s="136" t="s">
        <v>941</v>
      </c>
      <c r="AS194" s="136" t="s">
        <v>941</v>
      </c>
      <c r="AT194" s="136" t="s">
        <v>941</v>
      </c>
      <c r="AU194" s="136" t="s">
        <v>941</v>
      </c>
      <c r="AV194" s="136" t="s">
        <v>941</v>
      </c>
      <c r="AW194" s="136" t="s">
        <v>941</v>
      </c>
      <c r="AX194" s="136" t="s">
        <v>941</v>
      </c>
      <c r="AY194" s="136" t="s">
        <v>941</v>
      </c>
      <c r="AZ194" s="136" t="s">
        <v>941</v>
      </c>
      <c r="BA194" s="136" t="s">
        <v>941</v>
      </c>
      <c r="BB194" s="136" t="s">
        <v>941</v>
      </c>
      <c r="BC194" s="136" t="s">
        <v>941</v>
      </c>
      <c r="BD194" s="136" t="s">
        <v>941</v>
      </c>
      <c r="BE194" s="136" t="s">
        <v>941</v>
      </c>
      <c r="BF194" s="136" t="s">
        <v>941</v>
      </c>
      <c r="BG194" s="136" t="s">
        <v>941</v>
      </c>
      <c r="BH194" s="136" t="s">
        <v>941</v>
      </c>
      <c r="BI194" s="136" t="s">
        <v>941</v>
      </c>
      <c r="BJ194" s="136" t="s">
        <v>941</v>
      </c>
      <c r="BK194" s="136" t="s">
        <v>941</v>
      </c>
      <c r="BL194" s="136" t="s">
        <v>941</v>
      </c>
      <c r="BM194" s="136" t="s">
        <v>941</v>
      </c>
      <c r="BN194" s="136" t="s">
        <v>941</v>
      </c>
      <c r="BO194" s="136" t="s">
        <v>941</v>
      </c>
      <c r="BP194" s="136" t="s">
        <v>941</v>
      </c>
      <c r="BQ194" s="136" t="s">
        <v>941</v>
      </c>
      <c r="BR194" s="136" t="s">
        <v>941</v>
      </c>
      <c r="BS194" s="136" t="s">
        <v>941</v>
      </c>
      <c r="BT194" s="136" t="s">
        <v>941</v>
      </c>
      <c r="BU194" s="136" t="s">
        <v>941</v>
      </c>
      <c r="BV194" s="136" t="s">
        <v>941</v>
      </c>
      <c r="BW194" s="136" t="s">
        <v>941</v>
      </c>
      <c r="BX194" s="136" t="s">
        <v>941</v>
      </c>
      <c r="BY194" s="136" t="s">
        <v>941</v>
      </c>
      <c r="BZ194" s="136" t="s">
        <v>941</v>
      </c>
      <c r="CA194" s="136" t="s">
        <v>941</v>
      </c>
      <c r="CB194" s="136" t="s">
        <v>948</v>
      </c>
      <c r="CC194" s="136" t="s">
        <v>948</v>
      </c>
      <c r="CD194" s="136" t="s">
        <v>941</v>
      </c>
      <c r="CE194" s="136" t="s">
        <v>948</v>
      </c>
      <c r="CF194" s="136" t="s">
        <v>941</v>
      </c>
      <c r="CG194" s="136" t="s">
        <v>948</v>
      </c>
      <c r="CH194" s="136" t="s">
        <v>948</v>
      </c>
      <c r="CI194" s="136" t="s">
        <v>941</v>
      </c>
      <c r="CJ194" s="136" t="s">
        <v>941</v>
      </c>
      <c r="CK194" s="136" t="s">
        <v>941</v>
      </c>
      <c r="CL194" s="136" t="s">
        <v>941</v>
      </c>
      <c r="CM194" s="136" t="s">
        <v>941</v>
      </c>
      <c r="CN194" s="136" t="s">
        <v>948</v>
      </c>
      <c r="CO194" s="136" t="s">
        <v>540</v>
      </c>
      <c r="CP194" s="136" t="s">
        <v>941</v>
      </c>
      <c r="CQ194" s="136" t="s">
        <v>941</v>
      </c>
      <c r="CR194" s="136" t="s">
        <v>941</v>
      </c>
      <c r="CS194" s="136" t="s">
        <v>941</v>
      </c>
      <c r="CT194" s="136" t="s">
        <v>941</v>
      </c>
      <c r="CU194" s="136" t="s">
        <v>941</v>
      </c>
      <c r="CV194" s="136" t="s">
        <v>941</v>
      </c>
      <c r="CW194" s="136" t="s">
        <v>941</v>
      </c>
      <c r="CX194" s="136" t="s">
        <v>941</v>
      </c>
      <c r="CY194" s="136" t="s">
        <v>941</v>
      </c>
      <c r="CZ194" s="136" t="s">
        <v>941</v>
      </c>
      <c r="DA194" s="136" t="s">
        <v>941</v>
      </c>
      <c r="DB194" s="136" t="s">
        <v>941</v>
      </c>
      <c r="DC194" s="136" t="s">
        <v>941</v>
      </c>
      <c r="DD194" s="136" t="s">
        <v>941</v>
      </c>
      <c r="DE194" s="136" t="s">
        <v>941</v>
      </c>
      <c r="DF194" s="136" t="s">
        <v>941</v>
      </c>
      <c r="DG194" s="136" t="s">
        <v>941</v>
      </c>
      <c r="DH194" s="136" t="s">
        <v>941</v>
      </c>
      <c r="DI194" s="136" t="s">
        <v>941</v>
      </c>
      <c r="DJ194" s="136" t="s">
        <v>1692</v>
      </c>
      <c r="DK194" s="137">
        <v>42761.642928240741</v>
      </c>
      <c r="DL194" s="136" t="s">
        <v>1692</v>
      </c>
      <c r="DM194" s="137">
        <v>42761.644745370373</v>
      </c>
      <c r="DN194" s="133">
        <v>42086.588831018518</v>
      </c>
      <c r="DO194" s="132" t="s">
        <v>957</v>
      </c>
      <c r="DP194" s="133">
        <v>42086.588831018518</v>
      </c>
    </row>
    <row r="195" spans="1:120" ht="72.5" x14ac:dyDescent="0.35">
      <c r="A195" s="135">
        <v>194</v>
      </c>
      <c r="B195" s="136" t="s">
        <v>4364</v>
      </c>
      <c r="C195" s="135">
        <v>274</v>
      </c>
      <c r="D195" s="135" t="b">
        <v>1</v>
      </c>
      <c r="E195" s="136" t="s">
        <v>941</v>
      </c>
      <c r="F195" s="136" t="s">
        <v>2809</v>
      </c>
      <c r="G195" s="136" t="s">
        <v>1099</v>
      </c>
      <c r="H195" s="136" t="s">
        <v>2810</v>
      </c>
      <c r="I195" s="136" t="s">
        <v>7442</v>
      </c>
      <c r="J195" s="136" t="s">
        <v>2809</v>
      </c>
      <c r="K195" s="136" t="s">
        <v>197</v>
      </c>
      <c r="L195" s="136" t="s">
        <v>2810</v>
      </c>
      <c r="M195" s="136" t="s">
        <v>2811</v>
      </c>
      <c r="N195" s="136" t="s">
        <v>2812</v>
      </c>
      <c r="O195" s="136" t="s">
        <v>7766</v>
      </c>
      <c r="P195" s="136" t="s">
        <v>7767</v>
      </c>
      <c r="Q195" s="136" t="s">
        <v>7768</v>
      </c>
      <c r="R195" s="136" t="s">
        <v>948</v>
      </c>
      <c r="S195" s="136" t="s">
        <v>7769</v>
      </c>
      <c r="T195" s="136" t="s">
        <v>7770</v>
      </c>
      <c r="U195" s="136" t="s">
        <v>7771</v>
      </c>
      <c r="V195" s="136" t="s">
        <v>7772</v>
      </c>
      <c r="W195" s="136" t="s">
        <v>7773</v>
      </c>
      <c r="X195" s="136" t="s">
        <v>7774</v>
      </c>
      <c r="Y195" s="136" t="s">
        <v>7775</v>
      </c>
      <c r="Z195" s="136" t="s">
        <v>7776</v>
      </c>
      <c r="AA195" s="136" t="s">
        <v>7777</v>
      </c>
      <c r="AB195" s="136" t="s">
        <v>7778</v>
      </c>
      <c r="AC195" s="136" t="s">
        <v>994</v>
      </c>
      <c r="AD195" s="136" t="s">
        <v>7779</v>
      </c>
      <c r="AE195" s="136" t="s">
        <v>7780</v>
      </c>
      <c r="AF195" s="136" t="s">
        <v>7781</v>
      </c>
      <c r="AG195" s="136" t="s">
        <v>1275</v>
      </c>
      <c r="AH195" s="136" t="s">
        <v>7782</v>
      </c>
      <c r="AI195" s="136" t="s">
        <v>7783</v>
      </c>
      <c r="AJ195" s="136" t="s">
        <v>1710</v>
      </c>
      <c r="AK195" s="136" t="s">
        <v>1797</v>
      </c>
      <c r="AL195" s="136" t="s">
        <v>941</v>
      </c>
      <c r="AM195" s="136" t="s">
        <v>7784</v>
      </c>
      <c r="AN195" s="136" t="s">
        <v>941</v>
      </c>
      <c r="AO195" s="136" t="s">
        <v>941</v>
      </c>
      <c r="AP195" s="136" t="s">
        <v>941</v>
      </c>
      <c r="AQ195" s="136" t="s">
        <v>941</v>
      </c>
      <c r="AR195" s="136" t="s">
        <v>941</v>
      </c>
      <c r="AS195" s="136" t="s">
        <v>941</v>
      </c>
      <c r="AT195" s="136" t="s">
        <v>941</v>
      </c>
      <c r="AU195" s="136" t="s">
        <v>941</v>
      </c>
      <c r="AV195" s="136" t="s">
        <v>941</v>
      </c>
      <c r="AW195" s="136" t="s">
        <v>941</v>
      </c>
      <c r="AX195" s="136" t="s">
        <v>941</v>
      </c>
      <c r="AY195" s="136" t="s">
        <v>941</v>
      </c>
      <c r="AZ195" s="136" t="s">
        <v>941</v>
      </c>
      <c r="BA195" s="136" t="s">
        <v>941</v>
      </c>
      <c r="BB195" s="136" t="s">
        <v>941</v>
      </c>
      <c r="BC195" s="136" t="s">
        <v>941</v>
      </c>
      <c r="BD195" s="136" t="s">
        <v>941</v>
      </c>
      <c r="BE195" s="136" t="s">
        <v>941</v>
      </c>
      <c r="BF195" s="136" t="s">
        <v>941</v>
      </c>
      <c r="BG195" s="136" t="s">
        <v>941</v>
      </c>
      <c r="BH195" s="136" t="s">
        <v>941</v>
      </c>
      <c r="BI195" s="136" t="s">
        <v>941</v>
      </c>
      <c r="BJ195" s="136" t="s">
        <v>941</v>
      </c>
      <c r="BK195" s="136" t="s">
        <v>1107</v>
      </c>
      <c r="BL195" s="136" t="s">
        <v>941</v>
      </c>
      <c r="BM195" s="136" t="s">
        <v>941</v>
      </c>
      <c r="BN195" s="136" t="s">
        <v>941</v>
      </c>
      <c r="BO195" s="136" t="s">
        <v>941</v>
      </c>
      <c r="BP195" s="136" t="s">
        <v>941</v>
      </c>
      <c r="BQ195" s="136" t="s">
        <v>3032</v>
      </c>
      <c r="BR195" s="136" t="s">
        <v>941</v>
      </c>
      <c r="BS195" s="136" t="s">
        <v>941</v>
      </c>
      <c r="BT195" s="136" t="s">
        <v>941</v>
      </c>
      <c r="BU195" s="136" t="s">
        <v>941</v>
      </c>
      <c r="BV195" s="136" t="s">
        <v>941</v>
      </c>
      <c r="BW195" s="136" t="s">
        <v>941</v>
      </c>
      <c r="BX195" s="136" t="s">
        <v>941</v>
      </c>
      <c r="BY195" s="136" t="s">
        <v>941</v>
      </c>
      <c r="BZ195" s="136" t="s">
        <v>941</v>
      </c>
      <c r="CA195" s="136" t="s">
        <v>941</v>
      </c>
      <c r="CB195" s="136" t="s">
        <v>3987</v>
      </c>
      <c r="CC195" s="136" t="s">
        <v>948</v>
      </c>
      <c r="CD195" s="136" t="s">
        <v>941</v>
      </c>
      <c r="CE195" s="136" t="s">
        <v>948</v>
      </c>
      <c r="CF195" s="136" t="s">
        <v>941</v>
      </c>
      <c r="CG195" s="136" t="s">
        <v>948</v>
      </c>
      <c r="CH195" s="136" t="s">
        <v>948</v>
      </c>
      <c r="CI195" s="136" t="s">
        <v>941</v>
      </c>
      <c r="CJ195" s="136" t="s">
        <v>941</v>
      </c>
      <c r="CK195" s="136" t="s">
        <v>941</v>
      </c>
      <c r="CL195" s="136" t="s">
        <v>941</v>
      </c>
      <c r="CM195" s="136" t="s">
        <v>941</v>
      </c>
      <c r="CN195" s="136" t="s">
        <v>948</v>
      </c>
      <c r="CO195" s="136" t="s">
        <v>540</v>
      </c>
      <c r="CP195" s="136" t="s">
        <v>941</v>
      </c>
      <c r="CQ195" s="136" t="s">
        <v>941</v>
      </c>
      <c r="CR195" s="136" t="s">
        <v>941</v>
      </c>
      <c r="CS195" s="136" t="s">
        <v>941</v>
      </c>
      <c r="CT195" s="136" t="s">
        <v>941</v>
      </c>
      <c r="CU195" s="136" t="s">
        <v>941</v>
      </c>
      <c r="CV195" s="136" t="s">
        <v>941</v>
      </c>
      <c r="CW195" s="136" t="s">
        <v>941</v>
      </c>
      <c r="CX195" s="136" t="s">
        <v>941</v>
      </c>
      <c r="CY195" s="136" t="s">
        <v>941</v>
      </c>
      <c r="CZ195" s="136" t="s">
        <v>941</v>
      </c>
      <c r="DA195" s="136" t="s">
        <v>941</v>
      </c>
      <c r="DB195" s="136" t="s">
        <v>941</v>
      </c>
      <c r="DC195" s="136" t="s">
        <v>941</v>
      </c>
      <c r="DD195" s="136" t="s">
        <v>941</v>
      </c>
      <c r="DE195" s="136" t="s">
        <v>941</v>
      </c>
      <c r="DF195" s="136" t="s">
        <v>941</v>
      </c>
      <c r="DG195" s="136" t="s">
        <v>941</v>
      </c>
      <c r="DH195" s="136" t="s">
        <v>941</v>
      </c>
      <c r="DI195" s="136" t="s">
        <v>941</v>
      </c>
      <c r="DJ195" s="136" t="s">
        <v>1353</v>
      </c>
      <c r="DK195" s="137">
        <v>42761.644270833334</v>
      </c>
      <c r="DL195" s="136" t="s">
        <v>1353</v>
      </c>
      <c r="DM195" s="137">
        <v>42761.644270833334</v>
      </c>
      <c r="DN195" s="133">
        <v>42086.588854166665</v>
      </c>
      <c r="DO195" s="132" t="s">
        <v>957</v>
      </c>
      <c r="DP195" s="133">
        <v>42086.588854166665</v>
      </c>
    </row>
    <row r="196" spans="1:120" ht="58" x14ac:dyDescent="0.35">
      <c r="A196" s="135">
        <v>195</v>
      </c>
      <c r="B196" s="136" t="s">
        <v>4364</v>
      </c>
      <c r="C196" s="135">
        <v>456</v>
      </c>
      <c r="D196" s="135" t="b">
        <v>1</v>
      </c>
      <c r="E196" s="136" t="s">
        <v>941</v>
      </c>
      <c r="F196" s="136" t="s">
        <v>2220</v>
      </c>
      <c r="G196" s="136" t="s">
        <v>1096</v>
      </c>
      <c r="H196" s="136" t="s">
        <v>2221</v>
      </c>
      <c r="I196" s="136" t="s">
        <v>7442</v>
      </c>
      <c r="J196" s="136" t="s">
        <v>3655</v>
      </c>
      <c r="K196" s="136" t="s">
        <v>941</v>
      </c>
      <c r="L196" s="136" t="s">
        <v>1527</v>
      </c>
      <c r="M196" s="136" t="s">
        <v>1528</v>
      </c>
      <c r="N196" s="136" t="s">
        <v>1529</v>
      </c>
      <c r="O196" s="136" t="s">
        <v>7785</v>
      </c>
      <c r="P196" s="136" t="s">
        <v>7786</v>
      </c>
      <c r="Q196" s="136" t="s">
        <v>948</v>
      </c>
      <c r="R196" s="136" t="s">
        <v>948</v>
      </c>
      <c r="S196" s="136" t="s">
        <v>7787</v>
      </c>
      <c r="T196" s="136" t="s">
        <v>7788</v>
      </c>
      <c r="U196" s="136" t="s">
        <v>7789</v>
      </c>
      <c r="V196" s="136" t="s">
        <v>948</v>
      </c>
      <c r="W196" s="136" t="s">
        <v>948</v>
      </c>
      <c r="X196" s="136" t="s">
        <v>948</v>
      </c>
      <c r="Y196" s="136" t="s">
        <v>7790</v>
      </c>
      <c r="Z196" s="136" t="s">
        <v>7791</v>
      </c>
      <c r="AA196" s="136" t="s">
        <v>948</v>
      </c>
      <c r="AB196" s="136" t="s">
        <v>7792</v>
      </c>
      <c r="AC196" s="136" t="s">
        <v>4138</v>
      </c>
      <c r="AD196" s="136" t="s">
        <v>7793</v>
      </c>
      <c r="AE196" s="136" t="s">
        <v>7794</v>
      </c>
      <c r="AF196" s="136" t="s">
        <v>7795</v>
      </c>
      <c r="AG196" s="136" t="s">
        <v>1308</v>
      </c>
      <c r="AH196" s="136" t="s">
        <v>7796</v>
      </c>
      <c r="AI196" s="136" t="s">
        <v>1710</v>
      </c>
      <c r="AJ196" s="136" t="s">
        <v>1722</v>
      </c>
      <c r="AK196" s="136" t="s">
        <v>1322</v>
      </c>
      <c r="AL196" s="136" t="s">
        <v>941</v>
      </c>
      <c r="AM196" s="136" t="s">
        <v>7797</v>
      </c>
      <c r="AN196" s="136" t="s">
        <v>941</v>
      </c>
      <c r="AO196" s="136" t="s">
        <v>941</v>
      </c>
      <c r="AP196" s="136" t="s">
        <v>941</v>
      </c>
      <c r="AQ196" s="136" t="s">
        <v>941</v>
      </c>
      <c r="AR196" s="136" t="s">
        <v>941</v>
      </c>
      <c r="AS196" s="136" t="s">
        <v>941</v>
      </c>
      <c r="AT196" s="136" t="s">
        <v>941</v>
      </c>
      <c r="AU196" s="136" t="s">
        <v>941</v>
      </c>
      <c r="AV196" s="136" t="s">
        <v>941</v>
      </c>
      <c r="AW196" s="136" t="s">
        <v>941</v>
      </c>
      <c r="AX196" s="136" t="s">
        <v>941</v>
      </c>
      <c r="AY196" s="136" t="s">
        <v>941</v>
      </c>
      <c r="AZ196" s="136" t="s">
        <v>941</v>
      </c>
      <c r="BA196" s="136" t="s">
        <v>941</v>
      </c>
      <c r="BB196" s="136" t="s">
        <v>941</v>
      </c>
      <c r="BC196" s="136" t="s">
        <v>941</v>
      </c>
      <c r="BD196" s="136" t="s">
        <v>941</v>
      </c>
      <c r="BE196" s="136" t="s">
        <v>941</v>
      </c>
      <c r="BF196" s="136" t="s">
        <v>941</v>
      </c>
      <c r="BG196" s="136" t="s">
        <v>941</v>
      </c>
      <c r="BH196" s="136" t="s">
        <v>941</v>
      </c>
      <c r="BI196" s="136" t="s">
        <v>941</v>
      </c>
      <c r="BJ196" s="136" t="s">
        <v>941</v>
      </c>
      <c r="BK196" s="136" t="s">
        <v>941</v>
      </c>
      <c r="BL196" s="136" t="s">
        <v>941</v>
      </c>
      <c r="BM196" s="136" t="s">
        <v>941</v>
      </c>
      <c r="BN196" s="136" t="s">
        <v>941</v>
      </c>
      <c r="BO196" s="136" t="s">
        <v>941</v>
      </c>
      <c r="BP196" s="136" t="s">
        <v>941</v>
      </c>
      <c r="BQ196" s="136" t="s">
        <v>941</v>
      </c>
      <c r="BR196" s="136" t="s">
        <v>941</v>
      </c>
      <c r="BS196" s="136" t="s">
        <v>941</v>
      </c>
      <c r="BT196" s="136" t="s">
        <v>941</v>
      </c>
      <c r="BU196" s="136" t="s">
        <v>941</v>
      </c>
      <c r="BV196" s="136" t="s">
        <v>941</v>
      </c>
      <c r="BW196" s="136" t="s">
        <v>941</v>
      </c>
      <c r="BX196" s="136" t="s">
        <v>941</v>
      </c>
      <c r="BY196" s="136" t="s">
        <v>941</v>
      </c>
      <c r="BZ196" s="136" t="s">
        <v>941</v>
      </c>
      <c r="CA196" s="136" t="s">
        <v>941</v>
      </c>
      <c r="CB196" s="136" t="s">
        <v>948</v>
      </c>
      <c r="CC196" s="136" t="s">
        <v>948</v>
      </c>
      <c r="CD196" s="136" t="s">
        <v>941</v>
      </c>
      <c r="CE196" s="136" t="s">
        <v>948</v>
      </c>
      <c r="CF196" s="136" t="s">
        <v>941</v>
      </c>
      <c r="CG196" s="136" t="s">
        <v>948</v>
      </c>
      <c r="CH196" s="136" t="s">
        <v>948</v>
      </c>
      <c r="CI196" s="136" t="s">
        <v>941</v>
      </c>
      <c r="CJ196" s="136" t="s">
        <v>941</v>
      </c>
      <c r="CK196" s="136" t="s">
        <v>941</v>
      </c>
      <c r="CL196" s="136" t="s">
        <v>941</v>
      </c>
      <c r="CM196" s="136" t="s">
        <v>941</v>
      </c>
      <c r="CN196" s="136" t="s">
        <v>948</v>
      </c>
      <c r="CO196" s="136" t="s">
        <v>540</v>
      </c>
      <c r="CP196" s="136" t="s">
        <v>941</v>
      </c>
      <c r="CQ196" s="136" t="s">
        <v>941</v>
      </c>
      <c r="CR196" s="136" t="s">
        <v>941</v>
      </c>
      <c r="CS196" s="136" t="s">
        <v>941</v>
      </c>
      <c r="CT196" s="136" t="s">
        <v>941</v>
      </c>
      <c r="CU196" s="136" t="s">
        <v>941</v>
      </c>
      <c r="CV196" s="136" t="s">
        <v>941</v>
      </c>
      <c r="CW196" s="136" t="s">
        <v>941</v>
      </c>
      <c r="CX196" s="136" t="s">
        <v>941</v>
      </c>
      <c r="CY196" s="136" t="s">
        <v>941</v>
      </c>
      <c r="CZ196" s="136" t="s">
        <v>941</v>
      </c>
      <c r="DA196" s="136" t="s">
        <v>941</v>
      </c>
      <c r="DB196" s="136" t="s">
        <v>941</v>
      </c>
      <c r="DC196" s="136" t="s">
        <v>941</v>
      </c>
      <c r="DD196" s="136" t="s">
        <v>941</v>
      </c>
      <c r="DE196" s="136" t="s">
        <v>941</v>
      </c>
      <c r="DF196" s="136" t="s">
        <v>941</v>
      </c>
      <c r="DG196" s="136" t="s">
        <v>941</v>
      </c>
      <c r="DH196" s="136" t="s">
        <v>941</v>
      </c>
      <c r="DI196" s="136" t="s">
        <v>941</v>
      </c>
      <c r="DJ196" s="136" t="s">
        <v>1353</v>
      </c>
      <c r="DK196" s="137">
        <v>42761.648055555554</v>
      </c>
      <c r="DL196" s="136" t="s">
        <v>1353</v>
      </c>
      <c r="DM196" s="137">
        <v>42761.648055555554</v>
      </c>
      <c r="DN196" s="133">
        <v>42086.588888888888</v>
      </c>
      <c r="DO196" s="132" t="s">
        <v>957</v>
      </c>
      <c r="DP196" s="133">
        <v>42086.588888888888</v>
      </c>
    </row>
    <row r="197" spans="1:120" ht="101.5" x14ac:dyDescent="0.35">
      <c r="A197" s="135">
        <v>196</v>
      </c>
      <c r="B197" s="136" t="s">
        <v>4364</v>
      </c>
      <c r="C197" s="135">
        <v>495</v>
      </c>
      <c r="D197" s="135" t="b">
        <v>1</v>
      </c>
      <c r="E197" s="136" t="s">
        <v>941</v>
      </c>
      <c r="F197" s="136" t="s">
        <v>7798</v>
      </c>
      <c r="G197" s="136" t="s">
        <v>7799</v>
      </c>
      <c r="H197" s="136" t="s">
        <v>3871</v>
      </c>
      <c r="I197" s="136" t="s">
        <v>7009</v>
      </c>
      <c r="J197" s="136" t="s">
        <v>7798</v>
      </c>
      <c r="K197" s="136" t="s">
        <v>464</v>
      </c>
      <c r="L197" s="136" t="s">
        <v>3871</v>
      </c>
      <c r="M197" s="136" t="s">
        <v>3872</v>
      </c>
      <c r="N197" s="136" t="s">
        <v>3873</v>
      </c>
      <c r="O197" s="136" t="s">
        <v>7800</v>
      </c>
      <c r="P197" s="136" t="s">
        <v>7801</v>
      </c>
      <c r="Q197" s="136" t="s">
        <v>948</v>
      </c>
      <c r="R197" s="136" t="s">
        <v>948</v>
      </c>
      <c r="S197" s="136" t="s">
        <v>7802</v>
      </c>
      <c r="T197" s="136" t="s">
        <v>7803</v>
      </c>
      <c r="U197" s="136" t="s">
        <v>7804</v>
      </c>
      <c r="V197" s="136" t="s">
        <v>7805</v>
      </c>
      <c r="W197" s="136" t="s">
        <v>7803</v>
      </c>
      <c r="X197" s="136" t="s">
        <v>7806</v>
      </c>
      <c r="Y197" s="136" t="s">
        <v>7807</v>
      </c>
      <c r="Z197" s="136" t="s">
        <v>948</v>
      </c>
      <c r="AA197" s="136" t="s">
        <v>7808</v>
      </c>
      <c r="AB197" s="136" t="s">
        <v>7809</v>
      </c>
      <c r="AC197" s="136" t="s">
        <v>948</v>
      </c>
      <c r="AD197" s="136" t="s">
        <v>7809</v>
      </c>
      <c r="AE197" s="136" t="s">
        <v>7810</v>
      </c>
      <c r="AF197" s="136" t="s">
        <v>7811</v>
      </c>
      <c r="AG197" s="136" t="s">
        <v>1051</v>
      </c>
      <c r="AH197" s="136" t="s">
        <v>7812</v>
      </c>
      <c r="AI197" s="136" t="s">
        <v>1751</v>
      </c>
      <c r="AJ197" s="136" t="s">
        <v>1252</v>
      </c>
      <c r="AK197" s="136" t="s">
        <v>1108</v>
      </c>
      <c r="AL197" s="136" t="s">
        <v>941</v>
      </c>
      <c r="AM197" s="136" t="s">
        <v>7813</v>
      </c>
      <c r="AN197" s="136" t="s">
        <v>941</v>
      </c>
      <c r="AO197" s="136" t="s">
        <v>941</v>
      </c>
      <c r="AP197" s="136" t="s">
        <v>941</v>
      </c>
      <c r="AQ197" s="136" t="s">
        <v>941</v>
      </c>
      <c r="AR197" s="136" t="s">
        <v>941</v>
      </c>
      <c r="AS197" s="136" t="s">
        <v>941</v>
      </c>
      <c r="AT197" s="136" t="s">
        <v>941</v>
      </c>
      <c r="AU197" s="136" t="s">
        <v>941</v>
      </c>
      <c r="AV197" s="136" t="s">
        <v>941</v>
      </c>
      <c r="AW197" s="136" t="s">
        <v>941</v>
      </c>
      <c r="AX197" s="136" t="s">
        <v>941</v>
      </c>
      <c r="AY197" s="136" t="s">
        <v>941</v>
      </c>
      <c r="AZ197" s="136" t="s">
        <v>941</v>
      </c>
      <c r="BA197" s="136" t="s">
        <v>941</v>
      </c>
      <c r="BB197" s="136" t="s">
        <v>941</v>
      </c>
      <c r="BC197" s="136" t="s">
        <v>941</v>
      </c>
      <c r="BD197" s="136" t="s">
        <v>941</v>
      </c>
      <c r="BE197" s="136" t="s">
        <v>941</v>
      </c>
      <c r="BF197" s="136" t="s">
        <v>941</v>
      </c>
      <c r="BG197" s="136" t="s">
        <v>941</v>
      </c>
      <c r="BH197" s="136" t="s">
        <v>941</v>
      </c>
      <c r="BI197" s="136" t="s">
        <v>941</v>
      </c>
      <c r="BJ197" s="136" t="s">
        <v>941</v>
      </c>
      <c r="BK197" s="136" t="s">
        <v>941</v>
      </c>
      <c r="BL197" s="136" t="s">
        <v>941</v>
      </c>
      <c r="BM197" s="136" t="s">
        <v>941</v>
      </c>
      <c r="BN197" s="136" t="s">
        <v>941</v>
      </c>
      <c r="BO197" s="136" t="s">
        <v>941</v>
      </c>
      <c r="BP197" s="136" t="s">
        <v>941</v>
      </c>
      <c r="BQ197" s="136" t="s">
        <v>941</v>
      </c>
      <c r="BR197" s="136" t="s">
        <v>941</v>
      </c>
      <c r="BS197" s="136" t="s">
        <v>941</v>
      </c>
      <c r="BT197" s="136" t="s">
        <v>941</v>
      </c>
      <c r="BU197" s="136" t="s">
        <v>941</v>
      </c>
      <c r="BV197" s="136" t="s">
        <v>941</v>
      </c>
      <c r="BW197" s="136" t="s">
        <v>941</v>
      </c>
      <c r="BX197" s="136" t="s">
        <v>941</v>
      </c>
      <c r="BY197" s="136" t="s">
        <v>941</v>
      </c>
      <c r="BZ197" s="136" t="s">
        <v>941</v>
      </c>
      <c r="CA197" s="136" t="s">
        <v>941</v>
      </c>
      <c r="CB197" s="136" t="s">
        <v>948</v>
      </c>
      <c r="CC197" s="136" t="s">
        <v>948</v>
      </c>
      <c r="CD197" s="136" t="s">
        <v>941</v>
      </c>
      <c r="CE197" s="136" t="s">
        <v>948</v>
      </c>
      <c r="CF197" s="136" t="s">
        <v>941</v>
      </c>
      <c r="CG197" s="136" t="s">
        <v>948</v>
      </c>
      <c r="CH197" s="136" t="s">
        <v>7814</v>
      </c>
      <c r="CI197" s="136" t="s">
        <v>7815</v>
      </c>
      <c r="CJ197" s="136" t="s">
        <v>7816</v>
      </c>
      <c r="CK197" s="136" t="s">
        <v>941</v>
      </c>
      <c r="CL197" s="136" t="s">
        <v>941</v>
      </c>
      <c r="CM197" s="136" t="s">
        <v>7817</v>
      </c>
      <c r="CN197" s="136" t="s">
        <v>7815</v>
      </c>
      <c r="CO197" s="136" t="s">
        <v>7818</v>
      </c>
      <c r="CP197" s="136" t="s">
        <v>941</v>
      </c>
      <c r="CQ197" s="136" t="s">
        <v>941</v>
      </c>
      <c r="CR197" s="136" t="s">
        <v>941</v>
      </c>
      <c r="CS197" s="136" t="s">
        <v>941</v>
      </c>
      <c r="CT197" s="136" t="s">
        <v>941</v>
      </c>
      <c r="CU197" s="136" t="s">
        <v>941</v>
      </c>
      <c r="CV197" s="136" t="s">
        <v>941</v>
      </c>
      <c r="CW197" s="136" t="s">
        <v>941</v>
      </c>
      <c r="CX197" s="136" t="s">
        <v>941</v>
      </c>
      <c r="CY197" s="136" t="s">
        <v>941</v>
      </c>
      <c r="CZ197" s="136" t="s">
        <v>941</v>
      </c>
      <c r="DA197" s="136" t="s">
        <v>941</v>
      </c>
      <c r="DB197" s="136" t="s">
        <v>941</v>
      </c>
      <c r="DC197" s="136" t="s">
        <v>941</v>
      </c>
      <c r="DD197" s="136" t="s">
        <v>941</v>
      </c>
      <c r="DE197" s="136" t="s">
        <v>941</v>
      </c>
      <c r="DF197" s="136" t="s">
        <v>941</v>
      </c>
      <c r="DG197" s="136" t="s">
        <v>941</v>
      </c>
      <c r="DH197" s="136" t="s">
        <v>941</v>
      </c>
      <c r="DI197" s="136" t="s">
        <v>941</v>
      </c>
      <c r="DJ197" s="136" t="s">
        <v>1353</v>
      </c>
      <c r="DK197" s="137">
        <v>42761.65353009259</v>
      </c>
      <c r="DL197" s="136" t="s">
        <v>1353</v>
      </c>
      <c r="DM197" s="137">
        <v>42761.65353009259</v>
      </c>
      <c r="DN197" s="133">
        <v>42086.588900462964</v>
      </c>
      <c r="DO197" s="132" t="s">
        <v>957</v>
      </c>
      <c r="DP197" s="133">
        <v>42086.588900462964</v>
      </c>
    </row>
    <row r="198" spans="1:120" ht="58" x14ac:dyDescent="0.35">
      <c r="A198" s="135">
        <v>197</v>
      </c>
      <c r="B198" s="136" t="s">
        <v>4364</v>
      </c>
      <c r="C198" s="135">
        <v>524</v>
      </c>
      <c r="D198" s="135" t="b">
        <v>1</v>
      </c>
      <c r="E198" s="136" t="s">
        <v>941</v>
      </c>
      <c r="F198" s="136" t="s">
        <v>2223</v>
      </c>
      <c r="G198" s="136" t="s">
        <v>1672</v>
      </c>
      <c r="H198" s="136" t="s">
        <v>2224</v>
      </c>
      <c r="I198" s="136" t="s">
        <v>3237</v>
      </c>
      <c r="J198" s="136" t="s">
        <v>2223</v>
      </c>
      <c r="K198" s="136" t="s">
        <v>481</v>
      </c>
      <c r="L198" s="136" t="s">
        <v>2224</v>
      </c>
      <c r="M198" s="136" t="s">
        <v>2225</v>
      </c>
      <c r="N198" s="136" t="s">
        <v>7819</v>
      </c>
      <c r="O198" s="136" t="s">
        <v>7820</v>
      </c>
      <c r="P198" s="136" t="s">
        <v>948</v>
      </c>
      <c r="Q198" s="136" t="s">
        <v>948</v>
      </c>
      <c r="R198" s="136" t="s">
        <v>948</v>
      </c>
      <c r="S198" s="136" t="s">
        <v>7820</v>
      </c>
      <c r="T198" s="136" t="s">
        <v>7821</v>
      </c>
      <c r="U198" s="136" t="s">
        <v>7822</v>
      </c>
      <c r="V198" s="136" t="s">
        <v>7823</v>
      </c>
      <c r="W198" s="136" t="s">
        <v>7824</v>
      </c>
      <c r="X198" s="136" t="s">
        <v>7825</v>
      </c>
      <c r="Y198" s="136" t="s">
        <v>7826</v>
      </c>
      <c r="Z198" s="136" t="s">
        <v>7827</v>
      </c>
      <c r="AA198" s="136" t="s">
        <v>948</v>
      </c>
      <c r="AB198" s="136" t="s">
        <v>7828</v>
      </c>
      <c r="AC198" s="136" t="s">
        <v>7829</v>
      </c>
      <c r="AD198" s="136" t="s">
        <v>7830</v>
      </c>
      <c r="AE198" s="136" t="s">
        <v>7831</v>
      </c>
      <c r="AF198" s="136" t="s">
        <v>7832</v>
      </c>
      <c r="AG198" s="136" t="s">
        <v>1957</v>
      </c>
      <c r="AH198" s="136" t="s">
        <v>7833</v>
      </c>
      <c r="AI198" s="136" t="s">
        <v>7834</v>
      </c>
      <c r="AJ198" s="136" t="s">
        <v>2823</v>
      </c>
      <c r="AK198" s="136" t="s">
        <v>948</v>
      </c>
      <c r="AL198" s="136" t="s">
        <v>941</v>
      </c>
      <c r="AM198" s="136" t="s">
        <v>7835</v>
      </c>
      <c r="AN198" s="136" t="s">
        <v>941</v>
      </c>
      <c r="AO198" s="136" t="s">
        <v>941</v>
      </c>
      <c r="AP198" s="136" t="s">
        <v>941</v>
      </c>
      <c r="AQ198" s="136" t="s">
        <v>941</v>
      </c>
      <c r="AR198" s="136" t="s">
        <v>941</v>
      </c>
      <c r="AS198" s="136" t="s">
        <v>941</v>
      </c>
      <c r="AT198" s="136" t="s">
        <v>941</v>
      </c>
      <c r="AU198" s="136" t="s">
        <v>941</v>
      </c>
      <c r="AV198" s="136" t="s">
        <v>941</v>
      </c>
      <c r="AW198" s="136" t="s">
        <v>941</v>
      </c>
      <c r="AX198" s="136" t="s">
        <v>941</v>
      </c>
      <c r="AY198" s="136" t="s">
        <v>941</v>
      </c>
      <c r="AZ198" s="136" t="s">
        <v>941</v>
      </c>
      <c r="BA198" s="136" t="s">
        <v>941</v>
      </c>
      <c r="BB198" s="136" t="s">
        <v>941</v>
      </c>
      <c r="BC198" s="136" t="s">
        <v>941</v>
      </c>
      <c r="BD198" s="136" t="s">
        <v>941</v>
      </c>
      <c r="BE198" s="136" t="s">
        <v>941</v>
      </c>
      <c r="BF198" s="136" t="s">
        <v>941</v>
      </c>
      <c r="BG198" s="136" t="s">
        <v>941</v>
      </c>
      <c r="BH198" s="136" t="s">
        <v>941</v>
      </c>
      <c r="BI198" s="136" t="s">
        <v>941</v>
      </c>
      <c r="BJ198" s="136" t="s">
        <v>941</v>
      </c>
      <c r="BK198" s="136" t="s">
        <v>941</v>
      </c>
      <c r="BL198" s="136" t="s">
        <v>941</v>
      </c>
      <c r="BM198" s="136" t="s">
        <v>941</v>
      </c>
      <c r="BN198" s="136" t="s">
        <v>941</v>
      </c>
      <c r="BO198" s="136" t="s">
        <v>941</v>
      </c>
      <c r="BP198" s="136" t="s">
        <v>941</v>
      </c>
      <c r="BQ198" s="136" t="s">
        <v>941</v>
      </c>
      <c r="BR198" s="136" t="s">
        <v>941</v>
      </c>
      <c r="BS198" s="136" t="s">
        <v>941</v>
      </c>
      <c r="BT198" s="136" t="s">
        <v>941</v>
      </c>
      <c r="BU198" s="136" t="s">
        <v>941</v>
      </c>
      <c r="BV198" s="136" t="s">
        <v>941</v>
      </c>
      <c r="BW198" s="136" t="s">
        <v>941</v>
      </c>
      <c r="BX198" s="136" t="s">
        <v>941</v>
      </c>
      <c r="BY198" s="136" t="s">
        <v>941</v>
      </c>
      <c r="BZ198" s="136" t="s">
        <v>941</v>
      </c>
      <c r="CA198" s="136" t="s">
        <v>941</v>
      </c>
      <c r="CB198" s="136" t="s">
        <v>948</v>
      </c>
      <c r="CC198" s="136" t="s">
        <v>948</v>
      </c>
      <c r="CD198" s="136" t="s">
        <v>941</v>
      </c>
      <c r="CE198" s="136" t="s">
        <v>948</v>
      </c>
      <c r="CF198" s="136" t="s">
        <v>941</v>
      </c>
      <c r="CG198" s="136" t="s">
        <v>948</v>
      </c>
      <c r="CH198" s="136" t="s">
        <v>948</v>
      </c>
      <c r="CI198" s="136" t="s">
        <v>941</v>
      </c>
      <c r="CJ198" s="136" t="s">
        <v>941</v>
      </c>
      <c r="CK198" s="136" t="s">
        <v>941</v>
      </c>
      <c r="CL198" s="136" t="s">
        <v>941</v>
      </c>
      <c r="CM198" s="136" t="s">
        <v>941</v>
      </c>
      <c r="CN198" s="136" t="s">
        <v>948</v>
      </c>
      <c r="CO198" s="136" t="s">
        <v>540</v>
      </c>
      <c r="CP198" s="136" t="s">
        <v>941</v>
      </c>
      <c r="CQ198" s="136" t="s">
        <v>941</v>
      </c>
      <c r="CR198" s="136" t="s">
        <v>941</v>
      </c>
      <c r="CS198" s="136" t="s">
        <v>941</v>
      </c>
      <c r="CT198" s="136" t="s">
        <v>941</v>
      </c>
      <c r="CU198" s="136" t="s">
        <v>941</v>
      </c>
      <c r="CV198" s="136" t="s">
        <v>941</v>
      </c>
      <c r="CW198" s="136" t="s">
        <v>941</v>
      </c>
      <c r="CX198" s="136" t="s">
        <v>941</v>
      </c>
      <c r="CY198" s="136" t="s">
        <v>941</v>
      </c>
      <c r="CZ198" s="136" t="s">
        <v>941</v>
      </c>
      <c r="DA198" s="136" t="s">
        <v>941</v>
      </c>
      <c r="DB198" s="136" t="s">
        <v>941</v>
      </c>
      <c r="DC198" s="136" t="s">
        <v>941</v>
      </c>
      <c r="DD198" s="136" t="s">
        <v>941</v>
      </c>
      <c r="DE198" s="136" t="s">
        <v>941</v>
      </c>
      <c r="DF198" s="136" t="s">
        <v>941</v>
      </c>
      <c r="DG198" s="136" t="s">
        <v>941</v>
      </c>
      <c r="DH198" s="136" t="s">
        <v>941</v>
      </c>
      <c r="DI198" s="136" t="s">
        <v>941</v>
      </c>
      <c r="DJ198" s="136" t="s">
        <v>1692</v>
      </c>
      <c r="DK198" s="137">
        <v>42761.662731481483</v>
      </c>
      <c r="DL198" s="136" t="s">
        <v>1692</v>
      </c>
      <c r="DM198" s="137">
        <v>42761.662731481483</v>
      </c>
      <c r="DN198" s="133">
        <v>42086.588923611111</v>
      </c>
      <c r="DO198" s="132" t="s">
        <v>957</v>
      </c>
      <c r="DP198" s="133">
        <v>42086.588923611111</v>
      </c>
    </row>
    <row r="199" spans="1:120" ht="72.5" x14ac:dyDescent="0.35">
      <c r="A199" s="135">
        <v>198</v>
      </c>
      <c r="B199" s="136" t="s">
        <v>4364</v>
      </c>
      <c r="C199" s="135">
        <v>203</v>
      </c>
      <c r="D199" s="135" t="b">
        <v>1</v>
      </c>
      <c r="E199" s="136" t="s">
        <v>941</v>
      </c>
      <c r="F199" s="136" t="s">
        <v>2877</v>
      </c>
      <c r="G199" s="136" t="s">
        <v>989</v>
      </c>
      <c r="H199" s="136" t="s">
        <v>7836</v>
      </c>
      <c r="I199" s="136" t="s">
        <v>7442</v>
      </c>
      <c r="J199" s="136" t="s">
        <v>2877</v>
      </c>
      <c r="K199" s="136" t="s">
        <v>175</v>
      </c>
      <c r="L199" s="136" t="s">
        <v>7836</v>
      </c>
      <c r="M199" s="136" t="s">
        <v>7837</v>
      </c>
      <c r="N199" s="136" t="s">
        <v>3459</v>
      </c>
      <c r="O199" s="136" t="s">
        <v>7838</v>
      </c>
      <c r="P199" s="136" t="s">
        <v>7839</v>
      </c>
      <c r="Q199" s="136" t="s">
        <v>7840</v>
      </c>
      <c r="R199" s="136" t="s">
        <v>948</v>
      </c>
      <c r="S199" s="136" t="s">
        <v>7841</v>
      </c>
      <c r="T199" s="136" t="s">
        <v>7842</v>
      </c>
      <c r="U199" s="136" t="s">
        <v>7843</v>
      </c>
      <c r="V199" s="136" t="s">
        <v>7844</v>
      </c>
      <c r="W199" s="136" t="s">
        <v>7845</v>
      </c>
      <c r="X199" s="136" t="s">
        <v>7846</v>
      </c>
      <c r="Y199" s="136" t="s">
        <v>7847</v>
      </c>
      <c r="Z199" s="136" t="s">
        <v>7848</v>
      </c>
      <c r="AA199" s="136" t="s">
        <v>948</v>
      </c>
      <c r="AB199" s="136" t="s">
        <v>7849</v>
      </c>
      <c r="AC199" s="136" t="s">
        <v>948</v>
      </c>
      <c r="AD199" s="136" t="s">
        <v>7849</v>
      </c>
      <c r="AE199" s="136" t="s">
        <v>7850</v>
      </c>
      <c r="AF199" s="136" t="s">
        <v>7851</v>
      </c>
      <c r="AG199" s="136" t="s">
        <v>4949</v>
      </c>
      <c r="AH199" s="136" t="s">
        <v>7852</v>
      </c>
      <c r="AI199" s="136" t="s">
        <v>7853</v>
      </c>
      <c r="AJ199" s="136" t="s">
        <v>7854</v>
      </c>
      <c r="AK199" s="136" t="s">
        <v>7855</v>
      </c>
      <c r="AL199" s="136" t="s">
        <v>941</v>
      </c>
      <c r="AM199" s="136" t="s">
        <v>7856</v>
      </c>
      <c r="AN199" s="136" t="s">
        <v>941</v>
      </c>
      <c r="AO199" s="136" t="s">
        <v>941</v>
      </c>
      <c r="AP199" s="136" t="s">
        <v>941</v>
      </c>
      <c r="AQ199" s="136" t="s">
        <v>941</v>
      </c>
      <c r="AR199" s="136" t="s">
        <v>941</v>
      </c>
      <c r="AS199" s="136" t="s">
        <v>941</v>
      </c>
      <c r="AT199" s="136" t="s">
        <v>941</v>
      </c>
      <c r="AU199" s="136" t="s">
        <v>941</v>
      </c>
      <c r="AV199" s="136" t="s">
        <v>941</v>
      </c>
      <c r="AW199" s="136" t="s">
        <v>941</v>
      </c>
      <c r="AX199" s="136" t="s">
        <v>941</v>
      </c>
      <c r="AY199" s="136" t="s">
        <v>941</v>
      </c>
      <c r="AZ199" s="136" t="s">
        <v>941</v>
      </c>
      <c r="BA199" s="136" t="s">
        <v>941</v>
      </c>
      <c r="BB199" s="136" t="s">
        <v>941</v>
      </c>
      <c r="BC199" s="136" t="s">
        <v>941</v>
      </c>
      <c r="BD199" s="136" t="s">
        <v>941</v>
      </c>
      <c r="BE199" s="136" t="s">
        <v>941</v>
      </c>
      <c r="BF199" s="136" t="s">
        <v>941</v>
      </c>
      <c r="BG199" s="136" t="s">
        <v>941</v>
      </c>
      <c r="BH199" s="136" t="s">
        <v>941</v>
      </c>
      <c r="BI199" s="136" t="s">
        <v>941</v>
      </c>
      <c r="BJ199" s="136" t="s">
        <v>941</v>
      </c>
      <c r="BK199" s="136" t="s">
        <v>7857</v>
      </c>
      <c r="BL199" s="136" t="s">
        <v>7858</v>
      </c>
      <c r="BM199" s="136" t="s">
        <v>941</v>
      </c>
      <c r="BN199" s="136" t="s">
        <v>941</v>
      </c>
      <c r="BO199" s="136" t="s">
        <v>941</v>
      </c>
      <c r="BP199" s="136" t="s">
        <v>941</v>
      </c>
      <c r="BQ199" s="136" t="s">
        <v>941</v>
      </c>
      <c r="BR199" s="136" t="s">
        <v>941</v>
      </c>
      <c r="BS199" s="136" t="s">
        <v>941</v>
      </c>
      <c r="BT199" s="136" t="s">
        <v>941</v>
      </c>
      <c r="BU199" s="136" t="s">
        <v>941</v>
      </c>
      <c r="BV199" s="136" t="s">
        <v>941</v>
      </c>
      <c r="BW199" s="136" t="s">
        <v>941</v>
      </c>
      <c r="BX199" s="136" t="s">
        <v>941</v>
      </c>
      <c r="BY199" s="136" t="s">
        <v>941</v>
      </c>
      <c r="BZ199" s="136" t="s">
        <v>941</v>
      </c>
      <c r="CA199" s="136" t="s">
        <v>941</v>
      </c>
      <c r="CB199" s="136" t="s">
        <v>7859</v>
      </c>
      <c r="CC199" s="136" t="s">
        <v>948</v>
      </c>
      <c r="CD199" s="136" t="s">
        <v>7860</v>
      </c>
      <c r="CE199" s="136" t="s">
        <v>948</v>
      </c>
      <c r="CF199" s="136" t="s">
        <v>941</v>
      </c>
      <c r="CG199" s="136" t="s">
        <v>7860</v>
      </c>
      <c r="CH199" s="136" t="s">
        <v>948</v>
      </c>
      <c r="CI199" s="136" t="s">
        <v>941</v>
      </c>
      <c r="CJ199" s="136" t="s">
        <v>941</v>
      </c>
      <c r="CK199" s="136" t="s">
        <v>941</v>
      </c>
      <c r="CL199" s="136" t="s">
        <v>941</v>
      </c>
      <c r="CM199" s="136" t="s">
        <v>941</v>
      </c>
      <c r="CN199" s="136" t="s">
        <v>948</v>
      </c>
      <c r="CO199" s="136" t="s">
        <v>540</v>
      </c>
      <c r="CP199" s="136" t="s">
        <v>941</v>
      </c>
      <c r="CQ199" s="136" t="s">
        <v>941</v>
      </c>
      <c r="CR199" s="136" t="s">
        <v>941</v>
      </c>
      <c r="CS199" s="136" t="s">
        <v>941</v>
      </c>
      <c r="CT199" s="136" t="s">
        <v>941</v>
      </c>
      <c r="CU199" s="136" t="s">
        <v>941</v>
      </c>
      <c r="CV199" s="136" t="s">
        <v>941</v>
      </c>
      <c r="CW199" s="136" t="s">
        <v>941</v>
      </c>
      <c r="CX199" s="136" t="s">
        <v>4955</v>
      </c>
      <c r="CY199" s="136" t="s">
        <v>941</v>
      </c>
      <c r="CZ199" s="136" t="s">
        <v>941</v>
      </c>
      <c r="DA199" s="136" t="s">
        <v>941</v>
      </c>
      <c r="DB199" s="136" t="s">
        <v>941</v>
      </c>
      <c r="DC199" s="136" t="s">
        <v>941</v>
      </c>
      <c r="DD199" s="136" t="s">
        <v>941</v>
      </c>
      <c r="DE199" s="136" t="s">
        <v>941</v>
      </c>
      <c r="DF199" s="136" t="s">
        <v>941</v>
      </c>
      <c r="DG199" s="136" t="s">
        <v>941</v>
      </c>
      <c r="DH199" s="136" t="s">
        <v>941</v>
      </c>
      <c r="DI199" s="136" t="s">
        <v>941</v>
      </c>
      <c r="DJ199" s="136" t="s">
        <v>1692</v>
      </c>
      <c r="DK199" s="137">
        <v>42761.66746527778</v>
      </c>
      <c r="DL199" s="136" t="s">
        <v>1692</v>
      </c>
      <c r="DM199" s="137">
        <v>42761.66746527778</v>
      </c>
      <c r="DN199" s="133">
        <v>42086.588935185187</v>
      </c>
      <c r="DO199" s="132" t="s">
        <v>957</v>
      </c>
      <c r="DP199" s="133">
        <v>42086.588935185187</v>
      </c>
    </row>
    <row r="200" spans="1:120" ht="43.5" x14ac:dyDescent="0.35">
      <c r="A200" s="135">
        <v>199</v>
      </c>
      <c r="B200" s="136" t="s">
        <v>4364</v>
      </c>
      <c r="C200" s="135">
        <v>72</v>
      </c>
      <c r="D200" s="135" t="b">
        <v>1</v>
      </c>
      <c r="E200" s="136" t="s">
        <v>941</v>
      </c>
      <c r="F200" s="136" t="s">
        <v>7861</v>
      </c>
      <c r="G200" s="136" t="s">
        <v>943</v>
      </c>
      <c r="H200" s="136" t="s">
        <v>2319</v>
      </c>
      <c r="I200" s="136" t="s">
        <v>7442</v>
      </c>
      <c r="J200" s="136" t="s">
        <v>7861</v>
      </c>
      <c r="K200" s="136" t="s">
        <v>510</v>
      </c>
      <c r="L200" s="136" t="s">
        <v>2319</v>
      </c>
      <c r="M200" s="136" t="s">
        <v>2320</v>
      </c>
      <c r="N200" s="136" t="s">
        <v>7862</v>
      </c>
      <c r="O200" s="136" t="s">
        <v>7863</v>
      </c>
      <c r="P200" s="136" t="s">
        <v>948</v>
      </c>
      <c r="Q200" s="136" t="s">
        <v>948</v>
      </c>
      <c r="R200" s="136" t="s">
        <v>948</v>
      </c>
      <c r="S200" s="136" t="s">
        <v>7863</v>
      </c>
      <c r="T200" s="136" t="s">
        <v>7864</v>
      </c>
      <c r="U200" s="136" t="s">
        <v>7865</v>
      </c>
      <c r="V200" s="136" t="s">
        <v>948</v>
      </c>
      <c r="W200" s="136" t="s">
        <v>948</v>
      </c>
      <c r="X200" s="136" t="s">
        <v>948</v>
      </c>
      <c r="Y200" s="136" t="s">
        <v>7866</v>
      </c>
      <c r="Z200" s="136" t="s">
        <v>948</v>
      </c>
      <c r="AA200" s="136" t="s">
        <v>948</v>
      </c>
      <c r="AB200" s="136" t="s">
        <v>7866</v>
      </c>
      <c r="AC200" s="136" t="s">
        <v>948</v>
      </c>
      <c r="AD200" s="136" t="s">
        <v>7866</v>
      </c>
      <c r="AE200" s="136" t="s">
        <v>7867</v>
      </c>
      <c r="AF200" s="136" t="s">
        <v>7868</v>
      </c>
      <c r="AG200" s="136" t="s">
        <v>1255</v>
      </c>
      <c r="AH200" s="136" t="s">
        <v>7869</v>
      </c>
      <c r="AI200" s="136" t="s">
        <v>7870</v>
      </c>
      <c r="AJ200" s="136" t="s">
        <v>1822</v>
      </c>
      <c r="AK200" s="136" t="s">
        <v>948</v>
      </c>
      <c r="AL200" s="136" t="s">
        <v>941</v>
      </c>
      <c r="AM200" s="136" t="s">
        <v>7871</v>
      </c>
      <c r="AN200" s="136" t="s">
        <v>941</v>
      </c>
      <c r="AO200" s="136" t="s">
        <v>941</v>
      </c>
      <c r="AP200" s="136" t="s">
        <v>941</v>
      </c>
      <c r="AQ200" s="136" t="s">
        <v>941</v>
      </c>
      <c r="AR200" s="136" t="s">
        <v>941</v>
      </c>
      <c r="AS200" s="136" t="s">
        <v>941</v>
      </c>
      <c r="AT200" s="136" t="s">
        <v>941</v>
      </c>
      <c r="AU200" s="136" t="s">
        <v>941</v>
      </c>
      <c r="AV200" s="136" t="s">
        <v>941</v>
      </c>
      <c r="AW200" s="136" t="s">
        <v>941</v>
      </c>
      <c r="AX200" s="136" t="s">
        <v>941</v>
      </c>
      <c r="AY200" s="136" t="s">
        <v>941</v>
      </c>
      <c r="AZ200" s="136" t="s">
        <v>941</v>
      </c>
      <c r="BA200" s="136" t="s">
        <v>941</v>
      </c>
      <c r="BB200" s="136" t="s">
        <v>941</v>
      </c>
      <c r="BC200" s="136" t="s">
        <v>941</v>
      </c>
      <c r="BD200" s="136" t="s">
        <v>941</v>
      </c>
      <c r="BE200" s="136" t="s">
        <v>941</v>
      </c>
      <c r="BF200" s="136" t="s">
        <v>941</v>
      </c>
      <c r="BG200" s="136" t="s">
        <v>941</v>
      </c>
      <c r="BH200" s="136" t="s">
        <v>941</v>
      </c>
      <c r="BI200" s="136" t="s">
        <v>941</v>
      </c>
      <c r="BJ200" s="136" t="s">
        <v>941</v>
      </c>
      <c r="BK200" s="136" t="s">
        <v>948</v>
      </c>
      <c r="BL200" s="136" t="s">
        <v>948</v>
      </c>
      <c r="BM200" s="136" t="s">
        <v>941</v>
      </c>
      <c r="BN200" s="136" t="s">
        <v>948</v>
      </c>
      <c r="BO200" s="136" t="s">
        <v>948</v>
      </c>
      <c r="BP200" s="136" t="s">
        <v>948</v>
      </c>
      <c r="BQ200" s="136" t="s">
        <v>948</v>
      </c>
      <c r="BR200" s="136" t="s">
        <v>941</v>
      </c>
      <c r="BS200" s="136" t="s">
        <v>941</v>
      </c>
      <c r="BT200" s="136" t="s">
        <v>941</v>
      </c>
      <c r="BU200" s="136" t="s">
        <v>941</v>
      </c>
      <c r="BV200" s="136" t="s">
        <v>941</v>
      </c>
      <c r="BW200" s="136" t="s">
        <v>941</v>
      </c>
      <c r="BX200" s="136" t="s">
        <v>941</v>
      </c>
      <c r="BY200" s="136" t="s">
        <v>941</v>
      </c>
      <c r="BZ200" s="136" t="s">
        <v>941</v>
      </c>
      <c r="CA200" s="136" t="s">
        <v>941</v>
      </c>
      <c r="CB200" s="136" t="s">
        <v>948</v>
      </c>
      <c r="CC200" s="136" t="s">
        <v>948</v>
      </c>
      <c r="CD200" s="136" t="s">
        <v>941</v>
      </c>
      <c r="CE200" s="136" t="s">
        <v>948</v>
      </c>
      <c r="CF200" s="136" t="s">
        <v>941</v>
      </c>
      <c r="CG200" s="136" t="s">
        <v>948</v>
      </c>
      <c r="CH200" s="136" t="s">
        <v>948</v>
      </c>
      <c r="CI200" s="136" t="s">
        <v>948</v>
      </c>
      <c r="CJ200" s="136" t="s">
        <v>941</v>
      </c>
      <c r="CK200" s="136" t="s">
        <v>941</v>
      </c>
      <c r="CL200" s="136" t="s">
        <v>941</v>
      </c>
      <c r="CM200" s="136" t="s">
        <v>941</v>
      </c>
      <c r="CN200" s="136" t="s">
        <v>948</v>
      </c>
      <c r="CO200" s="136" t="s">
        <v>540</v>
      </c>
      <c r="CP200" s="136" t="s">
        <v>941</v>
      </c>
      <c r="CQ200" s="136" t="s">
        <v>941</v>
      </c>
      <c r="CR200" s="136" t="s">
        <v>941</v>
      </c>
      <c r="CS200" s="136" t="s">
        <v>941</v>
      </c>
      <c r="CT200" s="136" t="s">
        <v>941</v>
      </c>
      <c r="CU200" s="136" t="s">
        <v>941</v>
      </c>
      <c r="CV200" s="136" t="s">
        <v>941</v>
      </c>
      <c r="CW200" s="136" t="s">
        <v>941</v>
      </c>
      <c r="CX200" s="136" t="s">
        <v>941</v>
      </c>
      <c r="CY200" s="136" t="s">
        <v>941</v>
      </c>
      <c r="CZ200" s="136" t="s">
        <v>941</v>
      </c>
      <c r="DA200" s="136" t="s">
        <v>941</v>
      </c>
      <c r="DB200" s="136" t="s">
        <v>941</v>
      </c>
      <c r="DC200" s="136" t="s">
        <v>941</v>
      </c>
      <c r="DD200" s="136" t="s">
        <v>941</v>
      </c>
      <c r="DE200" s="136" t="s">
        <v>941</v>
      </c>
      <c r="DF200" s="136" t="s">
        <v>941</v>
      </c>
      <c r="DG200" s="136" t="s">
        <v>941</v>
      </c>
      <c r="DH200" s="136" t="s">
        <v>941</v>
      </c>
      <c r="DI200" s="136" t="s">
        <v>941</v>
      </c>
      <c r="DJ200" s="136" t="s">
        <v>1692</v>
      </c>
      <c r="DK200" s="137">
        <v>42761.671631944446</v>
      </c>
      <c r="DL200" s="136" t="s">
        <v>1692</v>
      </c>
      <c r="DM200" s="137">
        <v>42761.671631944446</v>
      </c>
      <c r="DN200" s="133">
        <v>42086.588958333334</v>
      </c>
      <c r="DO200" s="132" t="s">
        <v>957</v>
      </c>
      <c r="DP200" s="133">
        <v>42086.588958333334</v>
      </c>
    </row>
    <row r="201" spans="1:120" ht="174" x14ac:dyDescent="0.35">
      <c r="A201" s="135">
        <v>200</v>
      </c>
      <c r="B201" s="136" t="s">
        <v>4364</v>
      </c>
      <c r="C201" s="135">
        <v>349</v>
      </c>
      <c r="D201" s="135" t="b">
        <v>1</v>
      </c>
      <c r="E201" s="136" t="s">
        <v>941</v>
      </c>
      <c r="F201" s="136" t="s">
        <v>3061</v>
      </c>
      <c r="G201" s="136" t="s">
        <v>3454</v>
      </c>
      <c r="H201" s="136" t="s">
        <v>3062</v>
      </c>
      <c r="I201" s="136" t="s">
        <v>7872</v>
      </c>
      <c r="J201" s="136" t="s">
        <v>7873</v>
      </c>
      <c r="K201" s="136" t="s">
        <v>941</v>
      </c>
      <c r="L201" s="136" t="s">
        <v>3451</v>
      </c>
      <c r="M201" s="136" t="s">
        <v>3063</v>
      </c>
      <c r="N201" s="136" t="s">
        <v>7874</v>
      </c>
      <c r="O201" s="136" t="s">
        <v>7875</v>
      </c>
      <c r="P201" s="136" t="s">
        <v>7876</v>
      </c>
      <c r="Q201" s="136" t="s">
        <v>948</v>
      </c>
      <c r="R201" s="136" t="s">
        <v>948</v>
      </c>
      <c r="S201" s="136" t="s">
        <v>7877</v>
      </c>
      <c r="T201" s="136" t="s">
        <v>7878</v>
      </c>
      <c r="U201" s="136" t="s">
        <v>7879</v>
      </c>
      <c r="V201" s="136" t="s">
        <v>948</v>
      </c>
      <c r="W201" s="136" t="s">
        <v>948</v>
      </c>
      <c r="X201" s="136" t="s">
        <v>948</v>
      </c>
      <c r="Y201" s="136" t="s">
        <v>7880</v>
      </c>
      <c r="Z201" s="136" t="s">
        <v>7881</v>
      </c>
      <c r="AA201" s="136" t="s">
        <v>948</v>
      </c>
      <c r="AB201" s="136" t="s">
        <v>7882</v>
      </c>
      <c r="AC201" s="136" t="s">
        <v>948</v>
      </c>
      <c r="AD201" s="136" t="s">
        <v>7882</v>
      </c>
      <c r="AE201" s="136" t="s">
        <v>7883</v>
      </c>
      <c r="AF201" s="136" t="s">
        <v>7884</v>
      </c>
      <c r="AG201" s="136" t="s">
        <v>1806</v>
      </c>
      <c r="AH201" s="136" t="s">
        <v>7885</v>
      </c>
      <c r="AI201" s="136" t="s">
        <v>3091</v>
      </c>
      <c r="AJ201" s="136" t="s">
        <v>948</v>
      </c>
      <c r="AK201" s="136" t="s">
        <v>7886</v>
      </c>
      <c r="AL201" s="136" t="s">
        <v>941</v>
      </c>
      <c r="AM201" s="136" t="s">
        <v>7887</v>
      </c>
      <c r="AN201" s="136" t="s">
        <v>941</v>
      </c>
      <c r="AO201" s="136" t="s">
        <v>941</v>
      </c>
      <c r="AP201" s="136" t="s">
        <v>941</v>
      </c>
      <c r="AQ201" s="136" t="s">
        <v>941</v>
      </c>
      <c r="AR201" s="136" t="s">
        <v>941</v>
      </c>
      <c r="AS201" s="136" t="s">
        <v>941</v>
      </c>
      <c r="AT201" s="136" t="s">
        <v>941</v>
      </c>
      <c r="AU201" s="136" t="s">
        <v>941</v>
      </c>
      <c r="AV201" s="136" t="s">
        <v>941</v>
      </c>
      <c r="AW201" s="136" t="s">
        <v>941</v>
      </c>
      <c r="AX201" s="136" t="s">
        <v>941</v>
      </c>
      <c r="AY201" s="136" t="s">
        <v>941</v>
      </c>
      <c r="AZ201" s="136" t="s">
        <v>941</v>
      </c>
      <c r="BA201" s="136" t="s">
        <v>941</v>
      </c>
      <c r="BB201" s="136" t="s">
        <v>941</v>
      </c>
      <c r="BC201" s="136" t="s">
        <v>941</v>
      </c>
      <c r="BD201" s="136" t="s">
        <v>941</v>
      </c>
      <c r="BE201" s="136" t="s">
        <v>941</v>
      </c>
      <c r="BF201" s="136" t="s">
        <v>941</v>
      </c>
      <c r="BG201" s="136" t="s">
        <v>941</v>
      </c>
      <c r="BH201" s="136" t="s">
        <v>941</v>
      </c>
      <c r="BI201" s="136" t="s">
        <v>941</v>
      </c>
      <c r="BJ201" s="136" t="s">
        <v>941</v>
      </c>
      <c r="BK201" s="136" t="s">
        <v>995</v>
      </c>
      <c r="BL201" s="136" t="s">
        <v>941</v>
      </c>
      <c r="BM201" s="136" t="s">
        <v>941</v>
      </c>
      <c r="BN201" s="136" t="s">
        <v>941</v>
      </c>
      <c r="BO201" s="136" t="s">
        <v>941</v>
      </c>
      <c r="BP201" s="136" t="s">
        <v>941</v>
      </c>
      <c r="BQ201" s="136" t="s">
        <v>941</v>
      </c>
      <c r="BR201" s="136" t="s">
        <v>941</v>
      </c>
      <c r="BS201" s="136" t="s">
        <v>941</v>
      </c>
      <c r="BT201" s="136" t="s">
        <v>941</v>
      </c>
      <c r="BU201" s="136" t="s">
        <v>941</v>
      </c>
      <c r="BV201" s="136" t="s">
        <v>941</v>
      </c>
      <c r="BW201" s="136" t="s">
        <v>941</v>
      </c>
      <c r="BX201" s="136" t="s">
        <v>941</v>
      </c>
      <c r="BY201" s="136" t="s">
        <v>941</v>
      </c>
      <c r="BZ201" s="136" t="s">
        <v>941</v>
      </c>
      <c r="CA201" s="136" t="s">
        <v>941</v>
      </c>
      <c r="CB201" s="136" t="s">
        <v>995</v>
      </c>
      <c r="CC201" s="136" t="s">
        <v>956</v>
      </c>
      <c r="CD201" s="136" t="s">
        <v>7888</v>
      </c>
      <c r="CE201" s="136" t="s">
        <v>948</v>
      </c>
      <c r="CF201" s="136" t="s">
        <v>941</v>
      </c>
      <c r="CG201" s="136" t="s">
        <v>7888</v>
      </c>
      <c r="CH201" s="136" t="s">
        <v>1227</v>
      </c>
      <c r="CI201" s="136" t="s">
        <v>7889</v>
      </c>
      <c r="CJ201" s="136" t="s">
        <v>2973</v>
      </c>
      <c r="CK201" s="136" t="s">
        <v>941</v>
      </c>
      <c r="CL201" s="136" t="s">
        <v>941</v>
      </c>
      <c r="CM201" s="136" t="s">
        <v>7890</v>
      </c>
      <c r="CN201" s="136" t="s">
        <v>7889</v>
      </c>
      <c r="CO201" s="136" t="s">
        <v>540</v>
      </c>
      <c r="CP201" s="136" t="s">
        <v>941</v>
      </c>
      <c r="CQ201" s="136" t="s">
        <v>941</v>
      </c>
      <c r="CR201" s="136" t="s">
        <v>7891</v>
      </c>
      <c r="CS201" s="136" t="s">
        <v>7892</v>
      </c>
      <c r="CT201" s="136" t="s">
        <v>941</v>
      </c>
      <c r="CU201" s="136" t="s">
        <v>941</v>
      </c>
      <c r="CV201" s="136" t="s">
        <v>941</v>
      </c>
      <c r="CW201" s="136" t="s">
        <v>941</v>
      </c>
      <c r="CX201" s="136" t="s">
        <v>941</v>
      </c>
      <c r="CY201" s="136" t="s">
        <v>941</v>
      </c>
      <c r="CZ201" s="136" t="s">
        <v>941</v>
      </c>
      <c r="DA201" s="136" t="s">
        <v>941</v>
      </c>
      <c r="DB201" s="136" t="s">
        <v>941</v>
      </c>
      <c r="DC201" s="136" t="s">
        <v>941</v>
      </c>
      <c r="DD201" s="136" t="s">
        <v>941</v>
      </c>
      <c r="DE201" s="136" t="s">
        <v>941</v>
      </c>
      <c r="DF201" s="136" t="s">
        <v>941</v>
      </c>
      <c r="DG201" s="136" t="s">
        <v>941</v>
      </c>
      <c r="DH201" s="136" t="s">
        <v>941</v>
      </c>
      <c r="DI201" s="136" t="s">
        <v>941</v>
      </c>
      <c r="DJ201" s="136" t="s">
        <v>1353</v>
      </c>
      <c r="DK201" s="137">
        <v>42761.672858796293</v>
      </c>
      <c r="DL201" s="136" t="s">
        <v>1353</v>
      </c>
      <c r="DM201" s="137">
        <v>42761.672858796293</v>
      </c>
      <c r="DN201" s="133">
        <v>42086.58898148148</v>
      </c>
      <c r="DO201" s="132" t="s">
        <v>957</v>
      </c>
      <c r="DP201" s="133">
        <v>42086.58898148148</v>
      </c>
    </row>
    <row r="202" spans="1:120" ht="58" x14ac:dyDescent="0.35">
      <c r="A202" s="135">
        <v>201</v>
      </c>
      <c r="B202" s="136" t="s">
        <v>4364</v>
      </c>
      <c r="C202" s="135">
        <v>632</v>
      </c>
      <c r="D202" s="135" t="b">
        <v>1</v>
      </c>
      <c r="E202" s="136" t="s">
        <v>941</v>
      </c>
      <c r="F202" s="136" t="s">
        <v>1456</v>
      </c>
      <c r="G202" s="136" t="s">
        <v>943</v>
      </c>
      <c r="H202" s="136" t="s">
        <v>2153</v>
      </c>
      <c r="I202" s="136" t="s">
        <v>7442</v>
      </c>
      <c r="J202" s="136" t="s">
        <v>1456</v>
      </c>
      <c r="K202" s="136" t="s">
        <v>941</v>
      </c>
      <c r="L202" s="136" t="s">
        <v>2153</v>
      </c>
      <c r="M202" s="136" t="s">
        <v>2154</v>
      </c>
      <c r="N202" s="136" t="s">
        <v>7893</v>
      </c>
      <c r="O202" s="136" t="s">
        <v>7894</v>
      </c>
      <c r="P202" s="136" t="s">
        <v>7895</v>
      </c>
      <c r="Q202" s="136" t="s">
        <v>7896</v>
      </c>
      <c r="R202" s="136" t="s">
        <v>7897</v>
      </c>
      <c r="S202" s="136" t="s">
        <v>7898</v>
      </c>
      <c r="T202" s="136" t="s">
        <v>7899</v>
      </c>
      <c r="U202" s="136" t="s">
        <v>7900</v>
      </c>
      <c r="V202" s="136" t="s">
        <v>7901</v>
      </c>
      <c r="W202" s="136" t="s">
        <v>7902</v>
      </c>
      <c r="X202" s="136" t="s">
        <v>7903</v>
      </c>
      <c r="Y202" s="136" t="s">
        <v>7904</v>
      </c>
      <c r="Z202" s="136" t="s">
        <v>7905</v>
      </c>
      <c r="AA202" s="136" t="s">
        <v>948</v>
      </c>
      <c r="AB202" s="136" t="s">
        <v>7906</v>
      </c>
      <c r="AC202" s="136" t="s">
        <v>7907</v>
      </c>
      <c r="AD202" s="136" t="s">
        <v>7908</v>
      </c>
      <c r="AE202" s="136" t="s">
        <v>7909</v>
      </c>
      <c r="AF202" s="136" t="s">
        <v>7910</v>
      </c>
      <c r="AG202" s="136" t="s">
        <v>2155</v>
      </c>
      <c r="AH202" s="136" t="s">
        <v>7911</v>
      </c>
      <c r="AI202" s="136" t="s">
        <v>1501</v>
      </c>
      <c r="AJ202" s="136" t="s">
        <v>2120</v>
      </c>
      <c r="AK202" s="136" t="s">
        <v>948</v>
      </c>
      <c r="AL202" s="136" t="s">
        <v>941</v>
      </c>
      <c r="AM202" s="136" t="s">
        <v>7912</v>
      </c>
      <c r="AN202" s="136" t="s">
        <v>941</v>
      </c>
      <c r="AO202" s="136" t="s">
        <v>941</v>
      </c>
      <c r="AP202" s="136" t="s">
        <v>941</v>
      </c>
      <c r="AQ202" s="136" t="s">
        <v>941</v>
      </c>
      <c r="AR202" s="136" t="s">
        <v>941</v>
      </c>
      <c r="AS202" s="136" t="s">
        <v>941</v>
      </c>
      <c r="AT202" s="136" t="s">
        <v>941</v>
      </c>
      <c r="AU202" s="136" t="s">
        <v>941</v>
      </c>
      <c r="AV202" s="136" t="s">
        <v>941</v>
      </c>
      <c r="AW202" s="136" t="s">
        <v>941</v>
      </c>
      <c r="AX202" s="136" t="s">
        <v>941</v>
      </c>
      <c r="AY202" s="136" t="s">
        <v>941</v>
      </c>
      <c r="AZ202" s="136" t="s">
        <v>941</v>
      </c>
      <c r="BA202" s="136" t="s">
        <v>941</v>
      </c>
      <c r="BB202" s="136" t="s">
        <v>941</v>
      </c>
      <c r="BC202" s="136" t="s">
        <v>941</v>
      </c>
      <c r="BD202" s="136" t="s">
        <v>941</v>
      </c>
      <c r="BE202" s="136" t="s">
        <v>941</v>
      </c>
      <c r="BF202" s="136" t="s">
        <v>941</v>
      </c>
      <c r="BG202" s="136" t="s">
        <v>941</v>
      </c>
      <c r="BH202" s="136" t="s">
        <v>941</v>
      </c>
      <c r="BI202" s="136" t="s">
        <v>941</v>
      </c>
      <c r="BJ202" s="136" t="s">
        <v>941</v>
      </c>
      <c r="BK202" s="136" t="s">
        <v>941</v>
      </c>
      <c r="BL202" s="136" t="s">
        <v>941</v>
      </c>
      <c r="BM202" s="136" t="s">
        <v>941</v>
      </c>
      <c r="BN202" s="136" t="s">
        <v>941</v>
      </c>
      <c r="BO202" s="136" t="s">
        <v>941</v>
      </c>
      <c r="BP202" s="136" t="s">
        <v>941</v>
      </c>
      <c r="BQ202" s="136" t="s">
        <v>941</v>
      </c>
      <c r="BR202" s="136" t="s">
        <v>941</v>
      </c>
      <c r="BS202" s="136" t="s">
        <v>941</v>
      </c>
      <c r="BT202" s="136" t="s">
        <v>941</v>
      </c>
      <c r="BU202" s="136" t="s">
        <v>941</v>
      </c>
      <c r="BV202" s="136" t="s">
        <v>941</v>
      </c>
      <c r="BW202" s="136" t="s">
        <v>941</v>
      </c>
      <c r="BX202" s="136" t="s">
        <v>941</v>
      </c>
      <c r="BY202" s="136" t="s">
        <v>941</v>
      </c>
      <c r="BZ202" s="136" t="s">
        <v>941</v>
      </c>
      <c r="CA202" s="136" t="s">
        <v>941</v>
      </c>
      <c r="CB202" s="136" t="s">
        <v>948</v>
      </c>
      <c r="CC202" s="136" t="s">
        <v>948</v>
      </c>
      <c r="CD202" s="136" t="s">
        <v>941</v>
      </c>
      <c r="CE202" s="136" t="s">
        <v>948</v>
      </c>
      <c r="CF202" s="136" t="s">
        <v>941</v>
      </c>
      <c r="CG202" s="136" t="s">
        <v>948</v>
      </c>
      <c r="CH202" s="136" t="s">
        <v>948</v>
      </c>
      <c r="CI202" s="136" t="s">
        <v>941</v>
      </c>
      <c r="CJ202" s="136" t="s">
        <v>941</v>
      </c>
      <c r="CK202" s="136" t="s">
        <v>941</v>
      </c>
      <c r="CL202" s="136" t="s">
        <v>941</v>
      </c>
      <c r="CM202" s="136" t="s">
        <v>941</v>
      </c>
      <c r="CN202" s="136" t="s">
        <v>948</v>
      </c>
      <c r="CO202" s="136" t="s">
        <v>540</v>
      </c>
      <c r="CP202" s="136" t="s">
        <v>941</v>
      </c>
      <c r="CQ202" s="136" t="s">
        <v>941</v>
      </c>
      <c r="CR202" s="136" t="s">
        <v>941</v>
      </c>
      <c r="CS202" s="136" t="s">
        <v>941</v>
      </c>
      <c r="CT202" s="136" t="s">
        <v>941</v>
      </c>
      <c r="CU202" s="136" t="s">
        <v>941</v>
      </c>
      <c r="CV202" s="136" t="s">
        <v>941</v>
      </c>
      <c r="CW202" s="136" t="s">
        <v>941</v>
      </c>
      <c r="CX202" s="136" t="s">
        <v>941</v>
      </c>
      <c r="CY202" s="136" t="s">
        <v>941</v>
      </c>
      <c r="CZ202" s="136" t="s">
        <v>941</v>
      </c>
      <c r="DA202" s="136" t="s">
        <v>941</v>
      </c>
      <c r="DB202" s="136" t="s">
        <v>941</v>
      </c>
      <c r="DC202" s="136" t="s">
        <v>941</v>
      </c>
      <c r="DD202" s="136" t="s">
        <v>941</v>
      </c>
      <c r="DE202" s="136" t="s">
        <v>941</v>
      </c>
      <c r="DF202" s="136" t="s">
        <v>941</v>
      </c>
      <c r="DG202" s="136" t="s">
        <v>941</v>
      </c>
      <c r="DH202" s="136" t="s">
        <v>941</v>
      </c>
      <c r="DI202" s="136" t="s">
        <v>941</v>
      </c>
      <c r="DJ202" s="136" t="s">
        <v>1692</v>
      </c>
      <c r="DK202" s="137">
        <v>42761.694641203707</v>
      </c>
      <c r="DL202" s="136" t="s">
        <v>1692</v>
      </c>
      <c r="DM202" s="137">
        <v>42761.694641203707</v>
      </c>
      <c r="DN202" s="133">
        <v>42086.589004629626</v>
      </c>
      <c r="DO202" s="132" t="s">
        <v>957</v>
      </c>
      <c r="DP202" s="133">
        <v>42086.589004629626</v>
      </c>
    </row>
    <row r="203" spans="1:120" ht="72.5" x14ac:dyDescent="0.35">
      <c r="A203" s="135">
        <v>202</v>
      </c>
      <c r="B203" s="136" t="s">
        <v>4364</v>
      </c>
      <c r="C203" s="135">
        <v>678</v>
      </c>
      <c r="D203" s="135" t="b">
        <v>1</v>
      </c>
      <c r="E203" s="136" t="s">
        <v>941</v>
      </c>
      <c r="F203" s="136" t="s">
        <v>3212</v>
      </c>
      <c r="G203" s="136" t="s">
        <v>3213</v>
      </c>
      <c r="H203" s="136" t="s">
        <v>3214</v>
      </c>
      <c r="I203" s="136" t="s">
        <v>7913</v>
      </c>
      <c r="J203" s="136" t="s">
        <v>3212</v>
      </c>
      <c r="K203" s="136" t="s">
        <v>14</v>
      </c>
      <c r="L203" s="136" t="s">
        <v>3214</v>
      </c>
      <c r="M203" s="136" t="s">
        <v>3215</v>
      </c>
      <c r="N203" s="136" t="s">
        <v>7914</v>
      </c>
      <c r="O203" s="136" t="s">
        <v>7915</v>
      </c>
      <c r="P203" s="136" t="s">
        <v>948</v>
      </c>
      <c r="Q203" s="136" t="s">
        <v>948</v>
      </c>
      <c r="R203" s="136" t="s">
        <v>948</v>
      </c>
      <c r="S203" s="136" t="s">
        <v>7915</v>
      </c>
      <c r="T203" s="136" t="s">
        <v>7916</v>
      </c>
      <c r="U203" s="136" t="s">
        <v>7917</v>
      </c>
      <c r="V203" s="136" t="s">
        <v>7918</v>
      </c>
      <c r="W203" s="136" t="s">
        <v>7919</v>
      </c>
      <c r="X203" s="136" t="s">
        <v>7920</v>
      </c>
      <c r="Y203" s="136" t="s">
        <v>7921</v>
      </c>
      <c r="Z203" s="136" t="s">
        <v>7922</v>
      </c>
      <c r="AA203" s="136" t="s">
        <v>7923</v>
      </c>
      <c r="AB203" s="136" t="s">
        <v>7924</v>
      </c>
      <c r="AC203" s="136" t="s">
        <v>7925</v>
      </c>
      <c r="AD203" s="136" t="s">
        <v>7926</v>
      </c>
      <c r="AE203" s="136" t="s">
        <v>7927</v>
      </c>
      <c r="AF203" s="136" t="s">
        <v>7928</v>
      </c>
      <c r="AG203" s="136" t="s">
        <v>987</v>
      </c>
      <c r="AH203" s="136" t="s">
        <v>7929</v>
      </c>
      <c r="AI203" s="136" t="s">
        <v>1279</v>
      </c>
      <c r="AJ203" s="136" t="s">
        <v>4277</v>
      </c>
      <c r="AK203" s="136" t="s">
        <v>963</v>
      </c>
      <c r="AL203" s="136" t="s">
        <v>941</v>
      </c>
      <c r="AM203" s="136" t="s">
        <v>7930</v>
      </c>
      <c r="AN203" s="136" t="s">
        <v>941</v>
      </c>
      <c r="AO203" s="136" t="s">
        <v>941</v>
      </c>
      <c r="AP203" s="136" t="s">
        <v>941</v>
      </c>
      <c r="AQ203" s="136" t="s">
        <v>941</v>
      </c>
      <c r="AR203" s="136" t="s">
        <v>941</v>
      </c>
      <c r="AS203" s="136" t="s">
        <v>941</v>
      </c>
      <c r="AT203" s="136" t="s">
        <v>941</v>
      </c>
      <c r="AU203" s="136" t="s">
        <v>941</v>
      </c>
      <c r="AV203" s="136" t="s">
        <v>941</v>
      </c>
      <c r="AW203" s="136" t="s">
        <v>941</v>
      </c>
      <c r="AX203" s="136" t="s">
        <v>941</v>
      </c>
      <c r="AY203" s="136" t="s">
        <v>941</v>
      </c>
      <c r="AZ203" s="136" t="s">
        <v>941</v>
      </c>
      <c r="BA203" s="136" t="s">
        <v>941</v>
      </c>
      <c r="BB203" s="136" t="s">
        <v>941</v>
      </c>
      <c r="BC203" s="136" t="s">
        <v>941</v>
      </c>
      <c r="BD203" s="136" t="s">
        <v>941</v>
      </c>
      <c r="BE203" s="136" t="s">
        <v>941</v>
      </c>
      <c r="BF203" s="136" t="s">
        <v>941</v>
      </c>
      <c r="BG203" s="136" t="s">
        <v>941</v>
      </c>
      <c r="BH203" s="136" t="s">
        <v>941</v>
      </c>
      <c r="BI203" s="136" t="s">
        <v>941</v>
      </c>
      <c r="BJ203" s="136" t="s">
        <v>941</v>
      </c>
      <c r="BK203" s="136" t="s">
        <v>941</v>
      </c>
      <c r="BL203" s="136" t="s">
        <v>941</v>
      </c>
      <c r="BM203" s="136" t="s">
        <v>941</v>
      </c>
      <c r="BN203" s="136" t="s">
        <v>941</v>
      </c>
      <c r="BO203" s="136" t="s">
        <v>941</v>
      </c>
      <c r="BP203" s="136" t="s">
        <v>941</v>
      </c>
      <c r="BQ203" s="136" t="s">
        <v>941</v>
      </c>
      <c r="BR203" s="136" t="s">
        <v>941</v>
      </c>
      <c r="BS203" s="136" t="s">
        <v>941</v>
      </c>
      <c r="BT203" s="136" t="s">
        <v>941</v>
      </c>
      <c r="BU203" s="136" t="s">
        <v>941</v>
      </c>
      <c r="BV203" s="136" t="s">
        <v>941</v>
      </c>
      <c r="BW203" s="136" t="s">
        <v>941</v>
      </c>
      <c r="BX203" s="136" t="s">
        <v>941</v>
      </c>
      <c r="BY203" s="136" t="s">
        <v>941</v>
      </c>
      <c r="BZ203" s="136" t="s">
        <v>941</v>
      </c>
      <c r="CA203" s="136" t="s">
        <v>941</v>
      </c>
      <c r="CB203" s="136" t="s">
        <v>948</v>
      </c>
      <c r="CC203" s="136" t="s">
        <v>948</v>
      </c>
      <c r="CD203" s="136" t="s">
        <v>941</v>
      </c>
      <c r="CE203" s="136" t="s">
        <v>948</v>
      </c>
      <c r="CF203" s="136" t="s">
        <v>941</v>
      </c>
      <c r="CG203" s="136" t="s">
        <v>948</v>
      </c>
      <c r="CH203" s="136" t="s">
        <v>948</v>
      </c>
      <c r="CI203" s="136" t="s">
        <v>941</v>
      </c>
      <c r="CJ203" s="136" t="s">
        <v>941</v>
      </c>
      <c r="CK203" s="136" t="s">
        <v>941</v>
      </c>
      <c r="CL203" s="136" t="s">
        <v>941</v>
      </c>
      <c r="CM203" s="136" t="s">
        <v>941</v>
      </c>
      <c r="CN203" s="136" t="s">
        <v>948</v>
      </c>
      <c r="CO203" s="136" t="s">
        <v>540</v>
      </c>
      <c r="CP203" s="136" t="s">
        <v>941</v>
      </c>
      <c r="CQ203" s="136" t="s">
        <v>941</v>
      </c>
      <c r="CR203" s="136" t="s">
        <v>941</v>
      </c>
      <c r="CS203" s="136" t="s">
        <v>941</v>
      </c>
      <c r="CT203" s="136" t="s">
        <v>941</v>
      </c>
      <c r="CU203" s="136" t="s">
        <v>941</v>
      </c>
      <c r="CV203" s="136" t="s">
        <v>941</v>
      </c>
      <c r="CW203" s="136" t="s">
        <v>941</v>
      </c>
      <c r="CX203" s="136" t="s">
        <v>941</v>
      </c>
      <c r="CY203" s="136" t="s">
        <v>941</v>
      </c>
      <c r="CZ203" s="136" t="s">
        <v>941</v>
      </c>
      <c r="DA203" s="136" t="s">
        <v>941</v>
      </c>
      <c r="DB203" s="136" t="s">
        <v>941</v>
      </c>
      <c r="DC203" s="136" t="s">
        <v>941</v>
      </c>
      <c r="DD203" s="136" t="s">
        <v>941</v>
      </c>
      <c r="DE203" s="136" t="s">
        <v>941</v>
      </c>
      <c r="DF203" s="136" t="s">
        <v>941</v>
      </c>
      <c r="DG203" s="136" t="s">
        <v>941</v>
      </c>
      <c r="DH203" s="136" t="s">
        <v>941</v>
      </c>
      <c r="DI203" s="136" t="s">
        <v>941</v>
      </c>
      <c r="DJ203" s="136" t="s">
        <v>1692</v>
      </c>
      <c r="DK203" s="137">
        <v>42762.383344907408</v>
      </c>
      <c r="DL203" s="136" t="s">
        <v>1692</v>
      </c>
      <c r="DM203" s="137">
        <v>42762.383553240739</v>
      </c>
      <c r="DN203" s="133">
        <v>42086.589016203703</v>
      </c>
      <c r="DO203" s="132" t="s">
        <v>957</v>
      </c>
      <c r="DP203" s="133">
        <v>42086.589016203703</v>
      </c>
    </row>
    <row r="204" spans="1:120" ht="58" x14ac:dyDescent="0.35">
      <c r="A204" s="135">
        <v>203</v>
      </c>
      <c r="B204" s="136" t="s">
        <v>4364</v>
      </c>
      <c r="C204" s="135">
        <v>447</v>
      </c>
      <c r="D204" s="135" t="b">
        <v>1</v>
      </c>
      <c r="E204" s="136" t="s">
        <v>941</v>
      </c>
      <c r="F204" s="136" t="s">
        <v>1943</v>
      </c>
      <c r="G204" s="136" t="s">
        <v>2031</v>
      </c>
      <c r="H204" s="136" t="s">
        <v>7931</v>
      </c>
      <c r="I204" s="136" t="s">
        <v>7913</v>
      </c>
      <c r="J204" s="136" t="s">
        <v>7932</v>
      </c>
      <c r="K204" s="136" t="s">
        <v>941</v>
      </c>
      <c r="L204" s="136" t="s">
        <v>1944</v>
      </c>
      <c r="M204" s="136" t="s">
        <v>7933</v>
      </c>
      <c r="N204" s="136" t="s">
        <v>7934</v>
      </c>
      <c r="O204" s="136" t="s">
        <v>7935</v>
      </c>
      <c r="P204" s="136" t="s">
        <v>7936</v>
      </c>
      <c r="Q204" s="136" t="s">
        <v>948</v>
      </c>
      <c r="R204" s="136" t="s">
        <v>948</v>
      </c>
      <c r="S204" s="136" t="s">
        <v>7937</v>
      </c>
      <c r="T204" s="136" t="s">
        <v>7938</v>
      </c>
      <c r="U204" s="136" t="s">
        <v>7939</v>
      </c>
      <c r="V204" s="136" t="s">
        <v>7940</v>
      </c>
      <c r="W204" s="136" t="s">
        <v>7941</v>
      </c>
      <c r="X204" s="136" t="s">
        <v>4051</v>
      </c>
      <c r="Y204" s="136" t="s">
        <v>7942</v>
      </c>
      <c r="Z204" s="136" t="s">
        <v>7943</v>
      </c>
      <c r="AA204" s="136" t="s">
        <v>7944</v>
      </c>
      <c r="AB204" s="136" t="s">
        <v>7945</v>
      </c>
      <c r="AC204" s="136" t="s">
        <v>7946</v>
      </c>
      <c r="AD204" s="136" t="s">
        <v>7947</v>
      </c>
      <c r="AE204" s="136" t="s">
        <v>7948</v>
      </c>
      <c r="AF204" s="136" t="s">
        <v>7949</v>
      </c>
      <c r="AG204" s="136" t="s">
        <v>1255</v>
      </c>
      <c r="AH204" s="136" t="s">
        <v>7950</v>
      </c>
      <c r="AI204" s="136" t="s">
        <v>948</v>
      </c>
      <c r="AJ204" s="136" t="s">
        <v>948</v>
      </c>
      <c r="AK204" s="136" t="s">
        <v>948</v>
      </c>
      <c r="AL204" s="136" t="s">
        <v>941</v>
      </c>
      <c r="AM204" s="136" t="s">
        <v>7950</v>
      </c>
      <c r="AN204" s="136" t="s">
        <v>941</v>
      </c>
      <c r="AO204" s="136" t="s">
        <v>941</v>
      </c>
      <c r="AP204" s="136" t="s">
        <v>941</v>
      </c>
      <c r="AQ204" s="136" t="s">
        <v>941</v>
      </c>
      <c r="AR204" s="136" t="s">
        <v>941</v>
      </c>
      <c r="AS204" s="136" t="s">
        <v>941</v>
      </c>
      <c r="AT204" s="136" t="s">
        <v>941</v>
      </c>
      <c r="AU204" s="136" t="s">
        <v>941</v>
      </c>
      <c r="AV204" s="136" t="s">
        <v>941</v>
      </c>
      <c r="AW204" s="136" t="s">
        <v>941</v>
      </c>
      <c r="AX204" s="136" t="s">
        <v>941</v>
      </c>
      <c r="AY204" s="136" t="s">
        <v>941</v>
      </c>
      <c r="AZ204" s="136" t="s">
        <v>941</v>
      </c>
      <c r="BA204" s="136" t="s">
        <v>941</v>
      </c>
      <c r="BB204" s="136" t="s">
        <v>941</v>
      </c>
      <c r="BC204" s="136" t="s">
        <v>941</v>
      </c>
      <c r="BD204" s="136" t="s">
        <v>941</v>
      </c>
      <c r="BE204" s="136" t="s">
        <v>941</v>
      </c>
      <c r="BF204" s="136" t="s">
        <v>941</v>
      </c>
      <c r="BG204" s="136" t="s">
        <v>941</v>
      </c>
      <c r="BH204" s="136" t="s">
        <v>941</v>
      </c>
      <c r="BI204" s="136" t="s">
        <v>941</v>
      </c>
      <c r="BJ204" s="136" t="s">
        <v>941</v>
      </c>
      <c r="BK204" s="136" t="s">
        <v>948</v>
      </c>
      <c r="BL204" s="136" t="s">
        <v>948</v>
      </c>
      <c r="BM204" s="136" t="s">
        <v>941</v>
      </c>
      <c r="BN204" s="136" t="s">
        <v>948</v>
      </c>
      <c r="BO204" s="136" t="s">
        <v>948</v>
      </c>
      <c r="BP204" s="136" t="s">
        <v>948</v>
      </c>
      <c r="BQ204" s="136" t="s">
        <v>948</v>
      </c>
      <c r="BR204" s="136" t="s">
        <v>941</v>
      </c>
      <c r="BS204" s="136" t="s">
        <v>948</v>
      </c>
      <c r="BT204" s="136" t="s">
        <v>941</v>
      </c>
      <c r="BU204" s="136" t="s">
        <v>948</v>
      </c>
      <c r="BV204" s="136" t="s">
        <v>941</v>
      </c>
      <c r="BW204" s="136" t="s">
        <v>948</v>
      </c>
      <c r="BX204" s="136" t="s">
        <v>941</v>
      </c>
      <c r="BY204" s="136" t="s">
        <v>948</v>
      </c>
      <c r="BZ204" s="136" t="s">
        <v>941</v>
      </c>
      <c r="CA204" s="136" t="s">
        <v>948</v>
      </c>
      <c r="CB204" s="136" t="s">
        <v>948</v>
      </c>
      <c r="CC204" s="136" t="s">
        <v>948</v>
      </c>
      <c r="CD204" s="136" t="s">
        <v>941</v>
      </c>
      <c r="CE204" s="136" t="s">
        <v>948</v>
      </c>
      <c r="CF204" s="136" t="s">
        <v>941</v>
      </c>
      <c r="CG204" s="136" t="s">
        <v>948</v>
      </c>
      <c r="CH204" s="136" t="s">
        <v>948</v>
      </c>
      <c r="CI204" s="136" t="s">
        <v>941</v>
      </c>
      <c r="CJ204" s="136" t="s">
        <v>941</v>
      </c>
      <c r="CK204" s="136" t="s">
        <v>941</v>
      </c>
      <c r="CL204" s="136" t="s">
        <v>941</v>
      </c>
      <c r="CM204" s="136" t="s">
        <v>941</v>
      </c>
      <c r="CN204" s="136" t="s">
        <v>948</v>
      </c>
      <c r="CO204" s="136" t="s">
        <v>540</v>
      </c>
      <c r="CP204" s="136" t="s">
        <v>941</v>
      </c>
      <c r="CQ204" s="136" t="s">
        <v>941</v>
      </c>
      <c r="CR204" s="136" t="s">
        <v>941</v>
      </c>
      <c r="CS204" s="136" t="s">
        <v>941</v>
      </c>
      <c r="CT204" s="136" t="s">
        <v>941</v>
      </c>
      <c r="CU204" s="136" t="s">
        <v>941</v>
      </c>
      <c r="CV204" s="136" t="s">
        <v>941</v>
      </c>
      <c r="CW204" s="136" t="s">
        <v>941</v>
      </c>
      <c r="CX204" s="136" t="s">
        <v>941</v>
      </c>
      <c r="CY204" s="136" t="s">
        <v>941</v>
      </c>
      <c r="CZ204" s="136" t="s">
        <v>941</v>
      </c>
      <c r="DA204" s="136" t="s">
        <v>941</v>
      </c>
      <c r="DB204" s="136" t="s">
        <v>941</v>
      </c>
      <c r="DC204" s="136" t="s">
        <v>941</v>
      </c>
      <c r="DD204" s="136" t="s">
        <v>941</v>
      </c>
      <c r="DE204" s="136" t="s">
        <v>941</v>
      </c>
      <c r="DF204" s="136" t="s">
        <v>941</v>
      </c>
      <c r="DG204" s="136" t="s">
        <v>941</v>
      </c>
      <c r="DH204" s="136" t="s">
        <v>941</v>
      </c>
      <c r="DI204" s="136" t="s">
        <v>941</v>
      </c>
      <c r="DJ204" s="136" t="s">
        <v>1692</v>
      </c>
      <c r="DK204" s="137">
        <v>42762.410486111112</v>
      </c>
      <c r="DL204" s="136" t="s">
        <v>1692</v>
      </c>
      <c r="DM204" s="137">
        <v>42762.410486111112</v>
      </c>
      <c r="DN204" s="133">
        <v>42086.589039351849</v>
      </c>
      <c r="DO204" s="132" t="s">
        <v>957</v>
      </c>
      <c r="DP204" s="133">
        <v>42086.589039351849</v>
      </c>
    </row>
    <row r="205" spans="1:120" ht="43.5" x14ac:dyDescent="0.35">
      <c r="A205" s="135">
        <v>204</v>
      </c>
      <c r="B205" s="136" t="s">
        <v>4364</v>
      </c>
      <c r="C205" s="135">
        <v>296</v>
      </c>
      <c r="D205" s="135" t="b">
        <v>1</v>
      </c>
      <c r="E205" s="136" t="s">
        <v>941</v>
      </c>
      <c r="F205" s="136" t="s">
        <v>7951</v>
      </c>
      <c r="G205" s="136" t="s">
        <v>1148</v>
      </c>
      <c r="H205" s="136" t="s">
        <v>3564</v>
      </c>
      <c r="I205" s="136" t="s">
        <v>4793</v>
      </c>
      <c r="J205" s="136" t="s">
        <v>7952</v>
      </c>
      <c r="K205" s="136" t="s">
        <v>233</v>
      </c>
      <c r="L205" s="136" t="s">
        <v>2615</v>
      </c>
      <c r="M205" s="136" t="s">
        <v>2616</v>
      </c>
      <c r="N205" s="136" t="s">
        <v>2617</v>
      </c>
      <c r="O205" s="136" t="s">
        <v>7953</v>
      </c>
      <c r="P205" s="136" t="s">
        <v>7954</v>
      </c>
      <c r="Q205" s="136" t="s">
        <v>2618</v>
      </c>
      <c r="R205" s="136" t="s">
        <v>3565</v>
      </c>
      <c r="S205" s="136" t="s">
        <v>7955</v>
      </c>
      <c r="T205" s="136" t="s">
        <v>7956</v>
      </c>
      <c r="U205" s="136" t="s">
        <v>7957</v>
      </c>
      <c r="V205" s="136" t="s">
        <v>3565</v>
      </c>
      <c r="W205" s="136" t="s">
        <v>3566</v>
      </c>
      <c r="X205" s="136" t="s">
        <v>3567</v>
      </c>
      <c r="Y205" s="136" t="s">
        <v>7958</v>
      </c>
      <c r="Z205" s="136" t="s">
        <v>7959</v>
      </c>
      <c r="AA205" s="136" t="s">
        <v>7960</v>
      </c>
      <c r="AB205" s="136" t="s">
        <v>7961</v>
      </c>
      <c r="AC205" s="136" t="s">
        <v>7962</v>
      </c>
      <c r="AD205" s="136" t="s">
        <v>7963</v>
      </c>
      <c r="AE205" s="136" t="s">
        <v>7964</v>
      </c>
      <c r="AF205" s="136" t="s">
        <v>7965</v>
      </c>
      <c r="AG205" s="136" t="s">
        <v>2619</v>
      </c>
      <c r="AH205" s="136" t="s">
        <v>7966</v>
      </c>
      <c r="AI205" s="136" t="s">
        <v>7967</v>
      </c>
      <c r="AJ205" s="136" t="s">
        <v>7968</v>
      </c>
      <c r="AK205" s="136" t="s">
        <v>948</v>
      </c>
      <c r="AL205" s="136" t="s">
        <v>941</v>
      </c>
      <c r="AM205" s="136" t="s">
        <v>7969</v>
      </c>
      <c r="AN205" s="136" t="s">
        <v>941</v>
      </c>
      <c r="AO205" s="136" t="s">
        <v>941</v>
      </c>
      <c r="AP205" s="136" t="s">
        <v>941</v>
      </c>
      <c r="AQ205" s="136" t="s">
        <v>941</v>
      </c>
      <c r="AR205" s="136" t="s">
        <v>941</v>
      </c>
      <c r="AS205" s="136" t="s">
        <v>941</v>
      </c>
      <c r="AT205" s="136" t="s">
        <v>941</v>
      </c>
      <c r="AU205" s="136" t="s">
        <v>941</v>
      </c>
      <c r="AV205" s="136" t="s">
        <v>941</v>
      </c>
      <c r="AW205" s="136" t="s">
        <v>941</v>
      </c>
      <c r="AX205" s="136" t="s">
        <v>941</v>
      </c>
      <c r="AY205" s="136" t="s">
        <v>941</v>
      </c>
      <c r="AZ205" s="136" t="s">
        <v>941</v>
      </c>
      <c r="BA205" s="136" t="s">
        <v>941</v>
      </c>
      <c r="BB205" s="136" t="s">
        <v>941</v>
      </c>
      <c r="BC205" s="136" t="s">
        <v>941</v>
      </c>
      <c r="BD205" s="136" t="s">
        <v>941</v>
      </c>
      <c r="BE205" s="136" t="s">
        <v>941</v>
      </c>
      <c r="BF205" s="136" t="s">
        <v>941</v>
      </c>
      <c r="BG205" s="136" t="s">
        <v>941</v>
      </c>
      <c r="BH205" s="136" t="s">
        <v>941</v>
      </c>
      <c r="BI205" s="136" t="s">
        <v>941</v>
      </c>
      <c r="BJ205" s="136" t="s">
        <v>941</v>
      </c>
      <c r="BK205" s="136" t="s">
        <v>7970</v>
      </c>
      <c r="BL205" s="136" t="s">
        <v>941</v>
      </c>
      <c r="BM205" s="136" t="s">
        <v>941</v>
      </c>
      <c r="BN205" s="136" t="s">
        <v>941</v>
      </c>
      <c r="BO205" s="136" t="s">
        <v>7971</v>
      </c>
      <c r="BP205" s="136" t="s">
        <v>941</v>
      </c>
      <c r="BQ205" s="136" t="s">
        <v>941</v>
      </c>
      <c r="BR205" s="136" t="s">
        <v>7026</v>
      </c>
      <c r="BS205" s="136" t="s">
        <v>974</v>
      </c>
      <c r="BT205" s="136" t="s">
        <v>941</v>
      </c>
      <c r="BU205" s="136" t="s">
        <v>941</v>
      </c>
      <c r="BV205" s="136" t="s">
        <v>941</v>
      </c>
      <c r="BW205" s="136" t="s">
        <v>941</v>
      </c>
      <c r="BX205" s="136" t="s">
        <v>941</v>
      </c>
      <c r="BY205" s="136" t="s">
        <v>941</v>
      </c>
      <c r="BZ205" s="136" t="s">
        <v>941</v>
      </c>
      <c r="CA205" s="136" t="s">
        <v>941</v>
      </c>
      <c r="CB205" s="136" t="s">
        <v>7972</v>
      </c>
      <c r="CC205" s="136" t="s">
        <v>6287</v>
      </c>
      <c r="CD205" s="136" t="s">
        <v>7973</v>
      </c>
      <c r="CE205" s="136" t="s">
        <v>2731</v>
      </c>
      <c r="CF205" s="136" t="s">
        <v>7974</v>
      </c>
      <c r="CG205" s="136" t="s">
        <v>7975</v>
      </c>
      <c r="CH205" s="136" t="s">
        <v>1227</v>
      </c>
      <c r="CI205" s="136" t="s">
        <v>7976</v>
      </c>
      <c r="CJ205" s="136" t="s">
        <v>948</v>
      </c>
      <c r="CK205" s="136" t="s">
        <v>941</v>
      </c>
      <c r="CL205" s="136" t="s">
        <v>941</v>
      </c>
      <c r="CM205" s="136" t="s">
        <v>941</v>
      </c>
      <c r="CN205" s="136" t="s">
        <v>948</v>
      </c>
      <c r="CO205" s="136" t="s">
        <v>540</v>
      </c>
      <c r="CP205" s="136" t="s">
        <v>941</v>
      </c>
      <c r="CQ205" s="136" t="s">
        <v>941</v>
      </c>
      <c r="CR205" s="136" t="s">
        <v>941</v>
      </c>
      <c r="CS205" s="136" t="s">
        <v>941</v>
      </c>
      <c r="CT205" s="136" t="s">
        <v>941</v>
      </c>
      <c r="CU205" s="136" t="s">
        <v>941</v>
      </c>
      <c r="CV205" s="136" t="s">
        <v>941</v>
      </c>
      <c r="CW205" s="136" t="s">
        <v>941</v>
      </c>
      <c r="CX205" s="136" t="s">
        <v>941</v>
      </c>
      <c r="CY205" s="136" t="s">
        <v>941</v>
      </c>
      <c r="CZ205" s="136" t="s">
        <v>941</v>
      </c>
      <c r="DA205" s="136" t="s">
        <v>941</v>
      </c>
      <c r="DB205" s="136" t="s">
        <v>941</v>
      </c>
      <c r="DC205" s="136" t="s">
        <v>941</v>
      </c>
      <c r="DD205" s="136" t="s">
        <v>941</v>
      </c>
      <c r="DE205" s="136" t="s">
        <v>941</v>
      </c>
      <c r="DF205" s="136" t="s">
        <v>941</v>
      </c>
      <c r="DG205" s="136" t="s">
        <v>941</v>
      </c>
      <c r="DH205" s="136" t="s">
        <v>941</v>
      </c>
      <c r="DI205" s="136" t="s">
        <v>941</v>
      </c>
      <c r="DJ205" s="136" t="s">
        <v>1353</v>
      </c>
      <c r="DK205" s="137">
        <v>42762.413668981484</v>
      </c>
      <c r="DL205" s="136" t="s">
        <v>1353</v>
      </c>
      <c r="DM205" s="137">
        <v>42762.413668981484</v>
      </c>
      <c r="DN205" s="133">
        <v>42086.589050925926</v>
      </c>
      <c r="DO205" s="132" t="s">
        <v>957</v>
      </c>
      <c r="DP205" s="133">
        <v>42086.589050925926</v>
      </c>
    </row>
    <row r="206" spans="1:120" ht="58" x14ac:dyDescent="0.35">
      <c r="A206" s="135">
        <v>205</v>
      </c>
      <c r="B206" s="136" t="s">
        <v>4364</v>
      </c>
      <c r="C206" s="135">
        <v>95</v>
      </c>
      <c r="D206" s="135" t="b">
        <v>1</v>
      </c>
      <c r="E206" s="136" t="s">
        <v>941</v>
      </c>
      <c r="F206" s="136" t="s">
        <v>2967</v>
      </c>
      <c r="G206" s="136" t="s">
        <v>1158</v>
      </c>
      <c r="H206" s="136" t="s">
        <v>2968</v>
      </c>
      <c r="I206" s="136" t="s">
        <v>7913</v>
      </c>
      <c r="J206" s="136" t="s">
        <v>7977</v>
      </c>
      <c r="K206" s="136" t="s">
        <v>941</v>
      </c>
      <c r="L206" s="136" t="s">
        <v>2968</v>
      </c>
      <c r="M206" s="136" t="s">
        <v>7978</v>
      </c>
      <c r="N206" s="136" t="s">
        <v>7979</v>
      </c>
      <c r="O206" s="136" t="s">
        <v>7980</v>
      </c>
      <c r="P206" s="136" t="s">
        <v>948</v>
      </c>
      <c r="Q206" s="136" t="s">
        <v>948</v>
      </c>
      <c r="R206" s="136" t="s">
        <v>948</v>
      </c>
      <c r="S206" s="136" t="s">
        <v>7980</v>
      </c>
      <c r="T206" s="136" t="s">
        <v>7981</v>
      </c>
      <c r="U206" s="136" t="s">
        <v>7982</v>
      </c>
      <c r="V206" s="136" t="s">
        <v>7983</v>
      </c>
      <c r="W206" s="136" t="s">
        <v>7984</v>
      </c>
      <c r="X206" s="136" t="s">
        <v>7985</v>
      </c>
      <c r="Y206" s="136" t="s">
        <v>7986</v>
      </c>
      <c r="Z206" s="136" t="s">
        <v>948</v>
      </c>
      <c r="AA206" s="136" t="s">
        <v>7987</v>
      </c>
      <c r="AB206" s="136" t="s">
        <v>7988</v>
      </c>
      <c r="AC206" s="136" t="s">
        <v>948</v>
      </c>
      <c r="AD206" s="136" t="s">
        <v>7988</v>
      </c>
      <c r="AE206" s="136" t="s">
        <v>7989</v>
      </c>
      <c r="AF206" s="136" t="s">
        <v>7990</v>
      </c>
      <c r="AG206" s="136" t="s">
        <v>1338</v>
      </c>
      <c r="AH206" s="136" t="s">
        <v>7991</v>
      </c>
      <c r="AI206" s="136" t="s">
        <v>7992</v>
      </c>
      <c r="AJ206" s="136" t="s">
        <v>3346</v>
      </c>
      <c r="AK206" s="136" t="s">
        <v>948</v>
      </c>
      <c r="AL206" s="136" t="s">
        <v>941</v>
      </c>
      <c r="AM206" s="136" t="s">
        <v>7993</v>
      </c>
      <c r="AN206" s="136" t="s">
        <v>941</v>
      </c>
      <c r="AO206" s="136" t="s">
        <v>941</v>
      </c>
      <c r="AP206" s="136" t="s">
        <v>941</v>
      </c>
      <c r="AQ206" s="136" t="s">
        <v>941</v>
      </c>
      <c r="AR206" s="136" t="s">
        <v>941</v>
      </c>
      <c r="AS206" s="136" t="s">
        <v>941</v>
      </c>
      <c r="AT206" s="136" t="s">
        <v>941</v>
      </c>
      <c r="AU206" s="136" t="s">
        <v>941</v>
      </c>
      <c r="AV206" s="136" t="s">
        <v>941</v>
      </c>
      <c r="AW206" s="136" t="s">
        <v>941</v>
      </c>
      <c r="AX206" s="136" t="s">
        <v>941</v>
      </c>
      <c r="AY206" s="136" t="s">
        <v>941</v>
      </c>
      <c r="AZ206" s="136" t="s">
        <v>941</v>
      </c>
      <c r="BA206" s="136" t="s">
        <v>941</v>
      </c>
      <c r="BB206" s="136" t="s">
        <v>941</v>
      </c>
      <c r="BC206" s="136" t="s">
        <v>941</v>
      </c>
      <c r="BD206" s="136" t="s">
        <v>941</v>
      </c>
      <c r="BE206" s="136" t="s">
        <v>941</v>
      </c>
      <c r="BF206" s="136" t="s">
        <v>941</v>
      </c>
      <c r="BG206" s="136" t="s">
        <v>941</v>
      </c>
      <c r="BH206" s="136" t="s">
        <v>941</v>
      </c>
      <c r="BI206" s="136" t="s">
        <v>941</v>
      </c>
      <c r="BJ206" s="136" t="s">
        <v>941</v>
      </c>
      <c r="BK206" s="136" t="s">
        <v>941</v>
      </c>
      <c r="BL206" s="136" t="s">
        <v>941</v>
      </c>
      <c r="BM206" s="136" t="s">
        <v>941</v>
      </c>
      <c r="BN206" s="136" t="s">
        <v>941</v>
      </c>
      <c r="BO206" s="136" t="s">
        <v>941</v>
      </c>
      <c r="BP206" s="136" t="s">
        <v>941</v>
      </c>
      <c r="BQ206" s="136" t="s">
        <v>941</v>
      </c>
      <c r="BR206" s="136" t="s">
        <v>941</v>
      </c>
      <c r="BS206" s="136" t="s">
        <v>941</v>
      </c>
      <c r="BT206" s="136" t="s">
        <v>941</v>
      </c>
      <c r="BU206" s="136" t="s">
        <v>941</v>
      </c>
      <c r="BV206" s="136" t="s">
        <v>941</v>
      </c>
      <c r="BW206" s="136" t="s">
        <v>941</v>
      </c>
      <c r="BX206" s="136" t="s">
        <v>941</v>
      </c>
      <c r="BY206" s="136" t="s">
        <v>941</v>
      </c>
      <c r="BZ206" s="136" t="s">
        <v>941</v>
      </c>
      <c r="CA206" s="136" t="s">
        <v>941</v>
      </c>
      <c r="CB206" s="136" t="s">
        <v>948</v>
      </c>
      <c r="CC206" s="136" t="s">
        <v>941</v>
      </c>
      <c r="CD206" s="136" t="s">
        <v>941</v>
      </c>
      <c r="CE206" s="136" t="s">
        <v>948</v>
      </c>
      <c r="CF206" s="136" t="s">
        <v>941</v>
      </c>
      <c r="CG206" s="136" t="s">
        <v>948</v>
      </c>
      <c r="CH206" s="136" t="s">
        <v>7994</v>
      </c>
      <c r="CI206" s="136" t="s">
        <v>7995</v>
      </c>
      <c r="CJ206" s="136" t="s">
        <v>941</v>
      </c>
      <c r="CK206" s="136" t="s">
        <v>941</v>
      </c>
      <c r="CL206" s="136" t="s">
        <v>941</v>
      </c>
      <c r="CM206" s="136" t="s">
        <v>941</v>
      </c>
      <c r="CN206" s="136" t="s">
        <v>7995</v>
      </c>
      <c r="CO206" s="136" t="s">
        <v>540</v>
      </c>
      <c r="CP206" s="136" t="s">
        <v>941</v>
      </c>
      <c r="CQ206" s="136" t="s">
        <v>941</v>
      </c>
      <c r="CR206" s="136" t="s">
        <v>941</v>
      </c>
      <c r="CS206" s="136" t="s">
        <v>941</v>
      </c>
      <c r="CT206" s="136" t="s">
        <v>941</v>
      </c>
      <c r="CU206" s="136" t="s">
        <v>941</v>
      </c>
      <c r="CV206" s="136" t="s">
        <v>941</v>
      </c>
      <c r="CW206" s="136" t="s">
        <v>941</v>
      </c>
      <c r="CX206" s="136" t="s">
        <v>941</v>
      </c>
      <c r="CY206" s="136" t="s">
        <v>941</v>
      </c>
      <c r="CZ206" s="136" t="s">
        <v>941</v>
      </c>
      <c r="DA206" s="136" t="s">
        <v>941</v>
      </c>
      <c r="DB206" s="136" t="s">
        <v>941</v>
      </c>
      <c r="DC206" s="136" t="s">
        <v>941</v>
      </c>
      <c r="DD206" s="136" t="s">
        <v>941</v>
      </c>
      <c r="DE206" s="136" t="s">
        <v>941</v>
      </c>
      <c r="DF206" s="136" t="s">
        <v>941</v>
      </c>
      <c r="DG206" s="136" t="s">
        <v>941</v>
      </c>
      <c r="DH206" s="136" t="s">
        <v>941</v>
      </c>
      <c r="DI206" s="136" t="s">
        <v>941</v>
      </c>
      <c r="DJ206" s="136" t="s">
        <v>1353</v>
      </c>
      <c r="DK206" s="137">
        <v>42762.419641203705</v>
      </c>
      <c r="DL206" s="136" t="s">
        <v>1353</v>
      </c>
      <c r="DM206" s="137">
        <v>42762.419641203705</v>
      </c>
      <c r="DN206" s="133">
        <v>42086.589074074072</v>
      </c>
      <c r="DO206" s="132" t="s">
        <v>957</v>
      </c>
      <c r="DP206" s="133">
        <v>42086.589074074072</v>
      </c>
    </row>
    <row r="207" spans="1:120" ht="116" x14ac:dyDescent="0.35">
      <c r="A207" s="135">
        <v>206</v>
      </c>
      <c r="B207" s="136" t="s">
        <v>4364</v>
      </c>
      <c r="C207" s="135">
        <v>370</v>
      </c>
      <c r="D207" s="135" t="b">
        <v>1</v>
      </c>
      <c r="E207" s="136" t="s">
        <v>941</v>
      </c>
      <c r="F207" s="136" t="s">
        <v>7996</v>
      </c>
      <c r="G207" s="136" t="s">
        <v>943</v>
      </c>
      <c r="H207" s="136" t="s">
        <v>3252</v>
      </c>
      <c r="I207" s="136" t="s">
        <v>7997</v>
      </c>
      <c r="J207" s="136" t="s">
        <v>1128</v>
      </c>
      <c r="K207" s="136" t="s">
        <v>33</v>
      </c>
      <c r="L207" s="136" t="s">
        <v>3252</v>
      </c>
      <c r="M207" s="136" t="s">
        <v>7998</v>
      </c>
      <c r="N207" s="136" t="s">
        <v>7999</v>
      </c>
      <c r="O207" s="136" t="s">
        <v>8000</v>
      </c>
      <c r="P207" s="136" t="s">
        <v>8001</v>
      </c>
      <c r="Q207" s="136" t="s">
        <v>948</v>
      </c>
      <c r="R207" s="136" t="s">
        <v>948</v>
      </c>
      <c r="S207" s="136" t="s">
        <v>8002</v>
      </c>
      <c r="T207" s="136" t="s">
        <v>8003</v>
      </c>
      <c r="U207" s="136" t="s">
        <v>8004</v>
      </c>
      <c r="V207" s="136" t="s">
        <v>8005</v>
      </c>
      <c r="W207" s="136" t="s">
        <v>8006</v>
      </c>
      <c r="X207" s="136" t="s">
        <v>3628</v>
      </c>
      <c r="Y207" s="136" t="s">
        <v>8007</v>
      </c>
      <c r="Z207" s="136" t="s">
        <v>8008</v>
      </c>
      <c r="AA207" s="136" t="s">
        <v>948</v>
      </c>
      <c r="AB207" s="136" t="s">
        <v>8009</v>
      </c>
      <c r="AC207" s="136" t="s">
        <v>948</v>
      </c>
      <c r="AD207" s="136" t="s">
        <v>8009</v>
      </c>
      <c r="AE207" s="136" t="s">
        <v>8010</v>
      </c>
      <c r="AF207" s="136" t="s">
        <v>8011</v>
      </c>
      <c r="AG207" s="136" t="s">
        <v>1129</v>
      </c>
      <c r="AH207" s="136" t="s">
        <v>8012</v>
      </c>
      <c r="AI207" s="136" t="s">
        <v>948</v>
      </c>
      <c r="AJ207" s="136" t="s">
        <v>8013</v>
      </c>
      <c r="AK207" s="136" t="s">
        <v>3790</v>
      </c>
      <c r="AL207" s="136" t="s">
        <v>941</v>
      </c>
      <c r="AM207" s="136" t="s">
        <v>8014</v>
      </c>
      <c r="AN207" s="136" t="s">
        <v>8000</v>
      </c>
      <c r="AO207" s="136" t="s">
        <v>8001</v>
      </c>
      <c r="AP207" s="136" t="s">
        <v>948</v>
      </c>
      <c r="AQ207" s="136" t="s">
        <v>948</v>
      </c>
      <c r="AR207" s="136" t="s">
        <v>8002</v>
      </c>
      <c r="AS207" s="136" t="s">
        <v>8003</v>
      </c>
      <c r="AT207" s="136" t="s">
        <v>8004</v>
      </c>
      <c r="AU207" s="136" t="s">
        <v>941</v>
      </c>
      <c r="AV207" s="136" t="s">
        <v>941</v>
      </c>
      <c r="AW207" s="136" t="s">
        <v>941</v>
      </c>
      <c r="AX207" s="136" t="s">
        <v>8007</v>
      </c>
      <c r="AY207" s="136" t="s">
        <v>8008</v>
      </c>
      <c r="AZ207" s="136" t="s">
        <v>948</v>
      </c>
      <c r="BA207" s="136" t="s">
        <v>8009</v>
      </c>
      <c r="BB207" s="136" t="s">
        <v>948</v>
      </c>
      <c r="BC207" s="136" t="s">
        <v>8009</v>
      </c>
      <c r="BD207" s="136" t="s">
        <v>8010</v>
      </c>
      <c r="BE207" s="136" t="s">
        <v>8011</v>
      </c>
      <c r="BF207" s="136" t="s">
        <v>8012</v>
      </c>
      <c r="BG207" s="136" t="s">
        <v>948</v>
      </c>
      <c r="BH207" s="136" t="s">
        <v>948</v>
      </c>
      <c r="BI207" s="136" t="s">
        <v>948</v>
      </c>
      <c r="BJ207" s="136" t="s">
        <v>8012</v>
      </c>
      <c r="BK207" s="136" t="s">
        <v>941</v>
      </c>
      <c r="BL207" s="136" t="s">
        <v>941</v>
      </c>
      <c r="BM207" s="136" t="s">
        <v>941</v>
      </c>
      <c r="BN207" s="136" t="s">
        <v>941</v>
      </c>
      <c r="BO207" s="136" t="s">
        <v>941</v>
      </c>
      <c r="BP207" s="136" t="s">
        <v>941</v>
      </c>
      <c r="BQ207" s="136" t="s">
        <v>941</v>
      </c>
      <c r="BR207" s="136" t="s">
        <v>941</v>
      </c>
      <c r="BS207" s="136" t="s">
        <v>941</v>
      </c>
      <c r="BT207" s="136" t="s">
        <v>941</v>
      </c>
      <c r="BU207" s="136" t="s">
        <v>941</v>
      </c>
      <c r="BV207" s="136" t="s">
        <v>941</v>
      </c>
      <c r="BW207" s="136" t="s">
        <v>941</v>
      </c>
      <c r="BX207" s="136" t="s">
        <v>941</v>
      </c>
      <c r="BY207" s="136" t="s">
        <v>941</v>
      </c>
      <c r="BZ207" s="136" t="s">
        <v>941</v>
      </c>
      <c r="CA207" s="136" t="s">
        <v>941</v>
      </c>
      <c r="CB207" s="136" t="s">
        <v>948</v>
      </c>
      <c r="CC207" s="136" t="s">
        <v>948</v>
      </c>
      <c r="CD207" s="136" t="s">
        <v>941</v>
      </c>
      <c r="CE207" s="136" t="s">
        <v>948</v>
      </c>
      <c r="CF207" s="136" t="s">
        <v>941</v>
      </c>
      <c r="CG207" s="136" t="s">
        <v>948</v>
      </c>
      <c r="CH207" s="136" t="s">
        <v>1791</v>
      </c>
      <c r="CI207" s="136" t="s">
        <v>8015</v>
      </c>
      <c r="CJ207" s="136" t="s">
        <v>8016</v>
      </c>
      <c r="CK207" s="136" t="s">
        <v>941</v>
      </c>
      <c r="CL207" s="136" t="s">
        <v>941</v>
      </c>
      <c r="CM207" s="136" t="s">
        <v>8017</v>
      </c>
      <c r="CN207" s="136" t="s">
        <v>8015</v>
      </c>
      <c r="CO207" s="136" t="s">
        <v>8018</v>
      </c>
      <c r="CP207" s="136" t="s">
        <v>1791</v>
      </c>
      <c r="CQ207" s="136" t="s">
        <v>876</v>
      </c>
      <c r="CR207" s="136" t="s">
        <v>941</v>
      </c>
      <c r="CS207" s="136" t="s">
        <v>941</v>
      </c>
      <c r="CT207" s="136" t="s">
        <v>941</v>
      </c>
      <c r="CU207" s="136" t="s">
        <v>941</v>
      </c>
      <c r="CV207" s="136" t="s">
        <v>941</v>
      </c>
      <c r="CW207" s="136" t="s">
        <v>941</v>
      </c>
      <c r="CX207" s="136" t="s">
        <v>941</v>
      </c>
      <c r="CY207" s="136" t="s">
        <v>941</v>
      </c>
      <c r="CZ207" s="136" t="s">
        <v>941</v>
      </c>
      <c r="DA207" s="136" t="s">
        <v>941</v>
      </c>
      <c r="DB207" s="136" t="s">
        <v>941</v>
      </c>
      <c r="DC207" s="136" t="s">
        <v>941</v>
      </c>
      <c r="DD207" s="136" t="s">
        <v>941</v>
      </c>
      <c r="DE207" s="136" t="s">
        <v>941</v>
      </c>
      <c r="DF207" s="136" t="s">
        <v>941</v>
      </c>
      <c r="DG207" s="136" t="s">
        <v>941</v>
      </c>
      <c r="DH207" s="136" t="s">
        <v>941</v>
      </c>
      <c r="DI207" s="136" t="s">
        <v>941</v>
      </c>
      <c r="DJ207" s="136" t="s">
        <v>1692</v>
      </c>
      <c r="DK207" s="137">
        <v>42762.466562499998</v>
      </c>
      <c r="DL207" s="136" t="s">
        <v>1692</v>
      </c>
      <c r="DM207" s="137">
        <v>42762.505810185183</v>
      </c>
      <c r="DN207" s="133">
        <v>42086.589085648149</v>
      </c>
      <c r="DO207" s="132" t="s">
        <v>957</v>
      </c>
      <c r="DP207" s="133">
        <v>42086.589085648149</v>
      </c>
    </row>
    <row r="208" spans="1:120" ht="72.5" x14ac:dyDescent="0.35">
      <c r="A208" s="135">
        <v>207</v>
      </c>
      <c r="B208" s="136" t="s">
        <v>4364</v>
      </c>
      <c r="C208" s="135">
        <v>392</v>
      </c>
      <c r="D208" s="135" t="b">
        <v>1</v>
      </c>
      <c r="E208" s="136" t="s">
        <v>941</v>
      </c>
      <c r="F208" s="136" t="s">
        <v>1357</v>
      </c>
      <c r="G208" s="136" t="s">
        <v>1358</v>
      </c>
      <c r="H208" s="136" t="s">
        <v>1359</v>
      </c>
      <c r="I208" s="136" t="s">
        <v>7913</v>
      </c>
      <c r="J208" s="136" t="s">
        <v>1357</v>
      </c>
      <c r="K208" s="136" t="s">
        <v>941</v>
      </c>
      <c r="L208" s="136" t="s">
        <v>1359</v>
      </c>
      <c r="M208" s="136" t="s">
        <v>1360</v>
      </c>
      <c r="N208" s="136" t="s">
        <v>1361</v>
      </c>
      <c r="O208" s="136" t="s">
        <v>8019</v>
      </c>
      <c r="P208" s="136" t="s">
        <v>8020</v>
      </c>
      <c r="Q208" s="136" t="s">
        <v>1362</v>
      </c>
      <c r="R208" s="136" t="s">
        <v>948</v>
      </c>
      <c r="S208" s="136" t="s">
        <v>8021</v>
      </c>
      <c r="T208" s="136" t="s">
        <v>8022</v>
      </c>
      <c r="U208" s="136" t="s">
        <v>8023</v>
      </c>
      <c r="V208" s="136" t="s">
        <v>948</v>
      </c>
      <c r="W208" s="136" t="s">
        <v>948</v>
      </c>
      <c r="X208" s="136" t="s">
        <v>948</v>
      </c>
      <c r="Y208" s="136" t="s">
        <v>8024</v>
      </c>
      <c r="Z208" s="136" t="s">
        <v>8025</v>
      </c>
      <c r="AA208" s="136" t="s">
        <v>8026</v>
      </c>
      <c r="AB208" s="136" t="s">
        <v>8027</v>
      </c>
      <c r="AC208" s="136" t="s">
        <v>2269</v>
      </c>
      <c r="AD208" s="136" t="s">
        <v>8028</v>
      </c>
      <c r="AE208" s="136" t="s">
        <v>8029</v>
      </c>
      <c r="AF208" s="136" t="s">
        <v>8030</v>
      </c>
      <c r="AG208" s="136" t="s">
        <v>1156</v>
      </c>
      <c r="AH208" s="136" t="s">
        <v>8031</v>
      </c>
      <c r="AI208" s="136" t="s">
        <v>948</v>
      </c>
      <c r="AJ208" s="136" t="s">
        <v>979</v>
      </c>
      <c r="AK208" s="136" t="s">
        <v>948</v>
      </c>
      <c r="AL208" s="136" t="s">
        <v>941</v>
      </c>
      <c r="AM208" s="136" t="s">
        <v>3653</v>
      </c>
      <c r="AN208" s="136" t="s">
        <v>941</v>
      </c>
      <c r="AO208" s="136" t="s">
        <v>941</v>
      </c>
      <c r="AP208" s="136" t="s">
        <v>941</v>
      </c>
      <c r="AQ208" s="136" t="s">
        <v>941</v>
      </c>
      <c r="AR208" s="136" t="s">
        <v>941</v>
      </c>
      <c r="AS208" s="136" t="s">
        <v>941</v>
      </c>
      <c r="AT208" s="136" t="s">
        <v>941</v>
      </c>
      <c r="AU208" s="136" t="s">
        <v>941</v>
      </c>
      <c r="AV208" s="136" t="s">
        <v>941</v>
      </c>
      <c r="AW208" s="136" t="s">
        <v>941</v>
      </c>
      <c r="AX208" s="136" t="s">
        <v>941</v>
      </c>
      <c r="AY208" s="136" t="s">
        <v>941</v>
      </c>
      <c r="AZ208" s="136" t="s">
        <v>941</v>
      </c>
      <c r="BA208" s="136" t="s">
        <v>941</v>
      </c>
      <c r="BB208" s="136" t="s">
        <v>941</v>
      </c>
      <c r="BC208" s="136" t="s">
        <v>941</v>
      </c>
      <c r="BD208" s="136" t="s">
        <v>941</v>
      </c>
      <c r="BE208" s="136" t="s">
        <v>941</v>
      </c>
      <c r="BF208" s="136" t="s">
        <v>941</v>
      </c>
      <c r="BG208" s="136" t="s">
        <v>941</v>
      </c>
      <c r="BH208" s="136" t="s">
        <v>941</v>
      </c>
      <c r="BI208" s="136" t="s">
        <v>941</v>
      </c>
      <c r="BJ208" s="136" t="s">
        <v>941</v>
      </c>
      <c r="BK208" s="136" t="s">
        <v>941</v>
      </c>
      <c r="BL208" s="136" t="s">
        <v>941</v>
      </c>
      <c r="BM208" s="136" t="s">
        <v>941</v>
      </c>
      <c r="BN208" s="136" t="s">
        <v>941</v>
      </c>
      <c r="BO208" s="136" t="s">
        <v>941</v>
      </c>
      <c r="BP208" s="136" t="s">
        <v>941</v>
      </c>
      <c r="BQ208" s="136" t="s">
        <v>941</v>
      </c>
      <c r="BR208" s="136" t="s">
        <v>941</v>
      </c>
      <c r="BS208" s="136" t="s">
        <v>941</v>
      </c>
      <c r="BT208" s="136" t="s">
        <v>941</v>
      </c>
      <c r="BU208" s="136" t="s">
        <v>941</v>
      </c>
      <c r="BV208" s="136" t="s">
        <v>941</v>
      </c>
      <c r="BW208" s="136" t="s">
        <v>941</v>
      </c>
      <c r="BX208" s="136" t="s">
        <v>941</v>
      </c>
      <c r="BY208" s="136" t="s">
        <v>941</v>
      </c>
      <c r="BZ208" s="136" t="s">
        <v>941</v>
      </c>
      <c r="CA208" s="136" t="s">
        <v>941</v>
      </c>
      <c r="CB208" s="136" t="s">
        <v>948</v>
      </c>
      <c r="CC208" s="136" t="s">
        <v>948</v>
      </c>
      <c r="CD208" s="136" t="s">
        <v>941</v>
      </c>
      <c r="CE208" s="136" t="s">
        <v>948</v>
      </c>
      <c r="CF208" s="136" t="s">
        <v>941</v>
      </c>
      <c r="CG208" s="136" t="s">
        <v>948</v>
      </c>
      <c r="CH208" s="136" t="s">
        <v>948</v>
      </c>
      <c r="CI208" s="136" t="s">
        <v>941</v>
      </c>
      <c r="CJ208" s="136" t="s">
        <v>941</v>
      </c>
      <c r="CK208" s="136" t="s">
        <v>941</v>
      </c>
      <c r="CL208" s="136" t="s">
        <v>941</v>
      </c>
      <c r="CM208" s="136" t="s">
        <v>941</v>
      </c>
      <c r="CN208" s="136" t="s">
        <v>948</v>
      </c>
      <c r="CO208" s="136" t="s">
        <v>540</v>
      </c>
      <c r="CP208" s="136" t="s">
        <v>941</v>
      </c>
      <c r="CQ208" s="136" t="s">
        <v>941</v>
      </c>
      <c r="CR208" s="136" t="s">
        <v>941</v>
      </c>
      <c r="CS208" s="136" t="s">
        <v>941</v>
      </c>
      <c r="CT208" s="136" t="s">
        <v>941</v>
      </c>
      <c r="CU208" s="136" t="s">
        <v>941</v>
      </c>
      <c r="CV208" s="136" t="s">
        <v>941</v>
      </c>
      <c r="CW208" s="136" t="s">
        <v>941</v>
      </c>
      <c r="CX208" s="136" t="s">
        <v>941</v>
      </c>
      <c r="CY208" s="136" t="s">
        <v>941</v>
      </c>
      <c r="CZ208" s="136" t="s">
        <v>941</v>
      </c>
      <c r="DA208" s="136" t="s">
        <v>941</v>
      </c>
      <c r="DB208" s="136" t="s">
        <v>941</v>
      </c>
      <c r="DC208" s="136" t="s">
        <v>941</v>
      </c>
      <c r="DD208" s="136" t="s">
        <v>941</v>
      </c>
      <c r="DE208" s="136" t="s">
        <v>941</v>
      </c>
      <c r="DF208" s="136" t="s">
        <v>941</v>
      </c>
      <c r="DG208" s="136" t="s">
        <v>941</v>
      </c>
      <c r="DH208" s="136" t="s">
        <v>941</v>
      </c>
      <c r="DI208" s="136" t="s">
        <v>941</v>
      </c>
      <c r="DJ208" s="136" t="s">
        <v>1353</v>
      </c>
      <c r="DK208" s="137">
        <v>42762.471504629626</v>
      </c>
      <c r="DL208" s="136" t="s">
        <v>1353</v>
      </c>
      <c r="DM208" s="137">
        <v>42762.471504629626</v>
      </c>
      <c r="DN208" s="133">
        <v>42086.589108796295</v>
      </c>
      <c r="DO208" s="132" t="s">
        <v>957</v>
      </c>
      <c r="DP208" s="133">
        <v>42086.589108796295</v>
      </c>
    </row>
    <row r="209" spans="1:120" ht="87" x14ac:dyDescent="0.35">
      <c r="A209" s="135">
        <v>208</v>
      </c>
      <c r="B209" s="136" t="s">
        <v>4364</v>
      </c>
      <c r="C209" s="135">
        <v>530</v>
      </c>
      <c r="D209" s="135" t="b">
        <v>1</v>
      </c>
      <c r="E209" s="136" t="s">
        <v>941</v>
      </c>
      <c r="F209" s="136" t="s">
        <v>1816</v>
      </c>
      <c r="G209" s="136" t="s">
        <v>989</v>
      </c>
      <c r="H209" s="136" t="s">
        <v>1618</v>
      </c>
      <c r="I209" s="136" t="s">
        <v>8032</v>
      </c>
      <c r="J209" s="136" t="s">
        <v>8033</v>
      </c>
      <c r="K209" s="136" t="s">
        <v>323</v>
      </c>
      <c r="L209" s="136" t="s">
        <v>3699</v>
      </c>
      <c r="M209" s="136" t="s">
        <v>941</v>
      </c>
      <c r="N209" s="136" t="s">
        <v>8034</v>
      </c>
      <c r="O209" s="136" t="s">
        <v>8035</v>
      </c>
      <c r="P209" s="136" t="s">
        <v>8036</v>
      </c>
      <c r="Q209" s="136" t="s">
        <v>8037</v>
      </c>
      <c r="R209" s="136" t="s">
        <v>948</v>
      </c>
      <c r="S209" s="136" t="s">
        <v>8038</v>
      </c>
      <c r="T209" s="136" t="s">
        <v>8039</v>
      </c>
      <c r="U209" s="136" t="s">
        <v>8040</v>
      </c>
      <c r="V209" s="136" t="s">
        <v>8041</v>
      </c>
      <c r="W209" s="136" t="s">
        <v>8042</v>
      </c>
      <c r="X209" s="136" t="s">
        <v>8043</v>
      </c>
      <c r="Y209" s="136" t="s">
        <v>8044</v>
      </c>
      <c r="Z209" s="136" t="s">
        <v>8045</v>
      </c>
      <c r="AA209" s="136" t="s">
        <v>948</v>
      </c>
      <c r="AB209" s="136" t="s">
        <v>8046</v>
      </c>
      <c r="AC209" s="136" t="s">
        <v>948</v>
      </c>
      <c r="AD209" s="136" t="s">
        <v>8046</v>
      </c>
      <c r="AE209" s="136" t="s">
        <v>8047</v>
      </c>
      <c r="AF209" s="136" t="s">
        <v>8048</v>
      </c>
      <c r="AG209" s="136" t="s">
        <v>1091</v>
      </c>
      <c r="AH209" s="136" t="s">
        <v>8049</v>
      </c>
      <c r="AI209" s="136" t="s">
        <v>8050</v>
      </c>
      <c r="AJ209" s="136" t="s">
        <v>8051</v>
      </c>
      <c r="AK209" s="136" t="s">
        <v>8052</v>
      </c>
      <c r="AL209" s="136" t="s">
        <v>941</v>
      </c>
      <c r="AM209" s="136" t="s">
        <v>8053</v>
      </c>
      <c r="AN209" s="136" t="s">
        <v>8035</v>
      </c>
      <c r="AO209" s="136" t="s">
        <v>8036</v>
      </c>
      <c r="AP209" s="136" t="s">
        <v>8037</v>
      </c>
      <c r="AQ209" s="136" t="s">
        <v>948</v>
      </c>
      <c r="AR209" s="136" t="s">
        <v>8038</v>
      </c>
      <c r="AS209" s="136" t="s">
        <v>8039</v>
      </c>
      <c r="AT209" s="136" t="s">
        <v>8040</v>
      </c>
      <c r="AU209" s="136" t="s">
        <v>941</v>
      </c>
      <c r="AV209" s="136" t="s">
        <v>941</v>
      </c>
      <c r="AW209" s="136" t="s">
        <v>941</v>
      </c>
      <c r="AX209" s="136" t="s">
        <v>8044</v>
      </c>
      <c r="AY209" s="136" t="s">
        <v>8045</v>
      </c>
      <c r="AZ209" s="136" t="s">
        <v>948</v>
      </c>
      <c r="BA209" s="136" t="s">
        <v>8046</v>
      </c>
      <c r="BB209" s="136" t="s">
        <v>948</v>
      </c>
      <c r="BC209" s="136" t="s">
        <v>8046</v>
      </c>
      <c r="BD209" s="136" t="s">
        <v>8047</v>
      </c>
      <c r="BE209" s="136" t="s">
        <v>8048</v>
      </c>
      <c r="BF209" s="136" t="s">
        <v>8049</v>
      </c>
      <c r="BG209" s="136" t="s">
        <v>8050</v>
      </c>
      <c r="BH209" s="136" t="s">
        <v>8051</v>
      </c>
      <c r="BI209" s="136" t="s">
        <v>8052</v>
      </c>
      <c r="BJ209" s="136" t="s">
        <v>8053</v>
      </c>
      <c r="BK209" s="136" t="s">
        <v>8054</v>
      </c>
      <c r="BL209" s="136" t="s">
        <v>8055</v>
      </c>
      <c r="BM209" s="136" t="s">
        <v>1021</v>
      </c>
      <c r="BN209" s="136" t="s">
        <v>941</v>
      </c>
      <c r="BO209" s="136" t="s">
        <v>941</v>
      </c>
      <c r="BP209" s="136" t="s">
        <v>941</v>
      </c>
      <c r="BQ209" s="136" t="s">
        <v>941</v>
      </c>
      <c r="BR209" s="136" t="s">
        <v>941</v>
      </c>
      <c r="BS209" s="136" t="s">
        <v>941</v>
      </c>
      <c r="BT209" s="136" t="s">
        <v>941</v>
      </c>
      <c r="BU209" s="136" t="s">
        <v>941</v>
      </c>
      <c r="BV209" s="136" t="s">
        <v>941</v>
      </c>
      <c r="BW209" s="136" t="s">
        <v>941</v>
      </c>
      <c r="BX209" s="136" t="s">
        <v>941</v>
      </c>
      <c r="BY209" s="136" t="s">
        <v>941</v>
      </c>
      <c r="BZ209" s="136" t="s">
        <v>941</v>
      </c>
      <c r="CA209" s="136" t="s">
        <v>941</v>
      </c>
      <c r="CB209" s="136" t="s">
        <v>8056</v>
      </c>
      <c r="CC209" s="136" t="s">
        <v>956</v>
      </c>
      <c r="CD209" s="136" t="s">
        <v>8057</v>
      </c>
      <c r="CE209" s="136" t="s">
        <v>948</v>
      </c>
      <c r="CF209" s="136" t="s">
        <v>941</v>
      </c>
      <c r="CG209" s="136" t="s">
        <v>8057</v>
      </c>
      <c r="CH209" s="136" t="s">
        <v>948</v>
      </c>
      <c r="CI209" s="136" t="s">
        <v>941</v>
      </c>
      <c r="CJ209" s="136" t="s">
        <v>941</v>
      </c>
      <c r="CK209" s="136" t="s">
        <v>941</v>
      </c>
      <c r="CL209" s="136" t="s">
        <v>941</v>
      </c>
      <c r="CM209" s="136" t="s">
        <v>941</v>
      </c>
      <c r="CN209" s="136" t="s">
        <v>948</v>
      </c>
      <c r="CO209" s="136" t="s">
        <v>540</v>
      </c>
      <c r="CP209" s="136" t="s">
        <v>941</v>
      </c>
      <c r="CQ209" s="136" t="s">
        <v>941</v>
      </c>
      <c r="CR209" s="136" t="s">
        <v>941</v>
      </c>
      <c r="CS209" s="136" t="s">
        <v>941</v>
      </c>
      <c r="CT209" s="136" t="s">
        <v>941</v>
      </c>
      <c r="CU209" s="136" t="s">
        <v>941</v>
      </c>
      <c r="CV209" s="136" t="s">
        <v>941</v>
      </c>
      <c r="CW209" s="136" t="s">
        <v>941</v>
      </c>
      <c r="CX209" s="136" t="s">
        <v>8058</v>
      </c>
      <c r="CY209" s="136" t="s">
        <v>941</v>
      </c>
      <c r="CZ209" s="136" t="s">
        <v>941</v>
      </c>
      <c r="DA209" s="136" t="s">
        <v>941</v>
      </c>
      <c r="DB209" s="136" t="s">
        <v>941</v>
      </c>
      <c r="DC209" s="136" t="s">
        <v>941</v>
      </c>
      <c r="DD209" s="136" t="s">
        <v>941</v>
      </c>
      <c r="DE209" s="136" t="s">
        <v>941</v>
      </c>
      <c r="DF209" s="136" t="s">
        <v>941</v>
      </c>
      <c r="DG209" s="136" t="s">
        <v>941</v>
      </c>
      <c r="DH209" s="136" t="s">
        <v>941</v>
      </c>
      <c r="DI209" s="136" t="s">
        <v>941</v>
      </c>
      <c r="DJ209" s="136" t="s">
        <v>1692</v>
      </c>
      <c r="DK209" s="137">
        <v>42762.484340277777</v>
      </c>
      <c r="DL209" s="136" t="s">
        <v>1692</v>
      </c>
      <c r="DM209" s="137">
        <v>42762.484340277777</v>
      </c>
      <c r="DN209" s="133">
        <v>42086.589143518519</v>
      </c>
      <c r="DO209" s="132" t="s">
        <v>957</v>
      </c>
      <c r="DP209" s="133">
        <v>42086.589143518519</v>
      </c>
    </row>
    <row r="210" spans="1:120" ht="58" x14ac:dyDescent="0.35">
      <c r="A210" s="135">
        <v>209</v>
      </c>
      <c r="B210" s="136" t="s">
        <v>4364</v>
      </c>
      <c r="C210" s="135">
        <v>7</v>
      </c>
      <c r="D210" s="135" t="b">
        <v>1</v>
      </c>
      <c r="E210" s="136" t="s">
        <v>941</v>
      </c>
      <c r="F210" s="136" t="s">
        <v>2726</v>
      </c>
      <c r="G210" s="136" t="s">
        <v>1243</v>
      </c>
      <c r="H210" s="136" t="s">
        <v>2727</v>
      </c>
      <c r="I210" s="136" t="s">
        <v>7913</v>
      </c>
      <c r="J210" s="136" t="s">
        <v>2239</v>
      </c>
      <c r="K210" s="136" t="s">
        <v>941</v>
      </c>
      <c r="L210" s="136" t="s">
        <v>2652</v>
      </c>
      <c r="M210" s="136" t="s">
        <v>2240</v>
      </c>
      <c r="N210" s="136" t="s">
        <v>2241</v>
      </c>
      <c r="O210" s="136" t="s">
        <v>8059</v>
      </c>
      <c r="P210" s="136" t="s">
        <v>8060</v>
      </c>
      <c r="Q210" s="136" t="s">
        <v>948</v>
      </c>
      <c r="R210" s="136" t="s">
        <v>8061</v>
      </c>
      <c r="S210" s="136" t="s">
        <v>8062</v>
      </c>
      <c r="T210" s="136" t="s">
        <v>8063</v>
      </c>
      <c r="U210" s="136" t="s">
        <v>8064</v>
      </c>
      <c r="V210" s="136" t="s">
        <v>3461</v>
      </c>
      <c r="W210" s="136" t="s">
        <v>3462</v>
      </c>
      <c r="X210" s="136" t="s">
        <v>3463</v>
      </c>
      <c r="Y210" s="136" t="s">
        <v>8065</v>
      </c>
      <c r="Z210" s="136" t="s">
        <v>8066</v>
      </c>
      <c r="AA210" s="136" t="s">
        <v>948</v>
      </c>
      <c r="AB210" s="136" t="s">
        <v>8067</v>
      </c>
      <c r="AC210" s="136" t="s">
        <v>8068</v>
      </c>
      <c r="AD210" s="136" t="s">
        <v>8069</v>
      </c>
      <c r="AE210" s="136" t="s">
        <v>8070</v>
      </c>
      <c r="AF210" s="136" t="s">
        <v>8071</v>
      </c>
      <c r="AG210" s="136" t="s">
        <v>2351</v>
      </c>
      <c r="AH210" s="136" t="s">
        <v>8072</v>
      </c>
      <c r="AI210" s="136" t="s">
        <v>8073</v>
      </c>
      <c r="AJ210" s="136" t="s">
        <v>3885</v>
      </c>
      <c r="AK210" s="136" t="s">
        <v>948</v>
      </c>
      <c r="AL210" s="136" t="s">
        <v>941</v>
      </c>
      <c r="AM210" s="136" t="s">
        <v>8074</v>
      </c>
      <c r="AN210" s="136" t="s">
        <v>941</v>
      </c>
      <c r="AO210" s="136" t="s">
        <v>941</v>
      </c>
      <c r="AP210" s="136" t="s">
        <v>941</v>
      </c>
      <c r="AQ210" s="136" t="s">
        <v>941</v>
      </c>
      <c r="AR210" s="136" t="s">
        <v>941</v>
      </c>
      <c r="AS210" s="136" t="s">
        <v>941</v>
      </c>
      <c r="AT210" s="136" t="s">
        <v>941</v>
      </c>
      <c r="AU210" s="136" t="s">
        <v>941</v>
      </c>
      <c r="AV210" s="136" t="s">
        <v>941</v>
      </c>
      <c r="AW210" s="136" t="s">
        <v>941</v>
      </c>
      <c r="AX210" s="136" t="s">
        <v>941</v>
      </c>
      <c r="AY210" s="136" t="s">
        <v>941</v>
      </c>
      <c r="AZ210" s="136" t="s">
        <v>941</v>
      </c>
      <c r="BA210" s="136" t="s">
        <v>941</v>
      </c>
      <c r="BB210" s="136" t="s">
        <v>941</v>
      </c>
      <c r="BC210" s="136" t="s">
        <v>941</v>
      </c>
      <c r="BD210" s="136" t="s">
        <v>941</v>
      </c>
      <c r="BE210" s="136" t="s">
        <v>941</v>
      </c>
      <c r="BF210" s="136" t="s">
        <v>941</v>
      </c>
      <c r="BG210" s="136" t="s">
        <v>941</v>
      </c>
      <c r="BH210" s="136" t="s">
        <v>941</v>
      </c>
      <c r="BI210" s="136" t="s">
        <v>941</v>
      </c>
      <c r="BJ210" s="136" t="s">
        <v>941</v>
      </c>
      <c r="BK210" s="136" t="s">
        <v>1407</v>
      </c>
      <c r="BL210" s="136" t="s">
        <v>2219</v>
      </c>
      <c r="BM210" s="136" t="s">
        <v>1071</v>
      </c>
      <c r="BN210" s="136" t="s">
        <v>941</v>
      </c>
      <c r="BO210" s="136" t="s">
        <v>941</v>
      </c>
      <c r="BP210" s="136" t="s">
        <v>941</v>
      </c>
      <c r="BQ210" s="136" t="s">
        <v>941</v>
      </c>
      <c r="BR210" s="136" t="s">
        <v>941</v>
      </c>
      <c r="BS210" s="136" t="s">
        <v>941</v>
      </c>
      <c r="BT210" s="136" t="s">
        <v>941</v>
      </c>
      <c r="BU210" s="136" t="s">
        <v>941</v>
      </c>
      <c r="BV210" s="136" t="s">
        <v>941</v>
      </c>
      <c r="BW210" s="136" t="s">
        <v>941</v>
      </c>
      <c r="BX210" s="136" t="s">
        <v>941</v>
      </c>
      <c r="BY210" s="136" t="s">
        <v>941</v>
      </c>
      <c r="BZ210" s="136" t="s">
        <v>941</v>
      </c>
      <c r="CA210" s="136" t="s">
        <v>941</v>
      </c>
      <c r="CB210" s="136" t="s">
        <v>3608</v>
      </c>
      <c r="CC210" s="136" t="s">
        <v>948</v>
      </c>
      <c r="CD210" s="136" t="s">
        <v>941</v>
      </c>
      <c r="CE210" s="136" t="s">
        <v>948</v>
      </c>
      <c r="CF210" s="136" t="s">
        <v>941</v>
      </c>
      <c r="CG210" s="136" t="s">
        <v>948</v>
      </c>
      <c r="CH210" s="136" t="s">
        <v>948</v>
      </c>
      <c r="CI210" s="136" t="s">
        <v>941</v>
      </c>
      <c r="CJ210" s="136" t="s">
        <v>941</v>
      </c>
      <c r="CK210" s="136" t="s">
        <v>941</v>
      </c>
      <c r="CL210" s="136" t="s">
        <v>941</v>
      </c>
      <c r="CM210" s="136" t="s">
        <v>941</v>
      </c>
      <c r="CN210" s="136" t="s">
        <v>948</v>
      </c>
      <c r="CO210" s="136" t="s">
        <v>540</v>
      </c>
      <c r="CP210" s="136" t="s">
        <v>941</v>
      </c>
      <c r="CQ210" s="136" t="s">
        <v>941</v>
      </c>
      <c r="CR210" s="136" t="s">
        <v>941</v>
      </c>
      <c r="CS210" s="136" t="s">
        <v>941</v>
      </c>
      <c r="CT210" s="136" t="s">
        <v>941</v>
      </c>
      <c r="CU210" s="136" t="s">
        <v>941</v>
      </c>
      <c r="CV210" s="136" t="s">
        <v>941</v>
      </c>
      <c r="CW210" s="136" t="s">
        <v>941</v>
      </c>
      <c r="CX210" s="136" t="s">
        <v>941</v>
      </c>
      <c r="CY210" s="136" t="s">
        <v>941</v>
      </c>
      <c r="CZ210" s="136" t="s">
        <v>941</v>
      </c>
      <c r="DA210" s="136" t="s">
        <v>941</v>
      </c>
      <c r="DB210" s="136" t="s">
        <v>941</v>
      </c>
      <c r="DC210" s="136" t="s">
        <v>941</v>
      </c>
      <c r="DD210" s="136" t="s">
        <v>941</v>
      </c>
      <c r="DE210" s="136" t="s">
        <v>941</v>
      </c>
      <c r="DF210" s="136" t="s">
        <v>941</v>
      </c>
      <c r="DG210" s="136" t="s">
        <v>941</v>
      </c>
      <c r="DH210" s="136" t="s">
        <v>941</v>
      </c>
      <c r="DI210" s="136" t="s">
        <v>941</v>
      </c>
      <c r="DJ210" s="136" t="s">
        <v>1692</v>
      </c>
      <c r="DK210" s="137">
        <v>42762.515405092592</v>
      </c>
      <c r="DL210" s="136" t="s">
        <v>1692</v>
      </c>
      <c r="DM210" s="137">
        <v>42762.515405092592</v>
      </c>
      <c r="DN210" s="133">
        <v>42086.589178240742</v>
      </c>
      <c r="DO210" s="132" t="s">
        <v>957</v>
      </c>
      <c r="DP210" s="133">
        <v>42086.589178240742</v>
      </c>
    </row>
    <row r="211" spans="1:120" ht="145" x14ac:dyDescent="0.35">
      <c r="A211" s="135">
        <v>210</v>
      </c>
      <c r="B211" s="136" t="s">
        <v>4364</v>
      </c>
      <c r="C211" s="135">
        <v>302</v>
      </c>
      <c r="D211" s="135" t="b">
        <v>1</v>
      </c>
      <c r="E211" s="136" t="s">
        <v>941</v>
      </c>
      <c r="F211" s="136" t="s">
        <v>2480</v>
      </c>
      <c r="G211" s="136" t="s">
        <v>981</v>
      </c>
      <c r="H211" s="136" t="s">
        <v>2481</v>
      </c>
      <c r="I211" s="136" t="s">
        <v>3207</v>
      </c>
      <c r="J211" s="136" t="s">
        <v>8075</v>
      </c>
      <c r="K211" s="136" t="s">
        <v>941</v>
      </c>
      <c r="L211" s="136" t="s">
        <v>3948</v>
      </c>
      <c r="M211" s="136" t="s">
        <v>2432</v>
      </c>
      <c r="N211" s="136" t="s">
        <v>8076</v>
      </c>
      <c r="O211" s="136" t="s">
        <v>8077</v>
      </c>
      <c r="P211" s="136" t="s">
        <v>8078</v>
      </c>
      <c r="Q211" s="136" t="s">
        <v>948</v>
      </c>
      <c r="R211" s="136" t="s">
        <v>948</v>
      </c>
      <c r="S211" s="136" t="s">
        <v>8079</v>
      </c>
      <c r="T211" s="136" t="s">
        <v>8080</v>
      </c>
      <c r="U211" s="136" t="s">
        <v>8081</v>
      </c>
      <c r="V211" s="136" t="s">
        <v>8082</v>
      </c>
      <c r="W211" s="136" t="s">
        <v>8083</v>
      </c>
      <c r="X211" s="136" t="s">
        <v>8084</v>
      </c>
      <c r="Y211" s="136" t="s">
        <v>8085</v>
      </c>
      <c r="Z211" s="136" t="s">
        <v>8086</v>
      </c>
      <c r="AA211" s="136" t="s">
        <v>948</v>
      </c>
      <c r="AB211" s="136" t="s">
        <v>8087</v>
      </c>
      <c r="AC211" s="136" t="s">
        <v>948</v>
      </c>
      <c r="AD211" s="136" t="s">
        <v>8087</v>
      </c>
      <c r="AE211" s="136" t="s">
        <v>8088</v>
      </c>
      <c r="AF211" s="136" t="s">
        <v>8089</v>
      </c>
      <c r="AG211" s="136" t="s">
        <v>1833</v>
      </c>
      <c r="AH211" s="136" t="s">
        <v>8090</v>
      </c>
      <c r="AI211" s="136" t="s">
        <v>1725</v>
      </c>
      <c r="AJ211" s="136" t="s">
        <v>1541</v>
      </c>
      <c r="AK211" s="136" t="s">
        <v>1877</v>
      </c>
      <c r="AL211" s="136" t="s">
        <v>941</v>
      </c>
      <c r="AM211" s="136" t="s">
        <v>8091</v>
      </c>
      <c r="AN211" s="136" t="s">
        <v>941</v>
      </c>
      <c r="AO211" s="136" t="s">
        <v>941</v>
      </c>
      <c r="AP211" s="136" t="s">
        <v>941</v>
      </c>
      <c r="AQ211" s="136" t="s">
        <v>941</v>
      </c>
      <c r="AR211" s="136" t="s">
        <v>941</v>
      </c>
      <c r="AS211" s="136" t="s">
        <v>941</v>
      </c>
      <c r="AT211" s="136" t="s">
        <v>941</v>
      </c>
      <c r="AU211" s="136" t="s">
        <v>941</v>
      </c>
      <c r="AV211" s="136" t="s">
        <v>941</v>
      </c>
      <c r="AW211" s="136" t="s">
        <v>941</v>
      </c>
      <c r="AX211" s="136" t="s">
        <v>941</v>
      </c>
      <c r="AY211" s="136" t="s">
        <v>941</v>
      </c>
      <c r="AZ211" s="136" t="s">
        <v>941</v>
      </c>
      <c r="BA211" s="136" t="s">
        <v>941</v>
      </c>
      <c r="BB211" s="136" t="s">
        <v>941</v>
      </c>
      <c r="BC211" s="136" t="s">
        <v>941</v>
      </c>
      <c r="BD211" s="136" t="s">
        <v>941</v>
      </c>
      <c r="BE211" s="136" t="s">
        <v>941</v>
      </c>
      <c r="BF211" s="136" t="s">
        <v>941</v>
      </c>
      <c r="BG211" s="136" t="s">
        <v>941</v>
      </c>
      <c r="BH211" s="136" t="s">
        <v>941</v>
      </c>
      <c r="BI211" s="136" t="s">
        <v>941</v>
      </c>
      <c r="BJ211" s="136" t="s">
        <v>941</v>
      </c>
      <c r="BK211" s="136" t="s">
        <v>941</v>
      </c>
      <c r="BL211" s="136" t="s">
        <v>941</v>
      </c>
      <c r="BM211" s="136" t="s">
        <v>941</v>
      </c>
      <c r="BN211" s="136" t="s">
        <v>941</v>
      </c>
      <c r="BO211" s="136" t="s">
        <v>941</v>
      </c>
      <c r="BP211" s="136" t="s">
        <v>941</v>
      </c>
      <c r="BQ211" s="136" t="s">
        <v>941</v>
      </c>
      <c r="BR211" s="136" t="s">
        <v>941</v>
      </c>
      <c r="BS211" s="136" t="s">
        <v>941</v>
      </c>
      <c r="BT211" s="136" t="s">
        <v>941</v>
      </c>
      <c r="BU211" s="136" t="s">
        <v>941</v>
      </c>
      <c r="BV211" s="136" t="s">
        <v>941</v>
      </c>
      <c r="BW211" s="136" t="s">
        <v>941</v>
      </c>
      <c r="BX211" s="136" t="s">
        <v>941</v>
      </c>
      <c r="BY211" s="136" t="s">
        <v>941</v>
      </c>
      <c r="BZ211" s="136" t="s">
        <v>941</v>
      </c>
      <c r="CA211" s="136" t="s">
        <v>941</v>
      </c>
      <c r="CB211" s="136" t="s">
        <v>948</v>
      </c>
      <c r="CC211" s="136" t="s">
        <v>948</v>
      </c>
      <c r="CD211" s="136" t="s">
        <v>941</v>
      </c>
      <c r="CE211" s="136" t="s">
        <v>948</v>
      </c>
      <c r="CF211" s="136" t="s">
        <v>941</v>
      </c>
      <c r="CG211" s="136" t="s">
        <v>948</v>
      </c>
      <c r="CH211" s="136" t="s">
        <v>948</v>
      </c>
      <c r="CI211" s="136" t="s">
        <v>941</v>
      </c>
      <c r="CJ211" s="136" t="s">
        <v>941</v>
      </c>
      <c r="CK211" s="136" t="s">
        <v>941</v>
      </c>
      <c r="CL211" s="136" t="s">
        <v>941</v>
      </c>
      <c r="CM211" s="136" t="s">
        <v>941</v>
      </c>
      <c r="CN211" s="136" t="s">
        <v>948</v>
      </c>
      <c r="CO211" s="136" t="s">
        <v>540</v>
      </c>
      <c r="CP211" s="136" t="s">
        <v>941</v>
      </c>
      <c r="CQ211" s="136" t="s">
        <v>941</v>
      </c>
      <c r="CR211" s="136" t="s">
        <v>8092</v>
      </c>
      <c r="CS211" s="136" t="s">
        <v>8093</v>
      </c>
      <c r="CT211" s="136" t="s">
        <v>941</v>
      </c>
      <c r="CU211" s="136" t="s">
        <v>941</v>
      </c>
      <c r="CV211" s="136" t="s">
        <v>941</v>
      </c>
      <c r="CW211" s="136" t="s">
        <v>941</v>
      </c>
      <c r="CX211" s="136" t="s">
        <v>941</v>
      </c>
      <c r="CY211" s="136" t="s">
        <v>941</v>
      </c>
      <c r="CZ211" s="136" t="s">
        <v>941</v>
      </c>
      <c r="DA211" s="136" t="s">
        <v>941</v>
      </c>
      <c r="DB211" s="136" t="s">
        <v>941</v>
      </c>
      <c r="DC211" s="136" t="s">
        <v>941</v>
      </c>
      <c r="DD211" s="136" t="s">
        <v>941</v>
      </c>
      <c r="DE211" s="136" t="s">
        <v>941</v>
      </c>
      <c r="DF211" s="136" t="s">
        <v>941</v>
      </c>
      <c r="DG211" s="136" t="s">
        <v>941</v>
      </c>
      <c r="DH211" s="136" t="s">
        <v>941</v>
      </c>
      <c r="DI211" s="136" t="s">
        <v>941</v>
      </c>
      <c r="DJ211" s="136" t="s">
        <v>1692</v>
      </c>
      <c r="DK211" s="137">
        <v>42762.518530092595</v>
      </c>
      <c r="DL211" s="136" t="s">
        <v>1692</v>
      </c>
      <c r="DM211" s="137">
        <v>42762.518530092595</v>
      </c>
      <c r="DN211" s="133">
        <v>42086.589189814818</v>
      </c>
      <c r="DO211" s="132" t="s">
        <v>957</v>
      </c>
      <c r="DP211" s="133">
        <v>42086.589189814818</v>
      </c>
    </row>
    <row r="212" spans="1:120" ht="72.5" x14ac:dyDescent="0.35">
      <c r="A212" s="135">
        <v>211</v>
      </c>
      <c r="B212" s="136" t="s">
        <v>4364</v>
      </c>
      <c r="C212" s="135">
        <v>15</v>
      </c>
      <c r="D212" s="135" t="b">
        <v>1</v>
      </c>
      <c r="E212" s="136" t="s">
        <v>941</v>
      </c>
      <c r="F212" s="136" t="s">
        <v>8094</v>
      </c>
      <c r="G212" s="136" t="s">
        <v>989</v>
      </c>
      <c r="H212" s="136" t="s">
        <v>1597</v>
      </c>
      <c r="I212" s="136" t="s">
        <v>6262</v>
      </c>
      <c r="J212" s="136" t="s">
        <v>8095</v>
      </c>
      <c r="K212" s="136" t="s">
        <v>320</v>
      </c>
      <c r="L212" s="136" t="s">
        <v>8096</v>
      </c>
      <c r="M212" s="136" t="s">
        <v>8097</v>
      </c>
      <c r="N212" s="136" t="s">
        <v>8098</v>
      </c>
      <c r="O212" s="136" t="s">
        <v>8099</v>
      </c>
      <c r="P212" s="136" t="s">
        <v>8100</v>
      </c>
      <c r="Q212" s="136" t="s">
        <v>8101</v>
      </c>
      <c r="R212" s="136" t="s">
        <v>948</v>
      </c>
      <c r="S212" s="136" t="s">
        <v>8102</v>
      </c>
      <c r="T212" s="136" t="s">
        <v>8103</v>
      </c>
      <c r="U212" s="136" t="s">
        <v>8104</v>
      </c>
      <c r="V212" s="136" t="s">
        <v>8105</v>
      </c>
      <c r="W212" s="136" t="s">
        <v>8106</v>
      </c>
      <c r="X212" s="136" t="s">
        <v>4003</v>
      </c>
      <c r="Y212" s="136" t="s">
        <v>8107</v>
      </c>
      <c r="Z212" s="136" t="s">
        <v>8108</v>
      </c>
      <c r="AA212" s="136" t="s">
        <v>8109</v>
      </c>
      <c r="AB212" s="136" t="s">
        <v>8110</v>
      </c>
      <c r="AC212" s="136" t="s">
        <v>8111</v>
      </c>
      <c r="AD212" s="136" t="s">
        <v>8112</v>
      </c>
      <c r="AE212" s="136" t="s">
        <v>8113</v>
      </c>
      <c r="AF212" s="136" t="s">
        <v>8114</v>
      </c>
      <c r="AG212" s="136" t="s">
        <v>1277</v>
      </c>
      <c r="AH212" s="136" t="s">
        <v>8115</v>
      </c>
      <c r="AI212" s="136" t="s">
        <v>8116</v>
      </c>
      <c r="AJ212" s="136" t="s">
        <v>8117</v>
      </c>
      <c r="AK212" s="136" t="s">
        <v>948</v>
      </c>
      <c r="AL212" s="136" t="s">
        <v>941</v>
      </c>
      <c r="AM212" s="136" t="s">
        <v>8118</v>
      </c>
      <c r="AN212" s="136" t="s">
        <v>941</v>
      </c>
      <c r="AO212" s="136" t="s">
        <v>941</v>
      </c>
      <c r="AP212" s="136" t="s">
        <v>941</v>
      </c>
      <c r="AQ212" s="136" t="s">
        <v>941</v>
      </c>
      <c r="AR212" s="136" t="s">
        <v>941</v>
      </c>
      <c r="AS212" s="136" t="s">
        <v>941</v>
      </c>
      <c r="AT212" s="136" t="s">
        <v>941</v>
      </c>
      <c r="AU212" s="136" t="s">
        <v>941</v>
      </c>
      <c r="AV212" s="136" t="s">
        <v>941</v>
      </c>
      <c r="AW212" s="136" t="s">
        <v>941</v>
      </c>
      <c r="AX212" s="136" t="s">
        <v>941</v>
      </c>
      <c r="AY212" s="136" t="s">
        <v>941</v>
      </c>
      <c r="AZ212" s="136" t="s">
        <v>941</v>
      </c>
      <c r="BA212" s="136" t="s">
        <v>941</v>
      </c>
      <c r="BB212" s="136" t="s">
        <v>941</v>
      </c>
      <c r="BC212" s="136" t="s">
        <v>941</v>
      </c>
      <c r="BD212" s="136" t="s">
        <v>941</v>
      </c>
      <c r="BE212" s="136" t="s">
        <v>941</v>
      </c>
      <c r="BF212" s="136" t="s">
        <v>941</v>
      </c>
      <c r="BG212" s="136" t="s">
        <v>941</v>
      </c>
      <c r="BH212" s="136" t="s">
        <v>941</v>
      </c>
      <c r="BI212" s="136" t="s">
        <v>941</v>
      </c>
      <c r="BJ212" s="136" t="s">
        <v>941</v>
      </c>
      <c r="BK212" s="136" t="s">
        <v>941</v>
      </c>
      <c r="BL212" s="136" t="s">
        <v>941</v>
      </c>
      <c r="BM212" s="136" t="s">
        <v>941</v>
      </c>
      <c r="BN212" s="136" t="s">
        <v>941</v>
      </c>
      <c r="BO212" s="136" t="s">
        <v>941</v>
      </c>
      <c r="BP212" s="136" t="s">
        <v>941</v>
      </c>
      <c r="BQ212" s="136" t="s">
        <v>1127</v>
      </c>
      <c r="BR212" s="136" t="s">
        <v>8119</v>
      </c>
      <c r="BS212" s="136" t="s">
        <v>1052</v>
      </c>
      <c r="BT212" s="136" t="s">
        <v>1604</v>
      </c>
      <c r="BU212" s="136" t="s">
        <v>1252</v>
      </c>
      <c r="BV212" s="136" t="s">
        <v>941</v>
      </c>
      <c r="BW212" s="136" t="s">
        <v>941</v>
      </c>
      <c r="BX212" s="136" t="s">
        <v>941</v>
      </c>
      <c r="BY212" s="136" t="s">
        <v>941</v>
      </c>
      <c r="BZ212" s="136" t="s">
        <v>941</v>
      </c>
      <c r="CA212" s="136" t="s">
        <v>941</v>
      </c>
      <c r="CB212" s="136" t="s">
        <v>8120</v>
      </c>
      <c r="CC212" s="136" t="s">
        <v>956</v>
      </c>
      <c r="CD212" s="136" t="s">
        <v>8121</v>
      </c>
      <c r="CE212" s="136" t="s">
        <v>2731</v>
      </c>
      <c r="CF212" s="136" t="s">
        <v>8122</v>
      </c>
      <c r="CG212" s="136" t="s">
        <v>8123</v>
      </c>
      <c r="CH212" s="136" t="s">
        <v>7994</v>
      </c>
      <c r="CI212" s="136" t="s">
        <v>8124</v>
      </c>
      <c r="CJ212" s="136" t="s">
        <v>8125</v>
      </c>
      <c r="CK212" s="136" t="s">
        <v>941</v>
      </c>
      <c r="CL212" s="136" t="s">
        <v>941</v>
      </c>
      <c r="CM212" s="136" t="s">
        <v>8126</v>
      </c>
      <c r="CN212" s="136" t="s">
        <v>8124</v>
      </c>
      <c r="CO212" s="136" t="s">
        <v>8127</v>
      </c>
      <c r="CP212" s="136" t="s">
        <v>941</v>
      </c>
      <c r="CQ212" s="136" t="s">
        <v>941</v>
      </c>
      <c r="CR212" s="136" t="s">
        <v>941</v>
      </c>
      <c r="CS212" s="136" t="s">
        <v>941</v>
      </c>
      <c r="CT212" s="136" t="s">
        <v>941</v>
      </c>
      <c r="CU212" s="136" t="s">
        <v>941</v>
      </c>
      <c r="CV212" s="136" t="s">
        <v>941</v>
      </c>
      <c r="CW212" s="136" t="s">
        <v>941</v>
      </c>
      <c r="CX212" s="136" t="s">
        <v>941</v>
      </c>
      <c r="CY212" s="136" t="s">
        <v>941</v>
      </c>
      <c r="CZ212" s="136" t="s">
        <v>941</v>
      </c>
      <c r="DA212" s="136" t="s">
        <v>941</v>
      </c>
      <c r="DB212" s="136" t="s">
        <v>941</v>
      </c>
      <c r="DC212" s="136" t="s">
        <v>941</v>
      </c>
      <c r="DD212" s="136" t="s">
        <v>941</v>
      </c>
      <c r="DE212" s="136" t="s">
        <v>941</v>
      </c>
      <c r="DF212" s="136" t="s">
        <v>941</v>
      </c>
      <c r="DG212" s="136" t="s">
        <v>941</v>
      </c>
      <c r="DH212" s="136" t="s">
        <v>941</v>
      </c>
      <c r="DI212" s="136" t="s">
        <v>941</v>
      </c>
      <c r="DJ212" s="136" t="s">
        <v>1692</v>
      </c>
      <c r="DK212" s="137">
        <v>42762.529062499998</v>
      </c>
      <c r="DL212" s="136" t="s">
        <v>1692</v>
      </c>
      <c r="DM212" s="137">
        <v>42762.529062499998</v>
      </c>
      <c r="DN212" s="133">
        <v>42086.589212962965</v>
      </c>
      <c r="DO212" s="132" t="s">
        <v>957</v>
      </c>
      <c r="DP212" s="133">
        <v>42086.589212962965</v>
      </c>
    </row>
    <row r="213" spans="1:120" ht="72.5" x14ac:dyDescent="0.35">
      <c r="A213" s="135">
        <v>212</v>
      </c>
      <c r="B213" s="136" t="s">
        <v>4364</v>
      </c>
      <c r="C213" s="135">
        <v>455</v>
      </c>
      <c r="D213" s="135" t="b">
        <v>1</v>
      </c>
      <c r="E213" s="136" t="s">
        <v>1196</v>
      </c>
      <c r="F213" s="136" t="s">
        <v>3893</v>
      </c>
      <c r="G213" s="136" t="s">
        <v>3894</v>
      </c>
      <c r="H213" s="136" t="s">
        <v>3895</v>
      </c>
      <c r="I213" s="136" t="s">
        <v>941</v>
      </c>
      <c r="J213" s="136" t="s">
        <v>3893</v>
      </c>
      <c r="K213" s="136" t="s">
        <v>476</v>
      </c>
      <c r="L213" s="136" t="s">
        <v>3895</v>
      </c>
      <c r="M213" s="136" t="s">
        <v>3896</v>
      </c>
      <c r="N213" s="136" t="s">
        <v>3897</v>
      </c>
      <c r="O213" s="136" t="s">
        <v>8128</v>
      </c>
      <c r="P213" s="136" t="s">
        <v>8129</v>
      </c>
      <c r="Q213" s="136" t="s">
        <v>8130</v>
      </c>
      <c r="R213" s="136" t="s">
        <v>948</v>
      </c>
      <c r="S213" s="136" t="s">
        <v>8131</v>
      </c>
      <c r="T213" s="136" t="s">
        <v>8132</v>
      </c>
      <c r="U213" s="136" t="s">
        <v>8133</v>
      </c>
      <c r="V213" s="136" t="s">
        <v>8134</v>
      </c>
      <c r="W213" s="136" t="s">
        <v>8135</v>
      </c>
      <c r="X213" s="136" t="s">
        <v>8136</v>
      </c>
      <c r="Y213" s="136" t="s">
        <v>8137</v>
      </c>
      <c r="Z213" s="136" t="s">
        <v>8138</v>
      </c>
      <c r="AA213" s="136" t="s">
        <v>8139</v>
      </c>
      <c r="AB213" s="136" t="s">
        <v>8140</v>
      </c>
      <c r="AC213" s="136" t="s">
        <v>8141</v>
      </c>
      <c r="AD213" s="136" t="s">
        <v>8142</v>
      </c>
      <c r="AE213" s="136" t="s">
        <v>8143</v>
      </c>
      <c r="AF213" s="136" t="s">
        <v>8144</v>
      </c>
      <c r="AG213" s="136" t="s">
        <v>1172</v>
      </c>
      <c r="AH213" s="136" t="s">
        <v>8145</v>
      </c>
      <c r="AI213" s="136" t="s">
        <v>2935</v>
      </c>
      <c r="AJ213" s="136" t="s">
        <v>5631</v>
      </c>
      <c r="AK213" s="136" t="s">
        <v>948</v>
      </c>
      <c r="AL213" s="136" t="s">
        <v>941</v>
      </c>
      <c r="AM213" s="136" t="s">
        <v>8146</v>
      </c>
      <c r="AN213" s="136" t="s">
        <v>8128</v>
      </c>
      <c r="AO213" s="136" t="s">
        <v>8129</v>
      </c>
      <c r="AP213" s="136" t="s">
        <v>8130</v>
      </c>
      <c r="AQ213" s="136" t="s">
        <v>948</v>
      </c>
      <c r="AR213" s="136" t="s">
        <v>8131</v>
      </c>
      <c r="AS213" s="136" t="s">
        <v>8132</v>
      </c>
      <c r="AT213" s="136" t="s">
        <v>8133</v>
      </c>
      <c r="AU213" s="136" t="s">
        <v>941</v>
      </c>
      <c r="AV213" s="136" t="s">
        <v>941</v>
      </c>
      <c r="AW213" s="136" t="s">
        <v>941</v>
      </c>
      <c r="AX213" s="136" t="s">
        <v>8137</v>
      </c>
      <c r="AY213" s="136" t="s">
        <v>8138</v>
      </c>
      <c r="AZ213" s="136" t="s">
        <v>8139</v>
      </c>
      <c r="BA213" s="136" t="s">
        <v>8140</v>
      </c>
      <c r="BB213" s="136" t="s">
        <v>8141</v>
      </c>
      <c r="BC213" s="136" t="s">
        <v>8142</v>
      </c>
      <c r="BD213" s="136" t="s">
        <v>8143</v>
      </c>
      <c r="BE213" s="136" t="s">
        <v>8144</v>
      </c>
      <c r="BF213" s="136" t="s">
        <v>8145</v>
      </c>
      <c r="BG213" s="136" t="s">
        <v>2935</v>
      </c>
      <c r="BH213" s="136" t="s">
        <v>5631</v>
      </c>
      <c r="BI213" s="136" t="s">
        <v>948</v>
      </c>
      <c r="BJ213" s="136" t="s">
        <v>8146</v>
      </c>
      <c r="BK213" s="136" t="s">
        <v>941</v>
      </c>
      <c r="BL213" s="136" t="s">
        <v>941</v>
      </c>
      <c r="BM213" s="136" t="s">
        <v>941</v>
      </c>
      <c r="BN213" s="136" t="s">
        <v>941</v>
      </c>
      <c r="BO213" s="136" t="s">
        <v>941</v>
      </c>
      <c r="BP213" s="136" t="s">
        <v>941</v>
      </c>
      <c r="BQ213" s="136" t="s">
        <v>8147</v>
      </c>
      <c r="BR213" s="136" t="s">
        <v>941</v>
      </c>
      <c r="BS213" s="136" t="s">
        <v>941</v>
      </c>
      <c r="BT213" s="136" t="s">
        <v>941</v>
      </c>
      <c r="BU213" s="136" t="s">
        <v>941</v>
      </c>
      <c r="BV213" s="136" t="s">
        <v>941</v>
      </c>
      <c r="BW213" s="136" t="s">
        <v>941</v>
      </c>
      <c r="BX213" s="136" t="s">
        <v>941</v>
      </c>
      <c r="BY213" s="136" t="s">
        <v>941</v>
      </c>
      <c r="BZ213" s="136" t="s">
        <v>941</v>
      </c>
      <c r="CA213" s="136" t="s">
        <v>941</v>
      </c>
      <c r="CB213" s="136" t="s">
        <v>8147</v>
      </c>
      <c r="CC213" s="136" t="s">
        <v>948</v>
      </c>
      <c r="CD213" s="136" t="s">
        <v>941</v>
      </c>
      <c r="CE213" s="136" t="s">
        <v>948</v>
      </c>
      <c r="CF213" s="136" t="s">
        <v>941</v>
      </c>
      <c r="CG213" s="136" t="s">
        <v>948</v>
      </c>
      <c r="CH213" s="136" t="s">
        <v>948</v>
      </c>
      <c r="CI213" s="136" t="s">
        <v>8148</v>
      </c>
      <c r="CJ213" s="136" t="s">
        <v>8149</v>
      </c>
      <c r="CK213" s="136" t="s">
        <v>941</v>
      </c>
      <c r="CL213" s="136" t="s">
        <v>941</v>
      </c>
      <c r="CM213" s="136" t="s">
        <v>8150</v>
      </c>
      <c r="CN213" s="136" t="s">
        <v>8148</v>
      </c>
      <c r="CO213" s="136" t="s">
        <v>8151</v>
      </c>
      <c r="CP213" s="136" t="s">
        <v>941</v>
      </c>
      <c r="CQ213" s="136" t="s">
        <v>941</v>
      </c>
      <c r="CR213" s="136" t="s">
        <v>941</v>
      </c>
      <c r="CS213" s="136" t="s">
        <v>941</v>
      </c>
      <c r="CT213" s="136" t="s">
        <v>941</v>
      </c>
      <c r="CU213" s="136" t="s">
        <v>941</v>
      </c>
      <c r="CV213" s="136" t="s">
        <v>941</v>
      </c>
      <c r="CW213" s="136" t="s">
        <v>941</v>
      </c>
      <c r="CX213" s="136" t="s">
        <v>941</v>
      </c>
      <c r="CY213" s="136" t="s">
        <v>941</v>
      </c>
      <c r="CZ213" s="136" t="s">
        <v>941</v>
      </c>
      <c r="DA213" s="136" t="s">
        <v>941</v>
      </c>
      <c r="DB213" s="136" t="s">
        <v>941</v>
      </c>
      <c r="DC213" s="136" t="s">
        <v>941</v>
      </c>
      <c r="DD213" s="136" t="s">
        <v>941</v>
      </c>
      <c r="DE213" s="136" t="s">
        <v>941</v>
      </c>
      <c r="DF213" s="136" t="s">
        <v>941</v>
      </c>
      <c r="DG213" s="136" t="s">
        <v>941</v>
      </c>
      <c r="DH213" s="136" t="s">
        <v>941</v>
      </c>
      <c r="DI213" s="136" t="s">
        <v>941</v>
      </c>
      <c r="DJ213" s="136" t="s">
        <v>1692</v>
      </c>
      <c r="DK213" s="137">
        <v>42762.533437500002</v>
      </c>
      <c r="DL213" s="136" t="s">
        <v>1692</v>
      </c>
      <c r="DM213" s="137">
        <v>42765.633252314816</v>
      </c>
      <c r="DN213" s="133">
        <v>42086.589236111111</v>
      </c>
      <c r="DO213" s="132" t="s">
        <v>957</v>
      </c>
      <c r="DP213" s="133">
        <v>42086.589236111111</v>
      </c>
    </row>
    <row r="214" spans="1:120" ht="72.5" x14ac:dyDescent="0.35">
      <c r="A214" s="135">
        <v>213</v>
      </c>
      <c r="B214" s="136" t="s">
        <v>4364</v>
      </c>
      <c r="C214" s="135">
        <v>502</v>
      </c>
      <c r="D214" s="135" t="b">
        <v>1</v>
      </c>
      <c r="E214" s="136" t="s">
        <v>941</v>
      </c>
      <c r="F214" s="136" t="s">
        <v>4234</v>
      </c>
      <c r="G214" s="136" t="s">
        <v>8152</v>
      </c>
      <c r="H214" s="136" t="s">
        <v>8153</v>
      </c>
      <c r="I214" s="136" t="s">
        <v>7442</v>
      </c>
      <c r="J214" s="136" t="s">
        <v>4234</v>
      </c>
      <c r="K214" s="136" t="s">
        <v>941</v>
      </c>
      <c r="L214" s="136" t="s">
        <v>8153</v>
      </c>
      <c r="M214" s="136" t="s">
        <v>941</v>
      </c>
      <c r="N214" s="136" t="s">
        <v>1354</v>
      </c>
      <c r="O214" s="136" t="s">
        <v>8154</v>
      </c>
      <c r="P214" s="136" t="s">
        <v>8155</v>
      </c>
      <c r="Q214" s="136" t="s">
        <v>948</v>
      </c>
      <c r="R214" s="136" t="s">
        <v>948</v>
      </c>
      <c r="S214" s="136" t="s">
        <v>8156</v>
      </c>
      <c r="T214" s="136" t="s">
        <v>8157</v>
      </c>
      <c r="U214" s="136" t="s">
        <v>8158</v>
      </c>
      <c r="V214" s="136" t="s">
        <v>8159</v>
      </c>
      <c r="W214" s="136" t="s">
        <v>8160</v>
      </c>
      <c r="X214" s="136" t="s">
        <v>8161</v>
      </c>
      <c r="Y214" s="136" t="s">
        <v>8162</v>
      </c>
      <c r="Z214" s="136" t="s">
        <v>8163</v>
      </c>
      <c r="AA214" s="136" t="s">
        <v>8164</v>
      </c>
      <c r="AB214" s="136" t="s">
        <v>8165</v>
      </c>
      <c r="AC214" s="136" t="s">
        <v>948</v>
      </c>
      <c r="AD214" s="136" t="s">
        <v>8165</v>
      </c>
      <c r="AE214" s="136" t="s">
        <v>8166</v>
      </c>
      <c r="AF214" s="136" t="s">
        <v>8167</v>
      </c>
      <c r="AG214" s="136" t="s">
        <v>1206</v>
      </c>
      <c r="AH214" s="136" t="s">
        <v>8168</v>
      </c>
      <c r="AI214" s="136" t="s">
        <v>2515</v>
      </c>
      <c r="AJ214" s="136" t="s">
        <v>968</v>
      </c>
      <c r="AK214" s="136" t="s">
        <v>948</v>
      </c>
      <c r="AL214" s="136" t="s">
        <v>941</v>
      </c>
      <c r="AM214" s="136" t="s">
        <v>8169</v>
      </c>
      <c r="AN214" s="136" t="s">
        <v>941</v>
      </c>
      <c r="AO214" s="136" t="s">
        <v>941</v>
      </c>
      <c r="AP214" s="136" t="s">
        <v>941</v>
      </c>
      <c r="AQ214" s="136" t="s">
        <v>941</v>
      </c>
      <c r="AR214" s="136" t="s">
        <v>941</v>
      </c>
      <c r="AS214" s="136" t="s">
        <v>941</v>
      </c>
      <c r="AT214" s="136" t="s">
        <v>941</v>
      </c>
      <c r="AU214" s="136" t="s">
        <v>941</v>
      </c>
      <c r="AV214" s="136" t="s">
        <v>941</v>
      </c>
      <c r="AW214" s="136" t="s">
        <v>941</v>
      </c>
      <c r="AX214" s="136" t="s">
        <v>941</v>
      </c>
      <c r="AY214" s="136" t="s">
        <v>941</v>
      </c>
      <c r="AZ214" s="136" t="s">
        <v>941</v>
      </c>
      <c r="BA214" s="136" t="s">
        <v>941</v>
      </c>
      <c r="BB214" s="136" t="s">
        <v>941</v>
      </c>
      <c r="BC214" s="136" t="s">
        <v>941</v>
      </c>
      <c r="BD214" s="136" t="s">
        <v>941</v>
      </c>
      <c r="BE214" s="136" t="s">
        <v>941</v>
      </c>
      <c r="BF214" s="136" t="s">
        <v>941</v>
      </c>
      <c r="BG214" s="136" t="s">
        <v>941</v>
      </c>
      <c r="BH214" s="136" t="s">
        <v>941</v>
      </c>
      <c r="BI214" s="136" t="s">
        <v>941</v>
      </c>
      <c r="BJ214" s="136" t="s">
        <v>941</v>
      </c>
      <c r="BK214" s="136" t="s">
        <v>941</v>
      </c>
      <c r="BL214" s="136" t="s">
        <v>941</v>
      </c>
      <c r="BM214" s="136" t="s">
        <v>941</v>
      </c>
      <c r="BN214" s="136" t="s">
        <v>941</v>
      </c>
      <c r="BO214" s="136" t="s">
        <v>941</v>
      </c>
      <c r="BP214" s="136" t="s">
        <v>941</v>
      </c>
      <c r="BQ214" s="136" t="s">
        <v>941</v>
      </c>
      <c r="BR214" s="136" t="s">
        <v>941</v>
      </c>
      <c r="BS214" s="136" t="s">
        <v>941</v>
      </c>
      <c r="BT214" s="136" t="s">
        <v>941</v>
      </c>
      <c r="BU214" s="136" t="s">
        <v>941</v>
      </c>
      <c r="BV214" s="136" t="s">
        <v>941</v>
      </c>
      <c r="BW214" s="136" t="s">
        <v>941</v>
      </c>
      <c r="BX214" s="136" t="s">
        <v>941</v>
      </c>
      <c r="BY214" s="136" t="s">
        <v>941</v>
      </c>
      <c r="BZ214" s="136" t="s">
        <v>941</v>
      </c>
      <c r="CA214" s="136" t="s">
        <v>941</v>
      </c>
      <c r="CB214" s="136" t="s">
        <v>948</v>
      </c>
      <c r="CC214" s="136" t="s">
        <v>948</v>
      </c>
      <c r="CD214" s="136" t="s">
        <v>941</v>
      </c>
      <c r="CE214" s="136" t="s">
        <v>948</v>
      </c>
      <c r="CF214" s="136" t="s">
        <v>941</v>
      </c>
      <c r="CG214" s="136" t="s">
        <v>948</v>
      </c>
      <c r="CH214" s="136" t="s">
        <v>948</v>
      </c>
      <c r="CI214" s="136" t="s">
        <v>941</v>
      </c>
      <c r="CJ214" s="136" t="s">
        <v>941</v>
      </c>
      <c r="CK214" s="136" t="s">
        <v>941</v>
      </c>
      <c r="CL214" s="136" t="s">
        <v>941</v>
      </c>
      <c r="CM214" s="136" t="s">
        <v>941</v>
      </c>
      <c r="CN214" s="136" t="s">
        <v>948</v>
      </c>
      <c r="CO214" s="136" t="s">
        <v>540</v>
      </c>
      <c r="CP214" s="136" t="s">
        <v>941</v>
      </c>
      <c r="CQ214" s="136" t="s">
        <v>941</v>
      </c>
      <c r="CR214" s="136" t="s">
        <v>941</v>
      </c>
      <c r="CS214" s="136" t="s">
        <v>941</v>
      </c>
      <c r="CT214" s="136" t="s">
        <v>941</v>
      </c>
      <c r="CU214" s="136" t="s">
        <v>941</v>
      </c>
      <c r="CV214" s="136" t="s">
        <v>941</v>
      </c>
      <c r="CW214" s="136" t="s">
        <v>941</v>
      </c>
      <c r="CX214" s="136" t="s">
        <v>941</v>
      </c>
      <c r="CY214" s="136" t="s">
        <v>941</v>
      </c>
      <c r="CZ214" s="136" t="s">
        <v>941</v>
      </c>
      <c r="DA214" s="136" t="s">
        <v>941</v>
      </c>
      <c r="DB214" s="136" t="s">
        <v>941</v>
      </c>
      <c r="DC214" s="136" t="s">
        <v>941</v>
      </c>
      <c r="DD214" s="136" t="s">
        <v>941</v>
      </c>
      <c r="DE214" s="136" t="s">
        <v>941</v>
      </c>
      <c r="DF214" s="136" t="s">
        <v>941</v>
      </c>
      <c r="DG214" s="136" t="s">
        <v>941</v>
      </c>
      <c r="DH214" s="136" t="s">
        <v>941</v>
      </c>
      <c r="DI214" s="136" t="s">
        <v>941</v>
      </c>
      <c r="DJ214" s="136" t="s">
        <v>1692</v>
      </c>
      <c r="DK214" s="137">
        <v>42762.539525462962</v>
      </c>
      <c r="DL214" s="136" t="s">
        <v>1692</v>
      </c>
      <c r="DM214" s="137">
        <v>42762.539525462962</v>
      </c>
      <c r="DN214" s="133">
        <v>42086.589259259257</v>
      </c>
      <c r="DO214" s="132" t="s">
        <v>957</v>
      </c>
      <c r="DP214" s="133">
        <v>42086.589259259257</v>
      </c>
    </row>
    <row r="215" spans="1:120" ht="43.5" x14ac:dyDescent="0.35">
      <c r="A215" s="135">
        <v>214</v>
      </c>
      <c r="B215" s="136" t="s">
        <v>4364</v>
      </c>
      <c r="C215" s="135">
        <v>227</v>
      </c>
      <c r="D215" s="135" t="b">
        <v>1</v>
      </c>
      <c r="E215" s="136" t="s">
        <v>941</v>
      </c>
      <c r="F215" s="136" t="s">
        <v>8170</v>
      </c>
      <c r="G215" s="136" t="s">
        <v>1037</v>
      </c>
      <c r="H215" s="136" t="s">
        <v>4155</v>
      </c>
      <c r="I215" s="136" t="s">
        <v>7913</v>
      </c>
      <c r="J215" s="136" t="s">
        <v>2239</v>
      </c>
      <c r="K215" s="136" t="s">
        <v>941</v>
      </c>
      <c r="L215" s="136" t="s">
        <v>2728</v>
      </c>
      <c r="M215" s="136" t="s">
        <v>2240</v>
      </c>
      <c r="N215" s="136" t="s">
        <v>2241</v>
      </c>
      <c r="O215" s="136" t="s">
        <v>8171</v>
      </c>
      <c r="P215" s="136" t="s">
        <v>8172</v>
      </c>
      <c r="Q215" s="136" t="s">
        <v>948</v>
      </c>
      <c r="R215" s="136" t="s">
        <v>8173</v>
      </c>
      <c r="S215" s="136" t="s">
        <v>8174</v>
      </c>
      <c r="T215" s="136" t="s">
        <v>8175</v>
      </c>
      <c r="U215" s="136" t="s">
        <v>8176</v>
      </c>
      <c r="V215" s="136" t="s">
        <v>8177</v>
      </c>
      <c r="W215" s="136" t="s">
        <v>8178</v>
      </c>
      <c r="X215" s="136" t="s">
        <v>8179</v>
      </c>
      <c r="Y215" s="136" t="s">
        <v>8180</v>
      </c>
      <c r="Z215" s="136" t="s">
        <v>8181</v>
      </c>
      <c r="AA215" s="136" t="s">
        <v>948</v>
      </c>
      <c r="AB215" s="136" t="s">
        <v>8182</v>
      </c>
      <c r="AC215" s="136" t="s">
        <v>948</v>
      </c>
      <c r="AD215" s="136" t="s">
        <v>8182</v>
      </c>
      <c r="AE215" s="136" t="s">
        <v>8183</v>
      </c>
      <c r="AF215" s="136" t="s">
        <v>8184</v>
      </c>
      <c r="AG215" s="136" t="s">
        <v>1120</v>
      </c>
      <c r="AH215" s="136" t="s">
        <v>8185</v>
      </c>
      <c r="AI215" s="136" t="s">
        <v>1797</v>
      </c>
      <c r="AJ215" s="136" t="s">
        <v>2593</v>
      </c>
      <c r="AK215" s="136" t="s">
        <v>948</v>
      </c>
      <c r="AL215" s="136" t="s">
        <v>941</v>
      </c>
      <c r="AM215" s="136" t="s">
        <v>8186</v>
      </c>
      <c r="AN215" s="136" t="s">
        <v>941</v>
      </c>
      <c r="AO215" s="136" t="s">
        <v>941</v>
      </c>
      <c r="AP215" s="136" t="s">
        <v>941</v>
      </c>
      <c r="AQ215" s="136" t="s">
        <v>941</v>
      </c>
      <c r="AR215" s="136" t="s">
        <v>941</v>
      </c>
      <c r="AS215" s="136" t="s">
        <v>941</v>
      </c>
      <c r="AT215" s="136" t="s">
        <v>941</v>
      </c>
      <c r="AU215" s="136" t="s">
        <v>941</v>
      </c>
      <c r="AV215" s="136" t="s">
        <v>941</v>
      </c>
      <c r="AW215" s="136" t="s">
        <v>941</v>
      </c>
      <c r="AX215" s="136" t="s">
        <v>941</v>
      </c>
      <c r="AY215" s="136" t="s">
        <v>941</v>
      </c>
      <c r="AZ215" s="136" t="s">
        <v>941</v>
      </c>
      <c r="BA215" s="136" t="s">
        <v>941</v>
      </c>
      <c r="BB215" s="136" t="s">
        <v>941</v>
      </c>
      <c r="BC215" s="136" t="s">
        <v>941</v>
      </c>
      <c r="BD215" s="136" t="s">
        <v>941</v>
      </c>
      <c r="BE215" s="136" t="s">
        <v>941</v>
      </c>
      <c r="BF215" s="136" t="s">
        <v>941</v>
      </c>
      <c r="BG215" s="136" t="s">
        <v>941</v>
      </c>
      <c r="BH215" s="136" t="s">
        <v>941</v>
      </c>
      <c r="BI215" s="136" t="s">
        <v>941</v>
      </c>
      <c r="BJ215" s="136" t="s">
        <v>941</v>
      </c>
      <c r="BK215" s="136" t="s">
        <v>941</v>
      </c>
      <c r="BL215" s="136" t="s">
        <v>941</v>
      </c>
      <c r="BM215" s="136" t="s">
        <v>941</v>
      </c>
      <c r="BN215" s="136" t="s">
        <v>941</v>
      </c>
      <c r="BO215" s="136" t="s">
        <v>941</v>
      </c>
      <c r="BP215" s="136" t="s">
        <v>941</v>
      </c>
      <c r="BQ215" s="136" t="s">
        <v>941</v>
      </c>
      <c r="BR215" s="136" t="s">
        <v>941</v>
      </c>
      <c r="BS215" s="136" t="s">
        <v>941</v>
      </c>
      <c r="BT215" s="136" t="s">
        <v>941</v>
      </c>
      <c r="BU215" s="136" t="s">
        <v>941</v>
      </c>
      <c r="BV215" s="136" t="s">
        <v>941</v>
      </c>
      <c r="BW215" s="136" t="s">
        <v>941</v>
      </c>
      <c r="BX215" s="136" t="s">
        <v>941</v>
      </c>
      <c r="BY215" s="136" t="s">
        <v>941</v>
      </c>
      <c r="BZ215" s="136" t="s">
        <v>941</v>
      </c>
      <c r="CA215" s="136" t="s">
        <v>941</v>
      </c>
      <c r="CB215" s="136" t="s">
        <v>948</v>
      </c>
      <c r="CC215" s="136" t="s">
        <v>948</v>
      </c>
      <c r="CD215" s="136" t="s">
        <v>941</v>
      </c>
      <c r="CE215" s="136" t="s">
        <v>948</v>
      </c>
      <c r="CF215" s="136" t="s">
        <v>941</v>
      </c>
      <c r="CG215" s="136" t="s">
        <v>948</v>
      </c>
      <c r="CH215" s="136" t="s">
        <v>948</v>
      </c>
      <c r="CI215" s="136" t="s">
        <v>941</v>
      </c>
      <c r="CJ215" s="136" t="s">
        <v>941</v>
      </c>
      <c r="CK215" s="136" t="s">
        <v>941</v>
      </c>
      <c r="CL215" s="136" t="s">
        <v>941</v>
      </c>
      <c r="CM215" s="136" t="s">
        <v>941</v>
      </c>
      <c r="CN215" s="136" t="s">
        <v>948</v>
      </c>
      <c r="CO215" s="136" t="s">
        <v>540</v>
      </c>
      <c r="CP215" s="136" t="s">
        <v>941</v>
      </c>
      <c r="CQ215" s="136" t="s">
        <v>941</v>
      </c>
      <c r="CR215" s="136" t="s">
        <v>941</v>
      </c>
      <c r="CS215" s="136" t="s">
        <v>941</v>
      </c>
      <c r="CT215" s="136" t="s">
        <v>941</v>
      </c>
      <c r="CU215" s="136" t="s">
        <v>941</v>
      </c>
      <c r="CV215" s="136" t="s">
        <v>941</v>
      </c>
      <c r="CW215" s="136" t="s">
        <v>941</v>
      </c>
      <c r="CX215" s="136" t="s">
        <v>941</v>
      </c>
      <c r="CY215" s="136" t="s">
        <v>941</v>
      </c>
      <c r="CZ215" s="136" t="s">
        <v>941</v>
      </c>
      <c r="DA215" s="136" t="s">
        <v>941</v>
      </c>
      <c r="DB215" s="136" t="s">
        <v>941</v>
      </c>
      <c r="DC215" s="136" t="s">
        <v>941</v>
      </c>
      <c r="DD215" s="136" t="s">
        <v>941</v>
      </c>
      <c r="DE215" s="136" t="s">
        <v>941</v>
      </c>
      <c r="DF215" s="136" t="s">
        <v>941</v>
      </c>
      <c r="DG215" s="136" t="s">
        <v>941</v>
      </c>
      <c r="DH215" s="136" t="s">
        <v>941</v>
      </c>
      <c r="DI215" s="136" t="s">
        <v>941</v>
      </c>
      <c r="DJ215" s="136" t="s">
        <v>1692</v>
      </c>
      <c r="DK215" s="137">
        <v>42762.591863425929</v>
      </c>
      <c r="DL215" s="136" t="s">
        <v>1692</v>
      </c>
      <c r="DM215" s="137">
        <v>42762.591863425929</v>
      </c>
      <c r="DN215" s="133">
        <v>42086.589270833334</v>
      </c>
      <c r="DO215" s="132" t="s">
        <v>957</v>
      </c>
      <c r="DP215" s="133">
        <v>42086.589270833334</v>
      </c>
    </row>
    <row r="216" spans="1:120" ht="72.5" x14ac:dyDescent="0.35">
      <c r="A216" s="135">
        <v>215</v>
      </c>
      <c r="B216" s="136" t="s">
        <v>4364</v>
      </c>
      <c r="C216" s="135">
        <v>451</v>
      </c>
      <c r="D216" s="135" t="b">
        <v>1</v>
      </c>
      <c r="E216" s="136" t="s">
        <v>941</v>
      </c>
      <c r="F216" s="136" t="s">
        <v>3863</v>
      </c>
      <c r="G216" s="136" t="s">
        <v>1330</v>
      </c>
      <c r="H216" s="136" t="s">
        <v>2117</v>
      </c>
      <c r="I216" s="136" t="s">
        <v>7913</v>
      </c>
      <c r="J216" s="136" t="s">
        <v>8187</v>
      </c>
      <c r="K216" s="136" t="s">
        <v>456</v>
      </c>
      <c r="L216" s="136" t="s">
        <v>2117</v>
      </c>
      <c r="M216" s="136" t="s">
        <v>2118</v>
      </c>
      <c r="N216" s="136" t="s">
        <v>8188</v>
      </c>
      <c r="O216" s="136" t="s">
        <v>8189</v>
      </c>
      <c r="P216" s="136" t="s">
        <v>8190</v>
      </c>
      <c r="Q216" s="136" t="s">
        <v>8191</v>
      </c>
      <c r="R216" s="136" t="s">
        <v>948</v>
      </c>
      <c r="S216" s="136" t="s">
        <v>8192</v>
      </c>
      <c r="T216" s="136" t="s">
        <v>8193</v>
      </c>
      <c r="U216" s="136" t="s">
        <v>8194</v>
      </c>
      <c r="V216" s="136" t="s">
        <v>8195</v>
      </c>
      <c r="W216" s="136" t="s">
        <v>8196</v>
      </c>
      <c r="X216" s="136" t="s">
        <v>8197</v>
      </c>
      <c r="Y216" s="136" t="s">
        <v>8198</v>
      </c>
      <c r="Z216" s="136" t="s">
        <v>8199</v>
      </c>
      <c r="AA216" s="136" t="s">
        <v>8200</v>
      </c>
      <c r="AB216" s="136" t="s">
        <v>8201</v>
      </c>
      <c r="AC216" s="136" t="s">
        <v>994</v>
      </c>
      <c r="AD216" s="136" t="s">
        <v>8202</v>
      </c>
      <c r="AE216" s="136" t="s">
        <v>8203</v>
      </c>
      <c r="AF216" s="136" t="s">
        <v>8204</v>
      </c>
      <c r="AG216" s="136" t="s">
        <v>1084</v>
      </c>
      <c r="AH216" s="136" t="s">
        <v>8205</v>
      </c>
      <c r="AI216" s="136" t="s">
        <v>948</v>
      </c>
      <c r="AJ216" s="136" t="s">
        <v>948</v>
      </c>
      <c r="AK216" s="136" t="s">
        <v>948</v>
      </c>
      <c r="AL216" s="136" t="s">
        <v>941</v>
      </c>
      <c r="AM216" s="136" t="s">
        <v>8205</v>
      </c>
      <c r="AN216" s="136" t="s">
        <v>941</v>
      </c>
      <c r="AO216" s="136" t="s">
        <v>941</v>
      </c>
      <c r="AP216" s="136" t="s">
        <v>941</v>
      </c>
      <c r="AQ216" s="136" t="s">
        <v>941</v>
      </c>
      <c r="AR216" s="136" t="s">
        <v>941</v>
      </c>
      <c r="AS216" s="136" t="s">
        <v>941</v>
      </c>
      <c r="AT216" s="136" t="s">
        <v>941</v>
      </c>
      <c r="AU216" s="136" t="s">
        <v>941</v>
      </c>
      <c r="AV216" s="136" t="s">
        <v>941</v>
      </c>
      <c r="AW216" s="136" t="s">
        <v>941</v>
      </c>
      <c r="AX216" s="136" t="s">
        <v>941</v>
      </c>
      <c r="AY216" s="136" t="s">
        <v>941</v>
      </c>
      <c r="AZ216" s="136" t="s">
        <v>941</v>
      </c>
      <c r="BA216" s="136" t="s">
        <v>941</v>
      </c>
      <c r="BB216" s="136" t="s">
        <v>941</v>
      </c>
      <c r="BC216" s="136" t="s">
        <v>941</v>
      </c>
      <c r="BD216" s="136" t="s">
        <v>941</v>
      </c>
      <c r="BE216" s="136" t="s">
        <v>941</v>
      </c>
      <c r="BF216" s="136" t="s">
        <v>941</v>
      </c>
      <c r="BG216" s="136" t="s">
        <v>941</v>
      </c>
      <c r="BH216" s="136" t="s">
        <v>941</v>
      </c>
      <c r="BI216" s="136" t="s">
        <v>941</v>
      </c>
      <c r="BJ216" s="136" t="s">
        <v>941</v>
      </c>
      <c r="BK216" s="136" t="s">
        <v>1398</v>
      </c>
      <c r="BL216" s="136" t="s">
        <v>941</v>
      </c>
      <c r="BM216" s="136" t="s">
        <v>941</v>
      </c>
      <c r="BN216" s="136" t="s">
        <v>941</v>
      </c>
      <c r="BO216" s="136" t="s">
        <v>941</v>
      </c>
      <c r="BP216" s="136" t="s">
        <v>941</v>
      </c>
      <c r="BQ216" s="136" t="s">
        <v>941</v>
      </c>
      <c r="BR216" s="136" t="s">
        <v>941</v>
      </c>
      <c r="BS216" s="136" t="s">
        <v>941</v>
      </c>
      <c r="BT216" s="136" t="s">
        <v>941</v>
      </c>
      <c r="BU216" s="136" t="s">
        <v>941</v>
      </c>
      <c r="BV216" s="136" t="s">
        <v>941</v>
      </c>
      <c r="BW216" s="136" t="s">
        <v>941</v>
      </c>
      <c r="BX216" s="136" t="s">
        <v>941</v>
      </c>
      <c r="BY216" s="136" t="s">
        <v>941</v>
      </c>
      <c r="BZ216" s="136" t="s">
        <v>941</v>
      </c>
      <c r="CA216" s="136" t="s">
        <v>941</v>
      </c>
      <c r="CB216" s="136" t="s">
        <v>1398</v>
      </c>
      <c r="CC216" s="136" t="s">
        <v>948</v>
      </c>
      <c r="CD216" s="136" t="s">
        <v>941</v>
      </c>
      <c r="CE216" s="136" t="s">
        <v>948</v>
      </c>
      <c r="CF216" s="136" t="s">
        <v>941</v>
      </c>
      <c r="CG216" s="136" t="s">
        <v>948</v>
      </c>
      <c r="CH216" s="136" t="s">
        <v>948</v>
      </c>
      <c r="CI216" s="136" t="s">
        <v>941</v>
      </c>
      <c r="CJ216" s="136" t="s">
        <v>941</v>
      </c>
      <c r="CK216" s="136" t="s">
        <v>941</v>
      </c>
      <c r="CL216" s="136" t="s">
        <v>941</v>
      </c>
      <c r="CM216" s="136" t="s">
        <v>941</v>
      </c>
      <c r="CN216" s="136" t="s">
        <v>948</v>
      </c>
      <c r="CO216" s="136" t="s">
        <v>540</v>
      </c>
      <c r="CP216" s="136" t="s">
        <v>941</v>
      </c>
      <c r="CQ216" s="136" t="s">
        <v>941</v>
      </c>
      <c r="CR216" s="136" t="s">
        <v>941</v>
      </c>
      <c r="CS216" s="136" t="s">
        <v>941</v>
      </c>
      <c r="CT216" s="136" t="s">
        <v>941</v>
      </c>
      <c r="CU216" s="136" t="s">
        <v>941</v>
      </c>
      <c r="CV216" s="136" t="s">
        <v>941</v>
      </c>
      <c r="CW216" s="136" t="s">
        <v>941</v>
      </c>
      <c r="CX216" s="136" t="s">
        <v>941</v>
      </c>
      <c r="CY216" s="136" t="s">
        <v>941</v>
      </c>
      <c r="CZ216" s="136" t="s">
        <v>941</v>
      </c>
      <c r="DA216" s="136" t="s">
        <v>941</v>
      </c>
      <c r="DB216" s="136" t="s">
        <v>941</v>
      </c>
      <c r="DC216" s="136" t="s">
        <v>941</v>
      </c>
      <c r="DD216" s="136" t="s">
        <v>941</v>
      </c>
      <c r="DE216" s="136" t="s">
        <v>941</v>
      </c>
      <c r="DF216" s="136" t="s">
        <v>941</v>
      </c>
      <c r="DG216" s="136" t="s">
        <v>941</v>
      </c>
      <c r="DH216" s="136" t="s">
        <v>941</v>
      </c>
      <c r="DI216" s="136" t="s">
        <v>941</v>
      </c>
      <c r="DJ216" s="136" t="s">
        <v>1353</v>
      </c>
      <c r="DK216" s="137">
        <v>42762.634340277778</v>
      </c>
      <c r="DL216" s="136" t="s">
        <v>1353</v>
      </c>
      <c r="DM216" s="137">
        <v>42762.634340277778</v>
      </c>
      <c r="DN216" s="133">
        <v>42086.58929398148</v>
      </c>
      <c r="DO216" s="132" t="s">
        <v>957</v>
      </c>
      <c r="DP216" s="133">
        <v>42086.58929398148</v>
      </c>
    </row>
    <row r="217" spans="1:120" ht="72.5" x14ac:dyDescent="0.35">
      <c r="A217" s="135">
        <v>216</v>
      </c>
      <c r="B217" s="136" t="s">
        <v>4364</v>
      </c>
      <c r="C217" s="135">
        <v>5</v>
      </c>
      <c r="D217" s="135" t="b">
        <v>1</v>
      </c>
      <c r="E217" s="136" t="s">
        <v>941</v>
      </c>
      <c r="F217" s="136" t="s">
        <v>1024</v>
      </c>
      <c r="G217" s="136" t="s">
        <v>943</v>
      </c>
      <c r="H217" s="136" t="s">
        <v>8206</v>
      </c>
      <c r="I217" s="136" t="s">
        <v>7913</v>
      </c>
      <c r="J217" s="136" t="s">
        <v>1024</v>
      </c>
      <c r="K217" s="136" t="s">
        <v>12</v>
      </c>
      <c r="L217" s="136" t="s">
        <v>8206</v>
      </c>
      <c r="M217" s="136" t="s">
        <v>7913</v>
      </c>
      <c r="N217" s="136" t="s">
        <v>1025</v>
      </c>
      <c r="O217" s="136" t="s">
        <v>8207</v>
      </c>
      <c r="P217" s="136" t="s">
        <v>8208</v>
      </c>
      <c r="Q217" s="136" t="s">
        <v>8209</v>
      </c>
      <c r="R217" s="136" t="s">
        <v>948</v>
      </c>
      <c r="S217" s="136" t="s">
        <v>8210</v>
      </c>
      <c r="T217" s="136" t="s">
        <v>8211</v>
      </c>
      <c r="U217" s="136" t="s">
        <v>8212</v>
      </c>
      <c r="V217" s="136" t="s">
        <v>8213</v>
      </c>
      <c r="W217" s="136" t="s">
        <v>8214</v>
      </c>
      <c r="X217" s="136" t="s">
        <v>8215</v>
      </c>
      <c r="Y217" s="136" t="s">
        <v>8216</v>
      </c>
      <c r="Z217" s="136" t="s">
        <v>8217</v>
      </c>
      <c r="AA217" s="136" t="s">
        <v>948</v>
      </c>
      <c r="AB217" s="136" t="s">
        <v>8218</v>
      </c>
      <c r="AC217" s="136" t="s">
        <v>948</v>
      </c>
      <c r="AD217" s="136" t="s">
        <v>8218</v>
      </c>
      <c r="AE217" s="136" t="s">
        <v>8219</v>
      </c>
      <c r="AF217" s="136" t="s">
        <v>8220</v>
      </c>
      <c r="AG217" s="136" t="s">
        <v>1091</v>
      </c>
      <c r="AH217" s="136" t="s">
        <v>8221</v>
      </c>
      <c r="AI217" s="136" t="s">
        <v>8222</v>
      </c>
      <c r="AJ217" s="136" t="s">
        <v>8223</v>
      </c>
      <c r="AK217" s="136" t="s">
        <v>8224</v>
      </c>
      <c r="AL217" s="136" t="s">
        <v>941</v>
      </c>
      <c r="AM217" s="136" t="s">
        <v>8225</v>
      </c>
      <c r="AN217" s="136" t="s">
        <v>941</v>
      </c>
      <c r="AO217" s="136" t="s">
        <v>941</v>
      </c>
      <c r="AP217" s="136" t="s">
        <v>941</v>
      </c>
      <c r="AQ217" s="136" t="s">
        <v>941</v>
      </c>
      <c r="AR217" s="136" t="s">
        <v>941</v>
      </c>
      <c r="AS217" s="136" t="s">
        <v>941</v>
      </c>
      <c r="AT217" s="136" t="s">
        <v>941</v>
      </c>
      <c r="AU217" s="136" t="s">
        <v>941</v>
      </c>
      <c r="AV217" s="136" t="s">
        <v>941</v>
      </c>
      <c r="AW217" s="136" t="s">
        <v>941</v>
      </c>
      <c r="AX217" s="136" t="s">
        <v>941</v>
      </c>
      <c r="AY217" s="136" t="s">
        <v>941</v>
      </c>
      <c r="AZ217" s="136" t="s">
        <v>941</v>
      </c>
      <c r="BA217" s="136" t="s">
        <v>941</v>
      </c>
      <c r="BB217" s="136" t="s">
        <v>941</v>
      </c>
      <c r="BC217" s="136" t="s">
        <v>941</v>
      </c>
      <c r="BD217" s="136" t="s">
        <v>941</v>
      </c>
      <c r="BE217" s="136" t="s">
        <v>941</v>
      </c>
      <c r="BF217" s="136" t="s">
        <v>941</v>
      </c>
      <c r="BG217" s="136" t="s">
        <v>941</v>
      </c>
      <c r="BH217" s="136" t="s">
        <v>941</v>
      </c>
      <c r="BI217" s="136" t="s">
        <v>941</v>
      </c>
      <c r="BJ217" s="136" t="s">
        <v>941</v>
      </c>
      <c r="BK217" s="136" t="s">
        <v>8226</v>
      </c>
      <c r="BL217" s="136" t="s">
        <v>8227</v>
      </c>
      <c r="BM217" s="136" t="s">
        <v>1071</v>
      </c>
      <c r="BN217" s="136" t="s">
        <v>941</v>
      </c>
      <c r="BO217" s="136" t="s">
        <v>941</v>
      </c>
      <c r="BP217" s="136" t="s">
        <v>941</v>
      </c>
      <c r="BQ217" s="136" t="s">
        <v>941</v>
      </c>
      <c r="BR217" s="136" t="s">
        <v>941</v>
      </c>
      <c r="BS217" s="136" t="s">
        <v>941</v>
      </c>
      <c r="BT217" s="136" t="s">
        <v>941</v>
      </c>
      <c r="BU217" s="136" t="s">
        <v>941</v>
      </c>
      <c r="BV217" s="136" t="s">
        <v>941</v>
      </c>
      <c r="BW217" s="136" t="s">
        <v>941</v>
      </c>
      <c r="BX217" s="136" t="s">
        <v>941</v>
      </c>
      <c r="BY217" s="136" t="s">
        <v>941</v>
      </c>
      <c r="BZ217" s="136" t="s">
        <v>941</v>
      </c>
      <c r="CA217" s="136" t="s">
        <v>941</v>
      </c>
      <c r="CB217" s="136" t="s">
        <v>8228</v>
      </c>
      <c r="CC217" s="136" t="s">
        <v>8229</v>
      </c>
      <c r="CD217" s="136" t="s">
        <v>8230</v>
      </c>
      <c r="CE217" s="136" t="s">
        <v>948</v>
      </c>
      <c r="CF217" s="136" t="s">
        <v>941</v>
      </c>
      <c r="CG217" s="136" t="s">
        <v>8230</v>
      </c>
      <c r="CH217" s="136" t="s">
        <v>948</v>
      </c>
      <c r="CI217" s="136" t="s">
        <v>941</v>
      </c>
      <c r="CJ217" s="136" t="s">
        <v>941</v>
      </c>
      <c r="CK217" s="136" t="s">
        <v>941</v>
      </c>
      <c r="CL217" s="136" t="s">
        <v>941</v>
      </c>
      <c r="CM217" s="136" t="s">
        <v>941</v>
      </c>
      <c r="CN217" s="136" t="s">
        <v>948</v>
      </c>
      <c r="CO217" s="136" t="s">
        <v>540</v>
      </c>
      <c r="CP217" s="136" t="s">
        <v>941</v>
      </c>
      <c r="CQ217" s="136" t="s">
        <v>941</v>
      </c>
      <c r="CR217" s="136" t="s">
        <v>941</v>
      </c>
      <c r="CS217" s="136" t="s">
        <v>941</v>
      </c>
      <c r="CT217" s="136" t="s">
        <v>941</v>
      </c>
      <c r="CU217" s="136" t="s">
        <v>941</v>
      </c>
      <c r="CV217" s="136" t="s">
        <v>941</v>
      </c>
      <c r="CW217" s="136" t="s">
        <v>941</v>
      </c>
      <c r="CX217" s="136" t="s">
        <v>8231</v>
      </c>
      <c r="CY217" s="136" t="s">
        <v>941</v>
      </c>
      <c r="CZ217" s="136" t="s">
        <v>941</v>
      </c>
      <c r="DA217" s="136" t="s">
        <v>941</v>
      </c>
      <c r="DB217" s="136" t="s">
        <v>941</v>
      </c>
      <c r="DC217" s="136" t="s">
        <v>941</v>
      </c>
      <c r="DD217" s="136" t="s">
        <v>941</v>
      </c>
      <c r="DE217" s="136" t="s">
        <v>941</v>
      </c>
      <c r="DF217" s="136" t="s">
        <v>941</v>
      </c>
      <c r="DG217" s="136" t="s">
        <v>941</v>
      </c>
      <c r="DH217" s="136" t="s">
        <v>941</v>
      </c>
      <c r="DI217" s="136" t="s">
        <v>941</v>
      </c>
      <c r="DJ217" s="136" t="s">
        <v>1692</v>
      </c>
      <c r="DK217" s="137">
        <v>42762.635740740741</v>
      </c>
      <c r="DL217" s="136" t="s">
        <v>1692</v>
      </c>
      <c r="DM217" s="137">
        <v>42762.636006944442</v>
      </c>
      <c r="DN217" s="133">
        <v>42086.589317129627</v>
      </c>
      <c r="DO217" s="132" t="s">
        <v>957</v>
      </c>
      <c r="DP217" s="133">
        <v>42086.589317129627</v>
      </c>
    </row>
    <row r="218" spans="1:120" ht="58" x14ac:dyDescent="0.35">
      <c r="A218" s="135">
        <v>217</v>
      </c>
      <c r="B218" s="136" t="s">
        <v>4364</v>
      </c>
      <c r="C218" s="135">
        <v>137</v>
      </c>
      <c r="D218" s="135" t="b">
        <v>1</v>
      </c>
      <c r="E218" s="136" t="s">
        <v>941</v>
      </c>
      <c r="F218" s="136" t="s">
        <v>2185</v>
      </c>
      <c r="G218" s="136" t="s">
        <v>989</v>
      </c>
      <c r="H218" s="136" t="s">
        <v>2186</v>
      </c>
      <c r="I218" s="136" t="s">
        <v>7913</v>
      </c>
      <c r="J218" s="136" t="s">
        <v>3884</v>
      </c>
      <c r="K218" s="136" t="s">
        <v>472</v>
      </c>
      <c r="L218" s="136" t="s">
        <v>2187</v>
      </c>
      <c r="M218" s="136" t="s">
        <v>2188</v>
      </c>
      <c r="N218" s="136" t="s">
        <v>2189</v>
      </c>
      <c r="O218" s="136" t="s">
        <v>8232</v>
      </c>
      <c r="P218" s="136" t="s">
        <v>8233</v>
      </c>
      <c r="Q218" s="136" t="s">
        <v>8234</v>
      </c>
      <c r="R218" s="136" t="s">
        <v>8235</v>
      </c>
      <c r="S218" s="136" t="s">
        <v>8236</v>
      </c>
      <c r="T218" s="136" t="s">
        <v>8237</v>
      </c>
      <c r="U218" s="136" t="s">
        <v>8238</v>
      </c>
      <c r="V218" s="136" t="s">
        <v>8239</v>
      </c>
      <c r="W218" s="136" t="s">
        <v>8240</v>
      </c>
      <c r="X218" s="136" t="s">
        <v>8241</v>
      </c>
      <c r="Y218" s="136" t="s">
        <v>8242</v>
      </c>
      <c r="Z218" s="136" t="s">
        <v>8243</v>
      </c>
      <c r="AA218" s="136" t="s">
        <v>8244</v>
      </c>
      <c r="AB218" s="136" t="s">
        <v>8245</v>
      </c>
      <c r="AC218" s="136" t="s">
        <v>948</v>
      </c>
      <c r="AD218" s="136" t="s">
        <v>8245</v>
      </c>
      <c r="AE218" s="136" t="s">
        <v>8246</v>
      </c>
      <c r="AF218" s="136" t="s">
        <v>8247</v>
      </c>
      <c r="AG218" s="136" t="s">
        <v>1101</v>
      </c>
      <c r="AH218" s="136" t="s">
        <v>8248</v>
      </c>
      <c r="AI218" s="136" t="s">
        <v>8249</v>
      </c>
      <c r="AJ218" s="136" t="s">
        <v>3482</v>
      </c>
      <c r="AK218" s="136" t="s">
        <v>2679</v>
      </c>
      <c r="AL218" s="136" t="s">
        <v>941</v>
      </c>
      <c r="AM218" s="136" t="s">
        <v>8250</v>
      </c>
      <c r="AN218" s="136" t="s">
        <v>941</v>
      </c>
      <c r="AO218" s="136" t="s">
        <v>941</v>
      </c>
      <c r="AP218" s="136" t="s">
        <v>941</v>
      </c>
      <c r="AQ218" s="136" t="s">
        <v>941</v>
      </c>
      <c r="AR218" s="136" t="s">
        <v>941</v>
      </c>
      <c r="AS218" s="136" t="s">
        <v>941</v>
      </c>
      <c r="AT218" s="136" t="s">
        <v>941</v>
      </c>
      <c r="AU218" s="136" t="s">
        <v>941</v>
      </c>
      <c r="AV218" s="136" t="s">
        <v>941</v>
      </c>
      <c r="AW218" s="136" t="s">
        <v>941</v>
      </c>
      <c r="AX218" s="136" t="s">
        <v>941</v>
      </c>
      <c r="AY218" s="136" t="s">
        <v>941</v>
      </c>
      <c r="AZ218" s="136" t="s">
        <v>941</v>
      </c>
      <c r="BA218" s="136" t="s">
        <v>941</v>
      </c>
      <c r="BB218" s="136" t="s">
        <v>941</v>
      </c>
      <c r="BC218" s="136" t="s">
        <v>941</v>
      </c>
      <c r="BD218" s="136" t="s">
        <v>941</v>
      </c>
      <c r="BE218" s="136" t="s">
        <v>941</v>
      </c>
      <c r="BF218" s="136" t="s">
        <v>941</v>
      </c>
      <c r="BG218" s="136" t="s">
        <v>941</v>
      </c>
      <c r="BH218" s="136" t="s">
        <v>941</v>
      </c>
      <c r="BI218" s="136" t="s">
        <v>941</v>
      </c>
      <c r="BJ218" s="136" t="s">
        <v>941</v>
      </c>
      <c r="BK218" s="136" t="s">
        <v>1301</v>
      </c>
      <c r="BL218" s="136" t="s">
        <v>2493</v>
      </c>
      <c r="BM218" s="136" t="s">
        <v>1071</v>
      </c>
      <c r="BN218" s="136" t="s">
        <v>948</v>
      </c>
      <c r="BO218" s="136" t="s">
        <v>1395</v>
      </c>
      <c r="BP218" s="136" t="s">
        <v>1815</v>
      </c>
      <c r="BQ218" s="136" t="s">
        <v>948</v>
      </c>
      <c r="BR218" s="136" t="s">
        <v>941</v>
      </c>
      <c r="BS218" s="136" t="s">
        <v>948</v>
      </c>
      <c r="BT218" s="136" t="s">
        <v>941</v>
      </c>
      <c r="BU218" s="136" t="s">
        <v>948</v>
      </c>
      <c r="BV218" s="136" t="s">
        <v>941</v>
      </c>
      <c r="BW218" s="136" t="s">
        <v>948</v>
      </c>
      <c r="BX218" s="136" t="s">
        <v>941</v>
      </c>
      <c r="BY218" s="136" t="s">
        <v>948</v>
      </c>
      <c r="BZ218" s="136" t="s">
        <v>941</v>
      </c>
      <c r="CA218" s="136" t="s">
        <v>948</v>
      </c>
      <c r="CB218" s="136" t="s">
        <v>1676</v>
      </c>
      <c r="CC218" s="136" t="s">
        <v>956</v>
      </c>
      <c r="CD218" s="136" t="s">
        <v>3218</v>
      </c>
      <c r="CE218" s="136" t="s">
        <v>948</v>
      </c>
      <c r="CF218" s="136" t="s">
        <v>948</v>
      </c>
      <c r="CG218" s="136" t="s">
        <v>3218</v>
      </c>
      <c r="CH218" s="136" t="s">
        <v>948</v>
      </c>
      <c r="CI218" s="136" t="s">
        <v>948</v>
      </c>
      <c r="CJ218" s="136" t="s">
        <v>948</v>
      </c>
      <c r="CK218" s="136" t="s">
        <v>948</v>
      </c>
      <c r="CL218" s="136" t="s">
        <v>948</v>
      </c>
      <c r="CM218" s="136" t="s">
        <v>948</v>
      </c>
      <c r="CN218" s="136" t="s">
        <v>948</v>
      </c>
      <c r="CO218" s="136" t="s">
        <v>540</v>
      </c>
      <c r="CP218" s="136" t="s">
        <v>941</v>
      </c>
      <c r="CQ218" s="136" t="s">
        <v>941</v>
      </c>
      <c r="CR218" s="136" t="s">
        <v>941</v>
      </c>
      <c r="CS218" s="136" t="s">
        <v>941</v>
      </c>
      <c r="CT218" s="136" t="s">
        <v>941</v>
      </c>
      <c r="CU218" s="136" t="s">
        <v>941</v>
      </c>
      <c r="CV218" s="136" t="s">
        <v>941</v>
      </c>
      <c r="CW218" s="136" t="s">
        <v>941</v>
      </c>
      <c r="CX218" s="136" t="s">
        <v>941</v>
      </c>
      <c r="CY218" s="136" t="s">
        <v>941</v>
      </c>
      <c r="CZ218" s="136" t="s">
        <v>941</v>
      </c>
      <c r="DA218" s="136" t="s">
        <v>941</v>
      </c>
      <c r="DB218" s="136" t="s">
        <v>941</v>
      </c>
      <c r="DC218" s="136" t="s">
        <v>941</v>
      </c>
      <c r="DD218" s="136" t="s">
        <v>941</v>
      </c>
      <c r="DE218" s="136" t="s">
        <v>941</v>
      </c>
      <c r="DF218" s="136" t="s">
        <v>941</v>
      </c>
      <c r="DG218" s="136" t="s">
        <v>941</v>
      </c>
      <c r="DH218" s="136" t="s">
        <v>941</v>
      </c>
      <c r="DI218" s="136" t="s">
        <v>941</v>
      </c>
      <c r="DJ218" s="136" t="s">
        <v>1692</v>
      </c>
      <c r="DK218" s="137">
        <v>42762.643379629626</v>
      </c>
      <c r="DL218" s="136" t="s">
        <v>1692</v>
      </c>
      <c r="DM218" s="137">
        <v>42762.643379629626</v>
      </c>
      <c r="DN218" s="133">
        <v>42086.58934027778</v>
      </c>
      <c r="DO218" s="132" t="s">
        <v>957</v>
      </c>
      <c r="DP218" s="133">
        <v>42086.58934027778</v>
      </c>
    </row>
    <row r="219" spans="1:120" ht="58" x14ac:dyDescent="0.35">
      <c r="A219" s="135">
        <v>218</v>
      </c>
      <c r="B219" s="136" t="s">
        <v>4364</v>
      </c>
      <c r="C219" s="135">
        <v>287</v>
      </c>
      <c r="D219" s="135" t="b">
        <v>1</v>
      </c>
      <c r="E219" s="136" t="s">
        <v>941</v>
      </c>
      <c r="F219" s="136" t="s">
        <v>1388</v>
      </c>
      <c r="G219" s="136" t="s">
        <v>2920</v>
      </c>
      <c r="H219" s="136" t="s">
        <v>1389</v>
      </c>
      <c r="I219" s="136" t="s">
        <v>7913</v>
      </c>
      <c r="J219" s="136" t="s">
        <v>1390</v>
      </c>
      <c r="K219" s="136" t="s">
        <v>140</v>
      </c>
      <c r="L219" s="136" t="s">
        <v>1389</v>
      </c>
      <c r="M219" s="136" t="s">
        <v>941</v>
      </c>
      <c r="N219" s="136" t="s">
        <v>1391</v>
      </c>
      <c r="O219" s="136" t="s">
        <v>8251</v>
      </c>
      <c r="P219" s="136" t="s">
        <v>8252</v>
      </c>
      <c r="Q219" s="136" t="s">
        <v>8253</v>
      </c>
      <c r="R219" s="136" t="s">
        <v>948</v>
      </c>
      <c r="S219" s="136" t="s">
        <v>8254</v>
      </c>
      <c r="T219" s="136" t="s">
        <v>8255</v>
      </c>
      <c r="U219" s="136" t="s">
        <v>8256</v>
      </c>
      <c r="V219" s="136" t="s">
        <v>8257</v>
      </c>
      <c r="W219" s="136" t="s">
        <v>8258</v>
      </c>
      <c r="X219" s="136" t="s">
        <v>8259</v>
      </c>
      <c r="Y219" s="136" t="s">
        <v>948</v>
      </c>
      <c r="Z219" s="136" t="s">
        <v>8260</v>
      </c>
      <c r="AA219" s="136" t="s">
        <v>8261</v>
      </c>
      <c r="AB219" s="136" t="s">
        <v>8262</v>
      </c>
      <c r="AC219" s="136" t="s">
        <v>8263</v>
      </c>
      <c r="AD219" s="136" t="s">
        <v>8264</v>
      </c>
      <c r="AE219" s="136" t="s">
        <v>8265</v>
      </c>
      <c r="AF219" s="136" t="s">
        <v>8266</v>
      </c>
      <c r="AG219" s="136" t="s">
        <v>3856</v>
      </c>
      <c r="AH219" s="136" t="s">
        <v>8267</v>
      </c>
      <c r="AI219" s="136" t="s">
        <v>8268</v>
      </c>
      <c r="AJ219" s="136" t="s">
        <v>8269</v>
      </c>
      <c r="AK219" s="136" t="s">
        <v>8270</v>
      </c>
      <c r="AL219" s="136" t="s">
        <v>941</v>
      </c>
      <c r="AM219" s="136" t="s">
        <v>8271</v>
      </c>
      <c r="AN219" s="136" t="s">
        <v>8251</v>
      </c>
      <c r="AO219" s="136" t="s">
        <v>8252</v>
      </c>
      <c r="AP219" s="136" t="s">
        <v>8253</v>
      </c>
      <c r="AQ219" s="136" t="s">
        <v>948</v>
      </c>
      <c r="AR219" s="136" t="s">
        <v>8254</v>
      </c>
      <c r="AS219" s="136" t="s">
        <v>8255</v>
      </c>
      <c r="AT219" s="136" t="s">
        <v>8256</v>
      </c>
      <c r="AU219" s="136" t="s">
        <v>941</v>
      </c>
      <c r="AV219" s="136" t="s">
        <v>941</v>
      </c>
      <c r="AW219" s="136" t="s">
        <v>941</v>
      </c>
      <c r="AX219" s="136" t="s">
        <v>948</v>
      </c>
      <c r="AY219" s="136" t="s">
        <v>8260</v>
      </c>
      <c r="AZ219" s="136" t="s">
        <v>8261</v>
      </c>
      <c r="BA219" s="136" t="s">
        <v>8262</v>
      </c>
      <c r="BB219" s="136" t="s">
        <v>8263</v>
      </c>
      <c r="BC219" s="136" t="s">
        <v>8264</v>
      </c>
      <c r="BD219" s="136" t="s">
        <v>8265</v>
      </c>
      <c r="BE219" s="136" t="s">
        <v>8266</v>
      </c>
      <c r="BF219" s="136" t="s">
        <v>8267</v>
      </c>
      <c r="BG219" s="136" t="s">
        <v>8268</v>
      </c>
      <c r="BH219" s="136" t="s">
        <v>8269</v>
      </c>
      <c r="BI219" s="136" t="s">
        <v>8270</v>
      </c>
      <c r="BJ219" s="136" t="s">
        <v>8271</v>
      </c>
      <c r="BK219" s="136" t="s">
        <v>3996</v>
      </c>
      <c r="BL219" s="136" t="s">
        <v>941</v>
      </c>
      <c r="BM219" s="136" t="s">
        <v>941</v>
      </c>
      <c r="BN219" s="136" t="s">
        <v>1949</v>
      </c>
      <c r="BO219" s="136" t="s">
        <v>8272</v>
      </c>
      <c r="BP219" s="136" t="s">
        <v>941</v>
      </c>
      <c r="BQ219" s="136" t="s">
        <v>941</v>
      </c>
      <c r="BR219" s="136" t="s">
        <v>8273</v>
      </c>
      <c r="BS219" s="136" t="s">
        <v>8274</v>
      </c>
      <c r="BT219" s="136" t="s">
        <v>941</v>
      </c>
      <c r="BU219" s="136" t="s">
        <v>941</v>
      </c>
      <c r="BV219" s="136" t="s">
        <v>941</v>
      </c>
      <c r="BW219" s="136" t="s">
        <v>941</v>
      </c>
      <c r="BX219" s="136" t="s">
        <v>941</v>
      </c>
      <c r="BY219" s="136" t="s">
        <v>941</v>
      </c>
      <c r="BZ219" s="136" t="s">
        <v>941</v>
      </c>
      <c r="CA219" s="136" t="s">
        <v>941</v>
      </c>
      <c r="CB219" s="136" t="s">
        <v>8275</v>
      </c>
      <c r="CC219" s="136" t="s">
        <v>956</v>
      </c>
      <c r="CD219" s="136" t="s">
        <v>8276</v>
      </c>
      <c r="CE219" s="136" t="s">
        <v>948</v>
      </c>
      <c r="CF219" s="136" t="s">
        <v>941</v>
      </c>
      <c r="CG219" s="136" t="s">
        <v>8276</v>
      </c>
      <c r="CH219" s="136" t="s">
        <v>948</v>
      </c>
      <c r="CI219" s="136" t="s">
        <v>941</v>
      </c>
      <c r="CJ219" s="136" t="s">
        <v>941</v>
      </c>
      <c r="CK219" s="136" t="s">
        <v>941</v>
      </c>
      <c r="CL219" s="136" t="s">
        <v>941</v>
      </c>
      <c r="CM219" s="136" t="s">
        <v>941</v>
      </c>
      <c r="CN219" s="136" t="s">
        <v>948</v>
      </c>
      <c r="CO219" s="136" t="s">
        <v>540</v>
      </c>
      <c r="CP219" s="136" t="s">
        <v>941</v>
      </c>
      <c r="CQ219" s="136" t="s">
        <v>941</v>
      </c>
      <c r="CR219" s="136" t="s">
        <v>941</v>
      </c>
      <c r="CS219" s="136" t="s">
        <v>941</v>
      </c>
      <c r="CT219" s="136" t="s">
        <v>941</v>
      </c>
      <c r="CU219" s="136" t="s">
        <v>941</v>
      </c>
      <c r="CV219" s="136" t="s">
        <v>941</v>
      </c>
      <c r="CW219" s="136" t="s">
        <v>941</v>
      </c>
      <c r="CX219" s="136" t="s">
        <v>941</v>
      </c>
      <c r="CY219" s="136" t="s">
        <v>941</v>
      </c>
      <c r="CZ219" s="136" t="s">
        <v>941</v>
      </c>
      <c r="DA219" s="136" t="s">
        <v>941</v>
      </c>
      <c r="DB219" s="136" t="s">
        <v>941</v>
      </c>
      <c r="DC219" s="136" t="s">
        <v>941</v>
      </c>
      <c r="DD219" s="136" t="s">
        <v>941</v>
      </c>
      <c r="DE219" s="136" t="s">
        <v>941</v>
      </c>
      <c r="DF219" s="136" t="s">
        <v>941</v>
      </c>
      <c r="DG219" s="136" t="s">
        <v>941</v>
      </c>
      <c r="DH219" s="136" t="s">
        <v>941</v>
      </c>
      <c r="DI219" s="136" t="s">
        <v>941</v>
      </c>
      <c r="DJ219" s="136" t="s">
        <v>1692</v>
      </c>
      <c r="DK219" s="137">
        <v>42762.647638888891</v>
      </c>
      <c r="DL219" s="136" t="s">
        <v>1692</v>
      </c>
      <c r="DM219" s="137">
        <v>42762.647638888891</v>
      </c>
      <c r="DN219" s="133">
        <v>42086.58935185185</v>
      </c>
      <c r="DO219" s="132" t="s">
        <v>957</v>
      </c>
      <c r="DP219" s="133">
        <v>42086.58935185185</v>
      </c>
    </row>
    <row r="220" spans="1:120" ht="43.5" x14ac:dyDescent="0.35">
      <c r="A220" s="135">
        <v>219</v>
      </c>
      <c r="B220" s="136" t="s">
        <v>4364</v>
      </c>
      <c r="C220" s="135">
        <v>450</v>
      </c>
      <c r="D220" s="135" t="b">
        <v>1</v>
      </c>
      <c r="E220" s="136" t="s">
        <v>941</v>
      </c>
      <c r="F220" s="136" t="s">
        <v>8277</v>
      </c>
      <c r="G220" s="136" t="s">
        <v>981</v>
      </c>
      <c r="H220" s="136" t="s">
        <v>2095</v>
      </c>
      <c r="I220" s="136" t="s">
        <v>7913</v>
      </c>
      <c r="J220" s="136" t="s">
        <v>3858</v>
      </c>
      <c r="K220" s="136" t="s">
        <v>452</v>
      </c>
      <c r="L220" s="136" t="s">
        <v>8278</v>
      </c>
      <c r="M220" s="136" t="s">
        <v>2096</v>
      </c>
      <c r="N220" s="136" t="s">
        <v>2097</v>
      </c>
      <c r="O220" s="136" t="s">
        <v>8279</v>
      </c>
      <c r="P220" s="136" t="s">
        <v>948</v>
      </c>
      <c r="Q220" s="136" t="s">
        <v>948</v>
      </c>
      <c r="R220" s="136" t="s">
        <v>948</v>
      </c>
      <c r="S220" s="136" t="s">
        <v>8279</v>
      </c>
      <c r="T220" s="136" t="s">
        <v>8280</v>
      </c>
      <c r="U220" s="136" t="s">
        <v>8281</v>
      </c>
      <c r="V220" s="136" t="s">
        <v>8282</v>
      </c>
      <c r="W220" s="136" t="s">
        <v>8283</v>
      </c>
      <c r="X220" s="136" t="s">
        <v>8284</v>
      </c>
      <c r="Y220" s="136" t="s">
        <v>8285</v>
      </c>
      <c r="Z220" s="136" t="s">
        <v>8286</v>
      </c>
      <c r="AA220" s="136" t="s">
        <v>948</v>
      </c>
      <c r="AB220" s="136" t="s">
        <v>8287</v>
      </c>
      <c r="AC220" s="136" t="s">
        <v>948</v>
      </c>
      <c r="AD220" s="136" t="s">
        <v>8287</v>
      </c>
      <c r="AE220" s="136" t="s">
        <v>8288</v>
      </c>
      <c r="AF220" s="136" t="s">
        <v>8289</v>
      </c>
      <c r="AG220" s="136" t="s">
        <v>3859</v>
      </c>
      <c r="AH220" s="136" t="s">
        <v>8290</v>
      </c>
      <c r="AI220" s="136" t="s">
        <v>1124</v>
      </c>
      <c r="AJ220" s="136" t="s">
        <v>1021</v>
      </c>
      <c r="AK220" s="136" t="s">
        <v>948</v>
      </c>
      <c r="AL220" s="136" t="s">
        <v>941</v>
      </c>
      <c r="AM220" s="136" t="s">
        <v>8291</v>
      </c>
      <c r="AN220" s="136" t="s">
        <v>941</v>
      </c>
      <c r="AO220" s="136" t="s">
        <v>941</v>
      </c>
      <c r="AP220" s="136" t="s">
        <v>941</v>
      </c>
      <c r="AQ220" s="136" t="s">
        <v>941</v>
      </c>
      <c r="AR220" s="136" t="s">
        <v>941</v>
      </c>
      <c r="AS220" s="136" t="s">
        <v>941</v>
      </c>
      <c r="AT220" s="136" t="s">
        <v>941</v>
      </c>
      <c r="AU220" s="136" t="s">
        <v>941</v>
      </c>
      <c r="AV220" s="136" t="s">
        <v>941</v>
      </c>
      <c r="AW220" s="136" t="s">
        <v>941</v>
      </c>
      <c r="AX220" s="136" t="s">
        <v>941</v>
      </c>
      <c r="AY220" s="136" t="s">
        <v>941</v>
      </c>
      <c r="AZ220" s="136" t="s">
        <v>941</v>
      </c>
      <c r="BA220" s="136" t="s">
        <v>941</v>
      </c>
      <c r="BB220" s="136" t="s">
        <v>941</v>
      </c>
      <c r="BC220" s="136" t="s">
        <v>941</v>
      </c>
      <c r="BD220" s="136" t="s">
        <v>941</v>
      </c>
      <c r="BE220" s="136" t="s">
        <v>941</v>
      </c>
      <c r="BF220" s="136" t="s">
        <v>941</v>
      </c>
      <c r="BG220" s="136" t="s">
        <v>941</v>
      </c>
      <c r="BH220" s="136" t="s">
        <v>941</v>
      </c>
      <c r="BI220" s="136" t="s">
        <v>941</v>
      </c>
      <c r="BJ220" s="136" t="s">
        <v>941</v>
      </c>
      <c r="BK220" s="136" t="s">
        <v>941</v>
      </c>
      <c r="BL220" s="136" t="s">
        <v>941</v>
      </c>
      <c r="BM220" s="136" t="s">
        <v>941</v>
      </c>
      <c r="BN220" s="136" t="s">
        <v>941</v>
      </c>
      <c r="BO220" s="136" t="s">
        <v>941</v>
      </c>
      <c r="BP220" s="136" t="s">
        <v>941</v>
      </c>
      <c r="BQ220" s="136" t="s">
        <v>941</v>
      </c>
      <c r="BR220" s="136" t="s">
        <v>941</v>
      </c>
      <c r="BS220" s="136" t="s">
        <v>941</v>
      </c>
      <c r="BT220" s="136" t="s">
        <v>941</v>
      </c>
      <c r="BU220" s="136" t="s">
        <v>941</v>
      </c>
      <c r="BV220" s="136" t="s">
        <v>941</v>
      </c>
      <c r="BW220" s="136" t="s">
        <v>941</v>
      </c>
      <c r="BX220" s="136" t="s">
        <v>941</v>
      </c>
      <c r="BY220" s="136" t="s">
        <v>941</v>
      </c>
      <c r="BZ220" s="136" t="s">
        <v>941</v>
      </c>
      <c r="CA220" s="136" t="s">
        <v>941</v>
      </c>
      <c r="CB220" s="136" t="s">
        <v>948</v>
      </c>
      <c r="CC220" s="136" t="s">
        <v>948</v>
      </c>
      <c r="CD220" s="136" t="s">
        <v>941</v>
      </c>
      <c r="CE220" s="136" t="s">
        <v>948</v>
      </c>
      <c r="CF220" s="136" t="s">
        <v>941</v>
      </c>
      <c r="CG220" s="136" t="s">
        <v>948</v>
      </c>
      <c r="CH220" s="136" t="s">
        <v>948</v>
      </c>
      <c r="CI220" s="136" t="s">
        <v>941</v>
      </c>
      <c r="CJ220" s="136" t="s">
        <v>941</v>
      </c>
      <c r="CK220" s="136" t="s">
        <v>941</v>
      </c>
      <c r="CL220" s="136" t="s">
        <v>941</v>
      </c>
      <c r="CM220" s="136" t="s">
        <v>941</v>
      </c>
      <c r="CN220" s="136" t="s">
        <v>948</v>
      </c>
      <c r="CO220" s="136" t="s">
        <v>540</v>
      </c>
      <c r="CP220" s="136" t="s">
        <v>941</v>
      </c>
      <c r="CQ220" s="136" t="s">
        <v>941</v>
      </c>
      <c r="CR220" s="136" t="s">
        <v>941</v>
      </c>
      <c r="CS220" s="136" t="s">
        <v>941</v>
      </c>
      <c r="CT220" s="136" t="s">
        <v>941</v>
      </c>
      <c r="CU220" s="136" t="s">
        <v>941</v>
      </c>
      <c r="CV220" s="136" t="s">
        <v>941</v>
      </c>
      <c r="CW220" s="136" t="s">
        <v>941</v>
      </c>
      <c r="CX220" s="136" t="s">
        <v>941</v>
      </c>
      <c r="CY220" s="136" t="s">
        <v>941</v>
      </c>
      <c r="CZ220" s="136" t="s">
        <v>941</v>
      </c>
      <c r="DA220" s="136" t="s">
        <v>941</v>
      </c>
      <c r="DB220" s="136" t="s">
        <v>941</v>
      </c>
      <c r="DC220" s="136" t="s">
        <v>941</v>
      </c>
      <c r="DD220" s="136" t="s">
        <v>941</v>
      </c>
      <c r="DE220" s="136" t="s">
        <v>941</v>
      </c>
      <c r="DF220" s="136" t="s">
        <v>941</v>
      </c>
      <c r="DG220" s="136" t="s">
        <v>941</v>
      </c>
      <c r="DH220" s="136" t="s">
        <v>941</v>
      </c>
      <c r="DI220" s="136" t="s">
        <v>941</v>
      </c>
      <c r="DJ220" s="136" t="s">
        <v>1692</v>
      </c>
      <c r="DK220" s="137">
        <v>42762.657546296294</v>
      </c>
      <c r="DL220" s="136" t="s">
        <v>1692</v>
      </c>
      <c r="DM220" s="137">
        <v>42762.657546296294</v>
      </c>
      <c r="DN220" s="133">
        <v>42086.589502314811</v>
      </c>
      <c r="DO220" s="132" t="s">
        <v>957</v>
      </c>
      <c r="DP220" s="133">
        <v>42086.589502314811</v>
      </c>
    </row>
    <row r="221" spans="1:120" ht="58" x14ac:dyDescent="0.35">
      <c r="A221" s="135">
        <v>220</v>
      </c>
      <c r="B221" s="136" t="s">
        <v>4364</v>
      </c>
      <c r="C221" s="135">
        <v>189</v>
      </c>
      <c r="D221" s="135" t="b">
        <v>1</v>
      </c>
      <c r="E221" s="136" t="s">
        <v>941</v>
      </c>
      <c r="F221" s="136" t="s">
        <v>1228</v>
      </c>
      <c r="G221" s="136" t="s">
        <v>1010</v>
      </c>
      <c r="H221" s="136" t="s">
        <v>3297</v>
      </c>
      <c r="I221" s="136" t="s">
        <v>3166</v>
      </c>
      <c r="J221" s="136" t="s">
        <v>1229</v>
      </c>
      <c r="K221" s="136" t="s">
        <v>941</v>
      </c>
      <c r="L221" s="136" t="s">
        <v>8292</v>
      </c>
      <c r="M221" s="136" t="s">
        <v>3299</v>
      </c>
      <c r="N221" s="136" t="s">
        <v>1230</v>
      </c>
      <c r="O221" s="136" t="s">
        <v>8293</v>
      </c>
      <c r="P221" s="136" t="s">
        <v>8294</v>
      </c>
      <c r="Q221" s="136" t="s">
        <v>1231</v>
      </c>
      <c r="R221" s="136" t="s">
        <v>948</v>
      </c>
      <c r="S221" s="136" t="s">
        <v>8295</v>
      </c>
      <c r="T221" s="136" t="s">
        <v>8296</v>
      </c>
      <c r="U221" s="136" t="s">
        <v>8297</v>
      </c>
      <c r="V221" s="136" t="s">
        <v>8298</v>
      </c>
      <c r="W221" s="136" t="s">
        <v>8299</v>
      </c>
      <c r="X221" s="136" t="s">
        <v>8300</v>
      </c>
      <c r="Y221" s="136" t="s">
        <v>8301</v>
      </c>
      <c r="Z221" s="136" t="s">
        <v>8302</v>
      </c>
      <c r="AA221" s="136" t="s">
        <v>8303</v>
      </c>
      <c r="AB221" s="136" t="s">
        <v>8304</v>
      </c>
      <c r="AC221" s="136" t="s">
        <v>948</v>
      </c>
      <c r="AD221" s="136" t="s">
        <v>8304</v>
      </c>
      <c r="AE221" s="136" t="s">
        <v>8305</v>
      </c>
      <c r="AF221" s="136" t="s">
        <v>8306</v>
      </c>
      <c r="AG221" s="136" t="s">
        <v>1051</v>
      </c>
      <c r="AH221" s="136" t="s">
        <v>8307</v>
      </c>
      <c r="AI221" s="136" t="s">
        <v>1407</v>
      </c>
      <c r="AJ221" s="136" t="s">
        <v>948</v>
      </c>
      <c r="AK221" s="136" t="s">
        <v>948</v>
      </c>
      <c r="AL221" s="136" t="s">
        <v>941</v>
      </c>
      <c r="AM221" s="136" t="s">
        <v>8308</v>
      </c>
      <c r="AN221" s="136" t="s">
        <v>941</v>
      </c>
      <c r="AO221" s="136" t="s">
        <v>941</v>
      </c>
      <c r="AP221" s="136" t="s">
        <v>941</v>
      </c>
      <c r="AQ221" s="136" t="s">
        <v>941</v>
      </c>
      <c r="AR221" s="136" t="s">
        <v>941</v>
      </c>
      <c r="AS221" s="136" t="s">
        <v>941</v>
      </c>
      <c r="AT221" s="136" t="s">
        <v>941</v>
      </c>
      <c r="AU221" s="136" t="s">
        <v>941</v>
      </c>
      <c r="AV221" s="136" t="s">
        <v>941</v>
      </c>
      <c r="AW221" s="136" t="s">
        <v>941</v>
      </c>
      <c r="AX221" s="136" t="s">
        <v>941</v>
      </c>
      <c r="AY221" s="136" t="s">
        <v>941</v>
      </c>
      <c r="AZ221" s="136" t="s">
        <v>941</v>
      </c>
      <c r="BA221" s="136" t="s">
        <v>941</v>
      </c>
      <c r="BB221" s="136" t="s">
        <v>941</v>
      </c>
      <c r="BC221" s="136" t="s">
        <v>941</v>
      </c>
      <c r="BD221" s="136" t="s">
        <v>941</v>
      </c>
      <c r="BE221" s="136" t="s">
        <v>941</v>
      </c>
      <c r="BF221" s="136" t="s">
        <v>941</v>
      </c>
      <c r="BG221" s="136" t="s">
        <v>941</v>
      </c>
      <c r="BH221" s="136" t="s">
        <v>941</v>
      </c>
      <c r="BI221" s="136" t="s">
        <v>941</v>
      </c>
      <c r="BJ221" s="136" t="s">
        <v>941</v>
      </c>
      <c r="BK221" s="136" t="s">
        <v>941</v>
      </c>
      <c r="BL221" s="136" t="s">
        <v>941</v>
      </c>
      <c r="BM221" s="136" t="s">
        <v>941</v>
      </c>
      <c r="BN221" s="136" t="s">
        <v>941</v>
      </c>
      <c r="BO221" s="136" t="s">
        <v>941</v>
      </c>
      <c r="BP221" s="136" t="s">
        <v>941</v>
      </c>
      <c r="BQ221" s="136" t="s">
        <v>941</v>
      </c>
      <c r="BR221" s="136" t="s">
        <v>941</v>
      </c>
      <c r="BS221" s="136" t="s">
        <v>941</v>
      </c>
      <c r="BT221" s="136" t="s">
        <v>941</v>
      </c>
      <c r="BU221" s="136" t="s">
        <v>941</v>
      </c>
      <c r="BV221" s="136" t="s">
        <v>941</v>
      </c>
      <c r="BW221" s="136" t="s">
        <v>941</v>
      </c>
      <c r="BX221" s="136" t="s">
        <v>941</v>
      </c>
      <c r="BY221" s="136" t="s">
        <v>941</v>
      </c>
      <c r="BZ221" s="136" t="s">
        <v>941</v>
      </c>
      <c r="CA221" s="136" t="s">
        <v>941</v>
      </c>
      <c r="CB221" s="136" t="s">
        <v>948</v>
      </c>
      <c r="CC221" s="136" t="s">
        <v>948</v>
      </c>
      <c r="CD221" s="136" t="s">
        <v>941</v>
      </c>
      <c r="CE221" s="136" t="s">
        <v>948</v>
      </c>
      <c r="CF221" s="136" t="s">
        <v>941</v>
      </c>
      <c r="CG221" s="136" t="s">
        <v>948</v>
      </c>
      <c r="CH221" s="136" t="s">
        <v>948</v>
      </c>
      <c r="CI221" s="136" t="s">
        <v>941</v>
      </c>
      <c r="CJ221" s="136" t="s">
        <v>941</v>
      </c>
      <c r="CK221" s="136" t="s">
        <v>941</v>
      </c>
      <c r="CL221" s="136" t="s">
        <v>941</v>
      </c>
      <c r="CM221" s="136" t="s">
        <v>941</v>
      </c>
      <c r="CN221" s="136" t="s">
        <v>948</v>
      </c>
      <c r="CO221" s="136" t="s">
        <v>540</v>
      </c>
      <c r="CP221" s="136" t="s">
        <v>941</v>
      </c>
      <c r="CQ221" s="136" t="s">
        <v>941</v>
      </c>
      <c r="CR221" s="136" t="s">
        <v>941</v>
      </c>
      <c r="CS221" s="136" t="s">
        <v>941</v>
      </c>
      <c r="CT221" s="136" t="s">
        <v>941</v>
      </c>
      <c r="CU221" s="136" t="s">
        <v>941</v>
      </c>
      <c r="CV221" s="136" t="s">
        <v>941</v>
      </c>
      <c r="CW221" s="136" t="s">
        <v>941</v>
      </c>
      <c r="CX221" s="136" t="s">
        <v>941</v>
      </c>
      <c r="CY221" s="136" t="s">
        <v>941</v>
      </c>
      <c r="CZ221" s="136" t="s">
        <v>941</v>
      </c>
      <c r="DA221" s="136" t="s">
        <v>941</v>
      </c>
      <c r="DB221" s="136" t="s">
        <v>941</v>
      </c>
      <c r="DC221" s="136" t="s">
        <v>941</v>
      </c>
      <c r="DD221" s="136" t="s">
        <v>941</v>
      </c>
      <c r="DE221" s="136" t="s">
        <v>941</v>
      </c>
      <c r="DF221" s="136" t="s">
        <v>941</v>
      </c>
      <c r="DG221" s="136" t="s">
        <v>941</v>
      </c>
      <c r="DH221" s="136" t="s">
        <v>941</v>
      </c>
      <c r="DI221" s="136" t="s">
        <v>941</v>
      </c>
      <c r="DJ221" s="136" t="s">
        <v>1353</v>
      </c>
      <c r="DK221" s="137">
        <v>42762.664722222224</v>
      </c>
      <c r="DL221" s="136" t="s">
        <v>1353</v>
      </c>
      <c r="DM221" s="137">
        <v>42762.664722222224</v>
      </c>
      <c r="DN221" s="133">
        <v>42086.589513888888</v>
      </c>
      <c r="DO221" s="132" t="s">
        <v>957</v>
      </c>
      <c r="DP221" s="133">
        <v>42086.589513888888</v>
      </c>
    </row>
    <row r="222" spans="1:120" ht="58" x14ac:dyDescent="0.35">
      <c r="A222" s="135">
        <v>221</v>
      </c>
      <c r="B222" s="136" t="s">
        <v>4364</v>
      </c>
      <c r="C222" s="135">
        <v>625</v>
      </c>
      <c r="D222" s="135" t="b">
        <v>1</v>
      </c>
      <c r="E222" s="136" t="s">
        <v>941</v>
      </c>
      <c r="F222" s="136" t="s">
        <v>8309</v>
      </c>
      <c r="G222" s="136" t="s">
        <v>943</v>
      </c>
      <c r="H222" s="136" t="s">
        <v>1566</v>
      </c>
      <c r="I222" s="136" t="s">
        <v>7913</v>
      </c>
      <c r="J222" s="136" t="s">
        <v>1565</v>
      </c>
      <c r="K222" s="136" t="s">
        <v>310</v>
      </c>
      <c r="L222" s="136" t="s">
        <v>1566</v>
      </c>
      <c r="M222" s="136" t="s">
        <v>1566</v>
      </c>
      <c r="N222" s="136" t="s">
        <v>1567</v>
      </c>
      <c r="O222" s="136" t="s">
        <v>8310</v>
      </c>
      <c r="P222" s="136" t="s">
        <v>948</v>
      </c>
      <c r="Q222" s="136" t="s">
        <v>948</v>
      </c>
      <c r="R222" s="136" t="s">
        <v>948</v>
      </c>
      <c r="S222" s="136" t="s">
        <v>8310</v>
      </c>
      <c r="T222" s="136" t="s">
        <v>8311</v>
      </c>
      <c r="U222" s="136" t="s">
        <v>8312</v>
      </c>
      <c r="V222" s="136" t="s">
        <v>948</v>
      </c>
      <c r="W222" s="136" t="s">
        <v>948</v>
      </c>
      <c r="X222" s="136" t="s">
        <v>948</v>
      </c>
      <c r="Y222" s="136" t="s">
        <v>8313</v>
      </c>
      <c r="Z222" s="136" t="s">
        <v>948</v>
      </c>
      <c r="AA222" s="136" t="s">
        <v>948</v>
      </c>
      <c r="AB222" s="136" t="s">
        <v>8313</v>
      </c>
      <c r="AC222" s="136" t="s">
        <v>948</v>
      </c>
      <c r="AD222" s="136" t="s">
        <v>8313</v>
      </c>
      <c r="AE222" s="136" t="s">
        <v>8314</v>
      </c>
      <c r="AF222" s="136" t="s">
        <v>8315</v>
      </c>
      <c r="AG222" s="136" t="s">
        <v>1765</v>
      </c>
      <c r="AH222" s="136" t="s">
        <v>8316</v>
      </c>
      <c r="AI222" s="136" t="s">
        <v>4222</v>
      </c>
      <c r="AJ222" s="136" t="s">
        <v>3650</v>
      </c>
      <c r="AK222" s="136" t="s">
        <v>1401</v>
      </c>
      <c r="AL222" s="136" t="s">
        <v>941</v>
      </c>
      <c r="AM222" s="136" t="s">
        <v>8317</v>
      </c>
      <c r="AN222" s="136" t="s">
        <v>941</v>
      </c>
      <c r="AO222" s="136" t="s">
        <v>941</v>
      </c>
      <c r="AP222" s="136" t="s">
        <v>941</v>
      </c>
      <c r="AQ222" s="136" t="s">
        <v>941</v>
      </c>
      <c r="AR222" s="136" t="s">
        <v>941</v>
      </c>
      <c r="AS222" s="136" t="s">
        <v>941</v>
      </c>
      <c r="AT222" s="136" t="s">
        <v>941</v>
      </c>
      <c r="AU222" s="136" t="s">
        <v>941</v>
      </c>
      <c r="AV222" s="136" t="s">
        <v>941</v>
      </c>
      <c r="AW222" s="136" t="s">
        <v>941</v>
      </c>
      <c r="AX222" s="136" t="s">
        <v>941</v>
      </c>
      <c r="AY222" s="136" t="s">
        <v>941</v>
      </c>
      <c r="AZ222" s="136" t="s">
        <v>941</v>
      </c>
      <c r="BA222" s="136" t="s">
        <v>941</v>
      </c>
      <c r="BB222" s="136" t="s">
        <v>941</v>
      </c>
      <c r="BC222" s="136" t="s">
        <v>941</v>
      </c>
      <c r="BD222" s="136" t="s">
        <v>941</v>
      </c>
      <c r="BE222" s="136" t="s">
        <v>941</v>
      </c>
      <c r="BF222" s="136" t="s">
        <v>941</v>
      </c>
      <c r="BG222" s="136" t="s">
        <v>941</v>
      </c>
      <c r="BH222" s="136" t="s">
        <v>941</v>
      </c>
      <c r="BI222" s="136" t="s">
        <v>941</v>
      </c>
      <c r="BJ222" s="136" t="s">
        <v>941</v>
      </c>
      <c r="BK222" s="136" t="s">
        <v>941</v>
      </c>
      <c r="BL222" s="136" t="s">
        <v>941</v>
      </c>
      <c r="BM222" s="136" t="s">
        <v>941</v>
      </c>
      <c r="BN222" s="136" t="s">
        <v>941</v>
      </c>
      <c r="BO222" s="136" t="s">
        <v>941</v>
      </c>
      <c r="BP222" s="136" t="s">
        <v>941</v>
      </c>
      <c r="BQ222" s="136" t="s">
        <v>941</v>
      </c>
      <c r="BR222" s="136" t="s">
        <v>941</v>
      </c>
      <c r="BS222" s="136" t="s">
        <v>941</v>
      </c>
      <c r="BT222" s="136" t="s">
        <v>941</v>
      </c>
      <c r="BU222" s="136" t="s">
        <v>941</v>
      </c>
      <c r="BV222" s="136" t="s">
        <v>941</v>
      </c>
      <c r="BW222" s="136" t="s">
        <v>941</v>
      </c>
      <c r="BX222" s="136" t="s">
        <v>941</v>
      </c>
      <c r="BY222" s="136" t="s">
        <v>941</v>
      </c>
      <c r="BZ222" s="136" t="s">
        <v>941</v>
      </c>
      <c r="CA222" s="136" t="s">
        <v>941</v>
      </c>
      <c r="CB222" s="136" t="s">
        <v>948</v>
      </c>
      <c r="CC222" s="136" t="s">
        <v>948</v>
      </c>
      <c r="CD222" s="136" t="s">
        <v>941</v>
      </c>
      <c r="CE222" s="136" t="s">
        <v>948</v>
      </c>
      <c r="CF222" s="136" t="s">
        <v>941</v>
      </c>
      <c r="CG222" s="136" t="s">
        <v>948</v>
      </c>
      <c r="CH222" s="136" t="s">
        <v>948</v>
      </c>
      <c r="CI222" s="136" t="s">
        <v>941</v>
      </c>
      <c r="CJ222" s="136" t="s">
        <v>941</v>
      </c>
      <c r="CK222" s="136" t="s">
        <v>941</v>
      </c>
      <c r="CL222" s="136" t="s">
        <v>941</v>
      </c>
      <c r="CM222" s="136" t="s">
        <v>941</v>
      </c>
      <c r="CN222" s="136" t="s">
        <v>948</v>
      </c>
      <c r="CO222" s="136" t="s">
        <v>540</v>
      </c>
      <c r="CP222" s="136" t="s">
        <v>941</v>
      </c>
      <c r="CQ222" s="136" t="s">
        <v>941</v>
      </c>
      <c r="CR222" s="136" t="s">
        <v>941</v>
      </c>
      <c r="CS222" s="136" t="s">
        <v>941</v>
      </c>
      <c r="CT222" s="136" t="s">
        <v>941</v>
      </c>
      <c r="CU222" s="136" t="s">
        <v>941</v>
      </c>
      <c r="CV222" s="136" t="s">
        <v>941</v>
      </c>
      <c r="CW222" s="136" t="s">
        <v>941</v>
      </c>
      <c r="CX222" s="136" t="s">
        <v>941</v>
      </c>
      <c r="CY222" s="136" t="s">
        <v>941</v>
      </c>
      <c r="CZ222" s="136" t="s">
        <v>941</v>
      </c>
      <c r="DA222" s="136" t="s">
        <v>941</v>
      </c>
      <c r="DB222" s="136" t="s">
        <v>941</v>
      </c>
      <c r="DC222" s="136" t="s">
        <v>941</v>
      </c>
      <c r="DD222" s="136" t="s">
        <v>941</v>
      </c>
      <c r="DE222" s="136" t="s">
        <v>941</v>
      </c>
      <c r="DF222" s="136" t="s">
        <v>941</v>
      </c>
      <c r="DG222" s="136" t="s">
        <v>941</v>
      </c>
      <c r="DH222" s="136" t="s">
        <v>941</v>
      </c>
      <c r="DI222" s="136" t="s">
        <v>941</v>
      </c>
      <c r="DJ222" s="136" t="s">
        <v>1692</v>
      </c>
      <c r="DK222" s="137">
        <v>42762.678680555553</v>
      </c>
      <c r="DL222" s="136" t="s">
        <v>1692</v>
      </c>
      <c r="DM222" s="137">
        <v>42762.678680555553</v>
      </c>
      <c r="DN222" s="133">
        <v>42086.589537037034</v>
      </c>
      <c r="DO222" s="132" t="s">
        <v>957</v>
      </c>
      <c r="DP222" s="133">
        <v>42086.589537037034</v>
      </c>
    </row>
    <row r="223" spans="1:120" ht="43.5" x14ac:dyDescent="0.35">
      <c r="A223" s="135">
        <v>222</v>
      </c>
      <c r="B223" s="136" t="s">
        <v>4364</v>
      </c>
      <c r="C223" s="135">
        <v>316</v>
      </c>
      <c r="D223" s="135" t="b">
        <v>1</v>
      </c>
      <c r="E223" s="136" t="s">
        <v>941</v>
      </c>
      <c r="F223" s="136" t="s">
        <v>3831</v>
      </c>
      <c r="G223" s="136" t="s">
        <v>989</v>
      </c>
      <c r="H223" s="136" t="s">
        <v>2046</v>
      </c>
      <c r="I223" s="136" t="s">
        <v>7913</v>
      </c>
      <c r="J223" s="136" t="s">
        <v>3831</v>
      </c>
      <c r="K223" s="136" t="s">
        <v>440</v>
      </c>
      <c r="L223" s="136" t="s">
        <v>2046</v>
      </c>
      <c r="M223" s="136" t="s">
        <v>8318</v>
      </c>
      <c r="N223" s="136" t="s">
        <v>3832</v>
      </c>
      <c r="O223" s="136" t="s">
        <v>8319</v>
      </c>
      <c r="P223" s="136" t="s">
        <v>8320</v>
      </c>
      <c r="Q223" s="136" t="s">
        <v>8321</v>
      </c>
      <c r="R223" s="136" t="s">
        <v>8322</v>
      </c>
      <c r="S223" s="136" t="s">
        <v>8323</v>
      </c>
      <c r="T223" s="136" t="s">
        <v>8324</v>
      </c>
      <c r="U223" s="136" t="s">
        <v>8325</v>
      </c>
      <c r="V223" s="136" t="s">
        <v>3833</v>
      </c>
      <c r="W223" s="136" t="s">
        <v>3834</v>
      </c>
      <c r="X223" s="136" t="s">
        <v>3835</v>
      </c>
      <c r="Y223" s="136" t="s">
        <v>8326</v>
      </c>
      <c r="Z223" s="136" t="s">
        <v>8327</v>
      </c>
      <c r="AA223" s="136" t="s">
        <v>948</v>
      </c>
      <c r="AB223" s="136" t="s">
        <v>8328</v>
      </c>
      <c r="AC223" s="136" t="s">
        <v>8329</v>
      </c>
      <c r="AD223" s="136" t="s">
        <v>8330</v>
      </c>
      <c r="AE223" s="136" t="s">
        <v>8331</v>
      </c>
      <c r="AF223" s="136" t="s">
        <v>8332</v>
      </c>
      <c r="AG223" s="136" t="s">
        <v>1308</v>
      </c>
      <c r="AH223" s="136" t="s">
        <v>8333</v>
      </c>
      <c r="AI223" s="136" t="s">
        <v>8334</v>
      </c>
      <c r="AJ223" s="136" t="s">
        <v>8335</v>
      </c>
      <c r="AK223" s="136" t="s">
        <v>8336</v>
      </c>
      <c r="AL223" s="136" t="s">
        <v>941</v>
      </c>
      <c r="AM223" s="136" t="s">
        <v>8337</v>
      </c>
      <c r="AN223" s="136" t="s">
        <v>941</v>
      </c>
      <c r="AO223" s="136" t="s">
        <v>941</v>
      </c>
      <c r="AP223" s="136" t="s">
        <v>941</v>
      </c>
      <c r="AQ223" s="136" t="s">
        <v>941</v>
      </c>
      <c r="AR223" s="136" t="s">
        <v>941</v>
      </c>
      <c r="AS223" s="136" t="s">
        <v>941</v>
      </c>
      <c r="AT223" s="136" t="s">
        <v>941</v>
      </c>
      <c r="AU223" s="136" t="s">
        <v>941</v>
      </c>
      <c r="AV223" s="136" t="s">
        <v>941</v>
      </c>
      <c r="AW223" s="136" t="s">
        <v>941</v>
      </c>
      <c r="AX223" s="136" t="s">
        <v>941</v>
      </c>
      <c r="AY223" s="136" t="s">
        <v>941</v>
      </c>
      <c r="AZ223" s="136" t="s">
        <v>941</v>
      </c>
      <c r="BA223" s="136" t="s">
        <v>941</v>
      </c>
      <c r="BB223" s="136" t="s">
        <v>941</v>
      </c>
      <c r="BC223" s="136" t="s">
        <v>941</v>
      </c>
      <c r="BD223" s="136" t="s">
        <v>941</v>
      </c>
      <c r="BE223" s="136" t="s">
        <v>941</v>
      </c>
      <c r="BF223" s="136" t="s">
        <v>941</v>
      </c>
      <c r="BG223" s="136" t="s">
        <v>941</v>
      </c>
      <c r="BH223" s="136" t="s">
        <v>941</v>
      </c>
      <c r="BI223" s="136" t="s">
        <v>941</v>
      </c>
      <c r="BJ223" s="136" t="s">
        <v>941</v>
      </c>
      <c r="BK223" s="136" t="s">
        <v>8338</v>
      </c>
      <c r="BL223" s="136" t="s">
        <v>941</v>
      </c>
      <c r="BM223" s="136" t="s">
        <v>941</v>
      </c>
      <c r="BN223" s="136" t="s">
        <v>941</v>
      </c>
      <c r="BO223" s="136" t="s">
        <v>941</v>
      </c>
      <c r="BP223" s="136" t="s">
        <v>941</v>
      </c>
      <c r="BQ223" s="136" t="s">
        <v>941</v>
      </c>
      <c r="BR223" s="136" t="s">
        <v>941</v>
      </c>
      <c r="BS223" s="136" t="s">
        <v>941</v>
      </c>
      <c r="BT223" s="136" t="s">
        <v>941</v>
      </c>
      <c r="BU223" s="136" t="s">
        <v>941</v>
      </c>
      <c r="BV223" s="136" t="s">
        <v>941</v>
      </c>
      <c r="BW223" s="136" t="s">
        <v>941</v>
      </c>
      <c r="BX223" s="136" t="s">
        <v>941</v>
      </c>
      <c r="BY223" s="136" t="s">
        <v>941</v>
      </c>
      <c r="BZ223" s="136" t="s">
        <v>941</v>
      </c>
      <c r="CA223" s="136" t="s">
        <v>941</v>
      </c>
      <c r="CB223" s="136" t="s">
        <v>8338</v>
      </c>
      <c r="CC223" s="136" t="s">
        <v>956</v>
      </c>
      <c r="CD223" s="136" t="s">
        <v>8339</v>
      </c>
      <c r="CE223" s="136" t="s">
        <v>948</v>
      </c>
      <c r="CF223" s="136" t="s">
        <v>941</v>
      </c>
      <c r="CG223" s="136" t="s">
        <v>8339</v>
      </c>
      <c r="CH223" s="136" t="s">
        <v>948</v>
      </c>
      <c r="CI223" s="136" t="s">
        <v>941</v>
      </c>
      <c r="CJ223" s="136" t="s">
        <v>941</v>
      </c>
      <c r="CK223" s="136" t="s">
        <v>941</v>
      </c>
      <c r="CL223" s="136" t="s">
        <v>941</v>
      </c>
      <c r="CM223" s="136" t="s">
        <v>941</v>
      </c>
      <c r="CN223" s="136" t="s">
        <v>948</v>
      </c>
      <c r="CO223" s="136" t="s">
        <v>540</v>
      </c>
      <c r="CP223" s="136" t="s">
        <v>941</v>
      </c>
      <c r="CQ223" s="136" t="s">
        <v>941</v>
      </c>
      <c r="CR223" s="136" t="s">
        <v>941</v>
      </c>
      <c r="CS223" s="136" t="s">
        <v>941</v>
      </c>
      <c r="CT223" s="136" t="s">
        <v>941</v>
      </c>
      <c r="CU223" s="136" t="s">
        <v>941</v>
      </c>
      <c r="CV223" s="136" t="s">
        <v>941</v>
      </c>
      <c r="CW223" s="136" t="s">
        <v>941</v>
      </c>
      <c r="CX223" s="136" t="s">
        <v>941</v>
      </c>
      <c r="CY223" s="136" t="s">
        <v>941</v>
      </c>
      <c r="CZ223" s="136" t="s">
        <v>941</v>
      </c>
      <c r="DA223" s="136" t="s">
        <v>941</v>
      </c>
      <c r="DB223" s="136" t="s">
        <v>941</v>
      </c>
      <c r="DC223" s="136" t="s">
        <v>941</v>
      </c>
      <c r="DD223" s="136" t="s">
        <v>941</v>
      </c>
      <c r="DE223" s="136" t="s">
        <v>941</v>
      </c>
      <c r="DF223" s="136" t="s">
        <v>941</v>
      </c>
      <c r="DG223" s="136" t="s">
        <v>941</v>
      </c>
      <c r="DH223" s="136" t="s">
        <v>941</v>
      </c>
      <c r="DI223" s="136" t="s">
        <v>941</v>
      </c>
      <c r="DJ223" s="136" t="s">
        <v>1692</v>
      </c>
      <c r="DK223" s="137">
        <v>42762.682210648149</v>
      </c>
      <c r="DL223" s="136" t="s">
        <v>1692</v>
      </c>
      <c r="DM223" s="137">
        <v>42762.682210648149</v>
      </c>
      <c r="DN223" s="133">
        <v>42086.589571759258</v>
      </c>
      <c r="DO223" s="132" t="s">
        <v>957</v>
      </c>
      <c r="DP223" s="133">
        <v>42086.589571759258</v>
      </c>
    </row>
    <row r="224" spans="1:120" ht="58" x14ac:dyDescent="0.35">
      <c r="A224" s="135">
        <v>223</v>
      </c>
      <c r="B224" s="136" t="s">
        <v>4364</v>
      </c>
      <c r="C224" s="135">
        <v>498</v>
      </c>
      <c r="D224" s="135" t="b">
        <v>1</v>
      </c>
      <c r="E224" s="136" t="s">
        <v>941</v>
      </c>
      <c r="F224" s="136" t="s">
        <v>3676</v>
      </c>
      <c r="G224" s="136" t="s">
        <v>981</v>
      </c>
      <c r="H224" s="136" t="s">
        <v>8340</v>
      </c>
      <c r="I224" s="136" t="s">
        <v>7913</v>
      </c>
      <c r="J224" s="136" t="s">
        <v>7706</v>
      </c>
      <c r="K224" s="136" t="s">
        <v>941</v>
      </c>
      <c r="L224" s="136" t="s">
        <v>7707</v>
      </c>
      <c r="M224" s="136" t="s">
        <v>7708</v>
      </c>
      <c r="N224" s="136" t="s">
        <v>3680</v>
      </c>
      <c r="O224" s="136" t="s">
        <v>8341</v>
      </c>
      <c r="P224" s="136" t="s">
        <v>3681</v>
      </c>
      <c r="Q224" s="136" t="s">
        <v>948</v>
      </c>
      <c r="R224" s="136" t="s">
        <v>948</v>
      </c>
      <c r="S224" s="136" t="s">
        <v>8342</v>
      </c>
      <c r="T224" s="136" t="s">
        <v>8343</v>
      </c>
      <c r="U224" s="136" t="s">
        <v>8344</v>
      </c>
      <c r="V224" s="136" t="s">
        <v>1584</v>
      </c>
      <c r="W224" s="136" t="s">
        <v>1585</v>
      </c>
      <c r="X224" s="136" t="s">
        <v>1583</v>
      </c>
      <c r="Y224" s="136" t="s">
        <v>8345</v>
      </c>
      <c r="Z224" s="136" t="s">
        <v>8346</v>
      </c>
      <c r="AA224" s="136" t="s">
        <v>948</v>
      </c>
      <c r="AB224" s="136" t="s">
        <v>8347</v>
      </c>
      <c r="AC224" s="136" t="s">
        <v>3675</v>
      </c>
      <c r="AD224" s="136" t="s">
        <v>8348</v>
      </c>
      <c r="AE224" s="136" t="s">
        <v>8349</v>
      </c>
      <c r="AF224" s="136" t="s">
        <v>8350</v>
      </c>
      <c r="AG224" s="136" t="s">
        <v>3191</v>
      </c>
      <c r="AH224" s="136" t="s">
        <v>8351</v>
      </c>
      <c r="AI224" s="136" t="s">
        <v>978</v>
      </c>
      <c r="AJ224" s="136" t="s">
        <v>2033</v>
      </c>
      <c r="AK224" s="136" t="s">
        <v>948</v>
      </c>
      <c r="AL224" s="136" t="s">
        <v>941</v>
      </c>
      <c r="AM224" s="136" t="s">
        <v>8352</v>
      </c>
      <c r="AN224" s="136" t="s">
        <v>941</v>
      </c>
      <c r="AO224" s="136" t="s">
        <v>941</v>
      </c>
      <c r="AP224" s="136" t="s">
        <v>941</v>
      </c>
      <c r="AQ224" s="136" t="s">
        <v>941</v>
      </c>
      <c r="AR224" s="136" t="s">
        <v>941</v>
      </c>
      <c r="AS224" s="136" t="s">
        <v>941</v>
      </c>
      <c r="AT224" s="136" t="s">
        <v>941</v>
      </c>
      <c r="AU224" s="136" t="s">
        <v>941</v>
      </c>
      <c r="AV224" s="136" t="s">
        <v>941</v>
      </c>
      <c r="AW224" s="136" t="s">
        <v>941</v>
      </c>
      <c r="AX224" s="136" t="s">
        <v>941</v>
      </c>
      <c r="AY224" s="136" t="s">
        <v>941</v>
      </c>
      <c r="AZ224" s="136" t="s">
        <v>941</v>
      </c>
      <c r="BA224" s="136" t="s">
        <v>941</v>
      </c>
      <c r="BB224" s="136" t="s">
        <v>941</v>
      </c>
      <c r="BC224" s="136" t="s">
        <v>941</v>
      </c>
      <c r="BD224" s="136" t="s">
        <v>941</v>
      </c>
      <c r="BE224" s="136" t="s">
        <v>941</v>
      </c>
      <c r="BF224" s="136" t="s">
        <v>941</v>
      </c>
      <c r="BG224" s="136" t="s">
        <v>941</v>
      </c>
      <c r="BH224" s="136" t="s">
        <v>941</v>
      </c>
      <c r="BI224" s="136" t="s">
        <v>941</v>
      </c>
      <c r="BJ224" s="136" t="s">
        <v>941</v>
      </c>
      <c r="BK224" s="136" t="s">
        <v>941</v>
      </c>
      <c r="BL224" s="136" t="s">
        <v>941</v>
      </c>
      <c r="BM224" s="136" t="s">
        <v>941</v>
      </c>
      <c r="BN224" s="136" t="s">
        <v>941</v>
      </c>
      <c r="BO224" s="136" t="s">
        <v>941</v>
      </c>
      <c r="BP224" s="136" t="s">
        <v>941</v>
      </c>
      <c r="BQ224" s="136" t="s">
        <v>941</v>
      </c>
      <c r="BR224" s="136" t="s">
        <v>941</v>
      </c>
      <c r="BS224" s="136" t="s">
        <v>941</v>
      </c>
      <c r="BT224" s="136" t="s">
        <v>941</v>
      </c>
      <c r="BU224" s="136" t="s">
        <v>941</v>
      </c>
      <c r="BV224" s="136" t="s">
        <v>941</v>
      </c>
      <c r="BW224" s="136" t="s">
        <v>941</v>
      </c>
      <c r="BX224" s="136" t="s">
        <v>941</v>
      </c>
      <c r="BY224" s="136" t="s">
        <v>941</v>
      </c>
      <c r="BZ224" s="136" t="s">
        <v>941</v>
      </c>
      <c r="CA224" s="136" t="s">
        <v>941</v>
      </c>
      <c r="CB224" s="136" t="s">
        <v>948</v>
      </c>
      <c r="CC224" s="136" t="s">
        <v>948</v>
      </c>
      <c r="CD224" s="136" t="s">
        <v>941</v>
      </c>
      <c r="CE224" s="136" t="s">
        <v>948</v>
      </c>
      <c r="CF224" s="136" t="s">
        <v>941</v>
      </c>
      <c r="CG224" s="136" t="s">
        <v>948</v>
      </c>
      <c r="CH224" s="136" t="s">
        <v>948</v>
      </c>
      <c r="CI224" s="136" t="s">
        <v>941</v>
      </c>
      <c r="CJ224" s="136" t="s">
        <v>941</v>
      </c>
      <c r="CK224" s="136" t="s">
        <v>941</v>
      </c>
      <c r="CL224" s="136" t="s">
        <v>941</v>
      </c>
      <c r="CM224" s="136" t="s">
        <v>941</v>
      </c>
      <c r="CN224" s="136" t="s">
        <v>948</v>
      </c>
      <c r="CO224" s="136" t="s">
        <v>540</v>
      </c>
      <c r="CP224" s="136" t="s">
        <v>941</v>
      </c>
      <c r="CQ224" s="136" t="s">
        <v>941</v>
      </c>
      <c r="CR224" s="136" t="s">
        <v>941</v>
      </c>
      <c r="CS224" s="136" t="s">
        <v>941</v>
      </c>
      <c r="CT224" s="136" t="s">
        <v>941</v>
      </c>
      <c r="CU224" s="136" t="s">
        <v>941</v>
      </c>
      <c r="CV224" s="136" t="s">
        <v>941</v>
      </c>
      <c r="CW224" s="136" t="s">
        <v>941</v>
      </c>
      <c r="CX224" s="136" t="s">
        <v>941</v>
      </c>
      <c r="CY224" s="136" t="s">
        <v>941</v>
      </c>
      <c r="CZ224" s="136" t="s">
        <v>941</v>
      </c>
      <c r="DA224" s="136" t="s">
        <v>941</v>
      </c>
      <c r="DB224" s="136" t="s">
        <v>941</v>
      </c>
      <c r="DC224" s="136" t="s">
        <v>941</v>
      </c>
      <c r="DD224" s="136" t="s">
        <v>941</v>
      </c>
      <c r="DE224" s="136" t="s">
        <v>941</v>
      </c>
      <c r="DF224" s="136" t="s">
        <v>941</v>
      </c>
      <c r="DG224" s="136" t="s">
        <v>941</v>
      </c>
      <c r="DH224" s="136" t="s">
        <v>941</v>
      </c>
      <c r="DI224" s="136" t="s">
        <v>941</v>
      </c>
      <c r="DJ224" s="136" t="s">
        <v>1692</v>
      </c>
      <c r="DK224" s="137">
        <v>42762.685300925928</v>
      </c>
      <c r="DL224" s="136" t="s">
        <v>1692</v>
      </c>
      <c r="DM224" s="137">
        <v>42762.685300925928</v>
      </c>
      <c r="DN224" s="133">
        <v>42086.589594907404</v>
      </c>
      <c r="DO224" s="132" t="s">
        <v>957</v>
      </c>
      <c r="DP224" s="133">
        <v>42086.589594907404</v>
      </c>
    </row>
    <row r="225" spans="1:120" ht="58" x14ac:dyDescent="0.35">
      <c r="A225" s="135">
        <v>224</v>
      </c>
      <c r="B225" s="136" t="s">
        <v>4364</v>
      </c>
      <c r="C225" s="135">
        <v>155</v>
      </c>
      <c r="D225" s="135" t="b">
        <v>1</v>
      </c>
      <c r="E225" s="136" t="s">
        <v>941</v>
      </c>
      <c r="F225" s="136" t="s">
        <v>8353</v>
      </c>
      <c r="G225" s="136" t="s">
        <v>989</v>
      </c>
      <c r="H225" s="136" t="s">
        <v>3033</v>
      </c>
      <c r="I225" s="136" t="s">
        <v>4500</v>
      </c>
      <c r="J225" s="136" t="s">
        <v>3388</v>
      </c>
      <c r="K225" s="136" t="s">
        <v>116</v>
      </c>
      <c r="L225" s="136" t="s">
        <v>3389</v>
      </c>
      <c r="M225" s="136" t="s">
        <v>3034</v>
      </c>
      <c r="N225" s="136" t="s">
        <v>3390</v>
      </c>
      <c r="O225" s="136" t="s">
        <v>8354</v>
      </c>
      <c r="P225" s="136" t="s">
        <v>8355</v>
      </c>
      <c r="Q225" s="136" t="s">
        <v>8356</v>
      </c>
      <c r="R225" s="136" t="s">
        <v>948</v>
      </c>
      <c r="S225" s="136" t="s">
        <v>8357</v>
      </c>
      <c r="T225" s="136" t="s">
        <v>8358</v>
      </c>
      <c r="U225" s="136" t="s">
        <v>8359</v>
      </c>
      <c r="V225" s="136" t="s">
        <v>948</v>
      </c>
      <c r="W225" s="136" t="s">
        <v>948</v>
      </c>
      <c r="X225" s="136" t="s">
        <v>948</v>
      </c>
      <c r="Y225" s="136" t="s">
        <v>8360</v>
      </c>
      <c r="Z225" s="136" t="s">
        <v>8361</v>
      </c>
      <c r="AA225" s="136" t="s">
        <v>948</v>
      </c>
      <c r="AB225" s="136" t="s">
        <v>8362</v>
      </c>
      <c r="AC225" s="136" t="s">
        <v>948</v>
      </c>
      <c r="AD225" s="136" t="s">
        <v>8362</v>
      </c>
      <c r="AE225" s="136" t="s">
        <v>8363</v>
      </c>
      <c r="AF225" s="136" t="s">
        <v>8364</v>
      </c>
      <c r="AG225" s="136" t="s">
        <v>3391</v>
      </c>
      <c r="AH225" s="136" t="s">
        <v>8365</v>
      </c>
      <c r="AI225" s="136" t="s">
        <v>1329</v>
      </c>
      <c r="AJ225" s="136" t="s">
        <v>8366</v>
      </c>
      <c r="AK225" s="136" t="s">
        <v>1564</v>
      </c>
      <c r="AL225" s="136" t="s">
        <v>941</v>
      </c>
      <c r="AM225" s="136" t="s">
        <v>8367</v>
      </c>
      <c r="AN225" s="136" t="s">
        <v>941</v>
      </c>
      <c r="AO225" s="136" t="s">
        <v>941</v>
      </c>
      <c r="AP225" s="136" t="s">
        <v>941</v>
      </c>
      <c r="AQ225" s="136" t="s">
        <v>941</v>
      </c>
      <c r="AR225" s="136" t="s">
        <v>941</v>
      </c>
      <c r="AS225" s="136" t="s">
        <v>941</v>
      </c>
      <c r="AT225" s="136" t="s">
        <v>941</v>
      </c>
      <c r="AU225" s="136" t="s">
        <v>941</v>
      </c>
      <c r="AV225" s="136" t="s">
        <v>941</v>
      </c>
      <c r="AW225" s="136" t="s">
        <v>941</v>
      </c>
      <c r="AX225" s="136" t="s">
        <v>941</v>
      </c>
      <c r="AY225" s="136" t="s">
        <v>941</v>
      </c>
      <c r="AZ225" s="136" t="s">
        <v>941</v>
      </c>
      <c r="BA225" s="136" t="s">
        <v>941</v>
      </c>
      <c r="BB225" s="136" t="s">
        <v>941</v>
      </c>
      <c r="BC225" s="136" t="s">
        <v>941</v>
      </c>
      <c r="BD225" s="136" t="s">
        <v>941</v>
      </c>
      <c r="BE225" s="136" t="s">
        <v>941</v>
      </c>
      <c r="BF225" s="136" t="s">
        <v>941</v>
      </c>
      <c r="BG225" s="136" t="s">
        <v>941</v>
      </c>
      <c r="BH225" s="136" t="s">
        <v>941</v>
      </c>
      <c r="BI225" s="136" t="s">
        <v>941</v>
      </c>
      <c r="BJ225" s="136" t="s">
        <v>941</v>
      </c>
      <c r="BK225" s="136" t="s">
        <v>1406</v>
      </c>
      <c r="BL225" s="136" t="s">
        <v>8368</v>
      </c>
      <c r="BM225" s="136" t="s">
        <v>1127</v>
      </c>
      <c r="BN225" s="136" t="s">
        <v>941</v>
      </c>
      <c r="BO225" s="136" t="s">
        <v>941</v>
      </c>
      <c r="BP225" s="136" t="s">
        <v>941</v>
      </c>
      <c r="BQ225" s="136" t="s">
        <v>975</v>
      </c>
      <c r="BR225" s="136" t="s">
        <v>941</v>
      </c>
      <c r="BS225" s="136" t="s">
        <v>941</v>
      </c>
      <c r="BT225" s="136" t="s">
        <v>941</v>
      </c>
      <c r="BU225" s="136" t="s">
        <v>941</v>
      </c>
      <c r="BV225" s="136" t="s">
        <v>941</v>
      </c>
      <c r="BW225" s="136" t="s">
        <v>941</v>
      </c>
      <c r="BX225" s="136" t="s">
        <v>941</v>
      </c>
      <c r="BY225" s="136" t="s">
        <v>941</v>
      </c>
      <c r="BZ225" s="136" t="s">
        <v>941</v>
      </c>
      <c r="CA225" s="136" t="s">
        <v>941</v>
      </c>
      <c r="CB225" s="136" t="s">
        <v>8369</v>
      </c>
      <c r="CC225" s="136" t="s">
        <v>948</v>
      </c>
      <c r="CD225" s="136" t="s">
        <v>941</v>
      </c>
      <c r="CE225" s="136" t="s">
        <v>948</v>
      </c>
      <c r="CF225" s="136" t="s">
        <v>941</v>
      </c>
      <c r="CG225" s="136" t="s">
        <v>948</v>
      </c>
      <c r="CH225" s="136" t="s">
        <v>948</v>
      </c>
      <c r="CI225" s="136" t="s">
        <v>941</v>
      </c>
      <c r="CJ225" s="136" t="s">
        <v>941</v>
      </c>
      <c r="CK225" s="136" t="s">
        <v>941</v>
      </c>
      <c r="CL225" s="136" t="s">
        <v>941</v>
      </c>
      <c r="CM225" s="136" t="s">
        <v>941</v>
      </c>
      <c r="CN225" s="136" t="s">
        <v>948</v>
      </c>
      <c r="CO225" s="136" t="s">
        <v>540</v>
      </c>
      <c r="CP225" s="136" t="s">
        <v>941</v>
      </c>
      <c r="CQ225" s="136" t="s">
        <v>941</v>
      </c>
      <c r="CR225" s="136" t="s">
        <v>941</v>
      </c>
      <c r="CS225" s="136" t="s">
        <v>941</v>
      </c>
      <c r="CT225" s="136" t="s">
        <v>941</v>
      </c>
      <c r="CU225" s="136" t="s">
        <v>941</v>
      </c>
      <c r="CV225" s="136" t="s">
        <v>941</v>
      </c>
      <c r="CW225" s="136" t="s">
        <v>941</v>
      </c>
      <c r="CX225" s="136" t="s">
        <v>941</v>
      </c>
      <c r="CY225" s="136" t="s">
        <v>941</v>
      </c>
      <c r="CZ225" s="136" t="s">
        <v>941</v>
      </c>
      <c r="DA225" s="136" t="s">
        <v>941</v>
      </c>
      <c r="DB225" s="136" t="s">
        <v>941</v>
      </c>
      <c r="DC225" s="136" t="s">
        <v>941</v>
      </c>
      <c r="DD225" s="136" t="s">
        <v>941</v>
      </c>
      <c r="DE225" s="136" t="s">
        <v>941</v>
      </c>
      <c r="DF225" s="136" t="s">
        <v>941</v>
      </c>
      <c r="DG225" s="136" t="s">
        <v>941</v>
      </c>
      <c r="DH225" s="136" t="s">
        <v>941</v>
      </c>
      <c r="DI225" s="136" t="s">
        <v>941</v>
      </c>
      <c r="DJ225" s="136" t="s">
        <v>1692</v>
      </c>
      <c r="DK225" s="137">
        <v>42762.693032407406</v>
      </c>
      <c r="DL225" s="136" t="s">
        <v>1692</v>
      </c>
      <c r="DM225" s="137">
        <v>42762.693032407406</v>
      </c>
      <c r="DN225" s="133">
        <v>42086.589629629627</v>
      </c>
      <c r="DO225" s="132" t="s">
        <v>957</v>
      </c>
      <c r="DP225" s="133">
        <v>42086.589629629627</v>
      </c>
    </row>
    <row r="226" spans="1:120" ht="43.5" x14ac:dyDescent="0.35">
      <c r="A226" s="135">
        <v>225</v>
      </c>
      <c r="B226" s="136" t="s">
        <v>4364</v>
      </c>
      <c r="C226" s="135">
        <v>184</v>
      </c>
      <c r="D226" s="135" t="b">
        <v>1</v>
      </c>
      <c r="E226" s="136" t="s">
        <v>941</v>
      </c>
      <c r="F226" s="136" t="s">
        <v>3880</v>
      </c>
      <c r="G226" s="136" t="s">
        <v>943</v>
      </c>
      <c r="H226" s="136" t="s">
        <v>2179</v>
      </c>
      <c r="I226" s="136" t="s">
        <v>6262</v>
      </c>
      <c r="J226" s="136" t="s">
        <v>3880</v>
      </c>
      <c r="K226" s="136" t="s">
        <v>941</v>
      </c>
      <c r="L226" s="136" t="s">
        <v>2179</v>
      </c>
      <c r="M226" s="136" t="s">
        <v>3881</v>
      </c>
      <c r="N226" s="136" t="s">
        <v>3882</v>
      </c>
      <c r="O226" s="136" t="s">
        <v>8370</v>
      </c>
      <c r="P226" s="136" t="s">
        <v>948</v>
      </c>
      <c r="Q226" s="136" t="s">
        <v>948</v>
      </c>
      <c r="R226" s="136" t="s">
        <v>948</v>
      </c>
      <c r="S226" s="136" t="s">
        <v>8370</v>
      </c>
      <c r="T226" s="136" t="s">
        <v>8371</v>
      </c>
      <c r="U226" s="136" t="s">
        <v>8372</v>
      </c>
      <c r="V226" s="136" t="s">
        <v>8373</v>
      </c>
      <c r="W226" s="136" t="s">
        <v>8374</v>
      </c>
      <c r="X226" s="136" t="s">
        <v>8375</v>
      </c>
      <c r="Y226" s="136" t="s">
        <v>8376</v>
      </c>
      <c r="Z226" s="136" t="s">
        <v>8377</v>
      </c>
      <c r="AA226" s="136" t="s">
        <v>948</v>
      </c>
      <c r="AB226" s="136" t="s">
        <v>8378</v>
      </c>
      <c r="AC226" s="136" t="s">
        <v>8379</v>
      </c>
      <c r="AD226" s="136" t="s">
        <v>8380</v>
      </c>
      <c r="AE226" s="136" t="s">
        <v>8381</v>
      </c>
      <c r="AF226" s="136" t="s">
        <v>8382</v>
      </c>
      <c r="AG226" s="136" t="s">
        <v>8383</v>
      </c>
      <c r="AH226" s="136" t="s">
        <v>8384</v>
      </c>
      <c r="AI226" s="136" t="s">
        <v>8385</v>
      </c>
      <c r="AJ226" s="136" t="s">
        <v>8386</v>
      </c>
      <c r="AK226" s="136" t="s">
        <v>8387</v>
      </c>
      <c r="AL226" s="136" t="s">
        <v>941</v>
      </c>
      <c r="AM226" s="136" t="s">
        <v>8388</v>
      </c>
      <c r="AN226" s="136" t="s">
        <v>941</v>
      </c>
      <c r="AO226" s="136" t="s">
        <v>941</v>
      </c>
      <c r="AP226" s="136" t="s">
        <v>941</v>
      </c>
      <c r="AQ226" s="136" t="s">
        <v>941</v>
      </c>
      <c r="AR226" s="136" t="s">
        <v>941</v>
      </c>
      <c r="AS226" s="136" t="s">
        <v>941</v>
      </c>
      <c r="AT226" s="136" t="s">
        <v>941</v>
      </c>
      <c r="AU226" s="136" t="s">
        <v>941</v>
      </c>
      <c r="AV226" s="136" t="s">
        <v>941</v>
      </c>
      <c r="AW226" s="136" t="s">
        <v>941</v>
      </c>
      <c r="AX226" s="136" t="s">
        <v>941</v>
      </c>
      <c r="AY226" s="136" t="s">
        <v>941</v>
      </c>
      <c r="AZ226" s="136" t="s">
        <v>941</v>
      </c>
      <c r="BA226" s="136" t="s">
        <v>941</v>
      </c>
      <c r="BB226" s="136" t="s">
        <v>941</v>
      </c>
      <c r="BC226" s="136" t="s">
        <v>941</v>
      </c>
      <c r="BD226" s="136" t="s">
        <v>941</v>
      </c>
      <c r="BE226" s="136" t="s">
        <v>941</v>
      </c>
      <c r="BF226" s="136" t="s">
        <v>941</v>
      </c>
      <c r="BG226" s="136" t="s">
        <v>941</v>
      </c>
      <c r="BH226" s="136" t="s">
        <v>941</v>
      </c>
      <c r="BI226" s="136" t="s">
        <v>941</v>
      </c>
      <c r="BJ226" s="136" t="s">
        <v>941</v>
      </c>
      <c r="BK226" s="136" t="s">
        <v>1054</v>
      </c>
      <c r="BL226" s="136" t="s">
        <v>941</v>
      </c>
      <c r="BM226" s="136" t="s">
        <v>941</v>
      </c>
      <c r="BN226" s="136" t="s">
        <v>941</v>
      </c>
      <c r="BO226" s="136" t="s">
        <v>1212</v>
      </c>
      <c r="BP226" s="136" t="s">
        <v>941</v>
      </c>
      <c r="BQ226" s="136" t="s">
        <v>941</v>
      </c>
      <c r="BR226" s="136" t="s">
        <v>941</v>
      </c>
      <c r="BS226" s="136" t="s">
        <v>941</v>
      </c>
      <c r="BT226" s="136" t="s">
        <v>941</v>
      </c>
      <c r="BU226" s="136" t="s">
        <v>941</v>
      </c>
      <c r="BV226" s="136" t="s">
        <v>941</v>
      </c>
      <c r="BW226" s="136" t="s">
        <v>941</v>
      </c>
      <c r="BX226" s="136" t="s">
        <v>941</v>
      </c>
      <c r="BY226" s="136" t="s">
        <v>941</v>
      </c>
      <c r="BZ226" s="136" t="s">
        <v>941</v>
      </c>
      <c r="CA226" s="136" t="s">
        <v>941</v>
      </c>
      <c r="CB226" s="136" t="s">
        <v>1137</v>
      </c>
      <c r="CC226" s="136" t="s">
        <v>956</v>
      </c>
      <c r="CD226" s="136" t="s">
        <v>8389</v>
      </c>
      <c r="CE226" s="136" t="s">
        <v>948</v>
      </c>
      <c r="CF226" s="136" t="s">
        <v>941</v>
      </c>
      <c r="CG226" s="136" t="s">
        <v>8389</v>
      </c>
      <c r="CH226" s="136" t="s">
        <v>948</v>
      </c>
      <c r="CI226" s="136" t="s">
        <v>941</v>
      </c>
      <c r="CJ226" s="136" t="s">
        <v>941</v>
      </c>
      <c r="CK226" s="136" t="s">
        <v>941</v>
      </c>
      <c r="CL226" s="136" t="s">
        <v>941</v>
      </c>
      <c r="CM226" s="136" t="s">
        <v>941</v>
      </c>
      <c r="CN226" s="136" t="s">
        <v>948</v>
      </c>
      <c r="CO226" s="136" t="s">
        <v>540</v>
      </c>
      <c r="CP226" s="136" t="s">
        <v>941</v>
      </c>
      <c r="CQ226" s="136" t="s">
        <v>941</v>
      </c>
      <c r="CR226" s="136" t="s">
        <v>941</v>
      </c>
      <c r="CS226" s="136" t="s">
        <v>941</v>
      </c>
      <c r="CT226" s="136" t="s">
        <v>941</v>
      </c>
      <c r="CU226" s="136" t="s">
        <v>941</v>
      </c>
      <c r="CV226" s="136" t="s">
        <v>941</v>
      </c>
      <c r="CW226" s="136" t="s">
        <v>941</v>
      </c>
      <c r="CX226" s="136" t="s">
        <v>8390</v>
      </c>
      <c r="CY226" s="136" t="s">
        <v>941</v>
      </c>
      <c r="CZ226" s="136" t="s">
        <v>941</v>
      </c>
      <c r="DA226" s="136" t="s">
        <v>941</v>
      </c>
      <c r="DB226" s="136" t="s">
        <v>941</v>
      </c>
      <c r="DC226" s="136" t="s">
        <v>941</v>
      </c>
      <c r="DD226" s="136" t="s">
        <v>941</v>
      </c>
      <c r="DE226" s="136" t="s">
        <v>941</v>
      </c>
      <c r="DF226" s="136" t="s">
        <v>941</v>
      </c>
      <c r="DG226" s="136" t="s">
        <v>941</v>
      </c>
      <c r="DH226" s="136" t="s">
        <v>941</v>
      </c>
      <c r="DI226" s="136" t="s">
        <v>941</v>
      </c>
      <c r="DJ226" s="136" t="s">
        <v>1692</v>
      </c>
      <c r="DK226" s="137">
        <v>42762.695347222223</v>
      </c>
      <c r="DL226" s="136" t="s">
        <v>1692</v>
      </c>
      <c r="DM226" s="137">
        <v>42762.695347222223</v>
      </c>
      <c r="DN226" s="133">
        <v>42086.58965277778</v>
      </c>
      <c r="DO226" s="132" t="s">
        <v>957</v>
      </c>
      <c r="DP226" s="133">
        <v>42086.58965277778</v>
      </c>
    </row>
    <row r="227" spans="1:120" ht="58" x14ac:dyDescent="0.35">
      <c r="A227" s="135">
        <v>226</v>
      </c>
      <c r="B227" s="136" t="s">
        <v>4364</v>
      </c>
      <c r="C227" s="135">
        <v>88</v>
      </c>
      <c r="D227" s="135" t="b">
        <v>1</v>
      </c>
      <c r="E227" s="136" t="s">
        <v>1196</v>
      </c>
      <c r="F227" s="136" t="s">
        <v>1444</v>
      </c>
      <c r="G227" s="136" t="s">
        <v>1005</v>
      </c>
      <c r="H227" s="136" t="s">
        <v>1445</v>
      </c>
      <c r="I227" s="136" t="s">
        <v>941</v>
      </c>
      <c r="J227" s="136" t="s">
        <v>1444</v>
      </c>
      <c r="K227" s="136" t="s">
        <v>941</v>
      </c>
      <c r="L227" s="136" t="s">
        <v>1445</v>
      </c>
      <c r="M227" s="136" t="s">
        <v>1446</v>
      </c>
      <c r="N227" s="136" t="s">
        <v>1447</v>
      </c>
      <c r="O227" s="136" t="s">
        <v>8391</v>
      </c>
      <c r="P227" s="136" t="s">
        <v>948</v>
      </c>
      <c r="Q227" s="136" t="s">
        <v>948</v>
      </c>
      <c r="R227" s="136" t="s">
        <v>948</v>
      </c>
      <c r="S227" s="136" t="s">
        <v>8391</v>
      </c>
      <c r="T227" s="136" t="s">
        <v>8392</v>
      </c>
      <c r="U227" s="136" t="s">
        <v>8393</v>
      </c>
      <c r="V227" s="136" t="s">
        <v>948</v>
      </c>
      <c r="W227" s="136" t="s">
        <v>948</v>
      </c>
      <c r="X227" s="136" t="s">
        <v>948</v>
      </c>
      <c r="Y227" s="136" t="s">
        <v>8394</v>
      </c>
      <c r="Z227" s="136" t="s">
        <v>8395</v>
      </c>
      <c r="AA227" s="136" t="s">
        <v>8396</v>
      </c>
      <c r="AB227" s="136" t="s">
        <v>8397</v>
      </c>
      <c r="AC227" s="136" t="s">
        <v>8398</v>
      </c>
      <c r="AD227" s="136" t="s">
        <v>8399</v>
      </c>
      <c r="AE227" s="136" t="s">
        <v>8400</v>
      </c>
      <c r="AF227" s="136" t="s">
        <v>8401</v>
      </c>
      <c r="AG227" s="136" t="s">
        <v>1742</v>
      </c>
      <c r="AH227" s="136" t="s">
        <v>8402</v>
      </c>
      <c r="AI227" s="136" t="s">
        <v>8403</v>
      </c>
      <c r="AJ227" s="136" t="s">
        <v>948</v>
      </c>
      <c r="AK227" s="136" t="s">
        <v>948</v>
      </c>
      <c r="AL227" s="136" t="s">
        <v>941</v>
      </c>
      <c r="AM227" s="136" t="s">
        <v>8404</v>
      </c>
      <c r="AN227" s="136" t="s">
        <v>941</v>
      </c>
      <c r="AO227" s="136" t="s">
        <v>941</v>
      </c>
      <c r="AP227" s="136" t="s">
        <v>941</v>
      </c>
      <c r="AQ227" s="136" t="s">
        <v>941</v>
      </c>
      <c r="AR227" s="136" t="s">
        <v>941</v>
      </c>
      <c r="AS227" s="136" t="s">
        <v>941</v>
      </c>
      <c r="AT227" s="136" t="s">
        <v>941</v>
      </c>
      <c r="AU227" s="136" t="s">
        <v>941</v>
      </c>
      <c r="AV227" s="136" t="s">
        <v>941</v>
      </c>
      <c r="AW227" s="136" t="s">
        <v>941</v>
      </c>
      <c r="AX227" s="136" t="s">
        <v>941</v>
      </c>
      <c r="AY227" s="136" t="s">
        <v>941</v>
      </c>
      <c r="AZ227" s="136" t="s">
        <v>941</v>
      </c>
      <c r="BA227" s="136" t="s">
        <v>941</v>
      </c>
      <c r="BB227" s="136" t="s">
        <v>941</v>
      </c>
      <c r="BC227" s="136" t="s">
        <v>941</v>
      </c>
      <c r="BD227" s="136" t="s">
        <v>941</v>
      </c>
      <c r="BE227" s="136" t="s">
        <v>941</v>
      </c>
      <c r="BF227" s="136" t="s">
        <v>941</v>
      </c>
      <c r="BG227" s="136" t="s">
        <v>941</v>
      </c>
      <c r="BH227" s="136" t="s">
        <v>941</v>
      </c>
      <c r="BI227" s="136" t="s">
        <v>941</v>
      </c>
      <c r="BJ227" s="136" t="s">
        <v>941</v>
      </c>
      <c r="BK227" s="136" t="s">
        <v>941</v>
      </c>
      <c r="BL227" s="136" t="s">
        <v>941</v>
      </c>
      <c r="BM227" s="136" t="s">
        <v>941</v>
      </c>
      <c r="BN227" s="136" t="s">
        <v>941</v>
      </c>
      <c r="BO227" s="136" t="s">
        <v>941</v>
      </c>
      <c r="BP227" s="136" t="s">
        <v>941</v>
      </c>
      <c r="BQ227" s="136" t="s">
        <v>941</v>
      </c>
      <c r="BR227" s="136" t="s">
        <v>941</v>
      </c>
      <c r="BS227" s="136" t="s">
        <v>941</v>
      </c>
      <c r="BT227" s="136" t="s">
        <v>941</v>
      </c>
      <c r="BU227" s="136" t="s">
        <v>941</v>
      </c>
      <c r="BV227" s="136" t="s">
        <v>941</v>
      </c>
      <c r="BW227" s="136" t="s">
        <v>941</v>
      </c>
      <c r="BX227" s="136" t="s">
        <v>941</v>
      </c>
      <c r="BY227" s="136" t="s">
        <v>941</v>
      </c>
      <c r="BZ227" s="136" t="s">
        <v>941</v>
      </c>
      <c r="CA227" s="136" t="s">
        <v>941</v>
      </c>
      <c r="CB227" s="136" t="s">
        <v>948</v>
      </c>
      <c r="CC227" s="136" t="s">
        <v>948</v>
      </c>
      <c r="CD227" s="136" t="s">
        <v>941</v>
      </c>
      <c r="CE227" s="136" t="s">
        <v>948</v>
      </c>
      <c r="CF227" s="136" t="s">
        <v>941</v>
      </c>
      <c r="CG227" s="136" t="s">
        <v>948</v>
      </c>
      <c r="CH227" s="136" t="s">
        <v>948</v>
      </c>
      <c r="CI227" s="136" t="s">
        <v>941</v>
      </c>
      <c r="CJ227" s="136" t="s">
        <v>941</v>
      </c>
      <c r="CK227" s="136" t="s">
        <v>941</v>
      </c>
      <c r="CL227" s="136" t="s">
        <v>941</v>
      </c>
      <c r="CM227" s="136" t="s">
        <v>941</v>
      </c>
      <c r="CN227" s="136" t="s">
        <v>948</v>
      </c>
      <c r="CO227" s="136" t="s">
        <v>540</v>
      </c>
      <c r="CP227" s="136" t="s">
        <v>941</v>
      </c>
      <c r="CQ227" s="136" t="s">
        <v>941</v>
      </c>
      <c r="CR227" s="136" t="s">
        <v>941</v>
      </c>
      <c r="CS227" s="136" t="s">
        <v>941</v>
      </c>
      <c r="CT227" s="136" t="s">
        <v>941</v>
      </c>
      <c r="CU227" s="136" t="s">
        <v>941</v>
      </c>
      <c r="CV227" s="136" t="s">
        <v>941</v>
      </c>
      <c r="CW227" s="136" t="s">
        <v>941</v>
      </c>
      <c r="CX227" s="136" t="s">
        <v>941</v>
      </c>
      <c r="CY227" s="136" t="s">
        <v>941</v>
      </c>
      <c r="CZ227" s="136" t="s">
        <v>941</v>
      </c>
      <c r="DA227" s="136" t="s">
        <v>941</v>
      </c>
      <c r="DB227" s="136" t="s">
        <v>941</v>
      </c>
      <c r="DC227" s="136" t="s">
        <v>941</v>
      </c>
      <c r="DD227" s="136" t="s">
        <v>941</v>
      </c>
      <c r="DE227" s="136" t="s">
        <v>941</v>
      </c>
      <c r="DF227" s="136" t="s">
        <v>941</v>
      </c>
      <c r="DG227" s="136" t="s">
        <v>941</v>
      </c>
      <c r="DH227" s="136" t="s">
        <v>941</v>
      </c>
      <c r="DI227" s="136" t="s">
        <v>941</v>
      </c>
      <c r="DJ227" s="136" t="s">
        <v>1692</v>
      </c>
      <c r="DK227" s="137">
        <v>42762.702847222223</v>
      </c>
      <c r="DL227" s="136" t="s">
        <v>1692</v>
      </c>
      <c r="DM227" s="137">
        <v>42762.702847222223</v>
      </c>
      <c r="DN227" s="133">
        <v>42086.589722222219</v>
      </c>
      <c r="DO227" s="132" t="s">
        <v>1353</v>
      </c>
      <c r="DP227" s="133">
        <v>42437.647175925929</v>
      </c>
    </row>
    <row r="228" spans="1:120" ht="72.5" x14ac:dyDescent="0.35">
      <c r="A228" s="135">
        <v>227</v>
      </c>
      <c r="B228" s="136" t="s">
        <v>4364</v>
      </c>
      <c r="C228" s="135">
        <v>235</v>
      </c>
      <c r="D228" s="135" t="b">
        <v>1</v>
      </c>
      <c r="E228" s="136" t="s">
        <v>941</v>
      </c>
      <c r="F228" s="136" t="s">
        <v>3447</v>
      </c>
      <c r="G228" s="136" t="s">
        <v>989</v>
      </c>
      <c r="H228" s="136" t="s">
        <v>2860</v>
      </c>
      <c r="I228" s="136" t="s">
        <v>7442</v>
      </c>
      <c r="J228" s="136" t="s">
        <v>3447</v>
      </c>
      <c r="K228" s="136" t="s">
        <v>941</v>
      </c>
      <c r="L228" s="136" t="s">
        <v>2860</v>
      </c>
      <c r="M228" s="136" t="s">
        <v>2861</v>
      </c>
      <c r="N228" s="136" t="s">
        <v>3448</v>
      </c>
      <c r="O228" s="136" t="s">
        <v>8405</v>
      </c>
      <c r="P228" s="136" t="s">
        <v>8406</v>
      </c>
      <c r="Q228" s="136" t="s">
        <v>8407</v>
      </c>
      <c r="R228" s="136" t="s">
        <v>948</v>
      </c>
      <c r="S228" s="136" t="s">
        <v>8408</v>
      </c>
      <c r="T228" s="136" t="s">
        <v>8409</v>
      </c>
      <c r="U228" s="136" t="s">
        <v>8410</v>
      </c>
      <c r="V228" s="136" t="s">
        <v>8411</v>
      </c>
      <c r="W228" s="136" t="s">
        <v>8411</v>
      </c>
      <c r="X228" s="136" t="s">
        <v>948</v>
      </c>
      <c r="Y228" s="136" t="s">
        <v>8412</v>
      </c>
      <c r="Z228" s="136" t="s">
        <v>8413</v>
      </c>
      <c r="AA228" s="136" t="s">
        <v>948</v>
      </c>
      <c r="AB228" s="136" t="s">
        <v>8414</v>
      </c>
      <c r="AC228" s="136" t="s">
        <v>948</v>
      </c>
      <c r="AD228" s="136" t="s">
        <v>8414</v>
      </c>
      <c r="AE228" s="136" t="s">
        <v>8415</v>
      </c>
      <c r="AF228" s="136" t="s">
        <v>8416</v>
      </c>
      <c r="AG228" s="136" t="s">
        <v>1036</v>
      </c>
      <c r="AH228" s="136" t="s">
        <v>8417</v>
      </c>
      <c r="AI228" s="136" t="s">
        <v>948</v>
      </c>
      <c r="AJ228" s="136" t="s">
        <v>948</v>
      </c>
      <c r="AK228" s="136" t="s">
        <v>948</v>
      </c>
      <c r="AL228" s="136" t="s">
        <v>941</v>
      </c>
      <c r="AM228" s="136" t="s">
        <v>8417</v>
      </c>
      <c r="AN228" s="136" t="s">
        <v>941</v>
      </c>
      <c r="AO228" s="136" t="s">
        <v>941</v>
      </c>
      <c r="AP228" s="136" t="s">
        <v>941</v>
      </c>
      <c r="AQ228" s="136" t="s">
        <v>941</v>
      </c>
      <c r="AR228" s="136" t="s">
        <v>941</v>
      </c>
      <c r="AS228" s="136" t="s">
        <v>941</v>
      </c>
      <c r="AT228" s="136" t="s">
        <v>941</v>
      </c>
      <c r="AU228" s="136" t="s">
        <v>941</v>
      </c>
      <c r="AV228" s="136" t="s">
        <v>941</v>
      </c>
      <c r="AW228" s="136" t="s">
        <v>941</v>
      </c>
      <c r="AX228" s="136" t="s">
        <v>941</v>
      </c>
      <c r="AY228" s="136" t="s">
        <v>941</v>
      </c>
      <c r="AZ228" s="136" t="s">
        <v>941</v>
      </c>
      <c r="BA228" s="136" t="s">
        <v>941</v>
      </c>
      <c r="BB228" s="136" t="s">
        <v>941</v>
      </c>
      <c r="BC228" s="136" t="s">
        <v>941</v>
      </c>
      <c r="BD228" s="136" t="s">
        <v>941</v>
      </c>
      <c r="BE228" s="136" t="s">
        <v>941</v>
      </c>
      <c r="BF228" s="136" t="s">
        <v>941</v>
      </c>
      <c r="BG228" s="136" t="s">
        <v>941</v>
      </c>
      <c r="BH228" s="136" t="s">
        <v>941</v>
      </c>
      <c r="BI228" s="136" t="s">
        <v>941</v>
      </c>
      <c r="BJ228" s="136" t="s">
        <v>941</v>
      </c>
      <c r="BK228" s="136" t="s">
        <v>1684</v>
      </c>
      <c r="BL228" s="136" t="s">
        <v>941</v>
      </c>
      <c r="BM228" s="136" t="s">
        <v>941</v>
      </c>
      <c r="BN228" s="136" t="s">
        <v>941</v>
      </c>
      <c r="BO228" s="136" t="s">
        <v>941</v>
      </c>
      <c r="BP228" s="136" t="s">
        <v>941</v>
      </c>
      <c r="BQ228" s="136" t="s">
        <v>941</v>
      </c>
      <c r="BR228" s="136" t="s">
        <v>941</v>
      </c>
      <c r="BS228" s="136" t="s">
        <v>941</v>
      </c>
      <c r="BT228" s="136" t="s">
        <v>941</v>
      </c>
      <c r="BU228" s="136" t="s">
        <v>941</v>
      </c>
      <c r="BV228" s="136" t="s">
        <v>941</v>
      </c>
      <c r="BW228" s="136" t="s">
        <v>941</v>
      </c>
      <c r="BX228" s="136" t="s">
        <v>941</v>
      </c>
      <c r="BY228" s="136" t="s">
        <v>941</v>
      </c>
      <c r="BZ228" s="136" t="s">
        <v>941</v>
      </c>
      <c r="CA228" s="136" t="s">
        <v>941</v>
      </c>
      <c r="CB228" s="136" t="s">
        <v>1684</v>
      </c>
      <c r="CC228" s="136" t="s">
        <v>956</v>
      </c>
      <c r="CD228" s="136" t="s">
        <v>8418</v>
      </c>
      <c r="CE228" s="136" t="s">
        <v>948</v>
      </c>
      <c r="CF228" s="136" t="s">
        <v>941</v>
      </c>
      <c r="CG228" s="136" t="s">
        <v>8418</v>
      </c>
      <c r="CH228" s="136" t="s">
        <v>948</v>
      </c>
      <c r="CI228" s="136" t="s">
        <v>941</v>
      </c>
      <c r="CJ228" s="136" t="s">
        <v>941</v>
      </c>
      <c r="CK228" s="136" t="s">
        <v>941</v>
      </c>
      <c r="CL228" s="136" t="s">
        <v>941</v>
      </c>
      <c r="CM228" s="136" t="s">
        <v>941</v>
      </c>
      <c r="CN228" s="136" t="s">
        <v>948</v>
      </c>
      <c r="CO228" s="136" t="s">
        <v>540</v>
      </c>
      <c r="CP228" s="136" t="s">
        <v>941</v>
      </c>
      <c r="CQ228" s="136" t="s">
        <v>941</v>
      </c>
      <c r="CR228" s="136" t="s">
        <v>941</v>
      </c>
      <c r="CS228" s="136" t="s">
        <v>941</v>
      </c>
      <c r="CT228" s="136" t="s">
        <v>941</v>
      </c>
      <c r="CU228" s="136" t="s">
        <v>941</v>
      </c>
      <c r="CV228" s="136" t="s">
        <v>941</v>
      </c>
      <c r="CW228" s="136" t="s">
        <v>941</v>
      </c>
      <c r="CX228" s="136" t="s">
        <v>941</v>
      </c>
      <c r="CY228" s="136" t="s">
        <v>941</v>
      </c>
      <c r="CZ228" s="136" t="s">
        <v>941</v>
      </c>
      <c r="DA228" s="136" t="s">
        <v>941</v>
      </c>
      <c r="DB228" s="136" t="s">
        <v>941</v>
      </c>
      <c r="DC228" s="136" t="s">
        <v>941</v>
      </c>
      <c r="DD228" s="136" t="s">
        <v>941</v>
      </c>
      <c r="DE228" s="136" t="s">
        <v>941</v>
      </c>
      <c r="DF228" s="136" t="s">
        <v>941</v>
      </c>
      <c r="DG228" s="136" t="s">
        <v>941</v>
      </c>
      <c r="DH228" s="136" t="s">
        <v>941</v>
      </c>
      <c r="DI228" s="136" t="s">
        <v>941</v>
      </c>
      <c r="DJ228" s="136" t="s">
        <v>1692</v>
      </c>
      <c r="DK228" s="137">
        <v>42762.706446759257</v>
      </c>
      <c r="DL228" s="136" t="s">
        <v>1692</v>
      </c>
      <c r="DM228" s="137">
        <v>42821.351666666669</v>
      </c>
      <c r="DN228" s="133">
        <v>42086.589733796296</v>
      </c>
      <c r="DO228" s="132" t="s">
        <v>957</v>
      </c>
      <c r="DP228" s="133">
        <v>42086.589733796296</v>
      </c>
    </row>
    <row r="229" spans="1:120" ht="58" x14ac:dyDescent="0.35">
      <c r="A229" s="135">
        <v>228</v>
      </c>
      <c r="B229" s="136" t="s">
        <v>4364</v>
      </c>
      <c r="C229" s="135">
        <v>593</v>
      </c>
      <c r="D229" s="135" t="b">
        <v>1</v>
      </c>
      <c r="E229" s="136" t="s">
        <v>941</v>
      </c>
      <c r="F229" s="136" t="s">
        <v>2334</v>
      </c>
      <c r="G229" s="136" t="s">
        <v>943</v>
      </c>
      <c r="H229" s="136" t="s">
        <v>8419</v>
      </c>
      <c r="I229" s="136" t="s">
        <v>7913</v>
      </c>
      <c r="J229" s="136" t="s">
        <v>2334</v>
      </c>
      <c r="K229" s="136" t="s">
        <v>941</v>
      </c>
      <c r="L229" s="136" t="s">
        <v>8420</v>
      </c>
      <c r="M229" s="136" t="s">
        <v>2335</v>
      </c>
      <c r="N229" s="136" t="s">
        <v>2336</v>
      </c>
      <c r="O229" s="136" t="s">
        <v>8421</v>
      </c>
      <c r="P229" s="136" t="s">
        <v>8422</v>
      </c>
      <c r="Q229" s="136" t="s">
        <v>948</v>
      </c>
      <c r="R229" s="136" t="s">
        <v>948</v>
      </c>
      <c r="S229" s="136" t="s">
        <v>8423</v>
      </c>
      <c r="T229" s="136" t="s">
        <v>8424</v>
      </c>
      <c r="U229" s="136" t="s">
        <v>8425</v>
      </c>
      <c r="V229" s="136" t="s">
        <v>8426</v>
      </c>
      <c r="W229" s="136" t="s">
        <v>8427</v>
      </c>
      <c r="X229" s="136" t="s">
        <v>8428</v>
      </c>
      <c r="Y229" s="136" t="s">
        <v>8429</v>
      </c>
      <c r="Z229" s="136" t="s">
        <v>8430</v>
      </c>
      <c r="AA229" s="136" t="s">
        <v>8431</v>
      </c>
      <c r="AB229" s="136" t="s">
        <v>8432</v>
      </c>
      <c r="AC229" s="136" t="s">
        <v>8433</v>
      </c>
      <c r="AD229" s="136" t="s">
        <v>8434</v>
      </c>
      <c r="AE229" s="136" t="s">
        <v>8435</v>
      </c>
      <c r="AF229" s="136" t="s">
        <v>8436</v>
      </c>
      <c r="AG229" s="136" t="s">
        <v>2337</v>
      </c>
      <c r="AH229" s="136" t="s">
        <v>8437</v>
      </c>
      <c r="AI229" s="136" t="s">
        <v>1797</v>
      </c>
      <c r="AJ229" s="136" t="s">
        <v>1394</v>
      </c>
      <c r="AK229" s="136" t="s">
        <v>948</v>
      </c>
      <c r="AL229" s="136" t="s">
        <v>941</v>
      </c>
      <c r="AM229" s="136" t="s">
        <v>8438</v>
      </c>
      <c r="AN229" s="136" t="s">
        <v>941</v>
      </c>
      <c r="AO229" s="136" t="s">
        <v>941</v>
      </c>
      <c r="AP229" s="136" t="s">
        <v>941</v>
      </c>
      <c r="AQ229" s="136" t="s">
        <v>941</v>
      </c>
      <c r="AR229" s="136" t="s">
        <v>941</v>
      </c>
      <c r="AS229" s="136" t="s">
        <v>941</v>
      </c>
      <c r="AT229" s="136" t="s">
        <v>941</v>
      </c>
      <c r="AU229" s="136" t="s">
        <v>941</v>
      </c>
      <c r="AV229" s="136" t="s">
        <v>941</v>
      </c>
      <c r="AW229" s="136" t="s">
        <v>941</v>
      </c>
      <c r="AX229" s="136" t="s">
        <v>941</v>
      </c>
      <c r="AY229" s="136" t="s">
        <v>941</v>
      </c>
      <c r="AZ229" s="136" t="s">
        <v>941</v>
      </c>
      <c r="BA229" s="136" t="s">
        <v>941</v>
      </c>
      <c r="BB229" s="136" t="s">
        <v>941</v>
      </c>
      <c r="BC229" s="136" t="s">
        <v>941</v>
      </c>
      <c r="BD229" s="136" t="s">
        <v>941</v>
      </c>
      <c r="BE229" s="136" t="s">
        <v>941</v>
      </c>
      <c r="BF229" s="136" t="s">
        <v>941</v>
      </c>
      <c r="BG229" s="136" t="s">
        <v>941</v>
      </c>
      <c r="BH229" s="136" t="s">
        <v>941</v>
      </c>
      <c r="BI229" s="136" t="s">
        <v>941</v>
      </c>
      <c r="BJ229" s="136" t="s">
        <v>941</v>
      </c>
      <c r="BK229" s="136" t="s">
        <v>1086</v>
      </c>
      <c r="BL229" s="136" t="s">
        <v>941</v>
      </c>
      <c r="BM229" s="136" t="s">
        <v>941</v>
      </c>
      <c r="BN229" s="136" t="s">
        <v>941</v>
      </c>
      <c r="BO229" s="136" t="s">
        <v>941</v>
      </c>
      <c r="BP229" s="136" t="s">
        <v>941</v>
      </c>
      <c r="BQ229" s="136" t="s">
        <v>941</v>
      </c>
      <c r="BR229" s="136" t="s">
        <v>941</v>
      </c>
      <c r="BS229" s="136" t="s">
        <v>941</v>
      </c>
      <c r="BT229" s="136" t="s">
        <v>941</v>
      </c>
      <c r="BU229" s="136" t="s">
        <v>941</v>
      </c>
      <c r="BV229" s="136" t="s">
        <v>941</v>
      </c>
      <c r="BW229" s="136" t="s">
        <v>941</v>
      </c>
      <c r="BX229" s="136" t="s">
        <v>941</v>
      </c>
      <c r="BY229" s="136" t="s">
        <v>941</v>
      </c>
      <c r="BZ229" s="136" t="s">
        <v>941</v>
      </c>
      <c r="CA229" s="136" t="s">
        <v>941</v>
      </c>
      <c r="CB229" s="136" t="s">
        <v>1086</v>
      </c>
      <c r="CC229" s="136" t="s">
        <v>948</v>
      </c>
      <c r="CD229" s="136" t="s">
        <v>941</v>
      </c>
      <c r="CE229" s="136" t="s">
        <v>948</v>
      </c>
      <c r="CF229" s="136" t="s">
        <v>941</v>
      </c>
      <c r="CG229" s="136" t="s">
        <v>948</v>
      </c>
      <c r="CH229" s="136" t="s">
        <v>948</v>
      </c>
      <c r="CI229" s="136" t="s">
        <v>941</v>
      </c>
      <c r="CJ229" s="136" t="s">
        <v>941</v>
      </c>
      <c r="CK229" s="136" t="s">
        <v>941</v>
      </c>
      <c r="CL229" s="136" t="s">
        <v>941</v>
      </c>
      <c r="CM229" s="136" t="s">
        <v>941</v>
      </c>
      <c r="CN229" s="136" t="s">
        <v>948</v>
      </c>
      <c r="CO229" s="136" t="s">
        <v>540</v>
      </c>
      <c r="CP229" s="136" t="s">
        <v>941</v>
      </c>
      <c r="CQ229" s="136" t="s">
        <v>941</v>
      </c>
      <c r="CR229" s="136" t="s">
        <v>941</v>
      </c>
      <c r="CS229" s="136" t="s">
        <v>941</v>
      </c>
      <c r="CT229" s="136" t="s">
        <v>941</v>
      </c>
      <c r="CU229" s="136" t="s">
        <v>941</v>
      </c>
      <c r="CV229" s="136" t="s">
        <v>941</v>
      </c>
      <c r="CW229" s="136" t="s">
        <v>941</v>
      </c>
      <c r="CX229" s="136" t="s">
        <v>941</v>
      </c>
      <c r="CY229" s="136" t="s">
        <v>941</v>
      </c>
      <c r="CZ229" s="136" t="s">
        <v>941</v>
      </c>
      <c r="DA229" s="136" t="s">
        <v>941</v>
      </c>
      <c r="DB229" s="136" t="s">
        <v>941</v>
      </c>
      <c r="DC229" s="136" t="s">
        <v>941</v>
      </c>
      <c r="DD229" s="136" t="s">
        <v>941</v>
      </c>
      <c r="DE229" s="136" t="s">
        <v>941</v>
      </c>
      <c r="DF229" s="136" t="s">
        <v>941</v>
      </c>
      <c r="DG229" s="136" t="s">
        <v>941</v>
      </c>
      <c r="DH229" s="136" t="s">
        <v>941</v>
      </c>
      <c r="DI229" s="136" t="s">
        <v>941</v>
      </c>
      <c r="DJ229" s="136" t="s">
        <v>1692</v>
      </c>
      <c r="DK229" s="137">
        <v>42762.71775462963</v>
      </c>
      <c r="DL229" s="136" t="s">
        <v>1692</v>
      </c>
      <c r="DM229" s="137">
        <v>42762.71775462963</v>
      </c>
      <c r="DN229" s="133">
        <v>42086.589756944442</v>
      </c>
      <c r="DO229" s="132" t="s">
        <v>957</v>
      </c>
      <c r="DP229" s="133">
        <v>42086.589756944442</v>
      </c>
    </row>
    <row r="230" spans="1:120" ht="29" x14ac:dyDescent="0.35">
      <c r="A230" s="135">
        <v>229</v>
      </c>
      <c r="B230" s="136" t="s">
        <v>4364</v>
      </c>
      <c r="C230" s="135">
        <v>500</v>
      </c>
      <c r="D230" s="135" t="b">
        <v>1</v>
      </c>
      <c r="E230" s="136" t="s">
        <v>941</v>
      </c>
      <c r="F230" s="136" t="s">
        <v>2334</v>
      </c>
      <c r="G230" s="136" t="s">
        <v>943</v>
      </c>
      <c r="H230" s="136" t="s">
        <v>2458</v>
      </c>
      <c r="I230" s="136" t="s">
        <v>7913</v>
      </c>
      <c r="J230" s="136" t="s">
        <v>2581</v>
      </c>
      <c r="K230" s="136" t="s">
        <v>941</v>
      </c>
      <c r="L230" s="136" t="s">
        <v>941</v>
      </c>
      <c r="M230" s="136" t="s">
        <v>941</v>
      </c>
      <c r="N230" s="136" t="s">
        <v>941</v>
      </c>
      <c r="O230" s="136" t="s">
        <v>8439</v>
      </c>
      <c r="P230" s="136" t="s">
        <v>8440</v>
      </c>
      <c r="Q230" s="136" t="s">
        <v>948</v>
      </c>
      <c r="R230" s="136" t="s">
        <v>948</v>
      </c>
      <c r="S230" s="136" t="s">
        <v>8441</v>
      </c>
      <c r="T230" s="136" t="s">
        <v>8442</v>
      </c>
      <c r="U230" s="136" t="s">
        <v>8443</v>
      </c>
      <c r="V230" s="136" t="s">
        <v>948</v>
      </c>
      <c r="W230" s="136" t="s">
        <v>948</v>
      </c>
      <c r="X230" s="136" t="s">
        <v>948</v>
      </c>
      <c r="Y230" s="136" t="s">
        <v>8444</v>
      </c>
      <c r="Z230" s="136" t="s">
        <v>8445</v>
      </c>
      <c r="AA230" s="136" t="s">
        <v>8446</v>
      </c>
      <c r="AB230" s="136" t="s">
        <v>8447</v>
      </c>
      <c r="AC230" s="136" t="s">
        <v>948</v>
      </c>
      <c r="AD230" s="136" t="s">
        <v>8447</v>
      </c>
      <c r="AE230" s="136" t="s">
        <v>8448</v>
      </c>
      <c r="AF230" s="136" t="s">
        <v>8449</v>
      </c>
      <c r="AG230" s="136" t="s">
        <v>2461</v>
      </c>
      <c r="AH230" s="136" t="s">
        <v>8450</v>
      </c>
      <c r="AI230" s="136" t="s">
        <v>948</v>
      </c>
      <c r="AJ230" s="136" t="s">
        <v>2140</v>
      </c>
      <c r="AK230" s="136" t="s">
        <v>948</v>
      </c>
      <c r="AL230" s="136" t="s">
        <v>941</v>
      </c>
      <c r="AM230" s="136" t="s">
        <v>8451</v>
      </c>
      <c r="AN230" s="136" t="s">
        <v>941</v>
      </c>
      <c r="AO230" s="136" t="s">
        <v>941</v>
      </c>
      <c r="AP230" s="136" t="s">
        <v>941</v>
      </c>
      <c r="AQ230" s="136" t="s">
        <v>941</v>
      </c>
      <c r="AR230" s="136" t="s">
        <v>941</v>
      </c>
      <c r="AS230" s="136" t="s">
        <v>941</v>
      </c>
      <c r="AT230" s="136" t="s">
        <v>941</v>
      </c>
      <c r="AU230" s="136" t="s">
        <v>941</v>
      </c>
      <c r="AV230" s="136" t="s">
        <v>941</v>
      </c>
      <c r="AW230" s="136" t="s">
        <v>941</v>
      </c>
      <c r="AX230" s="136" t="s">
        <v>941</v>
      </c>
      <c r="AY230" s="136" t="s">
        <v>941</v>
      </c>
      <c r="AZ230" s="136" t="s">
        <v>941</v>
      </c>
      <c r="BA230" s="136" t="s">
        <v>941</v>
      </c>
      <c r="BB230" s="136" t="s">
        <v>941</v>
      </c>
      <c r="BC230" s="136" t="s">
        <v>941</v>
      </c>
      <c r="BD230" s="136" t="s">
        <v>941</v>
      </c>
      <c r="BE230" s="136" t="s">
        <v>941</v>
      </c>
      <c r="BF230" s="136" t="s">
        <v>941</v>
      </c>
      <c r="BG230" s="136" t="s">
        <v>941</v>
      </c>
      <c r="BH230" s="136" t="s">
        <v>941</v>
      </c>
      <c r="BI230" s="136" t="s">
        <v>941</v>
      </c>
      <c r="BJ230" s="136" t="s">
        <v>941</v>
      </c>
      <c r="BK230" s="136" t="s">
        <v>941</v>
      </c>
      <c r="BL230" s="136" t="s">
        <v>941</v>
      </c>
      <c r="BM230" s="136" t="s">
        <v>941</v>
      </c>
      <c r="BN230" s="136" t="s">
        <v>941</v>
      </c>
      <c r="BO230" s="136" t="s">
        <v>941</v>
      </c>
      <c r="BP230" s="136" t="s">
        <v>941</v>
      </c>
      <c r="BQ230" s="136" t="s">
        <v>941</v>
      </c>
      <c r="BR230" s="136" t="s">
        <v>1950</v>
      </c>
      <c r="BS230" s="136" t="s">
        <v>3960</v>
      </c>
      <c r="BT230" s="136" t="s">
        <v>941</v>
      </c>
      <c r="BU230" s="136" t="s">
        <v>941</v>
      </c>
      <c r="BV230" s="136" t="s">
        <v>941</v>
      </c>
      <c r="BW230" s="136" t="s">
        <v>941</v>
      </c>
      <c r="BX230" s="136" t="s">
        <v>941</v>
      </c>
      <c r="BY230" s="136" t="s">
        <v>941</v>
      </c>
      <c r="BZ230" s="136" t="s">
        <v>941</v>
      </c>
      <c r="CA230" s="136" t="s">
        <v>941</v>
      </c>
      <c r="CB230" s="136" t="s">
        <v>3960</v>
      </c>
      <c r="CC230" s="136" t="s">
        <v>948</v>
      </c>
      <c r="CD230" s="136" t="s">
        <v>941</v>
      </c>
      <c r="CE230" s="136" t="s">
        <v>948</v>
      </c>
      <c r="CF230" s="136" t="s">
        <v>941</v>
      </c>
      <c r="CG230" s="136" t="s">
        <v>948</v>
      </c>
      <c r="CH230" s="136" t="s">
        <v>948</v>
      </c>
      <c r="CI230" s="136" t="s">
        <v>941</v>
      </c>
      <c r="CJ230" s="136" t="s">
        <v>941</v>
      </c>
      <c r="CK230" s="136" t="s">
        <v>941</v>
      </c>
      <c r="CL230" s="136" t="s">
        <v>941</v>
      </c>
      <c r="CM230" s="136" t="s">
        <v>941</v>
      </c>
      <c r="CN230" s="136" t="s">
        <v>948</v>
      </c>
      <c r="CO230" s="136" t="s">
        <v>540</v>
      </c>
      <c r="CP230" s="136" t="s">
        <v>941</v>
      </c>
      <c r="CQ230" s="136" t="s">
        <v>941</v>
      </c>
      <c r="CR230" s="136" t="s">
        <v>941</v>
      </c>
      <c r="CS230" s="136" t="s">
        <v>941</v>
      </c>
      <c r="CT230" s="136" t="s">
        <v>941</v>
      </c>
      <c r="CU230" s="136" t="s">
        <v>941</v>
      </c>
      <c r="CV230" s="136" t="s">
        <v>941</v>
      </c>
      <c r="CW230" s="136" t="s">
        <v>941</v>
      </c>
      <c r="CX230" s="136" t="s">
        <v>941</v>
      </c>
      <c r="CY230" s="136" t="s">
        <v>941</v>
      </c>
      <c r="CZ230" s="136" t="s">
        <v>941</v>
      </c>
      <c r="DA230" s="136" t="s">
        <v>941</v>
      </c>
      <c r="DB230" s="136" t="s">
        <v>941</v>
      </c>
      <c r="DC230" s="136" t="s">
        <v>941</v>
      </c>
      <c r="DD230" s="136" t="s">
        <v>941</v>
      </c>
      <c r="DE230" s="136" t="s">
        <v>941</v>
      </c>
      <c r="DF230" s="136" t="s">
        <v>941</v>
      </c>
      <c r="DG230" s="136" t="s">
        <v>941</v>
      </c>
      <c r="DH230" s="136" t="s">
        <v>941</v>
      </c>
      <c r="DI230" s="136" t="s">
        <v>941</v>
      </c>
      <c r="DJ230" s="136" t="s">
        <v>1692</v>
      </c>
      <c r="DK230" s="137">
        <v>42762.719513888886</v>
      </c>
      <c r="DL230" s="136" t="s">
        <v>1353</v>
      </c>
      <c r="DM230" s="137">
        <v>42775.625034722223</v>
      </c>
      <c r="DN230" s="133">
        <v>42086.589768518519</v>
      </c>
      <c r="DO230" s="132" t="s">
        <v>957</v>
      </c>
      <c r="DP230" s="133">
        <v>42086.589768518519</v>
      </c>
    </row>
    <row r="231" spans="1:120" ht="58" x14ac:dyDescent="0.35">
      <c r="A231" s="135">
        <v>230</v>
      </c>
      <c r="B231" s="136" t="s">
        <v>4364</v>
      </c>
      <c r="C231" s="135">
        <v>188</v>
      </c>
      <c r="D231" s="135" t="b">
        <v>1</v>
      </c>
      <c r="E231" s="136" t="s">
        <v>941</v>
      </c>
      <c r="F231" s="136" t="s">
        <v>1228</v>
      </c>
      <c r="G231" s="136" t="s">
        <v>1010</v>
      </c>
      <c r="H231" s="136" t="s">
        <v>3297</v>
      </c>
      <c r="I231" s="136" t="s">
        <v>3166</v>
      </c>
      <c r="J231" s="136" t="s">
        <v>1229</v>
      </c>
      <c r="K231" s="136" t="s">
        <v>941</v>
      </c>
      <c r="L231" s="136" t="s">
        <v>3298</v>
      </c>
      <c r="M231" s="136" t="s">
        <v>3299</v>
      </c>
      <c r="N231" s="136" t="s">
        <v>1230</v>
      </c>
      <c r="O231" s="136" t="s">
        <v>8452</v>
      </c>
      <c r="P231" s="136" t="s">
        <v>8453</v>
      </c>
      <c r="Q231" s="136" t="s">
        <v>1355</v>
      </c>
      <c r="R231" s="136" t="s">
        <v>948</v>
      </c>
      <c r="S231" s="136" t="s">
        <v>8454</v>
      </c>
      <c r="T231" s="136" t="s">
        <v>8455</v>
      </c>
      <c r="U231" s="136" t="s">
        <v>8456</v>
      </c>
      <c r="V231" s="136" t="s">
        <v>8457</v>
      </c>
      <c r="W231" s="136" t="s">
        <v>8458</v>
      </c>
      <c r="X231" s="136" t="s">
        <v>8459</v>
      </c>
      <c r="Y231" s="136" t="s">
        <v>8460</v>
      </c>
      <c r="Z231" s="136" t="s">
        <v>8461</v>
      </c>
      <c r="AA231" s="136" t="s">
        <v>8462</v>
      </c>
      <c r="AB231" s="136" t="s">
        <v>8463</v>
      </c>
      <c r="AC231" s="136" t="s">
        <v>948</v>
      </c>
      <c r="AD231" s="136" t="s">
        <v>8463</v>
      </c>
      <c r="AE231" s="136" t="s">
        <v>8464</v>
      </c>
      <c r="AF231" s="136" t="s">
        <v>8465</v>
      </c>
      <c r="AG231" s="136" t="s">
        <v>1275</v>
      </c>
      <c r="AH231" s="136" t="s">
        <v>8466</v>
      </c>
      <c r="AI231" s="136" t="s">
        <v>2344</v>
      </c>
      <c r="AJ231" s="136" t="s">
        <v>948</v>
      </c>
      <c r="AK231" s="136" t="s">
        <v>948</v>
      </c>
      <c r="AL231" s="136" t="s">
        <v>941</v>
      </c>
      <c r="AM231" s="136" t="s">
        <v>8467</v>
      </c>
      <c r="AN231" s="136" t="s">
        <v>941</v>
      </c>
      <c r="AO231" s="136" t="s">
        <v>941</v>
      </c>
      <c r="AP231" s="136" t="s">
        <v>941</v>
      </c>
      <c r="AQ231" s="136" t="s">
        <v>941</v>
      </c>
      <c r="AR231" s="136" t="s">
        <v>941</v>
      </c>
      <c r="AS231" s="136" t="s">
        <v>941</v>
      </c>
      <c r="AT231" s="136" t="s">
        <v>941</v>
      </c>
      <c r="AU231" s="136" t="s">
        <v>941</v>
      </c>
      <c r="AV231" s="136" t="s">
        <v>941</v>
      </c>
      <c r="AW231" s="136" t="s">
        <v>941</v>
      </c>
      <c r="AX231" s="136" t="s">
        <v>941</v>
      </c>
      <c r="AY231" s="136" t="s">
        <v>941</v>
      </c>
      <c r="AZ231" s="136" t="s">
        <v>941</v>
      </c>
      <c r="BA231" s="136" t="s">
        <v>941</v>
      </c>
      <c r="BB231" s="136" t="s">
        <v>941</v>
      </c>
      <c r="BC231" s="136" t="s">
        <v>941</v>
      </c>
      <c r="BD231" s="136" t="s">
        <v>941</v>
      </c>
      <c r="BE231" s="136" t="s">
        <v>941</v>
      </c>
      <c r="BF231" s="136" t="s">
        <v>941</v>
      </c>
      <c r="BG231" s="136" t="s">
        <v>941</v>
      </c>
      <c r="BH231" s="136" t="s">
        <v>941</v>
      </c>
      <c r="BI231" s="136" t="s">
        <v>941</v>
      </c>
      <c r="BJ231" s="136" t="s">
        <v>941</v>
      </c>
      <c r="BK231" s="136" t="s">
        <v>941</v>
      </c>
      <c r="BL231" s="136" t="s">
        <v>941</v>
      </c>
      <c r="BM231" s="136" t="s">
        <v>941</v>
      </c>
      <c r="BN231" s="136" t="s">
        <v>941</v>
      </c>
      <c r="BO231" s="136" t="s">
        <v>941</v>
      </c>
      <c r="BP231" s="136" t="s">
        <v>941</v>
      </c>
      <c r="BQ231" s="136" t="s">
        <v>941</v>
      </c>
      <c r="BR231" s="136" t="s">
        <v>941</v>
      </c>
      <c r="BS231" s="136" t="s">
        <v>941</v>
      </c>
      <c r="BT231" s="136" t="s">
        <v>941</v>
      </c>
      <c r="BU231" s="136" t="s">
        <v>941</v>
      </c>
      <c r="BV231" s="136" t="s">
        <v>941</v>
      </c>
      <c r="BW231" s="136" t="s">
        <v>941</v>
      </c>
      <c r="BX231" s="136" t="s">
        <v>941</v>
      </c>
      <c r="BY231" s="136" t="s">
        <v>941</v>
      </c>
      <c r="BZ231" s="136" t="s">
        <v>941</v>
      </c>
      <c r="CA231" s="136" t="s">
        <v>941</v>
      </c>
      <c r="CB231" s="136" t="s">
        <v>948</v>
      </c>
      <c r="CC231" s="136" t="s">
        <v>948</v>
      </c>
      <c r="CD231" s="136" t="s">
        <v>941</v>
      </c>
      <c r="CE231" s="136" t="s">
        <v>948</v>
      </c>
      <c r="CF231" s="136" t="s">
        <v>941</v>
      </c>
      <c r="CG231" s="136" t="s">
        <v>948</v>
      </c>
      <c r="CH231" s="136" t="s">
        <v>948</v>
      </c>
      <c r="CI231" s="136" t="s">
        <v>941</v>
      </c>
      <c r="CJ231" s="136" t="s">
        <v>941</v>
      </c>
      <c r="CK231" s="136" t="s">
        <v>941</v>
      </c>
      <c r="CL231" s="136" t="s">
        <v>941</v>
      </c>
      <c r="CM231" s="136" t="s">
        <v>941</v>
      </c>
      <c r="CN231" s="136" t="s">
        <v>948</v>
      </c>
      <c r="CO231" s="136" t="s">
        <v>540</v>
      </c>
      <c r="CP231" s="136" t="s">
        <v>941</v>
      </c>
      <c r="CQ231" s="136" t="s">
        <v>941</v>
      </c>
      <c r="CR231" s="136" t="s">
        <v>941</v>
      </c>
      <c r="CS231" s="136" t="s">
        <v>941</v>
      </c>
      <c r="CT231" s="136" t="s">
        <v>941</v>
      </c>
      <c r="CU231" s="136" t="s">
        <v>941</v>
      </c>
      <c r="CV231" s="136" t="s">
        <v>941</v>
      </c>
      <c r="CW231" s="136" t="s">
        <v>941</v>
      </c>
      <c r="CX231" s="136" t="s">
        <v>941</v>
      </c>
      <c r="CY231" s="136" t="s">
        <v>941</v>
      </c>
      <c r="CZ231" s="136" t="s">
        <v>941</v>
      </c>
      <c r="DA231" s="136" t="s">
        <v>941</v>
      </c>
      <c r="DB231" s="136" t="s">
        <v>941</v>
      </c>
      <c r="DC231" s="136" t="s">
        <v>941</v>
      </c>
      <c r="DD231" s="136" t="s">
        <v>941</v>
      </c>
      <c r="DE231" s="136" t="s">
        <v>941</v>
      </c>
      <c r="DF231" s="136" t="s">
        <v>941</v>
      </c>
      <c r="DG231" s="136" t="s">
        <v>941</v>
      </c>
      <c r="DH231" s="136" t="s">
        <v>941</v>
      </c>
      <c r="DI231" s="136" t="s">
        <v>941</v>
      </c>
      <c r="DJ231" s="136" t="s">
        <v>1353</v>
      </c>
      <c r="DK231" s="137">
        <v>42765.378622685188</v>
      </c>
      <c r="DL231" s="136" t="s">
        <v>1353</v>
      </c>
      <c r="DM231" s="137">
        <v>42765.378622685188</v>
      </c>
      <c r="DN231" s="133">
        <v>42086.589791666665</v>
      </c>
      <c r="DO231" s="132" t="s">
        <v>957</v>
      </c>
      <c r="DP231" s="133">
        <v>42086.589791666665</v>
      </c>
    </row>
    <row r="232" spans="1:120" ht="58" x14ac:dyDescent="0.35">
      <c r="A232" s="135">
        <v>231</v>
      </c>
      <c r="B232" s="136" t="s">
        <v>4364</v>
      </c>
      <c r="C232" s="135">
        <v>71</v>
      </c>
      <c r="D232" s="135" t="b">
        <v>1</v>
      </c>
      <c r="E232" s="136" t="s">
        <v>941</v>
      </c>
      <c r="F232" s="136" t="s">
        <v>1592</v>
      </c>
      <c r="G232" s="136" t="s">
        <v>943</v>
      </c>
      <c r="H232" s="136" t="s">
        <v>8468</v>
      </c>
      <c r="I232" s="136" t="s">
        <v>7913</v>
      </c>
      <c r="J232" s="136" t="s">
        <v>1592</v>
      </c>
      <c r="K232" s="136" t="s">
        <v>941</v>
      </c>
      <c r="L232" s="136" t="s">
        <v>8468</v>
      </c>
      <c r="M232" s="136" t="s">
        <v>8469</v>
      </c>
      <c r="N232" s="136" t="s">
        <v>1594</v>
      </c>
      <c r="O232" s="136" t="s">
        <v>8470</v>
      </c>
      <c r="P232" s="136" t="s">
        <v>3691</v>
      </c>
      <c r="Q232" s="136" t="s">
        <v>948</v>
      </c>
      <c r="R232" s="136" t="s">
        <v>948</v>
      </c>
      <c r="S232" s="136" t="s">
        <v>8471</v>
      </c>
      <c r="T232" s="136" t="s">
        <v>8472</v>
      </c>
      <c r="U232" s="136" t="s">
        <v>8473</v>
      </c>
      <c r="V232" s="136" t="s">
        <v>948</v>
      </c>
      <c r="W232" s="136" t="s">
        <v>948</v>
      </c>
      <c r="X232" s="136" t="s">
        <v>948</v>
      </c>
      <c r="Y232" s="136" t="s">
        <v>8474</v>
      </c>
      <c r="Z232" s="136" t="s">
        <v>1595</v>
      </c>
      <c r="AA232" s="136" t="s">
        <v>948</v>
      </c>
      <c r="AB232" s="136" t="s">
        <v>8475</v>
      </c>
      <c r="AC232" s="136" t="s">
        <v>948</v>
      </c>
      <c r="AD232" s="136" t="s">
        <v>8475</v>
      </c>
      <c r="AE232" s="136" t="s">
        <v>8476</v>
      </c>
      <c r="AF232" s="136" t="s">
        <v>8477</v>
      </c>
      <c r="AG232" s="136" t="s">
        <v>1101</v>
      </c>
      <c r="AH232" s="136" t="s">
        <v>8478</v>
      </c>
      <c r="AI232" s="136" t="s">
        <v>3193</v>
      </c>
      <c r="AJ232" s="136" t="s">
        <v>2120</v>
      </c>
      <c r="AK232" s="136" t="s">
        <v>948</v>
      </c>
      <c r="AL232" s="136" t="s">
        <v>941</v>
      </c>
      <c r="AM232" s="136" t="s">
        <v>8479</v>
      </c>
      <c r="AN232" s="136" t="s">
        <v>941</v>
      </c>
      <c r="AO232" s="136" t="s">
        <v>941</v>
      </c>
      <c r="AP232" s="136" t="s">
        <v>941</v>
      </c>
      <c r="AQ232" s="136" t="s">
        <v>941</v>
      </c>
      <c r="AR232" s="136" t="s">
        <v>941</v>
      </c>
      <c r="AS232" s="136" t="s">
        <v>941</v>
      </c>
      <c r="AT232" s="136" t="s">
        <v>941</v>
      </c>
      <c r="AU232" s="136" t="s">
        <v>941</v>
      </c>
      <c r="AV232" s="136" t="s">
        <v>941</v>
      </c>
      <c r="AW232" s="136" t="s">
        <v>941</v>
      </c>
      <c r="AX232" s="136" t="s">
        <v>941</v>
      </c>
      <c r="AY232" s="136" t="s">
        <v>941</v>
      </c>
      <c r="AZ232" s="136" t="s">
        <v>941</v>
      </c>
      <c r="BA232" s="136" t="s">
        <v>941</v>
      </c>
      <c r="BB232" s="136" t="s">
        <v>941</v>
      </c>
      <c r="BC232" s="136" t="s">
        <v>941</v>
      </c>
      <c r="BD232" s="136" t="s">
        <v>941</v>
      </c>
      <c r="BE232" s="136" t="s">
        <v>941</v>
      </c>
      <c r="BF232" s="136" t="s">
        <v>941</v>
      </c>
      <c r="BG232" s="136" t="s">
        <v>941</v>
      </c>
      <c r="BH232" s="136" t="s">
        <v>941</v>
      </c>
      <c r="BI232" s="136" t="s">
        <v>941</v>
      </c>
      <c r="BJ232" s="136" t="s">
        <v>941</v>
      </c>
      <c r="BK232" s="136" t="s">
        <v>941</v>
      </c>
      <c r="BL232" s="136" t="s">
        <v>941</v>
      </c>
      <c r="BM232" s="136" t="s">
        <v>941</v>
      </c>
      <c r="BN232" s="136" t="s">
        <v>941</v>
      </c>
      <c r="BO232" s="136" t="s">
        <v>941</v>
      </c>
      <c r="BP232" s="136" t="s">
        <v>941</v>
      </c>
      <c r="BQ232" s="136" t="s">
        <v>941</v>
      </c>
      <c r="BR232" s="136" t="s">
        <v>941</v>
      </c>
      <c r="BS232" s="136" t="s">
        <v>941</v>
      </c>
      <c r="BT232" s="136" t="s">
        <v>941</v>
      </c>
      <c r="BU232" s="136" t="s">
        <v>941</v>
      </c>
      <c r="BV232" s="136" t="s">
        <v>941</v>
      </c>
      <c r="BW232" s="136" t="s">
        <v>941</v>
      </c>
      <c r="BX232" s="136" t="s">
        <v>941</v>
      </c>
      <c r="BY232" s="136" t="s">
        <v>941</v>
      </c>
      <c r="BZ232" s="136" t="s">
        <v>941</v>
      </c>
      <c r="CA232" s="136" t="s">
        <v>941</v>
      </c>
      <c r="CB232" s="136" t="s">
        <v>948</v>
      </c>
      <c r="CC232" s="136" t="s">
        <v>948</v>
      </c>
      <c r="CD232" s="136" t="s">
        <v>941</v>
      </c>
      <c r="CE232" s="136" t="s">
        <v>948</v>
      </c>
      <c r="CF232" s="136" t="s">
        <v>941</v>
      </c>
      <c r="CG232" s="136" t="s">
        <v>948</v>
      </c>
      <c r="CH232" s="136" t="s">
        <v>948</v>
      </c>
      <c r="CI232" s="136" t="s">
        <v>941</v>
      </c>
      <c r="CJ232" s="136" t="s">
        <v>941</v>
      </c>
      <c r="CK232" s="136" t="s">
        <v>941</v>
      </c>
      <c r="CL232" s="136" t="s">
        <v>941</v>
      </c>
      <c r="CM232" s="136" t="s">
        <v>941</v>
      </c>
      <c r="CN232" s="136" t="s">
        <v>948</v>
      </c>
      <c r="CO232" s="136" t="s">
        <v>540</v>
      </c>
      <c r="CP232" s="136" t="s">
        <v>941</v>
      </c>
      <c r="CQ232" s="136" t="s">
        <v>941</v>
      </c>
      <c r="CR232" s="136" t="s">
        <v>941</v>
      </c>
      <c r="CS232" s="136" t="s">
        <v>941</v>
      </c>
      <c r="CT232" s="136" t="s">
        <v>941</v>
      </c>
      <c r="CU232" s="136" t="s">
        <v>941</v>
      </c>
      <c r="CV232" s="136" t="s">
        <v>941</v>
      </c>
      <c r="CW232" s="136" t="s">
        <v>941</v>
      </c>
      <c r="CX232" s="136" t="s">
        <v>941</v>
      </c>
      <c r="CY232" s="136" t="s">
        <v>941</v>
      </c>
      <c r="CZ232" s="136" t="s">
        <v>941</v>
      </c>
      <c r="DA232" s="136" t="s">
        <v>941</v>
      </c>
      <c r="DB232" s="136" t="s">
        <v>941</v>
      </c>
      <c r="DC232" s="136" t="s">
        <v>941</v>
      </c>
      <c r="DD232" s="136" t="s">
        <v>941</v>
      </c>
      <c r="DE232" s="136" t="s">
        <v>941</v>
      </c>
      <c r="DF232" s="136" t="s">
        <v>941</v>
      </c>
      <c r="DG232" s="136" t="s">
        <v>941</v>
      </c>
      <c r="DH232" s="136" t="s">
        <v>941</v>
      </c>
      <c r="DI232" s="136" t="s">
        <v>941</v>
      </c>
      <c r="DJ232" s="136" t="s">
        <v>1692</v>
      </c>
      <c r="DK232" s="137">
        <v>42765.381458333337</v>
      </c>
      <c r="DL232" s="136" t="s">
        <v>1692</v>
      </c>
      <c r="DM232" s="137">
        <v>42765.381458333337</v>
      </c>
      <c r="DN232" s="133">
        <v>42086.589814814812</v>
      </c>
      <c r="DO232" s="132" t="s">
        <v>957</v>
      </c>
      <c r="DP232" s="133">
        <v>42086.589814814812</v>
      </c>
    </row>
    <row r="233" spans="1:120" ht="58" x14ac:dyDescent="0.35">
      <c r="A233" s="135">
        <v>233</v>
      </c>
      <c r="B233" s="136" t="s">
        <v>4364</v>
      </c>
      <c r="C233" s="135">
        <v>621</v>
      </c>
      <c r="D233" s="135" t="b">
        <v>1</v>
      </c>
      <c r="E233" s="136" t="s">
        <v>941</v>
      </c>
      <c r="F233" s="136" t="s">
        <v>2242</v>
      </c>
      <c r="G233" s="136" t="s">
        <v>943</v>
      </c>
      <c r="H233" s="136" t="s">
        <v>2243</v>
      </c>
      <c r="I233" s="136" t="s">
        <v>8480</v>
      </c>
      <c r="J233" s="136" t="s">
        <v>2242</v>
      </c>
      <c r="K233" s="136" t="s">
        <v>941</v>
      </c>
      <c r="L233" s="136" t="s">
        <v>2243</v>
      </c>
      <c r="M233" s="136" t="s">
        <v>2243</v>
      </c>
      <c r="N233" s="136" t="s">
        <v>2244</v>
      </c>
      <c r="O233" s="136" t="s">
        <v>8481</v>
      </c>
      <c r="P233" s="136" t="s">
        <v>8482</v>
      </c>
      <c r="Q233" s="136" t="s">
        <v>948</v>
      </c>
      <c r="R233" s="136" t="s">
        <v>948</v>
      </c>
      <c r="S233" s="136" t="s">
        <v>8483</v>
      </c>
      <c r="T233" s="136" t="s">
        <v>8484</v>
      </c>
      <c r="U233" s="136" t="s">
        <v>8485</v>
      </c>
      <c r="V233" s="136" t="s">
        <v>8486</v>
      </c>
      <c r="W233" s="136" t="s">
        <v>8487</v>
      </c>
      <c r="X233" s="136" t="s">
        <v>8488</v>
      </c>
      <c r="Y233" s="136" t="s">
        <v>8489</v>
      </c>
      <c r="Z233" s="136" t="s">
        <v>8490</v>
      </c>
      <c r="AA233" s="136" t="s">
        <v>8491</v>
      </c>
      <c r="AB233" s="136" t="s">
        <v>8492</v>
      </c>
      <c r="AC233" s="136" t="s">
        <v>8493</v>
      </c>
      <c r="AD233" s="136" t="s">
        <v>8494</v>
      </c>
      <c r="AE233" s="136" t="s">
        <v>8495</v>
      </c>
      <c r="AF233" s="136" t="s">
        <v>8496</v>
      </c>
      <c r="AG233" s="136" t="s">
        <v>2245</v>
      </c>
      <c r="AH233" s="136" t="s">
        <v>8497</v>
      </c>
      <c r="AI233" s="136" t="s">
        <v>8498</v>
      </c>
      <c r="AJ233" s="136" t="s">
        <v>2028</v>
      </c>
      <c r="AK233" s="136" t="s">
        <v>948</v>
      </c>
      <c r="AL233" s="136" t="s">
        <v>941</v>
      </c>
      <c r="AM233" s="136" t="s">
        <v>8499</v>
      </c>
      <c r="AN233" s="136" t="s">
        <v>941</v>
      </c>
      <c r="AO233" s="136" t="s">
        <v>941</v>
      </c>
      <c r="AP233" s="136" t="s">
        <v>941</v>
      </c>
      <c r="AQ233" s="136" t="s">
        <v>941</v>
      </c>
      <c r="AR233" s="136" t="s">
        <v>941</v>
      </c>
      <c r="AS233" s="136" t="s">
        <v>941</v>
      </c>
      <c r="AT233" s="136" t="s">
        <v>941</v>
      </c>
      <c r="AU233" s="136" t="s">
        <v>941</v>
      </c>
      <c r="AV233" s="136" t="s">
        <v>941</v>
      </c>
      <c r="AW233" s="136" t="s">
        <v>941</v>
      </c>
      <c r="AX233" s="136" t="s">
        <v>941</v>
      </c>
      <c r="AY233" s="136" t="s">
        <v>941</v>
      </c>
      <c r="AZ233" s="136" t="s">
        <v>941</v>
      </c>
      <c r="BA233" s="136" t="s">
        <v>941</v>
      </c>
      <c r="BB233" s="136" t="s">
        <v>941</v>
      </c>
      <c r="BC233" s="136" t="s">
        <v>941</v>
      </c>
      <c r="BD233" s="136" t="s">
        <v>941</v>
      </c>
      <c r="BE233" s="136" t="s">
        <v>941</v>
      </c>
      <c r="BF233" s="136" t="s">
        <v>941</v>
      </c>
      <c r="BG233" s="136" t="s">
        <v>941</v>
      </c>
      <c r="BH233" s="136" t="s">
        <v>941</v>
      </c>
      <c r="BI233" s="136" t="s">
        <v>941</v>
      </c>
      <c r="BJ233" s="136" t="s">
        <v>941</v>
      </c>
      <c r="BK233" s="136" t="s">
        <v>941</v>
      </c>
      <c r="BL233" s="136" t="s">
        <v>941</v>
      </c>
      <c r="BM233" s="136" t="s">
        <v>941</v>
      </c>
      <c r="BN233" s="136" t="s">
        <v>941</v>
      </c>
      <c r="BO233" s="136" t="s">
        <v>941</v>
      </c>
      <c r="BP233" s="136" t="s">
        <v>941</v>
      </c>
      <c r="BQ233" s="136" t="s">
        <v>941</v>
      </c>
      <c r="BR233" s="136" t="s">
        <v>941</v>
      </c>
      <c r="BS233" s="136" t="s">
        <v>941</v>
      </c>
      <c r="BT233" s="136" t="s">
        <v>941</v>
      </c>
      <c r="BU233" s="136" t="s">
        <v>941</v>
      </c>
      <c r="BV233" s="136" t="s">
        <v>941</v>
      </c>
      <c r="BW233" s="136" t="s">
        <v>941</v>
      </c>
      <c r="BX233" s="136" t="s">
        <v>941</v>
      </c>
      <c r="BY233" s="136" t="s">
        <v>941</v>
      </c>
      <c r="BZ233" s="136" t="s">
        <v>941</v>
      </c>
      <c r="CA233" s="136" t="s">
        <v>941</v>
      </c>
      <c r="CB233" s="136" t="s">
        <v>948</v>
      </c>
      <c r="CC233" s="136" t="s">
        <v>948</v>
      </c>
      <c r="CD233" s="136" t="s">
        <v>941</v>
      </c>
      <c r="CE233" s="136" t="s">
        <v>948</v>
      </c>
      <c r="CF233" s="136" t="s">
        <v>941</v>
      </c>
      <c r="CG233" s="136" t="s">
        <v>948</v>
      </c>
      <c r="CH233" s="136" t="s">
        <v>948</v>
      </c>
      <c r="CI233" s="136" t="s">
        <v>941</v>
      </c>
      <c r="CJ233" s="136" t="s">
        <v>941</v>
      </c>
      <c r="CK233" s="136" t="s">
        <v>941</v>
      </c>
      <c r="CL233" s="136" t="s">
        <v>941</v>
      </c>
      <c r="CM233" s="136" t="s">
        <v>941</v>
      </c>
      <c r="CN233" s="136" t="s">
        <v>948</v>
      </c>
      <c r="CO233" s="136" t="s">
        <v>540</v>
      </c>
      <c r="CP233" s="136" t="s">
        <v>941</v>
      </c>
      <c r="CQ233" s="136" t="s">
        <v>941</v>
      </c>
      <c r="CR233" s="136" t="s">
        <v>941</v>
      </c>
      <c r="CS233" s="136" t="s">
        <v>941</v>
      </c>
      <c r="CT233" s="136" t="s">
        <v>941</v>
      </c>
      <c r="CU233" s="136" t="s">
        <v>941</v>
      </c>
      <c r="CV233" s="136" t="s">
        <v>941</v>
      </c>
      <c r="CW233" s="136" t="s">
        <v>941</v>
      </c>
      <c r="CX233" s="136" t="s">
        <v>941</v>
      </c>
      <c r="CY233" s="136" t="s">
        <v>941</v>
      </c>
      <c r="CZ233" s="136" t="s">
        <v>941</v>
      </c>
      <c r="DA233" s="136" t="s">
        <v>941</v>
      </c>
      <c r="DB233" s="136" t="s">
        <v>941</v>
      </c>
      <c r="DC233" s="136" t="s">
        <v>941</v>
      </c>
      <c r="DD233" s="136" t="s">
        <v>941</v>
      </c>
      <c r="DE233" s="136" t="s">
        <v>941</v>
      </c>
      <c r="DF233" s="136" t="s">
        <v>941</v>
      </c>
      <c r="DG233" s="136" t="s">
        <v>941</v>
      </c>
      <c r="DH233" s="136" t="s">
        <v>941</v>
      </c>
      <c r="DI233" s="136" t="s">
        <v>941</v>
      </c>
      <c r="DJ233" s="136" t="s">
        <v>1692</v>
      </c>
      <c r="DK233" s="137">
        <v>42765.386331018519</v>
      </c>
      <c r="DL233" s="136" t="s">
        <v>1692</v>
      </c>
      <c r="DM233" s="137">
        <v>42765.386331018519</v>
      </c>
      <c r="DN233" s="133">
        <v>42086.589837962965</v>
      </c>
      <c r="DO233" s="132" t="s">
        <v>957</v>
      </c>
      <c r="DP233" s="133">
        <v>42086.589837962965</v>
      </c>
    </row>
    <row r="234" spans="1:120" ht="43.5" x14ac:dyDescent="0.35">
      <c r="A234" s="135">
        <v>234</v>
      </c>
      <c r="B234" s="136" t="s">
        <v>4364</v>
      </c>
      <c r="C234" s="135">
        <v>351</v>
      </c>
      <c r="D234" s="135" t="b">
        <v>1</v>
      </c>
      <c r="E234" s="136" t="s">
        <v>941</v>
      </c>
      <c r="F234" s="136" t="s">
        <v>3590</v>
      </c>
      <c r="G234" s="136" t="s">
        <v>989</v>
      </c>
      <c r="H234" s="136" t="s">
        <v>8500</v>
      </c>
      <c r="I234" s="136" t="s">
        <v>3611</v>
      </c>
      <c r="J234" s="136" t="s">
        <v>2448</v>
      </c>
      <c r="K234" s="136" t="s">
        <v>252</v>
      </c>
      <c r="L234" s="136" t="s">
        <v>8501</v>
      </c>
      <c r="M234" s="136" t="s">
        <v>8502</v>
      </c>
      <c r="N234" s="136" t="s">
        <v>2449</v>
      </c>
      <c r="O234" s="136" t="s">
        <v>8503</v>
      </c>
      <c r="P234" s="136" t="s">
        <v>8504</v>
      </c>
      <c r="Q234" s="136" t="s">
        <v>2450</v>
      </c>
      <c r="R234" s="136" t="s">
        <v>948</v>
      </c>
      <c r="S234" s="136" t="s">
        <v>8505</v>
      </c>
      <c r="T234" s="136" t="s">
        <v>8506</v>
      </c>
      <c r="U234" s="136" t="s">
        <v>8507</v>
      </c>
      <c r="V234" s="136" t="s">
        <v>3592</v>
      </c>
      <c r="W234" s="136" t="s">
        <v>8508</v>
      </c>
      <c r="X234" s="136" t="s">
        <v>8509</v>
      </c>
      <c r="Y234" s="136" t="s">
        <v>8510</v>
      </c>
      <c r="Z234" s="136" t="s">
        <v>8511</v>
      </c>
      <c r="AA234" s="136" t="s">
        <v>8512</v>
      </c>
      <c r="AB234" s="136" t="s">
        <v>8513</v>
      </c>
      <c r="AC234" s="136" t="s">
        <v>2361</v>
      </c>
      <c r="AD234" s="136" t="s">
        <v>8514</v>
      </c>
      <c r="AE234" s="136" t="s">
        <v>8515</v>
      </c>
      <c r="AF234" s="136" t="s">
        <v>8516</v>
      </c>
      <c r="AG234" s="136" t="s">
        <v>2230</v>
      </c>
      <c r="AH234" s="136" t="s">
        <v>8517</v>
      </c>
      <c r="AI234" s="136" t="s">
        <v>8518</v>
      </c>
      <c r="AJ234" s="136" t="s">
        <v>2822</v>
      </c>
      <c r="AK234" s="136" t="s">
        <v>948</v>
      </c>
      <c r="AL234" s="136" t="s">
        <v>941</v>
      </c>
      <c r="AM234" s="136" t="s">
        <v>8519</v>
      </c>
      <c r="AN234" s="136" t="s">
        <v>941</v>
      </c>
      <c r="AO234" s="136" t="s">
        <v>941</v>
      </c>
      <c r="AP234" s="136" t="s">
        <v>941</v>
      </c>
      <c r="AQ234" s="136" t="s">
        <v>941</v>
      </c>
      <c r="AR234" s="136" t="s">
        <v>941</v>
      </c>
      <c r="AS234" s="136" t="s">
        <v>941</v>
      </c>
      <c r="AT234" s="136" t="s">
        <v>941</v>
      </c>
      <c r="AU234" s="136" t="s">
        <v>941</v>
      </c>
      <c r="AV234" s="136" t="s">
        <v>941</v>
      </c>
      <c r="AW234" s="136" t="s">
        <v>941</v>
      </c>
      <c r="AX234" s="136" t="s">
        <v>941</v>
      </c>
      <c r="AY234" s="136" t="s">
        <v>941</v>
      </c>
      <c r="AZ234" s="136" t="s">
        <v>941</v>
      </c>
      <c r="BA234" s="136" t="s">
        <v>941</v>
      </c>
      <c r="BB234" s="136" t="s">
        <v>941</v>
      </c>
      <c r="BC234" s="136" t="s">
        <v>941</v>
      </c>
      <c r="BD234" s="136" t="s">
        <v>941</v>
      </c>
      <c r="BE234" s="136" t="s">
        <v>941</v>
      </c>
      <c r="BF234" s="136" t="s">
        <v>941</v>
      </c>
      <c r="BG234" s="136" t="s">
        <v>941</v>
      </c>
      <c r="BH234" s="136" t="s">
        <v>941</v>
      </c>
      <c r="BI234" s="136" t="s">
        <v>941</v>
      </c>
      <c r="BJ234" s="136" t="s">
        <v>941</v>
      </c>
      <c r="BK234" s="136" t="s">
        <v>941</v>
      </c>
      <c r="BL234" s="136" t="s">
        <v>941</v>
      </c>
      <c r="BM234" s="136" t="s">
        <v>941</v>
      </c>
      <c r="BN234" s="136" t="s">
        <v>941</v>
      </c>
      <c r="BO234" s="136" t="s">
        <v>941</v>
      </c>
      <c r="BP234" s="136" t="s">
        <v>941</v>
      </c>
      <c r="BQ234" s="136" t="s">
        <v>941</v>
      </c>
      <c r="BR234" s="136" t="s">
        <v>941</v>
      </c>
      <c r="BS234" s="136" t="s">
        <v>941</v>
      </c>
      <c r="BT234" s="136" t="s">
        <v>941</v>
      </c>
      <c r="BU234" s="136" t="s">
        <v>941</v>
      </c>
      <c r="BV234" s="136" t="s">
        <v>941</v>
      </c>
      <c r="BW234" s="136" t="s">
        <v>941</v>
      </c>
      <c r="BX234" s="136" t="s">
        <v>941</v>
      </c>
      <c r="BY234" s="136" t="s">
        <v>941</v>
      </c>
      <c r="BZ234" s="136" t="s">
        <v>941</v>
      </c>
      <c r="CA234" s="136" t="s">
        <v>941</v>
      </c>
      <c r="CB234" s="136" t="s">
        <v>948</v>
      </c>
      <c r="CC234" s="136" t="s">
        <v>948</v>
      </c>
      <c r="CD234" s="136" t="s">
        <v>941</v>
      </c>
      <c r="CE234" s="136" t="s">
        <v>948</v>
      </c>
      <c r="CF234" s="136" t="s">
        <v>941</v>
      </c>
      <c r="CG234" s="136" t="s">
        <v>948</v>
      </c>
      <c r="CH234" s="136" t="s">
        <v>948</v>
      </c>
      <c r="CI234" s="136" t="s">
        <v>941</v>
      </c>
      <c r="CJ234" s="136" t="s">
        <v>941</v>
      </c>
      <c r="CK234" s="136" t="s">
        <v>941</v>
      </c>
      <c r="CL234" s="136" t="s">
        <v>941</v>
      </c>
      <c r="CM234" s="136" t="s">
        <v>941</v>
      </c>
      <c r="CN234" s="136" t="s">
        <v>948</v>
      </c>
      <c r="CO234" s="136" t="s">
        <v>540</v>
      </c>
      <c r="CP234" s="136" t="s">
        <v>941</v>
      </c>
      <c r="CQ234" s="136" t="s">
        <v>941</v>
      </c>
      <c r="CR234" s="136" t="s">
        <v>941</v>
      </c>
      <c r="CS234" s="136" t="s">
        <v>941</v>
      </c>
      <c r="CT234" s="136" t="s">
        <v>941</v>
      </c>
      <c r="CU234" s="136" t="s">
        <v>941</v>
      </c>
      <c r="CV234" s="136" t="s">
        <v>941</v>
      </c>
      <c r="CW234" s="136" t="s">
        <v>941</v>
      </c>
      <c r="CX234" s="136" t="s">
        <v>941</v>
      </c>
      <c r="CY234" s="136" t="s">
        <v>941</v>
      </c>
      <c r="CZ234" s="136" t="s">
        <v>941</v>
      </c>
      <c r="DA234" s="136" t="s">
        <v>941</v>
      </c>
      <c r="DB234" s="136" t="s">
        <v>941</v>
      </c>
      <c r="DC234" s="136" t="s">
        <v>941</v>
      </c>
      <c r="DD234" s="136" t="s">
        <v>941</v>
      </c>
      <c r="DE234" s="136" t="s">
        <v>941</v>
      </c>
      <c r="DF234" s="136" t="s">
        <v>941</v>
      </c>
      <c r="DG234" s="136" t="s">
        <v>941</v>
      </c>
      <c r="DH234" s="136" t="s">
        <v>941</v>
      </c>
      <c r="DI234" s="136" t="s">
        <v>941</v>
      </c>
      <c r="DJ234" s="136" t="s">
        <v>1353</v>
      </c>
      <c r="DK234" s="137">
        <v>42765.398101851853</v>
      </c>
      <c r="DL234" s="136" t="s">
        <v>1353</v>
      </c>
      <c r="DM234" s="137">
        <v>42765.398101851853</v>
      </c>
      <c r="DN234" s="133">
        <v>42086.589861111112</v>
      </c>
      <c r="DO234" s="132" t="s">
        <v>957</v>
      </c>
      <c r="DP234" s="133">
        <v>42086.589861111112</v>
      </c>
    </row>
    <row r="235" spans="1:120" ht="58" x14ac:dyDescent="0.35">
      <c r="A235" s="135">
        <v>235</v>
      </c>
      <c r="B235" s="136" t="s">
        <v>4364</v>
      </c>
      <c r="C235" s="135">
        <v>226</v>
      </c>
      <c r="D235" s="135" t="b">
        <v>1</v>
      </c>
      <c r="E235" s="136" t="s">
        <v>941</v>
      </c>
      <c r="F235" s="136" t="s">
        <v>2751</v>
      </c>
      <c r="G235" s="136" t="s">
        <v>981</v>
      </c>
      <c r="H235" s="136" t="s">
        <v>2752</v>
      </c>
      <c r="I235" s="136" t="s">
        <v>7872</v>
      </c>
      <c r="J235" s="136" t="s">
        <v>1357</v>
      </c>
      <c r="K235" s="136" t="s">
        <v>182</v>
      </c>
      <c r="L235" s="136" t="s">
        <v>1359</v>
      </c>
      <c r="M235" s="136" t="s">
        <v>1360</v>
      </c>
      <c r="N235" s="136" t="s">
        <v>1361</v>
      </c>
      <c r="O235" s="136" t="s">
        <v>8520</v>
      </c>
      <c r="P235" s="136" t="s">
        <v>8521</v>
      </c>
      <c r="Q235" s="136" t="s">
        <v>2753</v>
      </c>
      <c r="R235" s="136" t="s">
        <v>948</v>
      </c>
      <c r="S235" s="136" t="s">
        <v>8522</v>
      </c>
      <c r="T235" s="136" t="s">
        <v>8523</v>
      </c>
      <c r="U235" s="136" t="s">
        <v>8524</v>
      </c>
      <c r="V235" s="136" t="s">
        <v>8525</v>
      </c>
      <c r="W235" s="136" t="s">
        <v>8526</v>
      </c>
      <c r="X235" s="136" t="s">
        <v>8527</v>
      </c>
      <c r="Y235" s="136" t="s">
        <v>8528</v>
      </c>
      <c r="Z235" s="136" t="s">
        <v>8529</v>
      </c>
      <c r="AA235" s="136" t="s">
        <v>948</v>
      </c>
      <c r="AB235" s="136" t="s">
        <v>8530</v>
      </c>
      <c r="AC235" s="136" t="s">
        <v>1669</v>
      </c>
      <c r="AD235" s="136" t="s">
        <v>8531</v>
      </c>
      <c r="AE235" s="136" t="s">
        <v>8532</v>
      </c>
      <c r="AF235" s="136" t="s">
        <v>8533</v>
      </c>
      <c r="AG235" s="136" t="s">
        <v>1777</v>
      </c>
      <c r="AH235" s="136" t="s">
        <v>8534</v>
      </c>
      <c r="AI235" s="136" t="s">
        <v>948</v>
      </c>
      <c r="AJ235" s="136" t="s">
        <v>1021</v>
      </c>
      <c r="AK235" s="136" t="s">
        <v>948</v>
      </c>
      <c r="AL235" s="136" t="s">
        <v>941</v>
      </c>
      <c r="AM235" s="136" t="s">
        <v>8535</v>
      </c>
      <c r="AN235" s="136" t="s">
        <v>941</v>
      </c>
      <c r="AO235" s="136" t="s">
        <v>941</v>
      </c>
      <c r="AP235" s="136" t="s">
        <v>941</v>
      </c>
      <c r="AQ235" s="136" t="s">
        <v>941</v>
      </c>
      <c r="AR235" s="136" t="s">
        <v>941</v>
      </c>
      <c r="AS235" s="136" t="s">
        <v>941</v>
      </c>
      <c r="AT235" s="136" t="s">
        <v>941</v>
      </c>
      <c r="AU235" s="136" t="s">
        <v>941</v>
      </c>
      <c r="AV235" s="136" t="s">
        <v>941</v>
      </c>
      <c r="AW235" s="136" t="s">
        <v>941</v>
      </c>
      <c r="AX235" s="136" t="s">
        <v>941</v>
      </c>
      <c r="AY235" s="136" t="s">
        <v>941</v>
      </c>
      <c r="AZ235" s="136" t="s">
        <v>941</v>
      </c>
      <c r="BA235" s="136" t="s">
        <v>941</v>
      </c>
      <c r="BB235" s="136" t="s">
        <v>941</v>
      </c>
      <c r="BC235" s="136" t="s">
        <v>941</v>
      </c>
      <c r="BD235" s="136" t="s">
        <v>941</v>
      </c>
      <c r="BE235" s="136" t="s">
        <v>941</v>
      </c>
      <c r="BF235" s="136" t="s">
        <v>941</v>
      </c>
      <c r="BG235" s="136" t="s">
        <v>941</v>
      </c>
      <c r="BH235" s="136" t="s">
        <v>941</v>
      </c>
      <c r="BI235" s="136" t="s">
        <v>941</v>
      </c>
      <c r="BJ235" s="136" t="s">
        <v>941</v>
      </c>
      <c r="BK235" s="136" t="s">
        <v>941</v>
      </c>
      <c r="BL235" s="136" t="s">
        <v>941</v>
      </c>
      <c r="BM235" s="136" t="s">
        <v>941</v>
      </c>
      <c r="BN235" s="136" t="s">
        <v>941</v>
      </c>
      <c r="BO235" s="136" t="s">
        <v>941</v>
      </c>
      <c r="BP235" s="136" t="s">
        <v>941</v>
      </c>
      <c r="BQ235" s="136" t="s">
        <v>941</v>
      </c>
      <c r="BR235" s="136" t="s">
        <v>941</v>
      </c>
      <c r="BS235" s="136" t="s">
        <v>941</v>
      </c>
      <c r="BT235" s="136" t="s">
        <v>941</v>
      </c>
      <c r="BU235" s="136" t="s">
        <v>941</v>
      </c>
      <c r="BV235" s="136" t="s">
        <v>941</v>
      </c>
      <c r="BW235" s="136" t="s">
        <v>941</v>
      </c>
      <c r="BX235" s="136" t="s">
        <v>941</v>
      </c>
      <c r="BY235" s="136" t="s">
        <v>941</v>
      </c>
      <c r="BZ235" s="136" t="s">
        <v>941</v>
      </c>
      <c r="CA235" s="136" t="s">
        <v>941</v>
      </c>
      <c r="CB235" s="136" t="s">
        <v>948</v>
      </c>
      <c r="CC235" s="136" t="s">
        <v>948</v>
      </c>
      <c r="CD235" s="136" t="s">
        <v>941</v>
      </c>
      <c r="CE235" s="136" t="s">
        <v>948</v>
      </c>
      <c r="CF235" s="136" t="s">
        <v>941</v>
      </c>
      <c r="CG235" s="136" t="s">
        <v>948</v>
      </c>
      <c r="CH235" s="136" t="s">
        <v>948</v>
      </c>
      <c r="CI235" s="136" t="s">
        <v>941</v>
      </c>
      <c r="CJ235" s="136" t="s">
        <v>941</v>
      </c>
      <c r="CK235" s="136" t="s">
        <v>941</v>
      </c>
      <c r="CL235" s="136" t="s">
        <v>941</v>
      </c>
      <c r="CM235" s="136" t="s">
        <v>941</v>
      </c>
      <c r="CN235" s="136" t="s">
        <v>948</v>
      </c>
      <c r="CO235" s="136" t="s">
        <v>540</v>
      </c>
      <c r="CP235" s="136" t="s">
        <v>941</v>
      </c>
      <c r="CQ235" s="136" t="s">
        <v>941</v>
      </c>
      <c r="CR235" s="136" t="s">
        <v>941</v>
      </c>
      <c r="CS235" s="136" t="s">
        <v>941</v>
      </c>
      <c r="CT235" s="136" t="s">
        <v>941</v>
      </c>
      <c r="CU235" s="136" t="s">
        <v>941</v>
      </c>
      <c r="CV235" s="136" t="s">
        <v>941</v>
      </c>
      <c r="CW235" s="136" t="s">
        <v>941</v>
      </c>
      <c r="CX235" s="136" t="s">
        <v>941</v>
      </c>
      <c r="CY235" s="136" t="s">
        <v>941</v>
      </c>
      <c r="CZ235" s="136" t="s">
        <v>941</v>
      </c>
      <c r="DA235" s="136" t="s">
        <v>941</v>
      </c>
      <c r="DB235" s="136" t="s">
        <v>941</v>
      </c>
      <c r="DC235" s="136" t="s">
        <v>941</v>
      </c>
      <c r="DD235" s="136" t="s">
        <v>941</v>
      </c>
      <c r="DE235" s="136" t="s">
        <v>941</v>
      </c>
      <c r="DF235" s="136" t="s">
        <v>941</v>
      </c>
      <c r="DG235" s="136" t="s">
        <v>941</v>
      </c>
      <c r="DH235" s="136" t="s">
        <v>941</v>
      </c>
      <c r="DI235" s="136" t="s">
        <v>941</v>
      </c>
      <c r="DJ235" s="136" t="s">
        <v>1692</v>
      </c>
      <c r="DK235" s="137">
        <v>42765.403773148151</v>
      </c>
      <c r="DL235" s="136" t="s">
        <v>1692</v>
      </c>
      <c r="DM235" s="137">
        <v>42765.403773148151</v>
      </c>
      <c r="DN235" s="133">
        <v>42086.589872685188</v>
      </c>
      <c r="DO235" s="132" t="s">
        <v>957</v>
      </c>
      <c r="DP235" s="133">
        <v>42086.589872685188</v>
      </c>
    </row>
    <row r="236" spans="1:120" ht="43.5" x14ac:dyDescent="0.35">
      <c r="A236" s="135">
        <v>236</v>
      </c>
      <c r="B236" s="136" t="s">
        <v>4364</v>
      </c>
      <c r="C236" s="135">
        <v>385</v>
      </c>
      <c r="D236" s="135" t="b">
        <v>1</v>
      </c>
      <c r="E236" s="136" t="s">
        <v>941</v>
      </c>
      <c r="F236" s="136" t="s">
        <v>2984</v>
      </c>
      <c r="G236" s="136" t="s">
        <v>989</v>
      </c>
      <c r="H236" s="136" t="s">
        <v>3372</v>
      </c>
      <c r="I236" s="136" t="s">
        <v>7872</v>
      </c>
      <c r="J236" s="136" t="s">
        <v>2239</v>
      </c>
      <c r="K236" s="136" t="s">
        <v>941</v>
      </c>
      <c r="L236" s="136" t="s">
        <v>2728</v>
      </c>
      <c r="M236" s="136" t="s">
        <v>2240</v>
      </c>
      <c r="N236" s="136" t="s">
        <v>2241</v>
      </c>
      <c r="O236" s="136" t="s">
        <v>8536</v>
      </c>
      <c r="P236" s="136" t="s">
        <v>8537</v>
      </c>
      <c r="Q236" s="136" t="s">
        <v>3374</v>
      </c>
      <c r="R236" s="136" t="s">
        <v>8538</v>
      </c>
      <c r="S236" s="136" t="s">
        <v>8539</v>
      </c>
      <c r="T236" s="136" t="s">
        <v>8540</v>
      </c>
      <c r="U236" s="136" t="s">
        <v>8541</v>
      </c>
      <c r="V236" s="136" t="s">
        <v>8542</v>
      </c>
      <c r="W236" s="136" t="s">
        <v>8543</v>
      </c>
      <c r="X236" s="136" t="s">
        <v>8544</v>
      </c>
      <c r="Y236" s="136" t="s">
        <v>8545</v>
      </c>
      <c r="Z236" s="136" t="s">
        <v>8546</v>
      </c>
      <c r="AA236" s="136" t="s">
        <v>948</v>
      </c>
      <c r="AB236" s="136" t="s">
        <v>8547</v>
      </c>
      <c r="AC236" s="136" t="s">
        <v>8548</v>
      </c>
      <c r="AD236" s="136" t="s">
        <v>8549</v>
      </c>
      <c r="AE236" s="136" t="s">
        <v>8550</v>
      </c>
      <c r="AF236" s="136" t="s">
        <v>8551</v>
      </c>
      <c r="AG236" s="136" t="s">
        <v>1715</v>
      </c>
      <c r="AH236" s="136" t="s">
        <v>8552</v>
      </c>
      <c r="AI236" s="136" t="s">
        <v>8553</v>
      </c>
      <c r="AJ236" s="136" t="s">
        <v>8554</v>
      </c>
      <c r="AK236" s="136" t="s">
        <v>948</v>
      </c>
      <c r="AL236" s="136" t="s">
        <v>941</v>
      </c>
      <c r="AM236" s="136" t="s">
        <v>8555</v>
      </c>
      <c r="AN236" s="136" t="s">
        <v>941</v>
      </c>
      <c r="AO236" s="136" t="s">
        <v>941</v>
      </c>
      <c r="AP236" s="136" t="s">
        <v>941</v>
      </c>
      <c r="AQ236" s="136" t="s">
        <v>941</v>
      </c>
      <c r="AR236" s="136" t="s">
        <v>941</v>
      </c>
      <c r="AS236" s="136" t="s">
        <v>941</v>
      </c>
      <c r="AT236" s="136" t="s">
        <v>941</v>
      </c>
      <c r="AU236" s="136" t="s">
        <v>941</v>
      </c>
      <c r="AV236" s="136" t="s">
        <v>941</v>
      </c>
      <c r="AW236" s="136" t="s">
        <v>941</v>
      </c>
      <c r="AX236" s="136" t="s">
        <v>941</v>
      </c>
      <c r="AY236" s="136" t="s">
        <v>941</v>
      </c>
      <c r="AZ236" s="136" t="s">
        <v>941</v>
      </c>
      <c r="BA236" s="136" t="s">
        <v>941</v>
      </c>
      <c r="BB236" s="136" t="s">
        <v>941</v>
      </c>
      <c r="BC236" s="136" t="s">
        <v>941</v>
      </c>
      <c r="BD236" s="136" t="s">
        <v>941</v>
      </c>
      <c r="BE236" s="136" t="s">
        <v>941</v>
      </c>
      <c r="BF236" s="136" t="s">
        <v>941</v>
      </c>
      <c r="BG236" s="136" t="s">
        <v>941</v>
      </c>
      <c r="BH236" s="136" t="s">
        <v>941</v>
      </c>
      <c r="BI236" s="136" t="s">
        <v>941</v>
      </c>
      <c r="BJ236" s="136" t="s">
        <v>941</v>
      </c>
      <c r="BK236" s="136" t="s">
        <v>8556</v>
      </c>
      <c r="BL236" s="136" t="s">
        <v>8557</v>
      </c>
      <c r="BM236" s="136" t="s">
        <v>1071</v>
      </c>
      <c r="BN236" s="136" t="s">
        <v>941</v>
      </c>
      <c r="BO236" s="136" t="s">
        <v>941</v>
      </c>
      <c r="BP236" s="136" t="s">
        <v>941</v>
      </c>
      <c r="BQ236" s="136" t="s">
        <v>941</v>
      </c>
      <c r="BR236" s="136" t="s">
        <v>8558</v>
      </c>
      <c r="BS236" s="136" t="s">
        <v>1814</v>
      </c>
      <c r="BT236" s="136" t="s">
        <v>941</v>
      </c>
      <c r="BU236" s="136" t="s">
        <v>941</v>
      </c>
      <c r="BV236" s="136" t="s">
        <v>941</v>
      </c>
      <c r="BW236" s="136" t="s">
        <v>941</v>
      </c>
      <c r="BX236" s="136" t="s">
        <v>941</v>
      </c>
      <c r="BY236" s="136" t="s">
        <v>941</v>
      </c>
      <c r="BZ236" s="136" t="s">
        <v>941</v>
      </c>
      <c r="CA236" s="136" t="s">
        <v>941</v>
      </c>
      <c r="CB236" s="136" t="s">
        <v>8559</v>
      </c>
      <c r="CC236" s="136" t="s">
        <v>956</v>
      </c>
      <c r="CD236" s="136" t="s">
        <v>8560</v>
      </c>
      <c r="CE236" s="136" t="s">
        <v>948</v>
      </c>
      <c r="CF236" s="136" t="s">
        <v>941</v>
      </c>
      <c r="CG236" s="136" t="s">
        <v>8560</v>
      </c>
      <c r="CH236" s="136" t="s">
        <v>948</v>
      </c>
      <c r="CI236" s="136" t="s">
        <v>941</v>
      </c>
      <c r="CJ236" s="136" t="s">
        <v>941</v>
      </c>
      <c r="CK236" s="136" t="s">
        <v>941</v>
      </c>
      <c r="CL236" s="136" t="s">
        <v>941</v>
      </c>
      <c r="CM236" s="136" t="s">
        <v>941</v>
      </c>
      <c r="CN236" s="136" t="s">
        <v>948</v>
      </c>
      <c r="CO236" s="136" t="s">
        <v>540</v>
      </c>
      <c r="CP236" s="136" t="s">
        <v>941</v>
      </c>
      <c r="CQ236" s="136" t="s">
        <v>941</v>
      </c>
      <c r="CR236" s="136" t="s">
        <v>941</v>
      </c>
      <c r="CS236" s="136" t="s">
        <v>941</v>
      </c>
      <c r="CT236" s="136" t="s">
        <v>941</v>
      </c>
      <c r="CU236" s="136" t="s">
        <v>941</v>
      </c>
      <c r="CV236" s="136" t="s">
        <v>941</v>
      </c>
      <c r="CW236" s="136" t="s">
        <v>941</v>
      </c>
      <c r="CX236" s="136" t="s">
        <v>941</v>
      </c>
      <c r="CY236" s="136" t="s">
        <v>941</v>
      </c>
      <c r="CZ236" s="136" t="s">
        <v>941</v>
      </c>
      <c r="DA236" s="136" t="s">
        <v>941</v>
      </c>
      <c r="DB236" s="136" t="s">
        <v>941</v>
      </c>
      <c r="DC236" s="136" t="s">
        <v>941</v>
      </c>
      <c r="DD236" s="136" t="s">
        <v>941</v>
      </c>
      <c r="DE236" s="136" t="s">
        <v>941</v>
      </c>
      <c r="DF236" s="136" t="s">
        <v>941</v>
      </c>
      <c r="DG236" s="136" t="s">
        <v>941</v>
      </c>
      <c r="DH236" s="136" t="s">
        <v>941</v>
      </c>
      <c r="DI236" s="136" t="s">
        <v>941</v>
      </c>
      <c r="DJ236" s="136" t="s">
        <v>1692</v>
      </c>
      <c r="DK236" s="137">
        <v>42765.408530092594</v>
      </c>
      <c r="DL236" s="136" t="s">
        <v>1692</v>
      </c>
      <c r="DM236" s="137">
        <v>42765.408530092594</v>
      </c>
      <c r="DN236" s="133">
        <v>42086.589884259258</v>
      </c>
      <c r="DO236" s="132" t="s">
        <v>957</v>
      </c>
      <c r="DP236" s="133">
        <v>42086.589884259258</v>
      </c>
    </row>
    <row r="237" spans="1:120" ht="58" x14ac:dyDescent="0.35">
      <c r="A237" s="135">
        <v>237</v>
      </c>
      <c r="B237" s="136" t="s">
        <v>4364</v>
      </c>
      <c r="C237" s="135">
        <v>141</v>
      </c>
      <c r="D237" s="135" t="b">
        <v>1</v>
      </c>
      <c r="E237" s="136" t="s">
        <v>941</v>
      </c>
      <c r="F237" s="136" t="s">
        <v>8561</v>
      </c>
      <c r="G237" s="136" t="s">
        <v>8562</v>
      </c>
      <c r="H237" s="136" t="s">
        <v>2383</v>
      </c>
      <c r="I237" s="136" t="s">
        <v>7872</v>
      </c>
      <c r="J237" s="136" t="s">
        <v>2382</v>
      </c>
      <c r="K237" s="136" t="s">
        <v>941</v>
      </c>
      <c r="L237" s="136" t="s">
        <v>2383</v>
      </c>
      <c r="M237" s="136" t="s">
        <v>2384</v>
      </c>
      <c r="N237" s="136" t="s">
        <v>8563</v>
      </c>
      <c r="O237" s="136" t="s">
        <v>8564</v>
      </c>
      <c r="P237" s="136" t="s">
        <v>8565</v>
      </c>
      <c r="Q237" s="136" t="s">
        <v>3959</v>
      </c>
      <c r="R237" s="136" t="s">
        <v>8566</v>
      </c>
      <c r="S237" s="136" t="s">
        <v>8567</v>
      </c>
      <c r="T237" s="136" t="s">
        <v>8568</v>
      </c>
      <c r="U237" s="136" t="s">
        <v>8569</v>
      </c>
      <c r="V237" s="136" t="s">
        <v>8570</v>
      </c>
      <c r="W237" s="136" t="s">
        <v>8571</v>
      </c>
      <c r="X237" s="136" t="s">
        <v>8572</v>
      </c>
      <c r="Y237" s="136" t="s">
        <v>8573</v>
      </c>
      <c r="Z237" s="136" t="s">
        <v>8574</v>
      </c>
      <c r="AA237" s="136" t="s">
        <v>948</v>
      </c>
      <c r="AB237" s="136" t="s">
        <v>8575</v>
      </c>
      <c r="AC237" s="136" t="s">
        <v>948</v>
      </c>
      <c r="AD237" s="136" t="s">
        <v>8575</v>
      </c>
      <c r="AE237" s="136" t="s">
        <v>8576</v>
      </c>
      <c r="AF237" s="136" t="s">
        <v>8577</v>
      </c>
      <c r="AG237" s="136" t="s">
        <v>1475</v>
      </c>
      <c r="AH237" s="136" t="s">
        <v>8578</v>
      </c>
      <c r="AI237" s="136" t="s">
        <v>948</v>
      </c>
      <c r="AJ237" s="136" t="s">
        <v>948</v>
      </c>
      <c r="AK237" s="136" t="s">
        <v>8579</v>
      </c>
      <c r="AL237" s="136" t="s">
        <v>941</v>
      </c>
      <c r="AM237" s="136" t="s">
        <v>8580</v>
      </c>
      <c r="AN237" s="136" t="s">
        <v>941</v>
      </c>
      <c r="AO237" s="136" t="s">
        <v>941</v>
      </c>
      <c r="AP237" s="136" t="s">
        <v>941</v>
      </c>
      <c r="AQ237" s="136" t="s">
        <v>941</v>
      </c>
      <c r="AR237" s="136" t="s">
        <v>941</v>
      </c>
      <c r="AS237" s="136" t="s">
        <v>941</v>
      </c>
      <c r="AT237" s="136" t="s">
        <v>941</v>
      </c>
      <c r="AU237" s="136" t="s">
        <v>941</v>
      </c>
      <c r="AV237" s="136" t="s">
        <v>941</v>
      </c>
      <c r="AW237" s="136" t="s">
        <v>941</v>
      </c>
      <c r="AX237" s="136" t="s">
        <v>941</v>
      </c>
      <c r="AY237" s="136" t="s">
        <v>941</v>
      </c>
      <c r="AZ237" s="136" t="s">
        <v>941</v>
      </c>
      <c r="BA237" s="136" t="s">
        <v>941</v>
      </c>
      <c r="BB237" s="136" t="s">
        <v>941</v>
      </c>
      <c r="BC237" s="136" t="s">
        <v>941</v>
      </c>
      <c r="BD237" s="136" t="s">
        <v>941</v>
      </c>
      <c r="BE237" s="136" t="s">
        <v>941</v>
      </c>
      <c r="BF237" s="136" t="s">
        <v>941</v>
      </c>
      <c r="BG237" s="136" t="s">
        <v>941</v>
      </c>
      <c r="BH237" s="136" t="s">
        <v>941</v>
      </c>
      <c r="BI237" s="136" t="s">
        <v>941</v>
      </c>
      <c r="BJ237" s="136" t="s">
        <v>941</v>
      </c>
      <c r="BK237" s="136" t="s">
        <v>955</v>
      </c>
      <c r="BL237" s="136" t="s">
        <v>8581</v>
      </c>
      <c r="BM237" s="136" t="s">
        <v>1071</v>
      </c>
      <c r="BN237" s="136" t="s">
        <v>941</v>
      </c>
      <c r="BO237" s="136" t="s">
        <v>941</v>
      </c>
      <c r="BP237" s="136" t="s">
        <v>975</v>
      </c>
      <c r="BQ237" s="136" t="s">
        <v>941</v>
      </c>
      <c r="BR237" s="136" t="s">
        <v>941</v>
      </c>
      <c r="BS237" s="136" t="s">
        <v>941</v>
      </c>
      <c r="BT237" s="136" t="s">
        <v>941</v>
      </c>
      <c r="BU237" s="136" t="s">
        <v>941</v>
      </c>
      <c r="BV237" s="136" t="s">
        <v>941</v>
      </c>
      <c r="BW237" s="136" t="s">
        <v>941</v>
      </c>
      <c r="BX237" s="136" t="s">
        <v>941</v>
      </c>
      <c r="BY237" s="136" t="s">
        <v>941</v>
      </c>
      <c r="BZ237" s="136" t="s">
        <v>941</v>
      </c>
      <c r="CA237" s="136" t="s">
        <v>941</v>
      </c>
      <c r="CB237" s="136" t="s">
        <v>8582</v>
      </c>
      <c r="CC237" s="136" t="s">
        <v>948</v>
      </c>
      <c r="CD237" s="136" t="s">
        <v>941</v>
      </c>
      <c r="CE237" s="136" t="s">
        <v>948</v>
      </c>
      <c r="CF237" s="136" t="s">
        <v>941</v>
      </c>
      <c r="CG237" s="136" t="s">
        <v>948</v>
      </c>
      <c r="CH237" s="136" t="s">
        <v>948</v>
      </c>
      <c r="CI237" s="136" t="s">
        <v>941</v>
      </c>
      <c r="CJ237" s="136" t="s">
        <v>941</v>
      </c>
      <c r="CK237" s="136" t="s">
        <v>941</v>
      </c>
      <c r="CL237" s="136" t="s">
        <v>941</v>
      </c>
      <c r="CM237" s="136" t="s">
        <v>941</v>
      </c>
      <c r="CN237" s="136" t="s">
        <v>948</v>
      </c>
      <c r="CO237" s="136" t="s">
        <v>540</v>
      </c>
      <c r="CP237" s="136" t="s">
        <v>941</v>
      </c>
      <c r="CQ237" s="136" t="s">
        <v>941</v>
      </c>
      <c r="CR237" s="136" t="s">
        <v>941</v>
      </c>
      <c r="CS237" s="136" t="s">
        <v>941</v>
      </c>
      <c r="CT237" s="136" t="s">
        <v>941</v>
      </c>
      <c r="CU237" s="136" t="s">
        <v>941</v>
      </c>
      <c r="CV237" s="136" t="s">
        <v>941</v>
      </c>
      <c r="CW237" s="136" t="s">
        <v>941</v>
      </c>
      <c r="CX237" s="136" t="s">
        <v>941</v>
      </c>
      <c r="CY237" s="136" t="s">
        <v>941</v>
      </c>
      <c r="CZ237" s="136" t="s">
        <v>941</v>
      </c>
      <c r="DA237" s="136" t="s">
        <v>941</v>
      </c>
      <c r="DB237" s="136" t="s">
        <v>941</v>
      </c>
      <c r="DC237" s="136" t="s">
        <v>941</v>
      </c>
      <c r="DD237" s="136" t="s">
        <v>941</v>
      </c>
      <c r="DE237" s="136" t="s">
        <v>941</v>
      </c>
      <c r="DF237" s="136" t="s">
        <v>941</v>
      </c>
      <c r="DG237" s="136" t="s">
        <v>941</v>
      </c>
      <c r="DH237" s="136" t="s">
        <v>941</v>
      </c>
      <c r="DI237" s="136" t="s">
        <v>941</v>
      </c>
      <c r="DJ237" s="136" t="s">
        <v>1353</v>
      </c>
      <c r="DK237" s="137">
        <v>42765.40929398148</v>
      </c>
      <c r="DL237" s="136" t="s">
        <v>1353</v>
      </c>
      <c r="DM237" s="137">
        <v>42765.40929398148</v>
      </c>
      <c r="DN237" s="133">
        <v>42086.589907407404</v>
      </c>
      <c r="DO237" s="132" t="s">
        <v>957</v>
      </c>
      <c r="DP237" s="133">
        <v>42086.589907407404</v>
      </c>
    </row>
    <row r="238" spans="1:120" ht="116" x14ac:dyDescent="0.35">
      <c r="A238" s="135">
        <v>238</v>
      </c>
      <c r="B238" s="136" t="s">
        <v>4364</v>
      </c>
      <c r="C238" s="135">
        <v>397</v>
      </c>
      <c r="D238" s="135" t="b">
        <v>1</v>
      </c>
      <c r="E238" s="136" t="s">
        <v>941</v>
      </c>
      <c r="F238" s="136" t="s">
        <v>8583</v>
      </c>
      <c r="G238" s="136" t="s">
        <v>1148</v>
      </c>
      <c r="H238" s="136" t="s">
        <v>3331</v>
      </c>
      <c r="I238" s="136" t="s">
        <v>6209</v>
      </c>
      <c r="J238" s="136" t="s">
        <v>8584</v>
      </c>
      <c r="K238" s="136" t="s">
        <v>941</v>
      </c>
      <c r="L238" s="136" t="s">
        <v>3333</v>
      </c>
      <c r="M238" s="136" t="s">
        <v>2437</v>
      </c>
      <c r="N238" s="136" t="s">
        <v>8585</v>
      </c>
      <c r="O238" s="136" t="s">
        <v>8586</v>
      </c>
      <c r="P238" s="136" t="s">
        <v>8587</v>
      </c>
      <c r="Q238" s="136" t="s">
        <v>948</v>
      </c>
      <c r="R238" s="136" t="s">
        <v>1399</v>
      </c>
      <c r="S238" s="136" t="s">
        <v>8588</v>
      </c>
      <c r="T238" s="136" t="s">
        <v>8589</v>
      </c>
      <c r="U238" s="136" t="s">
        <v>8590</v>
      </c>
      <c r="V238" s="136" t="s">
        <v>2904</v>
      </c>
      <c r="W238" s="136" t="s">
        <v>2905</v>
      </c>
      <c r="X238" s="136" t="s">
        <v>1399</v>
      </c>
      <c r="Y238" s="136" t="s">
        <v>8591</v>
      </c>
      <c r="Z238" s="136" t="s">
        <v>8592</v>
      </c>
      <c r="AA238" s="136" t="s">
        <v>8593</v>
      </c>
      <c r="AB238" s="136" t="s">
        <v>8594</v>
      </c>
      <c r="AC238" s="136" t="s">
        <v>948</v>
      </c>
      <c r="AD238" s="136" t="s">
        <v>8594</v>
      </c>
      <c r="AE238" s="136" t="s">
        <v>8595</v>
      </c>
      <c r="AF238" s="136" t="s">
        <v>8596</v>
      </c>
      <c r="AG238" s="136" t="s">
        <v>2906</v>
      </c>
      <c r="AH238" s="136" t="s">
        <v>8597</v>
      </c>
      <c r="AI238" s="136" t="s">
        <v>8598</v>
      </c>
      <c r="AJ238" s="136" t="s">
        <v>8599</v>
      </c>
      <c r="AK238" s="136" t="s">
        <v>8600</v>
      </c>
      <c r="AL238" s="136" t="s">
        <v>941</v>
      </c>
      <c r="AM238" s="136" t="s">
        <v>8601</v>
      </c>
      <c r="AN238" s="136" t="s">
        <v>941</v>
      </c>
      <c r="AO238" s="136" t="s">
        <v>941</v>
      </c>
      <c r="AP238" s="136" t="s">
        <v>941</v>
      </c>
      <c r="AQ238" s="136" t="s">
        <v>941</v>
      </c>
      <c r="AR238" s="136" t="s">
        <v>941</v>
      </c>
      <c r="AS238" s="136" t="s">
        <v>941</v>
      </c>
      <c r="AT238" s="136" t="s">
        <v>941</v>
      </c>
      <c r="AU238" s="136" t="s">
        <v>941</v>
      </c>
      <c r="AV238" s="136" t="s">
        <v>941</v>
      </c>
      <c r="AW238" s="136" t="s">
        <v>941</v>
      </c>
      <c r="AX238" s="136" t="s">
        <v>941</v>
      </c>
      <c r="AY238" s="136" t="s">
        <v>941</v>
      </c>
      <c r="AZ238" s="136" t="s">
        <v>941</v>
      </c>
      <c r="BA238" s="136" t="s">
        <v>941</v>
      </c>
      <c r="BB238" s="136" t="s">
        <v>941</v>
      </c>
      <c r="BC238" s="136" t="s">
        <v>941</v>
      </c>
      <c r="BD238" s="136" t="s">
        <v>941</v>
      </c>
      <c r="BE238" s="136" t="s">
        <v>941</v>
      </c>
      <c r="BF238" s="136" t="s">
        <v>941</v>
      </c>
      <c r="BG238" s="136" t="s">
        <v>941</v>
      </c>
      <c r="BH238" s="136" t="s">
        <v>941</v>
      </c>
      <c r="BI238" s="136" t="s">
        <v>941</v>
      </c>
      <c r="BJ238" s="136" t="s">
        <v>941</v>
      </c>
      <c r="BK238" s="136" t="s">
        <v>2174</v>
      </c>
      <c r="BL238" s="136" t="s">
        <v>8602</v>
      </c>
      <c r="BM238" s="136" t="s">
        <v>1127</v>
      </c>
      <c r="BN238" s="136" t="s">
        <v>941</v>
      </c>
      <c r="BO238" s="136" t="s">
        <v>1074</v>
      </c>
      <c r="BP238" s="136" t="s">
        <v>941</v>
      </c>
      <c r="BQ238" s="136" t="s">
        <v>941</v>
      </c>
      <c r="BR238" s="136" t="s">
        <v>941</v>
      </c>
      <c r="BS238" s="136" t="s">
        <v>941</v>
      </c>
      <c r="BT238" s="136" t="s">
        <v>941</v>
      </c>
      <c r="BU238" s="136" t="s">
        <v>941</v>
      </c>
      <c r="BV238" s="136" t="s">
        <v>941</v>
      </c>
      <c r="BW238" s="136" t="s">
        <v>941</v>
      </c>
      <c r="BX238" s="136" t="s">
        <v>941</v>
      </c>
      <c r="BY238" s="136" t="s">
        <v>941</v>
      </c>
      <c r="BZ238" s="136" t="s">
        <v>941</v>
      </c>
      <c r="CA238" s="136" t="s">
        <v>941</v>
      </c>
      <c r="CB238" s="136" t="s">
        <v>8603</v>
      </c>
      <c r="CC238" s="136" t="s">
        <v>948</v>
      </c>
      <c r="CD238" s="136" t="s">
        <v>941</v>
      </c>
      <c r="CE238" s="136" t="s">
        <v>948</v>
      </c>
      <c r="CF238" s="136" t="s">
        <v>941</v>
      </c>
      <c r="CG238" s="136" t="s">
        <v>948</v>
      </c>
      <c r="CH238" s="136" t="s">
        <v>1227</v>
      </c>
      <c r="CI238" s="136" t="s">
        <v>8604</v>
      </c>
      <c r="CJ238" s="136" t="s">
        <v>941</v>
      </c>
      <c r="CK238" s="136" t="s">
        <v>941</v>
      </c>
      <c r="CL238" s="136" t="s">
        <v>941</v>
      </c>
      <c r="CM238" s="136" t="s">
        <v>8604</v>
      </c>
      <c r="CN238" s="136" t="s">
        <v>8604</v>
      </c>
      <c r="CO238" s="136" t="s">
        <v>3337</v>
      </c>
      <c r="CP238" s="136" t="s">
        <v>941</v>
      </c>
      <c r="CQ238" s="136" t="s">
        <v>941</v>
      </c>
      <c r="CR238" s="136" t="s">
        <v>941</v>
      </c>
      <c r="CS238" s="136" t="s">
        <v>941</v>
      </c>
      <c r="CT238" s="136" t="s">
        <v>941</v>
      </c>
      <c r="CU238" s="136" t="s">
        <v>941</v>
      </c>
      <c r="CV238" s="136" t="s">
        <v>941</v>
      </c>
      <c r="CW238" s="136" t="s">
        <v>941</v>
      </c>
      <c r="CX238" s="136" t="s">
        <v>941</v>
      </c>
      <c r="CY238" s="136" t="s">
        <v>941</v>
      </c>
      <c r="CZ238" s="136" t="s">
        <v>941</v>
      </c>
      <c r="DA238" s="136" t="s">
        <v>941</v>
      </c>
      <c r="DB238" s="136" t="s">
        <v>941</v>
      </c>
      <c r="DC238" s="136" t="s">
        <v>941</v>
      </c>
      <c r="DD238" s="136" t="s">
        <v>941</v>
      </c>
      <c r="DE238" s="136" t="s">
        <v>941</v>
      </c>
      <c r="DF238" s="136" t="s">
        <v>941</v>
      </c>
      <c r="DG238" s="136" t="s">
        <v>941</v>
      </c>
      <c r="DH238" s="136" t="s">
        <v>941</v>
      </c>
      <c r="DI238" s="136" t="s">
        <v>941</v>
      </c>
      <c r="DJ238" s="136" t="s">
        <v>1692</v>
      </c>
      <c r="DK238" s="137">
        <v>42765.417361111111</v>
      </c>
      <c r="DL238" s="136" t="s">
        <v>1692</v>
      </c>
      <c r="DM238" s="137">
        <v>42765.417546296296</v>
      </c>
      <c r="DN238" s="133">
        <v>42086.589918981481</v>
      </c>
      <c r="DO238" s="132" t="s">
        <v>957</v>
      </c>
      <c r="DP238" s="133">
        <v>42086.589918981481</v>
      </c>
    </row>
    <row r="239" spans="1:120" ht="58" x14ac:dyDescent="0.35">
      <c r="A239" s="135">
        <v>239</v>
      </c>
      <c r="B239" s="136" t="s">
        <v>4364</v>
      </c>
      <c r="C239" s="135">
        <v>459</v>
      </c>
      <c r="D239" s="135" t="b">
        <v>1</v>
      </c>
      <c r="E239" s="136" t="s">
        <v>941</v>
      </c>
      <c r="F239" s="136" t="s">
        <v>3807</v>
      </c>
      <c r="G239" s="136" t="s">
        <v>8605</v>
      </c>
      <c r="H239" s="136" t="s">
        <v>1961</v>
      </c>
      <c r="I239" s="136" t="s">
        <v>7872</v>
      </c>
      <c r="J239" s="136" t="s">
        <v>3807</v>
      </c>
      <c r="K239" s="136" t="s">
        <v>941</v>
      </c>
      <c r="L239" s="136" t="s">
        <v>1961</v>
      </c>
      <c r="M239" s="136" t="s">
        <v>1961</v>
      </c>
      <c r="N239" s="136" t="s">
        <v>1962</v>
      </c>
      <c r="O239" s="136" t="s">
        <v>8606</v>
      </c>
      <c r="P239" s="136" t="s">
        <v>948</v>
      </c>
      <c r="Q239" s="136" t="s">
        <v>948</v>
      </c>
      <c r="R239" s="136" t="s">
        <v>948</v>
      </c>
      <c r="S239" s="136" t="s">
        <v>8606</v>
      </c>
      <c r="T239" s="136" t="s">
        <v>8607</v>
      </c>
      <c r="U239" s="136" t="s">
        <v>8608</v>
      </c>
      <c r="V239" s="136" t="s">
        <v>8606</v>
      </c>
      <c r="W239" s="136" t="s">
        <v>8609</v>
      </c>
      <c r="X239" s="136" t="s">
        <v>8610</v>
      </c>
      <c r="Y239" s="136" t="s">
        <v>948</v>
      </c>
      <c r="Z239" s="136" t="s">
        <v>948</v>
      </c>
      <c r="AA239" s="136" t="s">
        <v>8611</v>
      </c>
      <c r="AB239" s="136" t="s">
        <v>8611</v>
      </c>
      <c r="AC239" s="136" t="s">
        <v>948</v>
      </c>
      <c r="AD239" s="136" t="s">
        <v>8611</v>
      </c>
      <c r="AE239" s="136" t="s">
        <v>8612</v>
      </c>
      <c r="AF239" s="136" t="s">
        <v>8613</v>
      </c>
      <c r="AG239" s="136" t="s">
        <v>1204</v>
      </c>
      <c r="AH239" s="136" t="s">
        <v>8614</v>
      </c>
      <c r="AI239" s="136" t="s">
        <v>948</v>
      </c>
      <c r="AJ239" s="136" t="s">
        <v>948</v>
      </c>
      <c r="AK239" s="136" t="s">
        <v>948</v>
      </c>
      <c r="AL239" s="136" t="s">
        <v>941</v>
      </c>
      <c r="AM239" s="136" t="s">
        <v>8614</v>
      </c>
      <c r="AN239" s="136" t="s">
        <v>941</v>
      </c>
      <c r="AO239" s="136" t="s">
        <v>941</v>
      </c>
      <c r="AP239" s="136" t="s">
        <v>941</v>
      </c>
      <c r="AQ239" s="136" t="s">
        <v>941</v>
      </c>
      <c r="AR239" s="136" t="s">
        <v>941</v>
      </c>
      <c r="AS239" s="136" t="s">
        <v>941</v>
      </c>
      <c r="AT239" s="136" t="s">
        <v>941</v>
      </c>
      <c r="AU239" s="136" t="s">
        <v>941</v>
      </c>
      <c r="AV239" s="136" t="s">
        <v>941</v>
      </c>
      <c r="AW239" s="136" t="s">
        <v>941</v>
      </c>
      <c r="AX239" s="136" t="s">
        <v>941</v>
      </c>
      <c r="AY239" s="136" t="s">
        <v>941</v>
      </c>
      <c r="AZ239" s="136" t="s">
        <v>941</v>
      </c>
      <c r="BA239" s="136" t="s">
        <v>941</v>
      </c>
      <c r="BB239" s="136" t="s">
        <v>941</v>
      </c>
      <c r="BC239" s="136" t="s">
        <v>941</v>
      </c>
      <c r="BD239" s="136" t="s">
        <v>941</v>
      </c>
      <c r="BE239" s="136" t="s">
        <v>941</v>
      </c>
      <c r="BF239" s="136" t="s">
        <v>941</v>
      </c>
      <c r="BG239" s="136" t="s">
        <v>941</v>
      </c>
      <c r="BH239" s="136" t="s">
        <v>941</v>
      </c>
      <c r="BI239" s="136" t="s">
        <v>941</v>
      </c>
      <c r="BJ239" s="136" t="s">
        <v>941</v>
      </c>
      <c r="BK239" s="136" t="s">
        <v>941</v>
      </c>
      <c r="BL239" s="136" t="s">
        <v>941</v>
      </c>
      <c r="BM239" s="136" t="s">
        <v>941</v>
      </c>
      <c r="BN239" s="136" t="s">
        <v>941</v>
      </c>
      <c r="BO239" s="136" t="s">
        <v>941</v>
      </c>
      <c r="BP239" s="136" t="s">
        <v>941</v>
      </c>
      <c r="BQ239" s="136" t="s">
        <v>941</v>
      </c>
      <c r="BR239" s="136" t="s">
        <v>941</v>
      </c>
      <c r="BS239" s="136" t="s">
        <v>941</v>
      </c>
      <c r="BT239" s="136" t="s">
        <v>941</v>
      </c>
      <c r="BU239" s="136" t="s">
        <v>941</v>
      </c>
      <c r="BV239" s="136" t="s">
        <v>941</v>
      </c>
      <c r="BW239" s="136" t="s">
        <v>941</v>
      </c>
      <c r="BX239" s="136" t="s">
        <v>941</v>
      </c>
      <c r="BY239" s="136" t="s">
        <v>941</v>
      </c>
      <c r="BZ239" s="136" t="s">
        <v>941</v>
      </c>
      <c r="CA239" s="136" t="s">
        <v>941</v>
      </c>
      <c r="CB239" s="136" t="s">
        <v>948</v>
      </c>
      <c r="CC239" s="136" t="s">
        <v>948</v>
      </c>
      <c r="CD239" s="136" t="s">
        <v>941</v>
      </c>
      <c r="CE239" s="136" t="s">
        <v>948</v>
      </c>
      <c r="CF239" s="136" t="s">
        <v>941</v>
      </c>
      <c r="CG239" s="136" t="s">
        <v>948</v>
      </c>
      <c r="CH239" s="136" t="s">
        <v>948</v>
      </c>
      <c r="CI239" s="136" t="s">
        <v>941</v>
      </c>
      <c r="CJ239" s="136" t="s">
        <v>941</v>
      </c>
      <c r="CK239" s="136" t="s">
        <v>941</v>
      </c>
      <c r="CL239" s="136" t="s">
        <v>941</v>
      </c>
      <c r="CM239" s="136" t="s">
        <v>941</v>
      </c>
      <c r="CN239" s="136" t="s">
        <v>948</v>
      </c>
      <c r="CO239" s="136" t="s">
        <v>540</v>
      </c>
      <c r="CP239" s="136" t="s">
        <v>941</v>
      </c>
      <c r="CQ239" s="136" t="s">
        <v>941</v>
      </c>
      <c r="CR239" s="136" t="s">
        <v>941</v>
      </c>
      <c r="CS239" s="136" t="s">
        <v>941</v>
      </c>
      <c r="CT239" s="136" t="s">
        <v>941</v>
      </c>
      <c r="CU239" s="136" t="s">
        <v>941</v>
      </c>
      <c r="CV239" s="136" t="s">
        <v>941</v>
      </c>
      <c r="CW239" s="136" t="s">
        <v>941</v>
      </c>
      <c r="CX239" s="136" t="s">
        <v>941</v>
      </c>
      <c r="CY239" s="136" t="s">
        <v>941</v>
      </c>
      <c r="CZ239" s="136" t="s">
        <v>941</v>
      </c>
      <c r="DA239" s="136" t="s">
        <v>941</v>
      </c>
      <c r="DB239" s="136" t="s">
        <v>941</v>
      </c>
      <c r="DC239" s="136" t="s">
        <v>941</v>
      </c>
      <c r="DD239" s="136" t="s">
        <v>941</v>
      </c>
      <c r="DE239" s="136" t="s">
        <v>941</v>
      </c>
      <c r="DF239" s="136" t="s">
        <v>941</v>
      </c>
      <c r="DG239" s="136" t="s">
        <v>941</v>
      </c>
      <c r="DH239" s="136" t="s">
        <v>941</v>
      </c>
      <c r="DI239" s="136" t="s">
        <v>941</v>
      </c>
      <c r="DJ239" s="136" t="s">
        <v>1692</v>
      </c>
      <c r="DK239" s="137">
        <v>42765.433194444442</v>
      </c>
      <c r="DL239" s="136" t="s">
        <v>1692</v>
      </c>
      <c r="DM239" s="137">
        <v>42765.433194444442</v>
      </c>
      <c r="DN239" s="133">
        <v>42086.589942129627</v>
      </c>
      <c r="DO239" s="132" t="s">
        <v>957</v>
      </c>
      <c r="DP239" s="133">
        <v>42086.589942129627</v>
      </c>
    </row>
    <row r="240" spans="1:120" ht="58" x14ac:dyDescent="0.35">
      <c r="A240" s="135">
        <v>240</v>
      </c>
      <c r="B240" s="136" t="s">
        <v>4364</v>
      </c>
      <c r="C240" s="135">
        <v>419</v>
      </c>
      <c r="D240" s="135" t="b">
        <v>1</v>
      </c>
      <c r="E240" s="136" t="s">
        <v>941</v>
      </c>
      <c r="F240" s="136" t="s">
        <v>8615</v>
      </c>
      <c r="G240" s="136" t="s">
        <v>1030</v>
      </c>
      <c r="H240" s="136" t="s">
        <v>8616</v>
      </c>
      <c r="I240" s="136" t="s">
        <v>7872</v>
      </c>
      <c r="J240" s="136" t="s">
        <v>8617</v>
      </c>
      <c r="K240" s="136" t="s">
        <v>941</v>
      </c>
      <c r="L240" s="136" t="s">
        <v>8618</v>
      </c>
      <c r="M240" s="136" t="s">
        <v>8619</v>
      </c>
      <c r="N240" s="136" t="s">
        <v>8620</v>
      </c>
      <c r="O240" s="136" t="s">
        <v>8621</v>
      </c>
      <c r="P240" s="136" t="s">
        <v>948</v>
      </c>
      <c r="Q240" s="136" t="s">
        <v>948</v>
      </c>
      <c r="R240" s="136" t="s">
        <v>948</v>
      </c>
      <c r="S240" s="136" t="s">
        <v>8621</v>
      </c>
      <c r="T240" s="136" t="s">
        <v>8622</v>
      </c>
      <c r="U240" s="136" t="s">
        <v>8623</v>
      </c>
      <c r="V240" s="136" t="s">
        <v>948</v>
      </c>
      <c r="W240" s="136" t="s">
        <v>948</v>
      </c>
      <c r="X240" s="136" t="s">
        <v>948</v>
      </c>
      <c r="Y240" s="136" t="s">
        <v>8624</v>
      </c>
      <c r="Z240" s="136" t="s">
        <v>8625</v>
      </c>
      <c r="AA240" s="136" t="s">
        <v>948</v>
      </c>
      <c r="AB240" s="136" t="s">
        <v>8626</v>
      </c>
      <c r="AC240" s="136" t="s">
        <v>8627</v>
      </c>
      <c r="AD240" s="136" t="s">
        <v>8628</v>
      </c>
      <c r="AE240" s="136" t="s">
        <v>8629</v>
      </c>
      <c r="AF240" s="136" t="s">
        <v>8630</v>
      </c>
      <c r="AG240" s="136" t="s">
        <v>1777</v>
      </c>
      <c r="AH240" s="136" t="s">
        <v>8631</v>
      </c>
      <c r="AI240" s="136" t="s">
        <v>8632</v>
      </c>
      <c r="AJ240" s="136" t="s">
        <v>8633</v>
      </c>
      <c r="AK240" s="136" t="s">
        <v>948</v>
      </c>
      <c r="AL240" s="136" t="s">
        <v>941</v>
      </c>
      <c r="AM240" s="136" t="s">
        <v>8634</v>
      </c>
      <c r="AN240" s="136" t="s">
        <v>941</v>
      </c>
      <c r="AO240" s="136" t="s">
        <v>941</v>
      </c>
      <c r="AP240" s="136" t="s">
        <v>941</v>
      </c>
      <c r="AQ240" s="136" t="s">
        <v>941</v>
      </c>
      <c r="AR240" s="136" t="s">
        <v>941</v>
      </c>
      <c r="AS240" s="136" t="s">
        <v>941</v>
      </c>
      <c r="AT240" s="136" t="s">
        <v>941</v>
      </c>
      <c r="AU240" s="136" t="s">
        <v>941</v>
      </c>
      <c r="AV240" s="136" t="s">
        <v>941</v>
      </c>
      <c r="AW240" s="136" t="s">
        <v>941</v>
      </c>
      <c r="AX240" s="136" t="s">
        <v>941</v>
      </c>
      <c r="AY240" s="136" t="s">
        <v>941</v>
      </c>
      <c r="AZ240" s="136" t="s">
        <v>941</v>
      </c>
      <c r="BA240" s="136" t="s">
        <v>941</v>
      </c>
      <c r="BB240" s="136" t="s">
        <v>941</v>
      </c>
      <c r="BC240" s="136" t="s">
        <v>941</v>
      </c>
      <c r="BD240" s="136" t="s">
        <v>941</v>
      </c>
      <c r="BE240" s="136" t="s">
        <v>941</v>
      </c>
      <c r="BF240" s="136" t="s">
        <v>941</v>
      </c>
      <c r="BG240" s="136" t="s">
        <v>941</v>
      </c>
      <c r="BH240" s="136" t="s">
        <v>941</v>
      </c>
      <c r="BI240" s="136" t="s">
        <v>941</v>
      </c>
      <c r="BJ240" s="136" t="s">
        <v>941</v>
      </c>
      <c r="BK240" s="136" t="s">
        <v>941</v>
      </c>
      <c r="BL240" s="136" t="s">
        <v>941</v>
      </c>
      <c r="BM240" s="136" t="s">
        <v>941</v>
      </c>
      <c r="BN240" s="136" t="s">
        <v>941</v>
      </c>
      <c r="BO240" s="136" t="s">
        <v>941</v>
      </c>
      <c r="BP240" s="136" t="s">
        <v>941</v>
      </c>
      <c r="BQ240" s="136" t="s">
        <v>941</v>
      </c>
      <c r="BR240" s="136" t="s">
        <v>941</v>
      </c>
      <c r="BS240" s="136" t="s">
        <v>941</v>
      </c>
      <c r="BT240" s="136" t="s">
        <v>941</v>
      </c>
      <c r="BU240" s="136" t="s">
        <v>941</v>
      </c>
      <c r="BV240" s="136" t="s">
        <v>941</v>
      </c>
      <c r="BW240" s="136" t="s">
        <v>941</v>
      </c>
      <c r="BX240" s="136" t="s">
        <v>941</v>
      </c>
      <c r="BY240" s="136" t="s">
        <v>941</v>
      </c>
      <c r="BZ240" s="136" t="s">
        <v>941</v>
      </c>
      <c r="CA240" s="136" t="s">
        <v>941</v>
      </c>
      <c r="CB240" s="136" t="s">
        <v>948</v>
      </c>
      <c r="CC240" s="136" t="s">
        <v>956</v>
      </c>
      <c r="CD240" s="136" t="s">
        <v>8635</v>
      </c>
      <c r="CE240" s="136" t="s">
        <v>948</v>
      </c>
      <c r="CF240" s="136" t="s">
        <v>941</v>
      </c>
      <c r="CG240" s="136" t="s">
        <v>8635</v>
      </c>
      <c r="CH240" s="136" t="s">
        <v>1227</v>
      </c>
      <c r="CI240" s="136" t="s">
        <v>8636</v>
      </c>
      <c r="CJ240" s="136" t="s">
        <v>2040</v>
      </c>
      <c r="CK240" s="136" t="s">
        <v>941</v>
      </c>
      <c r="CL240" s="136" t="s">
        <v>941</v>
      </c>
      <c r="CM240" s="136" t="s">
        <v>941</v>
      </c>
      <c r="CN240" s="136" t="s">
        <v>2040</v>
      </c>
      <c r="CO240" s="136" t="s">
        <v>8637</v>
      </c>
      <c r="CP240" s="136" t="s">
        <v>941</v>
      </c>
      <c r="CQ240" s="136" t="s">
        <v>941</v>
      </c>
      <c r="CR240" s="136" t="s">
        <v>941</v>
      </c>
      <c r="CS240" s="136" t="s">
        <v>941</v>
      </c>
      <c r="CT240" s="136" t="s">
        <v>941</v>
      </c>
      <c r="CU240" s="136" t="s">
        <v>941</v>
      </c>
      <c r="CV240" s="136" t="s">
        <v>941</v>
      </c>
      <c r="CW240" s="136" t="s">
        <v>941</v>
      </c>
      <c r="CX240" s="136" t="s">
        <v>941</v>
      </c>
      <c r="CY240" s="136" t="s">
        <v>941</v>
      </c>
      <c r="CZ240" s="136" t="s">
        <v>941</v>
      </c>
      <c r="DA240" s="136" t="s">
        <v>941</v>
      </c>
      <c r="DB240" s="136" t="s">
        <v>941</v>
      </c>
      <c r="DC240" s="136" t="s">
        <v>941</v>
      </c>
      <c r="DD240" s="136" t="s">
        <v>941</v>
      </c>
      <c r="DE240" s="136" t="s">
        <v>941</v>
      </c>
      <c r="DF240" s="136" t="s">
        <v>941</v>
      </c>
      <c r="DG240" s="136" t="s">
        <v>941</v>
      </c>
      <c r="DH240" s="136" t="s">
        <v>941</v>
      </c>
      <c r="DI240" s="136" t="s">
        <v>941</v>
      </c>
      <c r="DJ240" s="136" t="s">
        <v>1353</v>
      </c>
      <c r="DK240" s="137">
        <v>42765.434074074074</v>
      </c>
      <c r="DL240" s="136" t="s">
        <v>1353</v>
      </c>
      <c r="DM240" s="137">
        <v>42765.434074074074</v>
      </c>
      <c r="DN240" s="133">
        <v>42086.589965277781</v>
      </c>
      <c r="DO240" s="132" t="s">
        <v>1111</v>
      </c>
      <c r="DP240" s="133">
        <v>42130.663414351853</v>
      </c>
    </row>
    <row r="241" spans="1:120" ht="43.5" x14ac:dyDescent="0.35">
      <c r="A241" s="135">
        <v>241</v>
      </c>
      <c r="B241" s="136" t="s">
        <v>4364</v>
      </c>
      <c r="C241" s="135">
        <v>161</v>
      </c>
      <c r="D241" s="135" t="b">
        <v>1</v>
      </c>
      <c r="E241" s="136" t="s">
        <v>941</v>
      </c>
      <c r="F241" s="136" t="s">
        <v>2754</v>
      </c>
      <c r="G241" s="136" t="s">
        <v>1005</v>
      </c>
      <c r="H241" s="136" t="s">
        <v>2755</v>
      </c>
      <c r="I241" s="136" t="s">
        <v>7872</v>
      </c>
      <c r="J241" s="136" t="s">
        <v>2754</v>
      </c>
      <c r="K241" s="136" t="s">
        <v>183</v>
      </c>
      <c r="L241" s="136" t="s">
        <v>2755</v>
      </c>
      <c r="M241" s="136" t="s">
        <v>2756</v>
      </c>
      <c r="N241" s="136" t="s">
        <v>2757</v>
      </c>
      <c r="O241" s="136" t="s">
        <v>8638</v>
      </c>
      <c r="P241" s="136" t="s">
        <v>948</v>
      </c>
      <c r="Q241" s="136" t="s">
        <v>948</v>
      </c>
      <c r="R241" s="136" t="s">
        <v>948</v>
      </c>
      <c r="S241" s="136" t="s">
        <v>8638</v>
      </c>
      <c r="T241" s="136" t="s">
        <v>8639</v>
      </c>
      <c r="U241" s="136" t="s">
        <v>8640</v>
      </c>
      <c r="V241" s="136" t="s">
        <v>948</v>
      </c>
      <c r="W241" s="136" t="s">
        <v>948</v>
      </c>
      <c r="X241" s="136" t="s">
        <v>948</v>
      </c>
      <c r="Y241" s="136" t="s">
        <v>948</v>
      </c>
      <c r="Z241" s="136" t="s">
        <v>948</v>
      </c>
      <c r="AA241" s="136" t="s">
        <v>8641</v>
      </c>
      <c r="AB241" s="136" t="s">
        <v>8641</v>
      </c>
      <c r="AC241" s="136" t="s">
        <v>948</v>
      </c>
      <c r="AD241" s="136" t="s">
        <v>8641</v>
      </c>
      <c r="AE241" s="136" t="s">
        <v>8642</v>
      </c>
      <c r="AF241" s="136" t="s">
        <v>8643</v>
      </c>
      <c r="AG241" s="136" t="s">
        <v>1489</v>
      </c>
      <c r="AH241" s="136" t="s">
        <v>8644</v>
      </c>
      <c r="AI241" s="136" t="s">
        <v>948</v>
      </c>
      <c r="AJ241" s="136" t="s">
        <v>948</v>
      </c>
      <c r="AK241" s="136" t="s">
        <v>948</v>
      </c>
      <c r="AL241" s="136" t="s">
        <v>941</v>
      </c>
      <c r="AM241" s="136" t="s">
        <v>8644</v>
      </c>
      <c r="AN241" s="136" t="s">
        <v>8638</v>
      </c>
      <c r="AO241" s="136" t="s">
        <v>948</v>
      </c>
      <c r="AP241" s="136" t="s">
        <v>948</v>
      </c>
      <c r="AQ241" s="136" t="s">
        <v>948</v>
      </c>
      <c r="AR241" s="136" t="s">
        <v>8638</v>
      </c>
      <c r="AS241" s="136" t="s">
        <v>8639</v>
      </c>
      <c r="AT241" s="136" t="s">
        <v>8640</v>
      </c>
      <c r="AU241" s="136" t="s">
        <v>941</v>
      </c>
      <c r="AV241" s="136" t="s">
        <v>941</v>
      </c>
      <c r="AW241" s="136" t="s">
        <v>941</v>
      </c>
      <c r="AX241" s="136" t="s">
        <v>948</v>
      </c>
      <c r="AY241" s="136" t="s">
        <v>948</v>
      </c>
      <c r="AZ241" s="136" t="s">
        <v>8641</v>
      </c>
      <c r="BA241" s="136" t="s">
        <v>8641</v>
      </c>
      <c r="BB241" s="136" t="s">
        <v>948</v>
      </c>
      <c r="BC241" s="136" t="s">
        <v>8641</v>
      </c>
      <c r="BD241" s="136" t="s">
        <v>8642</v>
      </c>
      <c r="BE241" s="136" t="s">
        <v>8643</v>
      </c>
      <c r="BF241" s="136" t="s">
        <v>8645</v>
      </c>
      <c r="BG241" s="136" t="s">
        <v>948</v>
      </c>
      <c r="BH241" s="136" t="s">
        <v>948</v>
      </c>
      <c r="BI241" s="136" t="s">
        <v>948</v>
      </c>
      <c r="BJ241" s="136" t="s">
        <v>8645</v>
      </c>
      <c r="BK241" s="136" t="s">
        <v>1348</v>
      </c>
      <c r="BL241" s="136" t="s">
        <v>941</v>
      </c>
      <c r="BM241" s="136" t="s">
        <v>941</v>
      </c>
      <c r="BN241" s="136" t="s">
        <v>941</v>
      </c>
      <c r="BO241" s="136" t="s">
        <v>941</v>
      </c>
      <c r="BP241" s="136" t="s">
        <v>941</v>
      </c>
      <c r="BQ241" s="136" t="s">
        <v>941</v>
      </c>
      <c r="BR241" s="136" t="s">
        <v>941</v>
      </c>
      <c r="BS241" s="136" t="s">
        <v>941</v>
      </c>
      <c r="BT241" s="136" t="s">
        <v>941</v>
      </c>
      <c r="BU241" s="136" t="s">
        <v>941</v>
      </c>
      <c r="BV241" s="136" t="s">
        <v>941</v>
      </c>
      <c r="BW241" s="136" t="s">
        <v>941</v>
      </c>
      <c r="BX241" s="136" t="s">
        <v>941</v>
      </c>
      <c r="BY241" s="136" t="s">
        <v>941</v>
      </c>
      <c r="BZ241" s="136" t="s">
        <v>941</v>
      </c>
      <c r="CA241" s="136" t="s">
        <v>941</v>
      </c>
      <c r="CB241" s="136" t="s">
        <v>1348</v>
      </c>
      <c r="CC241" s="136" t="s">
        <v>948</v>
      </c>
      <c r="CD241" s="136" t="s">
        <v>941</v>
      </c>
      <c r="CE241" s="136" t="s">
        <v>948</v>
      </c>
      <c r="CF241" s="136" t="s">
        <v>941</v>
      </c>
      <c r="CG241" s="136" t="s">
        <v>948</v>
      </c>
      <c r="CH241" s="136" t="s">
        <v>948</v>
      </c>
      <c r="CI241" s="136" t="s">
        <v>941</v>
      </c>
      <c r="CJ241" s="136" t="s">
        <v>941</v>
      </c>
      <c r="CK241" s="136" t="s">
        <v>941</v>
      </c>
      <c r="CL241" s="136" t="s">
        <v>941</v>
      </c>
      <c r="CM241" s="136" t="s">
        <v>941</v>
      </c>
      <c r="CN241" s="136" t="s">
        <v>948</v>
      </c>
      <c r="CO241" s="136" t="s">
        <v>540</v>
      </c>
      <c r="CP241" s="136" t="s">
        <v>941</v>
      </c>
      <c r="CQ241" s="136" t="s">
        <v>941</v>
      </c>
      <c r="CR241" s="136" t="s">
        <v>941</v>
      </c>
      <c r="CS241" s="136" t="s">
        <v>941</v>
      </c>
      <c r="CT241" s="136" t="s">
        <v>941</v>
      </c>
      <c r="CU241" s="136" t="s">
        <v>941</v>
      </c>
      <c r="CV241" s="136" t="s">
        <v>941</v>
      </c>
      <c r="CW241" s="136" t="s">
        <v>941</v>
      </c>
      <c r="CX241" s="136" t="s">
        <v>941</v>
      </c>
      <c r="CY241" s="136" t="s">
        <v>941</v>
      </c>
      <c r="CZ241" s="136" t="s">
        <v>941</v>
      </c>
      <c r="DA241" s="136" t="s">
        <v>941</v>
      </c>
      <c r="DB241" s="136" t="s">
        <v>941</v>
      </c>
      <c r="DC241" s="136" t="s">
        <v>941</v>
      </c>
      <c r="DD241" s="136" t="s">
        <v>941</v>
      </c>
      <c r="DE241" s="136" t="s">
        <v>941</v>
      </c>
      <c r="DF241" s="136" t="s">
        <v>941</v>
      </c>
      <c r="DG241" s="136" t="s">
        <v>941</v>
      </c>
      <c r="DH241" s="136" t="s">
        <v>941</v>
      </c>
      <c r="DI241" s="136" t="s">
        <v>941</v>
      </c>
      <c r="DJ241" s="136" t="s">
        <v>1353</v>
      </c>
      <c r="DK241" s="137">
        <v>42765.450729166667</v>
      </c>
      <c r="DL241" s="136" t="s">
        <v>1353</v>
      </c>
      <c r="DM241" s="137">
        <v>42765.450729166667</v>
      </c>
      <c r="DN241" s="133">
        <v>42086.589988425927</v>
      </c>
      <c r="DO241" s="132" t="s">
        <v>957</v>
      </c>
      <c r="DP241" s="133">
        <v>42086.589988425927</v>
      </c>
    </row>
    <row r="242" spans="1:120" ht="29" x14ac:dyDescent="0.35">
      <c r="A242" s="135">
        <v>242</v>
      </c>
      <c r="B242" s="136" t="s">
        <v>4364</v>
      </c>
      <c r="C242" s="135">
        <v>139</v>
      </c>
      <c r="D242" s="135" t="b">
        <v>1</v>
      </c>
      <c r="E242" s="136" t="s">
        <v>941</v>
      </c>
      <c r="F242" s="136" t="s">
        <v>8646</v>
      </c>
      <c r="G242" s="136" t="s">
        <v>1265</v>
      </c>
      <c r="H242" s="136" t="s">
        <v>1266</v>
      </c>
      <c r="I242" s="136" t="s">
        <v>8647</v>
      </c>
      <c r="J242" s="136" t="s">
        <v>941</v>
      </c>
      <c r="K242" s="136" t="s">
        <v>64</v>
      </c>
      <c r="L242" s="136" t="s">
        <v>941</v>
      </c>
      <c r="M242" s="136" t="s">
        <v>941</v>
      </c>
      <c r="N242" s="136" t="s">
        <v>941</v>
      </c>
      <c r="O242" s="136" t="s">
        <v>8648</v>
      </c>
      <c r="P242" s="136" t="s">
        <v>8649</v>
      </c>
      <c r="Q242" s="136" t="s">
        <v>948</v>
      </c>
      <c r="R242" s="136" t="s">
        <v>8650</v>
      </c>
      <c r="S242" s="136" t="s">
        <v>8651</v>
      </c>
      <c r="T242" s="136" t="s">
        <v>8652</v>
      </c>
      <c r="U242" s="136" t="s">
        <v>8653</v>
      </c>
      <c r="V242" s="136" t="s">
        <v>1267</v>
      </c>
      <c r="W242" s="136" t="s">
        <v>1268</v>
      </c>
      <c r="X242" s="136" t="s">
        <v>1269</v>
      </c>
      <c r="Y242" s="136" t="s">
        <v>8654</v>
      </c>
      <c r="Z242" s="136" t="s">
        <v>8655</v>
      </c>
      <c r="AA242" s="136" t="s">
        <v>948</v>
      </c>
      <c r="AB242" s="136" t="s">
        <v>8656</v>
      </c>
      <c r="AC242" s="136" t="s">
        <v>8657</v>
      </c>
      <c r="AD242" s="136" t="s">
        <v>8658</v>
      </c>
      <c r="AE242" s="136" t="s">
        <v>8659</v>
      </c>
      <c r="AF242" s="136" t="s">
        <v>8660</v>
      </c>
      <c r="AG242" s="136" t="s">
        <v>1270</v>
      </c>
      <c r="AH242" s="136" t="s">
        <v>8661</v>
      </c>
      <c r="AI242" s="136" t="s">
        <v>1071</v>
      </c>
      <c r="AJ242" s="136" t="s">
        <v>3172</v>
      </c>
      <c r="AK242" s="136" t="s">
        <v>948</v>
      </c>
      <c r="AL242" s="136" t="s">
        <v>941</v>
      </c>
      <c r="AM242" s="136" t="s">
        <v>8662</v>
      </c>
      <c r="AN242" s="136" t="s">
        <v>941</v>
      </c>
      <c r="AO242" s="136" t="s">
        <v>941</v>
      </c>
      <c r="AP242" s="136" t="s">
        <v>941</v>
      </c>
      <c r="AQ242" s="136" t="s">
        <v>941</v>
      </c>
      <c r="AR242" s="136" t="s">
        <v>941</v>
      </c>
      <c r="AS242" s="136" t="s">
        <v>941</v>
      </c>
      <c r="AT242" s="136" t="s">
        <v>941</v>
      </c>
      <c r="AU242" s="136" t="s">
        <v>941</v>
      </c>
      <c r="AV242" s="136" t="s">
        <v>941</v>
      </c>
      <c r="AW242" s="136" t="s">
        <v>941</v>
      </c>
      <c r="AX242" s="136" t="s">
        <v>941</v>
      </c>
      <c r="AY242" s="136" t="s">
        <v>941</v>
      </c>
      <c r="AZ242" s="136" t="s">
        <v>941</v>
      </c>
      <c r="BA242" s="136" t="s">
        <v>941</v>
      </c>
      <c r="BB242" s="136" t="s">
        <v>941</v>
      </c>
      <c r="BC242" s="136" t="s">
        <v>941</v>
      </c>
      <c r="BD242" s="136" t="s">
        <v>941</v>
      </c>
      <c r="BE242" s="136" t="s">
        <v>941</v>
      </c>
      <c r="BF242" s="136" t="s">
        <v>941</v>
      </c>
      <c r="BG242" s="136" t="s">
        <v>941</v>
      </c>
      <c r="BH242" s="136" t="s">
        <v>941</v>
      </c>
      <c r="BI242" s="136" t="s">
        <v>941</v>
      </c>
      <c r="BJ242" s="136" t="s">
        <v>941</v>
      </c>
      <c r="BK242" s="136" t="s">
        <v>941</v>
      </c>
      <c r="BL242" s="136" t="s">
        <v>941</v>
      </c>
      <c r="BM242" s="136" t="s">
        <v>941</v>
      </c>
      <c r="BN242" s="136" t="s">
        <v>941</v>
      </c>
      <c r="BO242" s="136" t="s">
        <v>941</v>
      </c>
      <c r="BP242" s="136" t="s">
        <v>941</v>
      </c>
      <c r="BQ242" s="136" t="s">
        <v>941</v>
      </c>
      <c r="BR242" s="136" t="s">
        <v>941</v>
      </c>
      <c r="BS242" s="136" t="s">
        <v>941</v>
      </c>
      <c r="BT242" s="136" t="s">
        <v>941</v>
      </c>
      <c r="BU242" s="136" t="s">
        <v>941</v>
      </c>
      <c r="BV242" s="136" t="s">
        <v>941</v>
      </c>
      <c r="BW242" s="136" t="s">
        <v>941</v>
      </c>
      <c r="BX242" s="136" t="s">
        <v>941</v>
      </c>
      <c r="BY242" s="136" t="s">
        <v>941</v>
      </c>
      <c r="BZ242" s="136" t="s">
        <v>941</v>
      </c>
      <c r="CA242" s="136" t="s">
        <v>941</v>
      </c>
      <c r="CB242" s="136" t="s">
        <v>948</v>
      </c>
      <c r="CC242" s="136" t="s">
        <v>948</v>
      </c>
      <c r="CD242" s="136" t="s">
        <v>941</v>
      </c>
      <c r="CE242" s="136" t="s">
        <v>948</v>
      </c>
      <c r="CF242" s="136" t="s">
        <v>941</v>
      </c>
      <c r="CG242" s="136" t="s">
        <v>948</v>
      </c>
      <c r="CH242" s="136" t="s">
        <v>948</v>
      </c>
      <c r="CI242" s="136" t="s">
        <v>941</v>
      </c>
      <c r="CJ242" s="136" t="s">
        <v>941</v>
      </c>
      <c r="CK242" s="136" t="s">
        <v>941</v>
      </c>
      <c r="CL242" s="136" t="s">
        <v>941</v>
      </c>
      <c r="CM242" s="136" t="s">
        <v>941</v>
      </c>
      <c r="CN242" s="136" t="s">
        <v>948</v>
      </c>
      <c r="CO242" s="136" t="s">
        <v>540</v>
      </c>
      <c r="CP242" s="136" t="s">
        <v>941</v>
      </c>
      <c r="CQ242" s="136" t="s">
        <v>941</v>
      </c>
      <c r="CR242" s="136" t="s">
        <v>941</v>
      </c>
      <c r="CS242" s="136" t="s">
        <v>941</v>
      </c>
      <c r="CT242" s="136" t="s">
        <v>941</v>
      </c>
      <c r="CU242" s="136" t="s">
        <v>941</v>
      </c>
      <c r="CV242" s="136" t="s">
        <v>941</v>
      </c>
      <c r="CW242" s="136" t="s">
        <v>941</v>
      </c>
      <c r="CX242" s="136" t="s">
        <v>941</v>
      </c>
      <c r="CY242" s="136" t="s">
        <v>941</v>
      </c>
      <c r="CZ242" s="136" t="s">
        <v>941</v>
      </c>
      <c r="DA242" s="136" t="s">
        <v>941</v>
      </c>
      <c r="DB242" s="136" t="s">
        <v>941</v>
      </c>
      <c r="DC242" s="136" t="s">
        <v>941</v>
      </c>
      <c r="DD242" s="136" t="s">
        <v>941</v>
      </c>
      <c r="DE242" s="136" t="s">
        <v>941</v>
      </c>
      <c r="DF242" s="136" t="s">
        <v>941</v>
      </c>
      <c r="DG242" s="136" t="s">
        <v>941</v>
      </c>
      <c r="DH242" s="136" t="s">
        <v>941</v>
      </c>
      <c r="DI242" s="136" t="s">
        <v>941</v>
      </c>
      <c r="DJ242" s="136" t="s">
        <v>1353</v>
      </c>
      <c r="DK242" s="137">
        <v>42765.458923611113</v>
      </c>
      <c r="DL242" s="136" t="s">
        <v>1353</v>
      </c>
      <c r="DM242" s="137">
        <v>42765.458923611113</v>
      </c>
      <c r="DN242" s="133">
        <v>42086.590011574073</v>
      </c>
      <c r="DO242" s="132" t="s">
        <v>957</v>
      </c>
      <c r="DP242" s="133">
        <v>42086.590011574073</v>
      </c>
    </row>
    <row r="243" spans="1:120" ht="58" x14ac:dyDescent="0.35">
      <c r="A243" s="135">
        <v>243</v>
      </c>
      <c r="B243" s="136" t="s">
        <v>4364</v>
      </c>
      <c r="C243" s="135">
        <v>363</v>
      </c>
      <c r="D243" s="135" t="b">
        <v>1</v>
      </c>
      <c r="E243" s="136" t="s">
        <v>941</v>
      </c>
      <c r="F243" s="136" t="s">
        <v>2969</v>
      </c>
      <c r="G243" s="136" t="s">
        <v>989</v>
      </c>
      <c r="H243" s="136" t="s">
        <v>2970</v>
      </c>
      <c r="I243" s="136" t="s">
        <v>7913</v>
      </c>
      <c r="J243" s="136" t="s">
        <v>2969</v>
      </c>
      <c r="K243" s="136" t="s">
        <v>96</v>
      </c>
      <c r="L243" s="136" t="s">
        <v>2970</v>
      </c>
      <c r="M243" s="136" t="s">
        <v>8663</v>
      </c>
      <c r="N243" s="136" t="s">
        <v>8664</v>
      </c>
      <c r="O243" s="136" t="s">
        <v>8665</v>
      </c>
      <c r="P243" s="136" t="s">
        <v>8666</v>
      </c>
      <c r="Q243" s="136" t="s">
        <v>8667</v>
      </c>
      <c r="R243" s="136" t="s">
        <v>948</v>
      </c>
      <c r="S243" s="136" t="s">
        <v>8668</v>
      </c>
      <c r="T243" s="136" t="s">
        <v>8669</v>
      </c>
      <c r="U243" s="136" t="s">
        <v>8670</v>
      </c>
      <c r="V243" s="136" t="s">
        <v>8671</v>
      </c>
      <c r="W243" s="136" t="s">
        <v>8672</v>
      </c>
      <c r="X243" s="136" t="s">
        <v>8673</v>
      </c>
      <c r="Y243" s="136" t="s">
        <v>8674</v>
      </c>
      <c r="Z243" s="136" t="s">
        <v>8675</v>
      </c>
      <c r="AA243" s="136" t="s">
        <v>8676</v>
      </c>
      <c r="AB243" s="136" t="s">
        <v>8677</v>
      </c>
      <c r="AC243" s="136" t="s">
        <v>2195</v>
      </c>
      <c r="AD243" s="136" t="s">
        <v>8678</v>
      </c>
      <c r="AE243" s="136" t="s">
        <v>8679</v>
      </c>
      <c r="AF243" s="136" t="s">
        <v>8680</v>
      </c>
      <c r="AG243" s="136" t="s">
        <v>1079</v>
      </c>
      <c r="AH243" s="136" t="s">
        <v>8681</v>
      </c>
      <c r="AI243" s="136" t="s">
        <v>8682</v>
      </c>
      <c r="AJ243" s="136" t="s">
        <v>8683</v>
      </c>
      <c r="AK243" s="136" t="s">
        <v>948</v>
      </c>
      <c r="AL243" s="136" t="s">
        <v>941</v>
      </c>
      <c r="AM243" s="136" t="s">
        <v>8684</v>
      </c>
      <c r="AN243" s="136" t="s">
        <v>8665</v>
      </c>
      <c r="AO243" s="136" t="s">
        <v>8666</v>
      </c>
      <c r="AP243" s="136" t="s">
        <v>8667</v>
      </c>
      <c r="AQ243" s="136" t="s">
        <v>948</v>
      </c>
      <c r="AR243" s="136" t="s">
        <v>8668</v>
      </c>
      <c r="AS243" s="136" t="s">
        <v>8669</v>
      </c>
      <c r="AT243" s="136" t="s">
        <v>8670</v>
      </c>
      <c r="AU243" s="136" t="s">
        <v>941</v>
      </c>
      <c r="AV243" s="136" t="s">
        <v>941</v>
      </c>
      <c r="AW243" s="136" t="s">
        <v>941</v>
      </c>
      <c r="AX243" s="136" t="s">
        <v>8674</v>
      </c>
      <c r="AY243" s="136" t="s">
        <v>8675</v>
      </c>
      <c r="AZ243" s="136" t="s">
        <v>8676</v>
      </c>
      <c r="BA243" s="136" t="s">
        <v>8677</v>
      </c>
      <c r="BB243" s="136" t="s">
        <v>2195</v>
      </c>
      <c r="BC243" s="136" t="s">
        <v>8678</v>
      </c>
      <c r="BD243" s="136" t="s">
        <v>8679</v>
      </c>
      <c r="BE243" s="136" t="s">
        <v>8680</v>
      </c>
      <c r="BF243" s="136" t="s">
        <v>8681</v>
      </c>
      <c r="BG243" s="136" t="s">
        <v>8682</v>
      </c>
      <c r="BH243" s="136" t="s">
        <v>8683</v>
      </c>
      <c r="BI243" s="136" t="s">
        <v>948</v>
      </c>
      <c r="BJ243" s="136" t="s">
        <v>8684</v>
      </c>
      <c r="BK243" s="136" t="s">
        <v>941</v>
      </c>
      <c r="BL243" s="136" t="s">
        <v>941</v>
      </c>
      <c r="BM243" s="136" t="s">
        <v>941</v>
      </c>
      <c r="BN243" s="136" t="s">
        <v>941</v>
      </c>
      <c r="BO243" s="136" t="s">
        <v>941</v>
      </c>
      <c r="BP243" s="136" t="s">
        <v>941</v>
      </c>
      <c r="BQ243" s="136" t="s">
        <v>941</v>
      </c>
      <c r="BR243" s="136" t="s">
        <v>941</v>
      </c>
      <c r="BS243" s="136" t="s">
        <v>941</v>
      </c>
      <c r="BT243" s="136" t="s">
        <v>941</v>
      </c>
      <c r="BU243" s="136" t="s">
        <v>941</v>
      </c>
      <c r="BV243" s="136" t="s">
        <v>941</v>
      </c>
      <c r="BW243" s="136" t="s">
        <v>941</v>
      </c>
      <c r="BX243" s="136" t="s">
        <v>941</v>
      </c>
      <c r="BY243" s="136" t="s">
        <v>941</v>
      </c>
      <c r="BZ243" s="136" t="s">
        <v>941</v>
      </c>
      <c r="CA243" s="136" t="s">
        <v>941</v>
      </c>
      <c r="CB243" s="136" t="s">
        <v>948</v>
      </c>
      <c r="CC243" s="136" t="s">
        <v>948</v>
      </c>
      <c r="CD243" s="136" t="s">
        <v>941</v>
      </c>
      <c r="CE243" s="136" t="s">
        <v>948</v>
      </c>
      <c r="CF243" s="136" t="s">
        <v>941</v>
      </c>
      <c r="CG243" s="136" t="s">
        <v>948</v>
      </c>
      <c r="CH243" s="136" t="s">
        <v>948</v>
      </c>
      <c r="CI243" s="136" t="s">
        <v>941</v>
      </c>
      <c r="CJ243" s="136" t="s">
        <v>941</v>
      </c>
      <c r="CK243" s="136" t="s">
        <v>941</v>
      </c>
      <c r="CL243" s="136" t="s">
        <v>941</v>
      </c>
      <c r="CM243" s="136" t="s">
        <v>941</v>
      </c>
      <c r="CN243" s="136" t="s">
        <v>948</v>
      </c>
      <c r="CO243" s="136" t="s">
        <v>540</v>
      </c>
      <c r="CP243" s="136" t="s">
        <v>941</v>
      </c>
      <c r="CQ243" s="136" t="s">
        <v>941</v>
      </c>
      <c r="CR243" s="136" t="s">
        <v>941</v>
      </c>
      <c r="CS243" s="136" t="s">
        <v>941</v>
      </c>
      <c r="CT243" s="136" t="s">
        <v>941</v>
      </c>
      <c r="CU243" s="136" t="s">
        <v>941</v>
      </c>
      <c r="CV243" s="136" t="s">
        <v>941</v>
      </c>
      <c r="CW243" s="136" t="s">
        <v>941</v>
      </c>
      <c r="CX243" s="136" t="s">
        <v>941</v>
      </c>
      <c r="CY243" s="136" t="s">
        <v>941</v>
      </c>
      <c r="CZ243" s="136" t="s">
        <v>941</v>
      </c>
      <c r="DA243" s="136" t="s">
        <v>941</v>
      </c>
      <c r="DB243" s="136" t="s">
        <v>941</v>
      </c>
      <c r="DC243" s="136" t="s">
        <v>941</v>
      </c>
      <c r="DD243" s="136" t="s">
        <v>941</v>
      </c>
      <c r="DE243" s="136" t="s">
        <v>941</v>
      </c>
      <c r="DF243" s="136" t="s">
        <v>941</v>
      </c>
      <c r="DG243" s="136" t="s">
        <v>941</v>
      </c>
      <c r="DH243" s="136" t="s">
        <v>941</v>
      </c>
      <c r="DI243" s="136" t="s">
        <v>941</v>
      </c>
      <c r="DJ243" s="136" t="s">
        <v>1353</v>
      </c>
      <c r="DK243" s="137">
        <v>42765.463379629633</v>
      </c>
      <c r="DL243" s="136" t="s">
        <v>1353</v>
      </c>
      <c r="DM243" s="137">
        <v>42765.463703703703</v>
      </c>
      <c r="DN243" s="133">
        <v>42086.590150462966</v>
      </c>
      <c r="DO243" s="132" t="s">
        <v>957</v>
      </c>
      <c r="DP243" s="133">
        <v>42086.590150462966</v>
      </c>
    </row>
    <row r="244" spans="1:120" ht="58" x14ac:dyDescent="0.35">
      <c r="A244" s="135">
        <v>244</v>
      </c>
      <c r="B244" s="136" t="s">
        <v>4364</v>
      </c>
      <c r="C244" s="135">
        <v>323</v>
      </c>
      <c r="D244" s="135" t="b">
        <v>1</v>
      </c>
      <c r="E244" s="136" t="s">
        <v>941</v>
      </c>
      <c r="F244" s="136" t="s">
        <v>942</v>
      </c>
      <c r="G244" s="136" t="s">
        <v>943</v>
      </c>
      <c r="H244" s="136" t="s">
        <v>944</v>
      </c>
      <c r="I244" s="136" t="s">
        <v>4875</v>
      </c>
      <c r="J244" s="136" t="s">
        <v>942</v>
      </c>
      <c r="K244" s="136" t="s">
        <v>941</v>
      </c>
      <c r="L244" s="136" t="s">
        <v>944</v>
      </c>
      <c r="M244" s="136" t="s">
        <v>941</v>
      </c>
      <c r="N244" s="136" t="s">
        <v>945</v>
      </c>
      <c r="O244" s="136" t="s">
        <v>8685</v>
      </c>
      <c r="P244" s="136" t="s">
        <v>8686</v>
      </c>
      <c r="Q244" s="136" t="s">
        <v>8687</v>
      </c>
      <c r="R244" s="136" t="s">
        <v>8688</v>
      </c>
      <c r="S244" s="136" t="s">
        <v>8689</v>
      </c>
      <c r="T244" s="136" t="s">
        <v>8690</v>
      </c>
      <c r="U244" s="136" t="s">
        <v>8691</v>
      </c>
      <c r="V244" s="136" t="s">
        <v>8692</v>
      </c>
      <c r="W244" s="136" t="s">
        <v>8693</v>
      </c>
      <c r="X244" s="136" t="s">
        <v>8694</v>
      </c>
      <c r="Y244" s="136" t="s">
        <v>8695</v>
      </c>
      <c r="Z244" s="136" t="s">
        <v>8696</v>
      </c>
      <c r="AA244" s="136" t="s">
        <v>948</v>
      </c>
      <c r="AB244" s="136" t="s">
        <v>8697</v>
      </c>
      <c r="AC244" s="136" t="s">
        <v>8698</v>
      </c>
      <c r="AD244" s="136" t="s">
        <v>8699</v>
      </c>
      <c r="AE244" s="136" t="s">
        <v>8700</v>
      </c>
      <c r="AF244" s="136" t="s">
        <v>8701</v>
      </c>
      <c r="AG244" s="136" t="s">
        <v>2230</v>
      </c>
      <c r="AH244" s="136" t="s">
        <v>8702</v>
      </c>
      <c r="AI244" s="136" t="s">
        <v>8703</v>
      </c>
      <c r="AJ244" s="136" t="s">
        <v>3937</v>
      </c>
      <c r="AK244" s="136" t="s">
        <v>8704</v>
      </c>
      <c r="AL244" s="136" t="s">
        <v>941</v>
      </c>
      <c r="AM244" s="136" t="s">
        <v>8705</v>
      </c>
      <c r="AN244" s="136" t="s">
        <v>941</v>
      </c>
      <c r="AO244" s="136" t="s">
        <v>941</v>
      </c>
      <c r="AP244" s="136" t="s">
        <v>941</v>
      </c>
      <c r="AQ244" s="136" t="s">
        <v>941</v>
      </c>
      <c r="AR244" s="136" t="s">
        <v>941</v>
      </c>
      <c r="AS244" s="136" t="s">
        <v>941</v>
      </c>
      <c r="AT244" s="136" t="s">
        <v>941</v>
      </c>
      <c r="AU244" s="136" t="s">
        <v>941</v>
      </c>
      <c r="AV244" s="136" t="s">
        <v>941</v>
      </c>
      <c r="AW244" s="136" t="s">
        <v>941</v>
      </c>
      <c r="AX244" s="136" t="s">
        <v>941</v>
      </c>
      <c r="AY244" s="136" t="s">
        <v>941</v>
      </c>
      <c r="AZ244" s="136" t="s">
        <v>941</v>
      </c>
      <c r="BA244" s="136" t="s">
        <v>941</v>
      </c>
      <c r="BB244" s="136" t="s">
        <v>941</v>
      </c>
      <c r="BC244" s="136" t="s">
        <v>941</v>
      </c>
      <c r="BD244" s="136" t="s">
        <v>941</v>
      </c>
      <c r="BE244" s="136" t="s">
        <v>941</v>
      </c>
      <c r="BF244" s="136" t="s">
        <v>941</v>
      </c>
      <c r="BG244" s="136" t="s">
        <v>941</v>
      </c>
      <c r="BH244" s="136" t="s">
        <v>941</v>
      </c>
      <c r="BI244" s="136" t="s">
        <v>941</v>
      </c>
      <c r="BJ244" s="136" t="s">
        <v>941</v>
      </c>
      <c r="BK244" s="136" t="s">
        <v>1752</v>
      </c>
      <c r="BL244" s="136" t="s">
        <v>941</v>
      </c>
      <c r="BM244" s="136" t="s">
        <v>941</v>
      </c>
      <c r="BN244" s="136" t="s">
        <v>941</v>
      </c>
      <c r="BO244" s="136" t="s">
        <v>1232</v>
      </c>
      <c r="BP244" s="136" t="s">
        <v>941</v>
      </c>
      <c r="BQ244" s="136" t="s">
        <v>941</v>
      </c>
      <c r="BR244" s="136" t="s">
        <v>941</v>
      </c>
      <c r="BS244" s="136" t="s">
        <v>941</v>
      </c>
      <c r="BT244" s="136" t="s">
        <v>941</v>
      </c>
      <c r="BU244" s="136" t="s">
        <v>941</v>
      </c>
      <c r="BV244" s="136" t="s">
        <v>941</v>
      </c>
      <c r="BW244" s="136" t="s">
        <v>941</v>
      </c>
      <c r="BX244" s="136" t="s">
        <v>941</v>
      </c>
      <c r="BY244" s="136" t="s">
        <v>941</v>
      </c>
      <c r="BZ244" s="136" t="s">
        <v>941</v>
      </c>
      <c r="CA244" s="136" t="s">
        <v>941</v>
      </c>
      <c r="CB244" s="136" t="s">
        <v>8706</v>
      </c>
      <c r="CC244" s="136" t="s">
        <v>956</v>
      </c>
      <c r="CD244" s="136" t="s">
        <v>8707</v>
      </c>
      <c r="CE244" s="136" t="s">
        <v>948</v>
      </c>
      <c r="CF244" s="136" t="s">
        <v>941</v>
      </c>
      <c r="CG244" s="136" t="s">
        <v>8707</v>
      </c>
      <c r="CH244" s="136" t="s">
        <v>948</v>
      </c>
      <c r="CI244" s="136" t="s">
        <v>941</v>
      </c>
      <c r="CJ244" s="136" t="s">
        <v>941</v>
      </c>
      <c r="CK244" s="136" t="s">
        <v>941</v>
      </c>
      <c r="CL244" s="136" t="s">
        <v>941</v>
      </c>
      <c r="CM244" s="136" t="s">
        <v>941</v>
      </c>
      <c r="CN244" s="136" t="s">
        <v>948</v>
      </c>
      <c r="CO244" s="136" t="s">
        <v>540</v>
      </c>
      <c r="CP244" s="136" t="s">
        <v>941</v>
      </c>
      <c r="CQ244" s="136" t="s">
        <v>941</v>
      </c>
      <c r="CR244" s="136" t="s">
        <v>941</v>
      </c>
      <c r="CS244" s="136" t="s">
        <v>941</v>
      </c>
      <c r="CT244" s="136" t="s">
        <v>941</v>
      </c>
      <c r="CU244" s="136" t="s">
        <v>941</v>
      </c>
      <c r="CV244" s="136" t="s">
        <v>941</v>
      </c>
      <c r="CW244" s="136" t="s">
        <v>941</v>
      </c>
      <c r="CX244" s="136" t="s">
        <v>941</v>
      </c>
      <c r="CY244" s="136" t="s">
        <v>941</v>
      </c>
      <c r="CZ244" s="136" t="s">
        <v>941</v>
      </c>
      <c r="DA244" s="136" t="s">
        <v>941</v>
      </c>
      <c r="DB244" s="136" t="s">
        <v>941</v>
      </c>
      <c r="DC244" s="136" t="s">
        <v>941</v>
      </c>
      <c r="DD244" s="136" t="s">
        <v>941</v>
      </c>
      <c r="DE244" s="136" t="s">
        <v>941</v>
      </c>
      <c r="DF244" s="136" t="s">
        <v>941</v>
      </c>
      <c r="DG244" s="136" t="s">
        <v>941</v>
      </c>
      <c r="DH244" s="136" t="s">
        <v>941</v>
      </c>
      <c r="DI244" s="136" t="s">
        <v>941</v>
      </c>
      <c r="DJ244" s="136" t="s">
        <v>1353</v>
      </c>
      <c r="DK244" s="137">
        <v>42765.488391203704</v>
      </c>
      <c r="DL244" s="136" t="s">
        <v>1353</v>
      </c>
      <c r="DM244" s="137">
        <v>42765.488391203704</v>
      </c>
      <c r="DN244" s="133">
        <v>42086.590162037035</v>
      </c>
      <c r="DO244" s="132" t="s">
        <v>957</v>
      </c>
      <c r="DP244" s="133">
        <v>42086.590162037035</v>
      </c>
    </row>
    <row r="245" spans="1:120" ht="58" x14ac:dyDescent="0.35">
      <c r="A245" s="135">
        <v>245</v>
      </c>
      <c r="B245" s="136" t="s">
        <v>4364</v>
      </c>
      <c r="C245" s="135">
        <v>314</v>
      </c>
      <c r="D245" s="135" t="b">
        <v>1</v>
      </c>
      <c r="E245" s="136" t="s">
        <v>941</v>
      </c>
      <c r="F245" s="136" t="s">
        <v>3912</v>
      </c>
      <c r="G245" s="136" t="s">
        <v>1532</v>
      </c>
      <c r="H245" s="136" t="s">
        <v>2255</v>
      </c>
      <c r="I245" s="136" t="s">
        <v>7872</v>
      </c>
      <c r="J245" s="136" t="s">
        <v>3912</v>
      </c>
      <c r="K245" s="136" t="s">
        <v>941</v>
      </c>
      <c r="L245" s="136" t="s">
        <v>2255</v>
      </c>
      <c r="M245" s="136" t="s">
        <v>3913</v>
      </c>
      <c r="N245" s="136" t="s">
        <v>2256</v>
      </c>
      <c r="O245" s="136" t="s">
        <v>8708</v>
      </c>
      <c r="P245" s="136" t="s">
        <v>8709</v>
      </c>
      <c r="Q245" s="136" t="s">
        <v>8710</v>
      </c>
      <c r="R245" s="136" t="s">
        <v>8711</v>
      </c>
      <c r="S245" s="136" t="s">
        <v>8712</v>
      </c>
      <c r="T245" s="136" t="s">
        <v>8713</v>
      </c>
      <c r="U245" s="136" t="s">
        <v>8714</v>
      </c>
      <c r="V245" s="136" t="s">
        <v>8715</v>
      </c>
      <c r="W245" s="136" t="s">
        <v>8716</v>
      </c>
      <c r="X245" s="136" t="s">
        <v>8717</v>
      </c>
      <c r="Y245" s="136" t="s">
        <v>8718</v>
      </c>
      <c r="Z245" s="136" t="s">
        <v>8719</v>
      </c>
      <c r="AA245" s="136" t="s">
        <v>948</v>
      </c>
      <c r="AB245" s="136" t="s">
        <v>8720</v>
      </c>
      <c r="AC245" s="136" t="s">
        <v>3617</v>
      </c>
      <c r="AD245" s="136" t="s">
        <v>8721</v>
      </c>
      <c r="AE245" s="136" t="s">
        <v>8722</v>
      </c>
      <c r="AF245" s="136" t="s">
        <v>8723</v>
      </c>
      <c r="AG245" s="136" t="s">
        <v>1338</v>
      </c>
      <c r="AH245" s="136" t="s">
        <v>8724</v>
      </c>
      <c r="AI245" s="136" t="s">
        <v>8725</v>
      </c>
      <c r="AJ245" s="136" t="s">
        <v>1080</v>
      </c>
      <c r="AK245" s="136" t="s">
        <v>8726</v>
      </c>
      <c r="AL245" s="136" t="s">
        <v>941</v>
      </c>
      <c r="AM245" s="136" t="s">
        <v>8727</v>
      </c>
      <c r="AN245" s="136" t="s">
        <v>941</v>
      </c>
      <c r="AO245" s="136" t="s">
        <v>941</v>
      </c>
      <c r="AP245" s="136" t="s">
        <v>941</v>
      </c>
      <c r="AQ245" s="136" t="s">
        <v>941</v>
      </c>
      <c r="AR245" s="136" t="s">
        <v>941</v>
      </c>
      <c r="AS245" s="136" t="s">
        <v>941</v>
      </c>
      <c r="AT245" s="136" t="s">
        <v>941</v>
      </c>
      <c r="AU245" s="136" t="s">
        <v>941</v>
      </c>
      <c r="AV245" s="136" t="s">
        <v>941</v>
      </c>
      <c r="AW245" s="136" t="s">
        <v>941</v>
      </c>
      <c r="AX245" s="136" t="s">
        <v>941</v>
      </c>
      <c r="AY245" s="136" t="s">
        <v>941</v>
      </c>
      <c r="AZ245" s="136" t="s">
        <v>941</v>
      </c>
      <c r="BA245" s="136" t="s">
        <v>941</v>
      </c>
      <c r="BB245" s="136" t="s">
        <v>941</v>
      </c>
      <c r="BC245" s="136" t="s">
        <v>941</v>
      </c>
      <c r="BD245" s="136" t="s">
        <v>941</v>
      </c>
      <c r="BE245" s="136" t="s">
        <v>941</v>
      </c>
      <c r="BF245" s="136" t="s">
        <v>941</v>
      </c>
      <c r="BG245" s="136" t="s">
        <v>941</v>
      </c>
      <c r="BH245" s="136" t="s">
        <v>941</v>
      </c>
      <c r="BI245" s="136" t="s">
        <v>941</v>
      </c>
      <c r="BJ245" s="136" t="s">
        <v>941</v>
      </c>
      <c r="BK245" s="136" t="s">
        <v>941</v>
      </c>
      <c r="BL245" s="136" t="s">
        <v>941</v>
      </c>
      <c r="BM245" s="136" t="s">
        <v>941</v>
      </c>
      <c r="BN245" s="136" t="s">
        <v>941</v>
      </c>
      <c r="BO245" s="136" t="s">
        <v>941</v>
      </c>
      <c r="BP245" s="136" t="s">
        <v>941</v>
      </c>
      <c r="BQ245" s="136" t="s">
        <v>941</v>
      </c>
      <c r="BR245" s="136" t="s">
        <v>941</v>
      </c>
      <c r="BS245" s="136" t="s">
        <v>941</v>
      </c>
      <c r="BT245" s="136" t="s">
        <v>941</v>
      </c>
      <c r="BU245" s="136" t="s">
        <v>941</v>
      </c>
      <c r="BV245" s="136" t="s">
        <v>941</v>
      </c>
      <c r="BW245" s="136" t="s">
        <v>941</v>
      </c>
      <c r="BX245" s="136" t="s">
        <v>941</v>
      </c>
      <c r="BY245" s="136" t="s">
        <v>941</v>
      </c>
      <c r="BZ245" s="136" t="s">
        <v>941</v>
      </c>
      <c r="CA245" s="136" t="s">
        <v>941</v>
      </c>
      <c r="CB245" s="136" t="s">
        <v>948</v>
      </c>
      <c r="CC245" s="136" t="s">
        <v>948</v>
      </c>
      <c r="CD245" s="136" t="s">
        <v>941</v>
      </c>
      <c r="CE245" s="136" t="s">
        <v>948</v>
      </c>
      <c r="CF245" s="136" t="s">
        <v>941</v>
      </c>
      <c r="CG245" s="136" t="s">
        <v>948</v>
      </c>
      <c r="CH245" s="136" t="s">
        <v>948</v>
      </c>
      <c r="CI245" s="136" t="s">
        <v>941</v>
      </c>
      <c r="CJ245" s="136" t="s">
        <v>941</v>
      </c>
      <c r="CK245" s="136" t="s">
        <v>941</v>
      </c>
      <c r="CL245" s="136" t="s">
        <v>941</v>
      </c>
      <c r="CM245" s="136" t="s">
        <v>941</v>
      </c>
      <c r="CN245" s="136" t="s">
        <v>948</v>
      </c>
      <c r="CO245" s="136" t="s">
        <v>540</v>
      </c>
      <c r="CP245" s="136" t="s">
        <v>941</v>
      </c>
      <c r="CQ245" s="136" t="s">
        <v>941</v>
      </c>
      <c r="CR245" s="136" t="s">
        <v>941</v>
      </c>
      <c r="CS245" s="136" t="s">
        <v>941</v>
      </c>
      <c r="CT245" s="136" t="s">
        <v>941</v>
      </c>
      <c r="CU245" s="136" t="s">
        <v>941</v>
      </c>
      <c r="CV245" s="136" t="s">
        <v>941</v>
      </c>
      <c r="CW245" s="136" t="s">
        <v>941</v>
      </c>
      <c r="CX245" s="136" t="s">
        <v>941</v>
      </c>
      <c r="CY245" s="136" t="s">
        <v>941</v>
      </c>
      <c r="CZ245" s="136" t="s">
        <v>941</v>
      </c>
      <c r="DA245" s="136" t="s">
        <v>941</v>
      </c>
      <c r="DB245" s="136" t="s">
        <v>941</v>
      </c>
      <c r="DC245" s="136" t="s">
        <v>941</v>
      </c>
      <c r="DD245" s="136" t="s">
        <v>941</v>
      </c>
      <c r="DE245" s="136" t="s">
        <v>941</v>
      </c>
      <c r="DF245" s="136" t="s">
        <v>941</v>
      </c>
      <c r="DG245" s="136" t="s">
        <v>941</v>
      </c>
      <c r="DH245" s="136" t="s">
        <v>941</v>
      </c>
      <c r="DI245" s="136" t="s">
        <v>941</v>
      </c>
      <c r="DJ245" s="136" t="s">
        <v>1692</v>
      </c>
      <c r="DK245" s="137">
        <v>42765.490706018521</v>
      </c>
      <c r="DL245" s="136" t="s">
        <v>1692</v>
      </c>
      <c r="DM245" s="137">
        <v>42765.490706018521</v>
      </c>
      <c r="DN245" s="133">
        <v>42086.590173611112</v>
      </c>
      <c r="DO245" s="132" t="s">
        <v>957</v>
      </c>
      <c r="DP245" s="133">
        <v>42086.590173611112</v>
      </c>
    </row>
    <row r="246" spans="1:120" ht="58" x14ac:dyDescent="0.35">
      <c r="A246" s="135">
        <v>246</v>
      </c>
      <c r="B246" s="136" t="s">
        <v>4364</v>
      </c>
      <c r="C246" s="135">
        <v>246</v>
      </c>
      <c r="D246" s="135" t="b">
        <v>1</v>
      </c>
      <c r="E246" s="136" t="s">
        <v>941</v>
      </c>
      <c r="F246" s="136" t="s">
        <v>3651</v>
      </c>
      <c r="G246" s="136" t="s">
        <v>981</v>
      </c>
      <c r="H246" s="136" t="s">
        <v>8728</v>
      </c>
      <c r="I246" s="136" t="s">
        <v>7872</v>
      </c>
      <c r="J246" s="136" t="s">
        <v>3651</v>
      </c>
      <c r="K246" s="136" t="s">
        <v>941</v>
      </c>
      <c r="L246" s="136" t="s">
        <v>8728</v>
      </c>
      <c r="M246" s="136" t="s">
        <v>1195</v>
      </c>
      <c r="N246" s="136" t="s">
        <v>1524</v>
      </c>
      <c r="O246" s="136" t="s">
        <v>8729</v>
      </c>
      <c r="P246" s="136" t="s">
        <v>8730</v>
      </c>
      <c r="Q246" s="136" t="s">
        <v>8731</v>
      </c>
      <c r="R246" s="136" t="s">
        <v>948</v>
      </c>
      <c r="S246" s="136" t="s">
        <v>8732</v>
      </c>
      <c r="T246" s="136" t="s">
        <v>8733</v>
      </c>
      <c r="U246" s="136" t="s">
        <v>8734</v>
      </c>
      <c r="V246" s="136" t="s">
        <v>948</v>
      </c>
      <c r="W246" s="136" t="s">
        <v>948</v>
      </c>
      <c r="X246" s="136" t="s">
        <v>948</v>
      </c>
      <c r="Y246" s="136" t="s">
        <v>8735</v>
      </c>
      <c r="Z246" s="136" t="s">
        <v>8736</v>
      </c>
      <c r="AA246" s="136" t="s">
        <v>8737</v>
      </c>
      <c r="AB246" s="136" t="s">
        <v>8738</v>
      </c>
      <c r="AC246" s="136" t="s">
        <v>948</v>
      </c>
      <c r="AD246" s="136" t="s">
        <v>8738</v>
      </c>
      <c r="AE246" s="136" t="s">
        <v>8739</v>
      </c>
      <c r="AF246" s="136" t="s">
        <v>8740</v>
      </c>
      <c r="AG246" s="136" t="s">
        <v>1366</v>
      </c>
      <c r="AH246" s="136" t="s">
        <v>8741</v>
      </c>
      <c r="AI246" s="136" t="s">
        <v>8742</v>
      </c>
      <c r="AJ246" s="136" t="s">
        <v>8743</v>
      </c>
      <c r="AK246" s="136" t="s">
        <v>948</v>
      </c>
      <c r="AL246" s="136" t="s">
        <v>941</v>
      </c>
      <c r="AM246" s="136" t="s">
        <v>8744</v>
      </c>
      <c r="AN246" s="136" t="s">
        <v>941</v>
      </c>
      <c r="AO246" s="136" t="s">
        <v>941</v>
      </c>
      <c r="AP246" s="136" t="s">
        <v>941</v>
      </c>
      <c r="AQ246" s="136" t="s">
        <v>941</v>
      </c>
      <c r="AR246" s="136" t="s">
        <v>941</v>
      </c>
      <c r="AS246" s="136" t="s">
        <v>941</v>
      </c>
      <c r="AT246" s="136" t="s">
        <v>941</v>
      </c>
      <c r="AU246" s="136" t="s">
        <v>941</v>
      </c>
      <c r="AV246" s="136" t="s">
        <v>941</v>
      </c>
      <c r="AW246" s="136" t="s">
        <v>941</v>
      </c>
      <c r="AX246" s="136" t="s">
        <v>941</v>
      </c>
      <c r="AY246" s="136" t="s">
        <v>941</v>
      </c>
      <c r="AZ246" s="136" t="s">
        <v>941</v>
      </c>
      <c r="BA246" s="136" t="s">
        <v>941</v>
      </c>
      <c r="BB246" s="136" t="s">
        <v>941</v>
      </c>
      <c r="BC246" s="136" t="s">
        <v>941</v>
      </c>
      <c r="BD246" s="136" t="s">
        <v>941</v>
      </c>
      <c r="BE246" s="136" t="s">
        <v>941</v>
      </c>
      <c r="BF246" s="136" t="s">
        <v>941</v>
      </c>
      <c r="BG246" s="136" t="s">
        <v>941</v>
      </c>
      <c r="BH246" s="136" t="s">
        <v>941</v>
      </c>
      <c r="BI246" s="136" t="s">
        <v>941</v>
      </c>
      <c r="BJ246" s="136" t="s">
        <v>941</v>
      </c>
      <c r="BK246" s="136" t="s">
        <v>2493</v>
      </c>
      <c r="BL246" s="136" t="s">
        <v>941</v>
      </c>
      <c r="BM246" s="136" t="s">
        <v>941</v>
      </c>
      <c r="BN246" s="136" t="s">
        <v>941</v>
      </c>
      <c r="BO246" s="136" t="s">
        <v>975</v>
      </c>
      <c r="BP246" s="136" t="s">
        <v>941</v>
      </c>
      <c r="BQ246" s="136" t="s">
        <v>941</v>
      </c>
      <c r="BR246" s="136" t="s">
        <v>941</v>
      </c>
      <c r="BS246" s="136" t="s">
        <v>941</v>
      </c>
      <c r="BT246" s="136" t="s">
        <v>941</v>
      </c>
      <c r="BU246" s="136" t="s">
        <v>941</v>
      </c>
      <c r="BV246" s="136" t="s">
        <v>941</v>
      </c>
      <c r="BW246" s="136" t="s">
        <v>941</v>
      </c>
      <c r="BX246" s="136" t="s">
        <v>941</v>
      </c>
      <c r="BY246" s="136" t="s">
        <v>941</v>
      </c>
      <c r="BZ246" s="136" t="s">
        <v>941</v>
      </c>
      <c r="CA246" s="136" t="s">
        <v>941</v>
      </c>
      <c r="CB246" s="136" t="s">
        <v>1591</v>
      </c>
      <c r="CC246" s="136" t="s">
        <v>948</v>
      </c>
      <c r="CD246" s="136" t="s">
        <v>941</v>
      </c>
      <c r="CE246" s="136" t="s">
        <v>948</v>
      </c>
      <c r="CF246" s="136" t="s">
        <v>941</v>
      </c>
      <c r="CG246" s="136" t="s">
        <v>948</v>
      </c>
      <c r="CH246" s="136" t="s">
        <v>948</v>
      </c>
      <c r="CI246" s="136" t="s">
        <v>941</v>
      </c>
      <c r="CJ246" s="136" t="s">
        <v>941</v>
      </c>
      <c r="CK246" s="136" t="s">
        <v>941</v>
      </c>
      <c r="CL246" s="136" t="s">
        <v>941</v>
      </c>
      <c r="CM246" s="136" t="s">
        <v>941</v>
      </c>
      <c r="CN246" s="136" t="s">
        <v>948</v>
      </c>
      <c r="CO246" s="136" t="s">
        <v>540</v>
      </c>
      <c r="CP246" s="136" t="s">
        <v>941</v>
      </c>
      <c r="CQ246" s="136" t="s">
        <v>941</v>
      </c>
      <c r="CR246" s="136" t="s">
        <v>941</v>
      </c>
      <c r="CS246" s="136" t="s">
        <v>941</v>
      </c>
      <c r="CT246" s="136" t="s">
        <v>941</v>
      </c>
      <c r="CU246" s="136" t="s">
        <v>941</v>
      </c>
      <c r="CV246" s="136" t="s">
        <v>941</v>
      </c>
      <c r="CW246" s="136" t="s">
        <v>941</v>
      </c>
      <c r="CX246" s="136" t="s">
        <v>941</v>
      </c>
      <c r="CY246" s="136" t="s">
        <v>941</v>
      </c>
      <c r="CZ246" s="136" t="s">
        <v>941</v>
      </c>
      <c r="DA246" s="136" t="s">
        <v>941</v>
      </c>
      <c r="DB246" s="136" t="s">
        <v>941</v>
      </c>
      <c r="DC246" s="136" t="s">
        <v>941</v>
      </c>
      <c r="DD246" s="136" t="s">
        <v>941</v>
      </c>
      <c r="DE246" s="136" t="s">
        <v>941</v>
      </c>
      <c r="DF246" s="136" t="s">
        <v>941</v>
      </c>
      <c r="DG246" s="136" t="s">
        <v>941</v>
      </c>
      <c r="DH246" s="136" t="s">
        <v>941</v>
      </c>
      <c r="DI246" s="136" t="s">
        <v>941</v>
      </c>
      <c r="DJ246" s="136" t="s">
        <v>1353</v>
      </c>
      <c r="DK246" s="137">
        <v>42765.498923611114</v>
      </c>
      <c r="DL246" s="136" t="s">
        <v>1353</v>
      </c>
      <c r="DM246" s="137">
        <v>42765.498923611114</v>
      </c>
      <c r="DN246" s="133">
        <v>42086.590208333335</v>
      </c>
      <c r="DO246" s="132" t="s">
        <v>957</v>
      </c>
      <c r="DP246" s="133">
        <v>42086.590208333335</v>
      </c>
    </row>
    <row r="247" spans="1:120" ht="58" x14ac:dyDescent="0.35">
      <c r="A247" s="135">
        <v>247</v>
      </c>
      <c r="B247" s="136" t="s">
        <v>4364</v>
      </c>
      <c r="C247" s="135">
        <v>21</v>
      </c>
      <c r="D247" s="135" t="b">
        <v>1</v>
      </c>
      <c r="E247" s="136" t="s">
        <v>941</v>
      </c>
      <c r="F247" s="136" t="s">
        <v>8745</v>
      </c>
      <c r="G247" s="136" t="s">
        <v>2551</v>
      </c>
      <c r="H247" s="136" t="s">
        <v>8746</v>
      </c>
      <c r="I247" s="136" t="s">
        <v>7872</v>
      </c>
      <c r="J247" s="136" t="s">
        <v>8747</v>
      </c>
      <c r="K247" s="136" t="s">
        <v>131</v>
      </c>
      <c r="L247" s="136" t="s">
        <v>8748</v>
      </c>
      <c r="M247" s="136" t="s">
        <v>8749</v>
      </c>
      <c r="N247" s="136" t="s">
        <v>8750</v>
      </c>
      <c r="O247" s="136" t="s">
        <v>8751</v>
      </c>
      <c r="P247" s="136" t="s">
        <v>8752</v>
      </c>
      <c r="Q247" s="136" t="s">
        <v>8753</v>
      </c>
      <c r="R247" s="136" t="s">
        <v>948</v>
      </c>
      <c r="S247" s="136" t="s">
        <v>8754</v>
      </c>
      <c r="T247" s="136" t="s">
        <v>8755</v>
      </c>
      <c r="U247" s="136" t="s">
        <v>8756</v>
      </c>
      <c r="V247" s="136" t="s">
        <v>948</v>
      </c>
      <c r="W247" s="136" t="s">
        <v>948</v>
      </c>
      <c r="X247" s="136" t="s">
        <v>948</v>
      </c>
      <c r="Y247" s="136" t="s">
        <v>8757</v>
      </c>
      <c r="Z247" s="136" t="s">
        <v>8758</v>
      </c>
      <c r="AA247" s="136" t="s">
        <v>8759</v>
      </c>
      <c r="AB247" s="136" t="s">
        <v>8760</v>
      </c>
      <c r="AC247" s="136" t="s">
        <v>8761</v>
      </c>
      <c r="AD247" s="136" t="s">
        <v>8762</v>
      </c>
      <c r="AE247" s="136" t="s">
        <v>8763</v>
      </c>
      <c r="AF247" s="136" t="s">
        <v>8764</v>
      </c>
      <c r="AG247" s="136" t="s">
        <v>8765</v>
      </c>
      <c r="AH247" s="136" t="s">
        <v>8766</v>
      </c>
      <c r="AI247" s="136" t="s">
        <v>8767</v>
      </c>
      <c r="AJ247" s="136" t="s">
        <v>8768</v>
      </c>
      <c r="AK247" s="136" t="s">
        <v>1541</v>
      </c>
      <c r="AL247" s="136" t="s">
        <v>941</v>
      </c>
      <c r="AM247" s="136" t="s">
        <v>8769</v>
      </c>
      <c r="AN247" s="136" t="s">
        <v>8751</v>
      </c>
      <c r="AO247" s="136" t="s">
        <v>8752</v>
      </c>
      <c r="AP247" s="136" t="s">
        <v>8753</v>
      </c>
      <c r="AQ247" s="136" t="s">
        <v>948</v>
      </c>
      <c r="AR247" s="136" t="s">
        <v>8754</v>
      </c>
      <c r="AS247" s="136" t="s">
        <v>8755</v>
      </c>
      <c r="AT247" s="136" t="s">
        <v>8756</v>
      </c>
      <c r="AU247" s="136" t="s">
        <v>941</v>
      </c>
      <c r="AV247" s="136" t="s">
        <v>941</v>
      </c>
      <c r="AW247" s="136" t="s">
        <v>941</v>
      </c>
      <c r="AX247" s="136" t="s">
        <v>8757</v>
      </c>
      <c r="AY247" s="136" t="s">
        <v>8758</v>
      </c>
      <c r="AZ247" s="136" t="s">
        <v>8759</v>
      </c>
      <c r="BA247" s="136" t="s">
        <v>8760</v>
      </c>
      <c r="BB247" s="136" t="s">
        <v>8761</v>
      </c>
      <c r="BC247" s="136" t="s">
        <v>8762</v>
      </c>
      <c r="BD247" s="136" t="s">
        <v>8763</v>
      </c>
      <c r="BE247" s="136" t="s">
        <v>8764</v>
      </c>
      <c r="BF247" s="136" t="s">
        <v>8766</v>
      </c>
      <c r="BG247" s="136" t="s">
        <v>8767</v>
      </c>
      <c r="BH247" s="136" t="s">
        <v>8768</v>
      </c>
      <c r="BI247" s="136" t="s">
        <v>1541</v>
      </c>
      <c r="BJ247" s="136" t="s">
        <v>8769</v>
      </c>
      <c r="BK247" s="136" t="s">
        <v>8770</v>
      </c>
      <c r="BL247" s="136" t="s">
        <v>941</v>
      </c>
      <c r="BM247" s="136" t="s">
        <v>941</v>
      </c>
      <c r="BN247" s="136" t="s">
        <v>941</v>
      </c>
      <c r="BO247" s="136" t="s">
        <v>941</v>
      </c>
      <c r="BP247" s="136" t="s">
        <v>941</v>
      </c>
      <c r="BQ247" s="136" t="s">
        <v>941</v>
      </c>
      <c r="BR247" s="136" t="s">
        <v>941</v>
      </c>
      <c r="BS247" s="136" t="s">
        <v>941</v>
      </c>
      <c r="BT247" s="136" t="s">
        <v>941</v>
      </c>
      <c r="BU247" s="136" t="s">
        <v>941</v>
      </c>
      <c r="BV247" s="136" t="s">
        <v>941</v>
      </c>
      <c r="BW247" s="136" t="s">
        <v>941</v>
      </c>
      <c r="BX247" s="136" t="s">
        <v>941</v>
      </c>
      <c r="BY247" s="136" t="s">
        <v>941</v>
      </c>
      <c r="BZ247" s="136" t="s">
        <v>941</v>
      </c>
      <c r="CA247" s="136" t="s">
        <v>941</v>
      </c>
      <c r="CB247" s="136" t="s">
        <v>8770</v>
      </c>
      <c r="CC247" s="136" t="s">
        <v>956</v>
      </c>
      <c r="CD247" s="136" t="s">
        <v>8771</v>
      </c>
      <c r="CE247" s="136" t="s">
        <v>7501</v>
      </c>
      <c r="CF247" s="136" t="s">
        <v>8772</v>
      </c>
      <c r="CG247" s="136" t="s">
        <v>8773</v>
      </c>
      <c r="CH247" s="136" t="s">
        <v>948</v>
      </c>
      <c r="CI247" s="136" t="s">
        <v>941</v>
      </c>
      <c r="CJ247" s="136" t="s">
        <v>941</v>
      </c>
      <c r="CK247" s="136" t="s">
        <v>941</v>
      </c>
      <c r="CL247" s="136" t="s">
        <v>941</v>
      </c>
      <c r="CM247" s="136" t="s">
        <v>941</v>
      </c>
      <c r="CN247" s="136" t="s">
        <v>948</v>
      </c>
      <c r="CO247" s="136" t="s">
        <v>540</v>
      </c>
      <c r="CP247" s="136" t="s">
        <v>941</v>
      </c>
      <c r="CQ247" s="136" t="s">
        <v>941</v>
      </c>
      <c r="CR247" s="136" t="s">
        <v>941</v>
      </c>
      <c r="CS247" s="136" t="s">
        <v>941</v>
      </c>
      <c r="CT247" s="136" t="s">
        <v>941</v>
      </c>
      <c r="CU247" s="136" t="s">
        <v>941</v>
      </c>
      <c r="CV247" s="136" t="s">
        <v>941</v>
      </c>
      <c r="CW247" s="136" t="s">
        <v>941</v>
      </c>
      <c r="CX247" s="136" t="s">
        <v>941</v>
      </c>
      <c r="CY247" s="136" t="s">
        <v>941</v>
      </c>
      <c r="CZ247" s="136" t="s">
        <v>941</v>
      </c>
      <c r="DA247" s="136" t="s">
        <v>941</v>
      </c>
      <c r="DB247" s="136" t="s">
        <v>941</v>
      </c>
      <c r="DC247" s="136" t="s">
        <v>941</v>
      </c>
      <c r="DD247" s="136" t="s">
        <v>941</v>
      </c>
      <c r="DE247" s="136" t="s">
        <v>941</v>
      </c>
      <c r="DF247" s="136" t="s">
        <v>941</v>
      </c>
      <c r="DG247" s="136" t="s">
        <v>941</v>
      </c>
      <c r="DH247" s="136" t="s">
        <v>941</v>
      </c>
      <c r="DI247" s="136" t="s">
        <v>941</v>
      </c>
      <c r="DJ247" s="136" t="s">
        <v>1692</v>
      </c>
      <c r="DK247" s="137">
        <v>42765.500428240739</v>
      </c>
      <c r="DL247" s="136" t="s">
        <v>1692</v>
      </c>
      <c r="DM247" s="137">
        <v>42765.500428240739</v>
      </c>
      <c r="DN247" s="133">
        <v>42086.590231481481</v>
      </c>
      <c r="DO247" s="132" t="s">
        <v>957</v>
      </c>
      <c r="DP247" s="133">
        <v>42086.590231481481</v>
      </c>
    </row>
    <row r="248" spans="1:120" ht="58" x14ac:dyDescent="0.35">
      <c r="A248" s="135">
        <v>248</v>
      </c>
      <c r="B248" s="136" t="s">
        <v>4364</v>
      </c>
      <c r="C248" s="135">
        <v>89</v>
      </c>
      <c r="D248" s="135" t="b">
        <v>1</v>
      </c>
      <c r="E248" s="136" t="s">
        <v>941</v>
      </c>
      <c r="F248" s="136" t="s">
        <v>3692</v>
      </c>
      <c r="G248" s="136" t="s">
        <v>989</v>
      </c>
      <c r="H248" s="136" t="s">
        <v>8774</v>
      </c>
      <c r="I248" s="136" t="s">
        <v>4394</v>
      </c>
      <c r="J248" s="136" t="s">
        <v>1606</v>
      </c>
      <c r="K248" s="136" t="s">
        <v>321</v>
      </c>
      <c r="L248" s="136" t="s">
        <v>8775</v>
      </c>
      <c r="M248" s="136" t="s">
        <v>8776</v>
      </c>
      <c r="N248" s="136" t="s">
        <v>3693</v>
      </c>
      <c r="O248" s="136" t="s">
        <v>948</v>
      </c>
      <c r="P248" s="136" t="s">
        <v>948</v>
      </c>
      <c r="Q248" s="136" t="s">
        <v>948</v>
      </c>
      <c r="R248" s="136" t="s">
        <v>8777</v>
      </c>
      <c r="S248" s="136" t="s">
        <v>8777</v>
      </c>
      <c r="T248" s="136" t="s">
        <v>8778</v>
      </c>
      <c r="U248" s="136" t="s">
        <v>8779</v>
      </c>
      <c r="V248" s="136" t="s">
        <v>948</v>
      </c>
      <c r="W248" s="136" t="s">
        <v>948</v>
      </c>
      <c r="X248" s="136" t="s">
        <v>948</v>
      </c>
      <c r="Y248" s="136" t="s">
        <v>8780</v>
      </c>
      <c r="Z248" s="136" t="s">
        <v>8781</v>
      </c>
      <c r="AA248" s="136" t="s">
        <v>8782</v>
      </c>
      <c r="AB248" s="136" t="s">
        <v>8783</v>
      </c>
      <c r="AC248" s="136" t="s">
        <v>8784</v>
      </c>
      <c r="AD248" s="136" t="s">
        <v>8785</v>
      </c>
      <c r="AE248" s="136" t="s">
        <v>8786</v>
      </c>
      <c r="AF248" s="136" t="s">
        <v>8787</v>
      </c>
      <c r="AG248" s="136" t="s">
        <v>1263</v>
      </c>
      <c r="AH248" s="136" t="s">
        <v>8788</v>
      </c>
      <c r="AI248" s="136" t="s">
        <v>8789</v>
      </c>
      <c r="AJ248" s="136" t="s">
        <v>8790</v>
      </c>
      <c r="AK248" s="136" t="s">
        <v>8791</v>
      </c>
      <c r="AL248" s="136" t="s">
        <v>941</v>
      </c>
      <c r="AM248" s="136" t="s">
        <v>8792</v>
      </c>
      <c r="AN248" s="136" t="s">
        <v>941</v>
      </c>
      <c r="AO248" s="136" t="s">
        <v>941</v>
      </c>
      <c r="AP248" s="136" t="s">
        <v>941</v>
      </c>
      <c r="AQ248" s="136" t="s">
        <v>941</v>
      </c>
      <c r="AR248" s="136" t="s">
        <v>941</v>
      </c>
      <c r="AS248" s="136" t="s">
        <v>941</v>
      </c>
      <c r="AT248" s="136" t="s">
        <v>941</v>
      </c>
      <c r="AU248" s="136" t="s">
        <v>941</v>
      </c>
      <c r="AV248" s="136" t="s">
        <v>941</v>
      </c>
      <c r="AW248" s="136" t="s">
        <v>941</v>
      </c>
      <c r="AX248" s="136" t="s">
        <v>941</v>
      </c>
      <c r="AY248" s="136" t="s">
        <v>941</v>
      </c>
      <c r="AZ248" s="136" t="s">
        <v>941</v>
      </c>
      <c r="BA248" s="136" t="s">
        <v>941</v>
      </c>
      <c r="BB248" s="136" t="s">
        <v>941</v>
      </c>
      <c r="BC248" s="136" t="s">
        <v>941</v>
      </c>
      <c r="BD248" s="136" t="s">
        <v>941</v>
      </c>
      <c r="BE248" s="136" t="s">
        <v>941</v>
      </c>
      <c r="BF248" s="136" t="s">
        <v>941</v>
      </c>
      <c r="BG248" s="136" t="s">
        <v>941</v>
      </c>
      <c r="BH248" s="136" t="s">
        <v>941</v>
      </c>
      <c r="BI248" s="136" t="s">
        <v>941</v>
      </c>
      <c r="BJ248" s="136" t="s">
        <v>941</v>
      </c>
      <c r="BK248" s="136" t="s">
        <v>948</v>
      </c>
      <c r="BL248" s="136" t="s">
        <v>948</v>
      </c>
      <c r="BM248" s="136" t="s">
        <v>941</v>
      </c>
      <c r="BN248" s="136" t="s">
        <v>948</v>
      </c>
      <c r="BO248" s="136" t="s">
        <v>948</v>
      </c>
      <c r="BP248" s="136" t="s">
        <v>4135</v>
      </c>
      <c r="BQ248" s="136" t="s">
        <v>948</v>
      </c>
      <c r="BR248" s="136" t="s">
        <v>941</v>
      </c>
      <c r="BS248" s="136" t="s">
        <v>948</v>
      </c>
      <c r="BT248" s="136" t="s">
        <v>941</v>
      </c>
      <c r="BU248" s="136" t="s">
        <v>948</v>
      </c>
      <c r="BV248" s="136" t="s">
        <v>941</v>
      </c>
      <c r="BW248" s="136" t="s">
        <v>948</v>
      </c>
      <c r="BX248" s="136" t="s">
        <v>941</v>
      </c>
      <c r="BY248" s="136" t="s">
        <v>948</v>
      </c>
      <c r="BZ248" s="136" t="s">
        <v>941</v>
      </c>
      <c r="CA248" s="136" t="s">
        <v>948</v>
      </c>
      <c r="CB248" s="136" t="s">
        <v>4135</v>
      </c>
      <c r="CC248" s="136" t="s">
        <v>956</v>
      </c>
      <c r="CD248" s="136" t="s">
        <v>8793</v>
      </c>
      <c r="CE248" s="136" t="s">
        <v>2731</v>
      </c>
      <c r="CF248" s="136" t="s">
        <v>8794</v>
      </c>
      <c r="CG248" s="136" t="s">
        <v>8795</v>
      </c>
      <c r="CH248" s="136" t="s">
        <v>948</v>
      </c>
      <c r="CI248" s="136" t="s">
        <v>941</v>
      </c>
      <c r="CJ248" s="136" t="s">
        <v>941</v>
      </c>
      <c r="CK248" s="136" t="s">
        <v>941</v>
      </c>
      <c r="CL248" s="136" t="s">
        <v>941</v>
      </c>
      <c r="CM248" s="136" t="s">
        <v>941</v>
      </c>
      <c r="CN248" s="136" t="s">
        <v>948</v>
      </c>
      <c r="CO248" s="136" t="s">
        <v>540</v>
      </c>
      <c r="CP248" s="136" t="s">
        <v>941</v>
      </c>
      <c r="CQ248" s="136" t="s">
        <v>941</v>
      </c>
      <c r="CR248" s="136" t="s">
        <v>8796</v>
      </c>
      <c r="CS248" s="136" t="s">
        <v>8796</v>
      </c>
      <c r="CT248" s="136" t="s">
        <v>8796</v>
      </c>
      <c r="CU248" s="136" t="s">
        <v>941</v>
      </c>
      <c r="CV248" s="136" t="s">
        <v>941</v>
      </c>
      <c r="CW248" s="136" t="s">
        <v>941</v>
      </c>
      <c r="CX248" s="136" t="s">
        <v>941</v>
      </c>
      <c r="CY248" s="136" t="s">
        <v>1894</v>
      </c>
      <c r="CZ248" s="136" t="s">
        <v>1894</v>
      </c>
      <c r="DA248" s="136" t="s">
        <v>1894</v>
      </c>
      <c r="DB248" s="136" t="s">
        <v>941</v>
      </c>
      <c r="DC248" s="136" t="s">
        <v>941</v>
      </c>
      <c r="DD248" s="136" t="s">
        <v>941</v>
      </c>
      <c r="DE248" s="136" t="s">
        <v>941</v>
      </c>
      <c r="DF248" s="136" t="s">
        <v>941</v>
      </c>
      <c r="DG248" s="136" t="s">
        <v>941</v>
      </c>
      <c r="DH248" s="136" t="s">
        <v>941</v>
      </c>
      <c r="DI248" s="136" t="s">
        <v>941</v>
      </c>
      <c r="DJ248" s="136" t="s">
        <v>1692</v>
      </c>
      <c r="DK248" s="137">
        <v>42765.5156712963</v>
      </c>
      <c r="DL248" s="136" t="s">
        <v>1692</v>
      </c>
      <c r="DM248" s="137">
        <v>42765.5156712963</v>
      </c>
      <c r="DN248" s="133">
        <v>42086.590254629627</v>
      </c>
      <c r="DO248" s="132" t="s">
        <v>957</v>
      </c>
      <c r="DP248" s="133">
        <v>42086.590254629627</v>
      </c>
    </row>
    <row r="249" spans="1:120" ht="145" x14ac:dyDescent="0.35">
      <c r="A249" s="135">
        <v>249</v>
      </c>
      <c r="B249" s="136" t="s">
        <v>4364</v>
      </c>
      <c r="C249" s="135">
        <v>38</v>
      </c>
      <c r="D249" s="135" t="b">
        <v>1</v>
      </c>
      <c r="E249" s="136" t="s">
        <v>941</v>
      </c>
      <c r="F249" s="136" t="s">
        <v>1547</v>
      </c>
      <c r="G249" s="136" t="s">
        <v>989</v>
      </c>
      <c r="H249" s="136" t="s">
        <v>1548</v>
      </c>
      <c r="I249" s="136" t="s">
        <v>8797</v>
      </c>
      <c r="J249" s="136" t="s">
        <v>1547</v>
      </c>
      <c r="K249" s="136" t="s">
        <v>303</v>
      </c>
      <c r="L249" s="136" t="s">
        <v>1548</v>
      </c>
      <c r="M249" s="136" t="s">
        <v>3657</v>
      </c>
      <c r="N249" s="136" t="s">
        <v>8798</v>
      </c>
      <c r="O249" s="136" t="s">
        <v>8799</v>
      </c>
      <c r="P249" s="136" t="s">
        <v>8800</v>
      </c>
      <c r="Q249" s="136" t="s">
        <v>8801</v>
      </c>
      <c r="R249" s="136" t="s">
        <v>8802</v>
      </c>
      <c r="S249" s="136" t="s">
        <v>8803</v>
      </c>
      <c r="T249" s="136" t="s">
        <v>8804</v>
      </c>
      <c r="U249" s="136" t="s">
        <v>8805</v>
      </c>
      <c r="V249" s="136" t="s">
        <v>8806</v>
      </c>
      <c r="W249" s="136" t="s">
        <v>8807</v>
      </c>
      <c r="X249" s="136" t="s">
        <v>8808</v>
      </c>
      <c r="Y249" s="136" t="s">
        <v>8809</v>
      </c>
      <c r="Z249" s="136" t="s">
        <v>8810</v>
      </c>
      <c r="AA249" s="136" t="s">
        <v>8811</v>
      </c>
      <c r="AB249" s="136" t="s">
        <v>8812</v>
      </c>
      <c r="AC249" s="136" t="s">
        <v>948</v>
      </c>
      <c r="AD249" s="136" t="s">
        <v>8812</v>
      </c>
      <c r="AE249" s="136" t="s">
        <v>8813</v>
      </c>
      <c r="AF249" s="136" t="s">
        <v>8814</v>
      </c>
      <c r="AG249" s="136" t="s">
        <v>1338</v>
      </c>
      <c r="AH249" s="136" t="s">
        <v>8815</v>
      </c>
      <c r="AI249" s="136" t="s">
        <v>8816</v>
      </c>
      <c r="AJ249" s="136" t="s">
        <v>8817</v>
      </c>
      <c r="AK249" s="136" t="s">
        <v>948</v>
      </c>
      <c r="AL249" s="136" t="s">
        <v>941</v>
      </c>
      <c r="AM249" s="136" t="s">
        <v>8818</v>
      </c>
      <c r="AN249" s="136" t="s">
        <v>8799</v>
      </c>
      <c r="AO249" s="136" t="s">
        <v>8800</v>
      </c>
      <c r="AP249" s="136" t="s">
        <v>8801</v>
      </c>
      <c r="AQ249" s="136" t="s">
        <v>8802</v>
      </c>
      <c r="AR249" s="136" t="s">
        <v>8803</v>
      </c>
      <c r="AS249" s="136" t="s">
        <v>8804</v>
      </c>
      <c r="AT249" s="136" t="s">
        <v>8805</v>
      </c>
      <c r="AU249" s="136" t="s">
        <v>941</v>
      </c>
      <c r="AV249" s="136" t="s">
        <v>941</v>
      </c>
      <c r="AW249" s="136" t="s">
        <v>941</v>
      </c>
      <c r="AX249" s="136" t="s">
        <v>8809</v>
      </c>
      <c r="AY249" s="136" t="s">
        <v>8810</v>
      </c>
      <c r="AZ249" s="136" t="s">
        <v>8811</v>
      </c>
      <c r="BA249" s="136" t="s">
        <v>8812</v>
      </c>
      <c r="BB249" s="136" t="s">
        <v>948</v>
      </c>
      <c r="BC249" s="136" t="s">
        <v>8812</v>
      </c>
      <c r="BD249" s="136" t="s">
        <v>8813</v>
      </c>
      <c r="BE249" s="136" t="s">
        <v>8814</v>
      </c>
      <c r="BF249" s="136" t="s">
        <v>8815</v>
      </c>
      <c r="BG249" s="136" t="s">
        <v>8819</v>
      </c>
      <c r="BH249" s="136" t="s">
        <v>8820</v>
      </c>
      <c r="BI249" s="136" t="s">
        <v>948</v>
      </c>
      <c r="BJ249" s="136" t="s">
        <v>8818</v>
      </c>
      <c r="BK249" s="136" t="s">
        <v>8821</v>
      </c>
      <c r="BL249" s="136" t="s">
        <v>941</v>
      </c>
      <c r="BM249" s="136" t="s">
        <v>941</v>
      </c>
      <c r="BN249" s="136" t="s">
        <v>941</v>
      </c>
      <c r="BO249" s="136" t="s">
        <v>941</v>
      </c>
      <c r="BP249" s="136" t="s">
        <v>941</v>
      </c>
      <c r="BQ249" s="136" t="s">
        <v>941</v>
      </c>
      <c r="BR249" s="136" t="s">
        <v>941</v>
      </c>
      <c r="BS249" s="136" t="s">
        <v>941</v>
      </c>
      <c r="BT249" s="136" t="s">
        <v>941</v>
      </c>
      <c r="BU249" s="136" t="s">
        <v>941</v>
      </c>
      <c r="BV249" s="136" t="s">
        <v>941</v>
      </c>
      <c r="BW249" s="136" t="s">
        <v>941</v>
      </c>
      <c r="BX249" s="136" t="s">
        <v>941</v>
      </c>
      <c r="BY249" s="136" t="s">
        <v>941</v>
      </c>
      <c r="BZ249" s="136" t="s">
        <v>941</v>
      </c>
      <c r="CA249" s="136" t="s">
        <v>941</v>
      </c>
      <c r="CB249" s="136" t="s">
        <v>8821</v>
      </c>
      <c r="CC249" s="136" t="s">
        <v>948</v>
      </c>
      <c r="CD249" s="136" t="s">
        <v>941</v>
      </c>
      <c r="CE249" s="136" t="s">
        <v>948</v>
      </c>
      <c r="CF249" s="136" t="s">
        <v>941</v>
      </c>
      <c r="CG249" s="136" t="s">
        <v>948</v>
      </c>
      <c r="CH249" s="136" t="s">
        <v>948</v>
      </c>
      <c r="CI249" s="136" t="s">
        <v>941</v>
      </c>
      <c r="CJ249" s="136" t="s">
        <v>941</v>
      </c>
      <c r="CK249" s="136" t="s">
        <v>941</v>
      </c>
      <c r="CL249" s="136" t="s">
        <v>941</v>
      </c>
      <c r="CM249" s="136" t="s">
        <v>941</v>
      </c>
      <c r="CN249" s="136" t="s">
        <v>948</v>
      </c>
      <c r="CO249" s="136" t="s">
        <v>540</v>
      </c>
      <c r="CP249" s="136" t="s">
        <v>941</v>
      </c>
      <c r="CQ249" s="136" t="s">
        <v>941</v>
      </c>
      <c r="CR249" s="136" t="s">
        <v>941</v>
      </c>
      <c r="CS249" s="136" t="s">
        <v>941</v>
      </c>
      <c r="CT249" s="136" t="s">
        <v>941</v>
      </c>
      <c r="CU249" s="136" t="s">
        <v>941</v>
      </c>
      <c r="CV249" s="136" t="s">
        <v>941</v>
      </c>
      <c r="CW249" s="136" t="s">
        <v>8822</v>
      </c>
      <c r="CX249" s="136" t="s">
        <v>941</v>
      </c>
      <c r="CY249" s="136" t="s">
        <v>941</v>
      </c>
      <c r="CZ249" s="136" t="s">
        <v>941</v>
      </c>
      <c r="DA249" s="136" t="s">
        <v>941</v>
      </c>
      <c r="DB249" s="136" t="s">
        <v>941</v>
      </c>
      <c r="DC249" s="136" t="s">
        <v>941</v>
      </c>
      <c r="DD249" s="136" t="s">
        <v>941</v>
      </c>
      <c r="DE249" s="136" t="s">
        <v>941</v>
      </c>
      <c r="DF249" s="136" t="s">
        <v>941</v>
      </c>
      <c r="DG249" s="136" t="s">
        <v>941</v>
      </c>
      <c r="DH249" s="136" t="s">
        <v>941</v>
      </c>
      <c r="DI249" s="136" t="s">
        <v>941</v>
      </c>
      <c r="DJ249" s="136" t="s">
        <v>1692</v>
      </c>
      <c r="DK249" s="137">
        <v>42765.518831018519</v>
      </c>
      <c r="DL249" s="136" t="s">
        <v>1692</v>
      </c>
      <c r="DM249" s="137">
        <v>42766.379675925928</v>
      </c>
      <c r="DN249" s="133">
        <v>42086.590266203704</v>
      </c>
      <c r="DO249" s="132" t="s">
        <v>957</v>
      </c>
      <c r="DP249" s="133">
        <v>42086.590266203704</v>
      </c>
    </row>
    <row r="250" spans="1:120" ht="29" x14ac:dyDescent="0.35">
      <c r="A250" s="135">
        <v>250</v>
      </c>
      <c r="B250" s="136" t="s">
        <v>4364</v>
      </c>
      <c r="C250" s="135">
        <v>615</v>
      </c>
      <c r="D250" s="135" t="b">
        <v>1</v>
      </c>
      <c r="E250" s="136" t="s">
        <v>941</v>
      </c>
      <c r="F250" s="136" t="s">
        <v>1561</v>
      </c>
      <c r="G250" s="136" t="s">
        <v>943</v>
      </c>
      <c r="H250" s="136" t="s">
        <v>1562</v>
      </c>
      <c r="I250" s="136" t="s">
        <v>7872</v>
      </c>
      <c r="J250" s="136" t="s">
        <v>941</v>
      </c>
      <c r="K250" s="136" t="s">
        <v>308</v>
      </c>
      <c r="L250" s="136" t="s">
        <v>941</v>
      </c>
      <c r="M250" s="136" t="s">
        <v>941</v>
      </c>
      <c r="N250" s="136" t="s">
        <v>941</v>
      </c>
      <c r="O250" s="136" t="s">
        <v>8823</v>
      </c>
      <c r="P250" s="136" t="s">
        <v>8824</v>
      </c>
      <c r="Q250" s="136" t="s">
        <v>8825</v>
      </c>
      <c r="R250" s="136" t="s">
        <v>8826</v>
      </c>
      <c r="S250" s="136" t="s">
        <v>8827</v>
      </c>
      <c r="T250" s="136" t="s">
        <v>8828</v>
      </c>
      <c r="U250" s="136" t="s">
        <v>8829</v>
      </c>
      <c r="V250" s="136" t="s">
        <v>8830</v>
      </c>
      <c r="W250" s="136" t="s">
        <v>8831</v>
      </c>
      <c r="X250" s="136" t="s">
        <v>8832</v>
      </c>
      <c r="Y250" s="136" t="s">
        <v>8833</v>
      </c>
      <c r="Z250" s="136" t="s">
        <v>8834</v>
      </c>
      <c r="AA250" s="136" t="s">
        <v>8835</v>
      </c>
      <c r="AB250" s="136" t="s">
        <v>8836</v>
      </c>
      <c r="AC250" s="136" t="s">
        <v>948</v>
      </c>
      <c r="AD250" s="136" t="s">
        <v>8836</v>
      </c>
      <c r="AE250" s="136" t="s">
        <v>8837</v>
      </c>
      <c r="AF250" s="136" t="s">
        <v>8838</v>
      </c>
      <c r="AG250" s="136" t="s">
        <v>987</v>
      </c>
      <c r="AH250" s="136" t="s">
        <v>8839</v>
      </c>
      <c r="AI250" s="136" t="s">
        <v>8840</v>
      </c>
      <c r="AJ250" s="136" t="s">
        <v>3509</v>
      </c>
      <c r="AK250" s="136" t="s">
        <v>948</v>
      </c>
      <c r="AL250" s="136" t="s">
        <v>941</v>
      </c>
      <c r="AM250" s="136" t="s">
        <v>8841</v>
      </c>
      <c r="AN250" s="136" t="s">
        <v>941</v>
      </c>
      <c r="AO250" s="136" t="s">
        <v>941</v>
      </c>
      <c r="AP250" s="136" t="s">
        <v>941</v>
      </c>
      <c r="AQ250" s="136" t="s">
        <v>941</v>
      </c>
      <c r="AR250" s="136" t="s">
        <v>941</v>
      </c>
      <c r="AS250" s="136" t="s">
        <v>941</v>
      </c>
      <c r="AT250" s="136" t="s">
        <v>941</v>
      </c>
      <c r="AU250" s="136" t="s">
        <v>941</v>
      </c>
      <c r="AV250" s="136" t="s">
        <v>941</v>
      </c>
      <c r="AW250" s="136" t="s">
        <v>941</v>
      </c>
      <c r="AX250" s="136" t="s">
        <v>941</v>
      </c>
      <c r="AY250" s="136" t="s">
        <v>941</v>
      </c>
      <c r="AZ250" s="136" t="s">
        <v>941</v>
      </c>
      <c r="BA250" s="136" t="s">
        <v>941</v>
      </c>
      <c r="BB250" s="136" t="s">
        <v>941</v>
      </c>
      <c r="BC250" s="136" t="s">
        <v>941</v>
      </c>
      <c r="BD250" s="136" t="s">
        <v>941</v>
      </c>
      <c r="BE250" s="136" t="s">
        <v>941</v>
      </c>
      <c r="BF250" s="136" t="s">
        <v>941</v>
      </c>
      <c r="BG250" s="136" t="s">
        <v>941</v>
      </c>
      <c r="BH250" s="136" t="s">
        <v>941</v>
      </c>
      <c r="BI250" s="136" t="s">
        <v>941</v>
      </c>
      <c r="BJ250" s="136" t="s">
        <v>941</v>
      </c>
      <c r="BK250" s="136" t="s">
        <v>941</v>
      </c>
      <c r="BL250" s="136" t="s">
        <v>941</v>
      </c>
      <c r="BM250" s="136" t="s">
        <v>941</v>
      </c>
      <c r="BN250" s="136" t="s">
        <v>941</v>
      </c>
      <c r="BO250" s="136" t="s">
        <v>941</v>
      </c>
      <c r="BP250" s="136" t="s">
        <v>941</v>
      </c>
      <c r="BQ250" s="136" t="s">
        <v>3891</v>
      </c>
      <c r="BR250" s="136" t="s">
        <v>941</v>
      </c>
      <c r="BS250" s="136" t="s">
        <v>941</v>
      </c>
      <c r="BT250" s="136" t="s">
        <v>941</v>
      </c>
      <c r="BU250" s="136" t="s">
        <v>941</v>
      </c>
      <c r="BV250" s="136" t="s">
        <v>941</v>
      </c>
      <c r="BW250" s="136" t="s">
        <v>941</v>
      </c>
      <c r="BX250" s="136" t="s">
        <v>941</v>
      </c>
      <c r="BY250" s="136" t="s">
        <v>941</v>
      </c>
      <c r="BZ250" s="136" t="s">
        <v>941</v>
      </c>
      <c r="CA250" s="136" t="s">
        <v>941</v>
      </c>
      <c r="CB250" s="136" t="s">
        <v>3891</v>
      </c>
      <c r="CC250" s="136" t="s">
        <v>948</v>
      </c>
      <c r="CD250" s="136" t="s">
        <v>941</v>
      </c>
      <c r="CE250" s="136" t="s">
        <v>948</v>
      </c>
      <c r="CF250" s="136" t="s">
        <v>941</v>
      </c>
      <c r="CG250" s="136" t="s">
        <v>948</v>
      </c>
      <c r="CH250" s="136" t="s">
        <v>948</v>
      </c>
      <c r="CI250" s="136" t="s">
        <v>941</v>
      </c>
      <c r="CJ250" s="136" t="s">
        <v>941</v>
      </c>
      <c r="CK250" s="136" t="s">
        <v>941</v>
      </c>
      <c r="CL250" s="136" t="s">
        <v>941</v>
      </c>
      <c r="CM250" s="136" t="s">
        <v>941</v>
      </c>
      <c r="CN250" s="136" t="s">
        <v>948</v>
      </c>
      <c r="CO250" s="136" t="s">
        <v>540</v>
      </c>
      <c r="CP250" s="136" t="s">
        <v>941</v>
      </c>
      <c r="CQ250" s="136" t="s">
        <v>941</v>
      </c>
      <c r="CR250" s="136" t="s">
        <v>941</v>
      </c>
      <c r="CS250" s="136" t="s">
        <v>941</v>
      </c>
      <c r="CT250" s="136" t="s">
        <v>941</v>
      </c>
      <c r="CU250" s="136" t="s">
        <v>941</v>
      </c>
      <c r="CV250" s="136" t="s">
        <v>941</v>
      </c>
      <c r="CW250" s="136" t="s">
        <v>941</v>
      </c>
      <c r="CX250" s="136" t="s">
        <v>941</v>
      </c>
      <c r="CY250" s="136" t="s">
        <v>941</v>
      </c>
      <c r="CZ250" s="136" t="s">
        <v>941</v>
      </c>
      <c r="DA250" s="136" t="s">
        <v>941</v>
      </c>
      <c r="DB250" s="136" t="s">
        <v>941</v>
      </c>
      <c r="DC250" s="136" t="s">
        <v>941</v>
      </c>
      <c r="DD250" s="136" t="s">
        <v>941</v>
      </c>
      <c r="DE250" s="136" t="s">
        <v>941</v>
      </c>
      <c r="DF250" s="136" t="s">
        <v>941</v>
      </c>
      <c r="DG250" s="136" t="s">
        <v>941</v>
      </c>
      <c r="DH250" s="136" t="s">
        <v>941</v>
      </c>
      <c r="DI250" s="136" t="s">
        <v>941</v>
      </c>
      <c r="DJ250" s="136" t="s">
        <v>1692</v>
      </c>
      <c r="DK250" s="137">
        <v>42765.526909722219</v>
      </c>
      <c r="DL250" s="136" t="s">
        <v>1692</v>
      </c>
      <c r="DM250" s="137">
        <v>42765.526909722219</v>
      </c>
      <c r="DN250" s="133">
        <v>42086.590300925927</v>
      </c>
      <c r="DO250" s="132" t="s">
        <v>957</v>
      </c>
      <c r="DP250" s="133">
        <v>42086.590300925927</v>
      </c>
    </row>
    <row r="251" spans="1:120" ht="58" x14ac:dyDescent="0.35">
      <c r="A251" s="135">
        <v>251</v>
      </c>
      <c r="B251" s="136" t="s">
        <v>4364</v>
      </c>
      <c r="C251" s="135">
        <v>428</v>
      </c>
      <c r="D251" s="135" t="b">
        <v>1</v>
      </c>
      <c r="E251" s="136" t="s">
        <v>941</v>
      </c>
      <c r="F251" s="136" t="s">
        <v>4223</v>
      </c>
      <c r="G251" s="136" t="s">
        <v>981</v>
      </c>
      <c r="H251" s="136" t="s">
        <v>2496</v>
      </c>
      <c r="I251" s="136" t="s">
        <v>7872</v>
      </c>
      <c r="J251" s="136" t="s">
        <v>8842</v>
      </c>
      <c r="K251" s="136" t="s">
        <v>264</v>
      </c>
      <c r="L251" s="136" t="s">
        <v>8843</v>
      </c>
      <c r="M251" s="136" t="s">
        <v>3011</v>
      </c>
      <c r="N251" s="136" t="s">
        <v>8844</v>
      </c>
      <c r="O251" s="136" t="s">
        <v>8845</v>
      </c>
      <c r="P251" s="136" t="s">
        <v>2497</v>
      </c>
      <c r="Q251" s="136" t="s">
        <v>948</v>
      </c>
      <c r="R251" s="136" t="s">
        <v>2498</v>
      </c>
      <c r="S251" s="136" t="s">
        <v>8846</v>
      </c>
      <c r="T251" s="136" t="s">
        <v>4224</v>
      </c>
      <c r="U251" s="136" t="s">
        <v>8847</v>
      </c>
      <c r="V251" s="136" t="s">
        <v>4225</v>
      </c>
      <c r="W251" s="136" t="s">
        <v>4226</v>
      </c>
      <c r="X251" s="136" t="s">
        <v>4227</v>
      </c>
      <c r="Y251" s="136" t="s">
        <v>8848</v>
      </c>
      <c r="Z251" s="136" t="s">
        <v>8849</v>
      </c>
      <c r="AA251" s="136" t="s">
        <v>1520</v>
      </c>
      <c r="AB251" s="136" t="s">
        <v>8850</v>
      </c>
      <c r="AC251" s="136" t="s">
        <v>948</v>
      </c>
      <c r="AD251" s="136" t="s">
        <v>8850</v>
      </c>
      <c r="AE251" s="136" t="s">
        <v>8851</v>
      </c>
      <c r="AF251" s="136" t="s">
        <v>8852</v>
      </c>
      <c r="AG251" s="136" t="s">
        <v>1833</v>
      </c>
      <c r="AH251" s="136" t="s">
        <v>8853</v>
      </c>
      <c r="AI251" s="136" t="s">
        <v>1638</v>
      </c>
      <c r="AJ251" s="136" t="s">
        <v>948</v>
      </c>
      <c r="AK251" s="136" t="s">
        <v>948</v>
      </c>
      <c r="AL251" s="136" t="s">
        <v>941</v>
      </c>
      <c r="AM251" s="136" t="s">
        <v>8854</v>
      </c>
      <c r="AN251" s="136" t="s">
        <v>941</v>
      </c>
      <c r="AO251" s="136" t="s">
        <v>941</v>
      </c>
      <c r="AP251" s="136" t="s">
        <v>941</v>
      </c>
      <c r="AQ251" s="136" t="s">
        <v>941</v>
      </c>
      <c r="AR251" s="136" t="s">
        <v>941</v>
      </c>
      <c r="AS251" s="136" t="s">
        <v>941</v>
      </c>
      <c r="AT251" s="136" t="s">
        <v>941</v>
      </c>
      <c r="AU251" s="136" t="s">
        <v>941</v>
      </c>
      <c r="AV251" s="136" t="s">
        <v>941</v>
      </c>
      <c r="AW251" s="136" t="s">
        <v>941</v>
      </c>
      <c r="AX251" s="136" t="s">
        <v>941</v>
      </c>
      <c r="AY251" s="136" t="s">
        <v>941</v>
      </c>
      <c r="AZ251" s="136" t="s">
        <v>941</v>
      </c>
      <c r="BA251" s="136" t="s">
        <v>941</v>
      </c>
      <c r="BB251" s="136" t="s">
        <v>941</v>
      </c>
      <c r="BC251" s="136" t="s">
        <v>941</v>
      </c>
      <c r="BD251" s="136" t="s">
        <v>941</v>
      </c>
      <c r="BE251" s="136" t="s">
        <v>941</v>
      </c>
      <c r="BF251" s="136" t="s">
        <v>941</v>
      </c>
      <c r="BG251" s="136" t="s">
        <v>941</v>
      </c>
      <c r="BH251" s="136" t="s">
        <v>941</v>
      </c>
      <c r="BI251" s="136" t="s">
        <v>941</v>
      </c>
      <c r="BJ251" s="136" t="s">
        <v>941</v>
      </c>
      <c r="BK251" s="136" t="s">
        <v>941</v>
      </c>
      <c r="BL251" s="136" t="s">
        <v>941</v>
      </c>
      <c r="BM251" s="136" t="s">
        <v>941</v>
      </c>
      <c r="BN251" s="136" t="s">
        <v>941</v>
      </c>
      <c r="BO251" s="136" t="s">
        <v>941</v>
      </c>
      <c r="BP251" s="136" t="s">
        <v>941</v>
      </c>
      <c r="BQ251" s="136" t="s">
        <v>941</v>
      </c>
      <c r="BR251" s="136" t="s">
        <v>941</v>
      </c>
      <c r="BS251" s="136" t="s">
        <v>941</v>
      </c>
      <c r="BT251" s="136" t="s">
        <v>941</v>
      </c>
      <c r="BU251" s="136" t="s">
        <v>941</v>
      </c>
      <c r="BV251" s="136" t="s">
        <v>941</v>
      </c>
      <c r="BW251" s="136" t="s">
        <v>941</v>
      </c>
      <c r="BX251" s="136" t="s">
        <v>941</v>
      </c>
      <c r="BY251" s="136" t="s">
        <v>941</v>
      </c>
      <c r="BZ251" s="136" t="s">
        <v>941</v>
      </c>
      <c r="CA251" s="136" t="s">
        <v>941</v>
      </c>
      <c r="CB251" s="136" t="s">
        <v>948</v>
      </c>
      <c r="CC251" s="136" t="s">
        <v>948</v>
      </c>
      <c r="CD251" s="136" t="s">
        <v>941</v>
      </c>
      <c r="CE251" s="136" t="s">
        <v>948</v>
      </c>
      <c r="CF251" s="136" t="s">
        <v>941</v>
      </c>
      <c r="CG251" s="136" t="s">
        <v>948</v>
      </c>
      <c r="CH251" s="136" t="s">
        <v>948</v>
      </c>
      <c r="CI251" s="136" t="s">
        <v>941</v>
      </c>
      <c r="CJ251" s="136" t="s">
        <v>941</v>
      </c>
      <c r="CK251" s="136" t="s">
        <v>941</v>
      </c>
      <c r="CL251" s="136" t="s">
        <v>941</v>
      </c>
      <c r="CM251" s="136" t="s">
        <v>941</v>
      </c>
      <c r="CN251" s="136" t="s">
        <v>948</v>
      </c>
      <c r="CO251" s="136" t="s">
        <v>540</v>
      </c>
      <c r="CP251" s="136" t="s">
        <v>941</v>
      </c>
      <c r="CQ251" s="136" t="s">
        <v>941</v>
      </c>
      <c r="CR251" s="136" t="s">
        <v>941</v>
      </c>
      <c r="CS251" s="136" t="s">
        <v>941</v>
      </c>
      <c r="CT251" s="136" t="s">
        <v>941</v>
      </c>
      <c r="CU251" s="136" t="s">
        <v>941</v>
      </c>
      <c r="CV251" s="136" t="s">
        <v>941</v>
      </c>
      <c r="CW251" s="136" t="s">
        <v>941</v>
      </c>
      <c r="CX251" s="136" t="s">
        <v>941</v>
      </c>
      <c r="CY251" s="136" t="s">
        <v>941</v>
      </c>
      <c r="CZ251" s="136" t="s">
        <v>941</v>
      </c>
      <c r="DA251" s="136" t="s">
        <v>941</v>
      </c>
      <c r="DB251" s="136" t="s">
        <v>941</v>
      </c>
      <c r="DC251" s="136" t="s">
        <v>941</v>
      </c>
      <c r="DD251" s="136" t="s">
        <v>941</v>
      </c>
      <c r="DE251" s="136" t="s">
        <v>941</v>
      </c>
      <c r="DF251" s="136" t="s">
        <v>941</v>
      </c>
      <c r="DG251" s="136" t="s">
        <v>941</v>
      </c>
      <c r="DH251" s="136" t="s">
        <v>941</v>
      </c>
      <c r="DI251" s="136" t="s">
        <v>941</v>
      </c>
      <c r="DJ251" s="136" t="s">
        <v>1692</v>
      </c>
      <c r="DK251" s="137">
        <v>42765.567013888889</v>
      </c>
      <c r="DL251" s="136" t="s">
        <v>1692</v>
      </c>
      <c r="DM251" s="137">
        <v>42765.567013888889</v>
      </c>
      <c r="DN251" s="133">
        <v>42086.590324074074</v>
      </c>
      <c r="DO251" s="132" t="s">
        <v>957</v>
      </c>
      <c r="DP251" s="133">
        <v>42086.590324074074</v>
      </c>
    </row>
    <row r="252" spans="1:120" ht="43.5" x14ac:dyDescent="0.35">
      <c r="A252" s="135">
        <v>252</v>
      </c>
      <c r="B252" s="136" t="s">
        <v>4364</v>
      </c>
      <c r="C252" s="135">
        <v>83</v>
      </c>
      <c r="D252" s="135" t="b">
        <v>1</v>
      </c>
      <c r="E252" s="136" t="s">
        <v>941</v>
      </c>
      <c r="F252" s="136" t="s">
        <v>3555</v>
      </c>
      <c r="G252" s="136" t="s">
        <v>1005</v>
      </c>
      <c r="H252" s="136" t="s">
        <v>3556</v>
      </c>
      <c r="I252" s="136" t="s">
        <v>7872</v>
      </c>
      <c r="J252" s="136" t="s">
        <v>3555</v>
      </c>
      <c r="K252" s="136" t="s">
        <v>941</v>
      </c>
      <c r="L252" s="136" t="s">
        <v>3556</v>
      </c>
      <c r="M252" s="136" t="s">
        <v>3557</v>
      </c>
      <c r="N252" s="136" t="s">
        <v>3558</v>
      </c>
      <c r="O252" s="136" t="s">
        <v>8855</v>
      </c>
      <c r="P252" s="136" t="s">
        <v>8856</v>
      </c>
      <c r="Q252" s="136" t="s">
        <v>8857</v>
      </c>
      <c r="R252" s="136" t="s">
        <v>948</v>
      </c>
      <c r="S252" s="136" t="s">
        <v>8858</v>
      </c>
      <c r="T252" s="136" t="s">
        <v>8859</v>
      </c>
      <c r="U252" s="136" t="s">
        <v>8860</v>
      </c>
      <c r="V252" s="136" t="s">
        <v>948</v>
      </c>
      <c r="W252" s="136" t="s">
        <v>948</v>
      </c>
      <c r="X252" s="136" t="s">
        <v>948</v>
      </c>
      <c r="Y252" s="136" t="s">
        <v>8861</v>
      </c>
      <c r="Z252" s="136" t="s">
        <v>8862</v>
      </c>
      <c r="AA252" s="136" t="s">
        <v>948</v>
      </c>
      <c r="AB252" s="136" t="s">
        <v>8863</v>
      </c>
      <c r="AC252" s="136" t="s">
        <v>8864</v>
      </c>
      <c r="AD252" s="136" t="s">
        <v>8865</v>
      </c>
      <c r="AE252" s="136" t="s">
        <v>8866</v>
      </c>
      <c r="AF252" s="136" t="s">
        <v>8867</v>
      </c>
      <c r="AG252" s="136" t="s">
        <v>1091</v>
      </c>
      <c r="AH252" s="136" t="s">
        <v>8868</v>
      </c>
      <c r="AI252" s="136" t="s">
        <v>948</v>
      </c>
      <c r="AJ252" s="136" t="s">
        <v>948</v>
      </c>
      <c r="AK252" s="136" t="s">
        <v>948</v>
      </c>
      <c r="AL252" s="136" t="s">
        <v>941</v>
      </c>
      <c r="AM252" s="136" t="s">
        <v>8868</v>
      </c>
      <c r="AN252" s="136" t="s">
        <v>941</v>
      </c>
      <c r="AO252" s="136" t="s">
        <v>941</v>
      </c>
      <c r="AP252" s="136" t="s">
        <v>941</v>
      </c>
      <c r="AQ252" s="136" t="s">
        <v>941</v>
      </c>
      <c r="AR252" s="136" t="s">
        <v>941</v>
      </c>
      <c r="AS252" s="136" t="s">
        <v>941</v>
      </c>
      <c r="AT252" s="136" t="s">
        <v>941</v>
      </c>
      <c r="AU252" s="136" t="s">
        <v>941</v>
      </c>
      <c r="AV252" s="136" t="s">
        <v>941</v>
      </c>
      <c r="AW252" s="136" t="s">
        <v>941</v>
      </c>
      <c r="AX252" s="136" t="s">
        <v>941</v>
      </c>
      <c r="AY252" s="136" t="s">
        <v>941</v>
      </c>
      <c r="AZ252" s="136" t="s">
        <v>941</v>
      </c>
      <c r="BA252" s="136" t="s">
        <v>941</v>
      </c>
      <c r="BB252" s="136" t="s">
        <v>941</v>
      </c>
      <c r="BC252" s="136" t="s">
        <v>941</v>
      </c>
      <c r="BD252" s="136" t="s">
        <v>941</v>
      </c>
      <c r="BE252" s="136" t="s">
        <v>941</v>
      </c>
      <c r="BF252" s="136" t="s">
        <v>941</v>
      </c>
      <c r="BG252" s="136" t="s">
        <v>941</v>
      </c>
      <c r="BH252" s="136" t="s">
        <v>941</v>
      </c>
      <c r="BI252" s="136" t="s">
        <v>941</v>
      </c>
      <c r="BJ252" s="136" t="s">
        <v>941</v>
      </c>
      <c r="BK252" s="136" t="s">
        <v>941</v>
      </c>
      <c r="BL252" s="136" t="s">
        <v>941</v>
      </c>
      <c r="BM252" s="136" t="s">
        <v>941</v>
      </c>
      <c r="BN252" s="136" t="s">
        <v>941</v>
      </c>
      <c r="BO252" s="136" t="s">
        <v>941</v>
      </c>
      <c r="BP252" s="136" t="s">
        <v>941</v>
      </c>
      <c r="BQ252" s="136" t="s">
        <v>941</v>
      </c>
      <c r="BR252" s="136" t="s">
        <v>941</v>
      </c>
      <c r="BS252" s="136" t="s">
        <v>941</v>
      </c>
      <c r="BT252" s="136" t="s">
        <v>941</v>
      </c>
      <c r="BU252" s="136" t="s">
        <v>941</v>
      </c>
      <c r="BV252" s="136" t="s">
        <v>941</v>
      </c>
      <c r="BW252" s="136" t="s">
        <v>941</v>
      </c>
      <c r="BX252" s="136" t="s">
        <v>941</v>
      </c>
      <c r="BY252" s="136" t="s">
        <v>941</v>
      </c>
      <c r="BZ252" s="136" t="s">
        <v>941</v>
      </c>
      <c r="CA252" s="136" t="s">
        <v>941</v>
      </c>
      <c r="CB252" s="136" t="s">
        <v>948</v>
      </c>
      <c r="CC252" s="136" t="s">
        <v>956</v>
      </c>
      <c r="CD252" s="136" t="s">
        <v>1614</v>
      </c>
      <c r="CE252" s="136" t="s">
        <v>948</v>
      </c>
      <c r="CF252" s="136" t="s">
        <v>941</v>
      </c>
      <c r="CG252" s="136" t="s">
        <v>1614</v>
      </c>
      <c r="CH252" s="136" t="s">
        <v>948</v>
      </c>
      <c r="CI252" s="136" t="s">
        <v>941</v>
      </c>
      <c r="CJ252" s="136" t="s">
        <v>941</v>
      </c>
      <c r="CK252" s="136" t="s">
        <v>941</v>
      </c>
      <c r="CL252" s="136" t="s">
        <v>941</v>
      </c>
      <c r="CM252" s="136" t="s">
        <v>941</v>
      </c>
      <c r="CN252" s="136" t="s">
        <v>948</v>
      </c>
      <c r="CO252" s="136" t="s">
        <v>540</v>
      </c>
      <c r="CP252" s="136" t="s">
        <v>941</v>
      </c>
      <c r="CQ252" s="136" t="s">
        <v>941</v>
      </c>
      <c r="CR252" s="136" t="s">
        <v>941</v>
      </c>
      <c r="CS252" s="136" t="s">
        <v>941</v>
      </c>
      <c r="CT252" s="136" t="s">
        <v>941</v>
      </c>
      <c r="CU252" s="136" t="s">
        <v>941</v>
      </c>
      <c r="CV252" s="136" t="s">
        <v>941</v>
      </c>
      <c r="CW252" s="136" t="s">
        <v>941</v>
      </c>
      <c r="CX252" s="136" t="s">
        <v>941</v>
      </c>
      <c r="CY252" s="136" t="s">
        <v>941</v>
      </c>
      <c r="CZ252" s="136" t="s">
        <v>941</v>
      </c>
      <c r="DA252" s="136" t="s">
        <v>941</v>
      </c>
      <c r="DB252" s="136" t="s">
        <v>941</v>
      </c>
      <c r="DC252" s="136" t="s">
        <v>941</v>
      </c>
      <c r="DD252" s="136" t="s">
        <v>941</v>
      </c>
      <c r="DE252" s="136" t="s">
        <v>941</v>
      </c>
      <c r="DF252" s="136" t="s">
        <v>941</v>
      </c>
      <c r="DG252" s="136" t="s">
        <v>941</v>
      </c>
      <c r="DH252" s="136" t="s">
        <v>941</v>
      </c>
      <c r="DI252" s="136" t="s">
        <v>941</v>
      </c>
      <c r="DJ252" s="136" t="s">
        <v>1692</v>
      </c>
      <c r="DK252" s="137">
        <v>42765.57775462963</v>
      </c>
      <c r="DL252" s="136" t="s">
        <v>1692</v>
      </c>
      <c r="DM252" s="137">
        <v>42765.577916666669</v>
      </c>
      <c r="DN252" s="133">
        <v>42086.59033564815</v>
      </c>
      <c r="DO252" s="132" t="s">
        <v>957</v>
      </c>
      <c r="DP252" s="133">
        <v>42086.59033564815</v>
      </c>
    </row>
    <row r="253" spans="1:120" ht="43.5" x14ac:dyDescent="0.35">
      <c r="A253" s="135">
        <v>253</v>
      </c>
      <c r="B253" s="136" t="s">
        <v>4364</v>
      </c>
      <c r="C253" s="135">
        <v>77</v>
      </c>
      <c r="D253" s="135" t="b">
        <v>1</v>
      </c>
      <c r="E253" s="136" t="s">
        <v>941</v>
      </c>
      <c r="F253" s="136" t="s">
        <v>3123</v>
      </c>
      <c r="G253" s="136" t="s">
        <v>989</v>
      </c>
      <c r="H253" s="136" t="s">
        <v>3124</v>
      </c>
      <c r="I253" s="136" t="s">
        <v>5839</v>
      </c>
      <c r="J253" s="136" t="s">
        <v>3123</v>
      </c>
      <c r="K253" s="136" t="s">
        <v>487</v>
      </c>
      <c r="L253" s="136" t="s">
        <v>3124</v>
      </c>
      <c r="M253" s="136" t="s">
        <v>3125</v>
      </c>
      <c r="N253" s="136" t="s">
        <v>8869</v>
      </c>
      <c r="O253" s="136" t="s">
        <v>8870</v>
      </c>
      <c r="P253" s="136" t="s">
        <v>948</v>
      </c>
      <c r="Q253" s="136" t="s">
        <v>948</v>
      </c>
      <c r="R253" s="136" t="s">
        <v>948</v>
      </c>
      <c r="S253" s="136" t="s">
        <v>8870</v>
      </c>
      <c r="T253" s="136" t="s">
        <v>8871</v>
      </c>
      <c r="U253" s="136" t="s">
        <v>8872</v>
      </c>
      <c r="V253" s="136" t="s">
        <v>948</v>
      </c>
      <c r="W253" s="136" t="s">
        <v>948</v>
      </c>
      <c r="X253" s="136" t="s">
        <v>948</v>
      </c>
      <c r="Y253" s="136" t="s">
        <v>8873</v>
      </c>
      <c r="Z253" s="136" t="s">
        <v>948</v>
      </c>
      <c r="AA253" s="136" t="s">
        <v>948</v>
      </c>
      <c r="AB253" s="136" t="s">
        <v>8873</v>
      </c>
      <c r="AC253" s="136" t="s">
        <v>3902</v>
      </c>
      <c r="AD253" s="136" t="s">
        <v>8874</v>
      </c>
      <c r="AE253" s="136" t="s">
        <v>8875</v>
      </c>
      <c r="AF253" s="136" t="s">
        <v>8876</v>
      </c>
      <c r="AG253" s="136" t="s">
        <v>8877</v>
      </c>
      <c r="AH253" s="136" t="s">
        <v>8878</v>
      </c>
      <c r="AI253" s="136" t="s">
        <v>948</v>
      </c>
      <c r="AJ253" s="136" t="s">
        <v>948</v>
      </c>
      <c r="AK253" s="136" t="s">
        <v>948</v>
      </c>
      <c r="AL253" s="136" t="s">
        <v>941</v>
      </c>
      <c r="AM253" s="136" t="s">
        <v>8878</v>
      </c>
      <c r="AN253" s="136" t="s">
        <v>941</v>
      </c>
      <c r="AO253" s="136" t="s">
        <v>941</v>
      </c>
      <c r="AP253" s="136" t="s">
        <v>941</v>
      </c>
      <c r="AQ253" s="136" t="s">
        <v>941</v>
      </c>
      <c r="AR253" s="136" t="s">
        <v>941</v>
      </c>
      <c r="AS253" s="136" t="s">
        <v>941</v>
      </c>
      <c r="AT253" s="136" t="s">
        <v>941</v>
      </c>
      <c r="AU253" s="136" t="s">
        <v>941</v>
      </c>
      <c r="AV253" s="136" t="s">
        <v>941</v>
      </c>
      <c r="AW253" s="136" t="s">
        <v>941</v>
      </c>
      <c r="AX253" s="136" t="s">
        <v>941</v>
      </c>
      <c r="AY253" s="136" t="s">
        <v>941</v>
      </c>
      <c r="AZ253" s="136" t="s">
        <v>941</v>
      </c>
      <c r="BA253" s="136" t="s">
        <v>941</v>
      </c>
      <c r="BB253" s="136" t="s">
        <v>941</v>
      </c>
      <c r="BC253" s="136" t="s">
        <v>941</v>
      </c>
      <c r="BD253" s="136" t="s">
        <v>941</v>
      </c>
      <c r="BE253" s="136" t="s">
        <v>941</v>
      </c>
      <c r="BF253" s="136" t="s">
        <v>941</v>
      </c>
      <c r="BG253" s="136" t="s">
        <v>941</v>
      </c>
      <c r="BH253" s="136" t="s">
        <v>941</v>
      </c>
      <c r="BI253" s="136" t="s">
        <v>941</v>
      </c>
      <c r="BJ253" s="136" t="s">
        <v>941</v>
      </c>
      <c r="BK253" s="136" t="s">
        <v>941</v>
      </c>
      <c r="BL253" s="136" t="s">
        <v>941</v>
      </c>
      <c r="BM253" s="136" t="s">
        <v>941</v>
      </c>
      <c r="BN253" s="136" t="s">
        <v>941</v>
      </c>
      <c r="BO253" s="136" t="s">
        <v>941</v>
      </c>
      <c r="BP253" s="136" t="s">
        <v>941</v>
      </c>
      <c r="BQ253" s="136" t="s">
        <v>941</v>
      </c>
      <c r="BR253" s="136" t="s">
        <v>941</v>
      </c>
      <c r="BS253" s="136" t="s">
        <v>941</v>
      </c>
      <c r="BT253" s="136" t="s">
        <v>941</v>
      </c>
      <c r="BU253" s="136" t="s">
        <v>941</v>
      </c>
      <c r="BV253" s="136" t="s">
        <v>941</v>
      </c>
      <c r="BW253" s="136" t="s">
        <v>941</v>
      </c>
      <c r="BX253" s="136" t="s">
        <v>941</v>
      </c>
      <c r="BY253" s="136" t="s">
        <v>941</v>
      </c>
      <c r="BZ253" s="136" t="s">
        <v>941</v>
      </c>
      <c r="CA253" s="136" t="s">
        <v>941</v>
      </c>
      <c r="CB253" s="136" t="s">
        <v>948</v>
      </c>
      <c r="CC253" s="136" t="s">
        <v>948</v>
      </c>
      <c r="CD253" s="136" t="s">
        <v>941</v>
      </c>
      <c r="CE253" s="136" t="s">
        <v>948</v>
      </c>
      <c r="CF253" s="136" t="s">
        <v>941</v>
      </c>
      <c r="CG253" s="136" t="s">
        <v>948</v>
      </c>
      <c r="CH253" s="136" t="s">
        <v>948</v>
      </c>
      <c r="CI253" s="136" t="s">
        <v>941</v>
      </c>
      <c r="CJ253" s="136" t="s">
        <v>941</v>
      </c>
      <c r="CK253" s="136" t="s">
        <v>941</v>
      </c>
      <c r="CL253" s="136" t="s">
        <v>941</v>
      </c>
      <c r="CM253" s="136" t="s">
        <v>941</v>
      </c>
      <c r="CN253" s="136" t="s">
        <v>948</v>
      </c>
      <c r="CO253" s="136" t="s">
        <v>876</v>
      </c>
      <c r="CP253" s="136" t="s">
        <v>941</v>
      </c>
      <c r="CQ253" s="136" t="s">
        <v>941</v>
      </c>
      <c r="CR253" s="136" t="s">
        <v>941</v>
      </c>
      <c r="CS253" s="136" t="s">
        <v>941</v>
      </c>
      <c r="CT253" s="136" t="s">
        <v>941</v>
      </c>
      <c r="CU253" s="136" t="s">
        <v>941</v>
      </c>
      <c r="CV253" s="136" t="s">
        <v>941</v>
      </c>
      <c r="CW253" s="136" t="s">
        <v>941</v>
      </c>
      <c r="CX253" s="136" t="s">
        <v>941</v>
      </c>
      <c r="CY253" s="136" t="s">
        <v>941</v>
      </c>
      <c r="CZ253" s="136" t="s">
        <v>941</v>
      </c>
      <c r="DA253" s="136" t="s">
        <v>941</v>
      </c>
      <c r="DB253" s="136" t="s">
        <v>941</v>
      </c>
      <c r="DC253" s="136" t="s">
        <v>941</v>
      </c>
      <c r="DD253" s="136" t="s">
        <v>941</v>
      </c>
      <c r="DE253" s="136" t="s">
        <v>941</v>
      </c>
      <c r="DF253" s="136" t="s">
        <v>941</v>
      </c>
      <c r="DG253" s="136" t="s">
        <v>941</v>
      </c>
      <c r="DH253" s="136" t="s">
        <v>941</v>
      </c>
      <c r="DI253" s="136" t="s">
        <v>941</v>
      </c>
      <c r="DJ253" s="136" t="s">
        <v>1353</v>
      </c>
      <c r="DK253" s="137">
        <v>42765.590370370373</v>
      </c>
      <c r="DL253" s="136" t="s">
        <v>1353</v>
      </c>
      <c r="DM253" s="137">
        <v>42765.590370370373</v>
      </c>
      <c r="DN253" s="133">
        <v>42086.590358796297</v>
      </c>
      <c r="DO253" s="132" t="s">
        <v>957</v>
      </c>
      <c r="DP253" s="133">
        <v>42086.590358796297</v>
      </c>
    </row>
    <row r="254" spans="1:120" ht="72.5" x14ac:dyDescent="0.35">
      <c r="A254" s="135">
        <v>254</v>
      </c>
      <c r="B254" s="136" t="s">
        <v>4364</v>
      </c>
      <c r="C254" s="135">
        <v>63</v>
      </c>
      <c r="D254" s="135" t="b">
        <v>1</v>
      </c>
      <c r="E254" s="136" t="s">
        <v>941</v>
      </c>
      <c r="F254" s="136" t="s">
        <v>8879</v>
      </c>
      <c r="G254" s="136" t="s">
        <v>8880</v>
      </c>
      <c r="H254" s="136" t="s">
        <v>2929</v>
      </c>
      <c r="I254" s="136" t="s">
        <v>7442</v>
      </c>
      <c r="J254" s="136" t="s">
        <v>8881</v>
      </c>
      <c r="K254" s="136" t="s">
        <v>941</v>
      </c>
      <c r="L254" s="136" t="s">
        <v>2929</v>
      </c>
      <c r="M254" s="136" t="s">
        <v>2930</v>
      </c>
      <c r="N254" s="136" t="s">
        <v>8882</v>
      </c>
      <c r="O254" s="136" t="s">
        <v>8883</v>
      </c>
      <c r="P254" s="136" t="s">
        <v>3352</v>
      </c>
      <c r="Q254" s="136" t="s">
        <v>948</v>
      </c>
      <c r="R254" s="136" t="s">
        <v>948</v>
      </c>
      <c r="S254" s="136" t="s">
        <v>8884</v>
      </c>
      <c r="T254" s="136" t="s">
        <v>8885</v>
      </c>
      <c r="U254" s="136" t="s">
        <v>8886</v>
      </c>
      <c r="V254" s="136" t="s">
        <v>948</v>
      </c>
      <c r="W254" s="136" t="s">
        <v>948</v>
      </c>
      <c r="X254" s="136" t="s">
        <v>948</v>
      </c>
      <c r="Y254" s="136" t="s">
        <v>8887</v>
      </c>
      <c r="Z254" s="136" t="s">
        <v>8888</v>
      </c>
      <c r="AA254" s="136" t="s">
        <v>948</v>
      </c>
      <c r="AB254" s="136" t="s">
        <v>8889</v>
      </c>
      <c r="AC254" s="136" t="s">
        <v>948</v>
      </c>
      <c r="AD254" s="136" t="s">
        <v>8889</v>
      </c>
      <c r="AE254" s="136" t="s">
        <v>8890</v>
      </c>
      <c r="AF254" s="136" t="s">
        <v>8891</v>
      </c>
      <c r="AG254" s="136" t="s">
        <v>1579</v>
      </c>
      <c r="AH254" s="136" t="s">
        <v>8892</v>
      </c>
      <c r="AI254" s="136" t="s">
        <v>954</v>
      </c>
      <c r="AJ254" s="136" t="s">
        <v>1212</v>
      </c>
      <c r="AK254" s="136" t="s">
        <v>1003</v>
      </c>
      <c r="AL254" s="136" t="s">
        <v>941</v>
      </c>
      <c r="AM254" s="136" t="s">
        <v>8893</v>
      </c>
      <c r="AN254" s="136" t="s">
        <v>941</v>
      </c>
      <c r="AO254" s="136" t="s">
        <v>941</v>
      </c>
      <c r="AP254" s="136" t="s">
        <v>941</v>
      </c>
      <c r="AQ254" s="136" t="s">
        <v>941</v>
      </c>
      <c r="AR254" s="136" t="s">
        <v>941</v>
      </c>
      <c r="AS254" s="136" t="s">
        <v>941</v>
      </c>
      <c r="AT254" s="136" t="s">
        <v>941</v>
      </c>
      <c r="AU254" s="136" t="s">
        <v>941</v>
      </c>
      <c r="AV254" s="136" t="s">
        <v>941</v>
      </c>
      <c r="AW254" s="136" t="s">
        <v>941</v>
      </c>
      <c r="AX254" s="136" t="s">
        <v>941</v>
      </c>
      <c r="AY254" s="136" t="s">
        <v>941</v>
      </c>
      <c r="AZ254" s="136" t="s">
        <v>941</v>
      </c>
      <c r="BA254" s="136" t="s">
        <v>941</v>
      </c>
      <c r="BB254" s="136" t="s">
        <v>941</v>
      </c>
      <c r="BC254" s="136" t="s">
        <v>941</v>
      </c>
      <c r="BD254" s="136" t="s">
        <v>941</v>
      </c>
      <c r="BE254" s="136" t="s">
        <v>941</v>
      </c>
      <c r="BF254" s="136" t="s">
        <v>941</v>
      </c>
      <c r="BG254" s="136" t="s">
        <v>941</v>
      </c>
      <c r="BH254" s="136" t="s">
        <v>941</v>
      </c>
      <c r="BI254" s="136" t="s">
        <v>941</v>
      </c>
      <c r="BJ254" s="136" t="s">
        <v>941</v>
      </c>
      <c r="BK254" s="136" t="s">
        <v>941</v>
      </c>
      <c r="BL254" s="136" t="s">
        <v>941</v>
      </c>
      <c r="BM254" s="136" t="s">
        <v>941</v>
      </c>
      <c r="BN254" s="136" t="s">
        <v>941</v>
      </c>
      <c r="BO254" s="136" t="s">
        <v>941</v>
      </c>
      <c r="BP254" s="136" t="s">
        <v>941</v>
      </c>
      <c r="BQ254" s="136" t="s">
        <v>941</v>
      </c>
      <c r="BR254" s="136" t="s">
        <v>941</v>
      </c>
      <c r="BS254" s="136" t="s">
        <v>941</v>
      </c>
      <c r="BT254" s="136" t="s">
        <v>941</v>
      </c>
      <c r="BU254" s="136" t="s">
        <v>941</v>
      </c>
      <c r="BV254" s="136" t="s">
        <v>941</v>
      </c>
      <c r="BW254" s="136" t="s">
        <v>941</v>
      </c>
      <c r="BX254" s="136" t="s">
        <v>941</v>
      </c>
      <c r="BY254" s="136" t="s">
        <v>941</v>
      </c>
      <c r="BZ254" s="136" t="s">
        <v>941</v>
      </c>
      <c r="CA254" s="136" t="s">
        <v>941</v>
      </c>
      <c r="CB254" s="136" t="s">
        <v>948</v>
      </c>
      <c r="CC254" s="136" t="s">
        <v>948</v>
      </c>
      <c r="CD254" s="136" t="s">
        <v>941</v>
      </c>
      <c r="CE254" s="136" t="s">
        <v>948</v>
      </c>
      <c r="CF254" s="136" t="s">
        <v>941</v>
      </c>
      <c r="CG254" s="136" t="s">
        <v>948</v>
      </c>
      <c r="CH254" s="136" t="s">
        <v>1791</v>
      </c>
      <c r="CI254" s="136" t="s">
        <v>8894</v>
      </c>
      <c r="CJ254" s="136" t="s">
        <v>8895</v>
      </c>
      <c r="CK254" s="136" t="s">
        <v>8896</v>
      </c>
      <c r="CL254" s="136" t="s">
        <v>941</v>
      </c>
      <c r="CM254" s="136" t="s">
        <v>941</v>
      </c>
      <c r="CN254" s="136" t="s">
        <v>8894</v>
      </c>
      <c r="CO254" s="136" t="s">
        <v>540</v>
      </c>
      <c r="CP254" s="136" t="s">
        <v>1791</v>
      </c>
      <c r="CQ254" s="136" t="s">
        <v>941</v>
      </c>
      <c r="CR254" s="136" t="s">
        <v>941</v>
      </c>
      <c r="CS254" s="136" t="s">
        <v>941</v>
      </c>
      <c r="CT254" s="136" t="s">
        <v>941</v>
      </c>
      <c r="CU254" s="136" t="s">
        <v>941</v>
      </c>
      <c r="CV254" s="136" t="s">
        <v>941</v>
      </c>
      <c r="CW254" s="136" t="s">
        <v>941</v>
      </c>
      <c r="CX254" s="136" t="s">
        <v>941</v>
      </c>
      <c r="CY254" s="136" t="s">
        <v>941</v>
      </c>
      <c r="CZ254" s="136" t="s">
        <v>941</v>
      </c>
      <c r="DA254" s="136" t="s">
        <v>941</v>
      </c>
      <c r="DB254" s="136" t="s">
        <v>941</v>
      </c>
      <c r="DC254" s="136" t="s">
        <v>941</v>
      </c>
      <c r="DD254" s="136" t="s">
        <v>941</v>
      </c>
      <c r="DE254" s="136" t="s">
        <v>941</v>
      </c>
      <c r="DF254" s="136" t="s">
        <v>941</v>
      </c>
      <c r="DG254" s="136" t="s">
        <v>941</v>
      </c>
      <c r="DH254" s="136" t="s">
        <v>941</v>
      </c>
      <c r="DI254" s="136" t="s">
        <v>941</v>
      </c>
      <c r="DJ254" s="136" t="s">
        <v>1353</v>
      </c>
      <c r="DK254" s="137">
        <v>42765.594895833332</v>
      </c>
      <c r="DL254" s="136" t="s">
        <v>1353</v>
      </c>
      <c r="DM254" s="137">
        <v>42765.594895833332</v>
      </c>
      <c r="DN254" s="133">
        <v>42086.590381944443</v>
      </c>
      <c r="DO254" s="132" t="s">
        <v>957</v>
      </c>
      <c r="DP254" s="133">
        <v>42086.590381944443</v>
      </c>
    </row>
    <row r="255" spans="1:120" ht="58" x14ac:dyDescent="0.35">
      <c r="A255" s="135">
        <v>255</v>
      </c>
      <c r="B255" s="136" t="s">
        <v>4364</v>
      </c>
      <c r="C255" s="135">
        <v>177</v>
      </c>
      <c r="D255" s="135" t="b">
        <v>1</v>
      </c>
      <c r="E255" s="136" t="s">
        <v>941</v>
      </c>
      <c r="F255" s="136" t="s">
        <v>1462</v>
      </c>
      <c r="G255" s="136" t="s">
        <v>8897</v>
      </c>
      <c r="H255" s="136" t="s">
        <v>1463</v>
      </c>
      <c r="I255" s="136" t="s">
        <v>7009</v>
      </c>
      <c r="J255" s="136" t="s">
        <v>1462</v>
      </c>
      <c r="K255" s="136" t="s">
        <v>287</v>
      </c>
      <c r="L255" s="136" t="s">
        <v>1463</v>
      </c>
      <c r="M255" s="136" t="s">
        <v>1464</v>
      </c>
      <c r="N255" s="136" t="s">
        <v>1465</v>
      </c>
      <c r="O255" s="136" t="s">
        <v>948</v>
      </c>
      <c r="P255" s="136" t="s">
        <v>948</v>
      </c>
      <c r="Q255" s="136" t="s">
        <v>948</v>
      </c>
      <c r="R255" s="136" t="s">
        <v>8898</v>
      </c>
      <c r="S255" s="136" t="s">
        <v>8898</v>
      </c>
      <c r="T255" s="136" t="s">
        <v>8899</v>
      </c>
      <c r="U255" s="136" t="s">
        <v>8900</v>
      </c>
      <c r="V255" s="136" t="s">
        <v>948</v>
      </c>
      <c r="W255" s="136" t="s">
        <v>948</v>
      </c>
      <c r="X255" s="136" t="s">
        <v>948</v>
      </c>
      <c r="Y255" s="136" t="s">
        <v>8901</v>
      </c>
      <c r="Z255" s="136" t="s">
        <v>8902</v>
      </c>
      <c r="AA255" s="136" t="s">
        <v>948</v>
      </c>
      <c r="AB255" s="136" t="s">
        <v>8903</v>
      </c>
      <c r="AC255" s="136" t="s">
        <v>948</v>
      </c>
      <c r="AD255" s="136" t="s">
        <v>8903</v>
      </c>
      <c r="AE255" s="136" t="s">
        <v>8904</v>
      </c>
      <c r="AF255" s="136" t="s">
        <v>8905</v>
      </c>
      <c r="AG255" s="136" t="s">
        <v>1091</v>
      </c>
      <c r="AH255" s="136" t="s">
        <v>8906</v>
      </c>
      <c r="AI255" s="136" t="s">
        <v>8907</v>
      </c>
      <c r="AJ255" s="136" t="s">
        <v>8908</v>
      </c>
      <c r="AK255" s="136" t="s">
        <v>8657</v>
      </c>
      <c r="AL255" s="136" t="s">
        <v>941</v>
      </c>
      <c r="AM255" s="136" t="s">
        <v>8909</v>
      </c>
      <c r="AN255" s="136" t="s">
        <v>941</v>
      </c>
      <c r="AO255" s="136" t="s">
        <v>941</v>
      </c>
      <c r="AP255" s="136" t="s">
        <v>941</v>
      </c>
      <c r="AQ255" s="136" t="s">
        <v>941</v>
      </c>
      <c r="AR255" s="136" t="s">
        <v>941</v>
      </c>
      <c r="AS255" s="136" t="s">
        <v>941</v>
      </c>
      <c r="AT255" s="136" t="s">
        <v>941</v>
      </c>
      <c r="AU255" s="136" t="s">
        <v>941</v>
      </c>
      <c r="AV255" s="136" t="s">
        <v>941</v>
      </c>
      <c r="AW255" s="136" t="s">
        <v>941</v>
      </c>
      <c r="AX255" s="136" t="s">
        <v>941</v>
      </c>
      <c r="AY255" s="136" t="s">
        <v>941</v>
      </c>
      <c r="AZ255" s="136" t="s">
        <v>941</v>
      </c>
      <c r="BA255" s="136" t="s">
        <v>941</v>
      </c>
      <c r="BB255" s="136" t="s">
        <v>941</v>
      </c>
      <c r="BC255" s="136" t="s">
        <v>941</v>
      </c>
      <c r="BD255" s="136" t="s">
        <v>941</v>
      </c>
      <c r="BE255" s="136" t="s">
        <v>941</v>
      </c>
      <c r="BF255" s="136" t="s">
        <v>941</v>
      </c>
      <c r="BG255" s="136" t="s">
        <v>941</v>
      </c>
      <c r="BH255" s="136" t="s">
        <v>941</v>
      </c>
      <c r="BI255" s="136" t="s">
        <v>941</v>
      </c>
      <c r="BJ255" s="136" t="s">
        <v>941</v>
      </c>
      <c r="BK255" s="136" t="s">
        <v>1467</v>
      </c>
      <c r="BL255" s="136" t="s">
        <v>8910</v>
      </c>
      <c r="BM255" s="136" t="s">
        <v>1091</v>
      </c>
      <c r="BN255" s="136" t="s">
        <v>941</v>
      </c>
      <c r="BO255" s="136" t="s">
        <v>941</v>
      </c>
      <c r="BP255" s="136" t="s">
        <v>941</v>
      </c>
      <c r="BQ255" s="136" t="s">
        <v>941</v>
      </c>
      <c r="BR255" s="136" t="s">
        <v>941</v>
      </c>
      <c r="BS255" s="136" t="s">
        <v>941</v>
      </c>
      <c r="BT255" s="136" t="s">
        <v>941</v>
      </c>
      <c r="BU255" s="136" t="s">
        <v>941</v>
      </c>
      <c r="BV255" s="136" t="s">
        <v>941</v>
      </c>
      <c r="BW255" s="136" t="s">
        <v>941</v>
      </c>
      <c r="BX255" s="136" t="s">
        <v>941</v>
      </c>
      <c r="BY255" s="136" t="s">
        <v>941</v>
      </c>
      <c r="BZ255" s="136" t="s">
        <v>941</v>
      </c>
      <c r="CA255" s="136" t="s">
        <v>941</v>
      </c>
      <c r="CB255" s="136" t="s">
        <v>8911</v>
      </c>
      <c r="CC255" s="136" t="s">
        <v>948</v>
      </c>
      <c r="CD255" s="136" t="s">
        <v>941</v>
      </c>
      <c r="CE255" s="136" t="s">
        <v>948</v>
      </c>
      <c r="CF255" s="136" t="s">
        <v>941</v>
      </c>
      <c r="CG255" s="136" t="s">
        <v>948</v>
      </c>
      <c r="CH255" s="136" t="s">
        <v>948</v>
      </c>
      <c r="CI255" s="136" t="s">
        <v>941</v>
      </c>
      <c r="CJ255" s="136" t="s">
        <v>941</v>
      </c>
      <c r="CK255" s="136" t="s">
        <v>941</v>
      </c>
      <c r="CL255" s="136" t="s">
        <v>941</v>
      </c>
      <c r="CM255" s="136" t="s">
        <v>941</v>
      </c>
      <c r="CN255" s="136" t="s">
        <v>948</v>
      </c>
      <c r="CO255" s="136" t="s">
        <v>540</v>
      </c>
      <c r="CP255" s="136" t="s">
        <v>941</v>
      </c>
      <c r="CQ255" s="136" t="s">
        <v>941</v>
      </c>
      <c r="CR255" s="136" t="s">
        <v>941</v>
      </c>
      <c r="CS255" s="136" t="s">
        <v>941</v>
      </c>
      <c r="CT255" s="136" t="s">
        <v>941</v>
      </c>
      <c r="CU255" s="136" t="s">
        <v>941</v>
      </c>
      <c r="CV255" s="136" t="s">
        <v>941</v>
      </c>
      <c r="CW255" s="136" t="s">
        <v>941</v>
      </c>
      <c r="CX255" s="136" t="s">
        <v>941</v>
      </c>
      <c r="CY255" s="136" t="s">
        <v>941</v>
      </c>
      <c r="CZ255" s="136" t="s">
        <v>941</v>
      </c>
      <c r="DA255" s="136" t="s">
        <v>941</v>
      </c>
      <c r="DB255" s="136" t="s">
        <v>941</v>
      </c>
      <c r="DC255" s="136" t="s">
        <v>941</v>
      </c>
      <c r="DD255" s="136" t="s">
        <v>941</v>
      </c>
      <c r="DE255" s="136" t="s">
        <v>941</v>
      </c>
      <c r="DF255" s="136" t="s">
        <v>941</v>
      </c>
      <c r="DG255" s="136" t="s">
        <v>941</v>
      </c>
      <c r="DH255" s="136" t="s">
        <v>941</v>
      </c>
      <c r="DI255" s="136" t="s">
        <v>941</v>
      </c>
      <c r="DJ255" s="136" t="s">
        <v>1692</v>
      </c>
      <c r="DK255" s="137">
        <v>42765.615069444444</v>
      </c>
      <c r="DL255" s="136" t="s">
        <v>1692</v>
      </c>
      <c r="DM255" s="137">
        <v>42765.615069444444</v>
      </c>
      <c r="DN255" s="133">
        <v>42086.59039351852</v>
      </c>
      <c r="DO255" s="132" t="s">
        <v>957</v>
      </c>
      <c r="DP255" s="133">
        <v>42086.59039351852</v>
      </c>
    </row>
    <row r="256" spans="1:120" ht="58" x14ac:dyDescent="0.35">
      <c r="A256" s="135">
        <v>256</v>
      </c>
      <c r="B256" s="136" t="s">
        <v>4364</v>
      </c>
      <c r="C256" s="135">
        <v>144</v>
      </c>
      <c r="D256" s="135" t="b">
        <v>1</v>
      </c>
      <c r="E256" s="136" t="s">
        <v>941</v>
      </c>
      <c r="F256" s="136" t="s">
        <v>8912</v>
      </c>
      <c r="G256" s="136" t="s">
        <v>1672</v>
      </c>
      <c r="H256" s="136" t="s">
        <v>2955</v>
      </c>
      <c r="I256" s="136" t="s">
        <v>7872</v>
      </c>
      <c r="J256" s="136" t="s">
        <v>8913</v>
      </c>
      <c r="K256" s="136" t="s">
        <v>941</v>
      </c>
      <c r="L256" s="136" t="s">
        <v>2956</v>
      </c>
      <c r="M256" s="136" t="s">
        <v>2957</v>
      </c>
      <c r="N256" s="136" t="s">
        <v>8914</v>
      </c>
      <c r="O256" s="136" t="s">
        <v>8915</v>
      </c>
      <c r="P256" s="136" t="s">
        <v>8916</v>
      </c>
      <c r="Q256" s="136" t="s">
        <v>8917</v>
      </c>
      <c r="R256" s="136" t="s">
        <v>948</v>
      </c>
      <c r="S256" s="136" t="s">
        <v>8918</v>
      </c>
      <c r="T256" s="136" t="s">
        <v>8919</v>
      </c>
      <c r="U256" s="136" t="s">
        <v>8920</v>
      </c>
      <c r="V256" s="136" t="s">
        <v>8921</v>
      </c>
      <c r="W256" s="136" t="s">
        <v>4003</v>
      </c>
      <c r="X256" s="136" t="s">
        <v>8922</v>
      </c>
      <c r="Y256" s="136" t="s">
        <v>8923</v>
      </c>
      <c r="Z256" s="136" t="s">
        <v>8924</v>
      </c>
      <c r="AA256" s="136" t="s">
        <v>8925</v>
      </c>
      <c r="AB256" s="136" t="s">
        <v>8926</v>
      </c>
      <c r="AC256" s="136" t="s">
        <v>8927</v>
      </c>
      <c r="AD256" s="136" t="s">
        <v>8928</v>
      </c>
      <c r="AE256" s="136" t="s">
        <v>8929</v>
      </c>
      <c r="AF256" s="136" t="s">
        <v>8930</v>
      </c>
      <c r="AG256" s="136" t="s">
        <v>1051</v>
      </c>
      <c r="AH256" s="136" t="s">
        <v>8931</v>
      </c>
      <c r="AI256" s="136" t="s">
        <v>1416</v>
      </c>
      <c r="AJ256" s="136" t="s">
        <v>8932</v>
      </c>
      <c r="AK256" s="136" t="s">
        <v>948</v>
      </c>
      <c r="AL256" s="136" t="s">
        <v>941</v>
      </c>
      <c r="AM256" s="136" t="s">
        <v>8933</v>
      </c>
      <c r="AN256" s="136" t="s">
        <v>941</v>
      </c>
      <c r="AO256" s="136" t="s">
        <v>941</v>
      </c>
      <c r="AP256" s="136" t="s">
        <v>941</v>
      </c>
      <c r="AQ256" s="136" t="s">
        <v>941</v>
      </c>
      <c r="AR256" s="136" t="s">
        <v>941</v>
      </c>
      <c r="AS256" s="136" t="s">
        <v>941</v>
      </c>
      <c r="AT256" s="136" t="s">
        <v>941</v>
      </c>
      <c r="AU256" s="136" t="s">
        <v>941</v>
      </c>
      <c r="AV256" s="136" t="s">
        <v>941</v>
      </c>
      <c r="AW256" s="136" t="s">
        <v>941</v>
      </c>
      <c r="AX256" s="136" t="s">
        <v>941</v>
      </c>
      <c r="AY256" s="136" t="s">
        <v>941</v>
      </c>
      <c r="AZ256" s="136" t="s">
        <v>941</v>
      </c>
      <c r="BA256" s="136" t="s">
        <v>941</v>
      </c>
      <c r="BB256" s="136" t="s">
        <v>941</v>
      </c>
      <c r="BC256" s="136" t="s">
        <v>941</v>
      </c>
      <c r="BD256" s="136" t="s">
        <v>941</v>
      </c>
      <c r="BE256" s="136" t="s">
        <v>941</v>
      </c>
      <c r="BF256" s="136" t="s">
        <v>941</v>
      </c>
      <c r="BG256" s="136" t="s">
        <v>941</v>
      </c>
      <c r="BH256" s="136" t="s">
        <v>941</v>
      </c>
      <c r="BI256" s="136" t="s">
        <v>941</v>
      </c>
      <c r="BJ256" s="136" t="s">
        <v>941</v>
      </c>
      <c r="BK256" s="136" t="s">
        <v>941</v>
      </c>
      <c r="BL256" s="136" t="s">
        <v>941</v>
      </c>
      <c r="BM256" s="136" t="s">
        <v>941</v>
      </c>
      <c r="BN256" s="136" t="s">
        <v>941</v>
      </c>
      <c r="BO256" s="136" t="s">
        <v>941</v>
      </c>
      <c r="BP256" s="136" t="s">
        <v>941</v>
      </c>
      <c r="BQ256" s="136" t="s">
        <v>941</v>
      </c>
      <c r="BR256" s="136" t="s">
        <v>941</v>
      </c>
      <c r="BS256" s="136" t="s">
        <v>941</v>
      </c>
      <c r="BT256" s="136" t="s">
        <v>941</v>
      </c>
      <c r="BU256" s="136" t="s">
        <v>941</v>
      </c>
      <c r="BV256" s="136" t="s">
        <v>941</v>
      </c>
      <c r="BW256" s="136" t="s">
        <v>941</v>
      </c>
      <c r="BX256" s="136" t="s">
        <v>941</v>
      </c>
      <c r="BY256" s="136" t="s">
        <v>941</v>
      </c>
      <c r="BZ256" s="136" t="s">
        <v>941</v>
      </c>
      <c r="CA256" s="136" t="s">
        <v>941</v>
      </c>
      <c r="CB256" s="136" t="s">
        <v>948</v>
      </c>
      <c r="CC256" s="136" t="s">
        <v>948</v>
      </c>
      <c r="CD256" s="136" t="s">
        <v>941</v>
      </c>
      <c r="CE256" s="136" t="s">
        <v>948</v>
      </c>
      <c r="CF256" s="136" t="s">
        <v>941</v>
      </c>
      <c r="CG256" s="136" t="s">
        <v>948</v>
      </c>
      <c r="CH256" s="136" t="s">
        <v>948</v>
      </c>
      <c r="CI256" s="136" t="s">
        <v>941</v>
      </c>
      <c r="CJ256" s="136" t="s">
        <v>941</v>
      </c>
      <c r="CK256" s="136" t="s">
        <v>941</v>
      </c>
      <c r="CL256" s="136" t="s">
        <v>941</v>
      </c>
      <c r="CM256" s="136" t="s">
        <v>941</v>
      </c>
      <c r="CN256" s="136" t="s">
        <v>948</v>
      </c>
      <c r="CO256" s="136" t="s">
        <v>540</v>
      </c>
      <c r="CP256" s="136" t="s">
        <v>941</v>
      </c>
      <c r="CQ256" s="136" t="s">
        <v>941</v>
      </c>
      <c r="CR256" s="136" t="s">
        <v>941</v>
      </c>
      <c r="CS256" s="136" t="s">
        <v>941</v>
      </c>
      <c r="CT256" s="136" t="s">
        <v>941</v>
      </c>
      <c r="CU256" s="136" t="s">
        <v>941</v>
      </c>
      <c r="CV256" s="136" t="s">
        <v>941</v>
      </c>
      <c r="CW256" s="136" t="s">
        <v>941</v>
      </c>
      <c r="CX256" s="136" t="s">
        <v>941</v>
      </c>
      <c r="CY256" s="136" t="s">
        <v>941</v>
      </c>
      <c r="CZ256" s="136" t="s">
        <v>941</v>
      </c>
      <c r="DA256" s="136" t="s">
        <v>941</v>
      </c>
      <c r="DB256" s="136" t="s">
        <v>941</v>
      </c>
      <c r="DC256" s="136" t="s">
        <v>941</v>
      </c>
      <c r="DD256" s="136" t="s">
        <v>941</v>
      </c>
      <c r="DE256" s="136" t="s">
        <v>941</v>
      </c>
      <c r="DF256" s="136" t="s">
        <v>941</v>
      </c>
      <c r="DG256" s="136" t="s">
        <v>941</v>
      </c>
      <c r="DH256" s="136" t="s">
        <v>941</v>
      </c>
      <c r="DI256" s="136" t="s">
        <v>941</v>
      </c>
      <c r="DJ256" s="136" t="s">
        <v>1692</v>
      </c>
      <c r="DK256" s="137">
        <v>42765.619675925926</v>
      </c>
      <c r="DL256" s="136" t="s">
        <v>1692</v>
      </c>
      <c r="DM256" s="137">
        <v>42765.619675925926</v>
      </c>
      <c r="DN256" s="133">
        <v>42086.590416666666</v>
      </c>
      <c r="DO256" s="132" t="s">
        <v>957</v>
      </c>
      <c r="DP256" s="133">
        <v>42086.590416666666</v>
      </c>
    </row>
    <row r="257" spans="1:120" ht="58" x14ac:dyDescent="0.35">
      <c r="A257" s="135">
        <v>257</v>
      </c>
      <c r="B257" s="136" t="s">
        <v>4364</v>
      </c>
      <c r="C257" s="135">
        <v>196</v>
      </c>
      <c r="D257" s="135" t="b">
        <v>1</v>
      </c>
      <c r="E257" s="136" t="s">
        <v>941</v>
      </c>
      <c r="F257" s="136" t="s">
        <v>8934</v>
      </c>
      <c r="G257" s="136" t="s">
        <v>1096</v>
      </c>
      <c r="H257" s="136" t="s">
        <v>4241</v>
      </c>
      <c r="I257" s="136" t="s">
        <v>8480</v>
      </c>
      <c r="J257" s="136" t="s">
        <v>8935</v>
      </c>
      <c r="K257" s="136" t="s">
        <v>941</v>
      </c>
      <c r="L257" s="136" t="s">
        <v>4241</v>
      </c>
      <c r="M257" s="136" t="s">
        <v>4242</v>
      </c>
      <c r="N257" s="136" t="s">
        <v>4243</v>
      </c>
      <c r="O257" s="136" t="s">
        <v>948</v>
      </c>
      <c r="P257" s="136" t="s">
        <v>948</v>
      </c>
      <c r="Q257" s="136" t="s">
        <v>948</v>
      </c>
      <c r="R257" s="136" t="s">
        <v>8936</v>
      </c>
      <c r="S257" s="136" t="s">
        <v>8936</v>
      </c>
      <c r="T257" s="136" t="s">
        <v>8937</v>
      </c>
      <c r="U257" s="136" t="s">
        <v>8938</v>
      </c>
      <c r="V257" s="136" t="s">
        <v>948</v>
      </c>
      <c r="W257" s="136" t="s">
        <v>948</v>
      </c>
      <c r="X257" s="136" t="s">
        <v>948</v>
      </c>
      <c r="Y257" s="136" t="s">
        <v>8939</v>
      </c>
      <c r="Z257" s="136" t="s">
        <v>8940</v>
      </c>
      <c r="AA257" s="136" t="s">
        <v>948</v>
      </c>
      <c r="AB257" s="136" t="s">
        <v>8941</v>
      </c>
      <c r="AC257" s="136" t="s">
        <v>948</v>
      </c>
      <c r="AD257" s="136" t="s">
        <v>8941</v>
      </c>
      <c r="AE257" s="136" t="s">
        <v>8942</v>
      </c>
      <c r="AF257" s="136" t="s">
        <v>8943</v>
      </c>
      <c r="AG257" s="136" t="s">
        <v>4244</v>
      </c>
      <c r="AH257" s="136" t="s">
        <v>8944</v>
      </c>
      <c r="AI257" s="136" t="s">
        <v>1021</v>
      </c>
      <c r="AJ257" s="136" t="s">
        <v>948</v>
      </c>
      <c r="AK257" s="136" t="s">
        <v>948</v>
      </c>
      <c r="AL257" s="136" t="s">
        <v>941</v>
      </c>
      <c r="AM257" s="136" t="s">
        <v>8945</v>
      </c>
      <c r="AN257" s="136" t="s">
        <v>941</v>
      </c>
      <c r="AO257" s="136" t="s">
        <v>941</v>
      </c>
      <c r="AP257" s="136" t="s">
        <v>941</v>
      </c>
      <c r="AQ257" s="136" t="s">
        <v>941</v>
      </c>
      <c r="AR257" s="136" t="s">
        <v>941</v>
      </c>
      <c r="AS257" s="136" t="s">
        <v>941</v>
      </c>
      <c r="AT257" s="136" t="s">
        <v>941</v>
      </c>
      <c r="AU257" s="136" t="s">
        <v>941</v>
      </c>
      <c r="AV257" s="136" t="s">
        <v>941</v>
      </c>
      <c r="AW257" s="136" t="s">
        <v>941</v>
      </c>
      <c r="AX257" s="136" t="s">
        <v>941</v>
      </c>
      <c r="AY257" s="136" t="s">
        <v>941</v>
      </c>
      <c r="AZ257" s="136" t="s">
        <v>941</v>
      </c>
      <c r="BA257" s="136" t="s">
        <v>941</v>
      </c>
      <c r="BB257" s="136" t="s">
        <v>941</v>
      </c>
      <c r="BC257" s="136" t="s">
        <v>941</v>
      </c>
      <c r="BD257" s="136" t="s">
        <v>941</v>
      </c>
      <c r="BE257" s="136" t="s">
        <v>941</v>
      </c>
      <c r="BF257" s="136" t="s">
        <v>941</v>
      </c>
      <c r="BG257" s="136" t="s">
        <v>941</v>
      </c>
      <c r="BH257" s="136" t="s">
        <v>941</v>
      </c>
      <c r="BI257" s="136" t="s">
        <v>941</v>
      </c>
      <c r="BJ257" s="136" t="s">
        <v>941</v>
      </c>
      <c r="BK257" s="136" t="s">
        <v>941</v>
      </c>
      <c r="BL257" s="136" t="s">
        <v>941</v>
      </c>
      <c r="BM257" s="136" t="s">
        <v>941</v>
      </c>
      <c r="BN257" s="136" t="s">
        <v>941</v>
      </c>
      <c r="BO257" s="136" t="s">
        <v>941</v>
      </c>
      <c r="BP257" s="136" t="s">
        <v>941</v>
      </c>
      <c r="BQ257" s="136" t="s">
        <v>941</v>
      </c>
      <c r="BR257" s="136" t="s">
        <v>941</v>
      </c>
      <c r="BS257" s="136" t="s">
        <v>941</v>
      </c>
      <c r="BT257" s="136" t="s">
        <v>941</v>
      </c>
      <c r="BU257" s="136" t="s">
        <v>941</v>
      </c>
      <c r="BV257" s="136" t="s">
        <v>941</v>
      </c>
      <c r="BW257" s="136" t="s">
        <v>941</v>
      </c>
      <c r="BX257" s="136" t="s">
        <v>941</v>
      </c>
      <c r="BY257" s="136" t="s">
        <v>941</v>
      </c>
      <c r="BZ257" s="136" t="s">
        <v>941</v>
      </c>
      <c r="CA257" s="136" t="s">
        <v>941</v>
      </c>
      <c r="CB257" s="136" t="s">
        <v>948</v>
      </c>
      <c r="CC257" s="136" t="s">
        <v>948</v>
      </c>
      <c r="CD257" s="136" t="s">
        <v>941</v>
      </c>
      <c r="CE257" s="136" t="s">
        <v>948</v>
      </c>
      <c r="CF257" s="136" t="s">
        <v>941</v>
      </c>
      <c r="CG257" s="136" t="s">
        <v>948</v>
      </c>
      <c r="CH257" s="136" t="s">
        <v>948</v>
      </c>
      <c r="CI257" s="136" t="s">
        <v>941</v>
      </c>
      <c r="CJ257" s="136" t="s">
        <v>941</v>
      </c>
      <c r="CK257" s="136" t="s">
        <v>941</v>
      </c>
      <c r="CL257" s="136" t="s">
        <v>941</v>
      </c>
      <c r="CM257" s="136" t="s">
        <v>941</v>
      </c>
      <c r="CN257" s="136" t="s">
        <v>948</v>
      </c>
      <c r="CO257" s="136" t="s">
        <v>540</v>
      </c>
      <c r="CP257" s="136" t="s">
        <v>941</v>
      </c>
      <c r="CQ257" s="136" t="s">
        <v>941</v>
      </c>
      <c r="CR257" s="136" t="s">
        <v>941</v>
      </c>
      <c r="CS257" s="136" t="s">
        <v>941</v>
      </c>
      <c r="CT257" s="136" t="s">
        <v>941</v>
      </c>
      <c r="CU257" s="136" t="s">
        <v>941</v>
      </c>
      <c r="CV257" s="136" t="s">
        <v>941</v>
      </c>
      <c r="CW257" s="136" t="s">
        <v>941</v>
      </c>
      <c r="CX257" s="136" t="s">
        <v>941</v>
      </c>
      <c r="CY257" s="136" t="s">
        <v>941</v>
      </c>
      <c r="CZ257" s="136" t="s">
        <v>941</v>
      </c>
      <c r="DA257" s="136" t="s">
        <v>941</v>
      </c>
      <c r="DB257" s="136" t="s">
        <v>941</v>
      </c>
      <c r="DC257" s="136" t="s">
        <v>941</v>
      </c>
      <c r="DD257" s="136" t="s">
        <v>941</v>
      </c>
      <c r="DE257" s="136" t="s">
        <v>941</v>
      </c>
      <c r="DF257" s="136" t="s">
        <v>941</v>
      </c>
      <c r="DG257" s="136" t="s">
        <v>941</v>
      </c>
      <c r="DH257" s="136" t="s">
        <v>941</v>
      </c>
      <c r="DI257" s="136" t="s">
        <v>941</v>
      </c>
      <c r="DJ257" s="136" t="s">
        <v>1692</v>
      </c>
      <c r="DK257" s="137">
        <v>42765.641076388885</v>
      </c>
      <c r="DL257" s="136" t="s">
        <v>1692</v>
      </c>
      <c r="DM257" s="137">
        <v>42765.641076388885</v>
      </c>
      <c r="DN257" s="133">
        <v>42086.590428240743</v>
      </c>
      <c r="DO257" s="132" t="s">
        <v>957</v>
      </c>
      <c r="DP257" s="133">
        <v>42086.590428240743</v>
      </c>
    </row>
    <row r="258" spans="1:120" ht="29" x14ac:dyDescent="0.35">
      <c r="A258" s="135">
        <v>258</v>
      </c>
      <c r="B258" s="136" t="s">
        <v>4364</v>
      </c>
      <c r="C258" s="135">
        <v>165</v>
      </c>
      <c r="D258" s="135" t="b">
        <v>1</v>
      </c>
      <c r="E258" s="136" t="s">
        <v>941</v>
      </c>
      <c r="F258" s="136" t="s">
        <v>3537</v>
      </c>
      <c r="G258" s="136" t="s">
        <v>981</v>
      </c>
      <c r="H258" s="136" t="s">
        <v>3538</v>
      </c>
      <c r="I258" s="136" t="s">
        <v>5839</v>
      </c>
      <c r="J258" s="136" t="s">
        <v>941</v>
      </c>
      <c r="K258" s="136" t="s">
        <v>941</v>
      </c>
      <c r="L258" s="136" t="s">
        <v>941</v>
      </c>
      <c r="M258" s="136" t="s">
        <v>941</v>
      </c>
      <c r="N258" s="136" t="s">
        <v>941</v>
      </c>
      <c r="O258" s="136" t="s">
        <v>8946</v>
      </c>
      <c r="P258" s="136" t="s">
        <v>8947</v>
      </c>
      <c r="Q258" s="136" t="s">
        <v>948</v>
      </c>
      <c r="R258" s="136" t="s">
        <v>948</v>
      </c>
      <c r="S258" s="136" t="s">
        <v>8948</v>
      </c>
      <c r="T258" s="136" t="s">
        <v>8949</v>
      </c>
      <c r="U258" s="136" t="s">
        <v>8950</v>
      </c>
      <c r="V258" s="136" t="s">
        <v>948</v>
      </c>
      <c r="W258" s="136" t="s">
        <v>948</v>
      </c>
      <c r="X258" s="136" t="s">
        <v>948</v>
      </c>
      <c r="Y258" s="136" t="s">
        <v>8951</v>
      </c>
      <c r="Z258" s="136" t="s">
        <v>8952</v>
      </c>
      <c r="AA258" s="136" t="s">
        <v>948</v>
      </c>
      <c r="AB258" s="136" t="s">
        <v>8953</v>
      </c>
      <c r="AC258" s="136" t="s">
        <v>948</v>
      </c>
      <c r="AD258" s="136" t="s">
        <v>8953</v>
      </c>
      <c r="AE258" s="136" t="s">
        <v>8954</v>
      </c>
      <c r="AF258" s="136" t="s">
        <v>8955</v>
      </c>
      <c r="AG258" s="136" t="s">
        <v>1882</v>
      </c>
      <c r="AH258" s="136" t="s">
        <v>8956</v>
      </c>
      <c r="AI258" s="136" t="s">
        <v>948</v>
      </c>
      <c r="AJ258" s="136" t="s">
        <v>968</v>
      </c>
      <c r="AK258" s="136" t="s">
        <v>948</v>
      </c>
      <c r="AL258" s="136" t="s">
        <v>941</v>
      </c>
      <c r="AM258" s="136" t="s">
        <v>8957</v>
      </c>
      <c r="AN258" s="136" t="s">
        <v>941</v>
      </c>
      <c r="AO258" s="136" t="s">
        <v>941</v>
      </c>
      <c r="AP258" s="136" t="s">
        <v>941</v>
      </c>
      <c r="AQ258" s="136" t="s">
        <v>941</v>
      </c>
      <c r="AR258" s="136" t="s">
        <v>941</v>
      </c>
      <c r="AS258" s="136" t="s">
        <v>941</v>
      </c>
      <c r="AT258" s="136" t="s">
        <v>941</v>
      </c>
      <c r="AU258" s="136" t="s">
        <v>941</v>
      </c>
      <c r="AV258" s="136" t="s">
        <v>941</v>
      </c>
      <c r="AW258" s="136" t="s">
        <v>941</v>
      </c>
      <c r="AX258" s="136" t="s">
        <v>941</v>
      </c>
      <c r="AY258" s="136" t="s">
        <v>941</v>
      </c>
      <c r="AZ258" s="136" t="s">
        <v>941</v>
      </c>
      <c r="BA258" s="136" t="s">
        <v>941</v>
      </c>
      <c r="BB258" s="136" t="s">
        <v>941</v>
      </c>
      <c r="BC258" s="136" t="s">
        <v>941</v>
      </c>
      <c r="BD258" s="136" t="s">
        <v>941</v>
      </c>
      <c r="BE258" s="136" t="s">
        <v>941</v>
      </c>
      <c r="BF258" s="136" t="s">
        <v>941</v>
      </c>
      <c r="BG258" s="136" t="s">
        <v>941</v>
      </c>
      <c r="BH258" s="136" t="s">
        <v>941</v>
      </c>
      <c r="BI258" s="136" t="s">
        <v>941</v>
      </c>
      <c r="BJ258" s="136" t="s">
        <v>941</v>
      </c>
      <c r="BK258" s="136" t="s">
        <v>941</v>
      </c>
      <c r="BL258" s="136" t="s">
        <v>941</v>
      </c>
      <c r="BM258" s="136" t="s">
        <v>941</v>
      </c>
      <c r="BN258" s="136" t="s">
        <v>941</v>
      </c>
      <c r="BO258" s="136" t="s">
        <v>941</v>
      </c>
      <c r="BP258" s="136" t="s">
        <v>941</v>
      </c>
      <c r="BQ258" s="136" t="s">
        <v>941</v>
      </c>
      <c r="BR258" s="136" t="s">
        <v>941</v>
      </c>
      <c r="BS258" s="136" t="s">
        <v>941</v>
      </c>
      <c r="BT258" s="136" t="s">
        <v>941</v>
      </c>
      <c r="BU258" s="136" t="s">
        <v>941</v>
      </c>
      <c r="BV258" s="136" t="s">
        <v>941</v>
      </c>
      <c r="BW258" s="136" t="s">
        <v>941</v>
      </c>
      <c r="BX258" s="136" t="s">
        <v>941</v>
      </c>
      <c r="BY258" s="136" t="s">
        <v>941</v>
      </c>
      <c r="BZ258" s="136" t="s">
        <v>941</v>
      </c>
      <c r="CA258" s="136" t="s">
        <v>941</v>
      </c>
      <c r="CB258" s="136" t="s">
        <v>948</v>
      </c>
      <c r="CC258" s="136" t="s">
        <v>948</v>
      </c>
      <c r="CD258" s="136" t="s">
        <v>941</v>
      </c>
      <c r="CE258" s="136" t="s">
        <v>948</v>
      </c>
      <c r="CF258" s="136" t="s">
        <v>941</v>
      </c>
      <c r="CG258" s="136" t="s">
        <v>948</v>
      </c>
      <c r="CH258" s="136" t="s">
        <v>948</v>
      </c>
      <c r="CI258" s="136" t="s">
        <v>941</v>
      </c>
      <c r="CJ258" s="136" t="s">
        <v>941</v>
      </c>
      <c r="CK258" s="136" t="s">
        <v>941</v>
      </c>
      <c r="CL258" s="136" t="s">
        <v>941</v>
      </c>
      <c r="CM258" s="136" t="s">
        <v>941</v>
      </c>
      <c r="CN258" s="136" t="s">
        <v>948</v>
      </c>
      <c r="CO258" s="136" t="s">
        <v>540</v>
      </c>
      <c r="CP258" s="136" t="s">
        <v>941</v>
      </c>
      <c r="CQ258" s="136" t="s">
        <v>941</v>
      </c>
      <c r="CR258" s="136" t="s">
        <v>941</v>
      </c>
      <c r="CS258" s="136" t="s">
        <v>941</v>
      </c>
      <c r="CT258" s="136" t="s">
        <v>941</v>
      </c>
      <c r="CU258" s="136" t="s">
        <v>941</v>
      </c>
      <c r="CV258" s="136" t="s">
        <v>941</v>
      </c>
      <c r="CW258" s="136" t="s">
        <v>941</v>
      </c>
      <c r="CX258" s="136" t="s">
        <v>941</v>
      </c>
      <c r="CY258" s="136" t="s">
        <v>941</v>
      </c>
      <c r="CZ258" s="136" t="s">
        <v>941</v>
      </c>
      <c r="DA258" s="136" t="s">
        <v>941</v>
      </c>
      <c r="DB258" s="136" t="s">
        <v>941</v>
      </c>
      <c r="DC258" s="136" t="s">
        <v>941</v>
      </c>
      <c r="DD258" s="136" t="s">
        <v>941</v>
      </c>
      <c r="DE258" s="136" t="s">
        <v>941</v>
      </c>
      <c r="DF258" s="136" t="s">
        <v>941</v>
      </c>
      <c r="DG258" s="136" t="s">
        <v>941</v>
      </c>
      <c r="DH258" s="136" t="s">
        <v>941</v>
      </c>
      <c r="DI258" s="136" t="s">
        <v>941</v>
      </c>
      <c r="DJ258" s="136" t="s">
        <v>1353</v>
      </c>
      <c r="DK258" s="137">
        <v>42765.642094907409</v>
      </c>
      <c r="DL258" s="136" t="s">
        <v>1353</v>
      </c>
      <c r="DM258" s="137">
        <v>42765.642094907409</v>
      </c>
      <c r="DN258" s="133">
        <v>42086.590451388889</v>
      </c>
      <c r="DO258" s="132" t="s">
        <v>957</v>
      </c>
      <c r="DP258" s="133">
        <v>42086.590451388889</v>
      </c>
    </row>
    <row r="259" spans="1:120" ht="58" x14ac:dyDescent="0.35">
      <c r="A259" s="135">
        <v>259</v>
      </c>
      <c r="B259" s="136" t="s">
        <v>4364</v>
      </c>
      <c r="C259" s="135">
        <v>481</v>
      </c>
      <c r="D259" s="135" t="b">
        <v>1</v>
      </c>
      <c r="E259" s="136" t="s">
        <v>941</v>
      </c>
      <c r="F259" s="136" t="s">
        <v>2779</v>
      </c>
      <c r="G259" s="136" t="s">
        <v>1064</v>
      </c>
      <c r="H259" s="136" t="s">
        <v>8958</v>
      </c>
      <c r="I259" s="136" t="s">
        <v>8647</v>
      </c>
      <c r="J259" s="136" t="s">
        <v>8959</v>
      </c>
      <c r="K259" s="136" t="s">
        <v>378</v>
      </c>
      <c r="L259" s="136" t="s">
        <v>8843</v>
      </c>
      <c r="M259" s="136" t="s">
        <v>3011</v>
      </c>
      <c r="N259" s="136" t="s">
        <v>8960</v>
      </c>
      <c r="O259" s="136" t="s">
        <v>8961</v>
      </c>
      <c r="P259" s="136" t="s">
        <v>8962</v>
      </c>
      <c r="Q259" s="136" t="s">
        <v>3135</v>
      </c>
      <c r="R259" s="136" t="s">
        <v>8963</v>
      </c>
      <c r="S259" s="136" t="s">
        <v>8964</v>
      </c>
      <c r="T259" s="136" t="s">
        <v>8965</v>
      </c>
      <c r="U259" s="136" t="s">
        <v>8966</v>
      </c>
      <c r="V259" s="136" t="s">
        <v>8967</v>
      </c>
      <c r="W259" s="136" t="s">
        <v>8968</v>
      </c>
      <c r="X259" s="136" t="s">
        <v>8969</v>
      </c>
      <c r="Y259" s="136" t="s">
        <v>8970</v>
      </c>
      <c r="Z259" s="136" t="s">
        <v>8971</v>
      </c>
      <c r="AA259" s="136" t="s">
        <v>8972</v>
      </c>
      <c r="AB259" s="136" t="s">
        <v>8973</v>
      </c>
      <c r="AC259" s="136" t="s">
        <v>948</v>
      </c>
      <c r="AD259" s="136" t="s">
        <v>8973</v>
      </c>
      <c r="AE259" s="136" t="s">
        <v>8974</v>
      </c>
      <c r="AF259" s="136" t="s">
        <v>8975</v>
      </c>
      <c r="AG259" s="136" t="s">
        <v>1094</v>
      </c>
      <c r="AH259" s="136" t="s">
        <v>8976</v>
      </c>
      <c r="AI259" s="136" t="s">
        <v>8977</v>
      </c>
      <c r="AJ259" s="136" t="s">
        <v>3862</v>
      </c>
      <c r="AK259" s="136" t="s">
        <v>2936</v>
      </c>
      <c r="AL259" s="136" t="s">
        <v>941</v>
      </c>
      <c r="AM259" s="136" t="s">
        <v>8978</v>
      </c>
      <c r="AN259" s="136" t="s">
        <v>941</v>
      </c>
      <c r="AO259" s="136" t="s">
        <v>941</v>
      </c>
      <c r="AP259" s="136" t="s">
        <v>941</v>
      </c>
      <c r="AQ259" s="136" t="s">
        <v>941</v>
      </c>
      <c r="AR259" s="136" t="s">
        <v>941</v>
      </c>
      <c r="AS259" s="136" t="s">
        <v>941</v>
      </c>
      <c r="AT259" s="136" t="s">
        <v>941</v>
      </c>
      <c r="AU259" s="136" t="s">
        <v>941</v>
      </c>
      <c r="AV259" s="136" t="s">
        <v>941</v>
      </c>
      <c r="AW259" s="136" t="s">
        <v>941</v>
      </c>
      <c r="AX259" s="136" t="s">
        <v>941</v>
      </c>
      <c r="AY259" s="136" t="s">
        <v>941</v>
      </c>
      <c r="AZ259" s="136" t="s">
        <v>941</v>
      </c>
      <c r="BA259" s="136" t="s">
        <v>941</v>
      </c>
      <c r="BB259" s="136" t="s">
        <v>941</v>
      </c>
      <c r="BC259" s="136" t="s">
        <v>941</v>
      </c>
      <c r="BD259" s="136" t="s">
        <v>941</v>
      </c>
      <c r="BE259" s="136" t="s">
        <v>941</v>
      </c>
      <c r="BF259" s="136" t="s">
        <v>941</v>
      </c>
      <c r="BG259" s="136" t="s">
        <v>941</v>
      </c>
      <c r="BH259" s="136" t="s">
        <v>941</v>
      </c>
      <c r="BI259" s="136" t="s">
        <v>941</v>
      </c>
      <c r="BJ259" s="136" t="s">
        <v>941</v>
      </c>
      <c r="BK259" s="136" t="s">
        <v>941</v>
      </c>
      <c r="BL259" s="136" t="s">
        <v>941</v>
      </c>
      <c r="BM259" s="136" t="s">
        <v>941</v>
      </c>
      <c r="BN259" s="136" t="s">
        <v>941</v>
      </c>
      <c r="BO259" s="136" t="s">
        <v>941</v>
      </c>
      <c r="BP259" s="136" t="s">
        <v>941</v>
      </c>
      <c r="BQ259" s="136" t="s">
        <v>941</v>
      </c>
      <c r="BR259" s="136" t="s">
        <v>941</v>
      </c>
      <c r="BS259" s="136" t="s">
        <v>941</v>
      </c>
      <c r="BT259" s="136" t="s">
        <v>941</v>
      </c>
      <c r="BU259" s="136" t="s">
        <v>941</v>
      </c>
      <c r="BV259" s="136" t="s">
        <v>941</v>
      </c>
      <c r="BW259" s="136" t="s">
        <v>941</v>
      </c>
      <c r="BX259" s="136" t="s">
        <v>941</v>
      </c>
      <c r="BY259" s="136" t="s">
        <v>941</v>
      </c>
      <c r="BZ259" s="136" t="s">
        <v>941</v>
      </c>
      <c r="CA259" s="136" t="s">
        <v>941</v>
      </c>
      <c r="CB259" s="136" t="s">
        <v>948</v>
      </c>
      <c r="CC259" s="136" t="s">
        <v>948</v>
      </c>
      <c r="CD259" s="136" t="s">
        <v>941</v>
      </c>
      <c r="CE259" s="136" t="s">
        <v>948</v>
      </c>
      <c r="CF259" s="136" t="s">
        <v>941</v>
      </c>
      <c r="CG259" s="136" t="s">
        <v>948</v>
      </c>
      <c r="CH259" s="136" t="s">
        <v>948</v>
      </c>
      <c r="CI259" s="136" t="s">
        <v>941</v>
      </c>
      <c r="CJ259" s="136" t="s">
        <v>941</v>
      </c>
      <c r="CK259" s="136" t="s">
        <v>941</v>
      </c>
      <c r="CL259" s="136" t="s">
        <v>941</v>
      </c>
      <c r="CM259" s="136" t="s">
        <v>941</v>
      </c>
      <c r="CN259" s="136" t="s">
        <v>948</v>
      </c>
      <c r="CO259" s="136" t="s">
        <v>540</v>
      </c>
      <c r="CP259" s="136" t="s">
        <v>941</v>
      </c>
      <c r="CQ259" s="136" t="s">
        <v>941</v>
      </c>
      <c r="CR259" s="136" t="s">
        <v>941</v>
      </c>
      <c r="CS259" s="136" t="s">
        <v>941</v>
      </c>
      <c r="CT259" s="136" t="s">
        <v>941</v>
      </c>
      <c r="CU259" s="136" t="s">
        <v>941</v>
      </c>
      <c r="CV259" s="136" t="s">
        <v>941</v>
      </c>
      <c r="CW259" s="136" t="s">
        <v>941</v>
      </c>
      <c r="CX259" s="136" t="s">
        <v>941</v>
      </c>
      <c r="CY259" s="136" t="s">
        <v>941</v>
      </c>
      <c r="CZ259" s="136" t="s">
        <v>941</v>
      </c>
      <c r="DA259" s="136" t="s">
        <v>941</v>
      </c>
      <c r="DB259" s="136" t="s">
        <v>941</v>
      </c>
      <c r="DC259" s="136" t="s">
        <v>941</v>
      </c>
      <c r="DD259" s="136" t="s">
        <v>941</v>
      </c>
      <c r="DE259" s="136" t="s">
        <v>941</v>
      </c>
      <c r="DF259" s="136" t="s">
        <v>941</v>
      </c>
      <c r="DG259" s="136" t="s">
        <v>941</v>
      </c>
      <c r="DH259" s="136" t="s">
        <v>941</v>
      </c>
      <c r="DI259" s="136" t="s">
        <v>941</v>
      </c>
      <c r="DJ259" s="136" t="s">
        <v>1353</v>
      </c>
      <c r="DK259" s="137">
        <v>42765.650358796294</v>
      </c>
      <c r="DL259" s="136" t="s">
        <v>1353</v>
      </c>
      <c r="DM259" s="137">
        <v>42765.650358796294</v>
      </c>
      <c r="DN259" s="133">
        <v>42086.590462962966</v>
      </c>
      <c r="DO259" s="132" t="s">
        <v>957</v>
      </c>
      <c r="DP259" s="133">
        <v>42086.590462962966</v>
      </c>
    </row>
    <row r="260" spans="1:120" ht="43.5" x14ac:dyDescent="0.35">
      <c r="A260" s="135">
        <v>260</v>
      </c>
      <c r="B260" s="136" t="s">
        <v>4364</v>
      </c>
      <c r="C260" s="135">
        <v>181</v>
      </c>
      <c r="D260" s="135" t="b">
        <v>1</v>
      </c>
      <c r="E260" s="136" t="s">
        <v>941</v>
      </c>
      <c r="F260" s="136" t="s">
        <v>8979</v>
      </c>
      <c r="G260" s="136" t="s">
        <v>943</v>
      </c>
      <c r="H260" s="136" t="s">
        <v>1846</v>
      </c>
      <c r="I260" s="136" t="s">
        <v>7872</v>
      </c>
      <c r="J260" s="136" t="s">
        <v>8979</v>
      </c>
      <c r="K260" s="136" t="s">
        <v>941</v>
      </c>
      <c r="L260" s="136" t="s">
        <v>1846</v>
      </c>
      <c r="M260" s="136" t="s">
        <v>1847</v>
      </c>
      <c r="N260" s="136" t="s">
        <v>1848</v>
      </c>
      <c r="O260" s="136" t="s">
        <v>8980</v>
      </c>
      <c r="P260" s="136" t="s">
        <v>8981</v>
      </c>
      <c r="Q260" s="136" t="s">
        <v>8982</v>
      </c>
      <c r="R260" s="136" t="s">
        <v>8983</v>
      </c>
      <c r="S260" s="136" t="s">
        <v>8984</v>
      </c>
      <c r="T260" s="136" t="s">
        <v>8985</v>
      </c>
      <c r="U260" s="136" t="s">
        <v>8986</v>
      </c>
      <c r="V260" s="136" t="s">
        <v>8987</v>
      </c>
      <c r="W260" s="136" t="s">
        <v>8988</v>
      </c>
      <c r="X260" s="136" t="s">
        <v>8989</v>
      </c>
      <c r="Y260" s="136" t="s">
        <v>8990</v>
      </c>
      <c r="Z260" s="136" t="s">
        <v>8991</v>
      </c>
      <c r="AA260" s="136" t="s">
        <v>2178</v>
      </c>
      <c r="AB260" s="136" t="s">
        <v>8992</v>
      </c>
      <c r="AC260" s="136" t="s">
        <v>8993</v>
      </c>
      <c r="AD260" s="136" t="s">
        <v>8994</v>
      </c>
      <c r="AE260" s="136" t="s">
        <v>8995</v>
      </c>
      <c r="AF260" s="136" t="s">
        <v>8996</v>
      </c>
      <c r="AG260" s="136" t="s">
        <v>1275</v>
      </c>
      <c r="AH260" s="136" t="s">
        <v>8997</v>
      </c>
      <c r="AI260" s="136" t="s">
        <v>4239</v>
      </c>
      <c r="AJ260" s="136" t="s">
        <v>948</v>
      </c>
      <c r="AK260" s="136" t="s">
        <v>948</v>
      </c>
      <c r="AL260" s="136" t="s">
        <v>941</v>
      </c>
      <c r="AM260" s="136" t="s">
        <v>8998</v>
      </c>
      <c r="AN260" s="136" t="s">
        <v>941</v>
      </c>
      <c r="AO260" s="136" t="s">
        <v>941</v>
      </c>
      <c r="AP260" s="136" t="s">
        <v>941</v>
      </c>
      <c r="AQ260" s="136" t="s">
        <v>941</v>
      </c>
      <c r="AR260" s="136" t="s">
        <v>941</v>
      </c>
      <c r="AS260" s="136" t="s">
        <v>941</v>
      </c>
      <c r="AT260" s="136" t="s">
        <v>941</v>
      </c>
      <c r="AU260" s="136" t="s">
        <v>941</v>
      </c>
      <c r="AV260" s="136" t="s">
        <v>941</v>
      </c>
      <c r="AW260" s="136" t="s">
        <v>941</v>
      </c>
      <c r="AX260" s="136" t="s">
        <v>941</v>
      </c>
      <c r="AY260" s="136" t="s">
        <v>941</v>
      </c>
      <c r="AZ260" s="136" t="s">
        <v>941</v>
      </c>
      <c r="BA260" s="136" t="s">
        <v>941</v>
      </c>
      <c r="BB260" s="136" t="s">
        <v>941</v>
      </c>
      <c r="BC260" s="136" t="s">
        <v>941</v>
      </c>
      <c r="BD260" s="136" t="s">
        <v>941</v>
      </c>
      <c r="BE260" s="136" t="s">
        <v>941</v>
      </c>
      <c r="BF260" s="136" t="s">
        <v>941</v>
      </c>
      <c r="BG260" s="136" t="s">
        <v>941</v>
      </c>
      <c r="BH260" s="136" t="s">
        <v>941</v>
      </c>
      <c r="BI260" s="136" t="s">
        <v>941</v>
      </c>
      <c r="BJ260" s="136" t="s">
        <v>941</v>
      </c>
      <c r="BK260" s="136" t="s">
        <v>1651</v>
      </c>
      <c r="BL260" s="136" t="s">
        <v>941</v>
      </c>
      <c r="BM260" s="136" t="s">
        <v>941</v>
      </c>
      <c r="BN260" s="136" t="s">
        <v>948</v>
      </c>
      <c r="BO260" s="136" t="s">
        <v>948</v>
      </c>
      <c r="BP260" s="136" t="s">
        <v>948</v>
      </c>
      <c r="BQ260" s="136" t="s">
        <v>948</v>
      </c>
      <c r="BR260" s="136" t="s">
        <v>941</v>
      </c>
      <c r="BS260" s="136" t="s">
        <v>941</v>
      </c>
      <c r="BT260" s="136" t="s">
        <v>941</v>
      </c>
      <c r="BU260" s="136" t="s">
        <v>941</v>
      </c>
      <c r="BV260" s="136" t="s">
        <v>941</v>
      </c>
      <c r="BW260" s="136" t="s">
        <v>941</v>
      </c>
      <c r="BX260" s="136" t="s">
        <v>941</v>
      </c>
      <c r="BY260" s="136" t="s">
        <v>941</v>
      </c>
      <c r="BZ260" s="136" t="s">
        <v>941</v>
      </c>
      <c r="CA260" s="136" t="s">
        <v>941</v>
      </c>
      <c r="CB260" s="136" t="s">
        <v>1651</v>
      </c>
      <c r="CC260" s="136" t="s">
        <v>948</v>
      </c>
      <c r="CD260" s="136" t="s">
        <v>941</v>
      </c>
      <c r="CE260" s="136" t="s">
        <v>948</v>
      </c>
      <c r="CF260" s="136" t="s">
        <v>941</v>
      </c>
      <c r="CG260" s="136" t="s">
        <v>948</v>
      </c>
      <c r="CH260" s="136" t="s">
        <v>948</v>
      </c>
      <c r="CI260" s="136" t="s">
        <v>941</v>
      </c>
      <c r="CJ260" s="136" t="s">
        <v>941</v>
      </c>
      <c r="CK260" s="136" t="s">
        <v>941</v>
      </c>
      <c r="CL260" s="136" t="s">
        <v>941</v>
      </c>
      <c r="CM260" s="136" t="s">
        <v>941</v>
      </c>
      <c r="CN260" s="136" t="s">
        <v>948</v>
      </c>
      <c r="CO260" s="136" t="s">
        <v>540</v>
      </c>
      <c r="CP260" s="136" t="s">
        <v>941</v>
      </c>
      <c r="CQ260" s="136" t="s">
        <v>941</v>
      </c>
      <c r="CR260" s="136" t="s">
        <v>941</v>
      </c>
      <c r="CS260" s="136" t="s">
        <v>941</v>
      </c>
      <c r="CT260" s="136" t="s">
        <v>941</v>
      </c>
      <c r="CU260" s="136" t="s">
        <v>941</v>
      </c>
      <c r="CV260" s="136" t="s">
        <v>941</v>
      </c>
      <c r="CW260" s="136" t="s">
        <v>941</v>
      </c>
      <c r="CX260" s="136" t="s">
        <v>941</v>
      </c>
      <c r="CY260" s="136" t="s">
        <v>941</v>
      </c>
      <c r="CZ260" s="136" t="s">
        <v>941</v>
      </c>
      <c r="DA260" s="136" t="s">
        <v>941</v>
      </c>
      <c r="DB260" s="136" t="s">
        <v>941</v>
      </c>
      <c r="DC260" s="136" t="s">
        <v>941</v>
      </c>
      <c r="DD260" s="136" t="s">
        <v>941</v>
      </c>
      <c r="DE260" s="136" t="s">
        <v>941</v>
      </c>
      <c r="DF260" s="136" t="s">
        <v>941</v>
      </c>
      <c r="DG260" s="136" t="s">
        <v>941</v>
      </c>
      <c r="DH260" s="136" t="s">
        <v>941</v>
      </c>
      <c r="DI260" s="136" t="s">
        <v>941</v>
      </c>
      <c r="DJ260" s="136" t="s">
        <v>1353</v>
      </c>
      <c r="DK260" s="137">
        <v>42765.659259259257</v>
      </c>
      <c r="DL260" s="136" t="s">
        <v>1353</v>
      </c>
      <c r="DM260" s="137">
        <v>42765.659259259257</v>
      </c>
      <c r="DN260" s="133">
        <v>42086.590486111112</v>
      </c>
      <c r="DO260" s="132" t="s">
        <v>957</v>
      </c>
      <c r="DP260" s="133">
        <v>42086.590486111112</v>
      </c>
    </row>
    <row r="261" spans="1:120" ht="101.5" x14ac:dyDescent="0.35">
      <c r="A261" s="135">
        <v>261</v>
      </c>
      <c r="B261" s="136" t="s">
        <v>4364</v>
      </c>
      <c r="C261" s="135">
        <v>186</v>
      </c>
      <c r="D261" s="135" t="b">
        <v>1</v>
      </c>
      <c r="E261" s="136" t="s">
        <v>941</v>
      </c>
      <c r="F261" s="136" t="s">
        <v>3953</v>
      </c>
      <c r="G261" s="136" t="s">
        <v>1859</v>
      </c>
      <c r="H261" s="136" t="s">
        <v>2440</v>
      </c>
      <c r="I261" s="136" t="s">
        <v>8797</v>
      </c>
      <c r="J261" s="136" t="s">
        <v>3954</v>
      </c>
      <c r="K261" s="136" t="s">
        <v>941</v>
      </c>
      <c r="L261" s="136" t="s">
        <v>2440</v>
      </c>
      <c r="M261" s="136" t="s">
        <v>2441</v>
      </c>
      <c r="N261" s="136" t="s">
        <v>8999</v>
      </c>
      <c r="O261" s="136" t="s">
        <v>9000</v>
      </c>
      <c r="P261" s="136" t="s">
        <v>9001</v>
      </c>
      <c r="Q261" s="136" t="s">
        <v>948</v>
      </c>
      <c r="R261" s="136" t="s">
        <v>948</v>
      </c>
      <c r="S261" s="136" t="s">
        <v>9002</v>
      </c>
      <c r="T261" s="136" t="s">
        <v>9003</v>
      </c>
      <c r="U261" s="136" t="s">
        <v>9004</v>
      </c>
      <c r="V261" s="136" t="s">
        <v>948</v>
      </c>
      <c r="W261" s="136" t="s">
        <v>948</v>
      </c>
      <c r="X261" s="136" t="s">
        <v>948</v>
      </c>
      <c r="Y261" s="136" t="s">
        <v>9005</v>
      </c>
      <c r="Z261" s="136" t="s">
        <v>9006</v>
      </c>
      <c r="AA261" s="136" t="s">
        <v>9007</v>
      </c>
      <c r="AB261" s="136" t="s">
        <v>9008</v>
      </c>
      <c r="AC261" s="136" t="s">
        <v>948</v>
      </c>
      <c r="AD261" s="136" t="s">
        <v>9008</v>
      </c>
      <c r="AE261" s="136" t="s">
        <v>9009</v>
      </c>
      <c r="AF261" s="136" t="s">
        <v>9010</v>
      </c>
      <c r="AG261" s="136" t="s">
        <v>1443</v>
      </c>
      <c r="AH261" s="136" t="s">
        <v>9011</v>
      </c>
      <c r="AI261" s="136" t="s">
        <v>1279</v>
      </c>
      <c r="AJ261" s="136" t="s">
        <v>3046</v>
      </c>
      <c r="AK261" s="136" t="s">
        <v>948</v>
      </c>
      <c r="AL261" s="136" t="s">
        <v>941</v>
      </c>
      <c r="AM261" s="136" t="s">
        <v>9012</v>
      </c>
      <c r="AN261" s="136" t="s">
        <v>941</v>
      </c>
      <c r="AO261" s="136" t="s">
        <v>941</v>
      </c>
      <c r="AP261" s="136" t="s">
        <v>941</v>
      </c>
      <c r="AQ261" s="136" t="s">
        <v>941</v>
      </c>
      <c r="AR261" s="136" t="s">
        <v>941</v>
      </c>
      <c r="AS261" s="136" t="s">
        <v>941</v>
      </c>
      <c r="AT261" s="136" t="s">
        <v>941</v>
      </c>
      <c r="AU261" s="136" t="s">
        <v>941</v>
      </c>
      <c r="AV261" s="136" t="s">
        <v>941</v>
      </c>
      <c r="AW261" s="136" t="s">
        <v>941</v>
      </c>
      <c r="AX261" s="136" t="s">
        <v>941</v>
      </c>
      <c r="AY261" s="136" t="s">
        <v>941</v>
      </c>
      <c r="AZ261" s="136" t="s">
        <v>941</v>
      </c>
      <c r="BA261" s="136" t="s">
        <v>941</v>
      </c>
      <c r="BB261" s="136" t="s">
        <v>941</v>
      </c>
      <c r="BC261" s="136" t="s">
        <v>941</v>
      </c>
      <c r="BD261" s="136" t="s">
        <v>941</v>
      </c>
      <c r="BE261" s="136" t="s">
        <v>941</v>
      </c>
      <c r="BF261" s="136" t="s">
        <v>941</v>
      </c>
      <c r="BG261" s="136" t="s">
        <v>941</v>
      </c>
      <c r="BH261" s="136" t="s">
        <v>941</v>
      </c>
      <c r="BI261" s="136" t="s">
        <v>941</v>
      </c>
      <c r="BJ261" s="136" t="s">
        <v>941</v>
      </c>
      <c r="BK261" s="136" t="s">
        <v>941</v>
      </c>
      <c r="BL261" s="136" t="s">
        <v>941</v>
      </c>
      <c r="BM261" s="136" t="s">
        <v>941</v>
      </c>
      <c r="BN261" s="136" t="s">
        <v>941</v>
      </c>
      <c r="BO261" s="136" t="s">
        <v>941</v>
      </c>
      <c r="BP261" s="136" t="s">
        <v>941</v>
      </c>
      <c r="BQ261" s="136" t="s">
        <v>941</v>
      </c>
      <c r="BR261" s="136" t="s">
        <v>9013</v>
      </c>
      <c r="BS261" s="136" t="s">
        <v>9014</v>
      </c>
      <c r="BT261" s="136" t="s">
        <v>941</v>
      </c>
      <c r="BU261" s="136" t="s">
        <v>941</v>
      </c>
      <c r="BV261" s="136" t="s">
        <v>941</v>
      </c>
      <c r="BW261" s="136" t="s">
        <v>941</v>
      </c>
      <c r="BX261" s="136" t="s">
        <v>941</v>
      </c>
      <c r="BY261" s="136" t="s">
        <v>941</v>
      </c>
      <c r="BZ261" s="136" t="s">
        <v>941</v>
      </c>
      <c r="CA261" s="136" t="s">
        <v>941</v>
      </c>
      <c r="CB261" s="136" t="s">
        <v>9014</v>
      </c>
      <c r="CC261" s="136" t="s">
        <v>948</v>
      </c>
      <c r="CD261" s="136" t="s">
        <v>941</v>
      </c>
      <c r="CE261" s="136" t="s">
        <v>948</v>
      </c>
      <c r="CF261" s="136" t="s">
        <v>941</v>
      </c>
      <c r="CG261" s="136" t="s">
        <v>948</v>
      </c>
      <c r="CH261" s="136" t="s">
        <v>1791</v>
      </c>
      <c r="CI261" s="136" t="s">
        <v>9015</v>
      </c>
      <c r="CJ261" s="136" t="s">
        <v>941</v>
      </c>
      <c r="CK261" s="136" t="s">
        <v>941</v>
      </c>
      <c r="CL261" s="136" t="s">
        <v>941</v>
      </c>
      <c r="CM261" s="136" t="s">
        <v>941</v>
      </c>
      <c r="CN261" s="136" t="s">
        <v>948</v>
      </c>
      <c r="CO261" s="136" t="s">
        <v>9016</v>
      </c>
      <c r="CP261" s="136" t="s">
        <v>941</v>
      </c>
      <c r="CQ261" s="136" t="s">
        <v>941</v>
      </c>
      <c r="CR261" s="136" t="s">
        <v>941</v>
      </c>
      <c r="CS261" s="136" t="s">
        <v>941</v>
      </c>
      <c r="CT261" s="136" t="s">
        <v>941</v>
      </c>
      <c r="CU261" s="136" t="s">
        <v>941</v>
      </c>
      <c r="CV261" s="136" t="s">
        <v>941</v>
      </c>
      <c r="CW261" s="136" t="s">
        <v>941</v>
      </c>
      <c r="CX261" s="136" t="s">
        <v>941</v>
      </c>
      <c r="CY261" s="136" t="s">
        <v>941</v>
      </c>
      <c r="CZ261" s="136" t="s">
        <v>941</v>
      </c>
      <c r="DA261" s="136" t="s">
        <v>941</v>
      </c>
      <c r="DB261" s="136" t="s">
        <v>941</v>
      </c>
      <c r="DC261" s="136" t="s">
        <v>941</v>
      </c>
      <c r="DD261" s="136" t="s">
        <v>941</v>
      </c>
      <c r="DE261" s="136" t="s">
        <v>941</v>
      </c>
      <c r="DF261" s="136" t="s">
        <v>941</v>
      </c>
      <c r="DG261" s="136" t="s">
        <v>941</v>
      </c>
      <c r="DH261" s="136" t="s">
        <v>941</v>
      </c>
      <c r="DI261" s="136" t="s">
        <v>941</v>
      </c>
      <c r="DJ261" s="136" t="s">
        <v>1692</v>
      </c>
      <c r="DK261" s="137">
        <v>42765.711875000001</v>
      </c>
      <c r="DL261" s="136" t="s">
        <v>1692</v>
      </c>
      <c r="DM261" s="137">
        <v>42765.711875000001</v>
      </c>
      <c r="DN261" s="133">
        <v>42086.590497685182</v>
      </c>
      <c r="DO261" s="132" t="s">
        <v>957</v>
      </c>
      <c r="DP261" s="133">
        <v>42086.590497685182</v>
      </c>
    </row>
    <row r="262" spans="1:120" ht="87" x14ac:dyDescent="0.35">
      <c r="A262" s="135">
        <v>262</v>
      </c>
      <c r="B262" s="136" t="s">
        <v>4364</v>
      </c>
      <c r="C262" s="135">
        <v>403</v>
      </c>
      <c r="D262" s="135" t="b">
        <v>1</v>
      </c>
      <c r="E262" s="136" t="s">
        <v>941</v>
      </c>
      <c r="F262" s="136" t="s">
        <v>2942</v>
      </c>
      <c r="G262" s="136" t="s">
        <v>3358</v>
      </c>
      <c r="H262" s="136" t="s">
        <v>2943</v>
      </c>
      <c r="I262" s="136" t="s">
        <v>6209</v>
      </c>
      <c r="J262" s="136" t="s">
        <v>3359</v>
      </c>
      <c r="K262" s="136" t="s">
        <v>88</v>
      </c>
      <c r="L262" s="136" t="s">
        <v>2944</v>
      </c>
      <c r="M262" s="136" t="s">
        <v>2945</v>
      </c>
      <c r="N262" s="136" t="s">
        <v>2946</v>
      </c>
      <c r="O262" s="136" t="s">
        <v>9017</v>
      </c>
      <c r="P262" s="136" t="s">
        <v>9018</v>
      </c>
      <c r="Q262" s="136" t="s">
        <v>948</v>
      </c>
      <c r="R262" s="136" t="s">
        <v>948</v>
      </c>
      <c r="S262" s="136" t="s">
        <v>9019</v>
      </c>
      <c r="T262" s="136" t="s">
        <v>9020</v>
      </c>
      <c r="U262" s="136" t="s">
        <v>9021</v>
      </c>
      <c r="V262" s="136" t="s">
        <v>948</v>
      </c>
      <c r="W262" s="136" t="s">
        <v>948</v>
      </c>
      <c r="X262" s="136" t="s">
        <v>948</v>
      </c>
      <c r="Y262" s="136" t="s">
        <v>9022</v>
      </c>
      <c r="Z262" s="136" t="s">
        <v>9023</v>
      </c>
      <c r="AA262" s="136" t="s">
        <v>9024</v>
      </c>
      <c r="AB262" s="136" t="s">
        <v>9025</v>
      </c>
      <c r="AC262" s="136" t="s">
        <v>948</v>
      </c>
      <c r="AD262" s="136" t="s">
        <v>9025</v>
      </c>
      <c r="AE262" s="136" t="s">
        <v>9026</v>
      </c>
      <c r="AF262" s="136" t="s">
        <v>9027</v>
      </c>
      <c r="AG262" s="136" t="s">
        <v>2947</v>
      </c>
      <c r="AH262" s="136" t="s">
        <v>9028</v>
      </c>
      <c r="AI262" s="136" t="s">
        <v>948</v>
      </c>
      <c r="AJ262" s="136" t="s">
        <v>948</v>
      </c>
      <c r="AK262" s="136" t="s">
        <v>948</v>
      </c>
      <c r="AL262" s="136" t="s">
        <v>941</v>
      </c>
      <c r="AM262" s="136" t="s">
        <v>9028</v>
      </c>
      <c r="AN262" s="136" t="s">
        <v>9017</v>
      </c>
      <c r="AO262" s="136" t="s">
        <v>9018</v>
      </c>
      <c r="AP262" s="136" t="s">
        <v>948</v>
      </c>
      <c r="AQ262" s="136" t="s">
        <v>948</v>
      </c>
      <c r="AR262" s="136" t="s">
        <v>9019</v>
      </c>
      <c r="AS262" s="136" t="s">
        <v>9020</v>
      </c>
      <c r="AT262" s="136" t="s">
        <v>9021</v>
      </c>
      <c r="AU262" s="136" t="s">
        <v>941</v>
      </c>
      <c r="AV262" s="136" t="s">
        <v>941</v>
      </c>
      <c r="AW262" s="136" t="s">
        <v>941</v>
      </c>
      <c r="AX262" s="136" t="s">
        <v>9022</v>
      </c>
      <c r="AY262" s="136" t="s">
        <v>9023</v>
      </c>
      <c r="AZ262" s="136" t="s">
        <v>9024</v>
      </c>
      <c r="BA262" s="136" t="s">
        <v>9025</v>
      </c>
      <c r="BB262" s="136" t="s">
        <v>948</v>
      </c>
      <c r="BC262" s="136" t="s">
        <v>9025</v>
      </c>
      <c r="BD262" s="136" t="s">
        <v>9026</v>
      </c>
      <c r="BE262" s="136" t="s">
        <v>9027</v>
      </c>
      <c r="BF262" s="136" t="s">
        <v>9029</v>
      </c>
      <c r="BG262" s="136" t="s">
        <v>1232</v>
      </c>
      <c r="BH262" s="136" t="s">
        <v>1990</v>
      </c>
      <c r="BI262" s="136" t="s">
        <v>948</v>
      </c>
      <c r="BJ262" s="136" t="s">
        <v>9030</v>
      </c>
      <c r="BK262" s="136" t="s">
        <v>9031</v>
      </c>
      <c r="BL262" s="136" t="s">
        <v>9032</v>
      </c>
      <c r="BM262" s="136" t="s">
        <v>1021</v>
      </c>
      <c r="BN262" s="136" t="s">
        <v>9033</v>
      </c>
      <c r="BO262" s="136" t="s">
        <v>948</v>
      </c>
      <c r="BP262" s="136" t="s">
        <v>9034</v>
      </c>
      <c r="BQ262" s="136" t="s">
        <v>948</v>
      </c>
      <c r="BR262" s="136" t="s">
        <v>941</v>
      </c>
      <c r="BS262" s="136" t="s">
        <v>941</v>
      </c>
      <c r="BT262" s="136" t="s">
        <v>941</v>
      </c>
      <c r="BU262" s="136" t="s">
        <v>941</v>
      </c>
      <c r="BV262" s="136" t="s">
        <v>941</v>
      </c>
      <c r="BW262" s="136" t="s">
        <v>941</v>
      </c>
      <c r="BX262" s="136" t="s">
        <v>941</v>
      </c>
      <c r="BY262" s="136" t="s">
        <v>941</v>
      </c>
      <c r="BZ262" s="136" t="s">
        <v>941</v>
      </c>
      <c r="CA262" s="136" t="s">
        <v>941</v>
      </c>
      <c r="CB262" s="136" t="s">
        <v>9035</v>
      </c>
      <c r="CC262" s="136" t="s">
        <v>956</v>
      </c>
      <c r="CD262" s="136" t="s">
        <v>9036</v>
      </c>
      <c r="CE262" s="136" t="s">
        <v>948</v>
      </c>
      <c r="CF262" s="136" t="s">
        <v>941</v>
      </c>
      <c r="CG262" s="136" t="s">
        <v>9036</v>
      </c>
      <c r="CH262" s="136" t="s">
        <v>1227</v>
      </c>
      <c r="CI262" s="136" t="s">
        <v>9037</v>
      </c>
      <c r="CJ262" s="136" t="s">
        <v>9038</v>
      </c>
      <c r="CK262" s="136" t="s">
        <v>948</v>
      </c>
      <c r="CL262" s="136" t="s">
        <v>948</v>
      </c>
      <c r="CM262" s="136" t="s">
        <v>9039</v>
      </c>
      <c r="CN262" s="136" t="s">
        <v>9037</v>
      </c>
      <c r="CO262" s="136" t="s">
        <v>2948</v>
      </c>
      <c r="CP262" s="136" t="s">
        <v>941</v>
      </c>
      <c r="CQ262" s="136" t="s">
        <v>941</v>
      </c>
      <c r="CR262" s="136" t="s">
        <v>941</v>
      </c>
      <c r="CS262" s="136" t="s">
        <v>941</v>
      </c>
      <c r="CT262" s="136" t="s">
        <v>941</v>
      </c>
      <c r="CU262" s="136" t="s">
        <v>941</v>
      </c>
      <c r="CV262" s="136" t="s">
        <v>941</v>
      </c>
      <c r="CW262" s="136" t="s">
        <v>941</v>
      </c>
      <c r="CX262" s="136" t="s">
        <v>941</v>
      </c>
      <c r="CY262" s="136" t="s">
        <v>941</v>
      </c>
      <c r="CZ262" s="136" t="s">
        <v>941</v>
      </c>
      <c r="DA262" s="136" t="s">
        <v>941</v>
      </c>
      <c r="DB262" s="136" t="s">
        <v>941</v>
      </c>
      <c r="DC262" s="136" t="s">
        <v>941</v>
      </c>
      <c r="DD262" s="136" t="s">
        <v>941</v>
      </c>
      <c r="DE262" s="136" t="s">
        <v>941</v>
      </c>
      <c r="DF262" s="136" t="s">
        <v>941</v>
      </c>
      <c r="DG262" s="136" t="s">
        <v>941</v>
      </c>
      <c r="DH262" s="136" t="s">
        <v>941</v>
      </c>
      <c r="DI262" s="136" t="s">
        <v>941</v>
      </c>
      <c r="DJ262" s="136" t="s">
        <v>1353</v>
      </c>
      <c r="DK262" s="137">
        <v>42766.393414351849</v>
      </c>
      <c r="DL262" s="136" t="s">
        <v>1353</v>
      </c>
      <c r="DM262" s="137">
        <v>42766.393414351849</v>
      </c>
      <c r="DN262" s="133">
        <v>42086.590509259258</v>
      </c>
      <c r="DO262" s="132" t="s">
        <v>957</v>
      </c>
      <c r="DP262" s="133">
        <v>42086.590509259258</v>
      </c>
    </row>
    <row r="263" spans="1:120" ht="159.5" x14ac:dyDescent="0.35">
      <c r="A263" s="135">
        <v>263</v>
      </c>
      <c r="B263" s="136" t="s">
        <v>4364</v>
      </c>
      <c r="C263" s="135">
        <v>193</v>
      </c>
      <c r="D263" s="135" t="b">
        <v>1</v>
      </c>
      <c r="E263" s="136" t="s">
        <v>941</v>
      </c>
      <c r="F263" s="136" t="s">
        <v>4027</v>
      </c>
      <c r="G263" s="136" t="s">
        <v>1158</v>
      </c>
      <c r="H263" s="136" t="s">
        <v>9040</v>
      </c>
      <c r="I263" s="136" t="s">
        <v>8797</v>
      </c>
      <c r="J263" s="136" t="s">
        <v>4028</v>
      </c>
      <c r="K263" s="136" t="s">
        <v>343</v>
      </c>
      <c r="L263" s="136" t="s">
        <v>9040</v>
      </c>
      <c r="M263" s="136" t="s">
        <v>1708</v>
      </c>
      <c r="N263" s="136" t="s">
        <v>1709</v>
      </c>
      <c r="O263" s="136" t="s">
        <v>9041</v>
      </c>
      <c r="P263" s="136" t="s">
        <v>9042</v>
      </c>
      <c r="Q263" s="136" t="s">
        <v>948</v>
      </c>
      <c r="R263" s="136" t="s">
        <v>948</v>
      </c>
      <c r="S263" s="136" t="s">
        <v>9043</v>
      </c>
      <c r="T263" s="136" t="s">
        <v>9044</v>
      </c>
      <c r="U263" s="136" t="s">
        <v>9045</v>
      </c>
      <c r="V263" s="136" t="s">
        <v>948</v>
      </c>
      <c r="W263" s="136" t="s">
        <v>948</v>
      </c>
      <c r="X263" s="136" t="s">
        <v>948</v>
      </c>
      <c r="Y263" s="136" t="s">
        <v>9046</v>
      </c>
      <c r="Z263" s="136" t="s">
        <v>9047</v>
      </c>
      <c r="AA263" s="136" t="s">
        <v>948</v>
      </c>
      <c r="AB263" s="136" t="s">
        <v>9048</v>
      </c>
      <c r="AC263" s="136" t="s">
        <v>948</v>
      </c>
      <c r="AD263" s="136" t="s">
        <v>9048</v>
      </c>
      <c r="AE263" s="136" t="s">
        <v>9049</v>
      </c>
      <c r="AF263" s="136" t="s">
        <v>9050</v>
      </c>
      <c r="AG263" s="136" t="s">
        <v>1261</v>
      </c>
      <c r="AH263" s="136" t="s">
        <v>9051</v>
      </c>
      <c r="AI263" s="136" t="s">
        <v>9052</v>
      </c>
      <c r="AJ263" s="136" t="s">
        <v>9053</v>
      </c>
      <c r="AK263" s="136" t="s">
        <v>3652</v>
      </c>
      <c r="AL263" s="136" t="s">
        <v>941</v>
      </c>
      <c r="AM263" s="136" t="s">
        <v>9054</v>
      </c>
      <c r="AN263" s="136" t="s">
        <v>941</v>
      </c>
      <c r="AO263" s="136" t="s">
        <v>941</v>
      </c>
      <c r="AP263" s="136" t="s">
        <v>941</v>
      </c>
      <c r="AQ263" s="136" t="s">
        <v>941</v>
      </c>
      <c r="AR263" s="136" t="s">
        <v>941</v>
      </c>
      <c r="AS263" s="136" t="s">
        <v>941</v>
      </c>
      <c r="AT263" s="136" t="s">
        <v>941</v>
      </c>
      <c r="AU263" s="136" t="s">
        <v>941</v>
      </c>
      <c r="AV263" s="136" t="s">
        <v>941</v>
      </c>
      <c r="AW263" s="136" t="s">
        <v>941</v>
      </c>
      <c r="AX263" s="136" t="s">
        <v>941</v>
      </c>
      <c r="AY263" s="136" t="s">
        <v>941</v>
      </c>
      <c r="AZ263" s="136" t="s">
        <v>941</v>
      </c>
      <c r="BA263" s="136" t="s">
        <v>941</v>
      </c>
      <c r="BB263" s="136" t="s">
        <v>941</v>
      </c>
      <c r="BC263" s="136" t="s">
        <v>941</v>
      </c>
      <c r="BD263" s="136" t="s">
        <v>941</v>
      </c>
      <c r="BE263" s="136" t="s">
        <v>941</v>
      </c>
      <c r="BF263" s="136" t="s">
        <v>941</v>
      </c>
      <c r="BG263" s="136" t="s">
        <v>941</v>
      </c>
      <c r="BH263" s="136" t="s">
        <v>941</v>
      </c>
      <c r="BI263" s="136" t="s">
        <v>941</v>
      </c>
      <c r="BJ263" s="136" t="s">
        <v>941</v>
      </c>
      <c r="BK263" s="136" t="s">
        <v>3606</v>
      </c>
      <c r="BL263" s="136" t="s">
        <v>941</v>
      </c>
      <c r="BM263" s="136" t="s">
        <v>941</v>
      </c>
      <c r="BN263" s="136" t="s">
        <v>941</v>
      </c>
      <c r="BO263" s="136" t="s">
        <v>941</v>
      </c>
      <c r="BP263" s="136" t="s">
        <v>941</v>
      </c>
      <c r="BQ263" s="136" t="s">
        <v>941</v>
      </c>
      <c r="BR263" s="136" t="s">
        <v>941</v>
      </c>
      <c r="BS263" s="136" t="s">
        <v>941</v>
      </c>
      <c r="BT263" s="136" t="s">
        <v>941</v>
      </c>
      <c r="BU263" s="136" t="s">
        <v>941</v>
      </c>
      <c r="BV263" s="136" t="s">
        <v>941</v>
      </c>
      <c r="BW263" s="136" t="s">
        <v>941</v>
      </c>
      <c r="BX263" s="136" t="s">
        <v>941</v>
      </c>
      <c r="BY263" s="136" t="s">
        <v>941</v>
      </c>
      <c r="BZ263" s="136" t="s">
        <v>941</v>
      </c>
      <c r="CA263" s="136" t="s">
        <v>941</v>
      </c>
      <c r="CB263" s="136" t="s">
        <v>3606</v>
      </c>
      <c r="CC263" s="136" t="s">
        <v>948</v>
      </c>
      <c r="CD263" s="136" t="s">
        <v>941</v>
      </c>
      <c r="CE263" s="136" t="s">
        <v>948</v>
      </c>
      <c r="CF263" s="136" t="s">
        <v>941</v>
      </c>
      <c r="CG263" s="136" t="s">
        <v>948</v>
      </c>
      <c r="CH263" s="136" t="s">
        <v>948</v>
      </c>
      <c r="CI263" s="136" t="s">
        <v>941</v>
      </c>
      <c r="CJ263" s="136" t="s">
        <v>941</v>
      </c>
      <c r="CK263" s="136" t="s">
        <v>941</v>
      </c>
      <c r="CL263" s="136" t="s">
        <v>941</v>
      </c>
      <c r="CM263" s="136" t="s">
        <v>941</v>
      </c>
      <c r="CN263" s="136" t="s">
        <v>948</v>
      </c>
      <c r="CO263" s="136" t="s">
        <v>540</v>
      </c>
      <c r="CP263" s="136" t="s">
        <v>941</v>
      </c>
      <c r="CQ263" s="136" t="s">
        <v>941</v>
      </c>
      <c r="CR263" s="136" t="s">
        <v>9055</v>
      </c>
      <c r="CS263" s="136" t="s">
        <v>941</v>
      </c>
      <c r="CT263" s="136" t="s">
        <v>941</v>
      </c>
      <c r="CU263" s="136" t="s">
        <v>941</v>
      </c>
      <c r="CV263" s="136" t="s">
        <v>941</v>
      </c>
      <c r="CW263" s="136" t="s">
        <v>941</v>
      </c>
      <c r="CX263" s="136" t="s">
        <v>941</v>
      </c>
      <c r="CY263" s="136" t="s">
        <v>941</v>
      </c>
      <c r="CZ263" s="136" t="s">
        <v>941</v>
      </c>
      <c r="DA263" s="136" t="s">
        <v>941</v>
      </c>
      <c r="DB263" s="136" t="s">
        <v>9056</v>
      </c>
      <c r="DC263" s="136" t="s">
        <v>941</v>
      </c>
      <c r="DD263" s="136" t="s">
        <v>941</v>
      </c>
      <c r="DE263" s="136" t="s">
        <v>941</v>
      </c>
      <c r="DF263" s="136" t="s">
        <v>941</v>
      </c>
      <c r="DG263" s="136" t="s">
        <v>941</v>
      </c>
      <c r="DH263" s="136" t="s">
        <v>941</v>
      </c>
      <c r="DI263" s="136" t="s">
        <v>941</v>
      </c>
      <c r="DJ263" s="136" t="s">
        <v>1692</v>
      </c>
      <c r="DK263" s="137">
        <v>42766.487199074072</v>
      </c>
      <c r="DL263" s="136" t="s">
        <v>1692</v>
      </c>
      <c r="DM263" s="137">
        <v>42766.487199074072</v>
      </c>
      <c r="DN263" s="133">
        <v>42086.590532407405</v>
      </c>
      <c r="DO263" s="132" t="s">
        <v>1692</v>
      </c>
      <c r="DP263" s="133">
        <v>42137.693749999999</v>
      </c>
    </row>
    <row r="264" spans="1:120" ht="29" x14ac:dyDescent="0.35">
      <c r="A264" s="135">
        <v>264</v>
      </c>
      <c r="B264" s="136" t="s">
        <v>4364</v>
      </c>
      <c r="C264" s="135">
        <v>394</v>
      </c>
      <c r="D264" s="135" t="b">
        <v>1</v>
      </c>
      <c r="E264" s="136" t="s">
        <v>1196</v>
      </c>
      <c r="F264" s="136" t="s">
        <v>941</v>
      </c>
      <c r="G264" s="136" t="s">
        <v>941</v>
      </c>
      <c r="H264" s="136" t="s">
        <v>941</v>
      </c>
      <c r="I264" s="136" t="s">
        <v>7913</v>
      </c>
      <c r="J264" s="136" t="s">
        <v>941</v>
      </c>
      <c r="K264" s="136" t="s">
        <v>941</v>
      </c>
      <c r="L264" s="136" t="s">
        <v>941</v>
      </c>
      <c r="M264" s="136" t="s">
        <v>941</v>
      </c>
      <c r="N264" s="136" t="s">
        <v>941</v>
      </c>
      <c r="O264" s="136" t="s">
        <v>9057</v>
      </c>
      <c r="P264" s="136" t="s">
        <v>9058</v>
      </c>
      <c r="Q264" s="136" t="s">
        <v>9059</v>
      </c>
      <c r="R264" s="136" t="s">
        <v>948</v>
      </c>
      <c r="S264" s="136" t="s">
        <v>9060</v>
      </c>
      <c r="T264" s="136" t="s">
        <v>9061</v>
      </c>
      <c r="U264" s="136" t="s">
        <v>9062</v>
      </c>
      <c r="V264" s="136" t="s">
        <v>9063</v>
      </c>
      <c r="W264" s="136" t="s">
        <v>9064</v>
      </c>
      <c r="X264" s="136" t="s">
        <v>9065</v>
      </c>
      <c r="Y264" s="136" t="s">
        <v>9066</v>
      </c>
      <c r="Z264" s="136" t="s">
        <v>9067</v>
      </c>
      <c r="AA264" s="136" t="s">
        <v>9068</v>
      </c>
      <c r="AB264" s="136" t="s">
        <v>9069</v>
      </c>
      <c r="AC264" s="136" t="s">
        <v>9070</v>
      </c>
      <c r="AD264" s="136" t="s">
        <v>9071</v>
      </c>
      <c r="AE264" s="136" t="s">
        <v>9072</v>
      </c>
      <c r="AF264" s="136" t="s">
        <v>9073</v>
      </c>
      <c r="AG264" s="136" t="s">
        <v>1275</v>
      </c>
      <c r="AH264" s="136" t="s">
        <v>9074</v>
      </c>
      <c r="AI264" s="136" t="s">
        <v>948</v>
      </c>
      <c r="AJ264" s="136" t="s">
        <v>948</v>
      </c>
      <c r="AK264" s="136" t="s">
        <v>948</v>
      </c>
      <c r="AL264" s="136" t="s">
        <v>941</v>
      </c>
      <c r="AM264" s="136" t="s">
        <v>9074</v>
      </c>
      <c r="AN264" s="136" t="s">
        <v>941</v>
      </c>
      <c r="AO264" s="136" t="s">
        <v>941</v>
      </c>
      <c r="AP264" s="136" t="s">
        <v>941</v>
      </c>
      <c r="AQ264" s="136" t="s">
        <v>941</v>
      </c>
      <c r="AR264" s="136" t="s">
        <v>941</v>
      </c>
      <c r="AS264" s="136" t="s">
        <v>941</v>
      </c>
      <c r="AT264" s="136" t="s">
        <v>941</v>
      </c>
      <c r="AU264" s="136" t="s">
        <v>941</v>
      </c>
      <c r="AV264" s="136" t="s">
        <v>941</v>
      </c>
      <c r="AW264" s="136" t="s">
        <v>941</v>
      </c>
      <c r="AX264" s="136" t="s">
        <v>941</v>
      </c>
      <c r="AY264" s="136" t="s">
        <v>941</v>
      </c>
      <c r="AZ264" s="136" t="s">
        <v>941</v>
      </c>
      <c r="BA264" s="136" t="s">
        <v>941</v>
      </c>
      <c r="BB264" s="136" t="s">
        <v>941</v>
      </c>
      <c r="BC264" s="136" t="s">
        <v>941</v>
      </c>
      <c r="BD264" s="136" t="s">
        <v>941</v>
      </c>
      <c r="BE264" s="136" t="s">
        <v>941</v>
      </c>
      <c r="BF264" s="136" t="s">
        <v>941</v>
      </c>
      <c r="BG264" s="136" t="s">
        <v>941</v>
      </c>
      <c r="BH264" s="136" t="s">
        <v>941</v>
      </c>
      <c r="BI264" s="136" t="s">
        <v>941</v>
      </c>
      <c r="BJ264" s="136" t="s">
        <v>941</v>
      </c>
      <c r="BK264" s="136" t="s">
        <v>941</v>
      </c>
      <c r="BL264" s="136" t="s">
        <v>941</v>
      </c>
      <c r="BM264" s="136" t="s">
        <v>941</v>
      </c>
      <c r="BN264" s="136" t="s">
        <v>941</v>
      </c>
      <c r="BO264" s="136" t="s">
        <v>941</v>
      </c>
      <c r="BP264" s="136" t="s">
        <v>941</v>
      </c>
      <c r="BQ264" s="136" t="s">
        <v>941</v>
      </c>
      <c r="BR264" s="136" t="s">
        <v>941</v>
      </c>
      <c r="BS264" s="136" t="s">
        <v>941</v>
      </c>
      <c r="BT264" s="136" t="s">
        <v>941</v>
      </c>
      <c r="BU264" s="136" t="s">
        <v>941</v>
      </c>
      <c r="BV264" s="136" t="s">
        <v>941</v>
      </c>
      <c r="BW264" s="136" t="s">
        <v>941</v>
      </c>
      <c r="BX264" s="136" t="s">
        <v>941</v>
      </c>
      <c r="BY264" s="136" t="s">
        <v>941</v>
      </c>
      <c r="BZ264" s="136" t="s">
        <v>941</v>
      </c>
      <c r="CA264" s="136" t="s">
        <v>941</v>
      </c>
      <c r="CB264" s="136" t="s">
        <v>948</v>
      </c>
      <c r="CC264" s="136" t="s">
        <v>948</v>
      </c>
      <c r="CD264" s="136" t="s">
        <v>941</v>
      </c>
      <c r="CE264" s="136" t="s">
        <v>948</v>
      </c>
      <c r="CF264" s="136" t="s">
        <v>941</v>
      </c>
      <c r="CG264" s="136" t="s">
        <v>948</v>
      </c>
      <c r="CH264" s="136" t="s">
        <v>948</v>
      </c>
      <c r="CI264" s="136" t="s">
        <v>941</v>
      </c>
      <c r="CJ264" s="136" t="s">
        <v>941</v>
      </c>
      <c r="CK264" s="136" t="s">
        <v>941</v>
      </c>
      <c r="CL264" s="136" t="s">
        <v>941</v>
      </c>
      <c r="CM264" s="136" t="s">
        <v>941</v>
      </c>
      <c r="CN264" s="136" t="s">
        <v>948</v>
      </c>
      <c r="CO264" s="136" t="s">
        <v>540</v>
      </c>
      <c r="CP264" s="136" t="s">
        <v>941</v>
      </c>
      <c r="CQ264" s="136" t="s">
        <v>941</v>
      </c>
      <c r="CR264" s="136" t="s">
        <v>941</v>
      </c>
      <c r="CS264" s="136" t="s">
        <v>941</v>
      </c>
      <c r="CT264" s="136" t="s">
        <v>941</v>
      </c>
      <c r="CU264" s="136" t="s">
        <v>941</v>
      </c>
      <c r="CV264" s="136" t="s">
        <v>941</v>
      </c>
      <c r="CW264" s="136" t="s">
        <v>941</v>
      </c>
      <c r="CX264" s="136" t="s">
        <v>941</v>
      </c>
      <c r="CY264" s="136" t="s">
        <v>941</v>
      </c>
      <c r="CZ264" s="136" t="s">
        <v>941</v>
      </c>
      <c r="DA264" s="136" t="s">
        <v>941</v>
      </c>
      <c r="DB264" s="136" t="s">
        <v>941</v>
      </c>
      <c r="DC264" s="136" t="s">
        <v>941</v>
      </c>
      <c r="DD264" s="136" t="s">
        <v>941</v>
      </c>
      <c r="DE264" s="136" t="s">
        <v>941</v>
      </c>
      <c r="DF264" s="136" t="s">
        <v>941</v>
      </c>
      <c r="DG264" s="136" t="s">
        <v>941</v>
      </c>
      <c r="DH264" s="136" t="s">
        <v>941</v>
      </c>
      <c r="DI264" s="136" t="s">
        <v>941</v>
      </c>
      <c r="DJ264" s="136" t="s">
        <v>1692</v>
      </c>
      <c r="DK264" s="137">
        <v>42766.505532407406</v>
      </c>
      <c r="DL264" s="136" t="s">
        <v>1692</v>
      </c>
      <c r="DM264" s="137">
        <v>42800.492939814816</v>
      </c>
      <c r="DN264" s="133">
        <v>42086.590567129628</v>
      </c>
      <c r="DO264" s="132" t="s">
        <v>957</v>
      </c>
      <c r="DP264" s="133">
        <v>42086.590567129628</v>
      </c>
    </row>
    <row r="265" spans="1:120" ht="87" x14ac:dyDescent="0.35">
      <c r="A265" s="135">
        <v>265</v>
      </c>
      <c r="B265" s="136" t="s">
        <v>4364</v>
      </c>
      <c r="C265" s="135">
        <v>321</v>
      </c>
      <c r="D265" s="135" t="b">
        <v>1</v>
      </c>
      <c r="E265" s="136" t="s">
        <v>941</v>
      </c>
      <c r="F265" s="136" t="s">
        <v>2916</v>
      </c>
      <c r="G265" s="136" t="s">
        <v>1158</v>
      </c>
      <c r="H265" s="136" t="s">
        <v>2917</v>
      </c>
      <c r="I265" s="136" t="s">
        <v>7872</v>
      </c>
      <c r="J265" s="136" t="s">
        <v>2916</v>
      </c>
      <c r="K265" s="136" t="s">
        <v>78</v>
      </c>
      <c r="L265" s="136" t="s">
        <v>2917</v>
      </c>
      <c r="M265" s="136" t="s">
        <v>2918</v>
      </c>
      <c r="N265" s="136" t="s">
        <v>2919</v>
      </c>
      <c r="O265" s="136" t="s">
        <v>9075</v>
      </c>
      <c r="P265" s="136" t="s">
        <v>9076</v>
      </c>
      <c r="Q265" s="136" t="s">
        <v>3348</v>
      </c>
      <c r="R265" s="136" t="s">
        <v>9077</v>
      </c>
      <c r="S265" s="136" t="s">
        <v>9078</v>
      </c>
      <c r="T265" s="136" t="s">
        <v>9079</v>
      </c>
      <c r="U265" s="136" t="s">
        <v>9080</v>
      </c>
      <c r="V265" s="136" t="s">
        <v>9081</v>
      </c>
      <c r="W265" s="136" t="s">
        <v>9082</v>
      </c>
      <c r="X265" s="136" t="s">
        <v>9083</v>
      </c>
      <c r="Y265" s="136" t="s">
        <v>9084</v>
      </c>
      <c r="Z265" s="136" t="s">
        <v>9085</v>
      </c>
      <c r="AA265" s="136" t="s">
        <v>948</v>
      </c>
      <c r="AB265" s="136" t="s">
        <v>9086</v>
      </c>
      <c r="AC265" s="136" t="s">
        <v>948</v>
      </c>
      <c r="AD265" s="136" t="s">
        <v>9086</v>
      </c>
      <c r="AE265" s="136" t="s">
        <v>9087</v>
      </c>
      <c r="AF265" s="136" t="s">
        <v>9088</v>
      </c>
      <c r="AG265" s="136" t="s">
        <v>3349</v>
      </c>
      <c r="AH265" s="136" t="s">
        <v>9089</v>
      </c>
      <c r="AI265" s="136" t="s">
        <v>9090</v>
      </c>
      <c r="AJ265" s="136" t="s">
        <v>5544</v>
      </c>
      <c r="AK265" s="136" t="s">
        <v>9091</v>
      </c>
      <c r="AL265" s="136" t="s">
        <v>941</v>
      </c>
      <c r="AM265" s="136" t="s">
        <v>9092</v>
      </c>
      <c r="AN265" s="136" t="s">
        <v>941</v>
      </c>
      <c r="AO265" s="136" t="s">
        <v>941</v>
      </c>
      <c r="AP265" s="136" t="s">
        <v>941</v>
      </c>
      <c r="AQ265" s="136" t="s">
        <v>941</v>
      </c>
      <c r="AR265" s="136" t="s">
        <v>941</v>
      </c>
      <c r="AS265" s="136" t="s">
        <v>941</v>
      </c>
      <c r="AT265" s="136" t="s">
        <v>941</v>
      </c>
      <c r="AU265" s="136" t="s">
        <v>941</v>
      </c>
      <c r="AV265" s="136" t="s">
        <v>941</v>
      </c>
      <c r="AW265" s="136" t="s">
        <v>941</v>
      </c>
      <c r="AX265" s="136" t="s">
        <v>941</v>
      </c>
      <c r="AY265" s="136" t="s">
        <v>941</v>
      </c>
      <c r="AZ265" s="136" t="s">
        <v>941</v>
      </c>
      <c r="BA265" s="136" t="s">
        <v>941</v>
      </c>
      <c r="BB265" s="136" t="s">
        <v>941</v>
      </c>
      <c r="BC265" s="136" t="s">
        <v>941</v>
      </c>
      <c r="BD265" s="136" t="s">
        <v>941</v>
      </c>
      <c r="BE265" s="136" t="s">
        <v>941</v>
      </c>
      <c r="BF265" s="136" t="s">
        <v>941</v>
      </c>
      <c r="BG265" s="136" t="s">
        <v>941</v>
      </c>
      <c r="BH265" s="136" t="s">
        <v>941</v>
      </c>
      <c r="BI265" s="136" t="s">
        <v>941</v>
      </c>
      <c r="BJ265" s="136" t="s">
        <v>941</v>
      </c>
      <c r="BK265" s="136" t="s">
        <v>2062</v>
      </c>
      <c r="BL265" s="136" t="s">
        <v>9093</v>
      </c>
      <c r="BM265" s="136" t="s">
        <v>1071</v>
      </c>
      <c r="BN265" s="136" t="s">
        <v>941</v>
      </c>
      <c r="BO265" s="136" t="s">
        <v>941</v>
      </c>
      <c r="BP265" s="136" t="s">
        <v>941</v>
      </c>
      <c r="BQ265" s="136" t="s">
        <v>941</v>
      </c>
      <c r="BR265" s="136" t="s">
        <v>941</v>
      </c>
      <c r="BS265" s="136" t="s">
        <v>941</v>
      </c>
      <c r="BT265" s="136" t="s">
        <v>941</v>
      </c>
      <c r="BU265" s="136" t="s">
        <v>941</v>
      </c>
      <c r="BV265" s="136" t="s">
        <v>941</v>
      </c>
      <c r="BW265" s="136" t="s">
        <v>941</v>
      </c>
      <c r="BX265" s="136" t="s">
        <v>941</v>
      </c>
      <c r="BY265" s="136" t="s">
        <v>941</v>
      </c>
      <c r="BZ265" s="136" t="s">
        <v>941</v>
      </c>
      <c r="CA265" s="136" t="s">
        <v>941</v>
      </c>
      <c r="CB265" s="136" t="s">
        <v>9094</v>
      </c>
      <c r="CC265" s="136" t="s">
        <v>956</v>
      </c>
      <c r="CD265" s="136" t="s">
        <v>4015</v>
      </c>
      <c r="CE265" s="136" t="s">
        <v>948</v>
      </c>
      <c r="CF265" s="136" t="s">
        <v>941</v>
      </c>
      <c r="CG265" s="136" t="s">
        <v>4015</v>
      </c>
      <c r="CH265" s="136" t="s">
        <v>948</v>
      </c>
      <c r="CI265" s="136" t="s">
        <v>941</v>
      </c>
      <c r="CJ265" s="136" t="s">
        <v>941</v>
      </c>
      <c r="CK265" s="136" t="s">
        <v>941</v>
      </c>
      <c r="CL265" s="136" t="s">
        <v>941</v>
      </c>
      <c r="CM265" s="136" t="s">
        <v>941</v>
      </c>
      <c r="CN265" s="136" t="s">
        <v>948</v>
      </c>
      <c r="CO265" s="136" t="s">
        <v>540</v>
      </c>
      <c r="CP265" s="136" t="s">
        <v>941</v>
      </c>
      <c r="CQ265" s="136" t="s">
        <v>941</v>
      </c>
      <c r="CR265" s="136" t="s">
        <v>941</v>
      </c>
      <c r="CS265" s="136" t="s">
        <v>941</v>
      </c>
      <c r="CT265" s="136" t="s">
        <v>941</v>
      </c>
      <c r="CU265" s="136" t="s">
        <v>941</v>
      </c>
      <c r="CV265" s="136" t="s">
        <v>941</v>
      </c>
      <c r="CW265" s="136" t="s">
        <v>941</v>
      </c>
      <c r="CX265" s="136" t="s">
        <v>941</v>
      </c>
      <c r="CY265" s="136" t="s">
        <v>941</v>
      </c>
      <c r="CZ265" s="136" t="s">
        <v>941</v>
      </c>
      <c r="DA265" s="136" t="s">
        <v>941</v>
      </c>
      <c r="DB265" s="136" t="s">
        <v>941</v>
      </c>
      <c r="DC265" s="136" t="s">
        <v>941</v>
      </c>
      <c r="DD265" s="136" t="s">
        <v>941</v>
      </c>
      <c r="DE265" s="136" t="s">
        <v>941</v>
      </c>
      <c r="DF265" s="136" t="s">
        <v>941</v>
      </c>
      <c r="DG265" s="136" t="s">
        <v>941</v>
      </c>
      <c r="DH265" s="136" t="s">
        <v>941</v>
      </c>
      <c r="DI265" s="136" t="s">
        <v>941</v>
      </c>
      <c r="DJ265" s="136" t="s">
        <v>1692</v>
      </c>
      <c r="DK265" s="137">
        <v>42766.521851851852</v>
      </c>
      <c r="DL265" s="136" t="s">
        <v>1692</v>
      </c>
      <c r="DM265" s="137">
        <v>42766.522187499999</v>
      </c>
      <c r="DN265" s="133">
        <v>42086.590590277781</v>
      </c>
      <c r="DO265" s="132" t="s">
        <v>1692</v>
      </c>
      <c r="DP265" s="133">
        <v>42146.543634259258</v>
      </c>
    </row>
    <row r="266" spans="1:120" ht="130.5" x14ac:dyDescent="0.35">
      <c r="A266" s="135">
        <v>266</v>
      </c>
      <c r="B266" s="136" t="s">
        <v>4364</v>
      </c>
      <c r="C266" s="135">
        <v>352</v>
      </c>
      <c r="D266" s="135" t="b">
        <v>1</v>
      </c>
      <c r="E266" s="136" t="s">
        <v>941</v>
      </c>
      <c r="F266" s="136" t="s">
        <v>9095</v>
      </c>
      <c r="G266" s="136" t="s">
        <v>989</v>
      </c>
      <c r="H266" s="136" t="s">
        <v>2590</v>
      </c>
      <c r="I266" s="136" t="s">
        <v>7913</v>
      </c>
      <c r="J266" s="136" t="s">
        <v>9096</v>
      </c>
      <c r="K266" s="136" t="s">
        <v>247</v>
      </c>
      <c r="L266" s="136" t="s">
        <v>9097</v>
      </c>
      <c r="M266" s="136" t="s">
        <v>9098</v>
      </c>
      <c r="N266" s="136" t="s">
        <v>9099</v>
      </c>
      <c r="O266" s="136" t="s">
        <v>9100</v>
      </c>
      <c r="P266" s="136" t="s">
        <v>9101</v>
      </c>
      <c r="Q266" s="136" t="s">
        <v>9102</v>
      </c>
      <c r="R266" s="136" t="s">
        <v>948</v>
      </c>
      <c r="S266" s="136" t="s">
        <v>9103</v>
      </c>
      <c r="T266" s="136" t="s">
        <v>9104</v>
      </c>
      <c r="U266" s="136" t="s">
        <v>9105</v>
      </c>
      <c r="V266" s="136" t="s">
        <v>9106</v>
      </c>
      <c r="W266" s="136" t="s">
        <v>9107</v>
      </c>
      <c r="X266" s="136" t="s">
        <v>9108</v>
      </c>
      <c r="Y266" s="136" t="s">
        <v>9109</v>
      </c>
      <c r="Z266" s="136" t="s">
        <v>9110</v>
      </c>
      <c r="AA266" s="136" t="s">
        <v>9111</v>
      </c>
      <c r="AB266" s="136" t="s">
        <v>9112</v>
      </c>
      <c r="AC266" s="136" t="s">
        <v>9113</v>
      </c>
      <c r="AD266" s="136" t="s">
        <v>9114</v>
      </c>
      <c r="AE266" s="136" t="s">
        <v>9115</v>
      </c>
      <c r="AF266" s="136" t="s">
        <v>9116</v>
      </c>
      <c r="AG266" s="136" t="s">
        <v>1475</v>
      </c>
      <c r="AH266" s="136" t="s">
        <v>9117</v>
      </c>
      <c r="AI266" s="136" t="s">
        <v>9118</v>
      </c>
      <c r="AJ266" s="136" t="s">
        <v>9119</v>
      </c>
      <c r="AK266" s="136" t="s">
        <v>948</v>
      </c>
      <c r="AL266" s="136" t="s">
        <v>941</v>
      </c>
      <c r="AM266" s="136" t="s">
        <v>9120</v>
      </c>
      <c r="AN266" s="136" t="s">
        <v>941</v>
      </c>
      <c r="AO266" s="136" t="s">
        <v>941</v>
      </c>
      <c r="AP266" s="136" t="s">
        <v>941</v>
      </c>
      <c r="AQ266" s="136" t="s">
        <v>941</v>
      </c>
      <c r="AR266" s="136" t="s">
        <v>941</v>
      </c>
      <c r="AS266" s="136" t="s">
        <v>941</v>
      </c>
      <c r="AT266" s="136" t="s">
        <v>941</v>
      </c>
      <c r="AU266" s="136" t="s">
        <v>941</v>
      </c>
      <c r="AV266" s="136" t="s">
        <v>941</v>
      </c>
      <c r="AW266" s="136" t="s">
        <v>941</v>
      </c>
      <c r="AX266" s="136" t="s">
        <v>941</v>
      </c>
      <c r="AY266" s="136" t="s">
        <v>941</v>
      </c>
      <c r="AZ266" s="136" t="s">
        <v>941</v>
      </c>
      <c r="BA266" s="136" t="s">
        <v>941</v>
      </c>
      <c r="BB266" s="136" t="s">
        <v>941</v>
      </c>
      <c r="BC266" s="136" t="s">
        <v>941</v>
      </c>
      <c r="BD266" s="136" t="s">
        <v>941</v>
      </c>
      <c r="BE266" s="136" t="s">
        <v>941</v>
      </c>
      <c r="BF266" s="136" t="s">
        <v>941</v>
      </c>
      <c r="BG266" s="136" t="s">
        <v>941</v>
      </c>
      <c r="BH266" s="136" t="s">
        <v>941</v>
      </c>
      <c r="BI266" s="136" t="s">
        <v>941</v>
      </c>
      <c r="BJ266" s="136" t="s">
        <v>941</v>
      </c>
      <c r="BK266" s="136" t="s">
        <v>9121</v>
      </c>
      <c r="BL266" s="136" t="s">
        <v>9122</v>
      </c>
      <c r="BM266" s="136" t="s">
        <v>9123</v>
      </c>
      <c r="BN266" s="136" t="s">
        <v>941</v>
      </c>
      <c r="BO266" s="136" t="s">
        <v>1021</v>
      </c>
      <c r="BP266" s="136" t="s">
        <v>941</v>
      </c>
      <c r="BQ266" s="136" t="s">
        <v>941</v>
      </c>
      <c r="BR266" s="136" t="s">
        <v>941</v>
      </c>
      <c r="BS266" s="136" t="s">
        <v>941</v>
      </c>
      <c r="BT266" s="136" t="s">
        <v>941</v>
      </c>
      <c r="BU266" s="136" t="s">
        <v>941</v>
      </c>
      <c r="BV266" s="136" t="s">
        <v>941</v>
      </c>
      <c r="BW266" s="136" t="s">
        <v>941</v>
      </c>
      <c r="BX266" s="136" t="s">
        <v>941</v>
      </c>
      <c r="BY266" s="136" t="s">
        <v>941</v>
      </c>
      <c r="BZ266" s="136" t="s">
        <v>941</v>
      </c>
      <c r="CA266" s="136" t="s">
        <v>941</v>
      </c>
      <c r="CB266" s="136" t="s">
        <v>9124</v>
      </c>
      <c r="CC266" s="136" t="s">
        <v>956</v>
      </c>
      <c r="CD266" s="136" t="s">
        <v>9125</v>
      </c>
      <c r="CE266" s="136" t="s">
        <v>2804</v>
      </c>
      <c r="CF266" s="136" t="s">
        <v>9126</v>
      </c>
      <c r="CG266" s="136" t="s">
        <v>9127</v>
      </c>
      <c r="CH266" s="136" t="s">
        <v>1227</v>
      </c>
      <c r="CI266" s="136" t="s">
        <v>9128</v>
      </c>
      <c r="CJ266" s="136" t="s">
        <v>9129</v>
      </c>
      <c r="CK266" s="136" t="s">
        <v>948</v>
      </c>
      <c r="CL266" s="136" t="s">
        <v>948</v>
      </c>
      <c r="CM266" s="136" t="s">
        <v>9130</v>
      </c>
      <c r="CN266" s="136" t="s">
        <v>9128</v>
      </c>
      <c r="CO266" s="136" t="s">
        <v>9131</v>
      </c>
      <c r="CP266" s="136" t="s">
        <v>941</v>
      </c>
      <c r="CQ266" s="136" t="s">
        <v>941</v>
      </c>
      <c r="CR266" s="136" t="s">
        <v>941</v>
      </c>
      <c r="CS266" s="136" t="s">
        <v>941</v>
      </c>
      <c r="CT266" s="136" t="s">
        <v>941</v>
      </c>
      <c r="CU266" s="136" t="s">
        <v>941</v>
      </c>
      <c r="CV266" s="136" t="s">
        <v>941</v>
      </c>
      <c r="CW266" s="136" t="s">
        <v>941</v>
      </c>
      <c r="CX266" s="136" t="s">
        <v>941</v>
      </c>
      <c r="CY266" s="136" t="s">
        <v>941</v>
      </c>
      <c r="CZ266" s="136" t="s">
        <v>941</v>
      </c>
      <c r="DA266" s="136" t="s">
        <v>941</v>
      </c>
      <c r="DB266" s="136" t="s">
        <v>941</v>
      </c>
      <c r="DC266" s="136" t="s">
        <v>941</v>
      </c>
      <c r="DD266" s="136" t="s">
        <v>941</v>
      </c>
      <c r="DE266" s="136" t="s">
        <v>941</v>
      </c>
      <c r="DF266" s="136" t="s">
        <v>941</v>
      </c>
      <c r="DG266" s="136" t="s">
        <v>941</v>
      </c>
      <c r="DH266" s="136" t="s">
        <v>941</v>
      </c>
      <c r="DI266" s="136" t="s">
        <v>941</v>
      </c>
      <c r="DJ266" s="136" t="s">
        <v>1353</v>
      </c>
      <c r="DK266" s="137">
        <v>42766.57203703704</v>
      </c>
      <c r="DL266" s="136" t="s">
        <v>1353</v>
      </c>
      <c r="DM266" s="137">
        <v>42766.57203703704</v>
      </c>
      <c r="DN266" s="133">
        <v>42086.590613425928</v>
      </c>
      <c r="DO266" s="132" t="s">
        <v>957</v>
      </c>
      <c r="DP266" s="133">
        <v>42086.590613425928</v>
      </c>
    </row>
    <row r="267" spans="1:120" ht="58" x14ac:dyDescent="0.35">
      <c r="A267" s="135">
        <v>267</v>
      </c>
      <c r="B267" s="136" t="s">
        <v>4364</v>
      </c>
      <c r="C267" s="135">
        <v>23</v>
      </c>
      <c r="D267" s="135" t="b">
        <v>1</v>
      </c>
      <c r="E267" s="136" t="s">
        <v>941</v>
      </c>
      <c r="F267" s="136" t="s">
        <v>9132</v>
      </c>
      <c r="G267" s="136" t="s">
        <v>943</v>
      </c>
      <c r="H267" s="136" t="s">
        <v>9133</v>
      </c>
      <c r="I267" s="136" t="s">
        <v>7442</v>
      </c>
      <c r="J267" s="136" t="s">
        <v>2938</v>
      </c>
      <c r="K267" s="136" t="s">
        <v>87</v>
      </c>
      <c r="L267" s="136" t="s">
        <v>9133</v>
      </c>
      <c r="M267" s="136" t="s">
        <v>9134</v>
      </c>
      <c r="N267" s="136" t="s">
        <v>2939</v>
      </c>
      <c r="O267" s="136" t="s">
        <v>948</v>
      </c>
      <c r="P267" s="136" t="s">
        <v>948</v>
      </c>
      <c r="Q267" s="136" t="s">
        <v>948</v>
      </c>
      <c r="R267" s="136" t="s">
        <v>9135</v>
      </c>
      <c r="S267" s="136" t="s">
        <v>9135</v>
      </c>
      <c r="T267" s="136" t="s">
        <v>9136</v>
      </c>
      <c r="U267" s="136" t="s">
        <v>9137</v>
      </c>
      <c r="V267" s="136" t="s">
        <v>948</v>
      </c>
      <c r="W267" s="136" t="s">
        <v>948</v>
      </c>
      <c r="X267" s="136" t="s">
        <v>948</v>
      </c>
      <c r="Y267" s="136" t="s">
        <v>948</v>
      </c>
      <c r="Z267" s="136" t="s">
        <v>948</v>
      </c>
      <c r="AA267" s="136" t="s">
        <v>9138</v>
      </c>
      <c r="AB267" s="136" t="s">
        <v>9138</v>
      </c>
      <c r="AC267" s="136" t="s">
        <v>9139</v>
      </c>
      <c r="AD267" s="136" t="s">
        <v>9140</v>
      </c>
      <c r="AE267" s="136" t="s">
        <v>9141</v>
      </c>
      <c r="AF267" s="136" t="s">
        <v>9142</v>
      </c>
      <c r="AG267" s="136" t="s">
        <v>2675</v>
      </c>
      <c r="AH267" s="136" t="s">
        <v>9143</v>
      </c>
      <c r="AI267" s="136" t="s">
        <v>1073</v>
      </c>
      <c r="AJ267" s="136" t="s">
        <v>948</v>
      </c>
      <c r="AK267" s="136" t="s">
        <v>4277</v>
      </c>
      <c r="AL267" s="136" t="s">
        <v>941</v>
      </c>
      <c r="AM267" s="136" t="s">
        <v>9144</v>
      </c>
      <c r="AN267" s="136" t="s">
        <v>941</v>
      </c>
      <c r="AO267" s="136" t="s">
        <v>941</v>
      </c>
      <c r="AP267" s="136" t="s">
        <v>941</v>
      </c>
      <c r="AQ267" s="136" t="s">
        <v>941</v>
      </c>
      <c r="AR267" s="136" t="s">
        <v>941</v>
      </c>
      <c r="AS267" s="136" t="s">
        <v>941</v>
      </c>
      <c r="AT267" s="136" t="s">
        <v>941</v>
      </c>
      <c r="AU267" s="136" t="s">
        <v>941</v>
      </c>
      <c r="AV267" s="136" t="s">
        <v>941</v>
      </c>
      <c r="AW267" s="136" t="s">
        <v>941</v>
      </c>
      <c r="AX267" s="136" t="s">
        <v>941</v>
      </c>
      <c r="AY267" s="136" t="s">
        <v>941</v>
      </c>
      <c r="AZ267" s="136" t="s">
        <v>941</v>
      </c>
      <c r="BA267" s="136" t="s">
        <v>941</v>
      </c>
      <c r="BB267" s="136" t="s">
        <v>941</v>
      </c>
      <c r="BC267" s="136" t="s">
        <v>941</v>
      </c>
      <c r="BD267" s="136" t="s">
        <v>941</v>
      </c>
      <c r="BE267" s="136" t="s">
        <v>941</v>
      </c>
      <c r="BF267" s="136" t="s">
        <v>941</v>
      </c>
      <c r="BG267" s="136" t="s">
        <v>941</v>
      </c>
      <c r="BH267" s="136" t="s">
        <v>941</v>
      </c>
      <c r="BI267" s="136" t="s">
        <v>941</v>
      </c>
      <c r="BJ267" s="136" t="s">
        <v>941</v>
      </c>
      <c r="BK267" s="136" t="s">
        <v>2249</v>
      </c>
      <c r="BL267" s="136" t="s">
        <v>941</v>
      </c>
      <c r="BM267" s="136" t="s">
        <v>941</v>
      </c>
      <c r="BN267" s="136" t="s">
        <v>941</v>
      </c>
      <c r="BO267" s="136" t="s">
        <v>941</v>
      </c>
      <c r="BP267" s="136" t="s">
        <v>941</v>
      </c>
      <c r="BQ267" s="136" t="s">
        <v>3722</v>
      </c>
      <c r="BR267" s="136" t="s">
        <v>941</v>
      </c>
      <c r="BS267" s="136" t="s">
        <v>941</v>
      </c>
      <c r="BT267" s="136" t="s">
        <v>941</v>
      </c>
      <c r="BU267" s="136" t="s">
        <v>941</v>
      </c>
      <c r="BV267" s="136" t="s">
        <v>941</v>
      </c>
      <c r="BW267" s="136" t="s">
        <v>941</v>
      </c>
      <c r="BX267" s="136" t="s">
        <v>941</v>
      </c>
      <c r="BY267" s="136" t="s">
        <v>941</v>
      </c>
      <c r="BZ267" s="136" t="s">
        <v>941</v>
      </c>
      <c r="CA267" s="136" t="s">
        <v>941</v>
      </c>
      <c r="CB267" s="136" t="s">
        <v>3702</v>
      </c>
      <c r="CC267" s="136" t="s">
        <v>948</v>
      </c>
      <c r="CD267" s="136" t="s">
        <v>941</v>
      </c>
      <c r="CE267" s="136" t="s">
        <v>948</v>
      </c>
      <c r="CF267" s="136" t="s">
        <v>941</v>
      </c>
      <c r="CG267" s="136" t="s">
        <v>948</v>
      </c>
      <c r="CH267" s="136" t="s">
        <v>948</v>
      </c>
      <c r="CI267" s="136" t="s">
        <v>941</v>
      </c>
      <c r="CJ267" s="136" t="s">
        <v>941</v>
      </c>
      <c r="CK267" s="136" t="s">
        <v>941</v>
      </c>
      <c r="CL267" s="136" t="s">
        <v>941</v>
      </c>
      <c r="CM267" s="136" t="s">
        <v>941</v>
      </c>
      <c r="CN267" s="136" t="s">
        <v>948</v>
      </c>
      <c r="CO267" s="136" t="s">
        <v>540</v>
      </c>
      <c r="CP267" s="136" t="s">
        <v>941</v>
      </c>
      <c r="CQ267" s="136" t="s">
        <v>941</v>
      </c>
      <c r="CR267" s="136" t="s">
        <v>941</v>
      </c>
      <c r="CS267" s="136" t="s">
        <v>941</v>
      </c>
      <c r="CT267" s="136" t="s">
        <v>941</v>
      </c>
      <c r="CU267" s="136" t="s">
        <v>941</v>
      </c>
      <c r="CV267" s="136" t="s">
        <v>941</v>
      </c>
      <c r="CW267" s="136" t="s">
        <v>941</v>
      </c>
      <c r="CX267" s="136" t="s">
        <v>941</v>
      </c>
      <c r="CY267" s="136" t="s">
        <v>941</v>
      </c>
      <c r="CZ267" s="136" t="s">
        <v>941</v>
      </c>
      <c r="DA267" s="136" t="s">
        <v>941</v>
      </c>
      <c r="DB267" s="136" t="s">
        <v>941</v>
      </c>
      <c r="DC267" s="136" t="s">
        <v>941</v>
      </c>
      <c r="DD267" s="136" t="s">
        <v>941</v>
      </c>
      <c r="DE267" s="136" t="s">
        <v>941</v>
      </c>
      <c r="DF267" s="136" t="s">
        <v>941</v>
      </c>
      <c r="DG267" s="136" t="s">
        <v>941</v>
      </c>
      <c r="DH267" s="136" t="s">
        <v>941</v>
      </c>
      <c r="DI267" s="136" t="s">
        <v>941</v>
      </c>
      <c r="DJ267" s="136" t="s">
        <v>1353</v>
      </c>
      <c r="DK267" s="137">
        <v>42766.601527777777</v>
      </c>
      <c r="DL267" s="136" t="s">
        <v>1353</v>
      </c>
      <c r="DM267" s="137">
        <v>42766.601527777777</v>
      </c>
      <c r="DN267" s="133">
        <v>42086.590729166666</v>
      </c>
      <c r="DO267" s="132" t="s">
        <v>957</v>
      </c>
      <c r="DP267" s="133">
        <v>42086.590729166666</v>
      </c>
    </row>
    <row r="268" spans="1:120" ht="29" x14ac:dyDescent="0.35">
      <c r="A268" s="135">
        <v>268</v>
      </c>
      <c r="B268" s="136" t="s">
        <v>4364</v>
      </c>
      <c r="C268" s="135">
        <v>244</v>
      </c>
      <c r="D268" s="135" t="b">
        <v>1</v>
      </c>
      <c r="E268" s="136" t="s">
        <v>941</v>
      </c>
      <c r="F268" s="136" t="s">
        <v>2142</v>
      </c>
      <c r="G268" s="136" t="s">
        <v>943</v>
      </c>
      <c r="H268" s="136" t="s">
        <v>2143</v>
      </c>
      <c r="I268" s="136" t="s">
        <v>8797</v>
      </c>
      <c r="J268" s="136" t="s">
        <v>941</v>
      </c>
      <c r="K268" s="136" t="s">
        <v>941</v>
      </c>
      <c r="L268" s="136" t="s">
        <v>941</v>
      </c>
      <c r="M268" s="136" t="s">
        <v>941</v>
      </c>
      <c r="N268" s="136" t="s">
        <v>941</v>
      </c>
      <c r="O268" s="136" t="s">
        <v>9145</v>
      </c>
      <c r="P268" s="136" t="s">
        <v>9146</v>
      </c>
      <c r="Q268" s="136" t="s">
        <v>2144</v>
      </c>
      <c r="R268" s="136" t="s">
        <v>948</v>
      </c>
      <c r="S268" s="136" t="s">
        <v>9147</v>
      </c>
      <c r="T268" s="136" t="s">
        <v>9148</v>
      </c>
      <c r="U268" s="136" t="s">
        <v>9149</v>
      </c>
      <c r="V268" s="136" t="s">
        <v>2145</v>
      </c>
      <c r="W268" s="136" t="s">
        <v>2146</v>
      </c>
      <c r="X268" s="136" t="s">
        <v>2147</v>
      </c>
      <c r="Y268" s="136" t="s">
        <v>9150</v>
      </c>
      <c r="Z268" s="136" t="s">
        <v>9151</v>
      </c>
      <c r="AA268" s="136" t="s">
        <v>9152</v>
      </c>
      <c r="AB268" s="136" t="s">
        <v>9153</v>
      </c>
      <c r="AC268" s="136" t="s">
        <v>3192</v>
      </c>
      <c r="AD268" s="136" t="s">
        <v>9154</v>
      </c>
      <c r="AE268" s="136" t="s">
        <v>9155</v>
      </c>
      <c r="AF268" s="136" t="s">
        <v>9156</v>
      </c>
      <c r="AG268" s="136" t="s">
        <v>1270</v>
      </c>
      <c r="AH268" s="136" t="s">
        <v>9157</v>
      </c>
      <c r="AI268" s="136" t="s">
        <v>3967</v>
      </c>
      <c r="AJ268" s="136" t="s">
        <v>9158</v>
      </c>
      <c r="AK268" s="136" t="s">
        <v>948</v>
      </c>
      <c r="AL268" s="136" t="s">
        <v>941</v>
      </c>
      <c r="AM268" s="136" t="s">
        <v>9159</v>
      </c>
      <c r="AN268" s="136" t="s">
        <v>941</v>
      </c>
      <c r="AO268" s="136" t="s">
        <v>941</v>
      </c>
      <c r="AP268" s="136" t="s">
        <v>941</v>
      </c>
      <c r="AQ268" s="136" t="s">
        <v>941</v>
      </c>
      <c r="AR268" s="136" t="s">
        <v>941</v>
      </c>
      <c r="AS268" s="136" t="s">
        <v>941</v>
      </c>
      <c r="AT268" s="136" t="s">
        <v>941</v>
      </c>
      <c r="AU268" s="136" t="s">
        <v>941</v>
      </c>
      <c r="AV268" s="136" t="s">
        <v>941</v>
      </c>
      <c r="AW268" s="136" t="s">
        <v>941</v>
      </c>
      <c r="AX268" s="136" t="s">
        <v>941</v>
      </c>
      <c r="AY268" s="136" t="s">
        <v>941</v>
      </c>
      <c r="AZ268" s="136" t="s">
        <v>941</v>
      </c>
      <c r="BA268" s="136" t="s">
        <v>941</v>
      </c>
      <c r="BB268" s="136" t="s">
        <v>941</v>
      </c>
      <c r="BC268" s="136" t="s">
        <v>941</v>
      </c>
      <c r="BD268" s="136" t="s">
        <v>941</v>
      </c>
      <c r="BE268" s="136" t="s">
        <v>941</v>
      </c>
      <c r="BF268" s="136" t="s">
        <v>941</v>
      </c>
      <c r="BG268" s="136" t="s">
        <v>941</v>
      </c>
      <c r="BH268" s="136" t="s">
        <v>941</v>
      </c>
      <c r="BI268" s="136" t="s">
        <v>941</v>
      </c>
      <c r="BJ268" s="136" t="s">
        <v>941</v>
      </c>
      <c r="BK268" s="136" t="s">
        <v>978</v>
      </c>
      <c r="BL268" s="136" t="s">
        <v>941</v>
      </c>
      <c r="BM268" s="136" t="s">
        <v>941</v>
      </c>
      <c r="BN268" s="136" t="s">
        <v>941</v>
      </c>
      <c r="BO268" s="136" t="s">
        <v>941</v>
      </c>
      <c r="BP268" s="136" t="s">
        <v>941</v>
      </c>
      <c r="BQ268" s="136" t="s">
        <v>941</v>
      </c>
      <c r="BR268" s="136" t="s">
        <v>941</v>
      </c>
      <c r="BS268" s="136" t="s">
        <v>941</v>
      </c>
      <c r="BT268" s="136" t="s">
        <v>941</v>
      </c>
      <c r="BU268" s="136" t="s">
        <v>941</v>
      </c>
      <c r="BV268" s="136" t="s">
        <v>941</v>
      </c>
      <c r="BW268" s="136" t="s">
        <v>941</v>
      </c>
      <c r="BX268" s="136" t="s">
        <v>941</v>
      </c>
      <c r="BY268" s="136" t="s">
        <v>941</v>
      </c>
      <c r="BZ268" s="136" t="s">
        <v>941</v>
      </c>
      <c r="CA268" s="136" t="s">
        <v>941</v>
      </c>
      <c r="CB268" s="136" t="s">
        <v>978</v>
      </c>
      <c r="CC268" s="136" t="s">
        <v>948</v>
      </c>
      <c r="CD268" s="136" t="s">
        <v>941</v>
      </c>
      <c r="CE268" s="136" t="s">
        <v>948</v>
      </c>
      <c r="CF268" s="136" t="s">
        <v>941</v>
      </c>
      <c r="CG268" s="136" t="s">
        <v>948</v>
      </c>
      <c r="CH268" s="136" t="s">
        <v>948</v>
      </c>
      <c r="CI268" s="136" t="s">
        <v>941</v>
      </c>
      <c r="CJ268" s="136" t="s">
        <v>941</v>
      </c>
      <c r="CK268" s="136" t="s">
        <v>941</v>
      </c>
      <c r="CL268" s="136" t="s">
        <v>941</v>
      </c>
      <c r="CM268" s="136" t="s">
        <v>941</v>
      </c>
      <c r="CN268" s="136" t="s">
        <v>948</v>
      </c>
      <c r="CO268" s="136" t="s">
        <v>540</v>
      </c>
      <c r="CP268" s="136" t="s">
        <v>941</v>
      </c>
      <c r="CQ268" s="136" t="s">
        <v>941</v>
      </c>
      <c r="CR268" s="136" t="s">
        <v>941</v>
      </c>
      <c r="CS268" s="136" t="s">
        <v>941</v>
      </c>
      <c r="CT268" s="136" t="s">
        <v>941</v>
      </c>
      <c r="CU268" s="136" t="s">
        <v>941</v>
      </c>
      <c r="CV268" s="136" t="s">
        <v>941</v>
      </c>
      <c r="CW268" s="136" t="s">
        <v>941</v>
      </c>
      <c r="CX268" s="136" t="s">
        <v>941</v>
      </c>
      <c r="CY268" s="136" t="s">
        <v>941</v>
      </c>
      <c r="CZ268" s="136" t="s">
        <v>941</v>
      </c>
      <c r="DA268" s="136" t="s">
        <v>941</v>
      </c>
      <c r="DB268" s="136" t="s">
        <v>941</v>
      </c>
      <c r="DC268" s="136" t="s">
        <v>941</v>
      </c>
      <c r="DD268" s="136" t="s">
        <v>941</v>
      </c>
      <c r="DE268" s="136" t="s">
        <v>941</v>
      </c>
      <c r="DF268" s="136" t="s">
        <v>941</v>
      </c>
      <c r="DG268" s="136" t="s">
        <v>941</v>
      </c>
      <c r="DH268" s="136" t="s">
        <v>941</v>
      </c>
      <c r="DI268" s="136" t="s">
        <v>941</v>
      </c>
      <c r="DJ268" s="136" t="s">
        <v>1353</v>
      </c>
      <c r="DK268" s="137">
        <v>42766.609189814815</v>
      </c>
      <c r="DL268" s="136" t="s">
        <v>1353</v>
      </c>
      <c r="DM268" s="137">
        <v>42766.609189814815</v>
      </c>
      <c r="DN268" s="133">
        <v>42086.590740740743</v>
      </c>
      <c r="DO268" s="132" t="s">
        <v>957</v>
      </c>
      <c r="DP268" s="133">
        <v>42086.590740740743</v>
      </c>
    </row>
    <row r="269" spans="1:120" ht="43.5" x14ac:dyDescent="0.35">
      <c r="A269" s="135">
        <v>269</v>
      </c>
      <c r="B269" s="136" t="s">
        <v>4364</v>
      </c>
      <c r="C269" s="135">
        <v>28</v>
      </c>
      <c r="D269" s="135" t="b">
        <v>1</v>
      </c>
      <c r="E269" s="136" t="s">
        <v>941</v>
      </c>
      <c r="F269" s="136" t="s">
        <v>1737</v>
      </c>
      <c r="G269" s="136" t="s">
        <v>1135</v>
      </c>
      <c r="H269" s="136" t="s">
        <v>1738</v>
      </c>
      <c r="I269" s="136" t="s">
        <v>7913</v>
      </c>
      <c r="J269" s="136" t="s">
        <v>1739</v>
      </c>
      <c r="K269" s="136" t="s">
        <v>350</v>
      </c>
      <c r="L269" s="136" t="s">
        <v>1738</v>
      </c>
      <c r="M269" s="136" t="s">
        <v>1740</v>
      </c>
      <c r="N269" s="136" t="s">
        <v>1741</v>
      </c>
      <c r="O269" s="136" t="s">
        <v>9160</v>
      </c>
      <c r="P269" s="136" t="s">
        <v>9161</v>
      </c>
      <c r="Q269" s="136" t="s">
        <v>948</v>
      </c>
      <c r="R269" s="136" t="s">
        <v>948</v>
      </c>
      <c r="S269" s="136" t="s">
        <v>9162</v>
      </c>
      <c r="T269" s="136" t="s">
        <v>9163</v>
      </c>
      <c r="U269" s="136" t="s">
        <v>9164</v>
      </c>
      <c r="V269" s="136" t="s">
        <v>3733</v>
      </c>
      <c r="W269" s="136" t="s">
        <v>3734</v>
      </c>
      <c r="X269" s="136" t="s">
        <v>3735</v>
      </c>
      <c r="Y269" s="136" t="s">
        <v>9165</v>
      </c>
      <c r="Z269" s="136" t="s">
        <v>9166</v>
      </c>
      <c r="AA269" s="136" t="s">
        <v>948</v>
      </c>
      <c r="AB269" s="136" t="s">
        <v>9167</v>
      </c>
      <c r="AC269" s="136" t="s">
        <v>948</v>
      </c>
      <c r="AD269" s="136" t="s">
        <v>9167</v>
      </c>
      <c r="AE269" s="136" t="s">
        <v>9168</v>
      </c>
      <c r="AF269" s="136" t="s">
        <v>9169</v>
      </c>
      <c r="AG269" s="136" t="s">
        <v>3736</v>
      </c>
      <c r="AH269" s="136" t="s">
        <v>9170</v>
      </c>
      <c r="AI269" s="136" t="s">
        <v>948</v>
      </c>
      <c r="AJ269" s="136" t="s">
        <v>9171</v>
      </c>
      <c r="AK269" s="136" t="s">
        <v>948</v>
      </c>
      <c r="AL269" s="136" t="s">
        <v>941</v>
      </c>
      <c r="AM269" s="136" t="s">
        <v>9172</v>
      </c>
      <c r="AN269" s="136" t="s">
        <v>941</v>
      </c>
      <c r="AO269" s="136" t="s">
        <v>941</v>
      </c>
      <c r="AP269" s="136" t="s">
        <v>941</v>
      </c>
      <c r="AQ269" s="136" t="s">
        <v>941</v>
      </c>
      <c r="AR269" s="136" t="s">
        <v>941</v>
      </c>
      <c r="AS269" s="136" t="s">
        <v>941</v>
      </c>
      <c r="AT269" s="136" t="s">
        <v>941</v>
      </c>
      <c r="AU269" s="136" t="s">
        <v>941</v>
      </c>
      <c r="AV269" s="136" t="s">
        <v>941</v>
      </c>
      <c r="AW269" s="136" t="s">
        <v>941</v>
      </c>
      <c r="AX269" s="136" t="s">
        <v>941</v>
      </c>
      <c r="AY269" s="136" t="s">
        <v>941</v>
      </c>
      <c r="AZ269" s="136" t="s">
        <v>941</v>
      </c>
      <c r="BA269" s="136" t="s">
        <v>941</v>
      </c>
      <c r="BB269" s="136" t="s">
        <v>941</v>
      </c>
      <c r="BC269" s="136" t="s">
        <v>941</v>
      </c>
      <c r="BD269" s="136" t="s">
        <v>941</v>
      </c>
      <c r="BE269" s="136" t="s">
        <v>941</v>
      </c>
      <c r="BF269" s="136" t="s">
        <v>941</v>
      </c>
      <c r="BG269" s="136" t="s">
        <v>941</v>
      </c>
      <c r="BH269" s="136" t="s">
        <v>941</v>
      </c>
      <c r="BI269" s="136" t="s">
        <v>941</v>
      </c>
      <c r="BJ269" s="136" t="s">
        <v>941</v>
      </c>
      <c r="BK269" s="136" t="s">
        <v>1602</v>
      </c>
      <c r="BL269" s="136" t="s">
        <v>941</v>
      </c>
      <c r="BM269" s="136" t="s">
        <v>941</v>
      </c>
      <c r="BN269" s="136" t="s">
        <v>941</v>
      </c>
      <c r="BO269" s="136" t="s">
        <v>941</v>
      </c>
      <c r="BP269" s="136" t="s">
        <v>941</v>
      </c>
      <c r="BQ269" s="136" t="s">
        <v>941</v>
      </c>
      <c r="BR269" s="136" t="s">
        <v>9173</v>
      </c>
      <c r="BS269" s="136" t="s">
        <v>1052</v>
      </c>
      <c r="BT269" s="136" t="s">
        <v>941</v>
      </c>
      <c r="BU269" s="136" t="s">
        <v>941</v>
      </c>
      <c r="BV269" s="136" t="s">
        <v>941</v>
      </c>
      <c r="BW269" s="136" t="s">
        <v>941</v>
      </c>
      <c r="BX269" s="136" t="s">
        <v>941</v>
      </c>
      <c r="BY269" s="136" t="s">
        <v>941</v>
      </c>
      <c r="BZ269" s="136" t="s">
        <v>941</v>
      </c>
      <c r="CA269" s="136" t="s">
        <v>941</v>
      </c>
      <c r="CB269" s="136" t="s">
        <v>3420</v>
      </c>
      <c r="CC269" s="136" t="s">
        <v>948</v>
      </c>
      <c r="CD269" s="136" t="s">
        <v>941</v>
      </c>
      <c r="CE269" s="136" t="s">
        <v>948</v>
      </c>
      <c r="CF269" s="136" t="s">
        <v>941</v>
      </c>
      <c r="CG269" s="136" t="s">
        <v>948</v>
      </c>
      <c r="CH269" s="136" t="s">
        <v>1791</v>
      </c>
      <c r="CI269" s="136" t="s">
        <v>9174</v>
      </c>
      <c r="CJ269" s="136" t="s">
        <v>9175</v>
      </c>
      <c r="CK269" s="136" t="s">
        <v>9176</v>
      </c>
      <c r="CL269" s="136" t="s">
        <v>941</v>
      </c>
      <c r="CM269" s="136" t="s">
        <v>941</v>
      </c>
      <c r="CN269" s="136" t="s">
        <v>9174</v>
      </c>
      <c r="CO269" s="136" t="s">
        <v>540</v>
      </c>
      <c r="CP269" s="136" t="s">
        <v>941</v>
      </c>
      <c r="CQ269" s="136" t="s">
        <v>941</v>
      </c>
      <c r="CR269" s="136" t="s">
        <v>941</v>
      </c>
      <c r="CS269" s="136" t="s">
        <v>941</v>
      </c>
      <c r="CT269" s="136" t="s">
        <v>941</v>
      </c>
      <c r="CU269" s="136" t="s">
        <v>941</v>
      </c>
      <c r="CV269" s="136" t="s">
        <v>941</v>
      </c>
      <c r="CW269" s="136" t="s">
        <v>941</v>
      </c>
      <c r="CX269" s="136" t="s">
        <v>941</v>
      </c>
      <c r="CY269" s="136" t="s">
        <v>941</v>
      </c>
      <c r="CZ269" s="136" t="s">
        <v>941</v>
      </c>
      <c r="DA269" s="136" t="s">
        <v>941</v>
      </c>
      <c r="DB269" s="136" t="s">
        <v>941</v>
      </c>
      <c r="DC269" s="136" t="s">
        <v>941</v>
      </c>
      <c r="DD269" s="136" t="s">
        <v>941</v>
      </c>
      <c r="DE269" s="136" t="s">
        <v>941</v>
      </c>
      <c r="DF269" s="136" t="s">
        <v>941</v>
      </c>
      <c r="DG269" s="136" t="s">
        <v>941</v>
      </c>
      <c r="DH269" s="136" t="s">
        <v>941</v>
      </c>
      <c r="DI269" s="136" t="s">
        <v>941</v>
      </c>
      <c r="DJ269" s="136" t="s">
        <v>1353</v>
      </c>
      <c r="DK269" s="137">
        <v>42766.650648148148</v>
      </c>
      <c r="DL269" s="136" t="s">
        <v>1353</v>
      </c>
      <c r="DM269" s="137">
        <v>42766.650648148148</v>
      </c>
      <c r="DN269" s="133">
        <v>42086.590763888889</v>
      </c>
      <c r="DO269" s="132" t="s">
        <v>957</v>
      </c>
      <c r="DP269" s="133">
        <v>42086.590763888889</v>
      </c>
    </row>
    <row r="270" spans="1:120" ht="43.5" x14ac:dyDescent="0.35">
      <c r="A270" s="135">
        <v>270</v>
      </c>
      <c r="B270" s="136" t="s">
        <v>4364</v>
      </c>
      <c r="C270" s="135">
        <v>62</v>
      </c>
      <c r="D270" s="135" t="b">
        <v>1</v>
      </c>
      <c r="E270" s="136" t="s">
        <v>941</v>
      </c>
      <c r="F270" s="136" t="s">
        <v>3287</v>
      </c>
      <c r="G270" s="136" t="s">
        <v>1672</v>
      </c>
      <c r="H270" s="136" t="s">
        <v>3288</v>
      </c>
      <c r="I270" s="136" t="s">
        <v>6209</v>
      </c>
      <c r="J270" s="136" t="s">
        <v>3290</v>
      </c>
      <c r="K270" s="136" t="s">
        <v>941</v>
      </c>
      <c r="L270" s="136" t="s">
        <v>3288</v>
      </c>
      <c r="M270" s="136" t="s">
        <v>3291</v>
      </c>
      <c r="N270" s="136" t="s">
        <v>3292</v>
      </c>
      <c r="O270" s="136" t="s">
        <v>9177</v>
      </c>
      <c r="P270" s="136" t="s">
        <v>9178</v>
      </c>
      <c r="Q270" s="136" t="s">
        <v>948</v>
      </c>
      <c r="R270" s="136" t="s">
        <v>948</v>
      </c>
      <c r="S270" s="136" t="s">
        <v>9179</v>
      </c>
      <c r="T270" s="136" t="s">
        <v>9180</v>
      </c>
      <c r="U270" s="136" t="s">
        <v>9181</v>
      </c>
      <c r="V270" s="136" t="s">
        <v>9182</v>
      </c>
      <c r="W270" s="136" t="s">
        <v>948</v>
      </c>
      <c r="X270" s="136" t="s">
        <v>9182</v>
      </c>
      <c r="Y270" s="136" t="s">
        <v>9183</v>
      </c>
      <c r="Z270" s="136" t="s">
        <v>9184</v>
      </c>
      <c r="AA270" s="136" t="s">
        <v>9185</v>
      </c>
      <c r="AB270" s="136" t="s">
        <v>9186</v>
      </c>
      <c r="AC270" s="136" t="s">
        <v>9187</v>
      </c>
      <c r="AD270" s="136" t="s">
        <v>9188</v>
      </c>
      <c r="AE270" s="136" t="s">
        <v>9189</v>
      </c>
      <c r="AF270" s="136" t="s">
        <v>9190</v>
      </c>
      <c r="AG270" s="136" t="s">
        <v>1344</v>
      </c>
      <c r="AH270" s="136" t="s">
        <v>9191</v>
      </c>
      <c r="AI270" s="136" t="s">
        <v>3197</v>
      </c>
      <c r="AJ270" s="136" t="s">
        <v>948</v>
      </c>
      <c r="AK270" s="136" t="s">
        <v>948</v>
      </c>
      <c r="AL270" s="136" t="s">
        <v>941</v>
      </c>
      <c r="AM270" s="136" t="s">
        <v>9192</v>
      </c>
      <c r="AN270" s="136" t="s">
        <v>941</v>
      </c>
      <c r="AO270" s="136" t="s">
        <v>941</v>
      </c>
      <c r="AP270" s="136" t="s">
        <v>941</v>
      </c>
      <c r="AQ270" s="136" t="s">
        <v>941</v>
      </c>
      <c r="AR270" s="136" t="s">
        <v>941</v>
      </c>
      <c r="AS270" s="136" t="s">
        <v>941</v>
      </c>
      <c r="AT270" s="136" t="s">
        <v>941</v>
      </c>
      <c r="AU270" s="136" t="s">
        <v>941</v>
      </c>
      <c r="AV270" s="136" t="s">
        <v>941</v>
      </c>
      <c r="AW270" s="136" t="s">
        <v>941</v>
      </c>
      <c r="AX270" s="136" t="s">
        <v>941</v>
      </c>
      <c r="AY270" s="136" t="s">
        <v>941</v>
      </c>
      <c r="AZ270" s="136" t="s">
        <v>941</v>
      </c>
      <c r="BA270" s="136" t="s">
        <v>941</v>
      </c>
      <c r="BB270" s="136" t="s">
        <v>941</v>
      </c>
      <c r="BC270" s="136" t="s">
        <v>941</v>
      </c>
      <c r="BD270" s="136" t="s">
        <v>941</v>
      </c>
      <c r="BE270" s="136" t="s">
        <v>941</v>
      </c>
      <c r="BF270" s="136" t="s">
        <v>941</v>
      </c>
      <c r="BG270" s="136" t="s">
        <v>941</v>
      </c>
      <c r="BH270" s="136" t="s">
        <v>941</v>
      </c>
      <c r="BI270" s="136" t="s">
        <v>941</v>
      </c>
      <c r="BJ270" s="136" t="s">
        <v>941</v>
      </c>
      <c r="BK270" s="136" t="s">
        <v>9193</v>
      </c>
      <c r="BL270" s="136" t="s">
        <v>948</v>
      </c>
      <c r="BM270" s="136" t="s">
        <v>941</v>
      </c>
      <c r="BN270" s="136" t="s">
        <v>948</v>
      </c>
      <c r="BO270" s="136" t="s">
        <v>948</v>
      </c>
      <c r="BP270" s="136" t="s">
        <v>2743</v>
      </c>
      <c r="BQ270" s="136" t="s">
        <v>948</v>
      </c>
      <c r="BR270" s="136" t="s">
        <v>941</v>
      </c>
      <c r="BS270" s="136" t="s">
        <v>941</v>
      </c>
      <c r="BT270" s="136" t="s">
        <v>941</v>
      </c>
      <c r="BU270" s="136" t="s">
        <v>941</v>
      </c>
      <c r="BV270" s="136" t="s">
        <v>941</v>
      </c>
      <c r="BW270" s="136" t="s">
        <v>941</v>
      </c>
      <c r="BX270" s="136" t="s">
        <v>941</v>
      </c>
      <c r="BY270" s="136" t="s">
        <v>941</v>
      </c>
      <c r="BZ270" s="136" t="s">
        <v>941</v>
      </c>
      <c r="CA270" s="136" t="s">
        <v>941</v>
      </c>
      <c r="CB270" s="136" t="s">
        <v>9194</v>
      </c>
      <c r="CC270" s="136" t="s">
        <v>948</v>
      </c>
      <c r="CD270" s="136" t="s">
        <v>941</v>
      </c>
      <c r="CE270" s="136" t="s">
        <v>948</v>
      </c>
      <c r="CF270" s="136" t="s">
        <v>941</v>
      </c>
      <c r="CG270" s="136" t="s">
        <v>948</v>
      </c>
      <c r="CH270" s="136" t="s">
        <v>948</v>
      </c>
      <c r="CI270" s="136" t="s">
        <v>941</v>
      </c>
      <c r="CJ270" s="136" t="s">
        <v>941</v>
      </c>
      <c r="CK270" s="136" t="s">
        <v>941</v>
      </c>
      <c r="CL270" s="136" t="s">
        <v>941</v>
      </c>
      <c r="CM270" s="136" t="s">
        <v>941</v>
      </c>
      <c r="CN270" s="136" t="s">
        <v>948</v>
      </c>
      <c r="CO270" s="136" t="s">
        <v>540</v>
      </c>
      <c r="CP270" s="136" t="s">
        <v>941</v>
      </c>
      <c r="CQ270" s="136" t="s">
        <v>941</v>
      </c>
      <c r="CR270" s="136" t="s">
        <v>941</v>
      </c>
      <c r="CS270" s="136" t="s">
        <v>941</v>
      </c>
      <c r="CT270" s="136" t="s">
        <v>941</v>
      </c>
      <c r="CU270" s="136" t="s">
        <v>941</v>
      </c>
      <c r="CV270" s="136" t="s">
        <v>941</v>
      </c>
      <c r="CW270" s="136" t="s">
        <v>941</v>
      </c>
      <c r="CX270" s="136" t="s">
        <v>941</v>
      </c>
      <c r="CY270" s="136" t="s">
        <v>941</v>
      </c>
      <c r="CZ270" s="136" t="s">
        <v>941</v>
      </c>
      <c r="DA270" s="136" t="s">
        <v>941</v>
      </c>
      <c r="DB270" s="136" t="s">
        <v>941</v>
      </c>
      <c r="DC270" s="136" t="s">
        <v>941</v>
      </c>
      <c r="DD270" s="136" t="s">
        <v>941</v>
      </c>
      <c r="DE270" s="136" t="s">
        <v>941</v>
      </c>
      <c r="DF270" s="136" t="s">
        <v>941</v>
      </c>
      <c r="DG270" s="136" t="s">
        <v>941</v>
      </c>
      <c r="DH270" s="136" t="s">
        <v>941</v>
      </c>
      <c r="DI270" s="136" t="s">
        <v>941</v>
      </c>
      <c r="DJ270" s="136" t="s">
        <v>1353</v>
      </c>
      <c r="DK270" s="137">
        <v>42766.654537037037</v>
      </c>
      <c r="DL270" s="136" t="s">
        <v>1353</v>
      </c>
      <c r="DM270" s="137">
        <v>42766.654537037037</v>
      </c>
      <c r="DN270" s="133">
        <v>42086.590787037036</v>
      </c>
      <c r="DO270" s="132" t="s">
        <v>957</v>
      </c>
      <c r="DP270" s="133">
        <v>42086.590787037036</v>
      </c>
    </row>
    <row r="271" spans="1:120" ht="101.5" x14ac:dyDescent="0.35">
      <c r="A271" s="135">
        <v>271</v>
      </c>
      <c r="B271" s="136" t="s">
        <v>4364</v>
      </c>
      <c r="C271" s="135">
        <v>245</v>
      </c>
      <c r="D271" s="135" t="b">
        <v>1</v>
      </c>
      <c r="E271" s="136" t="s">
        <v>941</v>
      </c>
      <c r="F271" s="136" t="s">
        <v>3779</v>
      </c>
      <c r="G271" s="136" t="s">
        <v>9195</v>
      </c>
      <c r="H271" s="136" t="s">
        <v>3780</v>
      </c>
      <c r="I271" s="136" t="s">
        <v>7872</v>
      </c>
      <c r="J271" s="136" t="s">
        <v>3781</v>
      </c>
      <c r="K271" s="136" t="s">
        <v>941</v>
      </c>
      <c r="L271" s="136" t="s">
        <v>1871</v>
      </c>
      <c r="M271" s="136" t="s">
        <v>3782</v>
      </c>
      <c r="N271" s="136" t="s">
        <v>9196</v>
      </c>
      <c r="O271" s="136" t="s">
        <v>9197</v>
      </c>
      <c r="P271" s="136" t="s">
        <v>9198</v>
      </c>
      <c r="Q271" s="136" t="s">
        <v>9199</v>
      </c>
      <c r="R271" s="136" t="s">
        <v>948</v>
      </c>
      <c r="S271" s="136" t="s">
        <v>9200</v>
      </c>
      <c r="T271" s="136" t="s">
        <v>9201</v>
      </c>
      <c r="U271" s="136" t="s">
        <v>9202</v>
      </c>
      <c r="V271" s="136" t="s">
        <v>9203</v>
      </c>
      <c r="W271" s="136" t="s">
        <v>9204</v>
      </c>
      <c r="X271" s="136" t="s">
        <v>9205</v>
      </c>
      <c r="Y271" s="136" t="s">
        <v>9206</v>
      </c>
      <c r="Z271" s="136" t="s">
        <v>9207</v>
      </c>
      <c r="AA271" s="136" t="s">
        <v>9208</v>
      </c>
      <c r="AB271" s="136" t="s">
        <v>9209</v>
      </c>
      <c r="AC271" s="136" t="s">
        <v>9210</v>
      </c>
      <c r="AD271" s="136" t="s">
        <v>9211</v>
      </c>
      <c r="AE271" s="136" t="s">
        <v>9212</v>
      </c>
      <c r="AF271" s="136" t="s">
        <v>9213</v>
      </c>
      <c r="AG271" s="136" t="s">
        <v>1873</v>
      </c>
      <c r="AH271" s="136" t="s">
        <v>9214</v>
      </c>
      <c r="AI271" s="136" t="s">
        <v>9215</v>
      </c>
      <c r="AJ271" s="136" t="s">
        <v>9216</v>
      </c>
      <c r="AK271" s="136" t="s">
        <v>948</v>
      </c>
      <c r="AL271" s="136" t="s">
        <v>941</v>
      </c>
      <c r="AM271" s="136" t="s">
        <v>9217</v>
      </c>
      <c r="AN271" s="136" t="s">
        <v>941</v>
      </c>
      <c r="AO271" s="136" t="s">
        <v>941</v>
      </c>
      <c r="AP271" s="136" t="s">
        <v>941</v>
      </c>
      <c r="AQ271" s="136" t="s">
        <v>941</v>
      </c>
      <c r="AR271" s="136" t="s">
        <v>941</v>
      </c>
      <c r="AS271" s="136" t="s">
        <v>941</v>
      </c>
      <c r="AT271" s="136" t="s">
        <v>941</v>
      </c>
      <c r="AU271" s="136" t="s">
        <v>941</v>
      </c>
      <c r="AV271" s="136" t="s">
        <v>941</v>
      </c>
      <c r="AW271" s="136" t="s">
        <v>941</v>
      </c>
      <c r="AX271" s="136" t="s">
        <v>941</v>
      </c>
      <c r="AY271" s="136" t="s">
        <v>941</v>
      </c>
      <c r="AZ271" s="136" t="s">
        <v>941</v>
      </c>
      <c r="BA271" s="136" t="s">
        <v>941</v>
      </c>
      <c r="BB271" s="136" t="s">
        <v>941</v>
      </c>
      <c r="BC271" s="136" t="s">
        <v>941</v>
      </c>
      <c r="BD271" s="136" t="s">
        <v>941</v>
      </c>
      <c r="BE271" s="136" t="s">
        <v>941</v>
      </c>
      <c r="BF271" s="136" t="s">
        <v>941</v>
      </c>
      <c r="BG271" s="136" t="s">
        <v>941</v>
      </c>
      <c r="BH271" s="136" t="s">
        <v>941</v>
      </c>
      <c r="BI271" s="136" t="s">
        <v>941</v>
      </c>
      <c r="BJ271" s="136" t="s">
        <v>941</v>
      </c>
      <c r="BK271" s="136" t="s">
        <v>1349</v>
      </c>
      <c r="BL271" s="136" t="s">
        <v>941</v>
      </c>
      <c r="BM271" s="136" t="s">
        <v>941</v>
      </c>
      <c r="BN271" s="136" t="s">
        <v>941</v>
      </c>
      <c r="BO271" s="136" t="s">
        <v>941</v>
      </c>
      <c r="BP271" s="136" t="s">
        <v>941</v>
      </c>
      <c r="BQ271" s="136" t="s">
        <v>4201</v>
      </c>
      <c r="BR271" s="136" t="s">
        <v>941</v>
      </c>
      <c r="BS271" s="136" t="s">
        <v>941</v>
      </c>
      <c r="BT271" s="136" t="s">
        <v>941</v>
      </c>
      <c r="BU271" s="136" t="s">
        <v>941</v>
      </c>
      <c r="BV271" s="136" t="s">
        <v>941</v>
      </c>
      <c r="BW271" s="136" t="s">
        <v>941</v>
      </c>
      <c r="BX271" s="136" t="s">
        <v>941</v>
      </c>
      <c r="BY271" s="136" t="s">
        <v>941</v>
      </c>
      <c r="BZ271" s="136" t="s">
        <v>941</v>
      </c>
      <c r="CA271" s="136" t="s">
        <v>941</v>
      </c>
      <c r="CB271" s="136" t="s">
        <v>9218</v>
      </c>
      <c r="CC271" s="136" t="s">
        <v>948</v>
      </c>
      <c r="CD271" s="136" t="s">
        <v>941</v>
      </c>
      <c r="CE271" s="136" t="s">
        <v>948</v>
      </c>
      <c r="CF271" s="136" t="s">
        <v>941</v>
      </c>
      <c r="CG271" s="136" t="s">
        <v>948</v>
      </c>
      <c r="CH271" s="136" t="s">
        <v>2245</v>
      </c>
      <c r="CI271" s="136" t="s">
        <v>9219</v>
      </c>
      <c r="CJ271" s="136" t="s">
        <v>941</v>
      </c>
      <c r="CK271" s="136" t="s">
        <v>941</v>
      </c>
      <c r="CL271" s="136" t="s">
        <v>941</v>
      </c>
      <c r="CM271" s="136" t="s">
        <v>941</v>
      </c>
      <c r="CN271" s="136" t="s">
        <v>948</v>
      </c>
      <c r="CO271" s="136" t="s">
        <v>540</v>
      </c>
      <c r="CP271" s="136" t="s">
        <v>941</v>
      </c>
      <c r="CQ271" s="136" t="s">
        <v>941</v>
      </c>
      <c r="CR271" s="136" t="s">
        <v>941</v>
      </c>
      <c r="CS271" s="136" t="s">
        <v>941</v>
      </c>
      <c r="CT271" s="136" t="s">
        <v>941</v>
      </c>
      <c r="CU271" s="136" t="s">
        <v>941</v>
      </c>
      <c r="CV271" s="136" t="s">
        <v>941</v>
      </c>
      <c r="CW271" s="136" t="s">
        <v>941</v>
      </c>
      <c r="CX271" s="136" t="s">
        <v>941</v>
      </c>
      <c r="CY271" s="136" t="s">
        <v>941</v>
      </c>
      <c r="CZ271" s="136" t="s">
        <v>941</v>
      </c>
      <c r="DA271" s="136" t="s">
        <v>941</v>
      </c>
      <c r="DB271" s="136" t="s">
        <v>941</v>
      </c>
      <c r="DC271" s="136" t="s">
        <v>941</v>
      </c>
      <c r="DD271" s="136" t="s">
        <v>941</v>
      </c>
      <c r="DE271" s="136" t="s">
        <v>941</v>
      </c>
      <c r="DF271" s="136" t="s">
        <v>941</v>
      </c>
      <c r="DG271" s="136" t="s">
        <v>941</v>
      </c>
      <c r="DH271" s="136" t="s">
        <v>941</v>
      </c>
      <c r="DI271" s="136" t="s">
        <v>941</v>
      </c>
      <c r="DJ271" s="136" t="s">
        <v>1353</v>
      </c>
      <c r="DK271" s="137">
        <v>42766.661458333336</v>
      </c>
      <c r="DL271" s="136" t="s">
        <v>1353</v>
      </c>
      <c r="DM271" s="137">
        <v>42766.661458333336</v>
      </c>
      <c r="DN271" s="133">
        <v>42086.590810185182</v>
      </c>
      <c r="DO271" s="132" t="s">
        <v>957</v>
      </c>
      <c r="DP271" s="133">
        <v>42086.590810185182</v>
      </c>
    </row>
    <row r="272" spans="1:120" ht="58" x14ac:dyDescent="0.35">
      <c r="A272" s="135">
        <v>272</v>
      </c>
      <c r="B272" s="136" t="s">
        <v>4364</v>
      </c>
      <c r="C272" s="135">
        <v>247</v>
      </c>
      <c r="D272" s="135" t="b">
        <v>1</v>
      </c>
      <c r="E272" s="136" t="s">
        <v>941</v>
      </c>
      <c r="F272" s="136" t="s">
        <v>9220</v>
      </c>
      <c r="G272" s="136" t="s">
        <v>989</v>
      </c>
      <c r="H272" s="136" t="s">
        <v>9221</v>
      </c>
      <c r="I272" s="136" t="s">
        <v>8797</v>
      </c>
      <c r="J272" s="136" t="s">
        <v>9220</v>
      </c>
      <c r="K272" s="136" t="s">
        <v>286</v>
      </c>
      <c r="L272" s="136" t="s">
        <v>9221</v>
      </c>
      <c r="M272" s="136" t="s">
        <v>9222</v>
      </c>
      <c r="N272" s="136" t="s">
        <v>9223</v>
      </c>
      <c r="O272" s="136" t="s">
        <v>9224</v>
      </c>
      <c r="P272" s="136" t="s">
        <v>9225</v>
      </c>
      <c r="Q272" s="136" t="s">
        <v>1459</v>
      </c>
      <c r="R272" s="136" t="s">
        <v>948</v>
      </c>
      <c r="S272" s="136" t="s">
        <v>9226</v>
      </c>
      <c r="T272" s="136" t="s">
        <v>9227</v>
      </c>
      <c r="U272" s="136" t="s">
        <v>9228</v>
      </c>
      <c r="V272" s="136" t="s">
        <v>948</v>
      </c>
      <c r="W272" s="136" t="s">
        <v>948</v>
      </c>
      <c r="X272" s="136" t="s">
        <v>948</v>
      </c>
      <c r="Y272" s="136" t="s">
        <v>9229</v>
      </c>
      <c r="Z272" s="136" t="s">
        <v>9230</v>
      </c>
      <c r="AA272" s="136" t="s">
        <v>9231</v>
      </c>
      <c r="AB272" s="136" t="s">
        <v>9232</v>
      </c>
      <c r="AC272" s="136" t="s">
        <v>3153</v>
      </c>
      <c r="AD272" s="136" t="s">
        <v>9233</v>
      </c>
      <c r="AE272" s="136" t="s">
        <v>9234</v>
      </c>
      <c r="AF272" s="136" t="s">
        <v>9235</v>
      </c>
      <c r="AG272" s="136" t="s">
        <v>1460</v>
      </c>
      <c r="AH272" s="136" t="s">
        <v>9236</v>
      </c>
      <c r="AI272" s="136" t="s">
        <v>3473</v>
      </c>
      <c r="AJ272" s="136" t="s">
        <v>9237</v>
      </c>
      <c r="AK272" s="136" t="s">
        <v>948</v>
      </c>
      <c r="AL272" s="136" t="s">
        <v>941</v>
      </c>
      <c r="AM272" s="136" t="s">
        <v>9238</v>
      </c>
      <c r="AN272" s="136" t="s">
        <v>941</v>
      </c>
      <c r="AO272" s="136" t="s">
        <v>941</v>
      </c>
      <c r="AP272" s="136" t="s">
        <v>941</v>
      </c>
      <c r="AQ272" s="136" t="s">
        <v>941</v>
      </c>
      <c r="AR272" s="136" t="s">
        <v>941</v>
      </c>
      <c r="AS272" s="136" t="s">
        <v>941</v>
      </c>
      <c r="AT272" s="136" t="s">
        <v>941</v>
      </c>
      <c r="AU272" s="136" t="s">
        <v>941</v>
      </c>
      <c r="AV272" s="136" t="s">
        <v>941</v>
      </c>
      <c r="AW272" s="136" t="s">
        <v>941</v>
      </c>
      <c r="AX272" s="136" t="s">
        <v>941</v>
      </c>
      <c r="AY272" s="136" t="s">
        <v>941</v>
      </c>
      <c r="AZ272" s="136" t="s">
        <v>941</v>
      </c>
      <c r="BA272" s="136" t="s">
        <v>941</v>
      </c>
      <c r="BB272" s="136" t="s">
        <v>941</v>
      </c>
      <c r="BC272" s="136" t="s">
        <v>941</v>
      </c>
      <c r="BD272" s="136" t="s">
        <v>941</v>
      </c>
      <c r="BE272" s="136" t="s">
        <v>941</v>
      </c>
      <c r="BF272" s="136" t="s">
        <v>941</v>
      </c>
      <c r="BG272" s="136" t="s">
        <v>941</v>
      </c>
      <c r="BH272" s="136" t="s">
        <v>941</v>
      </c>
      <c r="BI272" s="136" t="s">
        <v>941</v>
      </c>
      <c r="BJ272" s="136" t="s">
        <v>941</v>
      </c>
      <c r="BK272" s="136" t="s">
        <v>941</v>
      </c>
      <c r="BL272" s="136" t="s">
        <v>941</v>
      </c>
      <c r="BM272" s="136" t="s">
        <v>941</v>
      </c>
      <c r="BN272" s="136" t="s">
        <v>941</v>
      </c>
      <c r="BO272" s="136" t="s">
        <v>941</v>
      </c>
      <c r="BP272" s="136" t="s">
        <v>941</v>
      </c>
      <c r="BQ272" s="136" t="s">
        <v>941</v>
      </c>
      <c r="BR272" s="136" t="s">
        <v>941</v>
      </c>
      <c r="BS272" s="136" t="s">
        <v>941</v>
      </c>
      <c r="BT272" s="136" t="s">
        <v>941</v>
      </c>
      <c r="BU272" s="136" t="s">
        <v>941</v>
      </c>
      <c r="BV272" s="136" t="s">
        <v>941</v>
      </c>
      <c r="BW272" s="136" t="s">
        <v>941</v>
      </c>
      <c r="BX272" s="136" t="s">
        <v>941</v>
      </c>
      <c r="BY272" s="136" t="s">
        <v>941</v>
      </c>
      <c r="BZ272" s="136" t="s">
        <v>941</v>
      </c>
      <c r="CA272" s="136" t="s">
        <v>941</v>
      </c>
      <c r="CB272" s="136" t="s">
        <v>948</v>
      </c>
      <c r="CC272" s="136" t="s">
        <v>948</v>
      </c>
      <c r="CD272" s="136" t="s">
        <v>941</v>
      </c>
      <c r="CE272" s="136" t="s">
        <v>948</v>
      </c>
      <c r="CF272" s="136" t="s">
        <v>941</v>
      </c>
      <c r="CG272" s="136" t="s">
        <v>948</v>
      </c>
      <c r="CH272" s="136" t="s">
        <v>948</v>
      </c>
      <c r="CI272" s="136" t="s">
        <v>941</v>
      </c>
      <c r="CJ272" s="136" t="s">
        <v>941</v>
      </c>
      <c r="CK272" s="136" t="s">
        <v>941</v>
      </c>
      <c r="CL272" s="136" t="s">
        <v>941</v>
      </c>
      <c r="CM272" s="136" t="s">
        <v>941</v>
      </c>
      <c r="CN272" s="136" t="s">
        <v>948</v>
      </c>
      <c r="CO272" s="136" t="s">
        <v>540</v>
      </c>
      <c r="CP272" s="136" t="s">
        <v>941</v>
      </c>
      <c r="CQ272" s="136" t="s">
        <v>941</v>
      </c>
      <c r="CR272" s="136" t="s">
        <v>941</v>
      </c>
      <c r="CS272" s="136" t="s">
        <v>941</v>
      </c>
      <c r="CT272" s="136" t="s">
        <v>941</v>
      </c>
      <c r="CU272" s="136" t="s">
        <v>941</v>
      </c>
      <c r="CV272" s="136" t="s">
        <v>941</v>
      </c>
      <c r="CW272" s="136" t="s">
        <v>941</v>
      </c>
      <c r="CX272" s="136" t="s">
        <v>941</v>
      </c>
      <c r="CY272" s="136" t="s">
        <v>941</v>
      </c>
      <c r="CZ272" s="136" t="s">
        <v>941</v>
      </c>
      <c r="DA272" s="136" t="s">
        <v>941</v>
      </c>
      <c r="DB272" s="136" t="s">
        <v>941</v>
      </c>
      <c r="DC272" s="136" t="s">
        <v>941</v>
      </c>
      <c r="DD272" s="136" t="s">
        <v>941</v>
      </c>
      <c r="DE272" s="136" t="s">
        <v>941</v>
      </c>
      <c r="DF272" s="136" t="s">
        <v>941</v>
      </c>
      <c r="DG272" s="136" t="s">
        <v>941</v>
      </c>
      <c r="DH272" s="136" t="s">
        <v>941</v>
      </c>
      <c r="DI272" s="136" t="s">
        <v>941</v>
      </c>
      <c r="DJ272" s="136" t="s">
        <v>1353</v>
      </c>
      <c r="DK272" s="137">
        <v>42767.37332175926</v>
      </c>
      <c r="DL272" s="136" t="s">
        <v>1353</v>
      </c>
      <c r="DM272" s="137">
        <v>42767.37332175926</v>
      </c>
      <c r="DN272" s="133">
        <v>42086.590833333335</v>
      </c>
      <c r="DO272" s="132" t="s">
        <v>957</v>
      </c>
      <c r="DP272" s="133">
        <v>42086.590833333335</v>
      </c>
    </row>
    <row r="273" spans="1:120" ht="87" x14ac:dyDescent="0.35">
      <c r="A273" s="135">
        <v>273</v>
      </c>
      <c r="B273" s="136" t="s">
        <v>4364</v>
      </c>
      <c r="C273" s="135">
        <v>356</v>
      </c>
      <c r="D273" s="135" t="b">
        <v>1</v>
      </c>
      <c r="E273" s="136" t="s">
        <v>941</v>
      </c>
      <c r="F273" s="136" t="s">
        <v>2034</v>
      </c>
      <c r="G273" s="136" t="s">
        <v>989</v>
      </c>
      <c r="H273" s="136" t="s">
        <v>2035</v>
      </c>
      <c r="I273" s="136" t="s">
        <v>7872</v>
      </c>
      <c r="J273" s="136" t="s">
        <v>2034</v>
      </c>
      <c r="K273" s="136" t="s">
        <v>941</v>
      </c>
      <c r="L273" s="136" t="s">
        <v>2035</v>
      </c>
      <c r="M273" s="136" t="s">
        <v>2036</v>
      </c>
      <c r="N273" s="136" t="s">
        <v>2037</v>
      </c>
      <c r="O273" s="136" t="s">
        <v>9239</v>
      </c>
      <c r="P273" s="136" t="s">
        <v>9240</v>
      </c>
      <c r="Q273" s="136" t="s">
        <v>9241</v>
      </c>
      <c r="R273" s="136" t="s">
        <v>948</v>
      </c>
      <c r="S273" s="136" t="s">
        <v>9242</v>
      </c>
      <c r="T273" s="136" t="s">
        <v>9243</v>
      </c>
      <c r="U273" s="136" t="s">
        <v>9244</v>
      </c>
      <c r="V273" s="136" t="s">
        <v>9245</v>
      </c>
      <c r="W273" s="136" t="s">
        <v>9246</v>
      </c>
      <c r="X273" s="136" t="s">
        <v>9247</v>
      </c>
      <c r="Y273" s="136" t="s">
        <v>9248</v>
      </c>
      <c r="Z273" s="136" t="s">
        <v>9249</v>
      </c>
      <c r="AA273" s="136" t="s">
        <v>9250</v>
      </c>
      <c r="AB273" s="136" t="s">
        <v>9251</v>
      </c>
      <c r="AC273" s="136" t="s">
        <v>1925</v>
      </c>
      <c r="AD273" s="136" t="s">
        <v>9252</v>
      </c>
      <c r="AE273" s="136" t="s">
        <v>9253</v>
      </c>
      <c r="AF273" s="136" t="s">
        <v>9254</v>
      </c>
      <c r="AG273" s="136" t="s">
        <v>1632</v>
      </c>
      <c r="AH273" s="136" t="s">
        <v>9255</v>
      </c>
      <c r="AI273" s="136" t="s">
        <v>9256</v>
      </c>
      <c r="AJ273" s="136" t="s">
        <v>9257</v>
      </c>
      <c r="AK273" s="136" t="s">
        <v>948</v>
      </c>
      <c r="AL273" s="136" t="s">
        <v>941</v>
      </c>
      <c r="AM273" s="136" t="s">
        <v>9258</v>
      </c>
      <c r="AN273" s="136" t="s">
        <v>941</v>
      </c>
      <c r="AO273" s="136" t="s">
        <v>941</v>
      </c>
      <c r="AP273" s="136" t="s">
        <v>941</v>
      </c>
      <c r="AQ273" s="136" t="s">
        <v>941</v>
      </c>
      <c r="AR273" s="136" t="s">
        <v>941</v>
      </c>
      <c r="AS273" s="136" t="s">
        <v>941</v>
      </c>
      <c r="AT273" s="136" t="s">
        <v>941</v>
      </c>
      <c r="AU273" s="136" t="s">
        <v>941</v>
      </c>
      <c r="AV273" s="136" t="s">
        <v>941</v>
      </c>
      <c r="AW273" s="136" t="s">
        <v>941</v>
      </c>
      <c r="AX273" s="136" t="s">
        <v>941</v>
      </c>
      <c r="AY273" s="136" t="s">
        <v>941</v>
      </c>
      <c r="AZ273" s="136" t="s">
        <v>941</v>
      </c>
      <c r="BA273" s="136" t="s">
        <v>941</v>
      </c>
      <c r="BB273" s="136" t="s">
        <v>941</v>
      </c>
      <c r="BC273" s="136" t="s">
        <v>941</v>
      </c>
      <c r="BD273" s="136" t="s">
        <v>941</v>
      </c>
      <c r="BE273" s="136" t="s">
        <v>941</v>
      </c>
      <c r="BF273" s="136" t="s">
        <v>941</v>
      </c>
      <c r="BG273" s="136" t="s">
        <v>941</v>
      </c>
      <c r="BH273" s="136" t="s">
        <v>941</v>
      </c>
      <c r="BI273" s="136" t="s">
        <v>941</v>
      </c>
      <c r="BJ273" s="136" t="s">
        <v>941</v>
      </c>
      <c r="BK273" s="136" t="s">
        <v>2137</v>
      </c>
      <c r="BL273" s="136" t="s">
        <v>941</v>
      </c>
      <c r="BM273" s="136" t="s">
        <v>941</v>
      </c>
      <c r="BN273" s="136" t="s">
        <v>941</v>
      </c>
      <c r="BO273" s="136" t="s">
        <v>1201</v>
      </c>
      <c r="BP273" s="136" t="s">
        <v>941</v>
      </c>
      <c r="BQ273" s="136" t="s">
        <v>941</v>
      </c>
      <c r="BR273" s="136" t="s">
        <v>7026</v>
      </c>
      <c r="BS273" s="136" t="s">
        <v>972</v>
      </c>
      <c r="BT273" s="136" t="s">
        <v>9259</v>
      </c>
      <c r="BU273" s="136" t="s">
        <v>9260</v>
      </c>
      <c r="BV273" s="136" t="s">
        <v>9261</v>
      </c>
      <c r="BW273" s="136" t="s">
        <v>3159</v>
      </c>
      <c r="BX273" s="136" t="s">
        <v>941</v>
      </c>
      <c r="BY273" s="136" t="s">
        <v>941</v>
      </c>
      <c r="BZ273" s="136" t="s">
        <v>941</v>
      </c>
      <c r="CA273" s="136" t="s">
        <v>941</v>
      </c>
      <c r="CB273" s="136" t="s">
        <v>9262</v>
      </c>
      <c r="CC273" s="136" t="s">
        <v>948</v>
      </c>
      <c r="CD273" s="136" t="s">
        <v>941</v>
      </c>
      <c r="CE273" s="136" t="s">
        <v>948</v>
      </c>
      <c r="CF273" s="136" t="s">
        <v>941</v>
      </c>
      <c r="CG273" s="136" t="s">
        <v>948</v>
      </c>
      <c r="CH273" s="136" t="s">
        <v>2245</v>
      </c>
      <c r="CI273" s="136" t="s">
        <v>9263</v>
      </c>
      <c r="CJ273" s="136" t="s">
        <v>9264</v>
      </c>
      <c r="CK273" s="136" t="s">
        <v>941</v>
      </c>
      <c r="CL273" s="136" t="s">
        <v>941</v>
      </c>
      <c r="CM273" s="136" t="s">
        <v>9265</v>
      </c>
      <c r="CN273" s="136" t="s">
        <v>9263</v>
      </c>
      <c r="CO273" s="136" t="s">
        <v>9266</v>
      </c>
      <c r="CP273" s="136" t="s">
        <v>941</v>
      </c>
      <c r="CQ273" s="136" t="s">
        <v>941</v>
      </c>
      <c r="CR273" s="136" t="s">
        <v>941</v>
      </c>
      <c r="CS273" s="136" t="s">
        <v>941</v>
      </c>
      <c r="CT273" s="136" t="s">
        <v>941</v>
      </c>
      <c r="CU273" s="136" t="s">
        <v>941</v>
      </c>
      <c r="CV273" s="136" t="s">
        <v>941</v>
      </c>
      <c r="CW273" s="136" t="s">
        <v>941</v>
      </c>
      <c r="CX273" s="136" t="s">
        <v>941</v>
      </c>
      <c r="CY273" s="136" t="s">
        <v>941</v>
      </c>
      <c r="CZ273" s="136" t="s">
        <v>941</v>
      </c>
      <c r="DA273" s="136" t="s">
        <v>941</v>
      </c>
      <c r="DB273" s="136" t="s">
        <v>941</v>
      </c>
      <c r="DC273" s="136" t="s">
        <v>941</v>
      </c>
      <c r="DD273" s="136" t="s">
        <v>941</v>
      </c>
      <c r="DE273" s="136" t="s">
        <v>941</v>
      </c>
      <c r="DF273" s="136" t="s">
        <v>941</v>
      </c>
      <c r="DG273" s="136" t="s">
        <v>941</v>
      </c>
      <c r="DH273" s="136" t="s">
        <v>941</v>
      </c>
      <c r="DI273" s="136" t="s">
        <v>941</v>
      </c>
      <c r="DJ273" s="136" t="s">
        <v>1692</v>
      </c>
      <c r="DK273" s="137">
        <v>42767.388784722221</v>
      </c>
      <c r="DL273" s="136" t="s">
        <v>1692</v>
      </c>
      <c r="DM273" s="137">
        <v>42767.390243055554</v>
      </c>
      <c r="DN273" s="133">
        <v>42086.590844907405</v>
      </c>
      <c r="DO273" s="132" t="s">
        <v>957</v>
      </c>
      <c r="DP273" s="133">
        <v>42086.590844907405</v>
      </c>
    </row>
    <row r="274" spans="1:120" ht="43.5" x14ac:dyDescent="0.35">
      <c r="A274" s="135">
        <v>274</v>
      </c>
      <c r="B274" s="136" t="s">
        <v>4364</v>
      </c>
      <c r="C274" s="135">
        <v>8</v>
      </c>
      <c r="D274" s="135" t="b">
        <v>1</v>
      </c>
      <c r="E274" s="136" t="s">
        <v>941</v>
      </c>
      <c r="F274" s="136" t="s">
        <v>9267</v>
      </c>
      <c r="G274" s="136" t="s">
        <v>1427</v>
      </c>
      <c r="H274" s="136" t="s">
        <v>3077</v>
      </c>
      <c r="I274" s="136" t="s">
        <v>8797</v>
      </c>
      <c r="J274" s="136" t="s">
        <v>9267</v>
      </c>
      <c r="K274" s="136" t="s">
        <v>941</v>
      </c>
      <c r="L274" s="136" t="s">
        <v>3077</v>
      </c>
      <c r="M274" s="136" t="s">
        <v>3077</v>
      </c>
      <c r="N274" s="136" t="s">
        <v>9268</v>
      </c>
      <c r="O274" s="136" t="s">
        <v>9269</v>
      </c>
      <c r="P274" s="136" t="s">
        <v>3079</v>
      </c>
      <c r="Q274" s="136" t="s">
        <v>948</v>
      </c>
      <c r="R274" s="136" t="s">
        <v>948</v>
      </c>
      <c r="S274" s="136" t="s">
        <v>9270</v>
      </c>
      <c r="T274" s="136" t="s">
        <v>9271</v>
      </c>
      <c r="U274" s="136" t="s">
        <v>9272</v>
      </c>
      <c r="V274" s="136" t="s">
        <v>3765</v>
      </c>
      <c r="W274" s="136" t="s">
        <v>3766</v>
      </c>
      <c r="X274" s="136" t="s">
        <v>3767</v>
      </c>
      <c r="Y274" s="136" t="s">
        <v>9273</v>
      </c>
      <c r="Z274" s="136" t="s">
        <v>9274</v>
      </c>
      <c r="AA274" s="136" t="s">
        <v>9275</v>
      </c>
      <c r="AB274" s="136" t="s">
        <v>9276</v>
      </c>
      <c r="AC274" s="136" t="s">
        <v>948</v>
      </c>
      <c r="AD274" s="136" t="s">
        <v>9276</v>
      </c>
      <c r="AE274" s="136" t="s">
        <v>9277</v>
      </c>
      <c r="AF274" s="136" t="s">
        <v>9278</v>
      </c>
      <c r="AG274" s="136" t="s">
        <v>987</v>
      </c>
      <c r="AH274" s="136" t="s">
        <v>9279</v>
      </c>
      <c r="AI274" s="136" t="s">
        <v>2010</v>
      </c>
      <c r="AJ274" s="136" t="s">
        <v>2033</v>
      </c>
      <c r="AK274" s="136" t="s">
        <v>948</v>
      </c>
      <c r="AL274" s="136" t="s">
        <v>941</v>
      </c>
      <c r="AM274" s="136" t="s">
        <v>9280</v>
      </c>
      <c r="AN274" s="136" t="s">
        <v>941</v>
      </c>
      <c r="AO274" s="136" t="s">
        <v>941</v>
      </c>
      <c r="AP274" s="136" t="s">
        <v>941</v>
      </c>
      <c r="AQ274" s="136" t="s">
        <v>941</v>
      </c>
      <c r="AR274" s="136" t="s">
        <v>941</v>
      </c>
      <c r="AS274" s="136" t="s">
        <v>941</v>
      </c>
      <c r="AT274" s="136" t="s">
        <v>941</v>
      </c>
      <c r="AU274" s="136" t="s">
        <v>941</v>
      </c>
      <c r="AV274" s="136" t="s">
        <v>941</v>
      </c>
      <c r="AW274" s="136" t="s">
        <v>941</v>
      </c>
      <c r="AX274" s="136" t="s">
        <v>941</v>
      </c>
      <c r="AY274" s="136" t="s">
        <v>941</v>
      </c>
      <c r="AZ274" s="136" t="s">
        <v>941</v>
      </c>
      <c r="BA274" s="136" t="s">
        <v>941</v>
      </c>
      <c r="BB274" s="136" t="s">
        <v>941</v>
      </c>
      <c r="BC274" s="136" t="s">
        <v>941</v>
      </c>
      <c r="BD274" s="136" t="s">
        <v>941</v>
      </c>
      <c r="BE274" s="136" t="s">
        <v>941</v>
      </c>
      <c r="BF274" s="136" t="s">
        <v>941</v>
      </c>
      <c r="BG274" s="136" t="s">
        <v>941</v>
      </c>
      <c r="BH274" s="136" t="s">
        <v>941</v>
      </c>
      <c r="BI274" s="136" t="s">
        <v>941</v>
      </c>
      <c r="BJ274" s="136" t="s">
        <v>941</v>
      </c>
      <c r="BK274" s="136" t="s">
        <v>941</v>
      </c>
      <c r="BL274" s="136" t="s">
        <v>941</v>
      </c>
      <c r="BM274" s="136" t="s">
        <v>941</v>
      </c>
      <c r="BN274" s="136" t="s">
        <v>941</v>
      </c>
      <c r="BO274" s="136" t="s">
        <v>941</v>
      </c>
      <c r="BP274" s="136" t="s">
        <v>941</v>
      </c>
      <c r="BQ274" s="136" t="s">
        <v>941</v>
      </c>
      <c r="BR274" s="136" t="s">
        <v>941</v>
      </c>
      <c r="BS274" s="136" t="s">
        <v>941</v>
      </c>
      <c r="BT274" s="136" t="s">
        <v>941</v>
      </c>
      <c r="BU274" s="136" t="s">
        <v>941</v>
      </c>
      <c r="BV274" s="136" t="s">
        <v>941</v>
      </c>
      <c r="BW274" s="136" t="s">
        <v>941</v>
      </c>
      <c r="BX274" s="136" t="s">
        <v>941</v>
      </c>
      <c r="BY274" s="136" t="s">
        <v>941</v>
      </c>
      <c r="BZ274" s="136" t="s">
        <v>941</v>
      </c>
      <c r="CA274" s="136" t="s">
        <v>941</v>
      </c>
      <c r="CB274" s="136" t="s">
        <v>948</v>
      </c>
      <c r="CC274" s="136" t="s">
        <v>948</v>
      </c>
      <c r="CD274" s="136" t="s">
        <v>941</v>
      </c>
      <c r="CE274" s="136" t="s">
        <v>948</v>
      </c>
      <c r="CF274" s="136" t="s">
        <v>941</v>
      </c>
      <c r="CG274" s="136" t="s">
        <v>948</v>
      </c>
      <c r="CH274" s="136" t="s">
        <v>948</v>
      </c>
      <c r="CI274" s="136" t="s">
        <v>941</v>
      </c>
      <c r="CJ274" s="136" t="s">
        <v>941</v>
      </c>
      <c r="CK274" s="136" t="s">
        <v>941</v>
      </c>
      <c r="CL274" s="136" t="s">
        <v>941</v>
      </c>
      <c r="CM274" s="136" t="s">
        <v>941</v>
      </c>
      <c r="CN274" s="136" t="s">
        <v>948</v>
      </c>
      <c r="CO274" s="136" t="s">
        <v>540</v>
      </c>
      <c r="CP274" s="136" t="s">
        <v>941</v>
      </c>
      <c r="CQ274" s="136" t="s">
        <v>941</v>
      </c>
      <c r="CR274" s="136" t="s">
        <v>941</v>
      </c>
      <c r="CS274" s="136" t="s">
        <v>941</v>
      </c>
      <c r="CT274" s="136" t="s">
        <v>941</v>
      </c>
      <c r="CU274" s="136" t="s">
        <v>941</v>
      </c>
      <c r="CV274" s="136" t="s">
        <v>941</v>
      </c>
      <c r="CW274" s="136" t="s">
        <v>941</v>
      </c>
      <c r="CX274" s="136" t="s">
        <v>941</v>
      </c>
      <c r="CY274" s="136" t="s">
        <v>941</v>
      </c>
      <c r="CZ274" s="136" t="s">
        <v>941</v>
      </c>
      <c r="DA274" s="136" t="s">
        <v>941</v>
      </c>
      <c r="DB274" s="136" t="s">
        <v>941</v>
      </c>
      <c r="DC274" s="136" t="s">
        <v>941</v>
      </c>
      <c r="DD274" s="136" t="s">
        <v>941</v>
      </c>
      <c r="DE274" s="136" t="s">
        <v>941</v>
      </c>
      <c r="DF274" s="136" t="s">
        <v>941</v>
      </c>
      <c r="DG274" s="136" t="s">
        <v>941</v>
      </c>
      <c r="DH274" s="136" t="s">
        <v>941</v>
      </c>
      <c r="DI274" s="136" t="s">
        <v>941</v>
      </c>
      <c r="DJ274" s="136" t="s">
        <v>1692</v>
      </c>
      <c r="DK274" s="137">
        <v>42767.397881944446</v>
      </c>
      <c r="DL274" s="136" t="s">
        <v>1692</v>
      </c>
      <c r="DM274" s="137">
        <v>42879.621365740742</v>
      </c>
      <c r="DN274" s="133">
        <v>42086.590856481482</v>
      </c>
      <c r="DO274" s="132" t="s">
        <v>957</v>
      </c>
      <c r="DP274" s="133">
        <v>42086.590856481482</v>
      </c>
    </row>
    <row r="275" spans="1:120" ht="72.5" x14ac:dyDescent="0.35">
      <c r="A275" s="135">
        <v>275</v>
      </c>
      <c r="B275" s="136" t="s">
        <v>4364</v>
      </c>
      <c r="C275" s="135">
        <v>25</v>
      </c>
      <c r="D275" s="135" t="b">
        <v>1</v>
      </c>
      <c r="E275" s="136" t="s">
        <v>941</v>
      </c>
      <c r="F275" s="136" t="s">
        <v>9281</v>
      </c>
      <c r="G275" s="136" t="s">
        <v>9282</v>
      </c>
      <c r="H275" s="136" t="s">
        <v>9283</v>
      </c>
      <c r="I275" s="136" t="s">
        <v>4672</v>
      </c>
      <c r="J275" s="136" t="s">
        <v>9281</v>
      </c>
      <c r="K275" s="136" t="s">
        <v>139</v>
      </c>
      <c r="L275" s="136" t="s">
        <v>9283</v>
      </c>
      <c r="M275" s="136" t="s">
        <v>4016</v>
      </c>
      <c r="N275" s="136" t="s">
        <v>9284</v>
      </c>
      <c r="O275" s="136" t="s">
        <v>9285</v>
      </c>
      <c r="P275" s="136" t="s">
        <v>9286</v>
      </c>
      <c r="Q275" s="136" t="s">
        <v>9287</v>
      </c>
      <c r="R275" s="136" t="s">
        <v>9288</v>
      </c>
      <c r="S275" s="136" t="s">
        <v>9289</v>
      </c>
      <c r="T275" s="136" t="s">
        <v>9290</v>
      </c>
      <c r="U275" s="136" t="s">
        <v>9291</v>
      </c>
      <c r="V275" s="136" t="s">
        <v>9292</v>
      </c>
      <c r="W275" s="136" t="s">
        <v>9293</v>
      </c>
      <c r="X275" s="136" t="s">
        <v>9294</v>
      </c>
      <c r="Y275" s="136" t="s">
        <v>9295</v>
      </c>
      <c r="Z275" s="136" t="s">
        <v>9296</v>
      </c>
      <c r="AA275" s="136" t="s">
        <v>9297</v>
      </c>
      <c r="AB275" s="136" t="s">
        <v>9298</v>
      </c>
      <c r="AC275" s="136" t="s">
        <v>948</v>
      </c>
      <c r="AD275" s="136" t="s">
        <v>9298</v>
      </c>
      <c r="AE275" s="136" t="s">
        <v>9299</v>
      </c>
      <c r="AF275" s="136" t="s">
        <v>9300</v>
      </c>
      <c r="AG275" s="136" t="s">
        <v>2879</v>
      </c>
      <c r="AH275" s="136" t="s">
        <v>9301</v>
      </c>
      <c r="AI275" s="136" t="s">
        <v>9302</v>
      </c>
      <c r="AJ275" s="136" t="s">
        <v>9303</v>
      </c>
      <c r="AK275" s="136" t="s">
        <v>9304</v>
      </c>
      <c r="AL275" s="136" t="s">
        <v>941</v>
      </c>
      <c r="AM275" s="136" t="s">
        <v>9305</v>
      </c>
      <c r="AN275" s="136" t="s">
        <v>941</v>
      </c>
      <c r="AO275" s="136" t="s">
        <v>941</v>
      </c>
      <c r="AP275" s="136" t="s">
        <v>941</v>
      </c>
      <c r="AQ275" s="136" t="s">
        <v>941</v>
      </c>
      <c r="AR275" s="136" t="s">
        <v>941</v>
      </c>
      <c r="AS275" s="136" t="s">
        <v>941</v>
      </c>
      <c r="AT275" s="136" t="s">
        <v>941</v>
      </c>
      <c r="AU275" s="136" t="s">
        <v>941</v>
      </c>
      <c r="AV275" s="136" t="s">
        <v>941</v>
      </c>
      <c r="AW275" s="136" t="s">
        <v>941</v>
      </c>
      <c r="AX275" s="136" t="s">
        <v>941</v>
      </c>
      <c r="AY275" s="136" t="s">
        <v>941</v>
      </c>
      <c r="AZ275" s="136" t="s">
        <v>941</v>
      </c>
      <c r="BA275" s="136" t="s">
        <v>941</v>
      </c>
      <c r="BB275" s="136" t="s">
        <v>941</v>
      </c>
      <c r="BC275" s="136" t="s">
        <v>941</v>
      </c>
      <c r="BD275" s="136" t="s">
        <v>941</v>
      </c>
      <c r="BE275" s="136" t="s">
        <v>941</v>
      </c>
      <c r="BF275" s="136" t="s">
        <v>941</v>
      </c>
      <c r="BG275" s="136" t="s">
        <v>941</v>
      </c>
      <c r="BH275" s="136" t="s">
        <v>941</v>
      </c>
      <c r="BI275" s="136" t="s">
        <v>941</v>
      </c>
      <c r="BJ275" s="136" t="s">
        <v>941</v>
      </c>
      <c r="BK275" s="136" t="s">
        <v>948</v>
      </c>
      <c r="BL275" s="136" t="s">
        <v>948</v>
      </c>
      <c r="BM275" s="136" t="s">
        <v>941</v>
      </c>
      <c r="BN275" s="136" t="s">
        <v>948</v>
      </c>
      <c r="BO275" s="136" t="s">
        <v>948</v>
      </c>
      <c r="BP275" s="136" t="s">
        <v>948</v>
      </c>
      <c r="BQ275" s="136" t="s">
        <v>948</v>
      </c>
      <c r="BR275" s="136" t="s">
        <v>941</v>
      </c>
      <c r="BS275" s="136" t="s">
        <v>941</v>
      </c>
      <c r="BT275" s="136" t="s">
        <v>941</v>
      </c>
      <c r="BU275" s="136" t="s">
        <v>941</v>
      </c>
      <c r="BV275" s="136" t="s">
        <v>941</v>
      </c>
      <c r="BW275" s="136" t="s">
        <v>941</v>
      </c>
      <c r="BX275" s="136" t="s">
        <v>941</v>
      </c>
      <c r="BY275" s="136" t="s">
        <v>941</v>
      </c>
      <c r="BZ275" s="136" t="s">
        <v>941</v>
      </c>
      <c r="CA275" s="136" t="s">
        <v>941</v>
      </c>
      <c r="CB275" s="136" t="s">
        <v>948</v>
      </c>
      <c r="CC275" s="136" t="s">
        <v>948</v>
      </c>
      <c r="CD275" s="136" t="s">
        <v>948</v>
      </c>
      <c r="CE275" s="136" t="s">
        <v>948</v>
      </c>
      <c r="CF275" s="136" t="s">
        <v>948</v>
      </c>
      <c r="CG275" s="136" t="s">
        <v>948</v>
      </c>
      <c r="CH275" s="136" t="s">
        <v>948</v>
      </c>
      <c r="CI275" s="136" t="s">
        <v>948</v>
      </c>
      <c r="CJ275" s="136" t="s">
        <v>948</v>
      </c>
      <c r="CK275" s="136" t="s">
        <v>948</v>
      </c>
      <c r="CL275" s="136" t="s">
        <v>948</v>
      </c>
      <c r="CM275" s="136" t="s">
        <v>948</v>
      </c>
      <c r="CN275" s="136" t="s">
        <v>948</v>
      </c>
      <c r="CO275" s="136" t="s">
        <v>941</v>
      </c>
      <c r="CP275" s="136" t="s">
        <v>948</v>
      </c>
      <c r="CQ275" s="136" t="s">
        <v>941</v>
      </c>
      <c r="CR275" s="136" t="s">
        <v>941</v>
      </c>
      <c r="CS275" s="136" t="s">
        <v>941</v>
      </c>
      <c r="CT275" s="136" t="s">
        <v>941</v>
      </c>
      <c r="CU275" s="136" t="s">
        <v>941</v>
      </c>
      <c r="CV275" s="136" t="s">
        <v>941</v>
      </c>
      <c r="CW275" s="136" t="s">
        <v>941</v>
      </c>
      <c r="CX275" s="136" t="s">
        <v>941</v>
      </c>
      <c r="CY275" s="136" t="s">
        <v>941</v>
      </c>
      <c r="CZ275" s="136" t="s">
        <v>941</v>
      </c>
      <c r="DA275" s="136" t="s">
        <v>941</v>
      </c>
      <c r="DB275" s="136" t="s">
        <v>941</v>
      </c>
      <c r="DC275" s="136" t="s">
        <v>941</v>
      </c>
      <c r="DD275" s="136" t="s">
        <v>941</v>
      </c>
      <c r="DE275" s="136" t="s">
        <v>941</v>
      </c>
      <c r="DF275" s="136" t="s">
        <v>941</v>
      </c>
      <c r="DG275" s="136" t="s">
        <v>941</v>
      </c>
      <c r="DH275" s="136" t="s">
        <v>941</v>
      </c>
      <c r="DI275" s="136" t="s">
        <v>941</v>
      </c>
      <c r="DJ275" s="136" t="s">
        <v>1692</v>
      </c>
      <c r="DK275" s="137">
        <v>42767.412280092591</v>
      </c>
      <c r="DL275" s="136" t="s">
        <v>1692</v>
      </c>
      <c r="DM275" s="137">
        <v>42767.412280092591</v>
      </c>
      <c r="DN275" s="133">
        <v>42086.590879629628</v>
      </c>
      <c r="DO275" s="132" t="s">
        <v>957</v>
      </c>
      <c r="DP275" s="133">
        <v>42086.590879629628</v>
      </c>
    </row>
    <row r="276" spans="1:120" ht="43.5" x14ac:dyDescent="0.35">
      <c r="A276" s="135">
        <v>276</v>
      </c>
      <c r="B276" s="136" t="s">
        <v>4364</v>
      </c>
      <c r="C276" s="135">
        <v>319</v>
      </c>
      <c r="D276" s="135" t="b">
        <v>1</v>
      </c>
      <c r="E276" s="136" t="s">
        <v>941</v>
      </c>
      <c r="F276" s="136" t="s">
        <v>3741</v>
      </c>
      <c r="G276" s="136" t="s">
        <v>989</v>
      </c>
      <c r="H276" s="136" t="s">
        <v>3742</v>
      </c>
      <c r="I276" s="136" t="s">
        <v>7913</v>
      </c>
      <c r="J276" s="136" t="s">
        <v>3741</v>
      </c>
      <c r="K276" s="136" t="s">
        <v>365</v>
      </c>
      <c r="L276" s="136" t="s">
        <v>3742</v>
      </c>
      <c r="M276" s="136" t="s">
        <v>3743</v>
      </c>
      <c r="N276" s="136" t="s">
        <v>3744</v>
      </c>
      <c r="O276" s="136" t="s">
        <v>9306</v>
      </c>
      <c r="P276" s="136" t="s">
        <v>9307</v>
      </c>
      <c r="Q276" s="136" t="s">
        <v>948</v>
      </c>
      <c r="R276" s="136" t="s">
        <v>948</v>
      </c>
      <c r="S276" s="136" t="s">
        <v>9308</v>
      </c>
      <c r="T276" s="136" t="s">
        <v>9309</v>
      </c>
      <c r="U276" s="136" t="s">
        <v>9310</v>
      </c>
      <c r="V276" s="136" t="s">
        <v>948</v>
      </c>
      <c r="W276" s="136" t="s">
        <v>948</v>
      </c>
      <c r="X276" s="136" t="s">
        <v>948</v>
      </c>
      <c r="Y276" s="136" t="s">
        <v>9311</v>
      </c>
      <c r="Z276" s="136" t="s">
        <v>9312</v>
      </c>
      <c r="AA276" s="136" t="s">
        <v>948</v>
      </c>
      <c r="AB276" s="136" t="s">
        <v>9313</v>
      </c>
      <c r="AC276" s="136" t="s">
        <v>948</v>
      </c>
      <c r="AD276" s="136" t="s">
        <v>9313</v>
      </c>
      <c r="AE276" s="136" t="s">
        <v>9314</v>
      </c>
      <c r="AF276" s="136" t="s">
        <v>9315</v>
      </c>
      <c r="AG276" s="136" t="s">
        <v>1091</v>
      </c>
      <c r="AH276" s="136" t="s">
        <v>9316</v>
      </c>
      <c r="AI276" s="136" t="s">
        <v>948</v>
      </c>
      <c r="AJ276" s="136" t="s">
        <v>1085</v>
      </c>
      <c r="AK276" s="136" t="s">
        <v>948</v>
      </c>
      <c r="AL276" s="136" t="s">
        <v>941</v>
      </c>
      <c r="AM276" s="136" t="s">
        <v>9317</v>
      </c>
      <c r="AN276" s="136" t="s">
        <v>941</v>
      </c>
      <c r="AO276" s="136" t="s">
        <v>941</v>
      </c>
      <c r="AP276" s="136" t="s">
        <v>941</v>
      </c>
      <c r="AQ276" s="136" t="s">
        <v>941</v>
      </c>
      <c r="AR276" s="136" t="s">
        <v>941</v>
      </c>
      <c r="AS276" s="136" t="s">
        <v>941</v>
      </c>
      <c r="AT276" s="136" t="s">
        <v>941</v>
      </c>
      <c r="AU276" s="136" t="s">
        <v>941</v>
      </c>
      <c r="AV276" s="136" t="s">
        <v>941</v>
      </c>
      <c r="AW276" s="136" t="s">
        <v>941</v>
      </c>
      <c r="AX276" s="136" t="s">
        <v>941</v>
      </c>
      <c r="AY276" s="136" t="s">
        <v>941</v>
      </c>
      <c r="AZ276" s="136" t="s">
        <v>941</v>
      </c>
      <c r="BA276" s="136" t="s">
        <v>941</v>
      </c>
      <c r="BB276" s="136" t="s">
        <v>941</v>
      </c>
      <c r="BC276" s="136" t="s">
        <v>941</v>
      </c>
      <c r="BD276" s="136" t="s">
        <v>941</v>
      </c>
      <c r="BE276" s="136" t="s">
        <v>941</v>
      </c>
      <c r="BF276" s="136" t="s">
        <v>941</v>
      </c>
      <c r="BG276" s="136" t="s">
        <v>941</v>
      </c>
      <c r="BH276" s="136" t="s">
        <v>941</v>
      </c>
      <c r="BI276" s="136" t="s">
        <v>941</v>
      </c>
      <c r="BJ276" s="136" t="s">
        <v>941</v>
      </c>
      <c r="BK276" s="136" t="s">
        <v>1107</v>
      </c>
      <c r="BL276" s="136" t="s">
        <v>941</v>
      </c>
      <c r="BM276" s="136" t="s">
        <v>941</v>
      </c>
      <c r="BN276" s="136" t="s">
        <v>941</v>
      </c>
      <c r="BO276" s="136" t="s">
        <v>941</v>
      </c>
      <c r="BP276" s="136" t="s">
        <v>2504</v>
      </c>
      <c r="BQ276" s="136" t="s">
        <v>941</v>
      </c>
      <c r="BR276" s="136" t="s">
        <v>941</v>
      </c>
      <c r="BS276" s="136" t="s">
        <v>941</v>
      </c>
      <c r="BT276" s="136" t="s">
        <v>941</v>
      </c>
      <c r="BU276" s="136" t="s">
        <v>941</v>
      </c>
      <c r="BV276" s="136" t="s">
        <v>941</v>
      </c>
      <c r="BW276" s="136" t="s">
        <v>941</v>
      </c>
      <c r="BX276" s="136" t="s">
        <v>941</v>
      </c>
      <c r="BY276" s="136" t="s">
        <v>941</v>
      </c>
      <c r="BZ276" s="136" t="s">
        <v>941</v>
      </c>
      <c r="CA276" s="136" t="s">
        <v>941</v>
      </c>
      <c r="CB276" s="136" t="s">
        <v>1991</v>
      </c>
      <c r="CC276" s="136" t="s">
        <v>948</v>
      </c>
      <c r="CD276" s="136" t="s">
        <v>941</v>
      </c>
      <c r="CE276" s="136" t="s">
        <v>948</v>
      </c>
      <c r="CF276" s="136" t="s">
        <v>941</v>
      </c>
      <c r="CG276" s="136" t="s">
        <v>948</v>
      </c>
      <c r="CH276" s="136" t="s">
        <v>948</v>
      </c>
      <c r="CI276" s="136" t="s">
        <v>941</v>
      </c>
      <c r="CJ276" s="136" t="s">
        <v>941</v>
      </c>
      <c r="CK276" s="136" t="s">
        <v>941</v>
      </c>
      <c r="CL276" s="136" t="s">
        <v>941</v>
      </c>
      <c r="CM276" s="136" t="s">
        <v>941</v>
      </c>
      <c r="CN276" s="136" t="s">
        <v>948</v>
      </c>
      <c r="CO276" s="136" t="s">
        <v>540</v>
      </c>
      <c r="CP276" s="136" t="s">
        <v>941</v>
      </c>
      <c r="CQ276" s="136" t="s">
        <v>941</v>
      </c>
      <c r="CR276" s="136" t="s">
        <v>941</v>
      </c>
      <c r="CS276" s="136" t="s">
        <v>941</v>
      </c>
      <c r="CT276" s="136" t="s">
        <v>941</v>
      </c>
      <c r="CU276" s="136" t="s">
        <v>941</v>
      </c>
      <c r="CV276" s="136" t="s">
        <v>941</v>
      </c>
      <c r="CW276" s="136" t="s">
        <v>941</v>
      </c>
      <c r="CX276" s="136" t="s">
        <v>941</v>
      </c>
      <c r="CY276" s="136" t="s">
        <v>941</v>
      </c>
      <c r="CZ276" s="136" t="s">
        <v>941</v>
      </c>
      <c r="DA276" s="136" t="s">
        <v>941</v>
      </c>
      <c r="DB276" s="136" t="s">
        <v>941</v>
      </c>
      <c r="DC276" s="136" t="s">
        <v>941</v>
      </c>
      <c r="DD276" s="136" t="s">
        <v>941</v>
      </c>
      <c r="DE276" s="136" t="s">
        <v>941</v>
      </c>
      <c r="DF276" s="136" t="s">
        <v>941</v>
      </c>
      <c r="DG276" s="136" t="s">
        <v>941</v>
      </c>
      <c r="DH276" s="136" t="s">
        <v>941</v>
      </c>
      <c r="DI276" s="136" t="s">
        <v>941</v>
      </c>
      <c r="DJ276" s="136" t="s">
        <v>1353</v>
      </c>
      <c r="DK276" s="137">
        <v>42767.487222222226</v>
      </c>
      <c r="DL276" s="136" t="s">
        <v>1353</v>
      </c>
      <c r="DM276" s="137">
        <v>42767.487222222226</v>
      </c>
      <c r="DN276" s="133">
        <v>42086.590902777774</v>
      </c>
      <c r="DO276" s="132" t="s">
        <v>957</v>
      </c>
      <c r="DP276" s="133">
        <v>42086.590902777774</v>
      </c>
    </row>
    <row r="277" spans="1:120" ht="116" x14ac:dyDescent="0.35">
      <c r="A277" s="135">
        <v>277</v>
      </c>
      <c r="B277" s="136" t="s">
        <v>4364</v>
      </c>
      <c r="C277" s="135">
        <v>195</v>
      </c>
      <c r="D277" s="135" t="b">
        <v>1</v>
      </c>
      <c r="E277" s="136" t="s">
        <v>941</v>
      </c>
      <c r="F277" s="136" t="s">
        <v>1787</v>
      </c>
      <c r="G277" s="136" t="s">
        <v>1135</v>
      </c>
      <c r="H277" s="136" t="s">
        <v>1788</v>
      </c>
      <c r="I277" s="136" t="s">
        <v>8797</v>
      </c>
      <c r="J277" s="136" t="s">
        <v>1787</v>
      </c>
      <c r="K277" s="136" t="s">
        <v>941</v>
      </c>
      <c r="L277" s="136" t="s">
        <v>1788</v>
      </c>
      <c r="M277" s="136" t="s">
        <v>9318</v>
      </c>
      <c r="N277" s="136" t="s">
        <v>9319</v>
      </c>
      <c r="O277" s="136" t="s">
        <v>9320</v>
      </c>
      <c r="P277" s="136" t="s">
        <v>948</v>
      </c>
      <c r="Q277" s="136" t="s">
        <v>948</v>
      </c>
      <c r="R277" s="136" t="s">
        <v>948</v>
      </c>
      <c r="S277" s="136" t="s">
        <v>9320</v>
      </c>
      <c r="T277" s="136" t="s">
        <v>9321</v>
      </c>
      <c r="U277" s="136" t="s">
        <v>9322</v>
      </c>
      <c r="V277" s="136" t="s">
        <v>9320</v>
      </c>
      <c r="W277" s="136" t="s">
        <v>9323</v>
      </c>
      <c r="X277" s="136" t="s">
        <v>9324</v>
      </c>
      <c r="Y277" s="136" t="s">
        <v>9325</v>
      </c>
      <c r="Z277" s="136" t="s">
        <v>9326</v>
      </c>
      <c r="AA277" s="136" t="s">
        <v>948</v>
      </c>
      <c r="AB277" s="136" t="s">
        <v>9327</v>
      </c>
      <c r="AC277" s="136" t="s">
        <v>948</v>
      </c>
      <c r="AD277" s="136" t="s">
        <v>9327</v>
      </c>
      <c r="AE277" s="136" t="s">
        <v>9328</v>
      </c>
      <c r="AF277" s="136" t="s">
        <v>9329</v>
      </c>
      <c r="AG277" s="136" t="s">
        <v>1270</v>
      </c>
      <c r="AH277" s="136" t="s">
        <v>9330</v>
      </c>
      <c r="AI277" s="136" t="s">
        <v>948</v>
      </c>
      <c r="AJ277" s="136" t="s">
        <v>9158</v>
      </c>
      <c r="AK277" s="136" t="s">
        <v>948</v>
      </c>
      <c r="AL277" s="136" t="s">
        <v>941</v>
      </c>
      <c r="AM277" s="136" t="s">
        <v>9331</v>
      </c>
      <c r="AN277" s="136" t="s">
        <v>941</v>
      </c>
      <c r="AO277" s="136" t="s">
        <v>941</v>
      </c>
      <c r="AP277" s="136" t="s">
        <v>941</v>
      </c>
      <c r="AQ277" s="136" t="s">
        <v>941</v>
      </c>
      <c r="AR277" s="136" t="s">
        <v>941</v>
      </c>
      <c r="AS277" s="136" t="s">
        <v>941</v>
      </c>
      <c r="AT277" s="136" t="s">
        <v>941</v>
      </c>
      <c r="AU277" s="136" t="s">
        <v>941</v>
      </c>
      <c r="AV277" s="136" t="s">
        <v>941</v>
      </c>
      <c r="AW277" s="136" t="s">
        <v>941</v>
      </c>
      <c r="AX277" s="136" t="s">
        <v>941</v>
      </c>
      <c r="AY277" s="136" t="s">
        <v>941</v>
      </c>
      <c r="AZ277" s="136" t="s">
        <v>941</v>
      </c>
      <c r="BA277" s="136" t="s">
        <v>941</v>
      </c>
      <c r="BB277" s="136" t="s">
        <v>941</v>
      </c>
      <c r="BC277" s="136" t="s">
        <v>941</v>
      </c>
      <c r="BD277" s="136" t="s">
        <v>941</v>
      </c>
      <c r="BE277" s="136" t="s">
        <v>941</v>
      </c>
      <c r="BF277" s="136" t="s">
        <v>941</v>
      </c>
      <c r="BG277" s="136" t="s">
        <v>941</v>
      </c>
      <c r="BH277" s="136" t="s">
        <v>941</v>
      </c>
      <c r="BI277" s="136" t="s">
        <v>941</v>
      </c>
      <c r="BJ277" s="136" t="s">
        <v>941</v>
      </c>
      <c r="BK277" s="136" t="s">
        <v>941</v>
      </c>
      <c r="BL277" s="136" t="s">
        <v>941</v>
      </c>
      <c r="BM277" s="136" t="s">
        <v>941</v>
      </c>
      <c r="BN277" s="136" t="s">
        <v>941</v>
      </c>
      <c r="BO277" s="136" t="s">
        <v>941</v>
      </c>
      <c r="BP277" s="136" t="s">
        <v>941</v>
      </c>
      <c r="BQ277" s="136" t="s">
        <v>941</v>
      </c>
      <c r="BR277" s="136" t="s">
        <v>941</v>
      </c>
      <c r="BS277" s="136" t="s">
        <v>941</v>
      </c>
      <c r="BT277" s="136" t="s">
        <v>941</v>
      </c>
      <c r="BU277" s="136" t="s">
        <v>941</v>
      </c>
      <c r="BV277" s="136" t="s">
        <v>941</v>
      </c>
      <c r="BW277" s="136" t="s">
        <v>941</v>
      </c>
      <c r="BX277" s="136" t="s">
        <v>941</v>
      </c>
      <c r="BY277" s="136" t="s">
        <v>941</v>
      </c>
      <c r="BZ277" s="136" t="s">
        <v>941</v>
      </c>
      <c r="CA277" s="136" t="s">
        <v>941</v>
      </c>
      <c r="CB277" s="136" t="s">
        <v>948</v>
      </c>
      <c r="CC277" s="136" t="s">
        <v>948</v>
      </c>
      <c r="CD277" s="136" t="s">
        <v>941</v>
      </c>
      <c r="CE277" s="136" t="s">
        <v>948</v>
      </c>
      <c r="CF277" s="136" t="s">
        <v>941</v>
      </c>
      <c r="CG277" s="136" t="s">
        <v>948</v>
      </c>
      <c r="CH277" s="136" t="s">
        <v>948</v>
      </c>
      <c r="CI277" s="136" t="s">
        <v>941</v>
      </c>
      <c r="CJ277" s="136" t="s">
        <v>941</v>
      </c>
      <c r="CK277" s="136" t="s">
        <v>941</v>
      </c>
      <c r="CL277" s="136" t="s">
        <v>941</v>
      </c>
      <c r="CM277" s="136" t="s">
        <v>941</v>
      </c>
      <c r="CN277" s="136" t="s">
        <v>948</v>
      </c>
      <c r="CO277" s="136" t="s">
        <v>540</v>
      </c>
      <c r="CP277" s="136" t="s">
        <v>941</v>
      </c>
      <c r="CQ277" s="136" t="s">
        <v>941</v>
      </c>
      <c r="CR277" s="136" t="s">
        <v>941</v>
      </c>
      <c r="CS277" s="136" t="s">
        <v>941</v>
      </c>
      <c r="CT277" s="136" t="s">
        <v>941</v>
      </c>
      <c r="CU277" s="136" t="s">
        <v>941</v>
      </c>
      <c r="CV277" s="136" t="s">
        <v>941</v>
      </c>
      <c r="CW277" s="136" t="s">
        <v>941</v>
      </c>
      <c r="CX277" s="136" t="s">
        <v>941</v>
      </c>
      <c r="CY277" s="136" t="s">
        <v>941</v>
      </c>
      <c r="CZ277" s="136" t="s">
        <v>941</v>
      </c>
      <c r="DA277" s="136" t="s">
        <v>941</v>
      </c>
      <c r="DB277" s="136" t="s">
        <v>941</v>
      </c>
      <c r="DC277" s="136" t="s">
        <v>9332</v>
      </c>
      <c r="DD277" s="136" t="s">
        <v>941</v>
      </c>
      <c r="DE277" s="136" t="s">
        <v>941</v>
      </c>
      <c r="DF277" s="136" t="s">
        <v>941</v>
      </c>
      <c r="DG277" s="136" t="s">
        <v>941</v>
      </c>
      <c r="DH277" s="136" t="s">
        <v>941</v>
      </c>
      <c r="DI277" s="136" t="s">
        <v>941</v>
      </c>
      <c r="DJ277" s="136" t="s">
        <v>1353</v>
      </c>
      <c r="DK277" s="137">
        <v>42767.494247685187</v>
      </c>
      <c r="DL277" s="136" t="s">
        <v>1353</v>
      </c>
      <c r="DM277" s="137">
        <v>42767.494247685187</v>
      </c>
      <c r="DN277" s="133">
        <v>42086.590925925928</v>
      </c>
      <c r="DO277" s="132" t="s">
        <v>957</v>
      </c>
      <c r="DP277" s="133">
        <v>42086.590925925928</v>
      </c>
    </row>
    <row r="278" spans="1:120" ht="72.5" x14ac:dyDescent="0.35">
      <c r="A278" s="135">
        <v>278</v>
      </c>
      <c r="B278" s="136" t="s">
        <v>4364</v>
      </c>
      <c r="C278" s="135">
        <v>265</v>
      </c>
      <c r="D278" s="135" t="b">
        <v>1</v>
      </c>
      <c r="E278" s="136" t="s">
        <v>941</v>
      </c>
      <c r="F278" s="136" t="s">
        <v>9333</v>
      </c>
      <c r="G278" s="136" t="s">
        <v>1427</v>
      </c>
      <c r="H278" s="136" t="s">
        <v>3080</v>
      </c>
      <c r="I278" s="136" t="s">
        <v>7872</v>
      </c>
      <c r="J278" s="136" t="s">
        <v>9334</v>
      </c>
      <c r="K278" s="136" t="s">
        <v>382</v>
      </c>
      <c r="L278" s="136" t="s">
        <v>9335</v>
      </c>
      <c r="M278" s="136" t="s">
        <v>941</v>
      </c>
      <c r="N278" s="136" t="s">
        <v>9336</v>
      </c>
      <c r="O278" s="136" t="s">
        <v>9337</v>
      </c>
      <c r="P278" s="136" t="s">
        <v>948</v>
      </c>
      <c r="Q278" s="136" t="s">
        <v>948</v>
      </c>
      <c r="R278" s="136" t="s">
        <v>948</v>
      </c>
      <c r="S278" s="136" t="s">
        <v>9337</v>
      </c>
      <c r="T278" s="136" t="s">
        <v>9338</v>
      </c>
      <c r="U278" s="136" t="s">
        <v>9339</v>
      </c>
      <c r="V278" s="136" t="s">
        <v>9340</v>
      </c>
      <c r="W278" s="136" t="s">
        <v>9341</v>
      </c>
      <c r="X278" s="136" t="s">
        <v>9342</v>
      </c>
      <c r="Y278" s="136" t="s">
        <v>9343</v>
      </c>
      <c r="Z278" s="136" t="s">
        <v>9344</v>
      </c>
      <c r="AA278" s="136" t="s">
        <v>948</v>
      </c>
      <c r="AB278" s="136" t="s">
        <v>9345</v>
      </c>
      <c r="AC278" s="136" t="s">
        <v>9346</v>
      </c>
      <c r="AD278" s="136" t="s">
        <v>9347</v>
      </c>
      <c r="AE278" s="136" t="s">
        <v>9348</v>
      </c>
      <c r="AF278" s="136" t="s">
        <v>9349</v>
      </c>
      <c r="AG278" s="136" t="s">
        <v>2148</v>
      </c>
      <c r="AH278" s="136" t="s">
        <v>9350</v>
      </c>
      <c r="AI278" s="136" t="s">
        <v>9351</v>
      </c>
      <c r="AJ278" s="136" t="s">
        <v>9352</v>
      </c>
      <c r="AK278" s="136" t="s">
        <v>948</v>
      </c>
      <c r="AL278" s="136" t="s">
        <v>941</v>
      </c>
      <c r="AM278" s="136" t="s">
        <v>9353</v>
      </c>
      <c r="AN278" s="136" t="s">
        <v>941</v>
      </c>
      <c r="AO278" s="136" t="s">
        <v>941</v>
      </c>
      <c r="AP278" s="136" t="s">
        <v>941</v>
      </c>
      <c r="AQ278" s="136" t="s">
        <v>941</v>
      </c>
      <c r="AR278" s="136" t="s">
        <v>941</v>
      </c>
      <c r="AS278" s="136" t="s">
        <v>941</v>
      </c>
      <c r="AT278" s="136" t="s">
        <v>941</v>
      </c>
      <c r="AU278" s="136" t="s">
        <v>941</v>
      </c>
      <c r="AV278" s="136" t="s">
        <v>941</v>
      </c>
      <c r="AW278" s="136" t="s">
        <v>941</v>
      </c>
      <c r="AX278" s="136" t="s">
        <v>941</v>
      </c>
      <c r="AY278" s="136" t="s">
        <v>941</v>
      </c>
      <c r="AZ278" s="136" t="s">
        <v>941</v>
      </c>
      <c r="BA278" s="136" t="s">
        <v>941</v>
      </c>
      <c r="BB278" s="136" t="s">
        <v>941</v>
      </c>
      <c r="BC278" s="136" t="s">
        <v>941</v>
      </c>
      <c r="BD278" s="136" t="s">
        <v>941</v>
      </c>
      <c r="BE278" s="136" t="s">
        <v>941</v>
      </c>
      <c r="BF278" s="136" t="s">
        <v>941</v>
      </c>
      <c r="BG278" s="136" t="s">
        <v>941</v>
      </c>
      <c r="BH278" s="136" t="s">
        <v>941</v>
      </c>
      <c r="BI278" s="136" t="s">
        <v>941</v>
      </c>
      <c r="BJ278" s="136" t="s">
        <v>941</v>
      </c>
      <c r="BK278" s="136" t="s">
        <v>941</v>
      </c>
      <c r="BL278" s="136" t="s">
        <v>941</v>
      </c>
      <c r="BM278" s="136" t="s">
        <v>941</v>
      </c>
      <c r="BN278" s="136" t="s">
        <v>941</v>
      </c>
      <c r="BO278" s="136" t="s">
        <v>941</v>
      </c>
      <c r="BP278" s="136" t="s">
        <v>941</v>
      </c>
      <c r="BQ278" s="136" t="s">
        <v>941</v>
      </c>
      <c r="BR278" s="136" t="s">
        <v>941</v>
      </c>
      <c r="BS278" s="136" t="s">
        <v>941</v>
      </c>
      <c r="BT278" s="136" t="s">
        <v>941</v>
      </c>
      <c r="BU278" s="136" t="s">
        <v>941</v>
      </c>
      <c r="BV278" s="136" t="s">
        <v>941</v>
      </c>
      <c r="BW278" s="136" t="s">
        <v>941</v>
      </c>
      <c r="BX278" s="136" t="s">
        <v>941</v>
      </c>
      <c r="BY278" s="136" t="s">
        <v>941</v>
      </c>
      <c r="BZ278" s="136" t="s">
        <v>941</v>
      </c>
      <c r="CA278" s="136" t="s">
        <v>941</v>
      </c>
      <c r="CB278" s="136" t="s">
        <v>948</v>
      </c>
      <c r="CC278" s="136" t="s">
        <v>948</v>
      </c>
      <c r="CD278" s="136" t="s">
        <v>941</v>
      </c>
      <c r="CE278" s="136" t="s">
        <v>948</v>
      </c>
      <c r="CF278" s="136" t="s">
        <v>941</v>
      </c>
      <c r="CG278" s="136" t="s">
        <v>948</v>
      </c>
      <c r="CH278" s="136" t="s">
        <v>948</v>
      </c>
      <c r="CI278" s="136" t="s">
        <v>941</v>
      </c>
      <c r="CJ278" s="136" t="s">
        <v>941</v>
      </c>
      <c r="CK278" s="136" t="s">
        <v>941</v>
      </c>
      <c r="CL278" s="136" t="s">
        <v>941</v>
      </c>
      <c r="CM278" s="136" t="s">
        <v>941</v>
      </c>
      <c r="CN278" s="136" t="s">
        <v>948</v>
      </c>
      <c r="CO278" s="136" t="s">
        <v>540</v>
      </c>
      <c r="CP278" s="136" t="s">
        <v>941</v>
      </c>
      <c r="CQ278" s="136" t="s">
        <v>941</v>
      </c>
      <c r="CR278" s="136" t="s">
        <v>941</v>
      </c>
      <c r="CS278" s="136" t="s">
        <v>941</v>
      </c>
      <c r="CT278" s="136" t="s">
        <v>941</v>
      </c>
      <c r="CU278" s="136" t="s">
        <v>941</v>
      </c>
      <c r="CV278" s="136" t="s">
        <v>941</v>
      </c>
      <c r="CW278" s="136" t="s">
        <v>941</v>
      </c>
      <c r="CX278" s="136" t="s">
        <v>941</v>
      </c>
      <c r="CY278" s="136" t="s">
        <v>941</v>
      </c>
      <c r="CZ278" s="136" t="s">
        <v>941</v>
      </c>
      <c r="DA278" s="136" t="s">
        <v>941</v>
      </c>
      <c r="DB278" s="136" t="s">
        <v>941</v>
      </c>
      <c r="DC278" s="136" t="s">
        <v>941</v>
      </c>
      <c r="DD278" s="136" t="s">
        <v>941</v>
      </c>
      <c r="DE278" s="136" t="s">
        <v>941</v>
      </c>
      <c r="DF278" s="136" t="s">
        <v>941</v>
      </c>
      <c r="DG278" s="136" t="s">
        <v>941</v>
      </c>
      <c r="DH278" s="136" t="s">
        <v>941</v>
      </c>
      <c r="DI278" s="136" t="s">
        <v>941</v>
      </c>
      <c r="DJ278" s="136" t="s">
        <v>1353</v>
      </c>
      <c r="DK278" s="137">
        <v>42767.502592592595</v>
      </c>
      <c r="DL278" s="136" t="s">
        <v>1353</v>
      </c>
      <c r="DM278" s="137">
        <v>42767.502592592595</v>
      </c>
      <c r="DN278" s="133">
        <v>42086.590949074074</v>
      </c>
      <c r="DO278" s="132" t="s">
        <v>957</v>
      </c>
      <c r="DP278" s="133">
        <v>42086.590949074074</v>
      </c>
    </row>
    <row r="279" spans="1:120" ht="87" x14ac:dyDescent="0.35">
      <c r="A279" s="135">
        <v>279</v>
      </c>
      <c r="B279" s="136" t="s">
        <v>4364</v>
      </c>
      <c r="C279" s="135">
        <v>167</v>
      </c>
      <c r="D279" s="135" t="b">
        <v>1</v>
      </c>
      <c r="E279" s="136" t="s">
        <v>941</v>
      </c>
      <c r="F279" s="136" t="s">
        <v>3963</v>
      </c>
      <c r="G279" s="136" t="s">
        <v>989</v>
      </c>
      <c r="H279" s="136" t="s">
        <v>1897</v>
      </c>
      <c r="I279" s="136" t="s">
        <v>8797</v>
      </c>
      <c r="J279" s="136" t="s">
        <v>1898</v>
      </c>
      <c r="K279" s="136" t="s">
        <v>395</v>
      </c>
      <c r="L279" s="136" t="s">
        <v>3964</v>
      </c>
      <c r="M279" s="136" t="s">
        <v>1899</v>
      </c>
      <c r="N279" s="136" t="s">
        <v>1900</v>
      </c>
      <c r="O279" s="136" t="s">
        <v>9354</v>
      </c>
      <c r="P279" s="136" t="s">
        <v>9355</v>
      </c>
      <c r="Q279" s="136" t="s">
        <v>948</v>
      </c>
      <c r="R279" s="136" t="s">
        <v>948</v>
      </c>
      <c r="S279" s="136" t="s">
        <v>9356</v>
      </c>
      <c r="T279" s="136" t="s">
        <v>9357</v>
      </c>
      <c r="U279" s="136" t="s">
        <v>9358</v>
      </c>
      <c r="V279" s="136" t="s">
        <v>9359</v>
      </c>
      <c r="W279" s="136" t="s">
        <v>9360</v>
      </c>
      <c r="X279" s="136" t="s">
        <v>9361</v>
      </c>
      <c r="Y279" s="136" t="s">
        <v>9362</v>
      </c>
      <c r="Z279" s="136" t="s">
        <v>9363</v>
      </c>
      <c r="AA279" s="136" t="s">
        <v>948</v>
      </c>
      <c r="AB279" s="136" t="s">
        <v>9364</v>
      </c>
      <c r="AC279" s="136" t="s">
        <v>9365</v>
      </c>
      <c r="AD279" s="136" t="s">
        <v>9366</v>
      </c>
      <c r="AE279" s="136" t="s">
        <v>9367</v>
      </c>
      <c r="AF279" s="136" t="s">
        <v>9368</v>
      </c>
      <c r="AG279" s="136" t="s">
        <v>3966</v>
      </c>
      <c r="AH279" s="136" t="s">
        <v>9369</v>
      </c>
      <c r="AI279" s="136" t="s">
        <v>9370</v>
      </c>
      <c r="AJ279" s="136" t="s">
        <v>948</v>
      </c>
      <c r="AK279" s="136" t="s">
        <v>9371</v>
      </c>
      <c r="AL279" s="136" t="s">
        <v>941</v>
      </c>
      <c r="AM279" s="136" t="s">
        <v>9372</v>
      </c>
      <c r="AN279" s="136" t="s">
        <v>941</v>
      </c>
      <c r="AO279" s="136" t="s">
        <v>941</v>
      </c>
      <c r="AP279" s="136" t="s">
        <v>941</v>
      </c>
      <c r="AQ279" s="136" t="s">
        <v>941</v>
      </c>
      <c r="AR279" s="136" t="s">
        <v>941</v>
      </c>
      <c r="AS279" s="136" t="s">
        <v>941</v>
      </c>
      <c r="AT279" s="136" t="s">
        <v>941</v>
      </c>
      <c r="AU279" s="136" t="s">
        <v>941</v>
      </c>
      <c r="AV279" s="136" t="s">
        <v>941</v>
      </c>
      <c r="AW279" s="136" t="s">
        <v>941</v>
      </c>
      <c r="AX279" s="136" t="s">
        <v>941</v>
      </c>
      <c r="AY279" s="136" t="s">
        <v>941</v>
      </c>
      <c r="AZ279" s="136" t="s">
        <v>941</v>
      </c>
      <c r="BA279" s="136" t="s">
        <v>941</v>
      </c>
      <c r="BB279" s="136" t="s">
        <v>941</v>
      </c>
      <c r="BC279" s="136" t="s">
        <v>941</v>
      </c>
      <c r="BD279" s="136" t="s">
        <v>941</v>
      </c>
      <c r="BE279" s="136" t="s">
        <v>941</v>
      </c>
      <c r="BF279" s="136" t="s">
        <v>941</v>
      </c>
      <c r="BG279" s="136" t="s">
        <v>941</v>
      </c>
      <c r="BH279" s="136" t="s">
        <v>941</v>
      </c>
      <c r="BI279" s="136" t="s">
        <v>941</v>
      </c>
      <c r="BJ279" s="136" t="s">
        <v>941</v>
      </c>
      <c r="BK279" s="136" t="s">
        <v>1492</v>
      </c>
      <c r="BL279" s="136" t="s">
        <v>1142</v>
      </c>
      <c r="BM279" s="136" t="s">
        <v>1003</v>
      </c>
      <c r="BN279" s="136" t="s">
        <v>941</v>
      </c>
      <c r="BO279" s="136" t="s">
        <v>1021</v>
      </c>
      <c r="BP279" s="136" t="s">
        <v>941</v>
      </c>
      <c r="BQ279" s="136" t="s">
        <v>941</v>
      </c>
      <c r="BR279" s="136" t="s">
        <v>941</v>
      </c>
      <c r="BS279" s="136" t="s">
        <v>941</v>
      </c>
      <c r="BT279" s="136" t="s">
        <v>941</v>
      </c>
      <c r="BU279" s="136" t="s">
        <v>941</v>
      </c>
      <c r="BV279" s="136" t="s">
        <v>941</v>
      </c>
      <c r="BW279" s="136" t="s">
        <v>941</v>
      </c>
      <c r="BX279" s="136" t="s">
        <v>941</v>
      </c>
      <c r="BY279" s="136" t="s">
        <v>941</v>
      </c>
      <c r="BZ279" s="136" t="s">
        <v>941</v>
      </c>
      <c r="CA279" s="136" t="s">
        <v>941</v>
      </c>
      <c r="CB279" s="136" t="s">
        <v>9373</v>
      </c>
      <c r="CC279" s="136" t="s">
        <v>956</v>
      </c>
      <c r="CD279" s="136" t="s">
        <v>9374</v>
      </c>
      <c r="CE279" s="136" t="s">
        <v>948</v>
      </c>
      <c r="CF279" s="136" t="s">
        <v>941</v>
      </c>
      <c r="CG279" s="136" t="s">
        <v>9374</v>
      </c>
      <c r="CH279" s="136" t="s">
        <v>9375</v>
      </c>
      <c r="CI279" s="136" t="s">
        <v>9376</v>
      </c>
      <c r="CJ279" s="136" t="s">
        <v>9377</v>
      </c>
      <c r="CK279" s="136" t="s">
        <v>941</v>
      </c>
      <c r="CL279" s="136" t="s">
        <v>941</v>
      </c>
      <c r="CM279" s="136" t="s">
        <v>9378</v>
      </c>
      <c r="CN279" s="136" t="s">
        <v>9376</v>
      </c>
      <c r="CO279" s="136" t="s">
        <v>3968</v>
      </c>
      <c r="CP279" s="136" t="s">
        <v>941</v>
      </c>
      <c r="CQ279" s="136" t="s">
        <v>941</v>
      </c>
      <c r="CR279" s="136" t="s">
        <v>941</v>
      </c>
      <c r="CS279" s="136" t="s">
        <v>941</v>
      </c>
      <c r="CT279" s="136" t="s">
        <v>941</v>
      </c>
      <c r="CU279" s="136" t="s">
        <v>941</v>
      </c>
      <c r="CV279" s="136" t="s">
        <v>941</v>
      </c>
      <c r="CW279" s="136" t="s">
        <v>941</v>
      </c>
      <c r="CX279" s="136" t="s">
        <v>941</v>
      </c>
      <c r="CY279" s="136" t="s">
        <v>941</v>
      </c>
      <c r="CZ279" s="136" t="s">
        <v>941</v>
      </c>
      <c r="DA279" s="136" t="s">
        <v>941</v>
      </c>
      <c r="DB279" s="136" t="s">
        <v>941</v>
      </c>
      <c r="DC279" s="136" t="s">
        <v>941</v>
      </c>
      <c r="DD279" s="136" t="s">
        <v>941</v>
      </c>
      <c r="DE279" s="136" t="s">
        <v>941</v>
      </c>
      <c r="DF279" s="136" t="s">
        <v>941</v>
      </c>
      <c r="DG279" s="136" t="s">
        <v>941</v>
      </c>
      <c r="DH279" s="136" t="s">
        <v>941</v>
      </c>
      <c r="DI279" s="136" t="s">
        <v>941</v>
      </c>
      <c r="DJ279" s="136" t="s">
        <v>1353</v>
      </c>
      <c r="DK279" s="137">
        <v>42767.545520833337</v>
      </c>
      <c r="DL279" s="136" t="s">
        <v>1353</v>
      </c>
      <c r="DM279" s="137">
        <v>42767.545520833337</v>
      </c>
      <c r="DN279" s="133">
        <v>42086.59097222222</v>
      </c>
      <c r="DO279" s="132" t="s">
        <v>957</v>
      </c>
      <c r="DP279" s="133">
        <v>42086.59097222222</v>
      </c>
    </row>
    <row r="280" spans="1:120" ht="87" x14ac:dyDescent="0.35">
      <c r="A280" s="135">
        <v>280</v>
      </c>
      <c r="B280" s="136" t="s">
        <v>4364</v>
      </c>
      <c r="C280" s="135">
        <v>191</v>
      </c>
      <c r="D280" s="135" t="b">
        <v>1</v>
      </c>
      <c r="E280" s="136" t="s">
        <v>941</v>
      </c>
      <c r="F280" s="136" t="s">
        <v>2371</v>
      </c>
      <c r="G280" s="136" t="s">
        <v>1005</v>
      </c>
      <c r="H280" s="136" t="s">
        <v>2372</v>
      </c>
      <c r="I280" s="136" t="s">
        <v>8797</v>
      </c>
      <c r="J280" s="136" t="s">
        <v>2371</v>
      </c>
      <c r="K280" s="136" t="s">
        <v>941</v>
      </c>
      <c r="L280" s="136" t="s">
        <v>2372</v>
      </c>
      <c r="M280" s="136" t="s">
        <v>2374</v>
      </c>
      <c r="N280" s="136" t="s">
        <v>9379</v>
      </c>
      <c r="O280" s="136" t="s">
        <v>9380</v>
      </c>
      <c r="P280" s="136" t="s">
        <v>9381</v>
      </c>
      <c r="Q280" s="136" t="s">
        <v>948</v>
      </c>
      <c r="R280" s="136" t="s">
        <v>948</v>
      </c>
      <c r="S280" s="136" t="s">
        <v>9382</v>
      </c>
      <c r="T280" s="136" t="s">
        <v>9383</v>
      </c>
      <c r="U280" s="136" t="s">
        <v>9384</v>
      </c>
      <c r="V280" s="136" t="s">
        <v>948</v>
      </c>
      <c r="W280" s="136" t="s">
        <v>948</v>
      </c>
      <c r="X280" s="136" t="s">
        <v>948</v>
      </c>
      <c r="Y280" s="136" t="s">
        <v>9385</v>
      </c>
      <c r="Z280" s="136" t="s">
        <v>9386</v>
      </c>
      <c r="AA280" s="136" t="s">
        <v>948</v>
      </c>
      <c r="AB280" s="136" t="s">
        <v>9387</v>
      </c>
      <c r="AC280" s="136" t="s">
        <v>9388</v>
      </c>
      <c r="AD280" s="136" t="s">
        <v>9389</v>
      </c>
      <c r="AE280" s="136" t="s">
        <v>9390</v>
      </c>
      <c r="AF280" s="136" t="s">
        <v>9391</v>
      </c>
      <c r="AG280" s="136" t="s">
        <v>1275</v>
      </c>
      <c r="AH280" s="136" t="s">
        <v>9392</v>
      </c>
      <c r="AI280" s="136" t="s">
        <v>9393</v>
      </c>
      <c r="AJ280" s="136" t="s">
        <v>2397</v>
      </c>
      <c r="AK280" s="136" t="s">
        <v>2250</v>
      </c>
      <c r="AL280" s="136" t="s">
        <v>941</v>
      </c>
      <c r="AM280" s="136" t="s">
        <v>9394</v>
      </c>
      <c r="AN280" s="136" t="s">
        <v>941</v>
      </c>
      <c r="AO280" s="136" t="s">
        <v>941</v>
      </c>
      <c r="AP280" s="136" t="s">
        <v>941</v>
      </c>
      <c r="AQ280" s="136" t="s">
        <v>941</v>
      </c>
      <c r="AR280" s="136" t="s">
        <v>941</v>
      </c>
      <c r="AS280" s="136" t="s">
        <v>941</v>
      </c>
      <c r="AT280" s="136" t="s">
        <v>941</v>
      </c>
      <c r="AU280" s="136" t="s">
        <v>941</v>
      </c>
      <c r="AV280" s="136" t="s">
        <v>941</v>
      </c>
      <c r="AW280" s="136" t="s">
        <v>941</v>
      </c>
      <c r="AX280" s="136" t="s">
        <v>941</v>
      </c>
      <c r="AY280" s="136" t="s">
        <v>941</v>
      </c>
      <c r="AZ280" s="136" t="s">
        <v>941</v>
      </c>
      <c r="BA280" s="136" t="s">
        <v>941</v>
      </c>
      <c r="BB280" s="136" t="s">
        <v>941</v>
      </c>
      <c r="BC280" s="136" t="s">
        <v>941</v>
      </c>
      <c r="BD280" s="136" t="s">
        <v>941</v>
      </c>
      <c r="BE280" s="136" t="s">
        <v>941</v>
      </c>
      <c r="BF280" s="136" t="s">
        <v>941</v>
      </c>
      <c r="BG280" s="136" t="s">
        <v>941</v>
      </c>
      <c r="BH280" s="136" t="s">
        <v>941</v>
      </c>
      <c r="BI280" s="136" t="s">
        <v>941</v>
      </c>
      <c r="BJ280" s="136" t="s">
        <v>941</v>
      </c>
      <c r="BK280" s="136" t="s">
        <v>1661</v>
      </c>
      <c r="BL280" s="136" t="s">
        <v>941</v>
      </c>
      <c r="BM280" s="136" t="s">
        <v>941</v>
      </c>
      <c r="BN280" s="136" t="s">
        <v>941</v>
      </c>
      <c r="BO280" s="136" t="s">
        <v>941</v>
      </c>
      <c r="BP280" s="136" t="s">
        <v>941</v>
      </c>
      <c r="BQ280" s="136" t="s">
        <v>941</v>
      </c>
      <c r="BR280" s="136" t="s">
        <v>941</v>
      </c>
      <c r="BS280" s="136" t="s">
        <v>941</v>
      </c>
      <c r="BT280" s="136" t="s">
        <v>941</v>
      </c>
      <c r="BU280" s="136" t="s">
        <v>941</v>
      </c>
      <c r="BV280" s="136" t="s">
        <v>941</v>
      </c>
      <c r="BW280" s="136" t="s">
        <v>941</v>
      </c>
      <c r="BX280" s="136" t="s">
        <v>941</v>
      </c>
      <c r="BY280" s="136" t="s">
        <v>941</v>
      </c>
      <c r="BZ280" s="136" t="s">
        <v>941</v>
      </c>
      <c r="CA280" s="136" t="s">
        <v>941</v>
      </c>
      <c r="CB280" s="136" t="s">
        <v>1661</v>
      </c>
      <c r="CC280" s="136" t="s">
        <v>948</v>
      </c>
      <c r="CD280" s="136" t="s">
        <v>941</v>
      </c>
      <c r="CE280" s="136" t="s">
        <v>948</v>
      </c>
      <c r="CF280" s="136" t="s">
        <v>941</v>
      </c>
      <c r="CG280" s="136" t="s">
        <v>948</v>
      </c>
      <c r="CH280" s="136" t="s">
        <v>1227</v>
      </c>
      <c r="CI280" s="136" t="s">
        <v>1425</v>
      </c>
      <c r="CJ280" s="136" t="s">
        <v>9395</v>
      </c>
      <c r="CK280" s="136" t="s">
        <v>941</v>
      </c>
      <c r="CL280" s="136" t="s">
        <v>941</v>
      </c>
      <c r="CM280" s="136" t="s">
        <v>9396</v>
      </c>
      <c r="CN280" s="136" t="s">
        <v>1425</v>
      </c>
      <c r="CO280" s="136" t="s">
        <v>9397</v>
      </c>
      <c r="CP280" s="136" t="s">
        <v>941</v>
      </c>
      <c r="CQ280" s="136" t="s">
        <v>941</v>
      </c>
      <c r="CR280" s="136" t="s">
        <v>941</v>
      </c>
      <c r="CS280" s="136" t="s">
        <v>941</v>
      </c>
      <c r="CT280" s="136" t="s">
        <v>941</v>
      </c>
      <c r="CU280" s="136" t="s">
        <v>941</v>
      </c>
      <c r="CV280" s="136" t="s">
        <v>941</v>
      </c>
      <c r="CW280" s="136" t="s">
        <v>941</v>
      </c>
      <c r="CX280" s="136" t="s">
        <v>941</v>
      </c>
      <c r="CY280" s="136" t="s">
        <v>941</v>
      </c>
      <c r="CZ280" s="136" t="s">
        <v>941</v>
      </c>
      <c r="DA280" s="136" t="s">
        <v>941</v>
      </c>
      <c r="DB280" s="136" t="s">
        <v>941</v>
      </c>
      <c r="DC280" s="136" t="s">
        <v>941</v>
      </c>
      <c r="DD280" s="136" t="s">
        <v>941</v>
      </c>
      <c r="DE280" s="136" t="s">
        <v>941</v>
      </c>
      <c r="DF280" s="136" t="s">
        <v>941</v>
      </c>
      <c r="DG280" s="136" t="s">
        <v>941</v>
      </c>
      <c r="DH280" s="136" t="s">
        <v>941</v>
      </c>
      <c r="DI280" s="136" t="s">
        <v>941</v>
      </c>
      <c r="DJ280" s="136" t="s">
        <v>1692</v>
      </c>
      <c r="DK280" s="137">
        <v>42767.557337962964</v>
      </c>
      <c r="DL280" s="136" t="s">
        <v>1692</v>
      </c>
      <c r="DM280" s="137">
        <v>42767.557337962964</v>
      </c>
      <c r="DN280" s="133">
        <v>42086.590995370374</v>
      </c>
      <c r="DO280" s="132" t="s">
        <v>957</v>
      </c>
      <c r="DP280" s="133">
        <v>42086.590995370374</v>
      </c>
    </row>
    <row r="281" spans="1:120" ht="43.5" x14ac:dyDescent="0.35">
      <c r="A281" s="135">
        <v>281</v>
      </c>
      <c r="B281" s="136" t="s">
        <v>4364</v>
      </c>
      <c r="C281" s="135">
        <v>170</v>
      </c>
      <c r="D281" s="135" t="b">
        <v>1</v>
      </c>
      <c r="E281" s="136" t="s">
        <v>941</v>
      </c>
      <c r="F281" s="136" t="s">
        <v>1009</v>
      </c>
      <c r="G281" s="136" t="s">
        <v>1010</v>
      </c>
      <c r="H281" s="136" t="s">
        <v>1011</v>
      </c>
      <c r="I281" s="136" t="s">
        <v>4683</v>
      </c>
      <c r="J281" s="136" t="s">
        <v>1345</v>
      </c>
      <c r="K281" s="136" t="s">
        <v>10</v>
      </c>
      <c r="L281" s="136" t="s">
        <v>1346</v>
      </c>
      <c r="M281" s="136" t="s">
        <v>1012</v>
      </c>
      <c r="N281" s="136" t="s">
        <v>1013</v>
      </c>
      <c r="O281" s="136" t="s">
        <v>9398</v>
      </c>
      <c r="P281" s="136" t="s">
        <v>9399</v>
      </c>
      <c r="Q281" s="136" t="s">
        <v>9400</v>
      </c>
      <c r="R281" s="136" t="s">
        <v>9401</v>
      </c>
      <c r="S281" s="136" t="s">
        <v>9402</v>
      </c>
      <c r="T281" s="136" t="s">
        <v>9403</v>
      </c>
      <c r="U281" s="136" t="s">
        <v>9404</v>
      </c>
      <c r="V281" s="136" t="s">
        <v>4103</v>
      </c>
      <c r="W281" s="136" t="s">
        <v>4104</v>
      </c>
      <c r="X281" s="136" t="s">
        <v>4105</v>
      </c>
      <c r="Y281" s="136" t="s">
        <v>9405</v>
      </c>
      <c r="Z281" s="136" t="s">
        <v>9406</v>
      </c>
      <c r="AA281" s="136" t="s">
        <v>948</v>
      </c>
      <c r="AB281" s="136" t="s">
        <v>9407</v>
      </c>
      <c r="AC281" s="136" t="s">
        <v>948</v>
      </c>
      <c r="AD281" s="136" t="s">
        <v>9407</v>
      </c>
      <c r="AE281" s="136" t="s">
        <v>9408</v>
      </c>
      <c r="AF281" s="136" t="s">
        <v>9409</v>
      </c>
      <c r="AG281" s="136" t="s">
        <v>1014</v>
      </c>
      <c r="AH281" s="136" t="s">
        <v>9410</v>
      </c>
      <c r="AI281" s="136" t="s">
        <v>9411</v>
      </c>
      <c r="AJ281" s="136" t="s">
        <v>2802</v>
      </c>
      <c r="AK281" s="136" t="s">
        <v>9412</v>
      </c>
      <c r="AL281" s="136" t="s">
        <v>941</v>
      </c>
      <c r="AM281" s="136" t="s">
        <v>9413</v>
      </c>
      <c r="AN281" s="136" t="s">
        <v>9398</v>
      </c>
      <c r="AO281" s="136" t="s">
        <v>9399</v>
      </c>
      <c r="AP281" s="136" t="s">
        <v>9400</v>
      </c>
      <c r="AQ281" s="136" t="s">
        <v>9401</v>
      </c>
      <c r="AR281" s="136" t="s">
        <v>9402</v>
      </c>
      <c r="AS281" s="136" t="s">
        <v>9403</v>
      </c>
      <c r="AT281" s="136" t="s">
        <v>9404</v>
      </c>
      <c r="AU281" s="136" t="s">
        <v>941</v>
      </c>
      <c r="AV281" s="136" t="s">
        <v>941</v>
      </c>
      <c r="AW281" s="136" t="s">
        <v>941</v>
      </c>
      <c r="AX281" s="136" t="s">
        <v>9405</v>
      </c>
      <c r="AY281" s="136" t="s">
        <v>9406</v>
      </c>
      <c r="AZ281" s="136" t="s">
        <v>948</v>
      </c>
      <c r="BA281" s="136" t="s">
        <v>9407</v>
      </c>
      <c r="BB281" s="136" t="s">
        <v>948</v>
      </c>
      <c r="BC281" s="136" t="s">
        <v>9407</v>
      </c>
      <c r="BD281" s="136" t="s">
        <v>9408</v>
      </c>
      <c r="BE281" s="136" t="s">
        <v>9409</v>
      </c>
      <c r="BF281" s="136" t="s">
        <v>9410</v>
      </c>
      <c r="BG281" s="136" t="s">
        <v>9411</v>
      </c>
      <c r="BH281" s="136" t="s">
        <v>2802</v>
      </c>
      <c r="BI281" s="136" t="s">
        <v>9412</v>
      </c>
      <c r="BJ281" s="136" t="s">
        <v>9413</v>
      </c>
      <c r="BK281" s="136" t="s">
        <v>941</v>
      </c>
      <c r="BL281" s="136" t="s">
        <v>941</v>
      </c>
      <c r="BM281" s="136" t="s">
        <v>941</v>
      </c>
      <c r="BN281" s="136" t="s">
        <v>941</v>
      </c>
      <c r="BO281" s="136" t="s">
        <v>941</v>
      </c>
      <c r="BP281" s="136" t="s">
        <v>941</v>
      </c>
      <c r="BQ281" s="136" t="s">
        <v>941</v>
      </c>
      <c r="BR281" s="136" t="s">
        <v>941</v>
      </c>
      <c r="BS281" s="136" t="s">
        <v>941</v>
      </c>
      <c r="BT281" s="136" t="s">
        <v>941</v>
      </c>
      <c r="BU281" s="136" t="s">
        <v>941</v>
      </c>
      <c r="BV281" s="136" t="s">
        <v>941</v>
      </c>
      <c r="BW281" s="136" t="s">
        <v>941</v>
      </c>
      <c r="BX281" s="136" t="s">
        <v>941</v>
      </c>
      <c r="BY281" s="136" t="s">
        <v>941</v>
      </c>
      <c r="BZ281" s="136" t="s">
        <v>941</v>
      </c>
      <c r="CA281" s="136" t="s">
        <v>941</v>
      </c>
      <c r="CB281" s="136" t="s">
        <v>948</v>
      </c>
      <c r="CC281" s="136" t="s">
        <v>948</v>
      </c>
      <c r="CD281" s="136" t="s">
        <v>941</v>
      </c>
      <c r="CE281" s="136" t="s">
        <v>948</v>
      </c>
      <c r="CF281" s="136" t="s">
        <v>941</v>
      </c>
      <c r="CG281" s="136" t="s">
        <v>948</v>
      </c>
      <c r="CH281" s="136" t="s">
        <v>948</v>
      </c>
      <c r="CI281" s="136" t="s">
        <v>941</v>
      </c>
      <c r="CJ281" s="136" t="s">
        <v>941</v>
      </c>
      <c r="CK281" s="136" t="s">
        <v>941</v>
      </c>
      <c r="CL281" s="136" t="s">
        <v>941</v>
      </c>
      <c r="CM281" s="136" t="s">
        <v>941</v>
      </c>
      <c r="CN281" s="136" t="s">
        <v>948</v>
      </c>
      <c r="CO281" s="136" t="s">
        <v>540</v>
      </c>
      <c r="CP281" s="136" t="s">
        <v>941</v>
      </c>
      <c r="CQ281" s="136" t="s">
        <v>941</v>
      </c>
      <c r="CR281" s="136" t="s">
        <v>941</v>
      </c>
      <c r="CS281" s="136" t="s">
        <v>941</v>
      </c>
      <c r="CT281" s="136" t="s">
        <v>941</v>
      </c>
      <c r="CU281" s="136" t="s">
        <v>941</v>
      </c>
      <c r="CV281" s="136" t="s">
        <v>941</v>
      </c>
      <c r="CW281" s="136" t="s">
        <v>941</v>
      </c>
      <c r="CX281" s="136" t="s">
        <v>941</v>
      </c>
      <c r="CY281" s="136" t="s">
        <v>941</v>
      </c>
      <c r="CZ281" s="136" t="s">
        <v>941</v>
      </c>
      <c r="DA281" s="136" t="s">
        <v>941</v>
      </c>
      <c r="DB281" s="136" t="s">
        <v>941</v>
      </c>
      <c r="DC281" s="136" t="s">
        <v>941</v>
      </c>
      <c r="DD281" s="136" t="s">
        <v>941</v>
      </c>
      <c r="DE281" s="136" t="s">
        <v>941</v>
      </c>
      <c r="DF281" s="136" t="s">
        <v>941</v>
      </c>
      <c r="DG281" s="136" t="s">
        <v>941</v>
      </c>
      <c r="DH281" s="136" t="s">
        <v>941</v>
      </c>
      <c r="DI281" s="136" t="s">
        <v>941</v>
      </c>
      <c r="DJ281" s="136" t="s">
        <v>1692</v>
      </c>
      <c r="DK281" s="137">
        <v>42767.577349537038</v>
      </c>
      <c r="DL281" s="136" t="s">
        <v>1692</v>
      </c>
      <c r="DM281" s="137">
        <v>42779.508831018517</v>
      </c>
      <c r="DN281" s="133">
        <v>42086.59101851852</v>
      </c>
      <c r="DO281" s="132" t="s">
        <v>957</v>
      </c>
      <c r="DP281" s="133">
        <v>42086.59101851852</v>
      </c>
    </row>
    <row r="282" spans="1:120" ht="43.5" x14ac:dyDescent="0.35">
      <c r="A282" s="135">
        <v>282</v>
      </c>
      <c r="B282" s="136" t="s">
        <v>4364</v>
      </c>
      <c r="C282" s="135">
        <v>251</v>
      </c>
      <c r="D282" s="135" t="b">
        <v>1</v>
      </c>
      <c r="E282" s="136" t="s">
        <v>941</v>
      </c>
      <c r="F282" s="136" t="s">
        <v>1866</v>
      </c>
      <c r="G282" s="136" t="s">
        <v>989</v>
      </c>
      <c r="H282" s="136" t="s">
        <v>9414</v>
      </c>
      <c r="I282" s="136" t="s">
        <v>7872</v>
      </c>
      <c r="J282" s="136" t="s">
        <v>1866</v>
      </c>
      <c r="K282" s="136" t="s">
        <v>387</v>
      </c>
      <c r="L282" s="136" t="s">
        <v>9414</v>
      </c>
      <c r="M282" s="136" t="s">
        <v>3778</v>
      </c>
      <c r="N282" s="136" t="s">
        <v>1867</v>
      </c>
      <c r="O282" s="136" t="s">
        <v>9415</v>
      </c>
      <c r="P282" s="136" t="s">
        <v>9416</v>
      </c>
      <c r="Q282" s="136" t="s">
        <v>9417</v>
      </c>
      <c r="R282" s="136" t="s">
        <v>948</v>
      </c>
      <c r="S282" s="136" t="s">
        <v>9418</v>
      </c>
      <c r="T282" s="136" t="s">
        <v>9419</v>
      </c>
      <c r="U282" s="136" t="s">
        <v>9420</v>
      </c>
      <c r="V282" s="136" t="s">
        <v>9421</v>
      </c>
      <c r="W282" s="136" t="s">
        <v>1868</v>
      </c>
      <c r="X282" s="136" t="s">
        <v>9422</v>
      </c>
      <c r="Y282" s="136" t="s">
        <v>9423</v>
      </c>
      <c r="Z282" s="136" t="s">
        <v>9424</v>
      </c>
      <c r="AA282" s="136" t="s">
        <v>9425</v>
      </c>
      <c r="AB282" s="136" t="s">
        <v>9426</v>
      </c>
      <c r="AC282" s="136" t="s">
        <v>9427</v>
      </c>
      <c r="AD282" s="136" t="s">
        <v>9428</v>
      </c>
      <c r="AE282" s="136" t="s">
        <v>9429</v>
      </c>
      <c r="AF282" s="136" t="s">
        <v>9430</v>
      </c>
      <c r="AG282" s="136" t="s">
        <v>3076</v>
      </c>
      <c r="AH282" s="136" t="s">
        <v>9431</v>
      </c>
      <c r="AI282" s="136" t="s">
        <v>3229</v>
      </c>
      <c r="AJ282" s="136" t="s">
        <v>9432</v>
      </c>
      <c r="AK282" s="136" t="s">
        <v>948</v>
      </c>
      <c r="AL282" s="136" t="s">
        <v>941</v>
      </c>
      <c r="AM282" s="136" t="s">
        <v>9433</v>
      </c>
      <c r="AN282" s="136" t="s">
        <v>941</v>
      </c>
      <c r="AO282" s="136" t="s">
        <v>941</v>
      </c>
      <c r="AP282" s="136" t="s">
        <v>941</v>
      </c>
      <c r="AQ282" s="136" t="s">
        <v>941</v>
      </c>
      <c r="AR282" s="136" t="s">
        <v>941</v>
      </c>
      <c r="AS282" s="136" t="s">
        <v>941</v>
      </c>
      <c r="AT282" s="136" t="s">
        <v>941</v>
      </c>
      <c r="AU282" s="136" t="s">
        <v>941</v>
      </c>
      <c r="AV282" s="136" t="s">
        <v>941</v>
      </c>
      <c r="AW282" s="136" t="s">
        <v>941</v>
      </c>
      <c r="AX282" s="136" t="s">
        <v>941</v>
      </c>
      <c r="AY282" s="136" t="s">
        <v>941</v>
      </c>
      <c r="AZ282" s="136" t="s">
        <v>941</v>
      </c>
      <c r="BA282" s="136" t="s">
        <v>941</v>
      </c>
      <c r="BB282" s="136" t="s">
        <v>941</v>
      </c>
      <c r="BC282" s="136" t="s">
        <v>941</v>
      </c>
      <c r="BD282" s="136" t="s">
        <v>941</v>
      </c>
      <c r="BE282" s="136" t="s">
        <v>941</v>
      </c>
      <c r="BF282" s="136" t="s">
        <v>941</v>
      </c>
      <c r="BG282" s="136" t="s">
        <v>941</v>
      </c>
      <c r="BH282" s="136" t="s">
        <v>941</v>
      </c>
      <c r="BI282" s="136" t="s">
        <v>941</v>
      </c>
      <c r="BJ282" s="136" t="s">
        <v>941</v>
      </c>
      <c r="BK282" s="136" t="s">
        <v>1020</v>
      </c>
      <c r="BL282" s="136" t="s">
        <v>941</v>
      </c>
      <c r="BM282" s="136" t="s">
        <v>941</v>
      </c>
      <c r="BN282" s="136" t="s">
        <v>941</v>
      </c>
      <c r="BO282" s="136" t="s">
        <v>941</v>
      </c>
      <c r="BP282" s="136" t="s">
        <v>941</v>
      </c>
      <c r="BQ282" s="136" t="s">
        <v>941</v>
      </c>
      <c r="BR282" s="136" t="s">
        <v>941</v>
      </c>
      <c r="BS282" s="136" t="s">
        <v>941</v>
      </c>
      <c r="BT282" s="136" t="s">
        <v>941</v>
      </c>
      <c r="BU282" s="136" t="s">
        <v>941</v>
      </c>
      <c r="BV282" s="136" t="s">
        <v>941</v>
      </c>
      <c r="BW282" s="136" t="s">
        <v>941</v>
      </c>
      <c r="BX282" s="136" t="s">
        <v>941</v>
      </c>
      <c r="BY282" s="136" t="s">
        <v>941</v>
      </c>
      <c r="BZ282" s="136" t="s">
        <v>941</v>
      </c>
      <c r="CA282" s="136" t="s">
        <v>941</v>
      </c>
      <c r="CB282" s="136" t="s">
        <v>1020</v>
      </c>
      <c r="CC282" s="136" t="s">
        <v>948</v>
      </c>
      <c r="CD282" s="136" t="s">
        <v>941</v>
      </c>
      <c r="CE282" s="136" t="s">
        <v>948</v>
      </c>
      <c r="CF282" s="136" t="s">
        <v>941</v>
      </c>
      <c r="CG282" s="136" t="s">
        <v>948</v>
      </c>
      <c r="CH282" s="136" t="s">
        <v>948</v>
      </c>
      <c r="CI282" s="136" t="s">
        <v>941</v>
      </c>
      <c r="CJ282" s="136" t="s">
        <v>941</v>
      </c>
      <c r="CK282" s="136" t="s">
        <v>941</v>
      </c>
      <c r="CL282" s="136" t="s">
        <v>941</v>
      </c>
      <c r="CM282" s="136" t="s">
        <v>941</v>
      </c>
      <c r="CN282" s="136" t="s">
        <v>948</v>
      </c>
      <c r="CO282" s="136" t="s">
        <v>540</v>
      </c>
      <c r="CP282" s="136" t="s">
        <v>941</v>
      </c>
      <c r="CQ282" s="136" t="s">
        <v>941</v>
      </c>
      <c r="CR282" s="136" t="s">
        <v>941</v>
      </c>
      <c r="CS282" s="136" t="s">
        <v>941</v>
      </c>
      <c r="CT282" s="136" t="s">
        <v>941</v>
      </c>
      <c r="CU282" s="136" t="s">
        <v>941</v>
      </c>
      <c r="CV282" s="136" t="s">
        <v>941</v>
      </c>
      <c r="CW282" s="136" t="s">
        <v>941</v>
      </c>
      <c r="CX282" s="136" t="s">
        <v>941</v>
      </c>
      <c r="CY282" s="136" t="s">
        <v>941</v>
      </c>
      <c r="CZ282" s="136" t="s">
        <v>941</v>
      </c>
      <c r="DA282" s="136" t="s">
        <v>941</v>
      </c>
      <c r="DB282" s="136" t="s">
        <v>941</v>
      </c>
      <c r="DC282" s="136" t="s">
        <v>941</v>
      </c>
      <c r="DD282" s="136" t="s">
        <v>941</v>
      </c>
      <c r="DE282" s="136" t="s">
        <v>941</v>
      </c>
      <c r="DF282" s="136" t="s">
        <v>941</v>
      </c>
      <c r="DG282" s="136" t="s">
        <v>941</v>
      </c>
      <c r="DH282" s="136" t="s">
        <v>941</v>
      </c>
      <c r="DI282" s="136" t="s">
        <v>941</v>
      </c>
      <c r="DJ282" s="136" t="s">
        <v>1353</v>
      </c>
      <c r="DK282" s="137">
        <v>42767.589872685188</v>
      </c>
      <c r="DL282" s="136" t="s">
        <v>1353</v>
      </c>
      <c r="DM282" s="137">
        <v>42767.589872685188</v>
      </c>
      <c r="DN282" s="133">
        <v>42086.591041666667</v>
      </c>
      <c r="DO282" s="132" t="s">
        <v>957</v>
      </c>
      <c r="DP282" s="133">
        <v>42086.591041666667</v>
      </c>
    </row>
    <row r="283" spans="1:120" ht="58" x14ac:dyDescent="0.35">
      <c r="A283" s="135">
        <v>283</v>
      </c>
      <c r="B283" s="136" t="s">
        <v>4364</v>
      </c>
      <c r="C283" s="135">
        <v>426</v>
      </c>
      <c r="D283" s="135" t="b">
        <v>1</v>
      </c>
      <c r="E283" s="136" t="s">
        <v>941</v>
      </c>
      <c r="F283" s="136" t="s">
        <v>2451</v>
      </c>
      <c r="G283" s="136" t="s">
        <v>989</v>
      </c>
      <c r="H283" s="136" t="s">
        <v>9434</v>
      </c>
      <c r="I283" s="136" t="s">
        <v>9435</v>
      </c>
      <c r="J283" s="136" t="s">
        <v>2451</v>
      </c>
      <c r="K283" s="136" t="s">
        <v>941</v>
      </c>
      <c r="L283" s="136" t="s">
        <v>9434</v>
      </c>
      <c r="M283" s="136" t="s">
        <v>2452</v>
      </c>
      <c r="N283" s="136" t="s">
        <v>2453</v>
      </c>
      <c r="O283" s="136" t="s">
        <v>9436</v>
      </c>
      <c r="P283" s="136" t="s">
        <v>9437</v>
      </c>
      <c r="Q283" s="136" t="s">
        <v>948</v>
      </c>
      <c r="R283" s="136" t="s">
        <v>948</v>
      </c>
      <c r="S283" s="136" t="s">
        <v>9438</v>
      </c>
      <c r="T283" s="136" t="s">
        <v>9439</v>
      </c>
      <c r="U283" s="136" t="s">
        <v>9440</v>
      </c>
      <c r="V283" s="136" t="s">
        <v>9441</v>
      </c>
      <c r="W283" s="136" t="s">
        <v>9442</v>
      </c>
      <c r="X283" s="136" t="s">
        <v>9443</v>
      </c>
      <c r="Y283" s="136" t="s">
        <v>9444</v>
      </c>
      <c r="Z283" s="136" t="s">
        <v>9445</v>
      </c>
      <c r="AA283" s="136" t="s">
        <v>9446</v>
      </c>
      <c r="AB283" s="136" t="s">
        <v>9447</v>
      </c>
      <c r="AC283" s="136" t="s">
        <v>948</v>
      </c>
      <c r="AD283" s="136" t="s">
        <v>9447</v>
      </c>
      <c r="AE283" s="136" t="s">
        <v>9448</v>
      </c>
      <c r="AF283" s="136" t="s">
        <v>9449</v>
      </c>
      <c r="AG283" s="136" t="s">
        <v>2454</v>
      </c>
      <c r="AH283" s="136" t="s">
        <v>9450</v>
      </c>
      <c r="AI283" s="136" t="s">
        <v>948</v>
      </c>
      <c r="AJ283" s="136" t="s">
        <v>948</v>
      </c>
      <c r="AK283" s="136" t="s">
        <v>948</v>
      </c>
      <c r="AL283" s="136" t="s">
        <v>941</v>
      </c>
      <c r="AM283" s="136" t="s">
        <v>9450</v>
      </c>
      <c r="AN283" s="136" t="s">
        <v>941</v>
      </c>
      <c r="AO283" s="136" t="s">
        <v>941</v>
      </c>
      <c r="AP283" s="136" t="s">
        <v>941</v>
      </c>
      <c r="AQ283" s="136" t="s">
        <v>941</v>
      </c>
      <c r="AR283" s="136" t="s">
        <v>941</v>
      </c>
      <c r="AS283" s="136" t="s">
        <v>941</v>
      </c>
      <c r="AT283" s="136" t="s">
        <v>941</v>
      </c>
      <c r="AU283" s="136" t="s">
        <v>941</v>
      </c>
      <c r="AV283" s="136" t="s">
        <v>941</v>
      </c>
      <c r="AW283" s="136" t="s">
        <v>941</v>
      </c>
      <c r="AX283" s="136" t="s">
        <v>941</v>
      </c>
      <c r="AY283" s="136" t="s">
        <v>941</v>
      </c>
      <c r="AZ283" s="136" t="s">
        <v>941</v>
      </c>
      <c r="BA283" s="136" t="s">
        <v>941</v>
      </c>
      <c r="BB283" s="136" t="s">
        <v>941</v>
      </c>
      <c r="BC283" s="136" t="s">
        <v>941</v>
      </c>
      <c r="BD283" s="136" t="s">
        <v>941</v>
      </c>
      <c r="BE283" s="136" t="s">
        <v>941</v>
      </c>
      <c r="BF283" s="136" t="s">
        <v>941</v>
      </c>
      <c r="BG283" s="136" t="s">
        <v>941</v>
      </c>
      <c r="BH283" s="136" t="s">
        <v>941</v>
      </c>
      <c r="BI283" s="136" t="s">
        <v>941</v>
      </c>
      <c r="BJ283" s="136" t="s">
        <v>941</v>
      </c>
      <c r="BK283" s="136" t="s">
        <v>9451</v>
      </c>
      <c r="BL283" s="136" t="s">
        <v>941</v>
      </c>
      <c r="BM283" s="136" t="s">
        <v>941</v>
      </c>
      <c r="BN283" s="136" t="s">
        <v>941</v>
      </c>
      <c r="BO283" s="136" t="s">
        <v>941</v>
      </c>
      <c r="BP283" s="136" t="s">
        <v>941</v>
      </c>
      <c r="BQ283" s="136" t="s">
        <v>941</v>
      </c>
      <c r="BR283" s="136" t="s">
        <v>2455</v>
      </c>
      <c r="BS283" s="136" t="s">
        <v>9452</v>
      </c>
      <c r="BT283" s="136" t="s">
        <v>1895</v>
      </c>
      <c r="BU283" s="136" t="s">
        <v>9453</v>
      </c>
      <c r="BV283" s="136" t="s">
        <v>2456</v>
      </c>
      <c r="BW283" s="136" t="s">
        <v>9454</v>
      </c>
      <c r="BX283" s="136" t="s">
        <v>2457</v>
      </c>
      <c r="BY283" s="136" t="s">
        <v>1395</v>
      </c>
      <c r="BZ283" s="136" t="s">
        <v>941</v>
      </c>
      <c r="CA283" s="136" t="s">
        <v>941</v>
      </c>
      <c r="CB283" s="136" t="s">
        <v>9455</v>
      </c>
      <c r="CC283" s="136" t="s">
        <v>948</v>
      </c>
      <c r="CD283" s="136" t="s">
        <v>941</v>
      </c>
      <c r="CE283" s="136" t="s">
        <v>948</v>
      </c>
      <c r="CF283" s="136" t="s">
        <v>941</v>
      </c>
      <c r="CG283" s="136" t="s">
        <v>948</v>
      </c>
      <c r="CH283" s="136" t="s">
        <v>948</v>
      </c>
      <c r="CI283" s="136" t="s">
        <v>941</v>
      </c>
      <c r="CJ283" s="136" t="s">
        <v>941</v>
      </c>
      <c r="CK283" s="136" t="s">
        <v>941</v>
      </c>
      <c r="CL283" s="136" t="s">
        <v>941</v>
      </c>
      <c r="CM283" s="136" t="s">
        <v>941</v>
      </c>
      <c r="CN283" s="136" t="s">
        <v>948</v>
      </c>
      <c r="CO283" s="136" t="s">
        <v>540</v>
      </c>
      <c r="CP283" s="136" t="s">
        <v>941</v>
      </c>
      <c r="CQ283" s="136" t="s">
        <v>941</v>
      </c>
      <c r="CR283" s="136" t="s">
        <v>941</v>
      </c>
      <c r="CS283" s="136" t="s">
        <v>941</v>
      </c>
      <c r="CT283" s="136" t="s">
        <v>941</v>
      </c>
      <c r="CU283" s="136" t="s">
        <v>941</v>
      </c>
      <c r="CV283" s="136" t="s">
        <v>941</v>
      </c>
      <c r="CW283" s="136" t="s">
        <v>941</v>
      </c>
      <c r="CX283" s="136" t="s">
        <v>941</v>
      </c>
      <c r="CY283" s="136" t="s">
        <v>941</v>
      </c>
      <c r="CZ283" s="136" t="s">
        <v>941</v>
      </c>
      <c r="DA283" s="136" t="s">
        <v>941</v>
      </c>
      <c r="DB283" s="136" t="s">
        <v>941</v>
      </c>
      <c r="DC283" s="136" t="s">
        <v>941</v>
      </c>
      <c r="DD283" s="136" t="s">
        <v>941</v>
      </c>
      <c r="DE283" s="136" t="s">
        <v>941</v>
      </c>
      <c r="DF283" s="136" t="s">
        <v>941</v>
      </c>
      <c r="DG283" s="136" t="s">
        <v>941</v>
      </c>
      <c r="DH283" s="136" t="s">
        <v>941</v>
      </c>
      <c r="DI283" s="136" t="s">
        <v>941</v>
      </c>
      <c r="DJ283" s="136" t="s">
        <v>1353</v>
      </c>
      <c r="DK283" s="137">
        <v>42767.594444444447</v>
      </c>
      <c r="DL283" s="136" t="s">
        <v>1692</v>
      </c>
      <c r="DM283" s="137">
        <v>42822.63685185185</v>
      </c>
      <c r="DN283" s="133">
        <v>42086.591064814813</v>
      </c>
      <c r="DO283" s="132" t="s">
        <v>957</v>
      </c>
      <c r="DP283" s="133">
        <v>42086.591064814813</v>
      </c>
    </row>
    <row r="284" spans="1:120" ht="72.5" x14ac:dyDescent="0.35">
      <c r="A284" s="135">
        <v>284</v>
      </c>
      <c r="B284" s="136" t="s">
        <v>4364</v>
      </c>
      <c r="C284" s="135">
        <v>320</v>
      </c>
      <c r="D284" s="135" t="b">
        <v>1</v>
      </c>
      <c r="E284" s="136" t="s">
        <v>941</v>
      </c>
      <c r="F284" s="136" t="s">
        <v>2870</v>
      </c>
      <c r="G284" s="136" t="s">
        <v>1665</v>
      </c>
      <c r="H284" s="136" t="s">
        <v>9456</v>
      </c>
      <c r="I284" s="136" t="s">
        <v>7913</v>
      </c>
      <c r="J284" s="136" t="s">
        <v>2870</v>
      </c>
      <c r="K284" s="136" t="s">
        <v>170</v>
      </c>
      <c r="L284" s="136" t="s">
        <v>9456</v>
      </c>
      <c r="M284" s="136" t="s">
        <v>9457</v>
      </c>
      <c r="N284" s="136" t="s">
        <v>2871</v>
      </c>
      <c r="O284" s="136" t="s">
        <v>9458</v>
      </c>
      <c r="P284" s="136" t="s">
        <v>9459</v>
      </c>
      <c r="Q284" s="136" t="s">
        <v>948</v>
      </c>
      <c r="R284" s="136" t="s">
        <v>9460</v>
      </c>
      <c r="S284" s="136" t="s">
        <v>9461</v>
      </c>
      <c r="T284" s="136" t="s">
        <v>9462</v>
      </c>
      <c r="U284" s="136" t="s">
        <v>9463</v>
      </c>
      <c r="V284" s="136" t="s">
        <v>9464</v>
      </c>
      <c r="W284" s="136" t="s">
        <v>9465</v>
      </c>
      <c r="X284" s="136" t="s">
        <v>9466</v>
      </c>
      <c r="Y284" s="136" t="s">
        <v>9467</v>
      </c>
      <c r="Z284" s="136" t="s">
        <v>9468</v>
      </c>
      <c r="AA284" s="136" t="s">
        <v>948</v>
      </c>
      <c r="AB284" s="136" t="s">
        <v>9469</v>
      </c>
      <c r="AC284" s="136" t="s">
        <v>948</v>
      </c>
      <c r="AD284" s="136" t="s">
        <v>9469</v>
      </c>
      <c r="AE284" s="136" t="s">
        <v>9470</v>
      </c>
      <c r="AF284" s="136" t="s">
        <v>9471</v>
      </c>
      <c r="AG284" s="136" t="s">
        <v>1308</v>
      </c>
      <c r="AH284" s="136" t="s">
        <v>9472</v>
      </c>
      <c r="AI284" s="136" t="s">
        <v>2897</v>
      </c>
      <c r="AJ284" s="136" t="s">
        <v>975</v>
      </c>
      <c r="AK284" s="136" t="s">
        <v>1379</v>
      </c>
      <c r="AL284" s="136" t="s">
        <v>941</v>
      </c>
      <c r="AM284" s="136" t="s">
        <v>9473</v>
      </c>
      <c r="AN284" s="136" t="s">
        <v>941</v>
      </c>
      <c r="AO284" s="136" t="s">
        <v>941</v>
      </c>
      <c r="AP284" s="136" t="s">
        <v>941</v>
      </c>
      <c r="AQ284" s="136" t="s">
        <v>941</v>
      </c>
      <c r="AR284" s="136" t="s">
        <v>941</v>
      </c>
      <c r="AS284" s="136" t="s">
        <v>941</v>
      </c>
      <c r="AT284" s="136" t="s">
        <v>941</v>
      </c>
      <c r="AU284" s="136" t="s">
        <v>941</v>
      </c>
      <c r="AV284" s="136" t="s">
        <v>941</v>
      </c>
      <c r="AW284" s="136" t="s">
        <v>941</v>
      </c>
      <c r="AX284" s="136" t="s">
        <v>941</v>
      </c>
      <c r="AY284" s="136" t="s">
        <v>941</v>
      </c>
      <c r="AZ284" s="136" t="s">
        <v>941</v>
      </c>
      <c r="BA284" s="136" t="s">
        <v>941</v>
      </c>
      <c r="BB284" s="136" t="s">
        <v>941</v>
      </c>
      <c r="BC284" s="136" t="s">
        <v>941</v>
      </c>
      <c r="BD284" s="136" t="s">
        <v>941</v>
      </c>
      <c r="BE284" s="136" t="s">
        <v>941</v>
      </c>
      <c r="BF284" s="136" t="s">
        <v>941</v>
      </c>
      <c r="BG284" s="136" t="s">
        <v>941</v>
      </c>
      <c r="BH284" s="136" t="s">
        <v>941</v>
      </c>
      <c r="BI284" s="136" t="s">
        <v>941</v>
      </c>
      <c r="BJ284" s="136" t="s">
        <v>941</v>
      </c>
      <c r="BK284" s="136" t="s">
        <v>941</v>
      </c>
      <c r="BL284" s="136" t="s">
        <v>941</v>
      </c>
      <c r="BM284" s="136" t="s">
        <v>941</v>
      </c>
      <c r="BN284" s="136" t="s">
        <v>941</v>
      </c>
      <c r="BO284" s="136" t="s">
        <v>941</v>
      </c>
      <c r="BP284" s="136" t="s">
        <v>941</v>
      </c>
      <c r="BQ284" s="136" t="s">
        <v>941</v>
      </c>
      <c r="BR284" s="136" t="s">
        <v>941</v>
      </c>
      <c r="BS284" s="136" t="s">
        <v>941</v>
      </c>
      <c r="BT284" s="136" t="s">
        <v>941</v>
      </c>
      <c r="BU284" s="136" t="s">
        <v>941</v>
      </c>
      <c r="BV284" s="136" t="s">
        <v>941</v>
      </c>
      <c r="BW284" s="136" t="s">
        <v>941</v>
      </c>
      <c r="BX284" s="136" t="s">
        <v>941</v>
      </c>
      <c r="BY284" s="136" t="s">
        <v>941</v>
      </c>
      <c r="BZ284" s="136" t="s">
        <v>941</v>
      </c>
      <c r="CA284" s="136" t="s">
        <v>941</v>
      </c>
      <c r="CB284" s="136" t="s">
        <v>948</v>
      </c>
      <c r="CC284" s="136" t="s">
        <v>948</v>
      </c>
      <c r="CD284" s="136" t="s">
        <v>941</v>
      </c>
      <c r="CE284" s="136" t="s">
        <v>948</v>
      </c>
      <c r="CF284" s="136" t="s">
        <v>941</v>
      </c>
      <c r="CG284" s="136" t="s">
        <v>948</v>
      </c>
      <c r="CH284" s="136" t="s">
        <v>948</v>
      </c>
      <c r="CI284" s="136" t="s">
        <v>941</v>
      </c>
      <c r="CJ284" s="136" t="s">
        <v>941</v>
      </c>
      <c r="CK284" s="136" t="s">
        <v>941</v>
      </c>
      <c r="CL284" s="136" t="s">
        <v>941</v>
      </c>
      <c r="CM284" s="136" t="s">
        <v>941</v>
      </c>
      <c r="CN284" s="136" t="s">
        <v>948</v>
      </c>
      <c r="CO284" s="136" t="s">
        <v>540</v>
      </c>
      <c r="CP284" s="136" t="s">
        <v>941</v>
      </c>
      <c r="CQ284" s="136" t="s">
        <v>941</v>
      </c>
      <c r="CR284" s="136" t="s">
        <v>941</v>
      </c>
      <c r="CS284" s="136" t="s">
        <v>941</v>
      </c>
      <c r="CT284" s="136" t="s">
        <v>941</v>
      </c>
      <c r="CU284" s="136" t="s">
        <v>941</v>
      </c>
      <c r="CV284" s="136" t="s">
        <v>941</v>
      </c>
      <c r="CW284" s="136" t="s">
        <v>941</v>
      </c>
      <c r="CX284" s="136" t="s">
        <v>941</v>
      </c>
      <c r="CY284" s="136" t="s">
        <v>941</v>
      </c>
      <c r="CZ284" s="136" t="s">
        <v>941</v>
      </c>
      <c r="DA284" s="136" t="s">
        <v>941</v>
      </c>
      <c r="DB284" s="136" t="s">
        <v>941</v>
      </c>
      <c r="DC284" s="136" t="s">
        <v>941</v>
      </c>
      <c r="DD284" s="136" t="s">
        <v>941</v>
      </c>
      <c r="DE284" s="136" t="s">
        <v>941</v>
      </c>
      <c r="DF284" s="136" t="s">
        <v>941</v>
      </c>
      <c r="DG284" s="136" t="s">
        <v>941</v>
      </c>
      <c r="DH284" s="136" t="s">
        <v>941</v>
      </c>
      <c r="DI284" s="136" t="s">
        <v>941</v>
      </c>
      <c r="DJ284" s="136" t="s">
        <v>1353</v>
      </c>
      <c r="DK284" s="137">
        <v>42767.600092592591</v>
      </c>
      <c r="DL284" s="136" t="s">
        <v>1353</v>
      </c>
      <c r="DM284" s="137">
        <v>42767.600092592591</v>
      </c>
      <c r="DN284" s="133">
        <v>42086.59107638889</v>
      </c>
      <c r="DO284" s="132" t="s">
        <v>957</v>
      </c>
      <c r="DP284" s="133">
        <v>42086.59107638889</v>
      </c>
    </row>
    <row r="285" spans="1:120" ht="43.5" x14ac:dyDescent="0.35">
      <c r="A285" s="135">
        <v>285</v>
      </c>
      <c r="B285" s="136" t="s">
        <v>4364</v>
      </c>
      <c r="C285" s="135">
        <v>134</v>
      </c>
      <c r="D285" s="135" t="b">
        <v>1</v>
      </c>
      <c r="E285" s="136" t="s">
        <v>941</v>
      </c>
      <c r="F285" s="136" t="s">
        <v>9474</v>
      </c>
      <c r="G285" s="136" t="s">
        <v>981</v>
      </c>
      <c r="H285" s="136" t="s">
        <v>3010</v>
      </c>
      <c r="I285" s="136" t="s">
        <v>8797</v>
      </c>
      <c r="J285" s="136" t="s">
        <v>3009</v>
      </c>
      <c r="K285" s="136" t="s">
        <v>941</v>
      </c>
      <c r="L285" s="136" t="s">
        <v>3010</v>
      </c>
      <c r="M285" s="136" t="s">
        <v>941</v>
      </c>
      <c r="N285" s="136" t="s">
        <v>3381</v>
      </c>
      <c r="O285" s="136" t="s">
        <v>9475</v>
      </c>
      <c r="P285" s="136" t="s">
        <v>9476</v>
      </c>
      <c r="Q285" s="136" t="s">
        <v>948</v>
      </c>
      <c r="R285" s="136" t="s">
        <v>9477</v>
      </c>
      <c r="S285" s="136" t="s">
        <v>9478</v>
      </c>
      <c r="T285" s="136" t="s">
        <v>9479</v>
      </c>
      <c r="U285" s="136" t="s">
        <v>9480</v>
      </c>
      <c r="V285" s="136" t="s">
        <v>3382</v>
      </c>
      <c r="W285" s="136" t="s">
        <v>3012</v>
      </c>
      <c r="X285" s="136" t="s">
        <v>3383</v>
      </c>
      <c r="Y285" s="136" t="s">
        <v>9481</v>
      </c>
      <c r="Z285" s="136" t="s">
        <v>9482</v>
      </c>
      <c r="AA285" s="136" t="s">
        <v>4039</v>
      </c>
      <c r="AB285" s="136" t="s">
        <v>9483</v>
      </c>
      <c r="AC285" s="136" t="s">
        <v>948</v>
      </c>
      <c r="AD285" s="136" t="s">
        <v>9483</v>
      </c>
      <c r="AE285" s="136" t="s">
        <v>9484</v>
      </c>
      <c r="AF285" s="136" t="s">
        <v>9485</v>
      </c>
      <c r="AG285" s="136" t="s">
        <v>2655</v>
      </c>
      <c r="AH285" s="136" t="s">
        <v>9486</v>
      </c>
      <c r="AI285" s="136" t="s">
        <v>4115</v>
      </c>
      <c r="AJ285" s="136" t="s">
        <v>948</v>
      </c>
      <c r="AK285" s="136" t="s">
        <v>1322</v>
      </c>
      <c r="AL285" s="136" t="s">
        <v>941</v>
      </c>
      <c r="AM285" s="136" t="s">
        <v>9487</v>
      </c>
      <c r="AN285" s="136" t="s">
        <v>941</v>
      </c>
      <c r="AO285" s="136" t="s">
        <v>941</v>
      </c>
      <c r="AP285" s="136" t="s">
        <v>941</v>
      </c>
      <c r="AQ285" s="136" t="s">
        <v>941</v>
      </c>
      <c r="AR285" s="136" t="s">
        <v>941</v>
      </c>
      <c r="AS285" s="136" t="s">
        <v>941</v>
      </c>
      <c r="AT285" s="136" t="s">
        <v>941</v>
      </c>
      <c r="AU285" s="136" t="s">
        <v>941</v>
      </c>
      <c r="AV285" s="136" t="s">
        <v>941</v>
      </c>
      <c r="AW285" s="136" t="s">
        <v>941</v>
      </c>
      <c r="AX285" s="136" t="s">
        <v>941</v>
      </c>
      <c r="AY285" s="136" t="s">
        <v>941</v>
      </c>
      <c r="AZ285" s="136" t="s">
        <v>941</v>
      </c>
      <c r="BA285" s="136" t="s">
        <v>941</v>
      </c>
      <c r="BB285" s="136" t="s">
        <v>941</v>
      </c>
      <c r="BC285" s="136" t="s">
        <v>941</v>
      </c>
      <c r="BD285" s="136" t="s">
        <v>941</v>
      </c>
      <c r="BE285" s="136" t="s">
        <v>941</v>
      </c>
      <c r="BF285" s="136" t="s">
        <v>941</v>
      </c>
      <c r="BG285" s="136" t="s">
        <v>941</v>
      </c>
      <c r="BH285" s="136" t="s">
        <v>941</v>
      </c>
      <c r="BI285" s="136" t="s">
        <v>941</v>
      </c>
      <c r="BJ285" s="136" t="s">
        <v>941</v>
      </c>
      <c r="BK285" s="136" t="s">
        <v>941</v>
      </c>
      <c r="BL285" s="136" t="s">
        <v>941</v>
      </c>
      <c r="BM285" s="136" t="s">
        <v>941</v>
      </c>
      <c r="BN285" s="136" t="s">
        <v>941</v>
      </c>
      <c r="BO285" s="136" t="s">
        <v>941</v>
      </c>
      <c r="BP285" s="136" t="s">
        <v>941</v>
      </c>
      <c r="BQ285" s="136" t="s">
        <v>941</v>
      </c>
      <c r="BR285" s="136" t="s">
        <v>941</v>
      </c>
      <c r="BS285" s="136" t="s">
        <v>941</v>
      </c>
      <c r="BT285" s="136" t="s">
        <v>941</v>
      </c>
      <c r="BU285" s="136" t="s">
        <v>941</v>
      </c>
      <c r="BV285" s="136" t="s">
        <v>941</v>
      </c>
      <c r="BW285" s="136" t="s">
        <v>941</v>
      </c>
      <c r="BX285" s="136" t="s">
        <v>941</v>
      </c>
      <c r="BY285" s="136" t="s">
        <v>941</v>
      </c>
      <c r="BZ285" s="136" t="s">
        <v>941</v>
      </c>
      <c r="CA285" s="136" t="s">
        <v>941</v>
      </c>
      <c r="CB285" s="136" t="s">
        <v>948</v>
      </c>
      <c r="CC285" s="136" t="s">
        <v>948</v>
      </c>
      <c r="CD285" s="136" t="s">
        <v>941</v>
      </c>
      <c r="CE285" s="136" t="s">
        <v>948</v>
      </c>
      <c r="CF285" s="136" t="s">
        <v>941</v>
      </c>
      <c r="CG285" s="136" t="s">
        <v>948</v>
      </c>
      <c r="CH285" s="136" t="s">
        <v>948</v>
      </c>
      <c r="CI285" s="136" t="s">
        <v>941</v>
      </c>
      <c r="CJ285" s="136" t="s">
        <v>941</v>
      </c>
      <c r="CK285" s="136" t="s">
        <v>941</v>
      </c>
      <c r="CL285" s="136" t="s">
        <v>941</v>
      </c>
      <c r="CM285" s="136" t="s">
        <v>941</v>
      </c>
      <c r="CN285" s="136" t="s">
        <v>948</v>
      </c>
      <c r="CO285" s="136" t="s">
        <v>540</v>
      </c>
      <c r="CP285" s="136" t="s">
        <v>941</v>
      </c>
      <c r="CQ285" s="136" t="s">
        <v>941</v>
      </c>
      <c r="CR285" s="136" t="s">
        <v>941</v>
      </c>
      <c r="CS285" s="136" t="s">
        <v>941</v>
      </c>
      <c r="CT285" s="136" t="s">
        <v>941</v>
      </c>
      <c r="CU285" s="136" t="s">
        <v>941</v>
      </c>
      <c r="CV285" s="136" t="s">
        <v>941</v>
      </c>
      <c r="CW285" s="136" t="s">
        <v>941</v>
      </c>
      <c r="CX285" s="136" t="s">
        <v>941</v>
      </c>
      <c r="CY285" s="136" t="s">
        <v>941</v>
      </c>
      <c r="CZ285" s="136" t="s">
        <v>941</v>
      </c>
      <c r="DA285" s="136" t="s">
        <v>941</v>
      </c>
      <c r="DB285" s="136" t="s">
        <v>941</v>
      </c>
      <c r="DC285" s="136" t="s">
        <v>941</v>
      </c>
      <c r="DD285" s="136" t="s">
        <v>941</v>
      </c>
      <c r="DE285" s="136" t="s">
        <v>941</v>
      </c>
      <c r="DF285" s="136" t="s">
        <v>941</v>
      </c>
      <c r="DG285" s="136" t="s">
        <v>941</v>
      </c>
      <c r="DH285" s="136" t="s">
        <v>941</v>
      </c>
      <c r="DI285" s="136" t="s">
        <v>941</v>
      </c>
      <c r="DJ285" s="136" t="s">
        <v>1353</v>
      </c>
      <c r="DK285" s="137">
        <v>42767.607291666667</v>
      </c>
      <c r="DL285" s="136" t="s">
        <v>1692</v>
      </c>
      <c r="DM285" s="137">
        <v>42796.682442129626</v>
      </c>
      <c r="DN285" s="133">
        <v>42086.591099537036</v>
      </c>
      <c r="DO285" s="132" t="s">
        <v>1111</v>
      </c>
      <c r="DP285" s="133">
        <v>42130.666226851848</v>
      </c>
    </row>
    <row r="286" spans="1:120" ht="58" x14ac:dyDescent="0.35">
      <c r="A286" s="135">
        <v>286</v>
      </c>
      <c r="B286" s="136" t="s">
        <v>4364</v>
      </c>
      <c r="C286" s="135">
        <v>270</v>
      </c>
      <c r="D286" s="135" t="b">
        <v>1</v>
      </c>
      <c r="E286" s="136" t="s">
        <v>941</v>
      </c>
      <c r="F286" s="136" t="s">
        <v>3813</v>
      </c>
      <c r="G286" s="136" t="s">
        <v>943</v>
      </c>
      <c r="H286" s="136" t="s">
        <v>3814</v>
      </c>
      <c r="I286" s="136" t="s">
        <v>8797</v>
      </c>
      <c r="J286" s="136" t="s">
        <v>3813</v>
      </c>
      <c r="K286" s="136" t="s">
        <v>418</v>
      </c>
      <c r="L286" s="136" t="s">
        <v>3814</v>
      </c>
      <c r="M286" s="136" t="s">
        <v>3116</v>
      </c>
      <c r="N286" s="136" t="s">
        <v>3117</v>
      </c>
      <c r="O286" s="136" t="s">
        <v>9488</v>
      </c>
      <c r="P286" s="136" t="s">
        <v>9489</v>
      </c>
      <c r="Q286" s="136" t="s">
        <v>3815</v>
      </c>
      <c r="R286" s="136" t="s">
        <v>948</v>
      </c>
      <c r="S286" s="136" t="s">
        <v>9490</v>
      </c>
      <c r="T286" s="136" t="s">
        <v>9491</v>
      </c>
      <c r="U286" s="136" t="s">
        <v>9492</v>
      </c>
      <c r="V286" s="136" t="s">
        <v>948</v>
      </c>
      <c r="W286" s="136" t="s">
        <v>948</v>
      </c>
      <c r="X286" s="136" t="s">
        <v>948</v>
      </c>
      <c r="Y286" s="136" t="s">
        <v>9493</v>
      </c>
      <c r="Z286" s="136" t="s">
        <v>9494</v>
      </c>
      <c r="AA286" s="136" t="s">
        <v>9495</v>
      </c>
      <c r="AB286" s="136" t="s">
        <v>9496</v>
      </c>
      <c r="AC286" s="136" t="s">
        <v>948</v>
      </c>
      <c r="AD286" s="136" t="s">
        <v>9496</v>
      </c>
      <c r="AE286" s="136" t="s">
        <v>9497</v>
      </c>
      <c r="AF286" s="136" t="s">
        <v>9498</v>
      </c>
      <c r="AG286" s="136" t="s">
        <v>3118</v>
      </c>
      <c r="AH286" s="136" t="s">
        <v>9499</v>
      </c>
      <c r="AI286" s="136" t="s">
        <v>1621</v>
      </c>
      <c r="AJ286" s="136" t="s">
        <v>948</v>
      </c>
      <c r="AK286" s="136" t="s">
        <v>948</v>
      </c>
      <c r="AL286" s="136" t="s">
        <v>941</v>
      </c>
      <c r="AM286" s="136" t="s">
        <v>9500</v>
      </c>
      <c r="AN286" s="136" t="s">
        <v>9488</v>
      </c>
      <c r="AO286" s="136" t="s">
        <v>9489</v>
      </c>
      <c r="AP286" s="136" t="s">
        <v>3815</v>
      </c>
      <c r="AQ286" s="136" t="s">
        <v>948</v>
      </c>
      <c r="AR286" s="136" t="s">
        <v>9490</v>
      </c>
      <c r="AS286" s="136" t="s">
        <v>9491</v>
      </c>
      <c r="AT286" s="136" t="s">
        <v>9492</v>
      </c>
      <c r="AU286" s="136" t="s">
        <v>941</v>
      </c>
      <c r="AV286" s="136" t="s">
        <v>941</v>
      </c>
      <c r="AW286" s="136" t="s">
        <v>941</v>
      </c>
      <c r="AX286" s="136" t="s">
        <v>9493</v>
      </c>
      <c r="AY286" s="136" t="s">
        <v>9494</v>
      </c>
      <c r="AZ286" s="136" t="s">
        <v>9495</v>
      </c>
      <c r="BA286" s="136" t="s">
        <v>9496</v>
      </c>
      <c r="BB286" s="136" t="s">
        <v>948</v>
      </c>
      <c r="BC286" s="136" t="s">
        <v>9496</v>
      </c>
      <c r="BD286" s="136" t="s">
        <v>9497</v>
      </c>
      <c r="BE286" s="136" t="s">
        <v>9498</v>
      </c>
      <c r="BF286" s="136" t="s">
        <v>9499</v>
      </c>
      <c r="BG286" s="136" t="s">
        <v>1621</v>
      </c>
      <c r="BH286" s="136" t="s">
        <v>948</v>
      </c>
      <c r="BI286" s="136" t="s">
        <v>948</v>
      </c>
      <c r="BJ286" s="136" t="s">
        <v>9500</v>
      </c>
      <c r="BK286" s="136" t="s">
        <v>1406</v>
      </c>
      <c r="BL286" s="136" t="s">
        <v>941</v>
      </c>
      <c r="BM286" s="136" t="s">
        <v>941</v>
      </c>
      <c r="BN286" s="136" t="s">
        <v>941</v>
      </c>
      <c r="BO286" s="136" t="s">
        <v>941</v>
      </c>
      <c r="BP286" s="136" t="s">
        <v>941</v>
      </c>
      <c r="BQ286" s="136" t="s">
        <v>975</v>
      </c>
      <c r="BR286" s="136" t="s">
        <v>9501</v>
      </c>
      <c r="BS286" s="136" t="s">
        <v>999</v>
      </c>
      <c r="BT286" s="136" t="s">
        <v>941</v>
      </c>
      <c r="BU286" s="136" t="s">
        <v>941</v>
      </c>
      <c r="BV286" s="136" t="s">
        <v>941</v>
      </c>
      <c r="BW286" s="136" t="s">
        <v>941</v>
      </c>
      <c r="BX286" s="136" t="s">
        <v>941</v>
      </c>
      <c r="BY286" s="136" t="s">
        <v>941</v>
      </c>
      <c r="BZ286" s="136" t="s">
        <v>941</v>
      </c>
      <c r="CA286" s="136" t="s">
        <v>941</v>
      </c>
      <c r="CB286" s="136" t="s">
        <v>4446</v>
      </c>
      <c r="CC286" s="136" t="s">
        <v>948</v>
      </c>
      <c r="CD286" s="136" t="s">
        <v>941</v>
      </c>
      <c r="CE286" s="136" t="s">
        <v>948</v>
      </c>
      <c r="CF286" s="136" t="s">
        <v>941</v>
      </c>
      <c r="CG286" s="136" t="s">
        <v>948</v>
      </c>
      <c r="CH286" s="136" t="s">
        <v>948</v>
      </c>
      <c r="CI286" s="136" t="s">
        <v>941</v>
      </c>
      <c r="CJ286" s="136" t="s">
        <v>941</v>
      </c>
      <c r="CK286" s="136" t="s">
        <v>941</v>
      </c>
      <c r="CL286" s="136" t="s">
        <v>941</v>
      </c>
      <c r="CM286" s="136" t="s">
        <v>941</v>
      </c>
      <c r="CN286" s="136" t="s">
        <v>948</v>
      </c>
      <c r="CO286" s="136" t="s">
        <v>540</v>
      </c>
      <c r="CP286" s="136" t="s">
        <v>941</v>
      </c>
      <c r="CQ286" s="136" t="s">
        <v>941</v>
      </c>
      <c r="CR286" s="136" t="s">
        <v>941</v>
      </c>
      <c r="CS286" s="136" t="s">
        <v>941</v>
      </c>
      <c r="CT286" s="136" t="s">
        <v>941</v>
      </c>
      <c r="CU286" s="136" t="s">
        <v>941</v>
      </c>
      <c r="CV286" s="136" t="s">
        <v>941</v>
      </c>
      <c r="CW286" s="136" t="s">
        <v>941</v>
      </c>
      <c r="CX286" s="136" t="s">
        <v>941</v>
      </c>
      <c r="CY286" s="136" t="s">
        <v>941</v>
      </c>
      <c r="CZ286" s="136" t="s">
        <v>941</v>
      </c>
      <c r="DA286" s="136" t="s">
        <v>941</v>
      </c>
      <c r="DB286" s="136" t="s">
        <v>941</v>
      </c>
      <c r="DC286" s="136" t="s">
        <v>941</v>
      </c>
      <c r="DD286" s="136" t="s">
        <v>941</v>
      </c>
      <c r="DE286" s="136" t="s">
        <v>941</v>
      </c>
      <c r="DF286" s="136" t="s">
        <v>941</v>
      </c>
      <c r="DG286" s="136" t="s">
        <v>941</v>
      </c>
      <c r="DH286" s="136" t="s">
        <v>941</v>
      </c>
      <c r="DI286" s="136" t="s">
        <v>941</v>
      </c>
      <c r="DJ286" s="136" t="s">
        <v>1353</v>
      </c>
      <c r="DK286" s="137">
        <v>42767.610520833332</v>
      </c>
      <c r="DL286" s="136" t="s">
        <v>1353</v>
      </c>
      <c r="DM286" s="137">
        <v>42767.610520833332</v>
      </c>
      <c r="DN286" s="133">
        <v>42086.591122685182</v>
      </c>
      <c r="DO286" s="132" t="s">
        <v>1353</v>
      </c>
      <c r="DP286" s="133">
        <v>42157.613125000003</v>
      </c>
    </row>
    <row r="287" spans="1:120" ht="58" x14ac:dyDescent="0.35">
      <c r="A287" s="135">
        <v>287</v>
      </c>
      <c r="B287" s="136" t="s">
        <v>4364</v>
      </c>
      <c r="C287" s="135">
        <v>411</v>
      </c>
      <c r="D287" s="135" t="b">
        <v>1</v>
      </c>
      <c r="E287" s="136" t="s">
        <v>941</v>
      </c>
      <c r="F287" s="136" t="s">
        <v>9502</v>
      </c>
      <c r="G287" s="136" t="s">
        <v>2138</v>
      </c>
      <c r="H287" s="136" t="s">
        <v>2763</v>
      </c>
      <c r="I287" s="136" t="s">
        <v>8797</v>
      </c>
      <c r="J287" s="136" t="s">
        <v>9502</v>
      </c>
      <c r="K287" s="136" t="s">
        <v>185</v>
      </c>
      <c r="L287" s="136" t="s">
        <v>2763</v>
      </c>
      <c r="M287" s="136" t="s">
        <v>2763</v>
      </c>
      <c r="N287" s="136" t="s">
        <v>9503</v>
      </c>
      <c r="O287" s="136" t="s">
        <v>4092</v>
      </c>
      <c r="P287" s="136" t="s">
        <v>4093</v>
      </c>
      <c r="Q287" s="136" t="s">
        <v>948</v>
      </c>
      <c r="R287" s="136" t="s">
        <v>9504</v>
      </c>
      <c r="S287" s="136" t="s">
        <v>9505</v>
      </c>
      <c r="T287" s="136" t="s">
        <v>9506</v>
      </c>
      <c r="U287" s="136" t="s">
        <v>9507</v>
      </c>
      <c r="V287" s="136" t="s">
        <v>3446</v>
      </c>
      <c r="W287" s="136" t="s">
        <v>9508</v>
      </c>
      <c r="X287" s="136" t="s">
        <v>3570</v>
      </c>
      <c r="Y287" s="136" t="s">
        <v>9509</v>
      </c>
      <c r="Z287" s="136" t="s">
        <v>9510</v>
      </c>
      <c r="AA287" s="136" t="s">
        <v>1350</v>
      </c>
      <c r="AB287" s="136" t="s">
        <v>9511</v>
      </c>
      <c r="AC287" s="136" t="s">
        <v>948</v>
      </c>
      <c r="AD287" s="136" t="s">
        <v>9511</v>
      </c>
      <c r="AE287" s="136" t="s">
        <v>9512</v>
      </c>
      <c r="AF287" s="136" t="s">
        <v>9513</v>
      </c>
      <c r="AG287" s="136" t="s">
        <v>1845</v>
      </c>
      <c r="AH287" s="136" t="s">
        <v>9514</v>
      </c>
      <c r="AI287" s="136" t="s">
        <v>1683</v>
      </c>
      <c r="AJ287" s="136" t="s">
        <v>3025</v>
      </c>
      <c r="AK287" s="136" t="s">
        <v>1386</v>
      </c>
      <c r="AL287" s="136" t="s">
        <v>941</v>
      </c>
      <c r="AM287" s="136" t="s">
        <v>9515</v>
      </c>
      <c r="AN287" s="136" t="s">
        <v>941</v>
      </c>
      <c r="AO287" s="136" t="s">
        <v>941</v>
      </c>
      <c r="AP287" s="136" t="s">
        <v>941</v>
      </c>
      <c r="AQ287" s="136" t="s">
        <v>941</v>
      </c>
      <c r="AR287" s="136" t="s">
        <v>941</v>
      </c>
      <c r="AS287" s="136" t="s">
        <v>941</v>
      </c>
      <c r="AT287" s="136" t="s">
        <v>941</v>
      </c>
      <c r="AU287" s="136" t="s">
        <v>941</v>
      </c>
      <c r="AV287" s="136" t="s">
        <v>941</v>
      </c>
      <c r="AW287" s="136" t="s">
        <v>941</v>
      </c>
      <c r="AX287" s="136" t="s">
        <v>941</v>
      </c>
      <c r="AY287" s="136" t="s">
        <v>941</v>
      </c>
      <c r="AZ287" s="136" t="s">
        <v>941</v>
      </c>
      <c r="BA287" s="136" t="s">
        <v>941</v>
      </c>
      <c r="BB287" s="136" t="s">
        <v>941</v>
      </c>
      <c r="BC287" s="136" t="s">
        <v>941</v>
      </c>
      <c r="BD287" s="136" t="s">
        <v>941</v>
      </c>
      <c r="BE287" s="136" t="s">
        <v>941</v>
      </c>
      <c r="BF287" s="136" t="s">
        <v>941</v>
      </c>
      <c r="BG287" s="136" t="s">
        <v>941</v>
      </c>
      <c r="BH287" s="136" t="s">
        <v>941</v>
      </c>
      <c r="BI287" s="136" t="s">
        <v>941</v>
      </c>
      <c r="BJ287" s="136" t="s">
        <v>941</v>
      </c>
      <c r="BK287" s="136" t="s">
        <v>941</v>
      </c>
      <c r="BL287" s="136" t="s">
        <v>941</v>
      </c>
      <c r="BM287" s="136" t="s">
        <v>941</v>
      </c>
      <c r="BN287" s="136" t="s">
        <v>941</v>
      </c>
      <c r="BO287" s="136" t="s">
        <v>941</v>
      </c>
      <c r="BP287" s="136" t="s">
        <v>941</v>
      </c>
      <c r="BQ287" s="136" t="s">
        <v>941</v>
      </c>
      <c r="BR287" s="136" t="s">
        <v>941</v>
      </c>
      <c r="BS287" s="136" t="s">
        <v>941</v>
      </c>
      <c r="BT287" s="136" t="s">
        <v>941</v>
      </c>
      <c r="BU287" s="136" t="s">
        <v>941</v>
      </c>
      <c r="BV287" s="136" t="s">
        <v>941</v>
      </c>
      <c r="BW287" s="136" t="s">
        <v>941</v>
      </c>
      <c r="BX287" s="136" t="s">
        <v>941</v>
      </c>
      <c r="BY287" s="136" t="s">
        <v>941</v>
      </c>
      <c r="BZ287" s="136" t="s">
        <v>941</v>
      </c>
      <c r="CA287" s="136" t="s">
        <v>941</v>
      </c>
      <c r="CB287" s="136" t="s">
        <v>948</v>
      </c>
      <c r="CC287" s="136" t="s">
        <v>948</v>
      </c>
      <c r="CD287" s="136" t="s">
        <v>941</v>
      </c>
      <c r="CE287" s="136" t="s">
        <v>948</v>
      </c>
      <c r="CF287" s="136" t="s">
        <v>941</v>
      </c>
      <c r="CG287" s="136" t="s">
        <v>948</v>
      </c>
      <c r="CH287" s="136" t="s">
        <v>948</v>
      </c>
      <c r="CI287" s="136" t="s">
        <v>941</v>
      </c>
      <c r="CJ287" s="136" t="s">
        <v>941</v>
      </c>
      <c r="CK287" s="136" t="s">
        <v>941</v>
      </c>
      <c r="CL287" s="136" t="s">
        <v>941</v>
      </c>
      <c r="CM287" s="136" t="s">
        <v>941</v>
      </c>
      <c r="CN287" s="136" t="s">
        <v>948</v>
      </c>
      <c r="CO287" s="136" t="s">
        <v>540</v>
      </c>
      <c r="CP287" s="136" t="s">
        <v>941</v>
      </c>
      <c r="CQ287" s="136" t="s">
        <v>941</v>
      </c>
      <c r="CR287" s="136" t="s">
        <v>941</v>
      </c>
      <c r="CS287" s="136" t="s">
        <v>941</v>
      </c>
      <c r="CT287" s="136" t="s">
        <v>941</v>
      </c>
      <c r="CU287" s="136" t="s">
        <v>941</v>
      </c>
      <c r="CV287" s="136" t="s">
        <v>941</v>
      </c>
      <c r="CW287" s="136" t="s">
        <v>941</v>
      </c>
      <c r="CX287" s="136" t="s">
        <v>941</v>
      </c>
      <c r="CY287" s="136" t="s">
        <v>941</v>
      </c>
      <c r="CZ287" s="136" t="s">
        <v>941</v>
      </c>
      <c r="DA287" s="136" t="s">
        <v>941</v>
      </c>
      <c r="DB287" s="136" t="s">
        <v>941</v>
      </c>
      <c r="DC287" s="136" t="s">
        <v>941</v>
      </c>
      <c r="DD287" s="136" t="s">
        <v>941</v>
      </c>
      <c r="DE287" s="136" t="s">
        <v>941</v>
      </c>
      <c r="DF287" s="136" t="s">
        <v>941</v>
      </c>
      <c r="DG287" s="136" t="s">
        <v>941</v>
      </c>
      <c r="DH287" s="136" t="s">
        <v>941</v>
      </c>
      <c r="DI287" s="136" t="s">
        <v>941</v>
      </c>
      <c r="DJ287" s="136" t="s">
        <v>1353</v>
      </c>
      <c r="DK287" s="137">
        <v>42767.624976851854</v>
      </c>
      <c r="DL287" s="136" t="s">
        <v>1353</v>
      </c>
      <c r="DM287" s="137">
        <v>42767.624976851854</v>
      </c>
      <c r="DN287" s="133">
        <v>42086.591145833336</v>
      </c>
      <c r="DO287" s="132" t="s">
        <v>957</v>
      </c>
      <c r="DP287" s="133">
        <v>42086.591145833336</v>
      </c>
    </row>
    <row r="288" spans="1:120" ht="43.5" x14ac:dyDescent="0.35">
      <c r="A288" s="135">
        <v>288</v>
      </c>
      <c r="B288" s="136" t="s">
        <v>4364</v>
      </c>
      <c r="C288" s="135">
        <v>384</v>
      </c>
      <c r="D288" s="135" t="b">
        <v>1</v>
      </c>
      <c r="E288" s="136" t="s">
        <v>941</v>
      </c>
      <c r="F288" s="136" t="s">
        <v>2974</v>
      </c>
      <c r="G288" s="136" t="s">
        <v>943</v>
      </c>
      <c r="H288" s="136" t="s">
        <v>2975</v>
      </c>
      <c r="I288" s="136" t="s">
        <v>8797</v>
      </c>
      <c r="J288" s="136" t="s">
        <v>2974</v>
      </c>
      <c r="K288" s="136" t="s">
        <v>97</v>
      </c>
      <c r="L288" s="136" t="s">
        <v>2975</v>
      </c>
      <c r="M288" s="136" t="s">
        <v>2976</v>
      </c>
      <c r="N288" s="136" t="s">
        <v>2977</v>
      </c>
      <c r="O288" s="136" t="s">
        <v>9516</v>
      </c>
      <c r="P288" s="136" t="s">
        <v>9517</v>
      </c>
      <c r="Q288" s="136" t="s">
        <v>9518</v>
      </c>
      <c r="R288" s="136" t="s">
        <v>9519</v>
      </c>
      <c r="S288" s="136" t="s">
        <v>9520</v>
      </c>
      <c r="T288" s="136" t="s">
        <v>9521</v>
      </c>
      <c r="U288" s="136" t="s">
        <v>9522</v>
      </c>
      <c r="V288" s="136" t="s">
        <v>9523</v>
      </c>
      <c r="W288" s="136" t="s">
        <v>9524</v>
      </c>
      <c r="X288" s="136" t="s">
        <v>9525</v>
      </c>
      <c r="Y288" s="136" t="s">
        <v>9526</v>
      </c>
      <c r="Z288" s="136" t="s">
        <v>9527</v>
      </c>
      <c r="AA288" s="136" t="s">
        <v>9528</v>
      </c>
      <c r="AB288" s="136" t="s">
        <v>9529</v>
      </c>
      <c r="AC288" s="136" t="s">
        <v>9530</v>
      </c>
      <c r="AD288" s="136" t="s">
        <v>9531</v>
      </c>
      <c r="AE288" s="136" t="s">
        <v>9532</v>
      </c>
      <c r="AF288" s="136" t="s">
        <v>9533</v>
      </c>
      <c r="AG288" s="136" t="s">
        <v>2978</v>
      </c>
      <c r="AH288" s="136" t="s">
        <v>9534</v>
      </c>
      <c r="AI288" s="136" t="s">
        <v>9535</v>
      </c>
      <c r="AJ288" s="136" t="s">
        <v>9536</v>
      </c>
      <c r="AK288" s="136" t="s">
        <v>9537</v>
      </c>
      <c r="AL288" s="136" t="s">
        <v>941</v>
      </c>
      <c r="AM288" s="136" t="s">
        <v>9538</v>
      </c>
      <c r="AN288" s="136" t="s">
        <v>941</v>
      </c>
      <c r="AO288" s="136" t="s">
        <v>941</v>
      </c>
      <c r="AP288" s="136" t="s">
        <v>941</v>
      </c>
      <c r="AQ288" s="136" t="s">
        <v>941</v>
      </c>
      <c r="AR288" s="136" t="s">
        <v>941</v>
      </c>
      <c r="AS288" s="136" t="s">
        <v>941</v>
      </c>
      <c r="AT288" s="136" t="s">
        <v>941</v>
      </c>
      <c r="AU288" s="136" t="s">
        <v>941</v>
      </c>
      <c r="AV288" s="136" t="s">
        <v>941</v>
      </c>
      <c r="AW288" s="136" t="s">
        <v>941</v>
      </c>
      <c r="AX288" s="136" t="s">
        <v>941</v>
      </c>
      <c r="AY288" s="136" t="s">
        <v>941</v>
      </c>
      <c r="AZ288" s="136" t="s">
        <v>941</v>
      </c>
      <c r="BA288" s="136" t="s">
        <v>941</v>
      </c>
      <c r="BB288" s="136" t="s">
        <v>941</v>
      </c>
      <c r="BC288" s="136" t="s">
        <v>941</v>
      </c>
      <c r="BD288" s="136" t="s">
        <v>941</v>
      </c>
      <c r="BE288" s="136" t="s">
        <v>941</v>
      </c>
      <c r="BF288" s="136" t="s">
        <v>941</v>
      </c>
      <c r="BG288" s="136" t="s">
        <v>941</v>
      </c>
      <c r="BH288" s="136" t="s">
        <v>941</v>
      </c>
      <c r="BI288" s="136" t="s">
        <v>941</v>
      </c>
      <c r="BJ288" s="136" t="s">
        <v>941</v>
      </c>
      <c r="BK288" s="136" t="s">
        <v>941</v>
      </c>
      <c r="BL288" s="136" t="s">
        <v>941</v>
      </c>
      <c r="BM288" s="136" t="s">
        <v>941</v>
      </c>
      <c r="BN288" s="136" t="s">
        <v>941</v>
      </c>
      <c r="BO288" s="136" t="s">
        <v>941</v>
      </c>
      <c r="BP288" s="136" t="s">
        <v>941</v>
      </c>
      <c r="BQ288" s="136" t="s">
        <v>941</v>
      </c>
      <c r="BR288" s="136" t="s">
        <v>941</v>
      </c>
      <c r="BS288" s="136" t="s">
        <v>941</v>
      </c>
      <c r="BT288" s="136" t="s">
        <v>941</v>
      </c>
      <c r="BU288" s="136" t="s">
        <v>941</v>
      </c>
      <c r="BV288" s="136" t="s">
        <v>941</v>
      </c>
      <c r="BW288" s="136" t="s">
        <v>941</v>
      </c>
      <c r="BX288" s="136" t="s">
        <v>941</v>
      </c>
      <c r="BY288" s="136" t="s">
        <v>941</v>
      </c>
      <c r="BZ288" s="136" t="s">
        <v>941</v>
      </c>
      <c r="CA288" s="136" t="s">
        <v>941</v>
      </c>
      <c r="CB288" s="136" t="s">
        <v>948</v>
      </c>
      <c r="CC288" s="136" t="s">
        <v>956</v>
      </c>
      <c r="CD288" s="136" t="s">
        <v>9539</v>
      </c>
      <c r="CE288" s="136" t="s">
        <v>948</v>
      </c>
      <c r="CF288" s="136" t="s">
        <v>941</v>
      </c>
      <c r="CG288" s="136" t="s">
        <v>9539</v>
      </c>
      <c r="CH288" s="136" t="s">
        <v>948</v>
      </c>
      <c r="CI288" s="136" t="s">
        <v>941</v>
      </c>
      <c r="CJ288" s="136" t="s">
        <v>941</v>
      </c>
      <c r="CK288" s="136" t="s">
        <v>941</v>
      </c>
      <c r="CL288" s="136" t="s">
        <v>941</v>
      </c>
      <c r="CM288" s="136" t="s">
        <v>941</v>
      </c>
      <c r="CN288" s="136" t="s">
        <v>948</v>
      </c>
      <c r="CO288" s="136" t="s">
        <v>540</v>
      </c>
      <c r="CP288" s="136" t="s">
        <v>941</v>
      </c>
      <c r="CQ288" s="136" t="s">
        <v>941</v>
      </c>
      <c r="CR288" s="136" t="s">
        <v>941</v>
      </c>
      <c r="CS288" s="136" t="s">
        <v>941</v>
      </c>
      <c r="CT288" s="136" t="s">
        <v>941</v>
      </c>
      <c r="CU288" s="136" t="s">
        <v>941</v>
      </c>
      <c r="CV288" s="136" t="s">
        <v>941</v>
      </c>
      <c r="CW288" s="136" t="s">
        <v>941</v>
      </c>
      <c r="CX288" s="136" t="s">
        <v>941</v>
      </c>
      <c r="CY288" s="136" t="s">
        <v>941</v>
      </c>
      <c r="CZ288" s="136" t="s">
        <v>941</v>
      </c>
      <c r="DA288" s="136" t="s">
        <v>941</v>
      </c>
      <c r="DB288" s="136" t="s">
        <v>941</v>
      </c>
      <c r="DC288" s="136" t="s">
        <v>941</v>
      </c>
      <c r="DD288" s="136" t="s">
        <v>941</v>
      </c>
      <c r="DE288" s="136" t="s">
        <v>941</v>
      </c>
      <c r="DF288" s="136" t="s">
        <v>941</v>
      </c>
      <c r="DG288" s="136" t="s">
        <v>941</v>
      </c>
      <c r="DH288" s="136" t="s">
        <v>941</v>
      </c>
      <c r="DI288" s="136" t="s">
        <v>941</v>
      </c>
      <c r="DJ288" s="136" t="s">
        <v>1353</v>
      </c>
      <c r="DK288" s="137">
        <v>42767.669120370374</v>
      </c>
      <c r="DL288" s="136" t="s">
        <v>1353</v>
      </c>
      <c r="DM288" s="137">
        <v>42767.669120370374</v>
      </c>
      <c r="DN288" s="133">
        <v>42086.591157407405</v>
      </c>
      <c r="DO288" s="132" t="s">
        <v>957</v>
      </c>
      <c r="DP288" s="133">
        <v>42086.591157407405</v>
      </c>
    </row>
    <row r="289" spans="1:120" ht="43.5" x14ac:dyDescent="0.35">
      <c r="A289" s="135">
        <v>289</v>
      </c>
      <c r="B289" s="136" t="s">
        <v>4364</v>
      </c>
      <c r="C289" s="135">
        <v>515</v>
      </c>
      <c r="D289" s="135" t="b">
        <v>1</v>
      </c>
      <c r="E289" s="136" t="s">
        <v>941</v>
      </c>
      <c r="F289" s="136" t="s">
        <v>1644</v>
      </c>
      <c r="G289" s="136" t="s">
        <v>943</v>
      </c>
      <c r="H289" s="136" t="s">
        <v>1645</v>
      </c>
      <c r="I289" s="136" t="s">
        <v>8797</v>
      </c>
      <c r="J289" s="136" t="s">
        <v>1644</v>
      </c>
      <c r="K289" s="136" t="s">
        <v>941</v>
      </c>
      <c r="L289" s="136" t="s">
        <v>1645</v>
      </c>
      <c r="M289" s="136" t="s">
        <v>1646</v>
      </c>
      <c r="N289" s="136" t="s">
        <v>1647</v>
      </c>
      <c r="O289" s="136" t="s">
        <v>9540</v>
      </c>
      <c r="P289" s="136" t="s">
        <v>948</v>
      </c>
      <c r="Q289" s="136" t="s">
        <v>948</v>
      </c>
      <c r="R289" s="136" t="s">
        <v>9541</v>
      </c>
      <c r="S289" s="136" t="s">
        <v>9542</v>
      </c>
      <c r="T289" s="136" t="s">
        <v>9543</v>
      </c>
      <c r="U289" s="136" t="s">
        <v>9544</v>
      </c>
      <c r="V289" s="136" t="s">
        <v>948</v>
      </c>
      <c r="W289" s="136" t="s">
        <v>948</v>
      </c>
      <c r="X289" s="136" t="s">
        <v>948</v>
      </c>
      <c r="Y289" s="136" t="s">
        <v>948</v>
      </c>
      <c r="Z289" s="136" t="s">
        <v>9545</v>
      </c>
      <c r="AA289" s="136" t="s">
        <v>948</v>
      </c>
      <c r="AB289" s="136" t="s">
        <v>9545</v>
      </c>
      <c r="AC289" s="136" t="s">
        <v>948</v>
      </c>
      <c r="AD289" s="136" t="s">
        <v>9545</v>
      </c>
      <c r="AE289" s="136" t="s">
        <v>9546</v>
      </c>
      <c r="AF289" s="136" t="s">
        <v>9547</v>
      </c>
      <c r="AG289" s="136" t="s">
        <v>4043</v>
      </c>
      <c r="AH289" s="136" t="s">
        <v>9548</v>
      </c>
      <c r="AI289" s="136" t="s">
        <v>948</v>
      </c>
      <c r="AJ289" s="136" t="s">
        <v>948</v>
      </c>
      <c r="AK289" s="136" t="s">
        <v>948</v>
      </c>
      <c r="AL289" s="136" t="s">
        <v>941</v>
      </c>
      <c r="AM289" s="136" t="s">
        <v>9548</v>
      </c>
      <c r="AN289" s="136" t="s">
        <v>941</v>
      </c>
      <c r="AO289" s="136" t="s">
        <v>941</v>
      </c>
      <c r="AP289" s="136" t="s">
        <v>941</v>
      </c>
      <c r="AQ289" s="136" t="s">
        <v>941</v>
      </c>
      <c r="AR289" s="136" t="s">
        <v>941</v>
      </c>
      <c r="AS289" s="136" t="s">
        <v>941</v>
      </c>
      <c r="AT289" s="136" t="s">
        <v>941</v>
      </c>
      <c r="AU289" s="136" t="s">
        <v>941</v>
      </c>
      <c r="AV289" s="136" t="s">
        <v>941</v>
      </c>
      <c r="AW289" s="136" t="s">
        <v>941</v>
      </c>
      <c r="AX289" s="136" t="s">
        <v>941</v>
      </c>
      <c r="AY289" s="136" t="s">
        <v>941</v>
      </c>
      <c r="AZ289" s="136" t="s">
        <v>941</v>
      </c>
      <c r="BA289" s="136" t="s">
        <v>941</v>
      </c>
      <c r="BB289" s="136" t="s">
        <v>941</v>
      </c>
      <c r="BC289" s="136" t="s">
        <v>941</v>
      </c>
      <c r="BD289" s="136" t="s">
        <v>941</v>
      </c>
      <c r="BE289" s="136" t="s">
        <v>941</v>
      </c>
      <c r="BF289" s="136" t="s">
        <v>941</v>
      </c>
      <c r="BG289" s="136" t="s">
        <v>941</v>
      </c>
      <c r="BH289" s="136" t="s">
        <v>941</v>
      </c>
      <c r="BI289" s="136" t="s">
        <v>941</v>
      </c>
      <c r="BJ289" s="136" t="s">
        <v>941</v>
      </c>
      <c r="BK289" s="136" t="s">
        <v>941</v>
      </c>
      <c r="BL289" s="136" t="s">
        <v>941</v>
      </c>
      <c r="BM289" s="136" t="s">
        <v>941</v>
      </c>
      <c r="BN289" s="136" t="s">
        <v>941</v>
      </c>
      <c r="BO289" s="136" t="s">
        <v>941</v>
      </c>
      <c r="BP289" s="136" t="s">
        <v>941</v>
      </c>
      <c r="BQ289" s="136" t="s">
        <v>941</v>
      </c>
      <c r="BR289" s="136" t="s">
        <v>941</v>
      </c>
      <c r="BS289" s="136" t="s">
        <v>941</v>
      </c>
      <c r="BT289" s="136" t="s">
        <v>941</v>
      </c>
      <c r="BU289" s="136" t="s">
        <v>941</v>
      </c>
      <c r="BV289" s="136" t="s">
        <v>941</v>
      </c>
      <c r="BW289" s="136" t="s">
        <v>941</v>
      </c>
      <c r="BX289" s="136" t="s">
        <v>941</v>
      </c>
      <c r="BY289" s="136" t="s">
        <v>941</v>
      </c>
      <c r="BZ289" s="136" t="s">
        <v>941</v>
      </c>
      <c r="CA289" s="136" t="s">
        <v>941</v>
      </c>
      <c r="CB289" s="136" t="s">
        <v>948</v>
      </c>
      <c r="CC289" s="136" t="s">
        <v>948</v>
      </c>
      <c r="CD289" s="136" t="s">
        <v>941</v>
      </c>
      <c r="CE289" s="136" t="s">
        <v>948</v>
      </c>
      <c r="CF289" s="136" t="s">
        <v>941</v>
      </c>
      <c r="CG289" s="136" t="s">
        <v>948</v>
      </c>
      <c r="CH289" s="136" t="s">
        <v>948</v>
      </c>
      <c r="CI289" s="136" t="s">
        <v>941</v>
      </c>
      <c r="CJ289" s="136" t="s">
        <v>941</v>
      </c>
      <c r="CK289" s="136" t="s">
        <v>941</v>
      </c>
      <c r="CL289" s="136" t="s">
        <v>941</v>
      </c>
      <c r="CM289" s="136" t="s">
        <v>941</v>
      </c>
      <c r="CN289" s="136" t="s">
        <v>948</v>
      </c>
      <c r="CO289" s="136" t="s">
        <v>540</v>
      </c>
      <c r="CP289" s="136" t="s">
        <v>941</v>
      </c>
      <c r="CQ289" s="136" t="s">
        <v>941</v>
      </c>
      <c r="CR289" s="136" t="s">
        <v>941</v>
      </c>
      <c r="CS289" s="136" t="s">
        <v>941</v>
      </c>
      <c r="CT289" s="136" t="s">
        <v>941</v>
      </c>
      <c r="CU289" s="136" t="s">
        <v>941</v>
      </c>
      <c r="CV289" s="136" t="s">
        <v>941</v>
      </c>
      <c r="CW289" s="136" t="s">
        <v>941</v>
      </c>
      <c r="CX289" s="136" t="s">
        <v>941</v>
      </c>
      <c r="CY289" s="136" t="s">
        <v>941</v>
      </c>
      <c r="CZ289" s="136" t="s">
        <v>941</v>
      </c>
      <c r="DA289" s="136" t="s">
        <v>941</v>
      </c>
      <c r="DB289" s="136" t="s">
        <v>941</v>
      </c>
      <c r="DC289" s="136" t="s">
        <v>941</v>
      </c>
      <c r="DD289" s="136" t="s">
        <v>941</v>
      </c>
      <c r="DE289" s="136" t="s">
        <v>941</v>
      </c>
      <c r="DF289" s="136" t="s">
        <v>941</v>
      </c>
      <c r="DG289" s="136" t="s">
        <v>941</v>
      </c>
      <c r="DH289" s="136" t="s">
        <v>941</v>
      </c>
      <c r="DI289" s="136" t="s">
        <v>941</v>
      </c>
      <c r="DJ289" s="136" t="s">
        <v>1353</v>
      </c>
      <c r="DK289" s="137">
        <v>42767.673506944448</v>
      </c>
      <c r="DL289" s="136" t="s">
        <v>1353</v>
      </c>
      <c r="DM289" s="137">
        <v>42767.673506944448</v>
      </c>
      <c r="DN289" s="133">
        <v>42086.591180555559</v>
      </c>
      <c r="DO289" s="132" t="s">
        <v>957</v>
      </c>
      <c r="DP289" s="133">
        <v>42086.592488425929</v>
      </c>
    </row>
    <row r="290" spans="1:120" ht="58" x14ac:dyDescent="0.35">
      <c r="A290" s="135">
        <v>290</v>
      </c>
      <c r="B290" s="136" t="s">
        <v>4364</v>
      </c>
      <c r="C290" s="135">
        <v>308</v>
      </c>
      <c r="D290" s="135" t="b">
        <v>1</v>
      </c>
      <c r="E290" s="136" t="s">
        <v>941</v>
      </c>
      <c r="F290" s="136" t="s">
        <v>9549</v>
      </c>
      <c r="G290" s="136" t="s">
        <v>1158</v>
      </c>
      <c r="H290" s="136" t="s">
        <v>9550</v>
      </c>
      <c r="I290" s="136" t="s">
        <v>4875</v>
      </c>
      <c r="J290" s="136" t="s">
        <v>9549</v>
      </c>
      <c r="K290" s="136" t="s">
        <v>433</v>
      </c>
      <c r="L290" s="136" t="s">
        <v>9550</v>
      </c>
      <c r="M290" s="136" t="s">
        <v>2013</v>
      </c>
      <c r="N290" s="136" t="s">
        <v>9551</v>
      </c>
      <c r="O290" s="136" t="s">
        <v>9552</v>
      </c>
      <c r="P290" s="136" t="s">
        <v>9553</v>
      </c>
      <c r="Q290" s="136" t="s">
        <v>948</v>
      </c>
      <c r="R290" s="136" t="s">
        <v>9554</v>
      </c>
      <c r="S290" s="136" t="s">
        <v>9555</v>
      </c>
      <c r="T290" s="136" t="s">
        <v>9556</v>
      </c>
      <c r="U290" s="136" t="s">
        <v>9557</v>
      </c>
      <c r="V290" s="136" t="s">
        <v>9558</v>
      </c>
      <c r="W290" s="136" t="s">
        <v>9559</v>
      </c>
      <c r="X290" s="136" t="s">
        <v>9560</v>
      </c>
      <c r="Y290" s="136" t="s">
        <v>9561</v>
      </c>
      <c r="Z290" s="136" t="s">
        <v>9562</v>
      </c>
      <c r="AA290" s="136" t="s">
        <v>9563</v>
      </c>
      <c r="AB290" s="136" t="s">
        <v>9564</v>
      </c>
      <c r="AC290" s="136" t="s">
        <v>9565</v>
      </c>
      <c r="AD290" s="136" t="s">
        <v>9566</v>
      </c>
      <c r="AE290" s="136" t="s">
        <v>9567</v>
      </c>
      <c r="AF290" s="136" t="s">
        <v>9568</v>
      </c>
      <c r="AG290" s="136" t="s">
        <v>1882</v>
      </c>
      <c r="AH290" s="136" t="s">
        <v>9569</v>
      </c>
      <c r="AI290" s="136" t="s">
        <v>9570</v>
      </c>
      <c r="AJ290" s="136" t="s">
        <v>3594</v>
      </c>
      <c r="AK290" s="136" t="s">
        <v>1466</v>
      </c>
      <c r="AL290" s="136" t="s">
        <v>941</v>
      </c>
      <c r="AM290" s="136" t="s">
        <v>9571</v>
      </c>
      <c r="AN290" s="136" t="s">
        <v>9552</v>
      </c>
      <c r="AO290" s="136" t="s">
        <v>9553</v>
      </c>
      <c r="AP290" s="136" t="s">
        <v>948</v>
      </c>
      <c r="AQ290" s="136" t="s">
        <v>9554</v>
      </c>
      <c r="AR290" s="136" t="s">
        <v>9555</v>
      </c>
      <c r="AS290" s="136" t="s">
        <v>9556</v>
      </c>
      <c r="AT290" s="136" t="s">
        <v>9557</v>
      </c>
      <c r="AU290" s="136" t="s">
        <v>941</v>
      </c>
      <c r="AV290" s="136" t="s">
        <v>941</v>
      </c>
      <c r="AW290" s="136" t="s">
        <v>941</v>
      </c>
      <c r="AX290" s="136" t="s">
        <v>9561</v>
      </c>
      <c r="AY290" s="136" t="s">
        <v>9562</v>
      </c>
      <c r="AZ290" s="136" t="s">
        <v>9563</v>
      </c>
      <c r="BA290" s="136" t="s">
        <v>9564</v>
      </c>
      <c r="BB290" s="136" t="s">
        <v>9565</v>
      </c>
      <c r="BC290" s="136" t="s">
        <v>9566</v>
      </c>
      <c r="BD290" s="136" t="s">
        <v>9567</v>
      </c>
      <c r="BE290" s="136" t="s">
        <v>9568</v>
      </c>
      <c r="BF290" s="136" t="s">
        <v>9569</v>
      </c>
      <c r="BG290" s="136" t="s">
        <v>9570</v>
      </c>
      <c r="BH290" s="136" t="s">
        <v>3594</v>
      </c>
      <c r="BI290" s="136" t="s">
        <v>1466</v>
      </c>
      <c r="BJ290" s="136" t="s">
        <v>9571</v>
      </c>
      <c r="BK290" s="136" t="s">
        <v>941</v>
      </c>
      <c r="BL290" s="136" t="s">
        <v>941</v>
      </c>
      <c r="BM290" s="136" t="s">
        <v>941</v>
      </c>
      <c r="BN290" s="136" t="s">
        <v>941</v>
      </c>
      <c r="BO290" s="136" t="s">
        <v>941</v>
      </c>
      <c r="BP290" s="136" t="s">
        <v>941</v>
      </c>
      <c r="BQ290" s="136" t="s">
        <v>941</v>
      </c>
      <c r="BR290" s="136" t="s">
        <v>941</v>
      </c>
      <c r="BS290" s="136" t="s">
        <v>941</v>
      </c>
      <c r="BT290" s="136" t="s">
        <v>941</v>
      </c>
      <c r="BU290" s="136" t="s">
        <v>941</v>
      </c>
      <c r="BV290" s="136" t="s">
        <v>941</v>
      </c>
      <c r="BW290" s="136" t="s">
        <v>941</v>
      </c>
      <c r="BX290" s="136" t="s">
        <v>941</v>
      </c>
      <c r="BY290" s="136" t="s">
        <v>941</v>
      </c>
      <c r="BZ290" s="136" t="s">
        <v>941</v>
      </c>
      <c r="CA290" s="136" t="s">
        <v>941</v>
      </c>
      <c r="CB290" s="136" t="s">
        <v>948</v>
      </c>
      <c r="CC290" s="136" t="s">
        <v>948</v>
      </c>
      <c r="CD290" s="136" t="s">
        <v>941</v>
      </c>
      <c r="CE290" s="136" t="s">
        <v>948</v>
      </c>
      <c r="CF290" s="136" t="s">
        <v>941</v>
      </c>
      <c r="CG290" s="136" t="s">
        <v>948</v>
      </c>
      <c r="CH290" s="136" t="s">
        <v>948</v>
      </c>
      <c r="CI290" s="136" t="s">
        <v>941</v>
      </c>
      <c r="CJ290" s="136" t="s">
        <v>941</v>
      </c>
      <c r="CK290" s="136" t="s">
        <v>941</v>
      </c>
      <c r="CL290" s="136" t="s">
        <v>941</v>
      </c>
      <c r="CM290" s="136" t="s">
        <v>941</v>
      </c>
      <c r="CN290" s="136" t="s">
        <v>948</v>
      </c>
      <c r="CO290" s="136" t="s">
        <v>540</v>
      </c>
      <c r="CP290" s="136" t="s">
        <v>941</v>
      </c>
      <c r="CQ290" s="136" t="s">
        <v>941</v>
      </c>
      <c r="CR290" s="136" t="s">
        <v>941</v>
      </c>
      <c r="CS290" s="136" t="s">
        <v>941</v>
      </c>
      <c r="CT290" s="136" t="s">
        <v>941</v>
      </c>
      <c r="CU290" s="136" t="s">
        <v>941</v>
      </c>
      <c r="CV290" s="136" t="s">
        <v>941</v>
      </c>
      <c r="CW290" s="136" t="s">
        <v>941</v>
      </c>
      <c r="CX290" s="136" t="s">
        <v>941</v>
      </c>
      <c r="CY290" s="136" t="s">
        <v>941</v>
      </c>
      <c r="CZ290" s="136" t="s">
        <v>941</v>
      </c>
      <c r="DA290" s="136" t="s">
        <v>941</v>
      </c>
      <c r="DB290" s="136" t="s">
        <v>941</v>
      </c>
      <c r="DC290" s="136" t="s">
        <v>941</v>
      </c>
      <c r="DD290" s="136" t="s">
        <v>941</v>
      </c>
      <c r="DE290" s="136" t="s">
        <v>941</v>
      </c>
      <c r="DF290" s="136" t="s">
        <v>941</v>
      </c>
      <c r="DG290" s="136" t="s">
        <v>941</v>
      </c>
      <c r="DH290" s="136" t="s">
        <v>941</v>
      </c>
      <c r="DI290" s="136" t="s">
        <v>941</v>
      </c>
      <c r="DJ290" s="136" t="s">
        <v>1353</v>
      </c>
      <c r="DK290" s="137">
        <v>42768.37400462963</v>
      </c>
      <c r="DL290" s="136" t="s">
        <v>1353</v>
      </c>
      <c r="DM290" s="137">
        <v>42768.37400462963</v>
      </c>
      <c r="DN290" s="133">
        <v>42086.592314814814</v>
      </c>
      <c r="DO290" s="132" t="s">
        <v>957</v>
      </c>
      <c r="DP290" s="133">
        <v>42086.592314814814</v>
      </c>
    </row>
    <row r="291" spans="1:120" ht="43.5" x14ac:dyDescent="0.35">
      <c r="A291" s="135">
        <v>291</v>
      </c>
      <c r="B291" s="136" t="s">
        <v>4364</v>
      </c>
      <c r="C291" s="135">
        <v>295</v>
      </c>
      <c r="D291" s="135" t="b">
        <v>1</v>
      </c>
      <c r="E291" s="136" t="s">
        <v>941</v>
      </c>
      <c r="F291" s="136" t="s">
        <v>3783</v>
      </c>
      <c r="G291" s="136" t="s">
        <v>981</v>
      </c>
      <c r="H291" s="136" t="s">
        <v>1888</v>
      </c>
      <c r="I291" s="136" t="s">
        <v>8797</v>
      </c>
      <c r="J291" s="136" t="s">
        <v>3784</v>
      </c>
      <c r="K291" s="136" t="s">
        <v>941</v>
      </c>
      <c r="L291" s="136" t="s">
        <v>1889</v>
      </c>
      <c r="M291" s="136" t="s">
        <v>3785</v>
      </c>
      <c r="N291" s="136" t="s">
        <v>941</v>
      </c>
      <c r="O291" s="136" t="s">
        <v>9572</v>
      </c>
      <c r="P291" s="136" t="s">
        <v>9573</v>
      </c>
      <c r="Q291" s="136" t="s">
        <v>948</v>
      </c>
      <c r="R291" s="136" t="s">
        <v>3786</v>
      </c>
      <c r="S291" s="136" t="s">
        <v>9574</v>
      </c>
      <c r="T291" s="136" t="s">
        <v>9575</v>
      </c>
      <c r="U291" s="136" t="s">
        <v>9576</v>
      </c>
      <c r="V291" s="136" t="s">
        <v>3786</v>
      </c>
      <c r="W291" s="136" t="s">
        <v>3787</v>
      </c>
      <c r="X291" s="136" t="s">
        <v>3788</v>
      </c>
      <c r="Y291" s="136" t="s">
        <v>9577</v>
      </c>
      <c r="Z291" s="136" t="s">
        <v>9578</v>
      </c>
      <c r="AA291" s="136" t="s">
        <v>9579</v>
      </c>
      <c r="AB291" s="136" t="s">
        <v>9580</v>
      </c>
      <c r="AC291" s="136" t="s">
        <v>1891</v>
      </c>
      <c r="AD291" s="136" t="s">
        <v>9581</v>
      </c>
      <c r="AE291" s="136" t="s">
        <v>9582</v>
      </c>
      <c r="AF291" s="136" t="s">
        <v>9583</v>
      </c>
      <c r="AG291" s="136" t="s">
        <v>1308</v>
      </c>
      <c r="AH291" s="136" t="s">
        <v>9584</v>
      </c>
      <c r="AI291" s="136" t="s">
        <v>1323</v>
      </c>
      <c r="AJ291" s="136" t="s">
        <v>2297</v>
      </c>
      <c r="AK291" s="136" t="s">
        <v>948</v>
      </c>
      <c r="AL291" s="136" t="s">
        <v>941</v>
      </c>
      <c r="AM291" s="136" t="s">
        <v>9585</v>
      </c>
      <c r="AN291" s="136" t="s">
        <v>941</v>
      </c>
      <c r="AO291" s="136" t="s">
        <v>941</v>
      </c>
      <c r="AP291" s="136" t="s">
        <v>941</v>
      </c>
      <c r="AQ291" s="136" t="s">
        <v>941</v>
      </c>
      <c r="AR291" s="136" t="s">
        <v>941</v>
      </c>
      <c r="AS291" s="136" t="s">
        <v>941</v>
      </c>
      <c r="AT291" s="136" t="s">
        <v>941</v>
      </c>
      <c r="AU291" s="136" t="s">
        <v>941</v>
      </c>
      <c r="AV291" s="136" t="s">
        <v>941</v>
      </c>
      <c r="AW291" s="136" t="s">
        <v>941</v>
      </c>
      <c r="AX291" s="136" t="s">
        <v>941</v>
      </c>
      <c r="AY291" s="136" t="s">
        <v>941</v>
      </c>
      <c r="AZ291" s="136" t="s">
        <v>941</v>
      </c>
      <c r="BA291" s="136" t="s">
        <v>941</v>
      </c>
      <c r="BB291" s="136" t="s">
        <v>941</v>
      </c>
      <c r="BC291" s="136" t="s">
        <v>941</v>
      </c>
      <c r="BD291" s="136" t="s">
        <v>941</v>
      </c>
      <c r="BE291" s="136" t="s">
        <v>941</v>
      </c>
      <c r="BF291" s="136" t="s">
        <v>941</v>
      </c>
      <c r="BG291" s="136" t="s">
        <v>941</v>
      </c>
      <c r="BH291" s="136" t="s">
        <v>941</v>
      </c>
      <c r="BI291" s="136" t="s">
        <v>941</v>
      </c>
      <c r="BJ291" s="136" t="s">
        <v>941</v>
      </c>
      <c r="BK291" s="136" t="s">
        <v>941</v>
      </c>
      <c r="BL291" s="136" t="s">
        <v>941</v>
      </c>
      <c r="BM291" s="136" t="s">
        <v>941</v>
      </c>
      <c r="BN291" s="136" t="s">
        <v>941</v>
      </c>
      <c r="BO291" s="136" t="s">
        <v>941</v>
      </c>
      <c r="BP291" s="136" t="s">
        <v>941</v>
      </c>
      <c r="BQ291" s="136" t="s">
        <v>941</v>
      </c>
      <c r="BR291" s="136" t="s">
        <v>941</v>
      </c>
      <c r="BS291" s="136" t="s">
        <v>941</v>
      </c>
      <c r="BT291" s="136" t="s">
        <v>941</v>
      </c>
      <c r="BU291" s="136" t="s">
        <v>941</v>
      </c>
      <c r="BV291" s="136" t="s">
        <v>941</v>
      </c>
      <c r="BW291" s="136" t="s">
        <v>941</v>
      </c>
      <c r="BX291" s="136" t="s">
        <v>941</v>
      </c>
      <c r="BY291" s="136" t="s">
        <v>941</v>
      </c>
      <c r="BZ291" s="136" t="s">
        <v>941</v>
      </c>
      <c r="CA291" s="136" t="s">
        <v>941</v>
      </c>
      <c r="CB291" s="136" t="s">
        <v>948</v>
      </c>
      <c r="CC291" s="136" t="s">
        <v>948</v>
      </c>
      <c r="CD291" s="136" t="s">
        <v>941</v>
      </c>
      <c r="CE291" s="136" t="s">
        <v>948</v>
      </c>
      <c r="CF291" s="136" t="s">
        <v>941</v>
      </c>
      <c r="CG291" s="136" t="s">
        <v>948</v>
      </c>
      <c r="CH291" s="136" t="s">
        <v>948</v>
      </c>
      <c r="CI291" s="136" t="s">
        <v>941</v>
      </c>
      <c r="CJ291" s="136" t="s">
        <v>941</v>
      </c>
      <c r="CK291" s="136" t="s">
        <v>941</v>
      </c>
      <c r="CL291" s="136" t="s">
        <v>941</v>
      </c>
      <c r="CM291" s="136" t="s">
        <v>941</v>
      </c>
      <c r="CN291" s="136" t="s">
        <v>948</v>
      </c>
      <c r="CO291" s="136" t="s">
        <v>540</v>
      </c>
      <c r="CP291" s="136" t="s">
        <v>941</v>
      </c>
      <c r="CQ291" s="136" t="s">
        <v>941</v>
      </c>
      <c r="CR291" s="136" t="s">
        <v>941</v>
      </c>
      <c r="CS291" s="136" t="s">
        <v>941</v>
      </c>
      <c r="CT291" s="136" t="s">
        <v>941</v>
      </c>
      <c r="CU291" s="136" t="s">
        <v>941</v>
      </c>
      <c r="CV291" s="136" t="s">
        <v>941</v>
      </c>
      <c r="CW291" s="136" t="s">
        <v>941</v>
      </c>
      <c r="CX291" s="136" t="s">
        <v>941</v>
      </c>
      <c r="CY291" s="136" t="s">
        <v>941</v>
      </c>
      <c r="CZ291" s="136" t="s">
        <v>941</v>
      </c>
      <c r="DA291" s="136" t="s">
        <v>941</v>
      </c>
      <c r="DB291" s="136" t="s">
        <v>941</v>
      </c>
      <c r="DC291" s="136" t="s">
        <v>941</v>
      </c>
      <c r="DD291" s="136" t="s">
        <v>941</v>
      </c>
      <c r="DE291" s="136" t="s">
        <v>941</v>
      </c>
      <c r="DF291" s="136" t="s">
        <v>941</v>
      </c>
      <c r="DG291" s="136" t="s">
        <v>941</v>
      </c>
      <c r="DH291" s="136" t="s">
        <v>941</v>
      </c>
      <c r="DI291" s="136" t="s">
        <v>941</v>
      </c>
      <c r="DJ291" s="136" t="s">
        <v>1353</v>
      </c>
      <c r="DK291" s="137">
        <v>42768.380011574074</v>
      </c>
      <c r="DL291" s="136" t="s">
        <v>1353</v>
      </c>
      <c r="DM291" s="137">
        <v>42768.380011574074</v>
      </c>
      <c r="DN291" s="133">
        <v>42086.592453703706</v>
      </c>
      <c r="DO291" s="132" t="s">
        <v>957</v>
      </c>
      <c r="DP291" s="133">
        <v>42086.717719907407</v>
      </c>
    </row>
    <row r="292" spans="1:120" ht="58" x14ac:dyDescent="0.35">
      <c r="A292" s="135">
        <v>292</v>
      </c>
      <c r="B292" s="136" t="s">
        <v>4364</v>
      </c>
      <c r="C292" s="135">
        <v>305</v>
      </c>
      <c r="D292" s="135" t="b">
        <v>1</v>
      </c>
      <c r="E292" s="136" t="s">
        <v>941</v>
      </c>
      <c r="F292" s="136" t="s">
        <v>2732</v>
      </c>
      <c r="G292" s="136" t="s">
        <v>1096</v>
      </c>
      <c r="H292" s="136" t="s">
        <v>2733</v>
      </c>
      <c r="I292" s="136" t="s">
        <v>8797</v>
      </c>
      <c r="J292" s="136" t="s">
        <v>2734</v>
      </c>
      <c r="K292" s="136" t="s">
        <v>178</v>
      </c>
      <c r="L292" s="136" t="s">
        <v>2733</v>
      </c>
      <c r="M292" s="136" t="s">
        <v>2735</v>
      </c>
      <c r="N292" s="136" t="s">
        <v>2736</v>
      </c>
      <c r="O292" s="136" t="s">
        <v>9586</v>
      </c>
      <c r="P292" s="136" t="s">
        <v>9587</v>
      </c>
      <c r="Q292" s="136" t="s">
        <v>948</v>
      </c>
      <c r="R292" s="136" t="s">
        <v>948</v>
      </c>
      <c r="S292" s="136" t="s">
        <v>9588</v>
      </c>
      <c r="T292" s="136" t="s">
        <v>9589</v>
      </c>
      <c r="U292" s="136" t="s">
        <v>9590</v>
      </c>
      <c r="V292" s="136" t="s">
        <v>9588</v>
      </c>
      <c r="W292" s="136" t="s">
        <v>3469</v>
      </c>
      <c r="X292" s="136" t="s">
        <v>9591</v>
      </c>
      <c r="Y292" s="136" t="s">
        <v>9592</v>
      </c>
      <c r="Z292" s="136" t="s">
        <v>9593</v>
      </c>
      <c r="AA292" s="136" t="s">
        <v>948</v>
      </c>
      <c r="AB292" s="136" t="s">
        <v>9594</v>
      </c>
      <c r="AC292" s="136" t="s">
        <v>9595</v>
      </c>
      <c r="AD292" s="136" t="s">
        <v>9596</v>
      </c>
      <c r="AE292" s="136" t="s">
        <v>9597</v>
      </c>
      <c r="AF292" s="136" t="s">
        <v>9598</v>
      </c>
      <c r="AG292" s="136" t="s">
        <v>2085</v>
      </c>
      <c r="AH292" s="136" t="s">
        <v>9599</v>
      </c>
      <c r="AI292" s="136" t="s">
        <v>948</v>
      </c>
      <c r="AJ292" s="136" t="s">
        <v>948</v>
      </c>
      <c r="AK292" s="136" t="s">
        <v>948</v>
      </c>
      <c r="AL292" s="136" t="s">
        <v>941</v>
      </c>
      <c r="AM292" s="136" t="s">
        <v>9599</v>
      </c>
      <c r="AN292" s="136" t="s">
        <v>941</v>
      </c>
      <c r="AO292" s="136" t="s">
        <v>941</v>
      </c>
      <c r="AP292" s="136" t="s">
        <v>941</v>
      </c>
      <c r="AQ292" s="136" t="s">
        <v>941</v>
      </c>
      <c r="AR292" s="136" t="s">
        <v>941</v>
      </c>
      <c r="AS292" s="136" t="s">
        <v>941</v>
      </c>
      <c r="AT292" s="136" t="s">
        <v>941</v>
      </c>
      <c r="AU292" s="136" t="s">
        <v>941</v>
      </c>
      <c r="AV292" s="136" t="s">
        <v>941</v>
      </c>
      <c r="AW292" s="136" t="s">
        <v>941</v>
      </c>
      <c r="AX292" s="136" t="s">
        <v>941</v>
      </c>
      <c r="AY292" s="136" t="s">
        <v>941</v>
      </c>
      <c r="AZ292" s="136" t="s">
        <v>941</v>
      </c>
      <c r="BA292" s="136" t="s">
        <v>941</v>
      </c>
      <c r="BB292" s="136" t="s">
        <v>941</v>
      </c>
      <c r="BC292" s="136" t="s">
        <v>941</v>
      </c>
      <c r="BD292" s="136" t="s">
        <v>941</v>
      </c>
      <c r="BE292" s="136" t="s">
        <v>941</v>
      </c>
      <c r="BF292" s="136" t="s">
        <v>941</v>
      </c>
      <c r="BG292" s="136" t="s">
        <v>941</v>
      </c>
      <c r="BH292" s="136" t="s">
        <v>941</v>
      </c>
      <c r="BI292" s="136" t="s">
        <v>941</v>
      </c>
      <c r="BJ292" s="136" t="s">
        <v>941</v>
      </c>
      <c r="BK292" s="136" t="s">
        <v>1407</v>
      </c>
      <c r="BL292" s="136" t="s">
        <v>941</v>
      </c>
      <c r="BM292" s="136" t="s">
        <v>941</v>
      </c>
      <c r="BN292" s="136" t="s">
        <v>941</v>
      </c>
      <c r="BO292" s="136" t="s">
        <v>941</v>
      </c>
      <c r="BP292" s="136" t="s">
        <v>941</v>
      </c>
      <c r="BQ292" s="136" t="s">
        <v>941</v>
      </c>
      <c r="BR292" s="136" t="s">
        <v>2737</v>
      </c>
      <c r="BS292" s="136" t="s">
        <v>3753</v>
      </c>
      <c r="BT292" s="136" t="s">
        <v>941</v>
      </c>
      <c r="BU292" s="136" t="s">
        <v>941</v>
      </c>
      <c r="BV292" s="136" t="s">
        <v>941</v>
      </c>
      <c r="BW292" s="136" t="s">
        <v>941</v>
      </c>
      <c r="BX292" s="136" t="s">
        <v>941</v>
      </c>
      <c r="BY292" s="136" t="s">
        <v>941</v>
      </c>
      <c r="BZ292" s="136" t="s">
        <v>941</v>
      </c>
      <c r="CA292" s="136" t="s">
        <v>941</v>
      </c>
      <c r="CB292" s="136" t="s">
        <v>9600</v>
      </c>
      <c r="CC292" s="136" t="s">
        <v>948</v>
      </c>
      <c r="CD292" s="136" t="s">
        <v>941</v>
      </c>
      <c r="CE292" s="136" t="s">
        <v>948</v>
      </c>
      <c r="CF292" s="136" t="s">
        <v>941</v>
      </c>
      <c r="CG292" s="136" t="s">
        <v>948</v>
      </c>
      <c r="CH292" s="136" t="s">
        <v>948</v>
      </c>
      <c r="CI292" s="136" t="s">
        <v>941</v>
      </c>
      <c r="CJ292" s="136" t="s">
        <v>941</v>
      </c>
      <c r="CK292" s="136" t="s">
        <v>941</v>
      </c>
      <c r="CL292" s="136" t="s">
        <v>941</v>
      </c>
      <c r="CM292" s="136" t="s">
        <v>941</v>
      </c>
      <c r="CN292" s="136" t="s">
        <v>948</v>
      </c>
      <c r="CO292" s="136" t="s">
        <v>540</v>
      </c>
      <c r="CP292" s="136" t="s">
        <v>941</v>
      </c>
      <c r="CQ292" s="136" t="s">
        <v>941</v>
      </c>
      <c r="CR292" s="136" t="s">
        <v>941</v>
      </c>
      <c r="CS292" s="136" t="s">
        <v>941</v>
      </c>
      <c r="CT292" s="136" t="s">
        <v>941</v>
      </c>
      <c r="CU292" s="136" t="s">
        <v>941</v>
      </c>
      <c r="CV292" s="136" t="s">
        <v>941</v>
      </c>
      <c r="CW292" s="136" t="s">
        <v>941</v>
      </c>
      <c r="CX292" s="136" t="s">
        <v>941</v>
      </c>
      <c r="CY292" s="136" t="s">
        <v>941</v>
      </c>
      <c r="CZ292" s="136" t="s">
        <v>941</v>
      </c>
      <c r="DA292" s="136" t="s">
        <v>941</v>
      </c>
      <c r="DB292" s="136" t="s">
        <v>941</v>
      </c>
      <c r="DC292" s="136" t="s">
        <v>941</v>
      </c>
      <c r="DD292" s="136" t="s">
        <v>941</v>
      </c>
      <c r="DE292" s="136" t="s">
        <v>941</v>
      </c>
      <c r="DF292" s="136" t="s">
        <v>941</v>
      </c>
      <c r="DG292" s="136" t="s">
        <v>941</v>
      </c>
      <c r="DH292" s="136" t="s">
        <v>941</v>
      </c>
      <c r="DI292" s="136" t="s">
        <v>941</v>
      </c>
      <c r="DJ292" s="136" t="s">
        <v>1353</v>
      </c>
      <c r="DK292" s="137">
        <v>42768.383472222224</v>
      </c>
      <c r="DL292" s="136" t="s">
        <v>1353</v>
      </c>
      <c r="DM292" s="137">
        <v>42768.383472222224</v>
      </c>
      <c r="DN292" s="133">
        <v>42086.592511574076</v>
      </c>
      <c r="DO292" s="132" t="s">
        <v>957</v>
      </c>
      <c r="DP292" s="133">
        <v>42086.592511574076</v>
      </c>
    </row>
    <row r="293" spans="1:120" ht="58" x14ac:dyDescent="0.35">
      <c r="A293" s="135">
        <v>293</v>
      </c>
      <c r="B293" s="136" t="s">
        <v>4364</v>
      </c>
      <c r="C293" s="135">
        <v>201</v>
      </c>
      <c r="D293" s="135" t="b">
        <v>1</v>
      </c>
      <c r="E293" s="136" t="s">
        <v>941</v>
      </c>
      <c r="F293" s="136" t="s">
        <v>2291</v>
      </c>
      <c r="G293" s="136" t="s">
        <v>943</v>
      </c>
      <c r="H293" s="136" t="s">
        <v>2292</v>
      </c>
      <c r="I293" s="136" t="s">
        <v>4560</v>
      </c>
      <c r="J293" s="136" t="s">
        <v>2291</v>
      </c>
      <c r="K293" s="136" t="s">
        <v>503</v>
      </c>
      <c r="L293" s="136" t="s">
        <v>2292</v>
      </c>
      <c r="M293" s="136" t="s">
        <v>9601</v>
      </c>
      <c r="N293" s="136" t="s">
        <v>9602</v>
      </c>
      <c r="O293" s="136" t="s">
        <v>9603</v>
      </c>
      <c r="P293" s="136" t="s">
        <v>2761</v>
      </c>
      <c r="Q293" s="136" t="s">
        <v>948</v>
      </c>
      <c r="R293" s="136" t="s">
        <v>948</v>
      </c>
      <c r="S293" s="136" t="s">
        <v>9604</v>
      </c>
      <c r="T293" s="136" t="s">
        <v>9605</v>
      </c>
      <c r="U293" s="136" t="s">
        <v>9606</v>
      </c>
      <c r="V293" s="136" t="s">
        <v>948</v>
      </c>
      <c r="W293" s="136" t="s">
        <v>948</v>
      </c>
      <c r="X293" s="136" t="s">
        <v>948</v>
      </c>
      <c r="Y293" s="136" t="s">
        <v>9607</v>
      </c>
      <c r="Z293" s="136" t="s">
        <v>9608</v>
      </c>
      <c r="AA293" s="136" t="s">
        <v>948</v>
      </c>
      <c r="AB293" s="136" t="s">
        <v>9609</v>
      </c>
      <c r="AC293" s="136" t="s">
        <v>948</v>
      </c>
      <c r="AD293" s="136" t="s">
        <v>9609</v>
      </c>
      <c r="AE293" s="136" t="s">
        <v>9610</v>
      </c>
      <c r="AF293" s="136" t="s">
        <v>9611</v>
      </c>
      <c r="AG293" s="136" t="s">
        <v>1094</v>
      </c>
      <c r="AH293" s="136" t="s">
        <v>9612</v>
      </c>
      <c r="AI293" s="136" t="s">
        <v>9613</v>
      </c>
      <c r="AJ293" s="136" t="s">
        <v>948</v>
      </c>
      <c r="AK293" s="136" t="s">
        <v>9614</v>
      </c>
      <c r="AL293" s="136" t="s">
        <v>941</v>
      </c>
      <c r="AM293" s="136" t="s">
        <v>9615</v>
      </c>
      <c r="AN293" s="136" t="s">
        <v>941</v>
      </c>
      <c r="AO293" s="136" t="s">
        <v>941</v>
      </c>
      <c r="AP293" s="136" t="s">
        <v>941</v>
      </c>
      <c r="AQ293" s="136" t="s">
        <v>941</v>
      </c>
      <c r="AR293" s="136" t="s">
        <v>941</v>
      </c>
      <c r="AS293" s="136" t="s">
        <v>941</v>
      </c>
      <c r="AT293" s="136" t="s">
        <v>941</v>
      </c>
      <c r="AU293" s="136" t="s">
        <v>941</v>
      </c>
      <c r="AV293" s="136" t="s">
        <v>941</v>
      </c>
      <c r="AW293" s="136" t="s">
        <v>941</v>
      </c>
      <c r="AX293" s="136" t="s">
        <v>941</v>
      </c>
      <c r="AY293" s="136" t="s">
        <v>941</v>
      </c>
      <c r="AZ293" s="136" t="s">
        <v>941</v>
      </c>
      <c r="BA293" s="136" t="s">
        <v>941</v>
      </c>
      <c r="BB293" s="136" t="s">
        <v>941</v>
      </c>
      <c r="BC293" s="136" t="s">
        <v>941</v>
      </c>
      <c r="BD293" s="136" t="s">
        <v>941</v>
      </c>
      <c r="BE293" s="136" t="s">
        <v>941</v>
      </c>
      <c r="BF293" s="136" t="s">
        <v>941</v>
      </c>
      <c r="BG293" s="136" t="s">
        <v>941</v>
      </c>
      <c r="BH293" s="136" t="s">
        <v>941</v>
      </c>
      <c r="BI293" s="136" t="s">
        <v>941</v>
      </c>
      <c r="BJ293" s="136" t="s">
        <v>941</v>
      </c>
      <c r="BK293" s="136" t="s">
        <v>941</v>
      </c>
      <c r="BL293" s="136" t="s">
        <v>941</v>
      </c>
      <c r="BM293" s="136" t="s">
        <v>941</v>
      </c>
      <c r="BN293" s="136" t="s">
        <v>941</v>
      </c>
      <c r="BO293" s="136" t="s">
        <v>941</v>
      </c>
      <c r="BP293" s="136" t="s">
        <v>941</v>
      </c>
      <c r="BQ293" s="136" t="s">
        <v>941</v>
      </c>
      <c r="BR293" s="136" t="s">
        <v>941</v>
      </c>
      <c r="BS293" s="136" t="s">
        <v>941</v>
      </c>
      <c r="BT293" s="136" t="s">
        <v>941</v>
      </c>
      <c r="BU293" s="136" t="s">
        <v>941</v>
      </c>
      <c r="BV293" s="136" t="s">
        <v>941</v>
      </c>
      <c r="BW293" s="136" t="s">
        <v>941</v>
      </c>
      <c r="BX293" s="136" t="s">
        <v>941</v>
      </c>
      <c r="BY293" s="136" t="s">
        <v>941</v>
      </c>
      <c r="BZ293" s="136" t="s">
        <v>941</v>
      </c>
      <c r="CA293" s="136" t="s">
        <v>941</v>
      </c>
      <c r="CB293" s="136" t="s">
        <v>948</v>
      </c>
      <c r="CC293" s="136" t="s">
        <v>948</v>
      </c>
      <c r="CD293" s="136" t="s">
        <v>941</v>
      </c>
      <c r="CE293" s="136" t="s">
        <v>948</v>
      </c>
      <c r="CF293" s="136" t="s">
        <v>941</v>
      </c>
      <c r="CG293" s="136" t="s">
        <v>948</v>
      </c>
      <c r="CH293" s="136" t="s">
        <v>948</v>
      </c>
      <c r="CI293" s="136" t="s">
        <v>941</v>
      </c>
      <c r="CJ293" s="136" t="s">
        <v>941</v>
      </c>
      <c r="CK293" s="136" t="s">
        <v>941</v>
      </c>
      <c r="CL293" s="136" t="s">
        <v>941</v>
      </c>
      <c r="CM293" s="136" t="s">
        <v>941</v>
      </c>
      <c r="CN293" s="136" t="s">
        <v>948</v>
      </c>
      <c r="CO293" s="136" t="s">
        <v>540</v>
      </c>
      <c r="CP293" s="136" t="s">
        <v>941</v>
      </c>
      <c r="CQ293" s="136" t="s">
        <v>941</v>
      </c>
      <c r="CR293" s="136" t="s">
        <v>941</v>
      </c>
      <c r="CS293" s="136" t="s">
        <v>941</v>
      </c>
      <c r="CT293" s="136" t="s">
        <v>941</v>
      </c>
      <c r="CU293" s="136" t="s">
        <v>941</v>
      </c>
      <c r="CV293" s="136" t="s">
        <v>941</v>
      </c>
      <c r="CW293" s="136" t="s">
        <v>941</v>
      </c>
      <c r="CX293" s="136" t="s">
        <v>941</v>
      </c>
      <c r="CY293" s="136" t="s">
        <v>941</v>
      </c>
      <c r="CZ293" s="136" t="s">
        <v>941</v>
      </c>
      <c r="DA293" s="136" t="s">
        <v>941</v>
      </c>
      <c r="DB293" s="136" t="s">
        <v>941</v>
      </c>
      <c r="DC293" s="136" t="s">
        <v>941</v>
      </c>
      <c r="DD293" s="136" t="s">
        <v>941</v>
      </c>
      <c r="DE293" s="136" t="s">
        <v>941</v>
      </c>
      <c r="DF293" s="136" t="s">
        <v>941</v>
      </c>
      <c r="DG293" s="136" t="s">
        <v>941</v>
      </c>
      <c r="DH293" s="136" t="s">
        <v>941</v>
      </c>
      <c r="DI293" s="136" t="s">
        <v>941</v>
      </c>
      <c r="DJ293" s="136" t="s">
        <v>1353</v>
      </c>
      <c r="DK293" s="137">
        <v>42768.395439814813</v>
      </c>
      <c r="DL293" s="136" t="s">
        <v>1353</v>
      </c>
      <c r="DM293" s="137">
        <v>42768.395439814813</v>
      </c>
      <c r="DN293" s="133">
        <v>42086.592592592591</v>
      </c>
      <c r="DO293" s="132" t="s">
        <v>957</v>
      </c>
      <c r="DP293" s="133">
        <v>42086.592592592591</v>
      </c>
    </row>
    <row r="294" spans="1:120" ht="43.5" x14ac:dyDescent="0.35">
      <c r="A294" s="135">
        <v>296</v>
      </c>
      <c r="B294" s="136" t="s">
        <v>4364</v>
      </c>
      <c r="C294" s="135">
        <v>79</v>
      </c>
      <c r="D294" s="135" t="b">
        <v>1</v>
      </c>
      <c r="E294" s="136" t="s">
        <v>941</v>
      </c>
      <c r="F294" s="136" t="s">
        <v>2660</v>
      </c>
      <c r="G294" s="136" t="s">
        <v>989</v>
      </c>
      <c r="H294" s="136" t="s">
        <v>2661</v>
      </c>
      <c r="I294" s="136" t="s">
        <v>8797</v>
      </c>
      <c r="J294" s="136" t="s">
        <v>2660</v>
      </c>
      <c r="K294" s="136" t="s">
        <v>205</v>
      </c>
      <c r="L294" s="136" t="s">
        <v>2661</v>
      </c>
      <c r="M294" s="136" t="s">
        <v>2662</v>
      </c>
      <c r="N294" s="136" t="s">
        <v>2663</v>
      </c>
      <c r="O294" s="136" t="s">
        <v>9616</v>
      </c>
      <c r="P294" s="136" t="s">
        <v>9617</v>
      </c>
      <c r="Q294" s="136" t="s">
        <v>9618</v>
      </c>
      <c r="R294" s="136" t="s">
        <v>9619</v>
      </c>
      <c r="S294" s="136" t="s">
        <v>9620</v>
      </c>
      <c r="T294" s="136" t="s">
        <v>9621</v>
      </c>
      <c r="U294" s="136" t="s">
        <v>9622</v>
      </c>
      <c r="V294" s="136" t="s">
        <v>948</v>
      </c>
      <c r="W294" s="136" t="s">
        <v>948</v>
      </c>
      <c r="X294" s="136" t="s">
        <v>948</v>
      </c>
      <c r="Y294" s="136" t="s">
        <v>9623</v>
      </c>
      <c r="Z294" s="136" t="s">
        <v>9624</v>
      </c>
      <c r="AA294" s="136" t="s">
        <v>948</v>
      </c>
      <c r="AB294" s="136" t="s">
        <v>9625</v>
      </c>
      <c r="AC294" s="136" t="s">
        <v>948</v>
      </c>
      <c r="AD294" s="136" t="s">
        <v>9625</v>
      </c>
      <c r="AE294" s="136" t="s">
        <v>9626</v>
      </c>
      <c r="AF294" s="136" t="s">
        <v>9627</v>
      </c>
      <c r="AG294" s="136" t="s">
        <v>2664</v>
      </c>
      <c r="AH294" s="136" t="s">
        <v>9628</v>
      </c>
      <c r="AI294" s="136" t="s">
        <v>9629</v>
      </c>
      <c r="AJ294" s="136" t="s">
        <v>9630</v>
      </c>
      <c r="AK294" s="136" t="s">
        <v>9631</v>
      </c>
      <c r="AL294" s="136" t="s">
        <v>941</v>
      </c>
      <c r="AM294" s="136" t="s">
        <v>9632</v>
      </c>
      <c r="AN294" s="136" t="s">
        <v>941</v>
      </c>
      <c r="AO294" s="136" t="s">
        <v>941</v>
      </c>
      <c r="AP294" s="136" t="s">
        <v>941</v>
      </c>
      <c r="AQ294" s="136" t="s">
        <v>941</v>
      </c>
      <c r="AR294" s="136" t="s">
        <v>941</v>
      </c>
      <c r="AS294" s="136" t="s">
        <v>941</v>
      </c>
      <c r="AT294" s="136" t="s">
        <v>941</v>
      </c>
      <c r="AU294" s="136" t="s">
        <v>941</v>
      </c>
      <c r="AV294" s="136" t="s">
        <v>941</v>
      </c>
      <c r="AW294" s="136" t="s">
        <v>941</v>
      </c>
      <c r="AX294" s="136" t="s">
        <v>941</v>
      </c>
      <c r="AY294" s="136" t="s">
        <v>941</v>
      </c>
      <c r="AZ294" s="136" t="s">
        <v>941</v>
      </c>
      <c r="BA294" s="136" t="s">
        <v>941</v>
      </c>
      <c r="BB294" s="136" t="s">
        <v>941</v>
      </c>
      <c r="BC294" s="136" t="s">
        <v>941</v>
      </c>
      <c r="BD294" s="136" t="s">
        <v>941</v>
      </c>
      <c r="BE294" s="136" t="s">
        <v>941</v>
      </c>
      <c r="BF294" s="136" t="s">
        <v>941</v>
      </c>
      <c r="BG294" s="136" t="s">
        <v>941</v>
      </c>
      <c r="BH294" s="136" t="s">
        <v>941</v>
      </c>
      <c r="BI294" s="136" t="s">
        <v>941</v>
      </c>
      <c r="BJ294" s="136" t="s">
        <v>941</v>
      </c>
      <c r="BK294" s="136" t="s">
        <v>948</v>
      </c>
      <c r="BL294" s="136" t="s">
        <v>948</v>
      </c>
      <c r="BM294" s="136" t="s">
        <v>941</v>
      </c>
      <c r="BN294" s="136" t="s">
        <v>948</v>
      </c>
      <c r="BO294" s="136" t="s">
        <v>948</v>
      </c>
      <c r="BP294" s="136" t="s">
        <v>948</v>
      </c>
      <c r="BQ294" s="136" t="s">
        <v>948</v>
      </c>
      <c r="BR294" s="136" t="s">
        <v>941</v>
      </c>
      <c r="BS294" s="136" t="s">
        <v>941</v>
      </c>
      <c r="BT294" s="136" t="s">
        <v>941</v>
      </c>
      <c r="BU294" s="136" t="s">
        <v>941</v>
      </c>
      <c r="BV294" s="136" t="s">
        <v>941</v>
      </c>
      <c r="BW294" s="136" t="s">
        <v>941</v>
      </c>
      <c r="BX294" s="136" t="s">
        <v>941</v>
      </c>
      <c r="BY294" s="136" t="s">
        <v>941</v>
      </c>
      <c r="BZ294" s="136" t="s">
        <v>941</v>
      </c>
      <c r="CA294" s="136" t="s">
        <v>941</v>
      </c>
      <c r="CB294" s="136" t="s">
        <v>948</v>
      </c>
      <c r="CC294" s="136" t="s">
        <v>948</v>
      </c>
      <c r="CD294" s="136" t="s">
        <v>948</v>
      </c>
      <c r="CE294" s="136" t="s">
        <v>948</v>
      </c>
      <c r="CF294" s="136" t="s">
        <v>948</v>
      </c>
      <c r="CG294" s="136" t="s">
        <v>948</v>
      </c>
      <c r="CH294" s="136" t="s">
        <v>948</v>
      </c>
      <c r="CI294" s="136" t="s">
        <v>948</v>
      </c>
      <c r="CJ294" s="136" t="s">
        <v>941</v>
      </c>
      <c r="CK294" s="136" t="s">
        <v>941</v>
      </c>
      <c r="CL294" s="136" t="s">
        <v>941</v>
      </c>
      <c r="CM294" s="136" t="s">
        <v>941</v>
      </c>
      <c r="CN294" s="136" t="s">
        <v>948</v>
      </c>
      <c r="CO294" s="136" t="s">
        <v>540</v>
      </c>
      <c r="CP294" s="136" t="s">
        <v>941</v>
      </c>
      <c r="CQ294" s="136" t="s">
        <v>941</v>
      </c>
      <c r="CR294" s="136" t="s">
        <v>941</v>
      </c>
      <c r="CS294" s="136" t="s">
        <v>941</v>
      </c>
      <c r="CT294" s="136" t="s">
        <v>941</v>
      </c>
      <c r="CU294" s="136" t="s">
        <v>941</v>
      </c>
      <c r="CV294" s="136" t="s">
        <v>941</v>
      </c>
      <c r="CW294" s="136" t="s">
        <v>941</v>
      </c>
      <c r="CX294" s="136" t="s">
        <v>941</v>
      </c>
      <c r="CY294" s="136" t="s">
        <v>941</v>
      </c>
      <c r="CZ294" s="136" t="s">
        <v>941</v>
      </c>
      <c r="DA294" s="136" t="s">
        <v>941</v>
      </c>
      <c r="DB294" s="136" t="s">
        <v>941</v>
      </c>
      <c r="DC294" s="136" t="s">
        <v>941</v>
      </c>
      <c r="DD294" s="136" t="s">
        <v>941</v>
      </c>
      <c r="DE294" s="136" t="s">
        <v>941</v>
      </c>
      <c r="DF294" s="136" t="s">
        <v>941</v>
      </c>
      <c r="DG294" s="136" t="s">
        <v>941</v>
      </c>
      <c r="DH294" s="136" t="s">
        <v>941</v>
      </c>
      <c r="DI294" s="136" t="s">
        <v>941</v>
      </c>
      <c r="DJ294" s="136" t="s">
        <v>1353</v>
      </c>
      <c r="DK294" s="137">
        <v>42768.419965277775</v>
      </c>
      <c r="DL294" s="136" t="s">
        <v>1353</v>
      </c>
      <c r="DM294" s="137">
        <v>42768.419965277775</v>
      </c>
      <c r="DN294" s="133">
        <v>42086.592650462961</v>
      </c>
      <c r="DO294" s="132" t="s">
        <v>957</v>
      </c>
      <c r="DP294" s="133">
        <v>42086.592650462961</v>
      </c>
    </row>
    <row r="295" spans="1:120" ht="43.5" x14ac:dyDescent="0.35">
      <c r="A295" s="135">
        <v>297</v>
      </c>
      <c r="B295" s="136" t="s">
        <v>4364</v>
      </c>
      <c r="C295" s="135">
        <v>207</v>
      </c>
      <c r="D295" s="135" t="b">
        <v>1</v>
      </c>
      <c r="E295" s="136" t="s">
        <v>941</v>
      </c>
      <c r="F295" s="136" t="s">
        <v>3924</v>
      </c>
      <c r="G295" s="136" t="s">
        <v>2499</v>
      </c>
      <c r="H295" s="136" t="s">
        <v>2312</v>
      </c>
      <c r="I295" s="136" t="s">
        <v>7009</v>
      </c>
      <c r="J295" s="136" t="s">
        <v>2313</v>
      </c>
      <c r="K295" s="136" t="s">
        <v>508</v>
      </c>
      <c r="L295" s="136" t="s">
        <v>3925</v>
      </c>
      <c r="M295" s="136" t="s">
        <v>2314</v>
      </c>
      <c r="N295" s="136" t="s">
        <v>3926</v>
      </c>
      <c r="O295" s="136" t="s">
        <v>9633</v>
      </c>
      <c r="P295" s="136" t="s">
        <v>9634</v>
      </c>
      <c r="Q295" s="136" t="s">
        <v>948</v>
      </c>
      <c r="R295" s="136" t="s">
        <v>948</v>
      </c>
      <c r="S295" s="136" t="s">
        <v>9635</v>
      </c>
      <c r="T295" s="136" t="s">
        <v>9636</v>
      </c>
      <c r="U295" s="136" t="s">
        <v>9637</v>
      </c>
      <c r="V295" s="136" t="s">
        <v>9638</v>
      </c>
      <c r="W295" s="136" t="s">
        <v>9639</v>
      </c>
      <c r="X295" s="136" t="s">
        <v>9640</v>
      </c>
      <c r="Y295" s="136" t="s">
        <v>9641</v>
      </c>
      <c r="Z295" s="136" t="s">
        <v>9642</v>
      </c>
      <c r="AA295" s="136" t="s">
        <v>9643</v>
      </c>
      <c r="AB295" s="136" t="s">
        <v>9644</v>
      </c>
      <c r="AC295" s="136" t="s">
        <v>9645</v>
      </c>
      <c r="AD295" s="136" t="s">
        <v>9646</v>
      </c>
      <c r="AE295" s="136" t="s">
        <v>9647</v>
      </c>
      <c r="AF295" s="136" t="s">
        <v>9648</v>
      </c>
      <c r="AG295" s="136" t="s">
        <v>1481</v>
      </c>
      <c r="AH295" s="136" t="s">
        <v>9649</v>
      </c>
      <c r="AI295" s="136" t="s">
        <v>9650</v>
      </c>
      <c r="AJ295" s="136" t="s">
        <v>948</v>
      </c>
      <c r="AK295" s="136" t="s">
        <v>1284</v>
      </c>
      <c r="AL295" s="136" t="s">
        <v>941</v>
      </c>
      <c r="AM295" s="136" t="s">
        <v>9651</v>
      </c>
      <c r="AN295" s="136" t="s">
        <v>941</v>
      </c>
      <c r="AO295" s="136" t="s">
        <v>941</v>
      </c>
      <c r="AP295" s="136" t="s">
        <v>941</v>
      </c>
      <c r="AQ295" s="136" t="s">
        <v>941</v>
      </c>
      <c r="AR295" s="136" t="s">
        <v>941</v>
      </c>
      <c r="AS295" s="136" t="s">
        <v>941</v>
      </c>
      <c r="AT295" s="136" t="s">
        <v>941</v>
      </c>
      <c r="AU295" s="136" t="s">
        <v>941</v>
      </c>
      <c r="AV295" s="136" t="s">
        <v>941</v>
      </c>
      <c r="AW295" s="136" t="s">
        <v>941</v>
      </c>
      <c r="AX295" s="136" t="s">
        <v>941</v>
      </c>
      <c r="AY295" s="136" t="s">
        <v>941</v>
      </c>
      <c r="AZ295" s="136" t="s">
        <v>941</v>
      </c>
      <c r="BA295" s="136" t="s">
        <v>941</v>
      </c>
      <c r="BB295" s="136" t="s">
        <v>941</v>
      </c>
      <c r="BC295" s="136" t="s">
        <v>941</v>
      </c>
      <c r="BD295" s="136" t="s">
        <v>941</v>
      </c>
      <c r="BE295" s="136" t="s">
        <v>941</v>
      </c>
      <c r="BF295" s="136" t="s">
        <v>941</v>
      </c>
      <c r="BG295" s="136" t="s">
        <v>941</v>
      </c>
      <c r="BH295" s="136" t="s">
        <v>941</v>
      </c>
      <c r="BI295" s="136" t="s">
        <v>941</v>
      </c>
      <c r="BJ295" s="136" t="s">
        <v>941</v>
      </c>
      <c r="BK295" s="136" t="s">
        <v>1015</v>
      </c>
      <c r="BL295" s="136" t="s">
        <v>941</v>
      </c>
      <c r="BM295" s="136" t="s">
        <v>941</v>
      </c>
      <c r="BN295" s="136" t="s">
        <v>941</v>
      </c>
      <c r="BO295" s="136" t="s">
        <v>941</v>
      </c>
      <c r="BP295" s="136" t="s">
        <v>3649</v>
      </c>
      <c r="BQ295" s="136" t="s">
        <v>941</v>
      </c>
      <c r="BR295" s="136" t="s">
        <v>941</v>
      </c>
      <c r="BS295" s="136" t="s">
        <v>941</v>
      </c>
      <c r="BT295" s="136" t="s">
        <v>941</v>
      </c>
      <c r="BU295" s="136" t="s">
        <v>941</v>
      </c>
      <c r="BV295" s="136" t="s">
        <v>941</v>
      </c>
      <c r="BW295" s="136" t="s">
        <v>941</v>
      </c>
      <c r="BX295" s="136" t="s">
        <v>941</v>
      </c>
      <c r="BY295" s="136" t="s">
        <v>941</v>
      </c>
      <c r="BZ295" s="136" t="s">
        <v>941</v>
      </c>
      <c r="CA295" s="136" t="s">
        <v>941</v>
      </c>
      <c r="CB295" s="136" t="s">
        <v>9652</v>
      </c>
      <c r="CC295" s="136" t="s">
        <v>948</v>
      </c>
      <c r="CD295" s="136" t="s">
        <v>941</v>
      </c>
      <c r="CE295" s="136" t="s">
        <v>948</v>
      </c>
      <c r="CF295" s="136" t="s">
        <v>941</v>
      </c>
      <c r="CG295" s="136" t="s">
        <v>948</v>
      </c>
      <c r="CH295" s="136" t="s">
        <v>948</v>
      </c>
      <c r="CI295" s="136" t="s">
        <v>941</v>
      </c>
      <c r="CJ295" s="136" t="s">
        <v>941</v>
      </c>
      <c r="CK295" s="136" t="s">
        <v>941</v>
      </c>
      <c r="CL295" s="136" t="s">
        <v>941</v>
      </c>
      <c r="CM295" s="136" t="s">
        <v>941</v>
      </c>
      <c r="CN295" s="136" t="s">
        <v>948</v>
      </c>
      <c r="CO295" s="136" t="s">
        <v>540</v>
      </c>
      <c r="CP295" s="136" t="s">
        <v>941</v>
      </c>
      <c r="CQ295" s="136" t="s">
        <v>941</v>
      </c>
      <c r="CR295" s="136" t="s">
        <v>941</v>
      </c>
      <c r="CS295" s="136" t="s">
        <v>941</v>
      </c>
      <c r="CT295" s="136" t="s">
        <v>941</v>
      </c>
      <c r="CU295" s="136" t="s">
        <v>941</v>
      </c>
      <c r="CV295" s="136" t="s">
        <v>941</v>
      </c>
      <c r="CW295" s="136" t="s">
        <v>941</v>
      </c>
      <c r="CX295" s="136" t="s">
        <v>941</v>
      </c>
      <c r="CY295" s="136" t="s">
        <v>941</v>
      </c>
      <c r="CZ295" s="136" t="s">
        <v>941</v>
      </c>
      <c r="DA295" s="136" t="s">
        <v>941</v>
      </c>
      <c r="DB295" s="136" t="s">
        <v>941</v>
      </c>
      <c r="DC295" s="136" t="s">
        <v>941</v>
      </c>
      <c r="DD295" s="136" t="s">
        <v>941</v>
      </c>
      <c r="DE295" s="136" t="s">
        <v>941</v>
      </c>
      <c r="DF295" s="136" t="s">
        <v>941</v>
      </c>
      <c r="DG295" s="136" t="s">
        <v>941</v>
      </c>
      <c r="DH295" s="136" t="s">
        <v>941</v>
      </c>
      <c r="DI295" s="136" t="s">
        <v>941</v>
      </c>
      <c r="DJ295" s="136" t="s">
        <v>1353</v>
      </c>
      <c r="DK295" s="137">
        <v>42768.440636574072</v>
      </c>
      <c r="DL295" s="136" t="s">
        <v>1353</v>
      </c>
      <c r="DM295" s="137">
        <v>42768.440636574072</v>
      </c>
      <c r="DN295" s="133">
        <v>42086.592662037037</v>
      </c>
      <c r="DO295" s="132" t="s">
        <v>957</v>
      </c>
      <c r="DP295" s="133">
        <v>42086.592662037037</v>
      </c>
    </row>
    <row r="296" spans="1:120" ht="58" x14ac:dyDescent="0.35">
      <c r="A296" s="135">
        <v>298</v>
      </c>
      <c r="B296" s="136" t="s">
        <v>4364</v>
      </c>
      <c r="C296" s="135">
        <v>125</v>
      </c>
      <c r="D296" s="135" t="b">
        <v>1</v>
      </c>
      <c r="E296" s="136" t="s">
        <v>941</v>
      </c>
      <c r="F296" s="136" t="s">
        <v>3020</v>
      </c>
      <c r="G296" s="136" t="s">
        <v>1427</v>
      </c>
      <c r="H296" s="136" t="s">
        <v>3021</v>
      </c>
      <c r="I296" s="136" t="s">
        <v>8797</v>
      </c>
      <c r="J296" s="136" t="s">
        <v>9653</v>
      </c>
      <c r="K296" s="136" t="s">
        <v>112</v>
      </c>
      <c r="L296" s="136" t="s">
        <v>1144</v>
      </c>
      <c r="M296" s="136" t="s">
        <v>1145</v>
      </c>
      <c r="N296" s="136" t="s">
        <v>3022</v>
      </c>
      <c r="O296" s="136" t="s">
        <v>9654</v>
      </c>
      <c r="P296" s="136" t="s">
        <v>9655</v>
      </c>
      <c r="Q296" s="136" t="s">
        <v>9656</v>
      </c>
      <c r="R296" s="136" t="s">
        <v>948</v>
      </c>
      <c r="S296" s="136" t="s">
        <v>9657</v>
      </c>
      <c r="T296" s="136" t="s">
        <v>9658</v>
      </c>
      <c r="U296" s="136" t="s">
        <v>9659</v>
      </c>
      <c r="V296" s="136" t="s">
        <v>9660</v>
      </c>
      <c r="W296" s="136" t="s">
        <v>3023</v>
      </c>
      <c r="X296" s="136" t="s">
        <v>9661</v>
      </c>
      <c r="Y296" s="136" t="s">
        <v>9662</v>
      </c>
      <c r="Z296" s="136" t="s">
        <v>9663</v>
      </c>
      <c r="AA296" s="136" t="s">
        <v>948</v>
      </c>
      <c r="AB296" s="136" t="s">
        <v>9664</v>
      </c>
      <c r="AC296" s="136" t="s">
        <v>994</v>
      </c>
      <c r="AD296" s="136" t="s">
        <v>9665</v>
      </c>
      <c r="AE296" s="136" t="s">
        <v>9666</v>
      </c>
      <c r="AF296" s="136" t="s">
        <v>9667</v>
      </c>
      <c r="AG296" s="136" t="s">
        <v>1443</v>
      </c>
      <c r="AH296" s="136" t="s">
        <v>9668</v>
      </c>
      <c r="AI296" s="136" t="s">
        <v>948</v>
      </c>
      <c r="AJ296" s="136" t="s">
        <v>1085</v>
      </c>
      <c r="AK296" s="136" t="s">
        <v>948</v>
      </c>
      <c r="AL296" s="136" t="s">
        <v>941</v>
      </c>
      <c r="AM296" s="136" t="s">
        <v>9669</v>
      </c>
      <c r="AN296" s="136" t="s">
        <v>941</v>
      </c>
      <c r="AO296" s="136" t="s">
        <v>941</v>
      </c>
      <c r="AP296" s="136" t="s">
        <v>941</v>
      </c>
      <c r="AQ296" s="136" t="s">
        <v>941</v>
      </c>
      <c r="AR296" s="136" t="s">
        <v>941</v>
      </c>
      <c r="AS296" s="136" t="s">
        <v>941</v>
      </c>
      <c r="AT296" s="136" t="s">
        <v>941</v>
      </c>
      <c r="AU296" s="136" t="s">
        <v>941</v>
      </c>
      <c r="AV296" s="136" t="s">
        <v>941</v>
      </c>
      <c r="AW296" s="136" t="s">
        <v>941</v>
      </c>
      <c r="AX296" s="136" t="s">
        <v>941</v>
      </c>
      <c r="AY296" s="136" t="s">
        <v>941</v>
      </c>
      <c r="AZ296" s="136" t="s">
        <v>941</v>
      </c>
      <c r="BA296" s="136" t="s">
        <v>941</v>
      </c>
      <c r="BB296" s="136" t="s">
        <v>941</v>
      </c>
      <c r="BC296" s="136" t="s">
        <v>941</v>
      </c>
      <c r="BD296" s="136" t="s">
        <v>941</v>
      </c>
      <c r="BE296" s="136" t="s">
        <v>941</v>
      </c>
      <c r="BF296" s="136" t="s">
        <v>941</v>
      </c>
      <c r="BG296" s="136" t="s">
        <v>941</v>
      </c>
      <c r="BH296" s="136" t="s">
        <v>941</v>
      </c>
      <c r="BI296" s="136" t="s">
        <v>941</v>
      </c>
      <c r="BJ296" s="136" t="s">
        <v>941</v>
      </c>
      <c r="BK296" s="136" t="s">
        <v>941</v>
      </c>
      <c r="BL296" s="136" t="s">
        <v>941</v>
      </c>
      <c r="BM296" s="136" t="s">
        <v>941</v>
      </c>
      <c r="BN296" s="136" t="s">
        <v>941</v>
      </c>
      <c r="BO296" s="136" t="s">
        <v>941</v>
      </c>
      <c r="BP296" s="136" t="s">
        <v>941</v>
      </c>
      <c r="BQ296" s="136" t="s">
        <v>941</v>
      </c>
      <c r="BR296" s="136" t="s">
        <v>1075</v>
      </c>
      <c r="BS296" s="136" t="s">
        <v>9670</v>
      </c>
      <c r="BT296" s="136" t="s">
        <v>941</v>
      </c>
      <c r="BU296" s="136" t="s">
        <v>941</v>
      </c>
      <c r="BV296" s="136" t="s">
        <v>941</v>
      </c>
      <c r="BW296" s="136" t="s">
        <v>941</v>
      </c>
      <c r="BX296" s="136" t="s">
        <v>941</v>
      </c>
      <c r="BY296" s="136" t="s">
        <v>941</v>
      </c>
      <c r="BZ296" s="136" t="s">
        <v>941</v>
      </c>
      <c r="CA296" s="136" t="s">
        <v>941</v>
      </c>
      <c r="CB296" s="136" t="s">
        <v>9670</v>
      </c>
      <c r="CC296" s="136" t="s">
        <v>948</v>
      </c>
      <c r="CD296" s="136" t="s">
        <v>941</v>
      </c>
      <c r="CE296" s="136" t="s">
        <v>948</v>
      </c>
      <c r="CF296" s="136" t="s">
        <v>941</v>
      </c>
      <c r="CG296" s="136" t="s">
        <v>948</v>
      </c>
      <c r="CH296" s="136" t="s">
        <v>948</v>
      </c>
      <c r="CI296" s="136" t="s">
        <v>941</v>
      </c>
      <c r="CJ296" s="136" t="s">
        <v>941</v>
      </c>
      <c r="CK296" s="136" t="s">
        <v>941</v>
      </c>
      <c r="CL296" s="136" t="s">
        <v>941</v>
      </c>
      <c r="CM296" s="136" t="s">
        <v>941</v>
      </c>
      <c r="CN296" s="136" t="s">
        <v>948</v>
      </c>
      <c r="CO296" s="136" t="s">
        <v>540</v>
      </c>
      <c r="CP296" s="136" t="s">
        <v>941</v>
      </c>
      <c r="CQ296" s="136" t="s">
        <v>941</v>
      </c>
      <c r="CR296" s="136" t="s">
        <v>941</v>
      </c>
      <c r="CS296" s="136" t="s">
        <v>941</v>
      </c>
      <c r="CT296" s="136" t="s">
        <v>941</v>
      </c>
      <c r="CU296" s="136" t="s">
        <v>941</v>
      </c>
      <c r="CV296" s="136" t="s">
        <v>941</v>
      </c>
      <c r="CW296" s="136" t="s">
        <v>941</v>
      </c>
      <c r="CX296" s="136" t="s">
        <v>941</v>
      </c>
      <c r="CY296" s="136" t="s">
        <v>941</v>
      </c>
      <c r="CZ296" s="136" t="s">
        <v>941</v>
      </c>
      <c r="DA296" s="136" t="s">
        <v>941</v>
      </c>
      <c r="DB296" s="136" t="s">
        <v>941</v>
      </c>
      <c r="DC296" s="136" t="s">
        <v>941</v>
      </c>
      <c r="DD296" s="136" t="s">
        <v>941</v>
      </c>
      <c r="DE296" s="136" t="s">
        <v>941</v>
      </c>
      <c r="DF296" s="136" t="s">
        <v>941</v>
      </c>
      <c r="DG296" s="136" t="s">
        <v>941</v>
      </c>
      <c r="DH296" s="136" t="s">
        <v>941</v>
      </c>
      <c r="DI296" s="136" t="s">
        <v>941</v>
      </c>
      <c r="DJ296" s="136" t="s">
        <v>1353</v>
      </c>
      <c r="DK296" s="137">
        <v>42768.448622685188</v>
      </c>
      <c r="DL296" s="136" t="s">
        <v>1353</v>
      </c>
      <c r="DM296" s="137">
        <v>42768.448622685188</v>
      </c>
      <c r="DN296" s="133">
        <v>42086.592685185184</v>
      </c>
      <c r="DO296" s="132" t="s">
        <v>957</v>
      </c>
      <c r="DP296" s="133">
        <v>42086.592685185184</v>
      </c>
    </row>
    <row r="297" spans="1:120" ht="58" x14ac:dyDescent="0.35">
      <c r="A297" s="135">
        <v>299</v>
      </c>
      <c r="B297" s="136" t="s">
        <v>4364</v>
      </c>
      <c r="C297" s="135">
        <v>230</v>
      </c>
      <c r="D297" s="135" t="b">
        <v>1</v>
      </c>
      <c r="E297" s="136" t="s">
        <v>941</v>
      </c>
      <c r="F297" s="136" t="s">
        <v>9671</v>
      </c>
      <c r="G297" s="136" t="s">
        <v>1037</v>
      </c>
      <c r="H297" s="136" t="s">
        <v>1690</v>
      </c>
      <c r="I297" s="136" t="s">
        <v>8797</v>
      </c>
      <c r="J297" s="136" t="s">
        <v>9671</v>
      </c>
      <c r="K297" s="136" t="s">
        <v>339</v>
      </c>
      <c r="L297" s="136" t="s">
        <v>1690</v>
      </c>
      <c r="M297" s="136" t="s">
        <v>1691</v>
      </c>
      <c r="N297" s="136" t="s">
        <v>9672</v>
      </c>
      <c r="O297" s="136" t="s">
        <v>9673</v>
      </c>
      <c r="P297" s="136" t="s">
        <v>948</v>
      </c>
      <c r="Q297" s="136" t="s">
        <v>948</v>
      </c>
      <c r="R297" s="136" t="s">
        <v>948</v>
      </c>
      <c r="S297" s="136" t="s">
        <v>9673</v>
      </c>
      <c r="T297" s="136" t="s">
        <v>9674</v>
      </c>
      <c r="U297" s="136" t="s">
        <v>9675</v>
      </c>
      <c r="V297" s="136" t="s">
        <v>948</v>
      </c>
      <c r="W297" s="136" t="s">
        <v>948</v>
      </c>
      <c r="X297" s="136" t="s">
        <v>948</v>
      </c>
      <c r="Y297" s="136" t="s">
        <v>9676</v>
      </c>
      <c r="Z297" s="136" t="s">
        <v>9677</v>
      </c>
      <c r="AA297" s="136" t="s">
        <v>948</v>
      </c>
      <c r="AB297" s="136" t="s">
        <v>9678</v>
      </c>
      <c r="AC297" s="136" t="s">
        <v>948</v>
      </c>
      <c r="AD297" s="136" t="s">
        <v>9678</v>
      </c>
      <c r="AE297" s="136" t="s">
        <v>9679</v>
      </c>
      <c r="AF297" s="136" t="s">
        <v>9680</v>
      </c>
      <c r="AG297" s="136" t="s">
        <v>1263</v>
      </c>
      <c r="AH297" s="136" t="s">
        <v>9681</v>
      </c>
      <c r="AI297" s="136" t="s">
        <v>3197</v>
      </c>
      <c r="AJ297" s="136" t="s">
        <v>948</v>
      </c>
      <c r="AK297" s="136" t="s">
        <v>948</v>
      </c>
      <c r="AL297" s="136" t="s">
        <v>941</v>
      </c>
      <c r="AM297" s="136" t="s">
        <v>9682</v>
      </c>
      <c r="AN297" s="136" t="s">
        <v>941</v>
      </c>
      <c r="AO297" s="136" t="s">
        <v>941</v>
      </c>
      <c r="AP297" s="136" t="s">
        <v>941</v>
      </c>
      <c r="AQ297" s="136" t="s">
        <v>941</v>
      </c>
      <c r="AR297" s="136" t="s">
        <v>941</v>
      </c>
      <c r="AS297" s="136" t="s">
        <v>941</v>
      </c>
      <c r="AT297" s="136" t="s">
        <v>941</v>
      </c>
      <c r="AU297" s="136" t="s">
        <v>941</v>
      </c>
      <c r="AV297" s="136" t="s">
        <v>941</v>
      </c>
      <c r="AW297" s="136" t="s">
        <v>941</v>
      </c>
      <c r="AX297" s="136" t="s">
        <v>941</v>
      </c>
      <c r="AY297" s="136" t="s">
        <v>941</v>
      </c>
      <c r="AZ297" s="136" t="s">
        <v>941</v>
      </c>
      <c r="BA297" s="136" t="s">
        <v>941</v>
      </c>
      <c r="BB297" s="136" t="s">
        <v>941</v>
      </c>
      <c r="BC297" s="136" t="s">
        <v>941</v>
      </c>
      <c r="BD297" s="136" t="s">
        <v>941</v>
      </c>
      <c r="BE297" s="136" t="s">
        <v>941</v>
      </c>
      <c r="BF297" s="136" t="s">
        <v>941</v>
      </c>
      <c r="BG297" s="136" t="s">
        <v>941</v>
      </c>
      <c r="BH297" s="136" t="s">
        <v>941</v>
      </c>
      <c r="BI297" s="136" t="s">
        <v>941</v>
      </c>
      <c r="BJ297" s="136" t="s">
        <v>941</v>
      </c>
      <c r="BK297" s="136" t="s">
        <v>941</v>
      </c>
      <c r="BL297" s="136" t="s">
        <v>941</v>
      </c>
      <c r="BM297" s="136" t="s">
        <v>941</v>
      </c>
      <c r="BN297" s="136" t="s">
        <v>941</v>
      </c>
      <c r="BO297" s="136" t="s">
        <v>941</v>
      </c>
      <c r="BP297" s="136" t="s">
        <v>941</v>
      </c>
      <c r="BQ297" s="136" t="s">
        <v>941</v>
      </c>
      <c r="BR297" s="136" t="s">
        <v>941</v>
      </c>
      <c r="BS297" s="136" t="s">
        <v>941</v>
      </c>
      <c r="BT297" s="136" t="s">
        <v>941</v>
      </c>
      <c r="BU297" s="136" t="s">
        <v>941</v>
      </c>
      <c r="BV297" s="136" t="s">
        <v>941</v>
      </c>
      <c r="BW297" s="136" t="s">
        <v>941</v>
      </c>
      <c r="BX297" s="136" t="s">
        <v>941</v>
      </c>
      <c r="BY297" s="136" t="s">
        <v>941</v>
      </c>
      <c r="BZ297" s="136" t="s">
        <v>941</v>
      </c>
      <c r="CA297" s="136" t="s">
        <v>941</v>
      </c>
      <c r="CB297" s="136" t="s">
        <v>948</v>
      </c>
      <c r="CC297" s="136" t="s">
        <v>948</v>
      </c>
      <c r="CD297" s="136" t="s">
        <v>941</v>
      </c>
      <c r="CE297" s="136" t="s">
        <v>948</v>
      </c>
      <c r="CF297" s="136" t="s">
        <v>941</v>
      </c>
      <c r="CG297" s="136" t="s">
        <v>948</v>
      </c>
      <c r="CH297" s="136" t="s">
        <v>948</v>
      </c>
      <c r="CI297" s="136" t="s">
        <v>941</v>
      </c>
      <c r="CJ297" s="136" t="s">
        <v>941</v>
      </c>
      <c r="CK297" s="136" t="s">
        <v>941</v>
      </c>
      <c r="CL297" s="136" t="s">
        <v>941</v>
      </c>
      <c r="CM297" s="136" t="s">
        <v>941</v>
      </c>
      <c r="CN297" s="136" t="s">
        <v>948</v>
      </c>
      <c r="CO297" s="136" t="s">
        <v>540</v>
      </c>
      <c r="CP297" s="136" t="s">
        <v>941</v>
      </c>
      <c r="CQ297" s="136" t="s">
        <v>941</v>
      </c>
      <c r="CR297" s="136" t="s">
        <v>941</v>
      </c>
      <c r="CS297" s="136" t="s">
        <v>941</v>
      </c>
      <c r="CT297" s="136" t="s">
        <v>941</v>
      </c>
      <c r="CU297" s="136" t="s">
        <v>941</v>
      </c>
      <c r="CV297" s="136" t="s">
        <v>941</v>
      </c>
      <c r="CW297" s="136" t="s">
        <v>941</v>
      </c>
      <c r="CX297" s="136" t="s">
        <v>941</v>
      </c>
      <c r="CY297" s="136" t="s">
        <v>941</v>
      </c>
      <c r="CZ297" s="136" t="s">
        <v>941</v>
      </c>
      <c r="DA297" s="136" t="s">
        <v>941</v>
      </c>
      <c r="DB297" s="136" t="s">
        <v>941</v>
      </c>
      <c r="DC297" s="136" t="s">
        <v>941</v>
      </c>
      <c r="DD297" s="136" t="s">
        <v>941</v>
      </c>
      <c r="DE297" s="136" t="s">
        <v>941</v>
      </c>
      <c r="DF297" s="136" t="s">
        <v>941</v>
      </c>
      <c r="DG297" s="136" t="s">
        <v>941</v>
      </c>
      <c r="DH297" s="136" t="s">
        <v>941</v>
      </c>
      <c r="DI297" s="136" t="s">
        <v>941</v>
      </c>
      <c r="DJ297" s="136" t="s">
        <v>1353</v>
      </c>
      <c r="DK297" s="137">
        <v>42768.471736111111</v>
      </c>
      <c r="DL297" s="136" t="s">
        <v>1692</v>
      </c>
      <c r="DM297" s="137">
        <v>42796.693379629629</v>
      </c>
      <c r="DN297" s="133">
        <v>42086.59269675926</v>
      </c>
      <c r="DO297" s="132" t="s">
        <v>957</v>
      </c>
      <c r="DP297" s="133">
        <v>42086.59269675926</v>
      </c>
    </row>
    <row r="298" spans="1:120" ht="58" x14ac:dyDescent="0.35">
      <c r="A298" s="135">
        <v>300</v>
      </c>
      <c r="B298" s="136" t="s">
        <v>4364</v>
      </c>
      <c r="C298" s="135">
        <v>113</v>
      </c>
      <c r="D298" s="135" t="b">
        <v>1</v>
      </c>
      <c r="E298" s="136" t="s">
        <v>941</v>
      </c>
      <c r="F298" s="136" t="s">
        <v>1242</v>
      </c>
      <c r="G298" s="136" t="s">
        <v>1243</v>
      </c>
      <c r="H298" s="136" t="s">
        <v>1244</v>
      </c>
      <c r="I298" s="136" t="s">
        <v>4875</v>
      </c>
      <c r="J298" s="136" t="s">
        <v>1245</v>
      </c>
      <c r="K298" s="136" t="s">
        <v>59</v>
      </c>
      <c r="L298" s="136" t="s">
        <v>1247</v>
      </c>
      <c r="M298" s="136" t="s">
        <v>1248</v>
      </c>
      <c r="N298" s="136" t="s">
        <v>1249</v>
      </c>
      <c r="O298" s="136" t="s">
        <v>9683</v>
      </c>
      <c r="P298" s="136" t="s">
        <v>9684</v>
      </c>
      <c r="Q298" s="136" t="s">
        <v>948</v>
      </c>
      <c r="R298" s="136" t="s">
        <v>9685</v>
      </c>
      <c r="S298" s="136" t="s">
        <v>9686</v>
      </c>
      <c r="T298" s="136" t="s">
        <v>9687</v>
      </c>
      <c r="U298" s="136" t="s">
        <v>9688</v>
      </c>
      <c r="V298" s="136" t="s">
        <v>948</v>
      </c>
      <c r="W298" s="136" t="s">
        <v>948</v>
      </c>
      <c r="X298" s="136" t="s">
        <v>948</v>
      </c>
      <c r="Y298" s="136" t="s">
        <v>9689</v>
      </c>
      <c r="Z298" s="136" t="s">
        <v>9690</v>
      </c>
      <c r="AA298" s="136" t="s">
        <v>948</v>
      </c>
      <c r="AB298" s="136" t="s">
        <v>9691</v>
      </c>
      <c r="AC298" s="136" t="s">
        <v>9692</v>
      </c>
      <c r="AD298" s="136" t="s">
        <v>9693</v>
      </c>
      <c r="AE298" s="136" t="s">
        <v>9694</v>
      </c>
      <c r="AF298" s="136" t="s">
        <v>9695</v>
      </c>
      <c r="AG298" s="136" t="s">
        <v>1084</v>
      </c>
      <c r="AH298" s="136" t="s">
        <v>9696</v>
      </c>
      <c r="AI298" s="136" t="s">
        <v>9697</v>
      </c>
      <c r="AJ298" s="136" t="s">
        <v>9698</v>
      </c>
      <c r="AK298" s="136" t="s">
        <v>3647</v>
      </c>
      <c r="AL298" s="136" t="s">
        <v>941</v>
      </c>
      <c r="AM298" s="136" t="s">
        <v>9699</v>
      </c>
      <c r="AN298" s="136" t="s">
        <v>941</v>
      </c>
      <c r="AO298" s="136" t="s">
        <v>941</v>
      </c>
      <c r="AP298" s="136" t="s">
        <v>941</v>
      </c>
      <c r="AQ298" s="136" t="s">
        <v>941</v>
      </c>
      <c r="AR298" s="136" t="s">
        <v>941</v>
      </c>
      <c r="AS298" s="136" t="s">
        <v>941</v>
      </c>
      <c r="AT298" s="136" t="s">
        <v>941</v>
      </c>
      <c r="AU298" s="136" t="s">
        <v>941</v>
      </c>
      <c r="AV298" s="136" t="s">
        <v>941</v>
      </c>
      <c r="AW298" s="136" t="s">
        <v>941</v>
      </c>
      <c r="AX298" s="136" t="s">
        <v>941</v>
      </c>
      <c r="AY298" s="136" t="s">
        <v>941</v>
      </c>
      <c r="AZ298" s="136" t="s">
        <v>941</v>
      </c>
      <c r="BA298" s="136" t="s">
        <v>941</v>
      </c>
      <c r="BB298" s="136" t="s">
        <v>941</v>
      </c>
      <c r="BC298" s="136" t="s">
        <v>941</v>
      </c>
      <c r="BD298" s="136" t="s">
        <v>941</v>
      </c>
      <c r="BE298" s="136" t="s">
        <v>941</v>
      </c>
      <c r="BF298" s="136" t="s">
        <v>941</v>
      </c>
      <c r="BG298" s="136" t="s">
        <v>941</v>
      </c>
      <c r="BH298" s="136" t="s">
        <v>941</v>
      </c>
      <c r="BI298" s="136" t="s">
        <v>941</v>
      </c>
      <c r="BJ298" s="136" t="s">
        <v>941</v>
      </c>
      <c r="BK298" s="136" t="s">
        <v>941</v>
      </c>
      <c r="BL298" s="136" t="s">
        <v>941</v>
      </c>
      <c r="BM298" s="136" t="s">
        <v>941</v>
      </c>
      <c r="BN298" s="136" t="s">
        <v>941</v>
      </c>
      <c r="BO298" s="136" t="s">
        <v>941</v>
      </c>
      <c r="BP298" s="136" t="s">
        <v>941</v>
      </c>
      <c r="BQ298" s="136" t="s">
        <v>941</v>
      </c>
      <c r="BR298" s="136" t="s">
        <v>941</v>
      </c>
      <c r="BS298" s="136" t="s">
        <v>941</v>
      </c>
      <c r="BT298" s="136" t="s">
        <v>941</v>
      </c>
      <c r="BU298" s="136" t="s">
        <v>941</v>
      </c>
      <c r="BV298" s="136" t="s">
        <v>941</v>
      </c>
      <c r="BW298" s="136" t="s">
        <v>941</v>
      </c>
      <c r="BX298" s="136" t="s">
        <v>941</v>
      </c>
      <c r="BY298" s="136" t="s">
        <v>941</v>
      </c>
      <c r="BZ298" s="136" t="s">
        <v>941</v>
      </c>
      <c r="CA298" s="136" t="s">
        <v>941</v>
      </c>
      <c r="CB298" s="136" t="s">
        <v>948</v>
      </c>
      <c r="CC298" s="136" t="s">
        <v>948</v>
      </c>
      <c r="CD298" s="136" t="s">
        <v>941</v>
      </c>
      <c r="CE298" s="136" t="s">
        <v>948</v>
      </c>
      <c r="CF298" s="136" t="s">
        <v>941</v>
      </c>
      <c r="CG298" s="136" t="s">
        <v>948</v>
      </c>
      <c r="CH298" s="136" t="s">
        <v>948</v>
      </c>
      <c r="CI298" s="136" t="s">
        <v>941</v>
      </c>
      <c r="CJ298" s="136" t="s">
        <v>941</v>
      </c>
      <c r="CK298" s="136" t="s">
        <v>941</v>
      </c>
      <c r="CL298" s="136" t="s">
        <v>941</v>
      </c>
      <c r="CM298" s="136" t="s">
        <v>941</v>
      </c>
      <c r="CN298" s="136" t="s">
        <v>948</v>
      </c>
      <c r="CO298" s="136" t="s">
        <v>540</v>
      </c>
      <c r="CP298" s="136" t="s">
        <v>941</v>
      </c>
      <c r="CQ298" s="136" t="s">
        <v>941</v>
      </c>
      <c r="CR298" s="136" t="s">
        <v>941</v>
      </c>
      <c r="CS298" s="136" t="s">
        <v>941</v>
      </c>
      <c r="CT298" s="136" t="s">
        <v>941</v>
      </c>
      <c r="CU298" s="136" t="s">
        <v>941</v>
      </c>
      <c r="CV298" s="136" t="s">
        <v>941</v>
      </c>
      <c r="CW298" s="136" t="s">
        <v>941</v>
      </c>
      <c r="CX298" s="136" t="s">
        <v>941</v>
      </c>
      <c r="CY298" s="136" t="s">
        <v>941</v>
      </c>
      <c r="CZ298" s="136" t="s">
        <v>941</v>
      </c>
      <c r="DA298" s="136" t="s">
        <v>941</v>
      </c>
      <c r="DB298" s="136" t="s">
        <v>941</v>
      </c>
      <c r="DC298" s="136" t="s">
        <v>941</v>
      </c>
      <c r="DD298" s="136" t="s">
        <v>941</v>
      </c>
      <c r="DE298" s="136" t="s">
        <v>941</v>
      </c>
      <c r="DF298" s="136" t="s">
        <v>941</v>
      </c>
      <c r="DG298" s="136" t="s">
        <v>941</v>
      </c>
      <c r="DH298" s="136" t="s">
        <v>941</v>
      </c>
      <c r="DI298" s="136" t="s">
        <v>941</v>
      </c>
      <c r="DJ298" s="136" t="s">
        <v>1692</v>
      </c>
      <c r="DK298" s="137">
        <v>42768.473113425927</v>
      </c>
      <c r="DL298" s="136" t="s">
        <v>1692</v>
      </c>
      <c r="DM298" s="137">
        <v>42768.473113425927</v>
      </c>
      <c r="DN298" s="133">
        <v>42086.592719907407</v>
      </c>
      <c r="DO298" s="132" t="s">
        <v>957</v>
      </c>
      <c r="DP298" s="133">
        <v>42086.592719907407</v>
      </c>
    </row>
    <row r="299" spans="1:120" ht="58" x14ac:dyDescent="0.35">
      <c r="A299" s="135">
        <v>301</v>
      </c>
      <c r="B299" s="136" t="s">
        <v>4364</v>
      </c>
      <c r="C299" s="135">
        <v>22</v>
      </c>
      <c r="D299" s="135" t="b">
        <v>1</v>
      </c>
      <c r="E299" s="136" t="s">
        <v>941</v>
      </c>
      <c r="F299" s="136" t="s">
        <v>9700</v>
      </c>
      <c r="G299" s="136" t="s">
        <v>981</v>
      </c>
      <c r="H299" s="136" t="s">
        <v>3402</v>
      </c>
      <c r="I299" s="136" t="s">
        <v>4875</v>
      </c>
      <c r="J299" s="136" t="s">
        <v>1245</v>
      </c>
      <c r="K299" s="136" t="s">
        <v>126</v>
      </c>
      <c r="L299" s="136" t="s">
        <v>1247</v>
      </c>
      <c r="M299" s="136" t="s">
        <v>1248</v>
      </c>
      <c r="N299" s="136" t="s">
        <v>1249</v>
      </c>
      <c r="O299" s="136" t="s">
        <v>9701</v>
      </c>
      <c r="P299" s="136" t="s">
        <v>9702</v>
      </c>
      <c r="Q299" s="136" t="s">
        <v>948</v>
      </c>
      <c r="R299" s="136" t="s">
        <v>948</v>
      </c>
      <c r="S299" s="136" t="s">
        <v>9703</v>
      </c>
      <c r="T299" s="136" t="s">
        <v>9704</v>
      </c>
      <c r="U299" s="136" t="s">
        <v>9705</v>
      </c>
      <c r="V299" s="136" t="s">
        <v>9706</v>
      </c>
      <c r="W299" s="136" t="s">
        <v>9707</v>
      </c>
      <c r="X299" s="136" t="s">
        <v>9708</v>
      </c>
      <c r="Y299" s="136" t="s">
        <v>9709</v>
      </c>
      <c r="Z299" s="136" t="s">
        <v>9710</v>
      </c>
      <c r="AA299" s="136" t="s">
        <v>948</v>
      </c>
      <c r="AB299" s="136" t="s">
        <v>9711</v>
      </c>
      <c r="AC299" s="136" t="s">
        <v>9712</v>
      </c>
      <c r="AD299" s="136" t="s">
        <v>9713</v>
      </c>
      <c r="AE299" s="136" t="s">
        <v>9714</v>
      </c>
      <c r="AF299" s="136" t="s">
        <v>9715</v>
      </c>
      <c r="AG299" s="136" t="s">
        <v>1263</v>
      </c>
      <c r="AH299" s="136" t="s">
        <v>9716</v>
      </c>
      <c r="AI299" s="136" t="s">
        <v>9717</v>
      </c>
      <c r="AJ299" s="136" t="s">
        <v>2896</v>
      </c>
      <c r="AK299" s="136" t="s">
        <v>948</v>
      </c>
      <c r="AL299" s="136" t="s">
        <v>941</v>
      </c>
      <c r="AM299" s="136" t="s">
        <v>9718</v>
      </c>
      <c r="AN299" s="136" t="s">
        <v>941</v>
      </c>
      <c r="AO299" s="136" t="s">
        <v>941</v>
      </c>
      <c r="AP299" s="136" t="s">
        <v>941</v>
      </c>
      <c r="AQ299" s="136" t="s">
        <v>941</v>
      </c>
      <c r="AR299" s="136" t="s">
        <v>941</v>
      </c>
      <c r="AS299" s="136" t="s">
        <v>941</v>
      </c>
      <c r="AT299" s="136" t="s">
        <v>941</v>
      </c>
      <c r="AU299" s="136" t="s">
        <v>941</v>
      </c>
      <c r="AV299" s="136" t="s">
        <v>941</v>
      </c>
      <c r="AW299" s="136" t="s">
        <v>941</v>
      </c>
      <c r="AX299" s="136" t="s">
        <v>941</v>
      </c>
      <c r="AY299" s="136" t="s">
        <v>941</v>
      </c>
      <c r="AZ299" s="136" t="s">
        <v>941</v>
      </c>
      <c r="BA299" s="136" t="s">
        <v>941</v>
      </c>
      <c r="BB299" s="136" t="s">
        <v>941</v>
      </c>
      <c r="BC299" s="136" t="s">
        <v>941</v>
      </c>
      <c r="BD299" s="136" t="s">
        <v>941</v>
      </c>
      <c r="BE299" s="136" t="s">
        <v>941</v>
      </c>
      <c r="BF299" s="136" t="s">
        <v>941</v>
      </c>
      <c r="BG299" s="136" t="s">
        <v>941</v>
      </c>
      <c r="BH299" s="136" t="s">
        <v>941</v>
      </c>
      <c r="BI299" s="136" t="s">
        <v>941</v>
      </c>
      <c r="BJ299" s="136" t="s">
        <v>941</v>
      </c>
      <c r="BK299" s="136" t="s">
        <v>941</v>
      </c>
      <c r="BL299" s="136" t="s">
        <v>941</v>
      </c>
      <c r="BM299" s="136" t="s">
        <v>941</v>
      </c>
      <c r="BN299" s="136" t="s">
        <v>941</v>
      </c>
      <c r="BO299" s="136" t="s">
        <v>941</v>
      </c>
      <c r="BP299" s="136" t="s">
        <v>941</v>
      </c>
      <c r="BQ299" s="136" t="s">
        <v>941</v>
      </c>
      <c r="BR299" s="136" t="s">
        <v>941</v>
      </c>
      <c r="BS299" s="136" t="s">
        <v>941</v>
      </c>
      <c r="BT299" s="136" t="s">
        <v>941</v>
      </c>
      <c r="BU299" s="136" t="s">
        <v>941</v>
      </c>
      <c r="BV299" s="136" t="s">
        <v>941</v>
      </c>
      <c r="BW299" s="136" t="s">
        <v>941</v>
      </c>
      <c r="BX299" s="136" t="s">
        <v>941</v>
      </c>
      <c r="BY299" s="136" t="s">
        <v>941</v>
      </c>
      <c r="BZ299" s="136" t="s">
        <v>941</v>
      </c>
      <c r="CA299" s="136" t="s">
        <v>941</v>
      </c>
      <c r="CB299" s="136" t="s">
        <v>948</v>
      </c>
      <c r="CC299" s="136" t="s">
        <v>948</v>
      </c>
      <c r="CD299" s="136" t="s">
        <v>941</v>
      </c>
      <c r="CE299" s="136" t="s">
        <v>948</v>
      </c>
      <c r="CF299" s="136" t="s">
        <v>941</v>
      </c>
      <c r="CG299" s="136" t="s">
        <v>948</v>
      </c>
      <c r="CH299" s="136" t="s">
        <v>948</v>
      </c>
      <c r="CI299" s="136" t="s">
        <v>941</v>
      </c>
      <c r="CJ299" s="136" t="s">
        <v>941</v>
      </c>
      <c r="CK299" s="136" t="s">
        <v>941</v>
      </c>
      <c r="CL299" s="136" t="s">
        <v>941</v>
      </c>
      <c r="CM299" s="136" t="s">
        <v>941</v>
      </c>
      <c r="CN299" s="136" t="s">
        <v>948</v>
      </c>
      <c r="CO299" s="136" t="s">
        <v>540</v>
      </c>
      <c r="CP299" s="136" t="s">
        <v>941</v>
      </c>
      <c r="CQ299" s="136" t="s">
        <v>941</v>
      </c>
      <c r="CR299" s="136" t="s">
        <v>941</v>
      </c>
      <c r="CS299" s="136" t="s">
        <v>941</v>
      </c>
      <c r="CT299" s="136" t="s">
        <v>941</v>
      </c>
      <c r="CU299" s="136" t="s">
        <v>941</v>
      </c>
      <c r="CV299" s="136" t="s">
        <v>941</v>
      </c>
      <c r="CW299" s="136" t="s">
        <v>941</v>
      </c>
      <c r="CX299" s="136" t="s">
        <v>941</v>
      </c>
      <c r="CY299" s="136" t="s">
        <v>941</v>
      </c>
      <c r="CZ299" s="136" t="s">
        <v>941</v>
      </c>
      <c r="DA299" s="136" t="s">
        <v>941</v>
      </c>
      <c r="DB299" s="136" t="s">
        <v>941</v>
      </c>
      <c r="DC299" s="136" t="s">
        <v>941</v>
      </c>
      <c r="DD299" s="136" t="s">
        <v>941</v>
      </c>
      <c r="DE299" s="136" t="s">
        <v>941</v>
      </c>
      <c r="DF299" s="136" t="s">
        <v>941</v>
      </c>
      <c r="DG299" s="136" t="s">
        <v>941</v>
      </c>
      <c r="DH299" s="136" t="s">
        <v>941</v>
      </c>
      <c r="DI299" s="136" t="s">
        <v>941</v>
      </c>
      <c r="DJ299" s="136" t="s">
        <v>1692</v>
      </c>
      <c r="DK299" s="137">
        <v>42768.473194444443</v>
      </c>
      <c r="DL299" s="136" t="s">
        <v>1692</v>
      </c>
      <c r="DM299" s="137">
        <v>42768.473194444443</v>
      </c>
      <c r="DN299" s="133">
        <v>42086.592743055553</v>
      </c>
      <c r="DO299" s="132" t="s">
        <v>957</v>
      </c>
      <c r="DP299" s="133">
        <v>42086.592743055553</v>
      </c>
    </row>
    <row r="300" spans="1:120" ht="58" x14ac:dyDescent="0.35">
      <c r="A300" s="135">
        <v>302</v>
      </c>
      <c r="B300" s="136" t="s">
        <v>4364</v>
      </c>
      <c r="C300" s="135">
        <v>115</v>
      </c>
      <c r="D300" s="135" t="b">
        <v>1</v>
      </c>
      <c r="E300" s="136" t="s">
        <v>941</v>
      </c>
      <c r="F300" s="136" t="s">
        <v>3520</v>
      </c>
      <c r="G300" s="136" t="s">
        <v>943</v>
      </c>
      <c r="H300" s="136" t="s">
        <v>2665</v>
      </c>
      <c r="I300" s="136" t="s">
        <v>4875</v>
      </c>
      <c r="J300" s="136" t="s">
        <v>1245</v>
      </c>
      <c r="K300" s="136" t="s">
        <v>207</v>
      </c>
      <c r="L300" s="136" t="s">
        <v>1247</v>
      </c>
      <c r="M300" s="136" t="s">
        <v>1248</v>
      </c>
      <c r="N300" s="136" t="s">
        <v>1249</v>
      </c>
      <c r="O300" s="136" t="s">
        <v>9719</v>
      </c>
      <c r="P300" s="136" t="s">
        <v>9720</v>
      </c>
      <c r="Q300" s="136" t="s">
        <v>948</v>
      </c>
      <c r="R300" s="136" t="s">
        <v>948</v>
      </c>
      <c r="S300" s="136" t="s">
        <v>9721</v>
      </c>
      <c r="T300" s="136" t="s">
        <v>9722</v>
      </c>
      <c r="U300" s="136" t="s">
        <v>9723</v>
      </c>
      <c r="V300" s="136" t="s">
        <v>948</v>
      </c>
      <c r="W300" s="136" t="s">
        <v>948</v>
      </c>
      <c r="X300" s="136" t="s">
        <v>948</v>
      </c>
      <c r="Y300" s="136" t="s">
        <v>9724</v>
      </c>
      <c r="Z300" s="136" t="s">
        <v>9725</v>
      </c>
      <c r="AA300" s="136" t="s">
        <v>948</v>
      </c>
      <c r="AB300" s="136" t="s">
        <v>9726</v>
      </c>
      <c r="AC300" s="136" t="s">
        <v>9727</v>
      </c>
      <c r="AD300" s="136" t="s">
        <v>9728</v>
      </c>
      <c r="AE300" s="136" t="s">
        <v>9729</v>
      </c>
      <c r="AF300" s="136" t="s">
        <v>9730</v>
      </c>
      <c r="AG300" s="136" t="s">
        <v>993</v>
      </c>
      <c r="AH300" s="136" t="s">
        <v>9731</v>
      </c>
      <c r="AI300" s="136" t="s">
        <v>9732</v>
      </c>
      <c r="AJ300" s="136" t="s">
        <v>3424</v>
      </c>
      <c r="AK300" s="136" t="s">
        <v>3535</v>
      </c>
      <c r="AL300" s="136" t="s">
        <v>941</v>
      </c>
      <c r="AM300" s="136" t="s">
        <v>9733</v>
      </c>
      <c r="AN300" s="136" t="s">
        <v>941</v>
      </c>
      <c r="AO300" s="136" t="s">
        <v>941</v>
      </c>
      <c r="AP300" s="136" t="s">
        <v>941</v>
      </c>
      <c r="AQ300" s="136" t="s">
        <v>941</v>
      </c>
      <c r="AR300" s="136" t="s">
        <v>941</v>
      </c>
      <c r="AS300" s="136" t="s">
        <v>941</v>
      </c>
      <c r="AT300" s="136" t="s">
        <v>941</v>
      </c>
      <c r="AU300" s="136" t="s">
        <v>941</v>
      </c>
      <c r="AV300" s="136" t="s">
        <v>941</v>
      </c>
      <c r="AW300" s="136" t="s">
        <v>941</v>
      </c>
      <c r="AX300" s="136" t="s">
        <v>941</v>
      </c>
      <c r="AY300" s="136" t="s">
        <v>941</v>
      </c>
      <c r="AZ300" s="136" t="s">
        <v>941</v>
      </c>
      <c r="BA300" s="136" t="s">
        <v>941</v>
      </c>
      <c r="BB300" s="136" t="s">
        <v>941</v>
      </c>
      <c r="BC300" s="136" t="s">
        <v>941</v>
      </c>
      <c r="BD300" s="136" t="s">
        <v>941</v>
      </c>
      <c r="BE300" s="136" t="s">
        <v>941</v>
      </c>
      <c r="BF300" s="136" t="s">
        <v>941</v>
      </c>
      <c r="BG300" s="136" t="s">
        <v>941</v>
      </c>
      <c r="BH300" s="136" t="s">
        <v>941</v>
      </c>
      <c r="BI300" s="136" t="s">
        <v>941</v>
      </c>
      <c r="BJ300" s="136" t="s">
        <v>941</v>
      </c>
      <c r="BK300" s="136" t="s">
        <v>2041</v>
      </c>
      <c r="BL300" s="136" t="s">
        <v>941</v>
      </c>
      <c r="BM300" s="136" t="s">
        <v>941</v>
      </c>
      <c r="BN300" s="136" t="s">
        <v>941</v>
      </c>
      <c r="BO300" s="136" t="s">
        <v>941</v>
      </c>
      <c r="BP300" s="136" t="s">
        <v>1053</v>
      </c>
      <c r="BQ300" s="136" t="s">
        <v>941</v>
      </c>
      <c r="BR300" s="136" t="s">
        <v>941</v>
      </c>
      <c r="BS300" s="136" t="s">
        <v>941</v>
      </c>
      <c r="BT300" s="136" t="s">
        <v>941</v>
      </c>
      <c r="BU300" s="136" t="s">
        <v>941</v>
      </c>
      <c r="BV300" s="136" t="s">
        <v>941</v>
      </c>
      <c r="BW300" s="136" t="s">
        <v>941</v>
      </c>
      <c r="BX300" s="136" t="s">
        <v>941</v>
      </c>
      <c r="BY300" s="136" t="s">
        <v>941</v>
      </c>
      <c r="BZ300" s="136" t="s">
        <v>941</v>
      </c>
      <c r="CA300" s="136" t="s">
        <v>941</v>
      </c>
      <c r="CB300" s="136" t="s">
        <v>1281</v>
      </c>
      <c r="CC300" s="136" t="s">
        <v>956</v>
      </c>
      <c r="CD300" s="136" t="s">
        <v>9734</v>
      </c>
      <c r="CE300" s="136" t="s">
        <v>948</v>
      </c>
      <c r="CF300" s="136" t="s">
        <v>941</v>
      </c>
      <c r="CG300" s="136" t="s">
        <v>9734</v>
      </c>
      <c r="CH300" s="136" t="s">
        <v>948</v>
      </c>
      <c r="CI300" s="136" t="s">
        <v>941</v>
      </c>
      <c r="CJ300" s="136" t="s">
        <v>941</v>
      </c>
      <c r="CK300" s="136" t="s">
        <v>941</v>
      </c>
      <c r="CL300" s="136" t="s">
        <v>941</v>
      </c>
      <c r="CM300" s="136" t="s">
        <v>941</v>
      </c>
      <c r="CN300" s="136" t="s">
        <v>948</v>
      </c>
      <c r="CO300" s="136" t="s">
        <v>540</v>
      </c>
      <c r="CP300" s="136" t="s">
        <v>941</v>
      </c>
      <c r="CQ300" s="136" t="s">
        <v>941</v>
      </c>
      <c r="CR300" s="136" t="s">
        <v>941</v>
      </c>
      <c r="CS300" s="136" t="s">
        <v>941</v>
      </c>
      <c r="CT300" s="136" t="s">
        <v>941</v>
      </c>
      <c r="CU300" s="136" t="s">
        <v>941</v>
      </c>
      <c r="CV300" s="136" t="s">
        <v>941</v>
      </c>
      <c r="CW300" s="136" t="s">
        <v>941</v>
      </c>
      <c r="CX300" s="136" t="s">
        <v>941</v>
      </c>
      <c r="CY300" s="136" t="s">
        <v>941</v>
      </c>
      <c r="CZ300" s="136" t="s">
        <v>941</v>
      </c>
      <c r="DA300" s="136" t="s">
        <v>941</v>
      </c>
      <c r="DB300" s="136" t="s">
        <v>941</v>
      </c>
      <c r="DC300" s="136" t="s">
        <v>941</v>
      </c>
      <c r="DD300" s="136" t="s">
        <v>941</v>
      </c>
      <c r="DE300" s="136" t="s">
        <v>941</v>
      </c>
      <c r="DF300" s="136" t="s">
        <v>941</v>
      </c>
      <c r="DG300" s="136" t="s">
        <v>941</v>
      </c>
      <c r="DH300" s="136" t="s">
        <v>941</v>
      </c>
      <c r="DI300" s="136" t="s">
        <v>941</v>
      </c>
      <c r="DJ300" s="136" t="s">
        <v>1692</v>
      </c>
      <c r="DK300" s="137">
        <v>42768.473229166666</v>
      </c>
      <c r="DL300" s="136" t="s">
        <v>1692</v>
      </c>
      <c r="DM300" s="137">
        <v>42768.473229166666</v>
      </c>
      <c r="DN300" s="133">
        <v>42086.592766203707</v>
      </c>
      <c r="DO300" s="132" t="s">
        <v>957</v>
      </c>
      <c r="DP300" s="133">
        <v>42086.592766203707</v>
      </c>
    </row>
    <row r="301" spans="1:120" ht="58" x14ac:dyDescent="0.35">
      <c r="A301" s="135">
        <v>303</v>
      </c>
      <c r="B301" s="136" t="s">
        <v>4364</v>
      </c>
      <c r="C301" s="135">
        <v>116</v>
      </c>
      <c r="D301" s="135" t="b">
        <v>1</v>
      </c>
      <c r="E301" s="136" t="s">
        <v>941</v>
      </c>
      <c r="F301" s="136" t="s">
        <v>3712</v>
      </c>
      <c r="G301" s="136" t="s">
        <v>2842</v>
      </c>
      <c r="H301" s="136" t="s">
        <v>3713</v>
      </c>
      <c r="I301" s="136" t="s">
        <v>4875</v>
      </c>
      <c r="J301" s="136" t="s">
        <v>1245</v>
      </c>
      <c r="K301" s="136" t="s">
        <v>335</v>
      </c>
      <c r="L301" s="136" t="s">
        <v>1247</v>
      </c>
      <c r="M301" s="136" t="s">
        <v>1248</v>
      </c>
      <c r="N301" s="136" t="s">
        <v>1249</v>
      </c>
      <c r="O301" s="136" t="s">
        <v>9735</v>
      </c>
      <c r="P301" s="136" t="s">
        <v>9736</v>
      </c>
      <c r="Q301" s="136" t="s">
        <v>9737</v>
      </c>
      <c r="R301" s="136" t="s">
        <v>948</v>
      </c>
      <c r="S301" s="136" t="s">
        <v>9738</v>
      </c>
      <c r="T301" s="136" t="s">
        <v>9739</v>
      </c>
      <c r="U301" s="136" t="s">
        <v>9740</v>
      </c>
      <c r="V301" s="136" t="s">
        <v>9741</v>
      </c>
      <c r="W301" s="136" t="s">
        <v>9742</v>
      </c>
      <c r="X301" s="136" t="s">
        <v>9743</v>
      </c>
      <c r="Y301" s="136" t="s">
        <v>9744</v>
      </c>
      <c r="Z301" s="136" t="s">
        <v>9745</v>
      </c>
      <c r="AA301" s="136" t="s">
        <v>948</v>
      </c>
      <c r="AB301" s="136" t="s">
        <v>9746</v>
      </c>
      <c r="AC301" s="136" t="s">
        <v>9747</v>
      </c>
      <c r="AD301" s="136" t="s">
        <v>9748</v>
      </c>
      <c r="AE301" s="136" t="s">
        <v>9749</v>
      </c>
      <c r="AF301" s="136" t="s">
        <v>9750</v>
      </c>
      <c r="AG301" s="136" t="s">
        <v>1051</v>
      </c>
      <c r="AH301" s="136" t="s">
        <v>9751</v>
      </c>
      <c r="AI301" s="136" t="s">
        <v>9752</v>
      </c>
      <c r="AJ301" s="136" t="s">
        <v>9753</v>
      </c>
      <c r="AK301" s="136" t="s">
        <v>9754</v>
      </c>
      <c r="AL301" s="136" t="s">
        <v>941</v>
      </c>
      <c r="AM301" s="136" t="s">
        <v>9755</v>
      </c>
      <c r="AN301" s="136" t="s">
        <v>941</v>
      </c>
      <c r="AO301" s="136" t="s">
        <v>941</v>
      </c>
      <c r="AP301" s="136" t="s">
        <v>941</v>
      </c>
      <c r="AQ301" s="136" t="s">
        <v>941</v>
      </c>
      <c r="AR301" s="136" t="s">
        <v>941</v>
      </c>
      <c r="AS301" s="136" t="s">
        <v>941</v>
      </c>
      <c r="AT301" s="136" t="s">
        <v>941</v>
      </c>
      <c r="AU301" s="136" t="s">
        <v>941</v>
      </c>
      <c r="AV301" s="136" t="s">
        <v>941</v>
      </c>
      <c r="AW301" s="136" t="s">
        <v>941</v>
      </c>
      <c r="AX301" s="136" t="s">
        <v>941</v>
      </c>
      <c r="AY301" s="136" t="s">
        <v>941</v>
      </c>
      <c r="AZ301" s="136" t="s">
        <v>941</v>
      </c>
      <c r="BA301" s="136" t="s">
        <v>941</v>
      </c>
      <c r="BB301" s="136" t="s">
        <v>941</v>
      </c>
      <c r="BC301" s="136" t="s">
        <v>941</v>
      </c>
      <c r="BD301" s="136" t="s">
        <v>941</v>
      </c>
      <c r="BE301" s="136" t="s">
        <v>941</v>
      </c>
      <c r="BF301" s="136" t="s">
        <v>941</v>
      </c>
      <c r="BG301" s="136" t="s">
        <v>941</v>
      </c>
      <c r="BH301" s="136" t="s">
        <v>941</v>
      </c>
      <c r="BI301" s="136" t="s">
        <v>941</v>
      </c>
      <c r="BJ301" s="136" t="s">
        <v>941</v>
      </c>
      <c r="BK301" s="136" t="s">
        <v>3838</v>
      </c>
      <c r="BL301" s="136" t="s">
        <v>941</v>
      </c>
      <c r="BM301" s="136" t="s">
        <v>941</v>
      </c>
      <c r="BN301" s="136" t="s">
        <v>941</v>
      </c>
      <c r="BO301" s="136" t="s">
        <v>941</v>
      </c>
      <c r="BP301" s="136" t="s">
        <v>941</v>
      </c>
      <c r="BQ301" s="136" t="s">
        <v>941</v>
      </c>
      <c r="BR301" s="136" t="s">
        <v>941</v>
      </c>
      <c r="BS301" s="136" t="s">
        <v>941</v>
      </c>
      <c r="BT301" s="136" t="s">
        <v>941</v>
      </c>
      <c r="BU301" s="136" t="s">
        <v>941</v>
      </c>
      <c r="BV301" s="136" t="s">
        <v>941</v>
      </c>
      <c r="BW301" s="136" t="s">
        <v>941</v>
      </c>
      <c r="BX301" s="136" t="s">
        <v>941</v>
      </c>
      <c r="BY301" s="136" t="s">
        <v>941</v>
      </c>
      <c r="BZ301" s="136" t="s">
        <v>941</v>
      </c>
      <c r="CA301" s="136" t="s">
        <v>941</v>
      </c>
      <c r="CB301" s="136" t="s">
        <v>3838</v>
      </c>
      <c r="CC301" s="136" t="s">
        <v>956</v>
      </c>
      <c r="CD301" s="136" t="s">
        <v>9756</v>
      </c>
      <c r="CE301" s="136" t="s">
        <v>948</v>
      </c>
      <c r="CF301" s="136" t="s">
        <v>941</v>
      </c>
      <c r="CG301" s="136" t="s">
        <v>9756</v>
      </c>
      <c r="CH301" s="136" t="s">
        <v>948</v>
      </c>
      <c r="CI301" s="136" t="s">
        <v>941</v>
      </c>
      <c r="CJ301" s="136" t="s">
        <v>941</v>
      </c>
      <c r="CK301" s="136" t="s">
        <v>941</v>
      </c>
      <c r="CL301" s="136" t="s">
        <v>941</v>
      </c>
      <c r="CM301" s="136" t="s">
        <v>941</v>
      </c>
      <c r="CN301" s="136" t="s">
        <v>948</v>
      </c>
      <c r="CO301" s="136" t="s">
        <v>540</v>
      </c>
      <c r="CP301" s="136" t="s">
        <v>941</v>
      </c>
      <c r="CQ301" s="136" t="s">
        <v>941</v>
      </c>
      <c r="CR301" s="136" t="s">
        <v>941</v>
      </c>
      <c r="CS301" s="136" t="s">
        <v>941</v>
      </c>
      <c r="CT301" s="136" t="s">
        <v>941</v>
      </c>
      <c r="CU301" s="136" t="s">
        <v>941</v>
      </c>
      <c r="CV301" s="136" t="s">
        <v>941</v>
      </c>
      <c r="CW301" s="136" t="s">
        <v>941</v>
      </c>
      <c r="CX301" s="136" t="s">
        <v>941</v>
      </c>
      <c r="CY301" s="136" t="s">
        <v>941</v>
      </c>
      <c r="CZ301" s="136" t="s">
        <v>941</v>
      </c>
      <c r="DA301" s="136" t="s">
        <v>941</v>
      </c>
      <c r="DB301" s="136" t="s">
        <v>941</v>
      </c>
      <c r="DC301" s="136" t="s">
        <v>941</v>
      </c>
      <c r="DD301" s="136" t="s">
        <v>941</v>
      </c>
      <c r="DE301" s="136" t="s">
        <v>941</v>
      </c>
      <c r="DF301" s="136" t="s">
        <v>941</v>
      </c>
      <c r="DG301" s="136" t="s">
        <v>941</v>
      </c>
      <c r="DH301" s="136" t="s">
        <v>941</v>
      </c>
      <c r="DI301" s="136" t="s">
        <v>941</v>
      </c>
      <c r="DJ301" s="136" t="s">
        <v>1692</v>
      </c>
      <c r="DK301" s="137">
        <v>42768.474189814813</v>
      </c>
      <c r="DL301" s="136" t="s">
        <v>1692</v>
      </c>
      <c r="DM301" s="137">
        <v>42768.474189814813</v>
      </c>
      <c r="DN301" s="133">
        <v>42086.592789351853</v>
      </c>
      <c r="DO301" s="132" t="s">
        <v>957</v>
      </c>
      <c r="DP301" s="133">
        <v>42086.592789351853</v>
      </c>
    </row>
    <row r="302" spans="1:120" ht="58" x14ac:dyDescent="0.35">
      <c r="A302" s="135">
        <v>304</v>
      </c>
      <c r="B302" s="136" t="s">
        <v>4364</v>
      </c>
      <c r="C302" s="135">
        <v>117</v>
      </c>
      <c r="D302" s="135" t="b">
        <v>1</v>
      </c>
      <c r="E302" s="136" t="s">
        <v>941</v>
      </c>
      <c r="F302" s="136" t="s">
        <v>9757</v>
      </c>
      <c r="G302" s="136" t="s">
        <v>943</v>
      </c>
      <c r="H302" s="136" t="s">
        <v>1892</v>
      </c>
      <c r="I302" s="136" t="s">
        <v>4875</v>
      </c>
      <c r="J302" s="136" t="s">
        <v>1245</v>
      </c>
      <c r="K302" s="136" t="s">
        <v>394</v>
      </c>
      <c r="L302" s="136" t="s">
        <v>1247</v>
      </c>
      <c r="M302" s="136" t="s">
        <v>1248</v>
      </c>
      <c r="N302" s="136" t="s">
        <v>1249</v>
      </c>
      <c r="O302" s="136" t="s">
        <v>9758</v>
      </c>
      <c r="P302" s="136" t="s">
        <v>9759</v>
      </c>
      <c r="Q302" s="136" t="s">
        <v>948</v>
      </c>
      <c r="R302" s="136" t="s">
        <v>948</v>
      </c>
      <c r="S302" s="136" t="s">
        <v>9760</v>
      </c>
      <c r="T302" s="136" t="s">
        <v>9761</v>
      </c>
      <c r="U302" s="136" t="s">
        <v>9762</v>
      </c>
      <c r="V302" s="136" t="s">
        <v>9763</v>
      </c>
      <c r="W302" s="136" t="s">
        <v>9764</v>
      </c>
      <c r="X302" s="136" t="s">
        <v>9765</v>
      </c>
      <c r="Y302" s="136" t="s">
        <v>9766</v>
      </c>
      <c r="Z302" s="136" t="s">
        <v>9767</v>
      </c>
      <c r="AA302" s="136" t="s">
        <v>948</v>
      </c>
      <c r="AB302" s="136" t="s">
        <v>9768</v>
      </c>
      <c r="AC302" s="136" t="s">
        <v>9769</v>
      </c>
      <c r="AD302" s="136" t="s">
        <v>9770</v>
      </c>
      <c r="AE302" s="136" t="s">
        <v>9771</v>
      </c>
      <c r="AF302" s="136" t="s">
        <v>9772</v>
      </c>
      <c r="AG302" s="136" t="s">
        <v>9773</v>
      </c>
      <c r="AH302" s="136" t="s">
        <v>9774</v>
      </c>
      <c r="AI302" s="136" t="s">
        <v>9775</v>
      </c>
      <c r="AJ302" s="136" t="s">
        <v>9776</v>
      </c>
      <c r="AK302" s="136" t="s">
        <v>1559</v>
      </c>
      <c r="AL302" s="136" t="s">
        <v>941</v>
      </c>
      <c r="AM302" s="136" t="s">
        <v>9777</v>
      </c>
      <c r="AN302" s="136" t="s">
        <v>941</v>
      </c>
      <c r="AO302" s="136" t="s">
        <v>941</v>
      </c>
      <c r="AP302" s="136" t="s">
        <v>941</v>
      </c>
      <c r="AQ302" s="136" t="s">
        <v>941</v>
      </c>
      <c r="AR302" s="136" t="s">
        <v>941</v>
      </c>
      <c r="AS302" s="136" t="s">
        <v>941</v>
      </c>
      <c r="AT302" s="136" t="s">
        <v>941</v>
      </c>
      <c r="AU302" s="136" t="s">
        <v>941</v>
      </c>
      <c r="AV302" s="136" t="s">
        <v>941</v>
      </c>
      <c r="AW302" s="136" t="s">
        <v>941</v>
      </c>
      <c r="AX302" s="136" t="s">
        <v>941</v>
      </c>
      <c r="AY302" s="136" t="s">
        <v>941</v>
      </c>
      <c r="AZ302" s="136" t="s">
        <v>941</v>
      </c>
      <c r="BA302" s="136" t="s">
        <v>941</v>
      </c>
      <c r="BB302" s="136" t="s">
        <v>941</v>
      </c>
      <c r="BC302" s="136" t="s">
        <v>941</v>
      </c>
      <c r="BD302" s="136" t="s">
        <v>941</v>
      </c>
      <c r="BE302" s="136" t="s">
        <v>941</v>
      </c>
      <c r="BF302" s="136" t="s">
        <v>941</v>
      </c>
      <c r="BG302" s="136" t="s">
        <v>941</v>
      </c>
      <c r="BH302" s="136" t="s">
        <v>941</v>
      </c>
      <c r="BI302" s="136" t="s">
        <v>941</v>
      </c>
      <c r="BJ302" s="136" t="s">
        <v>941</v>
      </c>
      <c r="BK302" s="136" t="s">
        <v>941</v>
      </c>
      <c r="BL302" s="136" t="s">
        <v>941</v>
      </c>
      <c r="BM302" s="136" t="s">
        <v>941</v>
      </c>
      <c r="BN302" s="136" t="s">
        <v>941</v>
      </c>
      <c r="BO302" s="136" t="s">
        <v>941</v>
      </c>
      <c r="BP302" s="136" t="s">
        <v>941</v>
      </c>
      <c r="BQ302" s="136" t="s">
        <v>941</v>
      </c>
      <c r="BR302" s="136" t="s">
        <v>941</v>
      </c>
      <c r="BS302" s="136" t="s">
        <v>941</v>
      </c>
      <c r="BT302" s="136" t="s">
        <v>941</v>
      </c>
      <c r="BU302" s="136" t="s">
        <v>941</v>
      </c>
      <c r="BV302" s="136" t="s">
        <v>941</v>
      </c>
      <c r="BW302" s="136" t="s">
        <v>941</v>
      </c>
      <c r="BX302" s="136" t="s">
        <v>941</v>
      </c>
      <c r="BY302" s="136" t="s">
        <v>941</v>
      </c>
      <c r="BZ302" s="136" t="s">
        <v>941</v>
      </c>
      <c r="CA302" s="136" t="s">
        <v>941</v>
      </c>
      <c r="CB302" s="136" t="s">
        <v>948</v>
      </c>
      <c r="CC302" s="136" t="s">
        <v>948</v>
      </c>
      <c r="CD302" s="136" t="s">
        <v>941</v>
      </c>
      <c r="CE302" s="136" t="s">
        <v>948</v>
      </c>
      <c r="CF302" s="136" t="s">
        <v>941</v>
      </c>
      <c r="CG302" s="136" t="s">
        <v>948</v>
      </c>
      <c r="CH302" s="136" t="s">
        <v>948</v>
      </c>
      <c r="CI302" s="136" t="s">
        <v>941</v>
      </c>
      <c r="CJ302" s="136" t="s">
        <v>941</v>
      </c>
      <c r="CK302" s="136" t="s">
        <v>941</v>
      </c>
      <c r="CL302" s="136" t="s">
        <v>941</v>
      </c>
      <c r="CM302" s="136" t="s">
        <v>941</v>
      </c>
      <c r="CN302" s="136" t="s">
        <v>948</v>
      </c>
      <c r="CO302" s="136" t="s">
        <v>540</v>
      </c>
      <c r="CP302" s="136" t="s">
        <v>941</v>
      </c>
      <c r="CQ302" s="136" t="s">
        <v>941</v>
      </c>
      <c r="CR302" s="136" t="s">
        <v>941</v>
      </c>
      <c r="CS302" s="136" t="s">
        <v>941</v>
      </c>
      <c r="CT302" s="136" t="s">
        <v>941</v>
      </c>
      <c r="CU302" s="136" t="s">
        <v>941</v>
      </c>
      <c r="CV302" s="136" t="s">
        <v>941</v>
      </c>
      <c r="CW302" s="136" t="s">
        <v>941</v>
      </c>
      <c r="CX302" s="136" t="s">
        <v>941</v>
      </c>
      <c r="CY302" s="136" t="s">
        <v>941</v>
      </c>
      <c r="CZ302" s="136" t="s">
        <v>941</v>
      </c>
      <c r="DA302" s="136" t="s">
        <v>941</v>
      </c>
      <c r="DB302" s="136" t="s">
        <v>941</v>
      </c>
      <c r="DC302" s="136" t="s">
        <v>941</v>
      </c>
      <c r="DD302" s="136" t="s">
        <v>941</v>
      </c>
      <c r="DE302" s="136" t="s">
        <v>941</v>
      </c>
      <c r="DF302" s="136" t="s">
        <v>941</v>
      </c>
      <c r="DG302" s="136" t="s">
        <v>941</v>
      </c>
      <c r="DH302" s="136" t="s">
        <v>941</v>
      </c>
      <c r="DI302" s="136" t="s">
        <v>941</v>
      </c>
      <c r="DJ302" s="136" t="s">
        <v>1692</v>
      </c>
      <c r="DK302" s="137">
        <v>42768.474224537036</v>
      </c>
      <c r="DL302" s="136" t="s">
        <v>1692</v>
      </c>
      <c r="DM302" s="137">
        <v>42768.474224537036</v>
      </c>
      <c r="DN302" s="133">
        <v>42086.592812499999</v>
      </c>
      <c r="DO302" s="132" t="s">
        <v>957</v>
      </c>
      <c r="DP302" s="133">
        <v>42086.592812499999</v>
      </c>
    </row>
    <row r="303" spans="1:120" ht="58" x14ac:dyDescent="0.35">
      <c r="A303" s="135">
        <v>305</v>
      </c>
      <c r="B303" s="136" t="s">
        <v>4364</v>
      </c>
      <c r="C303" s="135">
        <v>118</v>
      </c>
      <c r="D303" s="135" t="b">
        <v>1</v>
      </c>
      <c r="E303" s="136" t="s">
        <v>941</v>
      </c>
      <c r="F303" s="136" t="s">
        <v>2216</v>
      </c>
      <c r="G303" s="136" t="s">
        <v>943</v>
      </c>
      <c r="H303" s="136" t="s">
        <v>2217</v>
      </c>
      <c r="I303" s="136" t="s">
        <v>4875</v>
      </c>
      <c r="J303" s="136" t="s">
        <v>1245</v>
      </c>
      <c r="K303" s="136" t="s">
        <v>479</v>
      </c>
      <c r="L303" s="136" t="s">
        <v>1247</v>
      </c>
      <c r="M303" s="136" t="s">
        <v>1248</v>
      </c>
      <c r="N303" s="136" t="s">
        <v>1249</v>
      </c>
      <c r="O303" s="136" t="s">
        <v>9778</v>
      </c>
      <c r="P303" s="136" t="s">
        <v>9779</v>
      </c>
      <c r="Q303" s="136" t="s">
        <v>948</v>
      </c>
      <c r="R303" s="136" t="s">
        <v>948</v>
      </c>
      <c r="S303" s="136" t="s">
        <v>9780</v>
      </c>
      <c r="T303" s="136" t="s">
        <v>9781</v>
      </c>
      <c r="U303" s="136" t="s">
        <v>9782</v>
      </c>
      <c r="V303" s="136" t="s">
        <v>9783</v>
      </c>
      <c r="W303" s="136" t="s">
        <v>9784</v>
      </c>
      <c r="X303" s="136" t="s">
        <v>9785</v>
      </c>
      <c r="Y303" s="136" t="s">
        <v>9786</v>
      </c>
      <c r="Z303" s="136" t="s">
        <v>9787</v>
      </c>
      <c r="AA303" s="136" t="s">
        <v>948</v>
      </c>
      <c r="AB303" s="136" t="s">
        <v>9788</v>
      </c>
      <c r="AC303" s="136" t="s">
        <v>9789</v>
      </c>
      <c r="AD303" s="136" t="s">
        <v>9790</v>
      </c>
      <c r="AE303" s="136" t="s">
        <v>9791</v>
      </c>
      <c r="AF303" s="136" t="s">
        <v>9792</v>
      </c>
      <c r="AG303" s="136" t="s">
        <v>1206</v>
      </c>
      <c r="AH303" s="136" t="s">
        <v>9793</v>
      </c>
      <c r="AI303" s="136" t="s">
        <v>9794</v>
      </c>
      <c r="AJ303" s="136" t="s">
        <v>3468</v>
      </c>
      <c r="AK303" s="136" t="s">
        <v>3097</v>
      </c>
      <c r="AL303" s="136" t="s">
        <v>941</v>
      </c>
      <c r="AM303" s="136" t="s">
        <v>9795</v>
      </c>
      <c r="AN303" s="136" t="s">
        <v>941</v>
      </c>
      <c r="AO303" s="136" t="s">
        <v>941</v>
      </c>
      <c r="AP303" s="136" t="s">
        <v>941</v>
      </c>
      <c r="AQ303" s="136" t="s">
        <v>941</v>
      </c>
      <c r="AR303" s="136" t="s">
        <v>941</v>
      </c>
      <c r="AS303" s="136" t="s">
        <v>941</v>
      </c>
      <c r="AT303" s="136" t="s">
        <v>941</v>
      </c>
      <c r="AU303" s="136" t="s">
        <v>941</v>
      </c>
      <c r="AV303" s="136" t="s">
        <v>941</v>
      </c>
      <c r="AW303" s="136" t="s">
        <v>941</v>
      </c>
      <c r="AX303" s="136" t="s">
        <v>941</v>
      </c>
      <c r="AY303" s="136" t="s">
        <v>941</v>
      </c>
      <c r="AZ303" s="136" t="s">
        <v>941</v>
      </c>
      <c r="BA303" s="136" t="s">
        <v>941</v>
      </c>
      <c r="BB303" s="136" t="s">
        <v>941</v>
      </c>
      <c r="BC303" s="136" t="s">
        <v>941</v>
      </c>
      <c r="BD303" s="136" t="s">
        <v>941</v>
      </c>
      <c r="BE303" s="136" t="s">
        <v>941</v>
      </c>
      <c r="BF303" s="136" t="s">
        <v>941</v>
      </c>
      <c r="BG303" s="136" t="s">
        <v>941</v>
      </c>
      <c r="BH303" s="136" t="s">
        <v>941</v>
      </c>
      <c r="BI303" s="136" t="s">
        <v>941</v>
      </c>
      <c r="BJ303" s="136" t="s">
        <v>941</v>
      </c>
      <c r="BK303" s="136" t="s">
        <v>941</v>
      </c>
      <c r="BL303" s="136" t="s">
        <v>941</v>
      </c>
      <c r="BM303" s="136" t="s">
        <v>941</v>
      </c>
      <c r="BN303" s="136" t="s">
        <v>941</v>
      </c>
      <c r="BO303" s="136" t="s">
        <v>941</v>
      </c>
      <c r="BP303" s="136" t="s">
        <v>3857</v>
      </c>
      <c r="BQ303" s="136" t="s">
        <v>941</v>
      </c>
      <c r="BR303" s="136" t="s">
        <v>941</v>
      </c>
      <c r="BS303" s="136" t="s">
        <v>941</v>
      </c>
      <c r="BT303" s="136" t="s">
        <v>941</v>
      </c>
      <c r="BU303" s="136" t="s">
        <v>941</v>
      </c>
      <c r="BV303" s="136" t="s">
        <v>941</v>
      </c>
      <c r="BW303" s="136" t="s">
        <v>941</v>
      </c>
      <c r="BX303" s="136" t="s">
        <v>941</v>
      </c>
      <c r="BY303" s="136" t="s">
        <v>941</v>
      </c>
      <c r="BZ303" s="136" t="s">
        <v>941</v>
      </c>
      <c r="CA303" s="136" t="s">
        <v>941</v>
      </c>
      <c r="CB303" s="136" t="s">
        <v>3857</v>
      </c>
      <c r="CC303" s="136" t="s">
        <v>948</v>
      </c>
      <c r="CD303" s="136" t="s">
        <v>941</v>
      </c>
      <c r="CE303" s="136" t="s">
        <v>948</v>
      </c>
      <c r="CF303" s="136" t="s">
        <v>941</v>
      </c>
      <c r="CG303" s="136" t="s">
        <v>948</v>
      </c>
      <c r="CH303" s="136" t="s">
        <v>948</v>
      </c>
      <c r="CI303" s="136" t="s">
        <v>941</v>
      </c>
      <c r="CJ303" s="136" t="s">
        <v>941</v>
      </c>
      <c r="CK303" s="136" t="s">
        <v>941</v>
      </c>
      <c r="CL303" s="136" t="s">
        <v>941</v>
      </c>
      <c r="CM303" s="136" t="s">
        <v>941</v>
      </c>
      <c r="CN303" s="136" t="s">
        <v>948</v>
      </c>
      <c r="CO303" s="136" t="s">
        <v>540</v>
      </c>
      <c r="CP303" s="136" t="s">
        <v>941</v>
      </c>
      <c r="CQ303" s="136" t="s">
        <v>941</v>
      </c>
      <c r="CR303" s="136" t="s">
        <v>941</v>
      </c>
      <c r="CS303" s="136" t="s">
        <v>941</v>
      </c>
      <c r="CT303" s="136" t="s">
        <v>941</v>
      </c>
      <c r="CU303" s="136" t="s">
        <v>941</v>
      </c>
      <c r="CV303" s="136" t="s">
        <v>941</v>
      </c>
      <c r="CW303" s="136" t="s">
        <v>941</v>
      </c>
      <c r="CX303" s="136" t="s">
        <v>941</v>
      </c>
      <c r="CY303" s="136" t="s">
        <v>941</v>
      </c>
      <c r="CZ303" s="136" t="s">
        <v>941</v>
      </c>
      <c r="DA303" s="136" t="s">
        <v>941</v>
      </c>
      <c r="DB303" s="136" t="s">
        <v>941</v>
      </c>
      <c r="DC303" s="136" t="s">
        <v>941</v>
      </c>
      <c r="DD303" s="136" t="s">
        <v>941</v>
      </c>
      <c r="DE303" s="136" t="s">
        <v>941</v>
      </c>
      <c r="DF303" s="136" t="s">
        <v>941</v>
      </c>
      <c r="DG303" s="136" t="s">
        <v>941</v>
      </c>
      <c r="DH303" s="136" t="s">
        <v>941</v>
      </c>
      <c r="DI303" s="136" t="s">
        <v>941</v>
      </c>
      <c r="DJ303" s="136" t="s">
        <v>1692</v>
      </c>
      <c r="DK303" s="137">
        <v>42768.474247685182</v>
      </c>
      <c r="DL303" s="136" t="s">
        <v>1692</v>
      </c>
      <c r="DM303" s="137">
        <v>42768.474247685182</v>
      </c>
      <c r="DN303" s="133">
        <v>42086.592824074076</v>
      </c>
      <c r="DO303" s="132" t="s">
        <v>957</v>
      </c>
      <c r="DP303" s="133">
        <v>42086.592824074076</v>
      </c>
    </row>
    <row r="304" spans="1:120" ht="43.5" x14ac:dyDescent="0.35">
      <c r="A304" s="135">
        <v>306</v>
      </c>
      <c r="B304" s="136" t="s">
        <v>4364</v>
      </c>
      <c r="C304" s="135">
        <v>395</v>
      </c>
      <c r="D304" s="135" t="b">
        <v>1</v>
      </c>
      <c r="E304" s="136" t="s">
        <v>941</v>
      </c>
      <c r="F304" s="136" t="s">
        <v>9796</v>
      </c>
      <c r="G304" s="136" t="s">
        <v>1064</v>
      </c>
      <c r="H304" s="136" t="s">
        <v>1253</v>
      </c>
      <c r="I304" s="136" t="s">
        <v>8797</v>
      </c>
      <c r="J304" s="136" t="s">
        <v>3303</v>
      </c>
      <c r="K304" s="136" t="s">
        <v>60</v>
      </c>
      <c r="L304" s="136" t="s">
        <v>3304</v>
      </c>
      <c r="M304" s="136" t="s">
        <v>3305</v>
      </c>
      <c r="N304" s="136" t="s">
        <v>3306</v>
      </c>
      <c r="O304" s="136" t="s">
        <v>9797</v>
      </c>
      <c r="P304" s="136" t="s">
        <v>9798</v>
      </c>
      <c r="Q304" s="136" t="s">
        <v>1254</v>
      </c>
      <c r="R304" s="136" t="s">
        <v>948</v>
      </c>
      <c r="S304" s="136" t="s">
        <v>9799</v>
      </c>
      <c r="T304" s="136" t="s">
        <v>9800</v>
      </c>
      <c r="U304" s="136" t="s">
        <v>9801</v>
      </c>
      <c r="V304" s="136" t="s">
        <v>9802</v>
      </c>
      <c r="W304" s="136" t="s">
        <v>9803</v>
      </c>
      <c r="X304" s="136" t="s">
        <v>9804</v>
      </c>
      <c r="Y304" s="136" t="s">
        <v>9805</v>
      </c>
      <c r="Z304" s="136" t="s">
        <v>9806</v>
      </c>
      <c r="AA304" s="136" t="s">
        <v>9807</v>
      </c>
      <c r="AB304" s="136" t="s">
        <v>9808</v>
      </c>
      <c r="AC304" s="136" t="s">
        <v>3307</v>
      </c>
      <c r="AD304" s="136" t="s">
        <v>9809</v>
      </c>
      <c r="AE304" s="136" t="s">
        <v>9810</v>
      </c>
      <c r="AF304" s="136" t="s">
        <v>9811</v>
      </c>
      <c r="AG304" s="136" t="s">
        <v>1338</v>
      </c>
      <c r="AH304" s="136" t="s">
        <v>9812</v>
      </c>
      <c r="AI304" s="136" t="s">
        <v>3082</v>
      </c>
      <c r="AJ304" s="136" t="s">
        <v>1822</v>
      </c>
      <c r="AK304" s="136" t="s">
        <v>948</v>
      </c>
      <c r="AL304" s="136" t="s">
        <v>941</v>
      </c>
      <c r="AM304" s="136" t="s">
        <v>9813</v>
      </c>
      <c r="AN304" s="136" t="s">
        <v>9797</v>
      </c>
      <c r="AO304" s="136" t="s">
        <v>9798</v>
      </c>
      <c r="AP304" s="136" t="s">
        <v>1254</v>
      </c>
      <c r="AQ304" s="136" t="s">
        <v>948</v>
      </c>
      <c r="AR304" s="136" t="s">
        <v>9799</v>
      </c>
      <c r="AS304" s="136" t="s">
        <v>9800</v>
      </c>
      <c r="AT304" s="136" t="s">
        <v>9801</v>
      </c>
      <c r="AU304" s="136" t="s">
        <v>941</v>
      </c>
      <c r="AV304" s="136" t="s">
        <v>941</v>
      </c>
      <c r="AW304" s="136" t="s">
        <v>941</v>
      </c>
      <c r="AX304" s="136" t="s">
        <v>9805</v>
      </c>
      <c r="AY304" s="136" t="s">
        <v>9806</v>
      </c>
      <c r="AZ304" s="136" t="s">
        <v>9807</v>
      </c>
      <c r="BA304" s="136" t="s">
        <v>9808</v>
      </c>
      <c r="BB304" s="136" t="s">
        <v>3307</v>
      </c>
      <c r="BC304" s="136" t="s">
        <v>9809</v>
      </c>
      <c r="BD304" s="136" t="s">
        <v>9810</v>
      </c>
      <c r="BE304" s="136" t="s">
        <v>9811</v>
      </c>
      <c r="BF304" s="136" t="s">
        <v>9812</v>
      </c>
      <c r="BG304" s="136" t="s">
        <v>3082</v>
      </c>
      <c r="BH304" s="136" t="s">
        <v>1822</v>
      </c>
      <c r="BI304" s="136" t="s">
        <v>948</v>
      </c>
      <c r="BJ304" s="136" t="s">
        <v>9813</v>
      </c>
      <c r="BK304" s="136" t="s">
        <v>941</v>
      </c>
      <c r="BL304" s="136" t="s">
        <v>941</v>
      </c>
      <c r="BM304" s="136" t="s">
        <v>941</v>
      </c>
      <c r="BN304" s="136" t="s">
        <v>941</v>
      </c>
      <c r="BO304" s="136" t="s">
        <v>941</v>
      </c>
      <c r="BP304" s="136" t="s">
        <v>941</v>
      </c>
      <c r="BQ304" s="136" t="s">
        <v>941</v>
      </c>
      <c r="BR304" s="136" t="s">
        <v>941</v>
      </c>
      <c r="BS304" s="136" t="s">
        <v>941</v>
      </c>
      <c r="BT304" s="136" t="s">
        <v>941</v>
      </c>
      <c r="BU304" s="136" t="s">
        <v>941</v>
      </c>
      <c r="BV304" s="136" t="s">
        <v>941</v>
      </c>
      <c r="BW304" s="136" t="s">
        <v>941</v>
      </c>
      <c r="BX304" s="136" t="s">
        <v>941</v>
      </c>
      <c r="BY304" s="136" t="s">
        <v>941</v>
      </c>
      <c r="BZ304" s="136" t="s">
        <v>941</v>
      </c>
      <c r="CA304" s="136" t="s">
        <v>941</v>
      </c>
      <c r="CB304" s="136" t="s">
        <v>948</v>
      </c>
      <c r="CC304" s="136" t="s">
        <v>948</v>
      </c>
      <c r="CD304" s="136" t="s">
        <v>941</v>
      </c>
      <c r="CE304" s="136" t="s">
        <v>948</v>
      </c>
      <c r="CF304" s="136" t="s">
        <v>941</v>
      </c>
      <c r="CG304" s="136" t="s">
        <v>948</v>
      </c>
      <c r="CH304" s="136" t="s">
        <v>948</v>
      </c>
      <c r="CI304" s="136" t="s">
        <v>941</v>
      </c>
      <c r="CJ304" s="136" t="s">
        <v>941</v>
      </c>
      <c r="CK304" s="136" t="s">
        <v>941</v>
      </c>
      <c r="CL304" s="136" t="s">
        <v>941</v>
      </c>
      <c r="CM304" s="136" t="s">
        <v>941</v>
      </c>
      <c r="CN304" s="136" t="s">
        <v>948</v>
      </c>
      <c r="CO304" s="136" t="s">
        <v>540</v>
      </c>
      <c r="CP304" s="136" t="s">
        <v>941</v>
      </c>
      <c r="CQ304" s="136" t="s">
        <v>941</v>
      </c>
      <c r="CR304" s="136" t="s">
        <v>941</v>
      </c>
      <c r="CS304" s="136" t="s">
        <v>941</v>
      </c>
      <c r="CT304" s="136" t="s">
        <v>941</v>
      </c>
      <c r="CU304" s="136" t="s">
        <v>941</v>
      </c>
      <c r="CV304" s="136" t="s">
        <v>941</v>
      </c>
      <c r="CW304" s="136" t="s">
        <v>941</v>
      </c>
      <c r="CX304" s="136" t="s">
        <v>941</v>
      </c>
      <c r="CY304" s="136" t="s">
        <v>941</v>
      </c>
      <c r="CZ304" s="136" t="s">
        <v>941</v>
      </c>
      <c r="DA304" s="136" t="s">
        <v>941</v>
      </c>
      <c r="DB304" s="136" t="s">
        <v>941</v>
      </c>
      <c r="DC304" s="136" t="s">
        <v>941</v>
      </c>
      <c r="DD304" s="136" t="s">
        <v>941</v>
      </c>
      <c r="DE304" s="136" t="s">
        <v>941</v>
      </c>
      <c r="DF304" s="136" t="s">
        <v>941</v>
      </c>
      <c r="DG304" s="136" t="s">
        <v>941</v>
      </c>
      <c r="DH304" s="136" t="s">
        <v>941</v>
      </c>
      <c r="DI304" s="136" t="s">
        <v>941</v>
      </c>
      <c r="DJ304" s="136" t="s">
        <v>1353</v>
      </c>
      <c r="DK304" s="137">
        <v>42768.476261574076</v>
      </c>
      <c r="DL304" s="136" t="s">
        <v>1353</v>
      </c>
      <c r="DM304" s="137">
        <v>42768.476261574076</v>
      </c>
      <c r="DN304" s="133">
        <v>42086.592858796299</v>
      </c>
      <c r="DO304" s="132" t="s">
        <v>957</v>
      </c>
      <c r="DP304" s="133">
        <v>42086.592858796299</v>
      </c>
    </row>
    <row r="305" spans="1:120" ht="58" x14ac:dyDescent="0.35">
      <c r="A305" s="135">
        <v>307</v>
      </c>
      <c r="B305" s="136" t="s">
        <v>4364</v>
      </c>
      <c r="C305" s="135">
        <v>119</v>
      </c>
      <c r="D305" s="135" t="b">
        <v>1</v>
      </c>
      <c r="E305" s="136" t="s">
        <v>941</v>
      </c>
      <c r="F305" s="136" t="s">
        <v>3903</v>
      </c>
      <c r="G305" s="136" t="s">
        <v>981</v>
      </c>
      <c r="H305" s="136" t="s">
        <v>2247</v>
      </c>
      <c r="I305" s="136" t="s">
        <v>4875</v>
      </c>
      <c r="J305" s="136" t="s">
        <v>1245</v>
      </c>
      <c r="K305" s="136" t="s">
        <v>488</v>
      </c>
      <c r="L305" s="136" t="s">
        <v>1247</v>
      </c>
      <c r="M305" s="136" t="s">
        <v>1248</v>
      </c>
      <c r="N305" s="136" t="s">
        <v>1249</v>
      </c>
      <c r="O305" s="136" t="s">
        <v>9814</v>
      </c>
      <c r="P305" s="136" t="s">
        <v>9815</v>
      </c>
      <c r="Q305" s="136" t="s">
        <v>948</v>
      </c>
      <c r="R305" s="136" t="s">
        <v>948</v>
      </c>
      <c r="S305" s="136" t="s">
        <v>9816</v>
      </c>
      <c r="T305" s="136" t="s">
        <v>9817</v>
      </c>
      <c r="U305" s="136" t="s">
        <v>9818</v>
      </c>
      <c r="V305" s="136" t="s">
        <v>9819</v>
      </c>
      <c r="W305" s="136" t="s">
        <v>9820</v>
      </c>
      <c r="X305" s="136" t="s">
        <v>9821</v>
      </c>
      <c r="Y305" s="136" t="s">
        <v>9822</v>
      </c>
      <c r="Z305" s="136" t="s">
        <v>9823</v>
      </c>
      <c r="AA305" s="136" t="s">
        <v>948</v>
      </c>
      <c r="AB305" s="136" t="s">
        <v>9824</v>
      </c>
      <c r="AC305" s="136" t="s">
        <v>9825</v>
      </c>
      <c r="AD305" s="136" t="s">
        <v>9826</v>
      </c>
      <c r="AE305" s="136" t="s">
        <v>9827</v>
      </c>
      <c r="AF305" s="136" t="s">
        <v>9828</v>
      </c>
      <c r="AG305" s="136" t="s">
        <v>1014</v>
      </c>
      <c r="AH305" s="136" t="s">
        <v>9829</v>
      </c>
      <c r="AI305" s="136" t="s">
        <v>9830</v>
      </c>
      <c r="AJ305" s="136" t="s">
        <v>3605</v>
      </c>
      <c r="AK305" s="136" t="s">
        <v>2033</v>
      </c>
      <c r="AL305" s="136" t="s">
        <v>941</v>
      </c>
      <c r="AM305" s="136" t="s">
        <v>9831</v>
      </c>
      <c r="AN305" s="136" t="s">
        <v>941</v>
      </c>
      <c r="AO305" s="136" t="s">
        <v>941</v>
      </c>
      <c r="AP305" s="136" t="s">
        <v>941</v>
      </c>
      <c r="AQ305" s="136" t="s">
        <v>941</v>
      </c>
      <c r="AR305" s="136" t="s">
        <v>941</v>
      </c>
      <c r="AS305" s="136" t="s">
        <v>941</v>
      </c>
      <c r="AT305" s="136" t="s">
        <v>941</v>
      </c>
      <c r="AU305" s="136" t="s">
        <v>941</v>
      </c>
      <c r="AV305" s="136" t="s">
        <v>941</v>
      </c>
      <c r="AW305" s="136" t="s">
        <v>941</v>
      </c>
      <c r="AX305" s="136" t="s">
        <v>941</v>
      </c>
      <c r="AY305" s="136" t="s">
        <v>941</v>
      </c>
      <c r="AZ305" s="136" t="s">
        <v>941</v>
      </c>
      <c r="BA305" s="136" t="s">
        <v>941</v>
      </c>
      <c r="BB305" s="136" t="s">
        <v>941</v>
      </c>
      <c r="BC305" s="136" t="s">
        <v>941</v>
      </c>
      <c r="BD305" s="136" t="s">
        <v>941</v>
      </c>
      <c r="BE305" s="136" t="s">
        <v>941</v>
      </c>
      <c r="BF305" s="136" t="s">
        <v>941</v>
      </c>
      <c r="BG305" s="136" t="s">
        <v>941</v>
      </c>
      <c r="BH305" s="136" t="s">
        <v>941</v>
      </c>
      <c r="BI305" s="136" t="s">
        <v>941</v>
      </c>
      <c r="BJ305" s="136" t="s">
        <v>941</v>
      </c>
      <c r="BK305" s="136" t="s">
        <v>963</v>
      </c>
      <c r="BL305" s="136" t="s">
        <v>941</v>
      </c>
      <c r="BM305" s="136" t="s">
        <v>941</v>
      </c>
      <c r="BN305" s="136" t="s">
        <v>941</v>
      </c>
      <c r="BO305" s="136" t="s">
        <v>941</v>
      </c>
      <c r="BP305" s="136" t="s">
        <v>941</v>
      </c>
      <c r="BQ305" s="136" t="s">
        <v>941</v>
      </c>
      <c r="BR305" s="136" t="s">
        <v>941</v>
      </c>
      <c r="BS305" s="136" t="s">
        <v>941</v>
      </c>
      <c r="BT305" s="136" t="s">
        <v>941</v>
      </c>
      <c r="BU305" s="136" t="s">
        <v>941</v>
      </c>
      <c r="BV305" s="136" t="s">
        <v>941</v>
      </c>
      <c r="BW305" s="136" t="s">
        <v>941</v>
      </c>
      <c r="BX305" s="136" t="s">
        <v>941</v>
      </c>
      <c r="BY305" s="136" t="s">
        <v>941</v>
      </c>
      <c r="BZ305" s="136" t="s">
        <v>941</v>
      </c>
      <c r="CA305" s="136" t="s">
        <v>941</v>
      </c>
      <c r="CB305" s="136" t="s">
        <v>963</v>
      </c>
      <c r="CC305" s="136" t="s">
        <v>948</v>
      </c>
      <c r="CD305" s="136" t="s">
        <v>941</v>
      </c>
      <c r="CE305" s="136" t="s">
        <v>948</v>
      </c>
      <c r="CF305" s="136" t="s">
        <v>941</v>
      </c>
      <c r="CG305" s="136" t="s">
        <v>948</v>
      </c>
      <c r="CH305" s="136" t="s">
        <v>948</v>
      </c>
      <c r="CI305" s="136" t="s">
        <v>941</v>
      </c>
      <c r="CJ305" s="136" t="s">
        <v>941</v>
      </c>
      <c r="CK305" s="136" t="s">
        <v>941</v>
      </c>
      <c r="CL305" s="136" t="s">
        <v>941</v>
      </c>
      <c r="CM305" s="136" t="s">
        <v>941</v>
      </c>
      <c r="CN305" s="136" t="s">
        <v>948</v>
      </c>
      <c r="CO305" s="136" t="s">
        <v>540</v>
      </c>
      <c r="CP305" s="136" t="s">
        <v>941</v>
      </c>
      <c r="CQ305" s="136" t="s">
        <v>941</v>
      </c>
      <c r="CR305" s="136" t="s">
        <v>941</v>
      </c>
      <c r="CS305" s="136" t="s">
        <v>941</v>
      </c>
      <c r="CT305" s="136" t="s">
        <v>941</v>
      </c>
      <c r="CU305" s="136" t="s">
        <v>941</v>
      </c>
      <c r="CV305" s="136" t="s">
        <v>941</v>
      </c>
      <c r="CW305" s="136" t="s">
        <v>941</v>
      </c>
      <c r="CX305" s="136" t="s">
        <v>941</v>
      </c>
      <c r="CY305" s="136" t="s">
        <v>941</v>
      </c>
      <c r="CZ305" s="136" t="s">
        <v>941</v>
      </c>
      <c r="DA305" s="136" t="s">
        <v>941</v>
      </c>
      <c r="DB305" s="136" t="s">
        <v>941</v>
      </c>
      <c r="DC305" s="136" t="s">
        <v>941</v>
      </c>
      <c r="DD305" s="136" t="s">
        <v>941</v>
      </c>
      <c r="DE305" s="136" t="s">
        <v>941</v>
      </c>
      <c r="DF305" s="136" t="s">
        <v>941</v>
      </c>
      <c r="DG305" s="136" t="s">
        <v>941</v>
      </c>
      <c r="DH305" s="136" t="s">
        <v>941</v>
      </c>
      <c r="DI305" s="136" t="s">
        <v>941</v>
      </c>
      <c r="DJ305" s="136" t="s">
        <v>1692</v>
      </c>
      <c r="DK305" s="137">
        <v>42768.476631944446</v>
      </c>
      <c r="DL305" s="136" t="s">
        <v>1692</v>
      </c>
      <c r="DM305" s="137">
        <v>42768.508020833331</v>
      </c>
      <c r="DN305" s="133">
        <v>42086.593229166669</v>
      </c>
      <c r="DO305" s="132" t="s">
        <v>957</v>
      </c>
      <c r="DP305" s="133">
        <v>42086.593229166669</v>
      </c>
    </row>
    <row r="306" spans="1:120" ht="58" x14ac:dyDescent="0.35">
      <c r="A306" s="135">
        <v>308</v>
      </c>
      <c r="B306" s="136" t="s">
        <v>4364</v>
      </c>
      <c r="C306" s="135">
        <v>322</v>
      </c>
      <c r="D306" s="135" t="b">
        <v>1</v>
      </c>
      <c r="E306" s="136" t="s">
        <v>941</v>
      </c>
      <c r="F306" s="136" t="s">
        <v>9832</v>
      </c>
      <c r="G306" s="136" t="s">
        <v>981</v>
      </c>
      <c r="H306" s="136" t="s">
        <v>2891</v>
      </c>
      <c r="I306" s="136" t="s">
        <v>9833</v>
      </c>
      <c r="J306" s="136" t="s">
        <v>9832</v>
      </c>
      <c r="K306" s="136" t="s">
        <v>941</v>
      </c>
      <c r="L306" s="136" t="s">
        <v>2891</v>
      </c>
      <c r="M306" s="136" t="s">
        <v>2891</v>
      </c>
      <c r="N306" s="136" t="s">
        <v>2892</v>
      </c>
      <c r="O306" s="136" t="s">
        <v>9834</v>
      </c>
      <c r="P306" s="136" t="s">
        <v>9835</v>
      </c>
      <c r="Q306" s="136" t="s">
        <v>948</v>
      </c>
      <c r="R306" s="136" t="s">
        <v>9836</v>
      </c>
      <c r="S306" s="136" t="s">
        <v>9837</v>
      </c>
      <c r="T306" s="136" t="s">
        <v>9838</v>
      </c>
      <c r="U306" s="136" t="s">
        <v>9839</v>
      </c>
      <c r="V306" s="136" t="s">
        <v>9840</v>
      </c>
      <c r="W306" s="136" t="s">
        <v>9841</v>
      </c>
      <c r="X306" s="136" t="s">
        <v>9842</v>
      </c>
      <c r="Y306" s="136" t="s">
        <v>9843</v>
      </c>
      <c r="Z306" s="136" t="s">
        <v>7859</v>
      </c>
      <c r="AA306" s="136" t="s">
        <v>948</v>
      </c>
      <c r="AB306" s="136" t="s">
        <v>9844</v>
      </c>
      <c r="AC306" s="136" t="s">
        <v>9845</v>
      </c>
      <c r="AD306" s="136" t="s">
        <v>9846</v>
      </c>
      <c r="AE306" s="136" t="s">
        <v>9847</v>
      </c>
      <c r="AF306" s="136" t="s">
        <v>9848</v>
      </c>
      <c r="AG306" s="136" t="s">
        <v>2893</v>
      </c>
      <c r="AH306" s="136" t="s">
        <v>9849</v>
      </c>
      <c r="AI306" s="136" t="s">
        <v>9850</v>
      </c>
      <c r="AJ306" s="136" t="s">
        <v>8013</v>
      </c>
      <c r="AK306" s="136" t="s">
        <v>948</v>
      </c>
      <c r="AL306" s="136" t="s">
        <v>941</v>
      </c>
      <c r="AM306" s="136" t="s">
        <v>9851</v>
      </c>
      <c r="AN306" s="136" t="s">
        <v>941</v>
      </c>
      <c r="AO306" s="136" t="s">
        <v>941</v>
      </c>
      <c r="AP306" s="136" t="s">
        <v>941</v>
      </c>
      <c r="AQ306" s="136" t="s">
        <v>941</v>
      </c>
      <c r="AR306" s="136" t="s">
        <v>941</v>
      </c>
      <c r="AS306" s="136" t="s">
        <v>941</v>
      </c>
      <c r="AT306" s="136" t="s">
        <v>941</v>
      </c>
      <c r="AU306" s="136" t="s">
        <v>941</v>
      </c>
      <c r="AV306" s="136" t="s">
        <v>941</v>
      </c>
      <c r="AW306" s="136" t="s">
        <v>941</v>
      </c>
      <c r="AX306" s="136" t="s">
        <v>941</v>
      </c>
      <c r="AY306" s="136" t="s">
        <v>941</v>
      </c>
      <c r="AZ306" s="136" t="s">
        <v>941</v>
      </c>
      <c r="BA306" s="136" t="s">
        <v>941</v>
      </c>
      <c r="BB306" s="136" t="s">
        <v>941</v>
      </c>
      <c r="BC306" s="136" t="s">
        <v>941</v>
      </c>
      <c r="BD306" s="136" t="s">
        <v>941</v>
      </c>
      <c r="BE306" s="136" t="s">
        <v>941</v>
      </c>
      <c r="BF306" s="136" t="s">
        <v>941</v>
      </c>
      <c r="BG306" s="136" t="s">
        <v>941</v>
      </c>
      <c r="BH306" s="136" t="s">
        <v>941</v>
      </c>
      <c r="BI306" s="136" t="s">
        <v>941</v>
      </c>
      <c r="BJ306" s="136" t="s">
        <v>941</v>
      </c>
      <c r="BK306" s="136" t="s">
        <v>1018</v>
      </c>
      <c r="BL306" s="136" t="s">
        <v>941</v>
      </c>
      <c r="BM306" s="136" t="s">
        <v>941</v>
      </c>
      <c r="BN306" s="136" t="s">
        <v>941</v>
      </c>
      <c r="BO306" s="136" t="s">
        <v>941</v>
      </c>
      <c r="BP306" s="136" t="s">
        <v>941</v>
      </c>
      <c r="BQ306" s="136" t="s">
        <v>4272</v>
      </c>
      <c r="BR306" s="136" t="s">
        <v>941</v>
      </c>
      <c r="BS306" s="136" t="s">
        <v>941</v>
      </c>
      <c r="BT306" s="136" t="s">
        <v>941</v>
      </c>
      <c r="BU306" s="136" t="s">
        <v>941</v>
      </c>
      <c r="BV306" s="136" t="s">
        <v>941</v>
      </c>
      <c r="BW306" s="136" t="s">
        <v>941</v>
      </c>
      <c r="BX306" s="136" t="s">
        <v>941</v>
      </c>
      <c r="BY306" s="136" t="s">
        <v>941</v>
      </c>
      <c r="BZ306" s="136" t="s">
        <v>941</v>
      </c>
      <c r="CA306" s="136" t="s">
        <v>941</v>
      </c>
      <c r="CB306" s="136" t="s">
        <v>9852</v>
      </c>
      <c r="CC306" s="136" t="s">
        <v>948</v>
      </c>
      <c r="CD306" s="136" t="s">
        <v>941</v>
      </c>
      <c r="CE306" s="136" t="s">
        <v>948</v>
      </c>
      <c r="CF306" s="136" t="s">
        <v>941</v>
      </c>
      <c r="CG306" s="136" t="s">
        <v>948</v>
      </c>
      <c r="CH306" s="136" t="s">
        <v>948</v>
      </c>
      <c r="CI306" s="136" t="s">
        <v>941</v>
      </c>
      <c r="CJ306" s="136" t="s">
        <v>941</v>
      </c>
      <c r="CK306" s="136" t="s">
        <v>941</v>
      </c>
      <c r="CL306" s="136" t="s">
        <v>941</v>
      </c>
      <c r="CM306" s="136" t="s">
        <v>941</v>
      </c>
      <c r="CN306" s="136" t="s">
        <v>948</v>
      </c>
      <c r="CO306" s="136" t="s">
        <v>540</v>
      </c>
      <c r="CP306" s="136" t="s">
        <v>941</v>
      </c>
      <c r="CQ306" s="136" t="s">
        <v>941</v>
      </c>
      <c r="CR306" s="136" t="s">
        <v>941</v>
      </c>
      <c r="CS306" s="136" t="s">
        <v>941</v>
      </c>
      <c r="CT306" s="136" t="s">
        <v>941</v>
      </c>
      <c r="CU306" s="136" t="s">
        <v>941</v>
      </c>
      <c r="CV306" s="136" t="s">
        <v>941</v>
      </c>
      <c r="CW306" s="136" t="s">
        <v>941</v>
      </c>
      <c r="CX306" s="136" t="s">
        <v>941</v>
      </c>
      <c r="CY306" s="136" t="s">
        <v>941</v>
      </c>
      <c r="CZ306" s="136" t="s">
        <v>941</v>
      </c>
      <c r="DA306" s="136" t="s">
        <v>941</v>
      </c>
      <c r="DB306" s="136" t="s">
        <v>941</v>
      </c>
      <c r="DC306" s="136" t="s">
        <v>941</v>
      </c>
      <c r="DD306" s="136" t="s">
        <v>941</v>
      </c>
      <c r="DE306" s="136" t="s">
        <v>941</v>
      </c>
      <c r="DF306" s="136" t="s">
        <v>941</v>
      </c>
      <c r="DG306" s="136" t="s">
        <v>941</v>
      </c>
      <c r="DH306" s="136" t="s">
        <v>941</v>
      </c>
      <c r="DI306" s="136" t="s">
        <v>941</v>
      </c>
      <c r="DJ306" s="136" t="s">
        <v>1353</v>
      </c>
      <c r="DK306" s="137">
        <v>42768.481851851851</v>
      </c>
      <c r="DL306" s="136" t="s">
        <v>1353</v>
      </c>
      <c r="DM306" s="137">
        <v>42768.481851851851</v>
      </c>
      <c r="DN306" s="133">
        <v>42086.593368055554</v>
      </c>
      <c r="DO306" s="132" t="s">
        <v>957</v>
      </c>
      <c r="DP306" s="133">
        <v>42086.593368055554</v>
      </c>
    </row>
    <row r="307" spans="1:120" ht="58" x14ac:dyDescent="0.35">
      <c r="A307" s="135">
        <v>309</v>
      </c>
      <c r="B307" s="136" t="s">
        <v>4364</v>
      </c>
      <c r="C307" s="135">
        <v>604</v>
      </c>
      <c r="D307" s="135" t="b">
        <v>1</v>
      </c>
      <c r="E307" s="136" t="s">
        <v>941</v>
      </c>
      <c r="F307" s="136" t="s">
        <v>3260</v>
      </c>
      <c r="G307" s="136" t="s">
        <v>1064</v>
      </c>
      <c r="H307" s="136" t="s">
        <v>1143</v>
      </c>
      <c r="I307" s="136" t="s">
        <v>7913</v>
      </c>
      <c r="J307" s="136" t="s">
        <v>1581</v>
      </c>
      <c r="K307" s="136" t="s">
        <v>38</v>
      </c>
      <c r="L307" s="136" t="s">
        <v>1144</v>
      </c>
      <c r="M307" s="136" t="s">
        <v>1145</v>
      </c>
      <c r="N307" s="136" t="s">
        <v>3022</v>
      </c>
      <c r="O307" s="136" t="s">
        <v>9853</v>
      </c>
      <c r="P307" s="136" t="s">
        <v>9854</v>
      </c>
      <c r="Q307" s="136" t="s">
        <v>1146</v>
      </c>
      <c r="R307" s="136" t="s">
        <v>948</v>
      </c>
      <c r="S307" s="136" t="s">
        <v>9855</v>
      </c>
      <c r="T307" s="136" t="s">
        <v>9856</v>
      </c>
      <c r="U307" s="136" t="s">
        <v>9857</v>
      </c>
      <c r="V307" s="136" t="s">
        <v>948</v>
      </c>
      <c r="W307" s="136" t="s">
        <v>948</v>
      </c>
      <c r="X307" s="136" t="s">
        <v>948</v>
      </c>
      <c r="Y307" s="136" t="s">
        <v>9858</v>
      </c>
      <c r="Z307" s="136" t="s">
        <v>9859</v>
      </c>
      <c r="AA307" s="136" t="s">
        <v>948</v>
      </c>
      <c r="AB307" s="136" t="s">
        <v>9860</v>
      </c>
      <c r="AC307" s="136" t="s">
        <v>9861</v>
      </c>
      <c r="AD307" s="136" t="s">
        <v>9862</v>
      </c>
      <c r="AE307" s="136" t="s">
        <v>9863</v>
      </c>
      <c r="AF307" s="136" t="s">
        <v>9864</v>
      </c>
      <c r="AG307" s="136" t="s">
        <v>1039</v>
      </c>
      <c r="AH307" s="136" t="s">
        <v>9865</v>
      </c>
      <c r="AI307" s="136" t="s">
        <v>4106</v>
      </c>
      <c r="AJ307" s="136" t="s">
        <v>3586</v>
      </c>
      <c r="AK307" s="136" t="s">
        <v>8673</v>
      </c>
      <c r="AL307" s="136" t="s">
        <v>941</v>
      </c>
      <c r="AM307" s="136" t="s">
        <v>9866</v>
      </c>
      <c r="AN307" s="136" t="s">
        <v>941</v>
      </c>
      <c r="AO307" s="136" t="s">
        <v>941</v>
      </c>
      <c r="AP307" s="136" t="s">
        <v>941</v>
      </c>
      <c r="AQ307" s="136" t="s">
        <v>941</v>
      </c>
      <c r="AR307" s="136" t="s">
        <v>941</v>
      </c>
      <c r="AS307" s="136" t="s">
        <v>941</v>
      </c>
      <c r="AT307" s="136" t="s">
        <v>941</v>
      </c>
      <c r="AU307" s="136" t="s">
        <v>941</v>
      </c>
      <c r="AV307" s="136" t="s">
        <v>941</v>
      </c>
      <c r="AW307" s="136" t="s">
        <v>941</v>
      </c>
      <c r="AX307" s="136" t="s">
        <v>941</v>
      </c>
      <c r="AY307" s="136" t="s">
        <v>941</v>
      </c>
      <c r="AZ307" s="136" t="s">
        <v>941</v>
      </c>
      <c r="BA307" s="136" t="s">
        <v>941</v>
      </c>
      <c r="BB307" s="136" t="s">
        <v>941</v>
      </c>
      <c r="BC307" s="136" t="s">
        <v>941</v>
      </c>
      <c r="BD307" s="136" t="s">
        <v>941</v>
      </c>
      <c r="BE307" s="136" t="s">
        <v>941</v>
      </c>
      <c r="BF307" s="136" t="s">
        <v>941</v>
      </c>
      <c r="BG307" s="136" t="s">
        <v>941</v>
      </c>
      <c r="BH307" s="136" t="s">
        <v>941</v>
      </c>
      <c r="BI307" s="136" t="s">
        <v>941</v>
      </c>
      <c r="BJ307" s="136" t="s">
        <v>941</v>
      </c>
      <c r="BK307" s="136" t="s">
        <v>941</v>
      </c>
      <c r="BL307" s="136" t="s">
        <v>941</v>
      </c>
      <c r="BM307" s="136" t="s">
        <v>941</v>
      </c>
      <c r="BN307" s="136" t="s">
        <v>941</v>
      </c>
      <c r="BO307" s="136" t="s">
        <v>941</v>
      </c>
      <c r="BP307" s="136" t="s">
        <v>941</v>
      </c>
      <c r="BQ307" s="136" t="s">
        <v>941</v>
      </c>
      <c r="BR307" s="136" t="s">
        <v>9867</v>
      </c>
      <c r="BS307" s="136" t="s">
        <v>3749</v>
      </c>
      <c r="BT307" s="136" t="s">
        <v>941</v>
      </c>
      <c r="BU307" s="136" t="s">
        <v>941</v>
      </c>
      <c r="BV307" s="136" t="s">
        <v>941</v>
      </c>
      <c r="BW307" s="136" t="s">
        <v>941</v>
      </c>
      <c r="BX307" s="136" t="s">
        <v>941</v>
      </c>
      <c r="BY307" s="136" t="s">
        <v>941</v>
      </c>
      <c r="BZ307" s="136" t="s">
        <v>941</v>
      </c>
      <c r="CA307" s="136" t="s">
        <v>941</v>
      </c>
      <c r="CB307" s="136" t="s">
        <v>3749</v>
      </c>
      <c r="CC307" s="136" t="s">
        <v>948</v>
      </c>
      <c r="CD307" s="136" t="s">
        <v>941</v>
      </c>
      <c r="CE307" s="136" t="s">
        <v>948</v>
      </c>
      <c r="CF307" s="136" t="s">
        <v>941</v>
      </c>
      <c r="CG307" s="136" t="s">
        <v>948</v>
      </c>
      <c r="CH307" s="136" t="s">
        <v>1227</v>
      </c>
      <c r="CI307" s="136" t="s">
        <v>9868</v>
      </c>
      <c r="CJ307" s="136" t="s">
        <v>9868</v>
      </c>
      <c r="CK307" s="136" t="s">
        <v>941</v>
      </c>
      <c r="CL307" s="136" t="s">
        <v>941</v>
      </c>
      <c r="CM307" s="136" t="s">
        <v>941</v>
      </c>
      <c r="CN307" s="136" t="s">
        <v>9868</v>
      </c>
      <c r="CO307" s="136" t="s">
        <v>540</v>
      </c>
      <c r="CP307" s="136" t="s">
        <v>941</v>
      </c>
      <c r="CQ307" s="136" t="s">
        <v>941</v>
      </c>
      <c r="CR307" s="136" t="s">
        <v>941</v>
      </c>
      <c r="CS307" s="136" t="s">
        <v>941</v>
      </c>
      <c r="CT307" s="136" t="s">
        <v>941</v>
      </c>
      <c r="CU307" s="136" t="s">
        <v>941</v>
      </c>
      <c r="CV307" s="136" t="s">
        <v>941</v>
      </c>
      <c r="CW307" s="136" t="s">
        <v>941</v>
      </c>
      <c r="CX307" s="136" t="s">
        <v>941</v>
      </c>
      <c r="CY307" s="136" t="s">
        <v>941</v>
      </c>
      <c r="CZ307" s="136" t="s">
        <v>941</v>
      </c>
      <c r="DA307" s="136" t="s">
        <v>941</v>
      </c>
      <c r="DB307" s="136" t="s">
        <v>941</v>
      </c>
      <c r="DC307" s="136" t="s">
        <v>941</v>
      </c>
      <c r="DD307" s="136" t="s">
        <v>941</v>
      </c>
      <c r="DE307" s="136" t="s">
        <v>941</v>
      </c>
      <c r="DF307" s="136" t="s">
        <v>941</v>
      </c>
      <c r="DG307" s="136" t="s">
        <v>941</v>
      </c>
      <c r="DH307" s="136" t="s">
        <v>941</v>
      </c>
      <c r="DI307" s="136" t="s">
        <v>941</v>
      </c>
      <c r="DJ307" s="136" t="s">
        <v>1353</v>
      </c>
      <c r="DK307" s="137">
        <v>42768.486192129632</v>
      </c>
      <c r="DL307" s="136" t="s">
        <v>1353</v>
      </c>
      <c r="DM307" s="137">
        <v>42768.486192129632</v>
      </c>
      <c r="DN307" s="133">
        <v>42086.59337962963</v>
      </c>
      <c r="DO307" s="132" t="s">
        <v>957</v>
      </c>
      <c r="DP307" s="133">
        <v>42086.59337962963</v>
      </c>
    </row>
    <row r="308" spans="1:120" ht="29" x14ac:dyDescent="0.35">
      <c r="A308" s="135">
        <v>310</v>
      </c>
      <c r="B308" s="136" t="s">
        <v>4364</v>
      </c>
      <c r="C308" s="135">
        <v>238</v>
      </c>
      <c r="D308" s="135" t="b">
        <v>1</v>
      </c>
      <c r="E308" s="136" t="s">
        <v>1196</v>
      </c>
      <c r="F308" s="136" t="s">
        <v>941</v>
      </c>
      <c r="G308" s="136" t="s">
        <v>941</v>
      </c>
      <c r="H308" s="136" t="s">
        <v>941</v>
      </c>
      <c r="I308" s="136" t="s">
        <v>941</v>
      </c>
      <c r="J308" s="136" t="s">
        <v>9869</v>
      </c>
      <c r="K308" s="136" t="s">
        <v>445</v>
      </c>
      <c r="L308" s="136" t="s">
        <v>2069</v>
      </c>
      <c r="M308" s="136" t="s">
        <v>8797</v>
      </c>
      <c r="N308" s="136" t="s">
        <v>9870</v>
      </c>
      <c r="O308" s="136" t="s">
        <v>9871</v>
      </c>
      <c r="P308" s="136" t="s">
        <v>9872</v>
      </c>
      <c r="Q308" s="136" t="s">
        <v>9873</v>
      </c>
      <c r="R308" s="136" t="s">
        <v>948</v>
      </c>
      <c r="S308" s="136" t="s">
        <v>9874</v>
      </c>
      <c r="T308" s="136" t="s">
        <v>9875</v>
      </c>
      <c r="U308" s="136" t="s">
        <v>9876</v>
      </c>
      <c r="V308" s="136" t="s">
        <v>9877</v>
      </c>
      <c r="W308" s="136" t="s">
        <v>9878</v>
      </c>
      <c r="X308" s="136" t="s">
        <v>9879</v>
      </c>
      <c r="Y308" s="136" t="s">
        <v>9880</v>
      </c>
      <c r="Z308" s="136" t="s">
        <v>9881</v>
      </c>
      <c r="AA308" s="136" t="s">
        <v>9882</v>
      </c>
      <c r="AB308" s="136" t="s">
        <v>9883</v>
      </c>
      <c r="AC308" s="136" t="s">
        <v>948</v>
      </c>
      <c r="AD308" s="136" t="s">
        <v>9883</v>
      </c>
      <c r="AE308" s="136" t="s">
        <v>9884</v>
      </c>
      <c r="AF308" s="136" t="s">
        <v>9885</v>
      </c>
      <c r="AG308" s="136" t="s">
        <v>3856</v>
      </c>
      <c r="AH308" s="136" t="s">
        <v>9886</v>
      </c>
      <c r="AI308" s="136" t="s">
        <v>948</v>
      </c>
      <c r="AJ308" s="136" t="s">
        <v>1939</v>
      </c>
      <c r="AK308" s="136" t="s">
        <v>948</v>
      </c>
      <c r="AL308" s="136" t="s">
        <v>941</v>
      </c>
      <c r="AM308" s="136" t="s">
        <v>9887</v>
      </c>
      <c r="AN308" s="136" t="s">
        <v>941</v>
      </c>
      <c r="AO308" s="136" t="s">
        <v>941</v>
      </c>
      <c r="AP308" s="136" t="s">
        <v>941</v>
      </c>
      <c r="AQ308" s="136" t="s">
        <v>941</v>
      </c>
      <c r="AR308" s="136" t="s">
        <v>941</v>
      </c>
      <c r="AS308" s="136" t="s">
        <v>941</v>
      </c>
      <c r="AT308" s="136" t="s">
        <v>941</v>
      </c>
      <c r="AU308" s="136" t="s">
        <v>941</v>
      </c>
      <c r="AV308" s="136" t="s">
        <v>941</v>
      </c>
      <c r="AW308" s="136" t="s">
        <v>941</v>
      </c>
      <c r="AX308" s="136" t="s">
        <v>941</v>
      </c>
      <c r="AY308" s="136" t="s">
        <v>941</v>
      </c>
      <c r="AZ308" s="136" t="s">
        <v>941</v>
      </c>
      <c r="BA308" s="136" t="s">
        <v>941</v>
      </c>
      <c r="BB308" s="136" t="s">
        <v>941</v>
      </c>
      <c r="BC308" s="136" t="s">
        <v>941</v>
      </c>
      <c r="BD308" s="136" t="s">
        <v>941</v>
      </c>
      <c r="BE308" s="136" t="s">
        <v>941</v>
      </c>
      <c r="BF308" s="136" t="s">
        <v>941</v>
      </c>
      <c r="BG308" s="136" t="s">
        <v>941</v>
      </c>
      <c r="BH308" s="136" t="s">
        <v>941</v>
      </c>
      <c r="BI308" s="136" t="s">
        <v>941</v>
      </c>
      <c r="BJ308" s="136" t="s">
        <v>941</v>
      </c>
      <c r="BK308" s="136" t="s">
        <v>948</v>
      </c>
      <c r="BL308" s="136" t="s">
        <v>948</v>
      </c>
      <c r="BM308" s="136" t="s">
        <v>941</v>
      </c>
      <c r="BN308" s="136" t="s">
        <v>948</v>
      </c>
      <c r="BO308" s="136" t="s">
        <v>948</v>
      </c>
      <c r="BP308" s="136" t="s">
        <v>948</v>
      </c>
      <c r="BQ308" s="136" t="s">
        <v>948</v>
      </c>
      <c r="BR308" s="136" t="s">
        <v>941</v>
      </c>
      <c r="BS308" s="136" t="s">
        <v>948</v>
      </c>
      <c r="BT308" s="136" t="s">
        <v>941</v>
      </c>
      <c r="BU308" s="136" t="s">
        <v>948</v>
      </c>
      <c r="BV308" s="136" t="s">
        <v>941</v>
      </c>
      <c r="BW308" s="136" t="s">
        <v>948</v>
      </c>
      <c r="BX308" s="136" t="s">
        <v>941</v>
      </c>
      <c r="BY308" s="136" t="s">
        <v>948</v>
      </c>
      <c r="BZ308" s="136" t="s">
        <v>941</v>
      </c>
      <c r="CA308" s="136" t="s">
        <v>948</v>
      </c>
      <c r="CB308" s="136" t="s">
        <v>948</v>
      </c>
      <c r="CC308" s="136" t="s">
        <v>948</v>
      </c>
      <c r="CD308" s="136" t="s">
        <v>941</v>
      </c>
      <c r="CE308" s="136" t="s">
        <v>948</v>
      </c>
      <c r="CF308" s="136" t="s">
        <v>941</v>
      </c>
      <c r="CG308" s="136" t="s">
        <v>948</v>
      </c>
      <c r="CH308" s="136" t="s">
        <v>948</v>
      </c>
      <c r="CI308" s="136" t="s">
        <v>941</v>
      </c>
      <c r="CJ308" s="136" t="s">
        <v>948</v>
      </c>
      <c r="CK308" s="136" t="s">
        <v>948</v>
      </c>
      <c r="CL308" s="136" t="s">
        <v>948</v>
      </c>
      <c r="CM308" s="136" t="s">
        <v>948</v>
      </c>
      <c r="CN308" s="136" t="s">
        <v>948</v>
      </c>
      <c r="CO308" s="136" t="s">
        <v>540</v>
      </c>
      <c r="CP308" s="136" t="s">
        <v>948</v>
      </c>
      <c r="CQ308" s="136" t="s">
        <v>9888</v>
      </c>
      <c r="CR308" s="136" t="s">
        <v>941</v>
      </c>
      <c r="CS308" s="136" t="s">
        <v>941</v>
      </c>
      <c r="CT308" s="136" t="s">
        <v>941</v>
      </c>
      <c r="CU308" s="136" t="s">
        <v>941</v>
      </c>
      <c r="CV308" s="136" t="s">
        <v>941</v>
      </c>
      <c r="CW308" s="136" t="s">
        <v>941</v>
      </c>
      <c r="CX308" s="136" t="s">
        <v>941</v>
      </c>
      <c r="CY308" s="136" t="s">
        <v>941</v>
      </c>
      <c r="CZ308" s="136" t="s">
        <v>941</v>
      </c>
      <c r="DA308" s="136" t="s">
        <v>941</v>
      </c>
      <c r="DB308" s="136" t="s">
        <v>941</v>
      </c>
      <c r="DC308" s="136" t="s">
        <v>941</v>
      </c>
      <c r="DD308" s="136" t="s">
        <v>941</v>
      </c>
      <c r="DE308" s="136" t="s">
        <v>941</v>
      </c>
      <c r="DF308" s="136" t="s">
        <v>941</v>
      </c>
      <c r="DG308" s="136" t="s">
        <v>941</v>
      </c>
      <c r="DH308" s="136" t="s">
        <v>941</v>
      </c>
      <c r="DI308" s="136" t="s">
        <v>941</v>
      </c>
      <c r="DJ308" s="136" t="s">
        <v>1353</v>
      </c>
      <c r="DK308" s="137">
        <v>42768.490983796299</v>
      </c>
      <c r="DL308" s="136" t="s">
        <v>1353</v>
      </c>
      <c r="DM308" s="137">
        <v>42768.490983796299</v>
      </c>
      <c r="DN308" s="133">
        <v>42086.593402777777</v>
      </c>
      <c r="DO308" s="132" t="s">
        <v>957</v>
      </c>
      <c r="DP308" s="133">
        <v>42086.593402777777</v>
      </c>
    </row>
    <row r="309" spans="1:120" ht="43.5" x14ac:dyDescent="0.35">
      <c r="A309" s="135">
        <v>311</v>
      </c>
      <c r="B309" s="136" t="s">
        <v>4364</v>
      </c>
      <c r="C309" s="135">
        <v>103</v>
      </c>
      <c r="D309" s="135" t="b">
        <v>1</v>
      </c>
      <c r="E309" s="136" t="s">
        <v>941</v>
      </c>
      <c r="F309" s="136" t="s">
        <v>9889</v>
      </c>
      <c r="G309" s="136" t="s">
        <v>989</v>
      </c>
      <c r="H309" s="136" t="s">
        <v>2019</v>
      </c>
      <c r="I309" s="136" t="s">
        <v>8797</v>
      </c>
      <c r="J309" s="136" t="s">
        <v>9889</v>
      </c>
      <c r="K309" s="136" t="s">
        <v>435</v>
      </c>
      <c r="L309" s="136" t="s">
        <v>2019</v>
      </c>
      <c r="M309" s="136" t="s">
        <v>2020</v>
      </c>
      <c r="N309" s="136" t="s">
        <v>4251</v>
      </c>
      <c r="O309" s="136" t="s">
        <v>9890</v>
      </c>
      <c r="P309" s="136" t="s">
        <v>9891</v>
      </c>
      <c r="Q309" s="136" t="s">
        <v>9892</v>
      </c>
      <c r="R309" s="136" t="s">
        <v>948</v>
      </c>
      <c r="S309" s="136" t="s">
        <v>9893</v>
      </c>
      <c r="T309" s="136" t="s">
        <v>9894</v>
      </c>
      <c r="U309" s="136" t="s">
        <v>9895</v>
      </c>
      <c r="V309" s="136" t="s">
        <v>9896</v>
      </c>
      <c r="W309" s="136" t="s">
        <v>9897</v>
      </c>
      <c r="X309" s="136" t="s">
        <v>9898</v>
      </c>
      <c r="Y309" s="136" t="s">
        <v>9899</v>
      </c>
      <c r="Z309" s="136" t="s">
        <v>9900</v>
      </c>
      <c r="AA309" s="136" t="s">
        <v>9901</v>
      </c>
      <c r="AB309" s="136" t="s">
        <v>9902</v>
      </c>
      <c r="AC309" s="136" t="s">
        <v>9903</v>
      </c>
      <c r="AD309" s="136" t="s">
        <v>9904</v>
      </c>
      <c r="AE309" s="136" t="s">
        <v>9905</v>
      </c>
      <c r="AF309" s="136" t="s">
        <v>9906</v>
      </c>
      <c r="AG309" s="136" t="s">
        <v>1275</v>
      </c>
      <c r="AH309" s="136" t="s">
        <v>9907</v>
      </c>
      <c r="AI309" s="136" t="s">
        <v>9908</v>
      </c>
      <c r="AJ309" s="136" t="s">
        <v>9909</v>
      </c>
      <c r="AK309" s="136" t="s">
        <v>948</v>
      </c>
      <c r="AL309" s="136" t="s">
        <v>941</v>
      </c>
      <c r="AM309" s="136" t="s">
        <v>9910</v>
      </c>
      <c r="AN309" s="136" t="s">
        <v>941</v>
      </c>
      <c r="AO309" s="136" t="s">
        <v>941</v>
      </c>
      <c r="AP309" s="136" t="s">
        <v>941</v>
      </c>
      <c r="AQ309" s="136" t="s">
        <v>941</v>
      </c>
      <c r="AR309" s="136" t="s">
        <v>941</v>
      </c>
      <c r="AS309" s="136" t="s">
        <v>941</v>
      </c>
      <c r="AT309" s="136" t="s">
        <v>941</v>
      </c>
      <c r="AU309" s="136" t="s">
        <v>941</v>
      </c>
      <c r="AV309" s="136" t="s">
        <v>941</v>
      </c>
      <c r="AW309" s="136" t="s">
        <v>941</v>
      </c>
      <c r="AX309" s="136" t="s">
        <v>941</v>
      </c>
      <c r="AY309" s="136" t="s">
        <v>941</v>
      </c>
      <c r="AZ309" s="136" t="s">
        <v>941</v>
      </c>
      <c r="BA309" s="136" t="s">
        <v>941</v>
      </c>
      <c r="BB309" s="136" t="s">
        <v>941</v>
      </c>
      <c r="BC309" s="136" t="s">
        <v>941</v>
      </c>
      <c r="BD309" s="136" t="s">
        <v>941</v>
      </c>
      <c r="BE309" s="136" t="s">
        <v>941</v>
      </c>
      <c r="BF309" s="136" t="s">
        <v>941</v>
      </c>
      <c r="BG309" s="136" t="s">
        <v>941</v>
      </c>
      <c r="BH309" s="136" t="s">
        <v>941</v>
      </c>
      <c r="BI309" s="136" t="s">
        <v>941</v>
      </c>
      <c r="BJ309" s="136" t="s">
        <v>941</v>
      </c>
      <c r="BK309" s="136" t="s">
        <v>941</v>
      </c>
      <c r="BL309" s="136" t="s">
        <v>9911</v>
      </c>
      <c r="BM309" s="136" t="s">
        <v>1071</v>
      </c>
      <c r="BN309" s="136" t="s">
        <v>941</v>
      </c>
      <c r="BO309" s="136" t="s">
        <v>941</v>
      </c>
      <c r="BP309" s="136" t="s">
        <v>941</v>
      </c>
      <c r="BQ309" s="136" t="s">
        <v>941</v>
      </c>
      <c r="BR309" s="136" t="s">
        <v>941</v>
      </c>
      <c r="BS309" s="136" t="s">
        <v>941</v>
      </c>
      <c r="BT309" s="136" t="s">
        <v>941</v>
      </c>
      <c r="BU309" s="136" t="s">
        <v>941</v>
      </c>
      <c r="BV309" s="136" t="s">
        <v>941</v>
      </c>
      <c r="BW309" s="136" t="s">
        <v>941</v>
      </c>
      <c r="BX309" s="136" t="s">
        <v>941</v>
      </c>
      <c r="BY309" s="136" t="s">
        <v>941</v>
      </c>
      <c r="BZ309" s="136" t="s">
        <v>941</v>
      </c>
      <c r="CA309" s="136" t="s">
        <v>941</v>
      </c>
      <c r="CB309" s="136" t="s">
        <v>9911</v>
      </c>
      <c r="CC309" s="136" t="s">
        <v>956</v>
      </c>
      <c r="CD309" s="136" t="s">
        <v>3714</v>
      </c>
      <c r="CE309" s="136" t="s">
        <v>948</v>
      </c>
      <c r="CF309" s="136" t="s">
        <v>941</v>
      </c>
      <c r="CG309" s="136" t="s">
        <v>3714</v>
      </c>
      <c r="CH309" s="136" t="s">
        <v>948</v>
      </c>
      <c r="CI309" s="136" t="s">
        <v>941</v>
      </c>
      <c r="CJ309" s="136" t="s">
        <v>941</v>
      </c>
      <c r="CK309" s="136" t="s">
        <v>941</v>
      </c>
      <c r="CL309" s="136" t="s">
        <v>941</v>
      </c>
      <c r="CM309" s="136" t="s">
        <v>941</v>
      </c>
      <c r="CN309" s="136" t="s">
        <v>948</v>
      </c>
      <c r="CO309" s="136" t="s">
        <v>540</v>
      </c>
      <c r="CP309" s="136" t="s">
        <v>941</v>
      </c>
      <c r="CQ309" s="136" t="s">
        <v>941</v>
      </c>
      <c r="CR309" s="136" t="s">
        <v>941</v>
      </c>
      <c r="CS309" s="136" t="s">
        <v>941</v>
      </c>
      <c r="CT309" s="136" t="s">
        <v>941</v>
      </c>
      <c r="CU309" s="136" t="s">
        <v>941</v>
      </c>
      <c r="CV309" s="136" t="s">
        <v>941</v>
      </c>
      <c r="CW309" s="136" t="s">
        <v>941</v>
      </c>
      <c r="CX309" s="136" t="s">
        <v>941</v>
      </c>
      <c r="CY309" s="136" t="s">
        <v>941</v>
      </c>
      <c r="CZ309" s="136" t="s">
        <v>941</v>
      </c>
      <c r="DA309" s="136" t="s">
        <v>941</v>
      </c>
      <c r="DB309" s="136" t="s">
        <v>941</v>
      </c>
      <c r="DC309" s="136" t="s">
        <v>941</v>
      </c>
      <c r="DD309" s="136" t="s">
        <v>941</v>
      </c>
      <c r="DE309" s="136" t="s">
        <v>941</v>
      </c>
      <c r="DF309" s="136" t="s">
        <v>941</v>
      </c>
      <c r="DG309" s="136" t="s">
        <v>941</v>
      </c>
      <c r="DH309" s="136" t="s">
        <v>941</v>
      </c>
      <c r="DI309" s="136" t="s">
        <v>941</v>
      </c>
      <c r="DJ309" s="136" t="s">
        <v>1353</v>
      </c>
      <c r="DK309" s="137">
        <v>42768.496550925927</v>
      </c>
      <c r="DL309" s="136" t="s">
        <v>1692</v>
      </c>
      <c r="DM309" s="137">
        <v>42783.602384259262</v>
      </c>
      <c r="DN309" s="133">
        <v>42086.593425925923</v>
      </c>
      <c r="DO309" s="132" t="s">
        <v>957</v>
      </c>
      <c r="DP309" s="133">
        <v>42086.593425925923</v>
      </c>
    </row>
    <row r="310" spans="1:120" ht="58" x14ac:dyDescent="0.35">
      <c r="A310" s="135">
        <v>312</v>
      </c>
      <c r="B310" s="136" t="s">
        <v>4364</v>
      </c>
      <c r="C310" s="135">
        <v>114</v>
      </c>
      <c r="D310" s="135" t="b">
        <v>1</v>
      </c>
      <c r="E310" s="136" t="s">
        <v>941</v>
      </c>
      <c r="F310" s="136" t="s">
        <v>3385</v>
      </c>
      <c r="G310" s="136" t="s">
        <v>981</v>
      </c>
      <c r="H310" s="136" t="s">
        <v>3028</v>
      </c>
      <c r="I310" s="136" t="s">
        <v>4875</v>
      </c>
      <c r="J310" s="136" t="s">
        <v>1245</v>
      </c>
      <c r="K310" s="136" t="s">
        <v>114</v>
      </c>
      <c r="L310" s="136" t="s">
        <v>1247</v>
      </c>
      <c r="M310" s="136" t="s">
        <v>1248</v>
      </c>
      <c r="N310" s="136" t="s">
        <v>1249</v>
      </c>
      <c r="O310" s="136" t="s">
        <v>9912</v>
      </c>
      <c r="P310" s="136" t="s">
        <v>9913</v>
      </c>
      <c r="Q310" s="136" t="s">
        <v>948</v>
      </c>
      <c r="R310" s="136" t="s">
        <v>948</v>
      </c>
      <c r="S310" s="136" t="s">
        <v>9914</v>
      </c>
      <c r="T310" s="136" t="s">
        <v>9915</v>
      </c>
      <c r="U310" s="136" t="s">
        <v>9916</v>
      </c>
      <c r="V310" s="136" t="s">
        <v>9917</v>
      </c>
      <c r="W310" s="136" t="s">
        <v>9918</v>
      </c>
      <c r="X310" s="136" t="s">
        <v>9919</v>
      </c>
      <c r="Y310" s="136" t="s">
        <v>9920</v>
      </c>
      <c r="Z310" s="136" t="s">
        <v>9921</v>
      </c>
      <c r="AA310" s="136" t="s">
        <v>948</v>
      </c>
      <c r="AB310" s="136" t="s">
        <v>9922</v>
      </c>
      <c r="AC310" s="136" t="s">
        <v>9923</v>
      </c>
      <c r="AD310" s="136" t="s">
        <v>9924</v>
      </c>
      <c r="AE310" s="136" t="s">
        <v>9925</v>
      </c>
      <c r="AF310" s="136" t="s">
        <v>9926</v>
      </c>
      <c r="AG310" s="136" t="s">
        <v>9927</v>
      </c>
      <c r="AH310" s="136" t="s">
        <v>9928</v>
      </c>
      <c r="AI310" s="136" t="s">
        <v>1022</v>
      </c>
      <c r="AJ310" s="136" t="s">
        <v>3499</v>
      </c>
      <c r="AK310" s="136" t="s">
        <v>948</v>
      </c>
      <c r="AL310" s="136" t="s">
        <v>941</v>
      </c>
      <c r="AM310" s="136" t="s">
        <v>9929</v>
      </c>
      <c r="AN310" s="136" t="s">
        <v>941</v>
      </c>
      <c r="AO310" s="136" t="s">
        <v>941</v>
      </c>
      <c r="AP310" s="136" t="s">
        <v>941</v>
      </c>
      <c r="AQ310" s="136" t="s">
        <v>941</v>
      </c>
      <c r="AR310" s="136" t="s">
        <v>941</v>
      </c>
      <c r="AS310" s="136" t="s">
        <v>941</v>
      </c>
      <c r="AT310" s="136" t="s">
        <v>941</v>
      </c>
      <c r="AU310" s="136" t="s">
        <v>941</v>
      </c>
      <c r="AV310" s="136" t="s">
        <v>941</v>
      </c>
      <c r="AW310" s="136" t="s">
        <v>941</v>
      </c>
      <c r="AX310" s="136" t="s">
        <v>941</v>
      </c>
      <c r="AY310" s="136" t="s">
        <v>941</v>
      </c>
      <c r="AZ310" s="136" t="s">
        <v>941</v>
      </c>
      <c r="BA310" s="136" t="s">
        <v>941</v>
      </c>
      <c r="BB310" s="136" t="s">
        <v>941</v>
      </c>
      <c r="BC310" s="136" t="s">
        <v>941</v>
      </c>
      <c r="BD310" s="136" t="s">
        <v>941</v>
      </c>
      <c r="BE310" s="136" t="s">
        <v>941</v>
      </c>
      <c r="BF310" s="136" t="s">
        <v>941</v>
      </c>
      <c r="BG310" s="136" t="s">
        <v>941</v>
      </c>
      <c r="BH310" s="136" t="s">
        <v>941</v>
      </c>
      <c r="BI310" s="136" t="s">
        <v>941</v>
      </c>
      <c r="BJ310" s="136" t="s">
        <v>941</v>
      </c>
      <c r="BK310" s="136" t="s">
        <v>941</v>
      </c>
      <c r="BL310" s="136" t="s">
        <v>941</v>
      </c>
      <c r="BM310" s="136" t="s">
        <v>941</v>
      </c>
      <c r="BN310" s="136" t="s">
        <v>941</v>
      </c>
      <c r="BO310" s="136" t="s">
        <v>941</v>
      </c>
      <c r="BP310" s="136" t="s">
        <v>941</v>
      </c>
      <c r="BQ310" s="136" t="s">
        <v>941</v>
      </c>
      <c r="BR310" s="136" t="s">
        <v>941</v>
      </c>
      <c r="BS310" s="136" t="s">
        <v>941</v>
      </c>
      <c r="BT310" s="136" t="s">
        <v>941</v>
      </c>
      <c r="BU310" s="136" t="s">
        <v>941</v>
      </c>
      <c r="BV310" s="136" t="s">
        <v>941</v>
      </c>
      <c r="BW310" s="136" t="s">
        <v>941</v>
      </c>
      <c r="BX310" s="136" t="s">
        <v>941</v>
      </c>
      <c r="BY310" s="136" t="s">
        <v>941</v>
      </c>
      <c r="BZ310" s="136" t="s">
        <v>941</v>
      </c>
      <c r="CA310" s="136" t="s">
        <v>941</v>
      </c>
      <c r="CB310" s="136" t="s">
        <v>948</v>
      </c>
      <c r="CC310" s="136" t="s">
        <v>948</v>
      </c>
      <c r="CD310" s="136" t="s">
        <v>941</v>
      </c>
      <c r="CE310" s="136" t="s">
        <v>948</v>
      </c>
      <c r="CF310" s="136" t="s">
        <v>941</v>
      </c>
      <c r="CG310" s="136" t="s">
        <v>948</v>
      </c>
      <c r="CH310" s="136" t="s">
        <v>948</v>
      </c>
      <c r="CI310" s="136" t="s">
        <v>941</v>
      </c>
      <c r="CJ310" s="136" t="s">
        <v>941</v>
      </c>
      <c r="CK310" s="136" t="s">
        <v>941</v>
      </c>
      <c r="CL310" s="136" t="s">
        <v>941</v>
      </c>
      <c r="CM310" s="136" t="s">
        <v>941</v>
      </c>
      <c r="CN310" s="136" t="s">
        <v>948</v>
      </c>
      <c r="CO310" s="136" t="s">
        <v>540</v>
      </c>
      <c r="CP310" s="136" t="s">
        <v>941</v>
      </c>
      <c r="CQ310" s="136" t="s">
        <v>941</v>
      </c>
      <c r="CR310" s="136" t="s">
        <v>941</v>
      </c>
      <c r="CS310" s="136" t="s">
        <v>941</v>
      </c>
      <c r="CT310" s="136" t="s">
        <v>941</v>
      </c>
      <c r="CU310" s="136" t="s">
        <v>941</v>
      </c>
      <c r="CV310" s="136" t="s">
        <v>941</v>
      </c>
      <c r="CW310" s="136" t="s">
        <v>941</v>
      </c>
      <c r="CX310" s="136" t="s">
        <v>941</v>
      </c>
      <c r="CY310" s="136" t="s">
        <v>941</v>
      </c>
      <c r="CZ310" s="136" t="s">
        <v>941</v>
      </c>
      <c r="DA310" s="136" t="s">
        <v>941</v>
      </c>
      <c r="DB310" s="136" t="s">
        <v>941</v>
      </c>
      <c r="DC310" s="136" t="s">
        <v>941</v>
      </c>
      <c r="DD310" s="136" t="s">
        <v>941</v>
      </c>
      <c r="DE310" s="136" t="s">
        <v>941</v>
      </c>
      <c r="DF310" s="136" t="s">
        <v>941</v>
      </c>
      <c r="DG310" s="136" t="s">
        <v>941</v>
      </c>
      <c r="DH310" s="136" t="s">
        <v>941</v>
      </c>
      <c r="DI310" s="136" t="s">
        <v>941</v>
      </c>
      <c r="DJ310" s="136" t="s">
        <v>1692</v>
      </c>
      <c r="DK310" s="137">
        <v>42768.507685185185</v>
      </c>
      <c r="DL310" s="136" t="s">
        <v>1692</v>
      </c>
      <c r="DM310" s="137">
        <v>42768.507685185185</v>
      </c>
      <c r="DN310" s="133">
        <v>42086.5934375</v>
      </c>
      <c r="DO310" s="132" t="s">
        <v>957</v>
      </c>
      <c r="DP310" s="133">
        <v>42086.5934375</v>
      </c>
    </row>
    <row r="311" spans="1:120" ht="58" x14ac:dyDescent="0.35">
      <c r="A311" s="135">
        <v>313</v>
      </c>
      <c r="B311" s="136" t="s">
        <v>4364</v>
      </c>
      <c r="C311" s="135">
        <v>223</v>
      </c>
      <c r="D311" s="135" t="b">
        <v>1</v>
      </c>
      <c r="E311" s="136" t="s">
        <v>941</v>
      </c>
      <c r="F311" s="136" t="s">
        <v>3198</v>
      </c>
      <c r="G311" s="136" t="s">
        <v>989</v>
      </c>
      <c r="H311" s="136" t="s">
        <v>990</v>
      </c>
      <c r="I311" s="136" t="s">
        <v>4683</v>
      </c>
      <c r="J311" s="136" t="s">
        <v>3198</v>
      </c>
      <c r="K311" s="136" t="s">
        <v>7</v>
      </c>
      <c r="L311" s="136" t="s">
        <v>990</v>
      </c>
      <c r="M311" s="136" t="s">
        <v>991</v>
      </c>
      <c r="N311" s="136" t="s">
        <v>992</v>
      </c>
      <c r="O311" s="136" t="s">
        <v>9930</v>
      </c>
      <c r="P311" s="136" t="s">
        <v>9931</v>
      </c>
      <c r="Q311" s="136" t="s">
        <v>9932</v>
      </c>
      <c r="R311" s="136" t="s">
        <v>948</v>
      </c>
      <c r="S311" s="136" t="s">
        <v>9933</v>
      </c>
      <c r="T311" s="136" t="s">
        <v>9934</v>
      </c>
      <c r="U311" s="136" t="s">
        <v>9935</v>
      </c>
      <c r="V311" s="136" t="s">
        <v>9936</v>
      </c>
      <c r="W311" s="136" t="s">
        <v>9937</v>
      </c>
      <c r="X311" s="136" t="s">
        <v>9938</v>
      </c>
      <c r="Y311" s="136" t="s">
        <v>9939</v>
      </c>
      <c r="Z311" s="136" t="s">
        <v>9940</v>
      </c>
      <c r="AA311" s="136" t="s">
        <v>9941</v>
      </c>
      <c r="AB311" s="136" t="s">
        <v>9942</v>
      </c>
      <c r="AC311" s="136" t="s">
        <v>9943</v>
      </c>
      <c r="AD311" s="136" t="s">
        <v>9944</v>
      </c>
      <c r="AE311" s="136" t="s">
        <v>9945</v>
      </c>
      <c r="AF311" s="136" t="s">
        <v>9946</v>
      </c>
      <c r="AG311" s="136" t="s">
        <v>993</v>
      </c>
      <c r="AH311" s="136" t="s">
        <v>9947</v>
      </c>
      <c r="AI311" s="136" t="s">
        <v>9948</v>
      </c>
      <c r="AJ311" s="136" t="s">
        <v>9949</v>
      </c>
      <c r="AK311" s="136" t="s">
        <v>948</v>
      </c>
      <c r="AL311" s="136" t="s">
        <v>941</v>
      </c>
      <c r="AM311" s="136" t="s">
        <v>9950</v>
      </c>
      <c r="AN311" s="136" t="s">
        <v>941</v>
      </c>
      <c r="AO311" s="136" t="s">
        <v>941</v>
      </c>
      <c r="AP311" s="136" t="s">
        <v>941</v>
      </c>
      <c r="AQ311" s="136" t="s">
        <v>941</v>
      </c>
      <c r="AR311" s="136" t="s">
        <v>941</v>
      </c>
      <c r="AS311" s="136" t="s">
        <v>941</v>
      </c>
      <c r="AT311" s="136" t="s">
        <v>941</v>
      </c>
      <c r="AU311" s="136" t="s">
        <v>941</v>
      </c>
      <c r="AV311" s="136" t="s">
        <v>941</v>
      </c>
      <c r="AW311" s="136" t="s">
        <v>941</v>
      </c>
      <c r="AX311" s="136" t="s">
        <v>941</v>
      </c>
      <c r="AY311" s="136" t="s">
        <v>941</v>
      </c>
      <c r="AZ311" s="136" t="s">
        <v>941</v>
      </c>
      <c r="BA311" s="136" t="s">
        <v>941</v>
      </c>
      <c r="BB311" s="136" t="s">
        <v>941</v>
      </c>
      <c r="BC311" s="136" t="s">
        <v>941</v>
      </c>
      <c r="BD311" s="136" t="s">
        <v>941</v>
      </c>
      <c r="BE311" s="136" t="s">
        <v>941</v>
      </c>
      <c r="BF311" s="136" t="s">
        <v>941</v>
      </c>
      <c r="BG311" s="136" t="s">
        <v>941</v>
      </c>
      <c r="BH311" s="136" t="s">
        <v>941</v>
      </c>
      <c r="BI311" s="136" t="s">
        <v>941</v>
      </c>
      <c r="BJ311" s="136" t="s">
        <v>941</v>
      </c>
      <c r="BK311" s="136" t="s">
        <v>2744</v>
      </c>
      <c r="BL311" s="136" t="s">
        <v>948</v>
      </c>
      <c r="BM311" s="136" t="s">
        <v>941</v>
      </c>
      <c r="BN311" s="136" t="s">
        <v>948</v>
      </c>
      <c r="BO311" s="136" t="s">
        <v>948</v>
      </c>
      <c r="BP311" s="136" t="s">
        <v>948</v>
      </c>
      <c r="BQ311" s="136" t="s">
        <v>948</v>
      </c>
      <c r="BR311" s="136" t="s">
        <v>941</v>
      </c>
      <c r="BS311" s="136" t="s">
        <v>948</v>
      </c>
      <c r="BT311" s="136" t="s">
        <v>941</v>
      </c>
      <c r="BU311" s="136" t="s">
        <v>948</v>
      </c>
      <c r="BV311" s="136" t="s">
        <v>941</v>
      </c>
      <c r="BW311" s="136" t="s">
        <v>948</v>
      </c>
      <c r="BX311" s="136" t="s">
        <v>941</v>
      </c>
      <c r="BY311" s="136" t="s">
        <v>948</v>
      </c>
      <c r="BZ311" s="136" t="s">
        <v>941</v>
      </c>
      <c r="CA311" s="136" t="s">
        <v>948</v>
      </c>
      <c r="CB311" s="136" t="s">
        <v>2744</v>
      </c>
      <c r="CC311" s="136" t="s">
        <v>956</v>
      </c>
      <c r="CD311" s="136" t="s">
        <v>9951</v>
      </c>
      <c r="CE311" s="136" t="s">
        <v>948</v>
      </c>
      <c r="CF311" s="136" t="s">
        <v>948</v>
      </c>
      <c r="CG311" s="136" t="s">
        <v>9951</v>
      </c>
      <c r="CH311" s="136" t="s">
        <v>948</v>
      </c>
      <c r="CI311" s="136" t="s">
        <v>948</v>
      </c>
      <c r="CJ311" s="136" t="s">
        <v>948</v>
      </c>
      <c r="CK311" s="136" t="s">
        <v>948</v>
      </c>
      <c r="CL311" s="136" t="s">
        <v>948</v>
      </c>
      <c r="CM311" s="136" t="s">
        <v>948</v>
      </c>
      <c r="CN311" s="136" t="s">
        <v>948</v>
      </c>
      <c r="CO311" s="136" t="s">
        <v>540</v>
      </c>
      <c r="CP311" s="136" t="s">
        <v>948</v>
      </c>
      <c r="CQ311" s="136" t="s">
        <v>948</v>
      </c>
      <c r="CR311" s="136" t="s">
        <v>941</v>
      </c>
      <c r="CS311" s="136" t="s">
        <v>941</v>
      </c>
      <c r="CT311" s="136" t="s">
        <v>941</v>
      </c>
      <c r="CU311" s="136" t="s">
        <v>941</v>
      </c>
      <c r="CV311" s="136" t="s">
        <v>941</v>
      </c>
      <c r="CW311" s="136" t="s">
        <v>941</v>
      </c>
      <c r="CX311" s="136" t="s">
        <v>941</v>
      </c>
      <c r="CY311" s="136" t="s">
        <v>941</v>
      </c>
      <c r="CZ311" s="136" t="s">
        <v>941</v>
      </c>
      <c r="DA311" s="136" t="s">
        <v>941</v>
      </c>
      <c r="DB311" s="136" t="s">
        <v>941</v>
      </c>
      <c r="DC311" s="136" t="s">
        <v>941</v>
      </c>
      <c r="DD311" s="136" t="s">
        <v>941</v>
      </c>
      <c r="DE311" s="136" t="s">
        <v>941</v>
      </c>
      <c r="DF311" s="136" t="s">
        <v>941</v>
      </c>
      <c r="DG311" s="136" t="s">
        <v>941</v>
      </c>
      <c r="DH311" s="136" t="s">
        <v>941</v>
      </c>
      <c r="DI311" s="136" t="s">
        <v>941</v>
      </c>
      <c r="DJ311" s="136" t="s">
        <v>1353</v>
      </c>
      <c r="DK311" s="137">
        <v>42768.57849537037</v>
      </c>
      <c r="DL311" s="136" t="s">
        <v>1353</v>
      </c>
      <c r="DM311" s="137">
        <v>42768.57849537037</v>
      </c>
      <c r="DN311" s="133">
        <v>42086.593460648146</v>
      </c>
      <c r="DO311" s="132" t="s">
        <v>957</v>
      </c>
      <c r="DP311" s="133">
        <v>42086.593460648146</v>
      </c>
    </row>
    <row r="312" spans="1:120" ht="58" x14ac:dyDescent="0.35">
      <c r="A312" s="135">
        <v>314</v>
      </c>
      <c r="B312" s="136" t="s">
        <v>4364</v>
      </c>
      <c r="C312" s="135">
        <v>220</v>
      </c>
      <c r="D312" s="135" t="b">
        <v>1</v>
      </c>
      <c r="E312" s="136" t="s">
        <v>941</v>
      </c>
      <c r="F312" s="136" t="s">
        <v>3729</v>
      </c>
      <c r="G312" s="136" t="s">
        <v>1243</v>
      </c>
      <c r="H312" s="136" t="s">
        <v>1732</v>
      </c>
      <c r="I312" s="136" t="s">
        <v>4683</v>
      </c>
      <c r="J312" s="136" t="s">
        <v>3729</v>
      </c>
      <c r="K312" s="136" t="s">
        <v>349</v>
      </c>
      <c r="L312" s="136" t="s">
        <v>1732</v>
      </c>
      <c r="M312" s="136" t="s">
        <v>3730</v>
      </c>
      <c r="N312" s="136" t="s">
        <v>3731</v>
      </c>
      <c r="O312" s="136" t="s">
        <v>9952</v>
      </c>
      <c r="P312" s="136" t="s">
        <v>9953</v>
      </c>
      <c r="Q312" s="136" t="s">
        <v>3732</v>
      </c>
      <c r="R312" s="136" t="s">
        <v>948</v>
      </c>
      <c r="S312" s="136" t="s">
        <v>9954</v>
      </c>
      <c r="T312" s="136" t="s">
        <v>9955</v>
      </c>
      <c r="U312" s="136" t="s">
        <v>9956</v>
      </c>
      <c r="V312" s="136" t="s">
        <v>1733</v>
      </c>
      <c r="W312" s="136" t="s">
        <v>1734</v>
      </c>
      <c r="X312" s="136" t="s">
        <v>1735</v>
      </c>
      <c r="Y312" s="136" t="s">
        <v>9957</v>
      </c>
      <c r="Z312" s="136" t="s">
        <v>9958</v>
      </c>
      <c r="AA312" s="136" t="s">
        <v>9959</v>
      </c>
      <c r="AB312" s="136" t="s">
        <v>9960</v>
      </c>
      <c r="AC312" s="136" t="s">
        <v>9961</v>
      </c>
      <c r="AD312" s="136" t="s">
        <v>9962</v>
      </c>
      <c r="AE312" s="136" t="s">
        <v>9963</v>
      </c>
      <c r="AF312" s="136" t="s">
        <v>9964</v>
      </c>
      <c r="AG312" s="136" t="s">
        <v>1101</v>
      </c>
      <c r="AH312" s="136" t="s">
        <v>9965</v>
      </c>
      <c r="AI312" s="136" t="s">
        <v>1725</v>
      </c>
      <c r="AJ312" s="136" t="s">
        <v>3892</v>
      </c>
      <c r="AK312" s="136" t="s">
        <v>948</v>
      </c>
      <c r="AL312" s="136" t="s">
        <v>941</v>
      </c>
      <c r="AM312" s="136" t="s">
        <v>9966</v>
      </c>
      <c r="AN312" s="136" t="s">
        <v>941</v>
      </c>
      <c r="AO312" s="136" t="s">
        <v>941</v>
      </c>
      <c r="AP312" s="136" t="s">
        <v>941</v>
      </c>
      <c r="AQ312" s="136" t="s">
        <v>941</v>
      </c>
      <c r="AR312" s="136" t="s">
        <v>941</v>
      </c>
      <c r="AS312" s="136" t="s">
        <v>941</v>
      </c>
      <c r="AT312" s="136" t="s">
        <v>941</v>
      </c>
      <c r="AU312" s="136" t="s">
        <v>941</v>
      </c>
      <c r="AV312" s="136" t="s">
        <v>941</v>
      </c>
      <c r="AW312" s="136" t="s">
        <v>941</v>
      </c>
      <c r="AX312" s="136" t="s">
        <v>941</v>
      </c>
      <c r="AY312" s="136" t="s">
        <v>941</v>
      </c>
      <c r="AZ312" s="136" t="s">
        <v>941</v>
      </c>
      <c r="BA312" s="136" t="s">
        <v>941</v>
      </c>
      <c r="BB312" s="136" t="s">
        <v>941</v>
      </c>
      <c r="BC312" s="136" t="s">
        <v>941</v>
      </c>
      <c r="BD312" s="136" t="s">
        <v>941</v>
      </c>
      <c r="BE312" s="136" t="s">
        <v>941</v>
      </c>
      <c r="BF312" s="136" t="s">
        <v>941</v>
      </c>
      <c r="BG312" s="136" t="s">
        <v>941</v>
      </c>
      <c r="BH312" s="136" t="s">
        <v>941</v>
      </c>
      <c r="BI312" s="136" t="s">
        <v>941</v>
      </c>
      <c r="BJ312" s="136" t="s">
        <v>941</v>
      </c>
      <c r="BK312" s="136" t="s">
        <v>948</v>
      </c>
      <c r="BL312" s="136" t="s">
        <v>948</v>
      </c>
      <c r="BM312" s="136" t="s">
        <v>941</v>
      </c>
      <c r="BN312" s="136" t="s">
        <v>948</v>
      </c>
      <c r="BO312" s="136" t="s">
        <v>948</v>
      </c>
      <c r="BP312" s="136" t="s">
        <v>948</v>
      </c>
      <c r="BQ312" s="136" t="s">
        <v>9967</v>
      </c>
      <c r="BR312" s="136" t="s">
        <v>941</v>
      </c>
      <c r="BS312" s="136" t="s">
        <v>2113</v>
      </c>
      <c r="BT312" s="136" t="s">
        <v>941</v>
      </c>
      <c r="BU312" s="136" t="s">
        <v>941</v>
      </c>
      <c r="BV312" s="136" t="s">
        <v>941</v>
      </c>
      <c r="BW312" s="136" t="s">
        <v>941</v>
      </c>
      <c r="BX312" s="136" t="s">
        <v>941</v>
      </c>
      <c r="BY312" s="136" t="s">
        <v>941</v>
      </c>
      <c r="BZ312" s="136" t="s">
        <v>941</v>
      </c>
      <c r="CA312" s="136" t="s">
        <v>941</v>
      </c>
      <c r="CB312" s="136" t="s">
        <v>2991</v>
      </c>
      <c r="CC312" s="136" t="s">
        <v>948</v>
      </c>
      <c r="CD312" s="136" t="s">
        <v>948</v>
      </c>
      <c r="CE312" s="136" t="s">
        <v>948</v>
      </c>
      <c r="CF312" s="136" t="s">
        <v>948</v>
      </c>
      <c r="CG312" s="136" t="s">
        <v>948</v>
      </c>
      <c r="CH312" s="136" t="s">
        <v>948</v>
      </c>
      <c r="CI312" s="136" t="s">
        <v>948</v>
      </c>
      <c r="CJ312" s="136" t="s">
        <v>948</v>
      </c>
      <c r="CK312" s="136" t="s">
        <v>948</v>
      </c>
      <c r="CL312" s="136" t="s">
        <v>948</v>
      </c>
      <c r="CM312" s="136" t="s">
        <v>948</v>
      </c>
      <c r="CN312" s="136" t="s">
        <v>948</v>
      </c>
      <c r="CO312" s="136" t="s">
        <v>540</v>
      </c>
      <c r="CP312" s="136" t="s">
        <v>948</v>
      </c>
      <c r="CQ312" s="136" t="s">
        <v>948</v>
      </c>
      <c r="CR312" s="136" t="s">
        <v>941</v>
      </c>
      <c r="CS312" s="136" t="s">
        <v>941</v>
      </c>
      <c r="CT312" s="136" t="s">
        <v>941</v>
      </c>
      <c r="CU312" s="136" t="s">
        <v>941</v>
      </c>
      <c r="CV312" s="136" t="s">
        <v>941</v>
      </c>
      <c r="CW312" s="136" t="s">
        <v>941</v>
      </c>
      <c r="CX312" s="136" t="s">
        <v>941</v>
      </c>
      <c r="CY312" s="136" t="s">
        <v>941</v>
      </c>
      <c r="CZ312" s="136" t="s">
        <v>941</v>
      </c>
      <c r="DA312" s="136" t="s">
        <v>941</v>
      </c>
      <c r="DB312" s="136" t="s">
        <v>941</v>
      </c>
      <c r="DC312" s="136" t="s">
        <v>941</v>
      </c>
      <c r="DD312" s="136" t="s">
        <v>941</v>
      </c>
      <c r="DE312" s="136" t="s">
        <v>941</v>
      </c>
      <c r="DF312" s="136" t="s">
        <v>941</v>
      </c>
      <c r="DG312" s="136" t="s">
        <v>941</v>
      </c>
      <c r="DH312" s="136" t="s">
        <v>941</v>
      </c>
      <c r="DI312" s="136" t="s">
        <v>941</v>
      </c>
      <c r="DJ312" s="136" t="s">
        <v>1353</v>
      </c>
      <c r="DK312" s="137">
        <v>42768.581030092595</v>
      </c>
      <c r="DL312" s="136" t="s">
        <v>1353</v>
      </c>
      <c r="DM312" s="137">
        <v>42768.581030092595</v>
      </c>
      <c r="DN312" s="133">
        <v>42086.5934837963</v>
      </c>
      <c r="DO312" s="132" t="s">
        <v>957</v>
      </c>
      <c r="DP312" s="133">
        <v>42086.5934837963</v>
      </c>
    </row>
    <row r="313" spans="1:120" ht="43.5" x14ac:dyDescent="0.35">
      <c r="A313" s="135">
        <v>315</v>
      </c>
      <c r="B313" s="136" t="s">
        <v>4364</v>
      </c>
      <c r="C313" s="135">
        <v>380</v>
      </c>
      <c r="D313" s="135" t="b">
        <v>1</v>
      </c>
      <c r="E313" s="136" t="s">
        <v>941</v>
      </c>
      <c r="F313" s="136" t="s">
        <v>1087</v>
      </c>
      <c r="G313" s="136" t="s">
        <v>1064</v>
      </c>
      <c r="H313" s="136" t="s">
        <v>1088</v>
      </c>
      <c r="I313" s="136" t="s">
        <v>4683</v>
      </c>
      <c r="J313" s="136" t="s">
        <v>1087</v>
      </c>
      <c r="K313" s="136" t="s">
        <v>24</v>
      </c>
      <c r="L313" s="136" t="s">
        <v>1088</v>
      </c>
      <c r="M313" s="136" t="s">
        <v>1089</v>
      </c>
      <c r="N313" s="136" t="s">
        <v>1090</v>
      </c>
      <c r="O313" s="136" t="s">
        <v>9968</v>
      </c>
      <c r="P313" s="136" t="s">
        <v>9969</v>
      </c>
      <c r="Q313" s="136" t="s">
        <v>948</v>
      </c>
      <c r="R313" s="136" t="s">
        <v>948</v>
      </c>
      <c r="S313" s="136" t="s">
        <v>9970</v>
      </c>
      <c r="T313" s="136" t="s">
        <v>9971</v>
      </c>
      <c r="U313" s="136" t="s">
        <v>9972</v>
      </c>
      <c r="V313" s="136" t="s">
        <v>948</v>
      </c>
      <c r="W313" s="136" t="s">
        <v>948</v>
      </c>
      <c r="X313" s="136" t="s">
        <v>948</v>
      </c>
      <c r="Y313" s="136" t="s">
        <v>9973</v>
      </c>
      <c r="Z313" s="136" t="s">
        <v>9974</v>
      </c>
      <c r="AA313" s="136" t="s">
        <v>9975</v>
      </c>
      <c r="AB313" s="136" t="s">
        <v>9976</v>
      </c>
      <c r="AC313" s="136" t="s">
        <v>948</v>
      </c>
      <c r="AD313" s="136" t="s">
        <v>9976</v>
      </c>
      <c r="AE313" s="136" t="s">
        <v>9977</v>
      </c>
      <c r="AF313" s="136" t="s">
        <v>9978</v>
      </c>
      <c r="AG313" s="136" t="s">
        <v>1101</v>
      </c>
      <c r="AH313" s="136" t="s">
        <v>9979</v>
      </c>
      <c r="AI313" s="136" t="s">
        <v>1522</v>
      </c>
      <c r="AJ313" s="136" t="s">
        <v>1020</v>
      </c>
      <c r="AK313" s="136" t="s">
        <v>948</v>
      </c>
      <c r="AL313" s="136" t="s">
        <v>941</v>
      </c>
      <c r="AM313" s="136" t="s">
        <v>9980</v>
      </c>
      <c r="AN313" s="136" t="s">
        <v>941</v>
      </c>
      <c r="AO313" s="136" t="s">
        <v>941</v>
      </c>
      <c r="AP313" s="136" t="s">
        <v>941</v>
      </c>
      <c r="AQ313" s="136" t="s">
        <v>941</v>
      </c>
      <c r="AR313" s="136" t="s">
        <v>941</v>
      </c>
      <c r="AS313" s="136" t="s">
        <v>941</v>
      </c>
      <c r="AT313" s="136" t="s">
        <v>941</v>
      </c>
      <c r="AU313" s="136" t="s">
        <v>941</v>
      </c>
      <c r="AV313" s="136" t="s">
        <v>941</v>
      </c>
      <c r="AW313" s="136" t="s">
        <v>941</v>
      </c>
      <c r="AX313" s="136" t="s">
        <v>941</v>
      </c>
      <c r="AY313" s="136" t="s">
        <v>941</v>
      </c>
      <c r="AZ313" s="136" t="s">
        <v>941</v>
      </c>
      <c r="BA313" s="136" t="s">
        <v>941</v>
      </c>
      <c r="BB313" s="136" t="s">
        <v>941</v>
      </c>
      <c r="BC313" s="136" t="s">
        <v>941</v>
      </c>
      <c r="BD313" s="136" t="s">
        <v>941</v>
      </c>
      <c r="BE313" s="136" t="s">
        <v>941</v>
      </c>
      <c r="BF313" s="136" t="s">
        <v>941</v>
      </c>
      <c r="BG313" s="136" t="s">
        <v>941</v>
      </c>
      <c r="BH313" s="136" t="s">
        <v>941</v>
      </c>
      <c r="BI313" s="136" t="s">
        <v>941</v>
      </c>
      <c r="BJ313" s="136" t="s">
        <v>941</v>
      </c>
      <c r="BK313" s="136" t="s">
        <v>948</v>
      </c>
      <c r="BL313" s="136" t="s">
        <v>948</v>
      </c>
      <c r="BM313" s="136" t="s">
        <v>941</v>
      </c>
      <c r="BN313" s="136" t="s">
        <v>948</v>
      </c>
      <c r="BO313" s="136" t="s">
        <v>948</v>
      </c>
      <c r="BP313" s="136" t="s">
        <v>948</v>
      </c>
      <c r="BQ313" s="136" t="s">
        <v>948</v>
      </c>
      <c r="BR313" s="136" t="s">
        <v>941</v>
      </c>
      <c r="BS313" s="136" t="s">
        <v>948</v>
      </c>
      <c r="BT313" s="136" t="s">
        <v>941</v>
      </c>
      <c r="BU313" s="136" t="s">
        <v>948</v>
      </c>
      <c r="BV313" s="136" t="s">
        <v>941</v>
      </c>
      <c r="BW313" s="136" t="s">
        <v>948</v>
      </c>
      <c r="BX313" s="136" t="s">
        <v>941</v>
      </c>
      <c r="BY313" s="136" t="s">
        <v>948</v>
      </c>
      <c r="BZ313" s="136" t="s">
        <v>941</v>
      </c>
      <c r="CA313" s="136" t="s">
        <v>948</v>
      </c>
      <c r="CB313" s="136" t="s">
        <v>948</v>
      </c>
      <c r="CC313" s="136" t="s">
        <v>948</v>
      </c>
      <c r="CD313" s="136" t="s">
        <v>948</v>
      </c>
      <c r="CE313" s="136" t="s">
        <v>948</v>
      </c>
      <c r="CF313" s="136" t="s">
        <v>948</v>
      </c>
      <c r="CG313" s="136" t="s">
        <v>948</v>
      </c>
      <c r="CH313" s="136" t="s">
        <v>948</v>
      </c>
      <c r="CI313" s="136" t="s">
        <v>948</v>
      </c>
      <c r="CJ313" s="136" t="s">
        <v>948</v>
      </c>
      <c r="CK313" s="136" t="s">
        <v>948</v>
      </c>
      <c r="CL313" s="136" t="s">
        <v>948</v>
      </c>
      <c r="CM313" s="136" t="s">
        <v>948</v>
      </c>
      <c r="CN313" s="136" t="s">
        <v>948</v>
      </c>
      <c r="CO313" s="136" t="s">
        <v>540</v>
      </c>
      <c r="CP313" s="136" t="s">
        <v>948</v>
      </c>
      <c r="CQ313" s="136" t="s">
        <v>948</v>
      </c>
      <c r="CR313" s="136" t="s">
        <v>941</v>
      </c>
      <c r="CS313" s="136" t="s">
        <v>941</v>
      </c>
      <c r="CT313" s="136" t="s">
        <v>941</v>
      </c>
      <c r="CU313" s="136" t="s">
        <v>941</v>
      </c>
      <c r="CV313" s="136" t="s">
        <v>941</v>
      </c>
      <c r="CW313" s="136" t="s">
        <v>941</v>
      </c>
      <c r="CX313" s="136" t="s">
        <v>941</v>
      </c>
      <c r="CY313" s="136" t="s">
        <v>941</v>
      </c>
      <c r="CZ313" s="136" t="s">
        <v>941</v>
      </c>
      <c r="DA313" s="136" t="s">
        <v>941</v>
      </c>
      <c r="DB313" s="136" t="s">
        <v>941</v>
      </c>
      <c r="DC313" s="136" t="s">
        <v>941</v>
      </c>
      <c r="DD313" s="136" t="s">
        <v>941</v>
      </c>
      <c r="DE313" s="136" t="s">
        <v>941</v>
      </c>
      <c r="DF313" s="136" t="s">
        <v>941</v>
      </c>
      <c r="DG313" s="136" t="s">
        <v>941</v>
      </c>
      <c r="DH313" s="136" t="s">
        <v>941</v>
      </c>
      <c r="DI313" s="136" t="s">
        <v>941</v>
      </c>
      <c r="DJ313" s="136" t="s">
        <v>1353</v>
      </c>
      <c r="DK313" s="137">
        <v>42768.583715277775</v>
      </c>
      <c r="DL313" s="136" t="s">
        <v>1353</v>
      </c>
      <c r="DM313" s="137">
        <v>42768.583715277775</v>
      </c>
      <c r="DN313" s="133">
        <v>42086.593495370369</v>
      </c>
      <c r="DO313" s="132" t="s">
        <v>957</v>
      </c>
      <c r="DP313" s="133">
        <v>42086.593495370369</v>
      </c>
    </row>
    <row r="314" spans="1:120" ht="72.5" x14ac:dyDescent="0.35">
      <c r="A314" s="135">
        <v>316</v>
      </c>
      <c r="B314" s="136" t="s">
        <v>4364</v>
      </c>
      <c r="C314" s="135">
        <v>221</v>
      </c>
      <c r="D314" s="135" t="b">
        <v>1</v>
      </c>
      <c r="E314" s="136" t="s">
        <v>941</v>
      </c>
      <c r="F314" s="136" t="s">
        <v>9981</v>
      </c>
      <c r="G314" s="136" t="s">
        <v>1135</v>
      </c>
      <c r="H314" s="136" t="s">
        <v>1713</v>
      </c>
      <c r="I314" s="136" t="s">
        <v>4683</v>
      </c>
      <c r="J314" s="136" t="s">
        <v>9981</v>
      </c>
      <c r="K314" s="136" t="s">
        <v>345</v>
      </c>
      <c r="L314" s="136" t="s">
        <v>1713</v>
      </c>
      <c r="M314" s="136" t="s">
        <v>1714</v>
      </c>
      <c r="N314" s="136" t="s">
        <v>9982</v>
      </c>
      <c r="O314" s="136" t="s">
        <v>9983</v>
      </c>
      <c r="P314" s="136" t="s">
        <v>9984</v>
      </c>
      <c r="Q314" s="136" t="s">
        <v>3721</v>
      </c>
      <c r="R314" s="136" t="s">
        <v>948</v>
      </c>
      <c r="S314" s="136" t="s">
        <v>9985</v>
      </c>
      <c r="T314" s="136" t="s">
        <v>9986</v>
      </c>
      <c r="U314" s="136" t="s">
        <v>9987</v>
      </c>
      <c r="V314" s="136" t="s">
        <v>9988</v>
      </c>
      <c r="W314" s="136" t="s">
        <v>9989</v>
      </c>
      <c r="X314" s="136" t="s">
        <v>9990</v>
      </c>
      <c r="Y314" s="136" t="s">
        <v>9991</v>
      </c>
      <c r="Z314" s="136" t="s">
        <v>9992</v>
      </c>
      <c r="AA314" s="136" t="s">
        <v>9993</v>
      </c>
      <c r="AB314" s="136" t="s">
        <v>9994</v>
      </c>
      <c r="AC314" s="136" t="s">
        <v>948</v>
      </c>
      <c r="AD314" s="136" t="s">
        <v>9994</v>
      </c>
      <c r="AE314" s="136" t="s">
        <v>9995</v>
      </c>
      <c r="AF314" s="136" t="s">
        <v>9996</v>
      </c>
      <c r="AG314" s="136" t="s">
        <v>1091</v>
      </c>
      <c r="AH314" s="136" t="s">
        <v>9997</v>
      </c>
      <c r="AI314" s="136" t="s">
        <v>2823</v>
      </c>
      <c r="AJ314" s="136" t="s">
        <v>9998</v>
      </c>
      <c r="AK314" s="136" t="s">
        <v>948</v>
      </c>
      <c r="AL314" s="136" t="s">
        <v>941</v>
      </c>
      <c r="AM314" s="136" t="s">
        <v>9999</v>
      </c>
      <c r="AN314" s="136" t="s">
        <v>941</v>
      </c>
      <c r="AO314" s="136" t="s">
        <v>941</v>
      </c>
      <c r="AP314" s="136" t="s">
        <v>941</v>
      </c>
      <c r="AQ314" s="136" t="s">
        <v>941</v>
      </c>
      <c r="AR314" s="136" t="s">
        <v>941</v>
      </c>
      <c r="AS314" s="136" t="s">
        <v>941</v>
      </c>
      <c r="AT314" s="136" t="s">
        <v>941</v>
      </c>
      <c r="AU314" s="136" t="s">
        <v>941</v>
      </c>
      <c r="AV314" s="136" t="s">
        <v>941</v>
      </c>
      <c r="AW314" s="136" t="s">
        <v>941</v>
      </c>
      <c r="AX314" s="136" t="s">
        <v>941</v>
      </c>
      <c r="AY314" s="136" t="s">
        <v>941</v>
      </c>
      <c r="AZ314" s="136" t="s">
        <v>941</v>
      </c>
      <c r="BA314" s="136" t="s">
        <v>941</v>
      </c>
      <c r="BB314" s="136" t="s">
        <v>941</v>
      </c>
      <c r="BC314" s="136" t="s">
        <v>941</v>
      </c>
      <c r="BD314" s="136" t="s">
        <v>941</v>
      </c>
      <c r="BE314" s="136" t="s">
        <v>941</v>
      </c>
      <c r="BF314" s="136" t="s">
        <v>941</v>
      </c>
      <c r="BG314" s="136" t="s">
        <v>941</v>
      </c>
      <c r="BH314" s="136" t="s">
        <v>941</v>
      </c>
      <c r="BI314" s="136" t="s">
        <v>941</v>
      </c>
      <c r="BJ314" s="136" t="s">
        <v>941</v>
      </c>
      <c r="BK314" s="136" t="s">
        <v>955</v>
      </c>
      <c r="BL314" s="136" t="s">
        <v>948</v>
      </c>
      <c r="BM314" s="136" t="s">
        <v>941</v>
      </c>
      <c r="BN314" s="136" t="s">
        <v>948</v>
      </c>
      <c r="BO314" s="136" t="s">
        <v>948</v>
      </c>
      <c r="BP314" s="136" t="s">
        <v>948</v>
      </c>
      <c r="BQ314" s="136" t="s">
        <v>948</v>
      </c>
      <c r="BR314" s="136" t="s">
        <v>941</v>
      </c>
      <c r="BS314" s="136" t="s">
        <v>948</v>
      </c>
      <c r="BT314" s="136" t="s">
        <v>941</v>
      </c>
      <c r="BU314" s="136" t="s">
        <v>948</v>
      </c>
      <c r="BV314" s="136" t="s">
        <v>941</v>
      </c>
      <c r="BW314" s="136" t="s">
        <v>948</v>
      </c>
      <c r="BX314" s="136" t="s">
        <v>941</v>
      </c>
      <c r="BY314" s="136" t="s">
        <v>948</v>
      </c>
      <c r="BZ314" s="136" t="s">
        <v>941</v>
      </c>
      <c r="CA314" s="136" t="s">
        <v>948</v>
      </c>
      <c r="CB314" s="136" t="s">
        <v>955</v>
      </c>
      <c r="CC314" s="136" t="s">
        <v>948</v>
      </c>
      <c r="CD314" s="136" t="s">
        <v>948</v>
      </c>
      <c r="CE314" s="136" t="s">
        <v>948</v>
      </c>
      <c r="CF314" s="136" t="s">
        <v>948</v>
      </c>
      <c r="CG314" s="136" t="s">
        <v>948</v>
      </c>
      <c r="CH314" s="136" t="s">
        <v>948</v>
      </c>
      <c r="CI314" s="136" t="s">
        <v>948</v>
      </c>
      <c r="CJ314" s="136" t="s">
        <v>948</v>
      </c>
      <c r="CK314" s="136" t="s">
        <v>948</v>
      </c>
      <c r="CL314" s="136" t="s">
        <v>948</v>
      </c>
      <c r="CM314" s="136" t="s">
        <v>948</v>
      </c>
      <c r="CN314" s="136" t="s">
        <v>948</v>
      </c>
      <c r="CO314" s="136" t="s">
        <v>540</v>
      </c>
      <c r="CP314" s="136" t="s">
        <v>948</v>
      </c>
      <c r="CQ314" s="136" t="s">
        <v>948</v>
      </c>
      <c r="CR314" s="136" t="s">
        <v>941</v>
      </c>
      <c r="CS314" s="136" t="s">
        <v>941</v>
      </c>
      <c r="CT314" s="136" t="s">
        <v>941</v>
      </c>
      <c r="CU314" s="136" t="s">
        <v>941</v>
      </c>
      <c r="CV314" s="136" t="s">
        <v>941</v>
      </c>
      <c r="CW314" s="136" t="s">
        <v>941</v>
      </c>
      <c r="CX314" s="136" t="s">
        <v>941</v>
      </c>
      <c r="CY314" s="136" t="s">
        <v>941</v>
      </c>
      <c r="CZ314" s="136" t="s">
        <v>941</v>
      </c>
      <c r="DA314" s="136" t="s">
        <v>941</v>
      </c>
      <c r="DB314" s="136" t="s">
        <v>941</v>
      </c>
      <c r="DC314" s="136" t="s">
        <v>941</v>
      </c>
      <c r="DD314" s="136" t="s">
        <v>941</v>
      </c>
      <c r="DE314" s="136" t="s">
        <v>941</v>
      </c>
      <c r="DF314" s="136" t="s">
        <v>941</v>
      </c>
      <c r="DG314" s="136" t="s">
        <v>941</v>
      </c>
      <c r="DH314" s="136" t="s">
        <v>941</v>
      </c>
      <c r="DI314" s="136" t="s">
        <v>941</v>
      </c>
      <c r="DJ314" s="136" t="s">
        <v>1353</v>
      </c>
      <c r="DK314" s="137">
        <v>42768.586423611108</v>
      </c>
      <c r="DL314" s="136" t="s">
        <v>1353</v>
      </c>
      <c r="DM314" s="137">
        <v>42768.586423611108</v>
      </c>
      <c r="DN314" s="133">
        <v>42086.593518518515</v>
      </c>
      <c r="DO314" s="132" t="s">
        <v>957</v>
      </c>
      <c r="DP314" s="133">
        <v>42086.593518518515</v>
      </c>
    </row>
    <row r="315" spans="1:120" ht="43.5" x14ac:dyDescent="0.35">
      <c r="A315" s="135">
        <v>317</v>
      </c>
      <c r="B315" s="136" t="s">
        <v>4364</v>
      </c>
      <c r="C315" s="135">
        <v>614</v>
      </c>
      <c r="D315" s="135" t="b">
        <v>1</v>
      </c>
      <c r="E315" s="136" t="s">
        <v>941</v>
      </c>
      <c r="F315" s="136" t="s">
        <v>3615</v>
      </c>
      <c r="G315" s="136" t="s">
        <v>989</v>
      </c>
      <c r="H315" s="136" t="s">
        <v>2528</v>
      </c>
      <c r="I315" s="136" t="s">
        <v>4683</v>
      </c>
      <c r="J315" s="136" t="s">
        <v>3615</v>
      </c>
      <c r="K315" s="136" t="s">
        <v>276</v>
      </c>
      <c r="L315" s="136" t="s">
        <v>2528</v>
      </c>
      <c r="M315" s="136" t="s">
        <v>2529</v>
      </c>
      <c r="N315" s="136" t="s">
        <v>3616</v>
      </c>
      <c r="O315" s="136" t="s">
        <v>10000</v>
      </c>
      <c r="P315" s="136" t="s">
        <v>10001</v>
      </c>
      <c r="Q315" s="136" t="s">
        <v>10002</v>
      </c>
      <c r="R315" s="136" t="s">
        <v>948</v>
      </c>
      <c r="S315" s="136" t="s">
        <v>10003</v>
      </c>
      <c r="T315" s="136" t="s">
        <v>10004</v>
      </c>
      <c r="U315" s="136" t="s">
        <v>10005</v>
      </c>
      <c r="V315" s="136" t="s">
        <v>10006</v>
      </c>
      <c r="W315" s="136" t="s">
        <v>10007</v>
      </c>
      <c r="X315" s="136" t="s">
        <v>10008</v>
      </c>
      <c r="Y315" s="136" t="s">
        <v>10009</v>
      </c>
      <c r="Z315" s="136" t="s">
        <v>10010</v>
      </c>
      <c r="AA315" s="136" t="s">
        <v>10011</v>
      </c>
      <c r="AB315" s="136" t="s">
        <v>10012</v>
      </c>
      <c r="AC315" s="136" t="s">
        <v>4699</v>
      </c>
      <c r="AD315" s="136" t="s">
        <v>10013</v>
      </c>
      <c r="AE315" s="136" t="s">
        <v>10014</v>
      </c>
      <c r="AF315" s="136" t="s">
        <v>10015</v>
      </c>
      <c r="AG315" s="136" t="s">
        <v>1481</v>
      </c>
      <c r="AH315" s="136" t="s">
        <v>10016</v>
      </c>
      <c r="AI315" s="136" t="s">
        <v>9158</v>
      </c>
      <c r="AJ315" s="136" t="s">
        <v>10017</v>
      </c>
      <c r="AK315" s="136" t="s">
        <v>948</v>
      </c>
      <c r="AL315" s="136" t="s">
        <v>941</v>
      </c>
      <c r="AM315" s="136" t="s">
        <v>10018</v>
      </c>
      <c r="AN315" s="136" t="s">
        <v>10000</v>
      </c>
      <c r="AO315" s="136" t="s">
        <v>10001</v>
      </c>
      <c r="AP315" s="136" t="s">
        <v>10002</v>
      </c>
      <c r="AQ315" s="136" t="s">
        <v>948</v>
      </c>
      <c r="AR315" s="136" t="s">
        <v>10003</v>
      </c>
      <c r="AS315" s="136" t="s">
        <v>10004</v>
      </c>
      <c r="AT315" s="136" t="s">
        <v>10005</v>
      </c>
      <c r="AU315" s="136" t="s">
        <v>941</v>
      </c>
      <c r="AV315" s="136" t="s">
        <v>941</v>
      </c>
      <c r="AW315" s="136" t="s">
        <v>941</v>
      </c>
      <c r="AX315" s="136" t="s">
        <v>10009</v>
      </c>
      <c r="AY315" s="136" t="s">
        <v>10010</v>
      </c>
      <c r="AZ315" s="136" t="s">
        <v>10011</v>
      </c>
      <c r="BA315" s="136" t="s">
        <v>10012</v>
      </c>
      <c r="BB315" s="136" t="s">
        <v>4699</v>
      </c>
      <c r="BC315" s="136" t="s">
        <v>10013</v>
      </c>
      <c r="BD315" s="136" t="s">
        <v>10014</v>
      </c>
      <c r="BE315" s="136" t="s">
        <v>10015</v>
      </c>
      <c r="BF315" s="136" t="s">
        <v>10016</v>
      </c>
      <c r="BG315" s="136" t="s">
        <v>9158</v>
      </c>
      <c r="BH315" s="136" t="s">
        <v>10017</v>
      </c>
      <c r="BI315" s="136" t="s">
        <v>948</v>
      </c>
      <c r="BJ315" s="136" t="s">
        <v>10018</v>
      </c>
      <c r="BK315" s="136" t="s">
        <v>997</v>
      </c>
      <c r="BL315" s="136" t="s">
        <v>948</v>
      </c>
      <c r="BM315" s="136" t="s">
        <v>941</v>
      </c>
      <c r="BN315" s="136" t="s">
        <v>948</v>
      </c>
      <c r="BO315" s="136" t="s">
        <v>948</v>
      </c>
      <c r="BP315" s="136" t="s">
        <v>948</v>
      </c>
      <c r="BQ315" s="136" t="s">
        <v>1523</v>
      </c>
      <c r="BR315" s="136" t="s">
        <v>941</v>
      </c>
      <c r="BS315" s="136" t="s">
        <v>948</v>
      </c>
      <c r="BT315" s="136" t="s">
        <v>941</v>
      </c>
      <c r="BU315" s="136" t="s">
        <v>948</v>
      </c>
      <c r="BV315" s="136" t="s">
        <v>941</v>
      </c>
      <c r="BW315" s="136" t="s">
        <v>948</v>
      </c>
      <c r="BX315" s="136" t="s">
        <v>941</v>
      </c>
      <c r="BY315" s="136" t="s">
        <v>948</v>
      </c>
      <c r="BZ315" s="136" t="s">
        <v>941</v>
      </c>
      <c r="CA315" s="136" t="s">
        <v>948</v>
      </c>
      <c r="CB315" s="136" t="s">
        <v>1608</v>
      </c>
      <c r="CC315" s="136" t="s">
        <v>948</v>
      </c>
      <c r="CD315" s="136" t="s">
        <v>948</v>
      </c>
      <c r="CE315" s="136" t="s">
        <v>948</v>
      </c>
      <c r="CF315" s="136" t="s">
        <v>948</v>
      </c>
      <c r="CG315" s="136" t="s">
        <v>948</v>
      </c>
      <c r="CH315" s="136" t="s">
        <v>948</v>
      </c>
      <c r="CI315" s="136" t="s">
        <v>948</v>
      </c>
      <c r="CJ315" s="136" t="s">
        <v>948</v>
      </c>
      <c r="CK315" s="136" t="s">
        <v>948</v>
      </c>
      <c r="CL315" s="136" t="s">
        <v>948</v>
      </c>
      <c r="CM315" s="136" t="s">
        <v>948</v>
      </c>
      <c r="CN315" s="136" t="s">
        <v>948</v>
      </c>
      <c r="CO315" s="136" t="s">
        <v>540</v>
      </c>
      <c r="CP315" s="136" t="s">
        <v>948</v>
      </c>
      <c r="CQ315" s="136" t="s">
        <v>948</v>
      </c>
      <c r="CR315" s="136" t="s">
        <v>941</v>
      </c>
      <c r="CS315" s="136" t="s">
        <v>941</v>
      </c>
      <c r="CT315" s="136" t="s">
        <v>941</v>
      </c>
      <c r="CU315" s="136" t="s">
        <v>941</v>
      </c>
      <c r="CV315" s="136" t="s">
        <v>941</v>
      </c>
      <c r="CW315" s="136" t="s">
        <v>941</v>
      </c>
      <c r="CX315" s="136" t="s">
        <v>941</v>
      </c>
      <c r="CY315" s="136" t="s">
        <v>941</v>
      </c>
      <c r="CZ315" s="136" t="s">
        <v>941</v>
      </c>
      <c r="DA315" s="136" t="s">
        <v>941</v>
      </c>
      <c r="DB315" s="136" t="s">
        <v>941</v>
      </c>
      <c r="DC315" s="136" t="s">
        <v>941</v>
      </c>
      <c r="DD315" s="136" t="s">
        <v>941</v>
      </c>
      <c r="DE315" s="136" t="s">
        <v>941</v>
      </c>
      <c r="DF315" s="136" t="s">
        <v>941</v>
      </c>
      <c r="DG315" s="136" t="s">
        <v>941</v>
      </c>
      <c r="DH315" s="136" t="s">
        <v>941</v>
      </c>
      <c r="DI315" s="136" t="s">
        <v>941</v>
      </c>
      <c r="DJ315" s="136" t="s">
        <v>1353</v>
      </c>
      <c r="DK315" s="137">
        <v>42768.590277777781</v>
      </c>
      <c r="DL315" s="136" t="s">
        <v>1353</v>
      </c>
      <c r="DM315" s="137">
        <v>42768.590277777781</v>
      </c>
      <c r="DN315" s="133">
        <v>42086.593530092592</v>
      </c>
      <c r="DO315" s="132" t="s">
        <v>957</v>
      </c>
      <c r="DP315" s="133">
        <v>42086.593530092592</v>
      </c>
    </row>
    <row r="316" spans="1:120" ht="58" x14ac:dyDescent="0.35">
      <c r="A316" s="135">
        <v>318</v>
      </c>
      <c r="B316" s="136" t="s">
        <v>4364</v>
      </c>
      <c r="C316" s="135">
        <v>218</v>
      </c>
      <c r="D316" s="135" t="b">
        <v>1</v>
      </c>
      <c r="E316" s="136" t="s">
        <v>941</v>
      </c>
      <c r="F316" s="136" t="s">
        <v>2106</v>
      </c>
      <c r="G316" s="136" t="s">
        <v>1243</v>
      </c>
      <c r="H316" s="136" t="s">
        <v>2107</v>
      </c>
      <c r="I316" s="136" t="s">
        <v>4683</v>
      </c>
      <c r="J316" s="136" t="s">
        <v>2108</v>
      </c>
      <c r="K316" s="136" t="s">
        <v>454</v>
      </c>
      <c r="L316" s="136" t="s">
        <v>2107</v>
      </c>
      <c r="M316" s="136" t="s">
        <v>2110</v>
      </c>
      <c r="N316" s="136" t="s">
        <v>2111</v>
      </c>
      <c r="O316" s="136" t="s">
        <v>10019</v>
      </c>
      <c r="P316" s="136" t="s">
        <v>10020</v>
      </c>
      <c r="Q316" s="136" t="s">
        <v>10021</v>
      </c>
      <c r="R316" s="136" t="s">
        <v>948</v>
      </c>
      <c r="S316" s="136" t="s">
        <v>10022</v>
      </c>
      <c r="T316" s="136" t="s">
        <v>10023</v>
      </c>
      <c r="U316" s="136" t="s">
        <v>10024</v>
      </c>
      <c r="V316" s="136" t="s">
        <v>10025</v>
      </c>
      <c r="W316" s="136" t="s">
        <v>10026</v>
      </c>
      <c r="X316" s="136" t="s">
        <v>10027</v>
      </c>
      <c r="Y316" s="136" t="s">
        <v>10028</v>
      </c>
      <c r="Z316" s="136" t="s">
        <v>10029</v>
      </c>
      <c r="AA316" s="136" t="s">
        <v>10030</v>
      </c>
      <c r="AB316" s="136" t="s">
        <v>10031</v>
      </c>
      <c r="AC316" s="136" t="s">
        <v>994</v>
      </c>
      <c r="AD316" s="136" t="s">
        <v>10032</v>
      </c>
      <c r="AE316" s="136" t="s">
        <v>10033</v>
      </c>
      <c r="AF316" s="136" t="s">
        <v>10034</v>
      </c>
      <c r="AG316" s="136" t="s">
        <v>1211</v>
      </c>
      <c r="AH316" s="136" t="s">
        <v>10035</v>
      </c>
      <c r="AI316" s="136" t="s">
        <v>9432</v>
      </c>
      <c r="AJ316" s="136" t="s">
        <v>3517</v>
      </c>
      <c r="AK316" s="136" t="s">
        <v>948</v>
      </c>
      <c r="AL316" s="136" t="s">
        <v>941</v>
      </c>
      <c r="AM316" s="136" t="s">
        <v>10036</v>
      </c>
      <c r="AN316" s="136" t="s">
        <v>941</v>
      </c>
      <c r="AO316" s="136" t="s">
        <v>941</v>
      </c>
      <c r="AP316" s="136" t="s">
        <v>941</v>
      </c>
      <c r="AQ316" s="136" t="s">
        <v>941</v>
      </c>
      <c r="AR316" s="136" t="s">
        <v>941</v>
      </c>
      <c r="AS316" s="136" t="s">
        <v>941</v>
      </c>
      <c r="AT316" s="136" t="s">
        <v>941</v>
      </c>
      <c r="AU316" s="136" t="s">
        <v>941</v>
      </c>
      <c r="AV316" s="136" t="s">
        <v>941</v>
      </c>
      <c r="AW316" s="136" t="s">
        <v>941</v>
      </c>
      <c r="AX316" s="136" t="s">
        <v>941</v>
      </c>
      <c r="AY316" s="136" t="s">
        <v>941</v>
      </c>
      <c r="AZ316" s="136" t="s">
        <v>941</v>
      </c>
      <c r="BA316" s="136" t="s">
        <v>941</v>
      </c>
      <c r="BB316" s="136" t="s">
        <v>941</v>
      </c>
      <c r="BC316" s="136" t="s">
        <v>941</v>
      </c>
      <c r="BD316" s="136" t="s">
        <v>941</v>
      </c>
      <c r="BE316" s="136" t="s">
        <v>941</v>
      </c>
      <c r="BF316" s="136" t="s">
        <v>941</v>
      </c>
      <c r="BG316" s="136" t="s">
        <v>941</v>
      </c>
      <c r="BH316" s="136" t="s">
        <v>941</v>
      </c>
      <c r="BI316" s="136" t="s">
        <v>941</v>
      </c>
      <c r="BJ316" s="136" t="s">
        <v>941</v>
      </c>
      <c r="BK316" s="136" t="s">
        <v>948</v>
      </c>
      <c r="BL316" s="136" t="s">
        <v>948</v>
      </c>
      <c r="BM316" s="136" t="s">
        <v>941</v>
      </c>
      <c r="BN316" s="136" t="s">
        <v>948</v>
      </c>
      <c r="BO316" s="136" t="s">
        <v>948</v>
      </c>
      <c r="BP316" s="136" t="s">
        <v>948</v>
      </c>
      <c r="BQ316" s="136" t="s">
        <v>948</v>
      </c>
      <c r="BR316" s="136" t="s">
        <v>941</v>
      </c>
      <c r="BS316" s="136" t="s">
        <v>948</v>
      </c>
      <c r="BT316" s="136" t="s">
        <v>941</v>
      </c>
      <c r="BU316" s="136" t="s">
        <v>948</v>
      </c>
      <c r="BV316" s="136" t="s">
        <v>941</v>
      </c>
      <c r="BW316" s="136" t="s">
        <v>948</v>
      </c>
      <c r="BX316" s="136" t="s">
        <v>941</v>
      </c>
      <c r="BY316" s="136" t="s">
        <v>948</v>
      </c>
      <c r="BZ316" s="136" t="s">
        <v>941</v>
      </c>
      <c r="CA316" s="136" t="s">
        <v>948</v>
      </c>
      <c r="CB316" s="136" t="s">
        <v>948</v>
      </c>
      <c r="CC316" s="136" t="s">
        <v>948</v>
      </c>
      <c r="CD316" s="136" t="s">
        <v>948</v>
      </c>
      <c r="CE316" s="136" t="s">
        <v>948</v>
      </c>
      <c r="CF316" s="136" t="s">
        <v>948</v>
      </c>
      <c r="CG316" s="136" t="s">
        <v>948</v>
      </c>
      <c r="CH316" s="136" t="s">
        <v>948</v>
      </c>
      <c r="CI316" s="136" t="s">
        <v>948</v>
      </c>
      <c r="CJ316" s="136" t="s">
        <v>948</v>
      </c>
      <c r="CK316" s="136" t="s">
        <v>948</v>
      </c>
      <c r="CL316" s="136" t="s">
        <v>948</v>
      </c>
      <c r="CM316" s="136" t="s">
        <v>948</v>
      </c>
      <c r="CN316" s="136" t="s">
        <v>948</v>
      </c>
      <c r="CO316" s="136" t="s">
        <v>540</v>
      </c>
      <c r="CP316" s="136" t="s">
        <v>948</v>
      </c>
      <c r="CQ316" s="136" t="s">
        <v>948</v>
      </c>
      <c r="CR316" s="136" t="s">
        <v>941</v>
      </c>
      <c r="CS316" s="136" t="s">
        <v>941</v>
      </c>
      <c r="CT316" s="136" t="s">
        <v>941</v>
      </c>
      <c r="CU316" s="136" t="s">
        <v>941</v>
      </c>
      <c r="CV316" s="136" t="s">
        <v>941</v>
      </c>
      <c r="CW316" s="136" t="s">
        <v>941</v>
      </c>
      <c r="CX316" s="136" t="s">
        <v>941</v>
      </c>
      <c r="CY316" s="136" t="s">
        <v>941</v>
      </c>
      <c r="CZ316" s="136" t="s">
        <v>941</v>
      </c>
      <c r="DA316" s="136" t="s">
        <v>941</v>
      </c>
      <c r="DB316" s="136" t="s">
        <v>941</v>
      </c>
      <c r="DC316" s="136" t="s">
        <v>941</v>
      </c>
      <c r="DD316" s="136" t="s">
        <v>941</v>
      </c>
      <c r="DE316" s="136" t="s">
        <v>941</v>
      </c>
      <c r="DF316" s="136" t="s">
        <v>941</v>
      </c>
      <c r="DG316" s="136" t="s">
        <v>941</v>
      </c>
      <c r="DH316" s="136" t="s">
        <v>941</v>
      </c>
      <c r="DI316" s="136" t="s">
        <v>941</v>
      </c>
      <c r="DJ316" s="136" t="s">
        <v>1353</v>
      </c>
      <c r="DK316" s="137">
        <v>42768.610636574071</v>
      </c>
      <c r="DL316" s="136" t="s">
        <v>1353</v>
      </c>
      <c r="DM316" s="137">
        <v>42768.610636574071</v>
      </c>
      <c r="DN316" s="133">
        <v>42086.593553240738</v>
      </c>
      <c r="DO316" s="132" t="s">
        <v>957</v>
      </c>
      <c r="DP316" s="133">
        <v>42086.593553240738</v>
      </c>
    </row>
    <row r="317" spans="1:120" ht="58" x14ac:dyDescent="0.35">
      <c r="A317" s="135">
        <v>319</v>
      </c>
      <c r="B317" s="136" t="s">
        <v>4364</v>
      </c>
      <c r="C317" s="135">
        <v>6</v>
      </c>
      <c r="D317" s="135" t="b">
        <v>1</v>
      </c>
      <c r="E317" s="136" t="s">
        <v>941</v>
      </c>
      <c r="F317" s="136" t="s">
        <v>1677</v>
      </c>
      <c r="G317" s="136" t="s">
        <v>1532</v>
      </c>
      <c r="H317" s="136" t="s">
        <v>1678</v>
      </c>
      <c r="I317" s="136" t="s">
        <v>4683</v>
      </c>
      <c r="J317" s="136" t="s">
        <v>1677</v>
      </c>
      <c r="K317" s="136" t="s">
        <v>336</v>
      </c>
      <c r="L317" s="136" t="s">
        <v>1678</v>
      </c>
      <c r="M317" s="136" t="s">
        <v>1679</v>
      </c>
      <c r="N317" s="136" t="s">
        <v>10037</v>
      </c>
      <c r="O317" s="136" t="s">
        <v>10038</v>
      </c>
      <c r="P317" s="136" t="s">
        <v>10039</v>
      </c>
      <c r="Q317" s="136" t="s">
        <v>10040</v>
      </c>
      <c r="R317" s="136" t="s">
        <v>948</v>
      </c>
      <c r="S317" s="136" t="s">
        <v>10041</v>
      </c>
      <c r="T317" s="136" t="s">
        <v>10042</v>
      </c>
      <c r="U317" s="136" t="s">
        <v>10043</v>
      </c>
      <c r="V317" s="136" t="s">
        <v>10044</v>
      </c>
      <c r="W317" s="136" t="s">
        <v>3716</v>
      </c>
      <c r="X317" s="136" t="s">
        <v>10045</v>
      </c>
      <c r="Y317" s="136" t="s">
        <v>10046</v>
      </c>
      <c r="Z317" s="136" t="s">
        <v>10047</v>
      </c>
      <c r="AA317" s="136" t="s">
        <v>10048</v>
      </c>
      <c r="AB317" s="136" t="s">
        <v>10049</v>
      </c>
      <c r="AC317" s="136" t="s">
        <v>948</v>
      </c>
      <c r="AD317" s="136" t="s">
        <v>10049</v>
      </c>
      <c r="AE317" s="136" t="s">
        <v>10050</v>
      </c>
      <c r="AF317" s="136" t="s">
        <v>10051</v>
      </c>
      <c r="AG317" s="136" t="s">
        <v>1680</v>
      </c>
      <c r="AH317" s="136" t="s">
        <v>10052</v>
      </c>
      <c r="AI317" s="136" t="s">
        <v>948</v>
      </c>
      <c r="AJ317" s="136" t="s">
        <v>1559</v>
      </c>
      <c r="AK317" s="136" t="s">
        <v>948</v>
      </c>
      <c r="AL317" s="136" t="s">
        <v>941</v>
      </c>
      <c r="AM317" s="136" t="s">
        <v>10053</v>
      </c>
      <c r="AN317" s="136" t="s">
        <v>941</v>
      </c>
      <c r="AO317" s="136" t="s">
        <v>941</v>
      </c>
      <c r="AP317" s="136" t="s">
        <v>941</v>
      </c>
      <c r="AQ317" s="136" t="s">
        <v>941</v>
      </c>
      <c r="AR317" s="136" t="s">
        <v>941</v>
      </c>
      <c r="AS317" s="136" t="s">
        <v>941</v>
      </c>
      <c r="AT317" s="136" t="s">
        <v>941</v>
      </c>
      <c r="AU317" s="136" t="s">
        <v>941</v>
      </c>
      <c r="AV317" s="136" t="s">
        <v>941</v>
      </c>
      <c r="AW317" s="136" t="s">
        <v>941</v>
      </c>
      <c r="AX317" s="136" t="s">
        <v>941</v>
      </c>
      <c r="AY317" s="136" t="s">
        <v>941</v>
      </c>
      <c r="AZ317" s="136" t="s">
        <v>941</v>
      </c>
      <c r="BA317" s="136" t="s">
        <v>941</v>
      </c>
      <c r="BB317" s="136" t="s">
        <v>941</v>
      </c>
      <c r="BC317" s="136" t="s">
        <v>941</v>
      </c>
      <c r="BD317" s="136" t="s">
        <v>941</v>
      </c>
      <c r="BE317" s="136" t="s">
        <v>941</v>
      </c>
      <c r="BF317" s="136" t="s">
        <v>941</v>
      </c>
      <c r="BG317" s="136" t="s">
        <v>941</v>
      </c>
      <c r="BH317" s="136" t="s">
        <v>941</v>
      </c>
      <c r="BI317" s="136" t="s">
        <v>941</v>
      </c>
      <c r="BJ317" s="136" t="s">
        <v>941</v>
      </c>
      <c r="BK317" s="136" t="s">
        <v>948</v>
      </c>
      <c r="BL317" s="136" t="s">
        <v>948</v>
      </c>
      <c r="BM317" s="136" t="s">
        <v>941</v>
      </c>
      <c r="BN317" s="136" t="s">
        <v>948</v>
      </c>
      <c r="BO317" s="136" t="s">
        <v>948</v>
      </c>
      <c r="BP317" s="136" t="s">
        <v>948</v>
      </c>
      <c r="BQ317" s="136" t="s">
        <v>948</v>
      </c>
      <c r="BR317" s="136" t="s">
        <v>941</v>
      </c>
      <c r="BS317" s="136" t="s">
        <v>948</v>
      </c>
      <c r="BT317" s="136" t="s">
        <v>941</v>
      </c>
      <c r="BU317" s="136" t="s">
        <v>948</v>
      </c>
      <c r="BV317" s="136" t="s">
        <v>941</v>
      </c>
      <c r="BW317" s="136" t="s">
        <v>948</v>
      </c>
      <c r="BX317" s="136" t="s">
        <v>941</v>
      </c>
      <c r="BY317" s="136" t="s">
        <v>948</v>
      </c>
      <c r="BZ317" s="136" t="s">
        <v>941</v>
      </c>
      <c r="CA317" s="136" t="s">
        <v>948</v>
      </c>
      <c r="CB317" s="136" t="s">
        <v>948</v>
      </c>
      <c r="CC317" s="136" t="s">
        <v>948</v>
      </c>
      <c r="CD317" s="136" t="s">
        <v>948</v>
      </c>
      <c r="CE317" s="136" t="s">
        <v>948</v>
      </c>
      <c r="CF317" s="136" t="s">
        <v>948</v>
      </c>
      <c r="CG317" s="136" t="s">
        <v>948</v>
      </c>
      <c r="CH317" s="136" t="s">
        <v>948</v>
      </c>
      <c r="CI317" s="136" t="s">
        <v>948</v>
      </c>
      <c r="CJ317" s="136" t="s">
        <v>948</v>
      </c>
      <c r="CK317" s="136" t="s">
        <v>948</v>
      </c>
      <c r="CL317" s="136" t="s">
        <v>948</v>
      </c>
      <c r="CM317" s="136" t="s">
        <v>948</v>
      </c>
      <c r="CN317" s="136" t="s">
        <v>948</v>
      </c>
      <c r="CO317" s="136" t="s">
        <v>540</v>
      </c>
      <c r="CP317" s="136" t="s">
        <v>948</v>
      </c>
      <c r="CQ317" s="136" t="s">
        <v>948</v>
      </c>
      <c r="CR317" s="136" t="s">
        <v>941</v>
      </c>
      <c r="CS317" s="136" t="s">
        <v>941</v>
      </c>
      <c r="CT317" s="136" t="s">
        <v>941</v>
      </c>
      <c r="CU317" s="136" t="s">
        <v>941</v>
      </c>
      <c r="CV317" s="136" t="s">
        <v>941</v>
      </c>
      <c r="CW317" s="136" t="s">
        <v>941</v>
      </c>
      <c r="CX317" s="136" t="s">
        <v>941</v>
      </c>
      <c r="CY317" s="136" t="s">
        <v>941</v>
      </c>
      <c r="CZ317" s="136" t="s">
        <v>941</v>
      </c>
      <c r="DA317" s="136" t="s">
        <v>941</v>
      </c>
      <c r="DB317" s="136" t="s">
        <v>941</v>
      </c>
      <c r="DC317" s="136" t="s">
        <v>941</v>
      </c>
      <c r="DD317" s="136" t="s">
        <v>941</v>
      </c>
      <c r="DE317" s="136" t="s">
        <v>941</v>
      </c>
      <c r="DF317" s="136" t="s">
        <v>941</v>
      </c>
      <c r="DG317" s="136" t="s">
        <v>941</v>
      </c>
      <c r="DH317" s="136" t="s">
        <v>941</v>
      </c>
      <c r="DI317" s="136" t="s">
        <v>941</v>
      </c>
      <c r="DJ317" s="136" t="s">
        <v>1353</v>
      </c>
      <c r="DK317" s="137">
        <v>42768.613611111112</v>
      </c>
      <c r="DL317" s="136" t="s">
        <v>1353</v>
      </c>
      <c r="DM317" s="137">
        <v>42768.613611111112</v>
      </c>
      <c r="DN317" s="133">
        <v>42086.593576388892</v>
      </c>
      <c r="DO317" s="132" t="s">
        <v>957</v>
      </c>
      <c r="DP317" s="133">
        <v>42086.593576388892</v>
      </c>
    </row>
    <row r="318" spans="1:120" ht="43.5" x14ac:dyDescent="0.35">
      <c r="A318" s="135">
        <v>320</v>
      </c>
      <c r="B318" s="136" t="s">
        <v>4364</v>
      </c>
      <c r="C318" s="135">
        <v>219</v>
      </c>
      <c r="D318" s="135" t="b">
        <v>1</v>
      </c>
      <c r="E318" s="136" t="s">
        <v>941</v>
      </c>
      <c r="F318" s="136" t="s">
        <v>1883</v>
      </c>
      <c r="G318" s="136" t="s">
        <v>981</v>
      </c>
      <c r="H318" s="136" t="s">
        <v>1884</v>
      </c>
      <c r="I318" s="136" t="s">
        <v>4683</v>
      </c>
      <c r="J318" s="136" t="s">
        <v>1883</v>
      </c>
      <c r="K318" s="136" t="s">
        <v>392</v>
      </c>
      <c r="L318" s="136" t="s">
        <v>1884</v>
      </c>
      <c r="M318" s="136" t="s">
        <v>1885</v>
      </c>
      <c r="N318" s="136" t="s">
        <v>1886</v>
      </c>
      <c r="O318" s="136" t="s">
        <v>10054</v>
      </c>
      <c r="P318" s="136" t="s">
        <v>10055</v>
      </c>
      <c r="Q318" s="136" t="s">
        <v>1887</v>
      </c>
      <c r="R318" s="136" t="s">
        <v>948</v>
      </c>
      <c r="S318" s="136" t="s">
        <v>10056</v>
      </c>
      <c r="T318" s="136" t="s">
        <v>10057</v>
      </c>
      <c r="U318" s="136" t="s">
        <v>10058</v>
      </c>
      <c r="V318" s="136" t="s">
        <v>10059</v>
      </c>
      <c r="W318" s="136" t="s">
        <v>10060</v>
      </c>
      <c r="X318" s="136" t="s">
        <v>10061</v>
      </c>
      <c r="Y318" s="136" t="s">
        <v>10062</v>
      </c>
      <c r="Z318" s="136" t="s">
        <v>10063</v>
      </c>
      <c r="AA318" s="136" t="s">
        <v>10064</v>
      </c>
      <c r="AB318" s="136" t="s">
        <v>10065</v>
      </c>
      <c r="AC318" s="136" t="s">
        <v>948</v>
      </c>
      <c r="AD318" s="136" t="s">
        <v>10065</v>
      </c>
      <c r="AE318" s="136" t="s">
        <v>10066</v>
      </c>
      <c r="AF318" s="136" t="s">
        <v>10067</v>
      </c>
      <c r="AG318" s="136" t="s">
        <v>987</v>
      </c>
      <c r="AH318" s="136" t="s">
        <v>10068</v>
      </c>
      <c r="AI318" s="136" t="s">
        <v>3197</v>
      </c>
      <c r="AJ318" s="136" t="s">
        <v>1613</v>
      </c>
      <c r="AK318" s="136" t="s">
        <v>948</v>
      </c>
      <c r="AL318" s="136" t="s">
        <v>941</v>
      </c>
      <c r="AM318" s="136" t="s">
        <v>10069</v>
      </c>
      <c r="AN318" s="136" t="s">
        <v>941</v>
      </c>
      <c r="AO318" s="136" t="s">
        <v>941</v>
      </c>
      <c r="AP318" s="136" t="s">
        <v>941</v>
      </c>
      <c r="AQ318" s="136" t="s">
        <v>941</v>
      </c>
      <c r="AR318" s="136" t="s">
        <v>941</v>
      </c>
      <c r="AS318" s="136" t="s">
        <v>941</v>
      </c>
      <c r="AT318" s="136" t="s">
        <v>941</v>
      </c>
      <c r="AU318" s="136" t="s">
        <v>941</v>
      </c>
      <c r="AV318" s="136" t="s">
        <v>941</v>
      </c>
      <c r="AW318" s="136" t="s">
        <v>941</v>
      </c>
      <c r="AX318" s="136" t="s">
        <v>941</v>
      </c>
      <c r="AY318" s="136" t="s">
        <v>941</v>
      </c>
      <c r="AZ318" s="136" t="s">
        <v>941</v>
      </c>
      <c r="BA318" s="136" t="s">
        <v>941</v>
      </c>
      <c r="BB318" s="136" t="s">
        <v>941</v>
      </c>
      <c r="BC318" s="136" t="s">
        <v>941</v>
      </c>
      <c r="BD318" s="136" t="s">
        <v>941</v>
      </c>
      <c r="BE318" s="136" t="s">
        <v>941</v>
      </c>
      <c r="BF318" s="136" t="s">
        <v>941</v>
      </c>
      <c r="BG318" s="136" t="s">
        <v>941</v>
      </c>
      <c r="BH318" s="136" t="s">
        <v>941</v>
      </c>
      <c r="BI318" s="136" t="s">
        <v>941</v>
      </c>
      <c r="BJ318" s="136" t="s">
        <v>941</v>
      </c>
      <c r="BK318" s="136" t="s">
        <v>10070</v>
      </c>
      <c r="BL318" s="136" t="s">
        <v>948</v>
      </c>
      <c r="BM318" s="136" t="s">
        <v>941</v>
      </c>
      <c r="BN318" s="136" t="s">
        <v>948</v>
      </c>
      <c r="BO318" s="136" t="s">
        <v>948</v>
      </c>
      <c r="BP318" s="136" t="s">
        <v>948</v>
      </c>
      <c r="BQ318" s="136" t="s">
        <v>948</v>
      </c>
      <c r="BR318" s="136" t="s">
        <v>941</v>
      </c>
      <c r="BS318" s="136" t="s">
        <v>948</v>
      </c>
      <c r="BT318" s="136" t="s">
        <v>941</v>
      </c>
      <c r="BU318" s="136" t="s">
        <v>948</v>
      </c>
      <c r="BV318" s="136" t="s">
        <v>941</v>
      </c>
      <c r="BW318" s="136" t="s">
        <v>948</v>
      </c>
      <c r="BX318" s="136" t="s">
        <v>941</v>
      </c>
      <c r="BY318" s="136" t="s">
        <v>948</v>
      </c>
      <c r="BZ318" s="136" t="s">
        <v>941</v>
      </c>
      <c r="CA318" s="136" t="s">
        <v>948</v>
      </c>
      <c r="CB318" s="136" t="s">
        <v>10070</v>
      </c>
      <c r="CC318" s="136" t="s">
        <v>948</v>
      </c>
      <c r="CD318" s="136" t="s">
        <v>948</v>
      </c>
      <c r="CE318" s="136" t="s">
        <v>948</v>
      </c>
      <c r="CF318" s="136" t="s">
        <v>948</v>
      </c>
      <c r="CG318" s="136" t="s">
        <v>948</v>
      </c>
      <c r="CH318" s="136" t="s">
        <v>1791</v>
      </c>
      <c r="CI318" s="136" t="s">
        <v>10071</v>
      </c>
      <c r="CJ318" s="136" t="s">
        <v>948</v>
      </c>
      <c r="CK318" s="136" t="s">
        <v>948</v>
      </c>
      <c r="CL318" s="136" t="s">
        <v>948</v>
      </c>
      <c r="CM318" s="136" t="s">
        <v>948</v>
      </c>
      <c r="CN318" s="136" t="s">
        <v>10071</v>
      </c>
      <c r="CO318" s="136" t="s">
        <v>540</v>
      </c>
      <c r="CP318" s="136" t="s">
        <v>948</v>
      </c>
      <c r="CQ318" s="136" t="s">
        <v>948</v>
      </c>
      <c r="CR318" s="136" t="s">
        <v>941</v>
      </c>
      <c r="CS318" s="136" t="s">
        <v>941</v>
      </c>
      <c r="CT318" s="136" t="s">
        <v>941</v>
      </c>
      <c r="CU318" s="136" t="s">
        <v>941</v>
      </c>
      <c r="CV318" s="136" t="s">
        <v>941</v>
      </c>
      <c r="CW318" s="136" t="s">
        <v>941</v>
      </c>
      <c r="CX318" s="136" t="s">
        <v>941</v>
      </c>
      <c r="CY318" s="136" t="s">
        <v>941</v>
      </c>
      <c r="CZ318" s="136" t="s">
        <v>941</v>
      </c>
      <c r="DA318" s="136" t="s">
        <v>941</v>
      </c>
      <c r="DB318" s="136" t="s">
        <v>941</v>
      </c>
      <c r="DC318" s="136" t="s">
        <v>941</v>
      </c>
      <c r="DD318" s="136" t="s">
        <v>941</v>
      </c>
      <c r="DE318" s="136" t="s">
        <v>941</v>
      </c>
      <c r="DF318" s="136" t="s">
        <v>941</v>
      </c>
      <c r="DG318" s="136" t="s">
        <v>941</v>
      </c>
      <c r="DH318" s="136" t="s">
        <v>941</v>
      </c>
      <c r="DI318" s="136" t="s">
        <v>941</v>
      </c>
      <c r="DJ318" s="136" t="s">
        <v>1353</v>
      </c>
      <c r="DK318" s="137">
        <v>42768.616354166668</v>
      </c>
      <c r="DL318" s="136" t="s">
        <v>1353</v>
      </c>
      <c r="DM318" s="137">
        <v>42768.616354166668</v>
      </c>
      <c r="DN318" s="133">
        <v>42086.593587962961</v>
      </c>
      <c r="DO318" s="132" t="s">
        <v>957</v>
      </c>
      <c r="DP318" s="133">
        <v>42086.593587962961</v>
      </c>
    </row>
    <row r="319" spans="1:120" ht="58" x14ac:dyDescent="0.35">
      <c r="A319" s="135">
        <v>321</v>
      </c>
      <c r="B319" s="136" t="s">
        <v>4364</v>
      </c>
      <c r="C319" s="135">
        <v>620</v>
      </c>
      <c r="D319" s="135" t="b">
        <v>1</v>
      </c>
      <c r="E319" s="136" t="s">
        <v>941</v>
      </c>
      <c r="F319" s="136" t="s">
        <v>3777</v>
      </c>
      <c r="G319" s="136" t="s">
        <v>1096</v>
      </c>
      <c r="H319" s="136" t="s">
        <v>1861</v>
      </c>
      <c r="I319" s="136" t="s">
        <v>4683</v>
      </c>
      <c r="J319" s="136" t="s">
        <v>1862</v>
      </c>
      <c r="K319" s="136" t="s">
        <v>386</v>
      </c>
      <c r="L319" s="136" t="s">
        <v>1863</v>
      </c>
      <c r="M319" s="136" t="s">
        <v>1864</v>
      </c>
      <c r="N319" s="136" t="s">
        <v>1865</v>
      </c>
      <c r="O319" s="136" t="s">
        <v>10072</v>
      </c>
      <c r="P319" s="136" t="s">
        <v>10073</v>
      </c>
      <c r="Q319" s="136" t="s">
        <v>948</v>
      </c>
      <c r="R319" s="136" t="s">
        <v>948</v>
      </c>
      <c r="S319" s="136" t="s">
        <v>10074</v>
      </c>
      <c r="T319" s="136" t="s">
        <v>10075</v>
      </c>
      <c r="U319" s="136" t="s">
        <v>10076</v>
      </c>
      <c r="V319" s="136" t="s">
        <v>10077</v>
      </c>
      <c r="W319" s="136" t="s">
        <v>10078</v>
      </c>
      <c r="X319" s="136" t="s">
        <v>10079</v>
      </c>
      <c r="Y319" s="136" t="s">
        <v>10080</v>
      </c>
      <c r="Z319" s="136" t="s">
        <v>10081</v>
      </c>
      <c r="AA319" s="136" t="s">
        <v>10082</v>
      </c>
      <c r="AB319" s="136" t="s">
        <v>10083</v>
      </c>
      <c r="AC319" s="136" t="s">
        <v>948</v>
      </c>
      <c r="AD319" s="136" t="s">
        <v>10083</v>
      </c>
      <c r="AE319" s="136" t="s">
        <v>10084</v>
      </c>
      <c r="AF319" s="136" t="s">
        <v>10085</v>
      </c>
      <c r="AG319" s="136" t="s">
        <v>1680</v>
      </c>
      <c r="AH319" s="136" t="s">
        <v>10086</v>
      </c>
      <c r="AI319" s="136" t="s">
        <v>948</v>
      </c>
      <c r="AJ319" s="136" t="s">
        <v>2071</v>
      </c>
      <c r="AK319" s="136" t="s">
        <v>948</v>
      </c>
      <c r="AL319" s="136" t="s">
        <v>941</v>
      </c>
      <c r="AM319" s="136" t="s">
        <v>10087</v>
      </c>
      <c r="AN319" s="136" t="s">
        <v>941</v>
      </c>
      <c r="AO319" s="136" t="s">
        <v>941</v>
      </c>
      <c r="AP319" s="136" t="s">
        <v>941</v>
      </c>
      <c r="AQ319" s="136" t="s">
        <v>941</v>
      </c>
      <c r="AR319" s="136" t="s">
        <v>941</v>
      </c>
      <c r="AS319" s="136" t="s">
        <v>941</v>
      </c>
      <c r="AT319" s="136" t="s">
        <v>941</v>
      </c>
      <c r="AU319" s="136" t="s">
        <v>941</v>
      </c>
      <c r="AV319" s="136" t="s">
        <v>941</v>
      </c>
      <c r="AW319" s="136" t="s">
        <v>941</v>
      </c>
      <c r="AX319" s="136" t="s">
        <v>941</v>
      </c>
      <c r="AY319" s="136" t="s">
        <v>941</v>
      </c>
      <c r="AZ319" s="136" t="s">
        <v>941</v>
      </c>
      <c r="BA319" s="136" t="s">
        <v>941</v>
      </c>
      <c r="BB319" s="136" t="s">
        <v>941</v>
      </c>
      <c r="BC319" s="136" t="s">
        <v>941</v>
      </c>
      <c r="BD319" s="136" t="s">
        <v>941</v>
      </c>
      <c r="BE319" s="136" t="s">
        <v>941</v>
      </c>
      <c r="BF319" s="136" t="s">
        <v>941</v>
      </c>
      <c r="BG319" s="136" t="s">
        <v>941</v>
      </c>
      <c r="BH319" s="136" t="s">
        <v>941</v>
      </c>
      <c r="BI319" s="136" t="s">
        <v>941</v>
      </c>
      <c r="BJ319" s="136" t="s">
        <v>941</v>
      </c>
      <c r="BK319" s="136" t="s">
        <v>948</v>
      </c>
      <c r="BL319" s="136" t="s">
        <v>948</v>
      </c>
      <c r="BM319" s="136" t="s">
        <v>941</v>
      </c>
      <c r="BN319" s="136" t="s">
        <v>948</v>
      </c>
      <c r="BO319" s="136" t="s">
        <v>948</v>
      </c>
      <c r="BP319" s="136" t="s">
        <v>948</v>
      </c>
      <c r="BQ319" s="136" t="s">
        <v>948</v>
      </c>
      <c r="BR319" s="136" t="s">
        <v>941</v>
      </c>
      <c r="BS319" s="136" t="s">
        <v>948</v>
      </c>
      <c r="BT319" s="136" t="s">
        <v>941</v>
      </c>
      <c r="BU319" s="136" t="s">
        <v>948</v>
      </c>
      <c r="BV319" s="136" t="s">
        <v>941</v>
      </c>
      <c r="BW319" s="136" t="s">
        <v>948</v>
      </c>
      <c r="BX319" s="136" t="s">
        <v>941</v>
      </c>
      <c r="BY319" s="136" t="s">
        <v>948</v>
      </c>
      <c r="BZ319" s="136" t="s">
        <v>941</v>
      </c>
      <c r="CA319" s="136" t="s">
        <v>948</v>
      </c>
      <c r="CB319" s="136" t="s">
        <v>948</v>
      </c>
      <c r="CC319" s="136" t="s">
        <v>948</v>
      </c>
      <c r="CD319" s="136" t="s">
        <v>948</v>
      </c>
      <c r="CE319" s="136" t="s">
        <v>948</v>
      </c>
      <c r="CF319" s="136" t="s">
        <v>948</v>
      </c>
      <c r="CG319" s="136" t="s">
        <v>948</v>
      </c>
      <c r="CH319" s="136" t="s">
        <v>948</v>
      </c>
      <c r="CI319" s="136" t="s">
        <v>948</v>
      </c>
      <c r="CJ319" s="136" t="s">
        <v>948</v>
      </c>
      <c r="CK319" s="136" t="s">
        <v>948</v>
      </c>
      <c r="CL319" s="136" t="s">
        <v>948</v>
      </c>
      <c r="CM319" s="136" t="s">
        <v>948</v>
      </c>
      <c r="CN319" s="136" t="s">
        <v>948</v>
      </c>
      <c r="CO319" s="136" t="s">
        <v>540</v>
      </c>
      <c r="CP319" s="136" t="s">
        <v>948</v>
      </c>
      <c r="CQ319" s="136" t="s">
        <v>948</v>
      </c>
      <c r="CR319" s="136" t="s">
        <v>941</v>
      </c>
      <c r="CS319" s="136" t="s">
        <v>941</v>
      </c>
      <c r="CT319" s="136" t="s">
        <v>941</v>
      </c>
      <c r="CU319" s="136" t="s">
        <v>941</v>
      </c>
      <c r="CV319" s="136" t="s">
        <v>941</v>
      </c>
      <c r="CW319" s="136" t="s">
        <v>941</v>
      </c>
      <c r="CX319" s="136" t="s">
        <v>941</v>
      </c>
      <c r="CY319" s="136" t="s">
        <v>941</v>
      </c>
      <c r="CZ319" s="136" t="s">
        <v>941</v>
      </c>
      <c r="DA319" s="136" t="s">
        <v>941</v>
      </c>
      <c r="DB319" s="136" t="s">
        <v>941</v>
      </c>
      <c r="DC319" s="136" t="s">
        <v>941</v>
      </c>
      <c r="DD319" s="136" t="s">
        <v>941</v>
      </c>
      <c r="DE319" s="136" t="s">
        <v>941</v>
      </c>
      <c r="DF319" s="136" t="s">
        <v>941</v>
      </c>
      <c r="DG319" s="136" t="s">
        <v>941</v>
      </c>
      <c r="DH319" s="136" t="s">
        <v>941</v>
      </c>
      <c r="DI319" s="136" t="s">
        <v>941</v>
      </c>
      <c r="DJ319" s="136" t="s">
        <v>1353</v>
      </c>
      <c r="DK319" s="137">
        <v>42768.619166666664</v>
      </c>
      <c r="DL319" s="136" t="s">
        <v>1353</v>
      </c>
      <c r="DM319" s="137">
        <v>42768.619166666664</v>
      </c>
      <c r="DN319" s="133">
        <v>42086.593611111108</v>
      </c>
      <c r="DO319" s="132" t="s">
        <v>957</v>
      </c>
      <c r="DP319" s="133">
        <v>42086.593611111108</v>
      </c>
    </row>
    <row r="320" spans="1:120" ht="58" x14ac:dyDescent="0.35">
      <c r="A320" s="135">
        <v>322</v>
      </c>
      <c r="B320" s="136" t="s">
        <v>4364</v>
      </c>
      <c r="C320" s="135">
        <v>623</v>
      </c>
      <c r="D320" s="135" t="b">
        <v>1</v>
      </c>
      <c r="E320" s="136" t="s">
        <v>941</v>
      </c>
      <c r="F320" s="136" t="s">
        <v>10088</v>
      </c>
      <c r="G320" s="136" t="s">
        <v>1572</v>
      </c>
      <c r="H320" s="136" t="s">
        <v>1573</v>
      </c>
      <c r="I320" s="136" t="s">
        <v>4683</v>
      </c>
      <c r="J320" s="136" t="s">
        <v>10089</v>
      </c>
      <c r="K320" s="136" t="s">
        <v>315</v>
      </c>
      <c r="L320" s="136" t="s">
        <v>1573</v>
      </c>
      <c r="M320" s="136" t="s">
        <v>1574</v>
      </c>
      <c r="N320" s="136" t="s">
        <v>10090</v>
      </c>
      <c r="O320" s="136" t="s">
        <v>10091</v>
      </c>
      <c r="P320" s="136" t="s">
        <v>1575</v>
      </c>
      <c r="Q320" s="136" t="s">
        <v>948</v>
      </c>
      <c r="R320" s="136" t="s">
        <v>948</v>
      </c>
      <c r="S320" s="136" t="s">
        <v>10092</v>
      </c>
      <c r="T320" s="136" t="s">
        <v>3674</v>
      </c>
      <c r="U320" s="136" t="s">
        <v>10093</v>
      </c>
      <c r="V320" s="136" t="s">
        <v>1576</v>
      </c>
      <c r="W320" s="136" t="s">
        <v>1577</v>
      </c>
      <c r="X320" s="136" t="s">
        <v>1578</v>
      </c>
      <c r="Y320" s="136" t="s">
        <v>10094</v>
      </c>
      <c r="Z320" s="136" t="s">
        <v>10095</v>
      </c>
      <c r="AA320" s="136" t="s">
        <v>10096</v>
      </c>
      <c r="AB320" s="136" t="s">
        <v>10097</v>
      </c>
      <c r="AC320" s="136" t="s">
        <v>10098</v>
      </c>
      <c r="AD320" s="136" t="s">
        <v>10099</v>
      </c>
      <c r="AE320" s="136" t="s">
        <v>10100</v>
      </c>
      <c r="AF320" s="136" t="s">
        <v>10101</v>
      </c>
      <c r="AG320" s="136" t="s">
        <v>1579</v>
      </c>
      <c r="AH320" s="136" t="s">
        <v>10102</v>
      </c>
      <c r="AI320" s="136" t="s">
        <v>1877</v>
      </c>
      <c r="AJ320" s="136" t="s">
        <v>1386</v>
      </c>
      <c r="AK320" s="136" t="s">
        <v>948</v>
      </c>
      <c r="AL320" s="136" t="s">
        <v>941</v>
      </c>
      <c r="AM320" s="136" t="s">
        <v>10103</v>
      </c>
      <c r="AN320" s="136" t="s">
        <v>941</v>
      </c>
      <c r="AO320" s="136" t="s">
        <v>941</v>
      </c>
      <c r="AP320" s="136" t="s">
        <v>941</v>
      </c>
      <c r="AQ320" s="136" t="s">
        <v>941</v>
      </c>
      <c r="AR320" s="136" t="s">
        <v>941</v>
      </c>
      <c r="AS320" s="136" t="s">
        <v>941</v>
      </c>
      <c r="AT320" s="136" t="s">
        <v>941</v>
      </c>
      <c r="AU320" s="136" t="s">
        <v>941</v>
      </c>
      <c r="AV320" s="136" t="s">
        <v>941</v>
      </c>
      <c r="AW320" s="136" t="s">
        <v>941</v>
      </c>
      <c r="AX320" s="136" t="s">
        <v>941</v>
      </c>
      <c r="AY320" s="136" t="s">
        <v>941</v>
      </c>
      <c r="AZ320" s="136" t="s">
        <v>941</v>
      </c>
      <c r="BA320" s="136" t="s">
        <v>941</v>
      </c>
      <c r="BB320" s="136" t="s">
        <v>941</v>
      </c>
      <c r="BC320" s="136" t="s">
        <v>941</v>
      </c>
      <c r="BD320" s="136" t="s">
        <v>941</v>
      </c>
      <c r="BE320" s="136" t="s">
        <v>941</v>
      </c>
      <c r="BF320" s="136" t="s">
        <v>941</v>
      </c>
      <c r="BG320" s="136" t="s">
        <v>941</v>
      </c>
      <c r="BH320" s="136" t="s">
        <v>941</v>
      </c>
      <c r="BI320" s="136" t="s">
        <v>941</v>
      </c>
      <c r="BJ320" s="136" t="s">
        <v>941</v>
      </c>
      <c r="BK320" s="136" t="s">
        <v>948</v>
      </c>
      <c r="BL320" s="136" t="s">
        <v>948</v>
      </c>
      <c r="BM320" s="136" t="s">
        <v>941</v>
      </c>
      <c r="BN320" s="136" t="s">
        <v>948</v>
      </c>
      <c r="BO320" s="136" t="s">
        <v>948</v>
      </c>
      <c r="BP320" s="136" t="s">
        <v>948</v>
      </c>
      <c r="BQ320" s="136" t="s">
        <v>948</v>
      </c>
      <c r="BR320" s="136" t="s">
        <v>941</v>
      </c>
      <c r="BS320" s="136" t="s">
        <v>948</v>
      </c>
      <c r="BT320" s="136" t="s">
        <v>941</v>
      </c>
      <c r="BU320" s="136" t="s">
        <v>948</v>
      </c>
      <c r="BV320" s="136" t="s">
        <v>941</v>
      </c>
      <c r="BW320" s="136" t="s">
        <v>948</v>
      </c>
      <c r="BX320" s="136" t="s">
        <v>941</v>
      </c>
      <c r="BY320" s="136" t="s">
        <v>948</v>
      </c>
      <c r="BZ320" s="136" t="s">
        <v>941</v>
      </c>
      <c r="CA320" s="136" t="s">
        <v>948</v>
      </c>
      <c r="CB320" s="136" t="s">
        <v>948</v>
      </c>
      <c r="CC320" s="136" t="s">
        <v>948</v>
      </c>
      <c r="CD320" s="136" t="s">
        <v>948</v>
      </c>
      <c r="CE320" s="136" t="s">
        <v>948</v>
      </c>
      <c r="CF320" s="136" t="s">
        <v>948</v>
      </c>
      <c r="CG320" s="136" t="s">
        <v>948</v>
      </c>
      <c r="CH320" s="136" t="s">
        <v>948</v>
      </c>
      <c r="CI320" s="136" t="s">
        <v>948</v>
      </c>
      <c r="CJ320" s="136" t="s">
        <v>948</v>
      </c>
      <c r="CK320" s="136" t="s">
        <v>948</v>
      </c>
      <c r="CL320" s="136" t="s">
        <v>948</v>
      </c>
      <c r="CM320" s="136" t="s">
        <v>948</v>
      </c>
      <c r="CN320" s="136" t="s">
        <v>948</v>
      </c>
      <c r="CO320" s="136" t="s">
        <v>540</v>
      </c>
      <c r="CP320" s="136" t="s">
        <v>948</v>
      </c>
      <c r="CQ320" s="136" t="s">
        <v>948</v>
      </c>
      <c r="CR320" s="136" t="s">
        <v>941</v>
      </c>
      <c r="CS320" s="136" t="s">
        <v>941</v>
      </c>
      <c r="CT320" s="136" t="s">
        <v>941</v>
      </c>
      <c r="CU320" s="136" t="s">
        <v>941</v>
      </c>
      <c r="CV320" s="136" t="s">
        <v>941</v>
      </c>
      <c r="CW320" s="136" t="s">
        <v>941</v>
      </c>
      <c r="CX320" s="136" t="s">
        <v>941</v>
      </c>
      <c r="CY320" s="136" t="s">
        <v>941</v>
      </c>
      <c r="CZ320" s="136" t="s">
        <v>941</v>
      </c>
      <c r="DA320" s="136" t="s">
        <v>941</v>
      </c>
      <c r="DB320" s="136" t="s">
        <v>941</v>
      </c>
      <c r="DC320" s="136" t="s">
        <v>941</v>
      </c>
      <c r="DD320" s="136" t="s">
        <v>941</v>
      </c>
      <c r="DE320" s="136" t="s">
        <v>941</v>
      </c>
      <c r="DF320" s="136" t="s">
        <v>941</v>
      </c>
      <c r="DG320" s="136" t="s">
        <v>941</v>
      </c>
      <c r="DH320" s="136" t="s">
        <v>941</v>
      </c>
      <c r="DI320" s="136" t="s">
        <v>941</v>
      </c>
      <c r="DJ320" s="136" t="s">
        <v>1353</v>
      </c>
      <c r="DK320" s="137">
        <v>42768.621238425927</v>
      </c>
      <c r="DL320" s="136" t="s">
        <v>1353</v>
      </c>
      <c r="DM320" s="137">
        <v>42768.621238425927</v>
      </c>
      <c r="DN320" s="133">
        <v>42086.593634259261</v>
      </c>
      <c r="DO320" s="132" t="s">
        <v>957</v>
      </c>
      <c r="DP320" s="133">
        <v>42086.593634259261</v>
      </c>
    </row>
    <row r="321" spans="1:120" ht="101.5" x14ac:dyDescent="0.35">
      <c r="A321" s="135">
        <v>323</v>
      </c>
      <c r="B321" s="136" t="s">
        <v>4364</v>
      </c>
      <c r="C321" s="135">
        <v>477</v>
      </c>
      <c r="D321" s="135" t="b">
        <v>1</v>
      </c>
      <c r="E321" s="136" t="s">
        <v>941</v>
      </c>
      <c r="F321" s="136" t="s">
        <v>3950</v>
      </c>
      <c r="G321" s="136" t="s">
        <v>1158</v>
      </c>
      <c r="H321" s="136" t="s">
        <v>2436</v>
      </c>
      <c r="I321" s="136" t="s">
        <v>8797</v>
      </c>
      <c r="J321" s="136" t="s">
        <v>8584</v>
      </c>
      <c r="K321" s="136" t="s">
        <v>941</v>
      </c>
      <c r="L321" s="136" t="s">
        <v>3333</v>
      </c>
      <c r="M321" s="136" t="s">
        <v>2437</v>
      </c>
      <c r="N321" s="136" t="s">
        <v>8585</v>
      </c>
      <c r="O321" s="136" t="s">
        <v>10104</v>
      </c>
      <c r="P321" s="136" t="s">
        <v>10105</v>
      </c>
      <c r="Q321" s="136" t="s">
        <v>948</v>
      </c>
      <c r="R321" s="136" t="s">
        <v>10106</v>
      </c>
      <c r="S321" s="136" t="s">
        <v>10107</v>
      </c>
      <c r="T321" s="136" t="s">
        <v>10108</v>
      </c>
      <c r="U321" s="136" t="s">
        <v>10109</v>
      </c>
      <c r="V321" s="136" t="s">
        <v>948</v>
      </c>
      <c r="W321" s="136" t="s">
        <v>948</v>
      </c>
      <c r="X321" s="136" t="s">
        <v>948</v>
      </c>
      <c r="Y321" s="136" t="s">
        <v>10110</v>
      </c>
      <c r="Z321" s="136" t="s">
        <v>10111</v>
      </c>
      <c r="AA321" s="136" t="s">
        <v>10112</v>
      </c>
      <c r="AB321" s="136" t="s">
        <v>10113</v>
      </c>
      <c r="AC321" s="136" t="s">
        <v>948</v>
      </c>
      <c r="AD321" s="136" t="s">
        <v>10113</v>
      </c>
      <c r="AE321" s="136" t="s">
        <v>10114</v>
      </c>
      <c r="AF321" s="136" t="s">
        <v>10115</v>
      </c>
      <c r="AG321" s="136" t="s">
        <v>2438</v>
      </c>
      <c r="AH321" s="136" t="s">
        <v>10116</v>
      </c>
      <c r="AI321" s="136" t="s">
        <v>10117</v>
      </c>
      <c r="AJ321" s="136" t="s">
        <v>10118</v>
      </c>
      <c r="AK321" s="136" t="s">
        <v>1609</v>
      </c>
      <c r="AL321" s="136" t="s">
        <v>941</v>
      </c>
      <c r="AM321" s="136" t="s">
        <v>10119</v>
      </c>
      <c r="AN321" s="136" t="s">
        <v>941</v>
      </c>
      <c r="AO321" s="136" t="s">
        <v>941</v>
      </c>
      <c r="AP321" s="136" t="s">
        <v>941</v>
      </c>
      <c r="AQ321" s="136" t="s">
        <v>941</v>
      </c>
      <c r="AR321" s="136" t="s">
        <v>941</v>
      </c>
      <c r="AS321" s="136" t="s">
        <v>941</v>
      </c>
      <c r="AT321" s="136" t="s">
        <v>941</v>
      </c>
      <c r="AU321" s="136" t="s">
        <v>941</v>
      </c>
      <c r="AV321" s="136" t="s">
        <v>941</v>
      </c>
      <c r="AW321" s="136" t="s">
        <v>941</v>
      </c>
      <c r="AX321" s="136" t="s">
        <v>941</v>
      </c>
      <c r="AY321" s="136" t="s">
        <v>941</v>
      </c>
      <c r="AZ321" s="136" t="s">
        <v>941</v>
      </c>
      <c r="BA321" s="136" t="s">
        <v>941</v>
      </c>
      <c r="BB321" s="136" t="s">
        <v>941</v>
      </c>
      <c r="BC321" s="136" t="s">
        <v>941</v>
      </c>
      <c r="BD321" s="136" t="s">
        <v>941</v>
      </c>
      <c r="BE321" s="136" t="s">
        <v>941</v>
      </c>
      <c r="BF321" s="136" t="s">
        <v>941</v>
      </c>
      <c r="BG321" s="136" t="s">
        <v>941</v>
      </c>
      <c r="BH321" s="136" t="s">
        <v>941</v>
      </c>
      <c r="BI321" s="136" t="s">
        <v>941</v>
      </c>
      <c r="BJ321" s="136" t="s">
        <v>941</v>
      </c>
      <c r="BK321" s="136" t="s">
        <v>941</v>
      </c>
      <c r="BL321" s="136" t="s">
        <v>941</v>
      </c>
      <c r="BM321" s="136" t="s">
        <v>941</v>
      </c>
      <c r="BN321" s="136" t="s">
        <v>941</v>
      </c>
      <c r="BO321" s="136" t="s">
        <v>941</v>
      </c>
      <c r="BP321" s="136" t="s">
        <v>941</v>
      </c>
      <c r="BQ321" s="136" t="s">
        <v>941</v>
      </c>
      <c r="BR321" s="136" t="s">
        <v>941</v>
      </c>
      <c r="BS321" s="136" t="s">
        <v>941</v>
      </c>
      <c r="BT321" s="136" t="s">
        <v>941</v>
      </c>
      <c r="BU321" s="136" t="s">
        <v>941</v>
      </c>
      <c r="BV321" s="136" t="s">
        <v>941</v>
      </c>
      <c r="BW321" s="136" t="s">
        <v>941</v>
      </c>
      <c r="BX321" s="136" t="s">
        <v>941</v>
      </c>
      <c r="BY321" s="136" t="s">
        <v>941</v>
      </c>
      <c r="BZ321" s="136" t="s">
        <v>941</v>
      </c>
      <c r="CA321" s="136" t="s">
        <v>941</v>
      </c>
      <c r="CB321" s="136" t="s">
        <v>948</v>
      </c>
      <c r="CC321" s="136" t="s">
        <v>948</v>
      </c>
      <c r="CD321" s="136" t="s">
        <v>941</v>
      </c>
      <c r="CE321" s="136" t="s">
        <v>948</v>
      </c>
      <c r="CF321" s="136" t="s">
        <v>941</v>
      </c>
      <c r="CG321" s="136" t="s">
        <v>948</v>
      </c>
      <c r="CH321" s="136" t="s">
        <v>1227</v>
      </c>
      <c r="CI321" s="136" t="s">
        <v>10120</v>
      </c>
      <c r="CJ321" s="136" t="s">
        <v>941</v>
      </c>
      <c r="CK321" s="136" t="s">
        <v>941</v>
      </c>
      <c r="CL321" s="136" t="s">
        <v>941</v>
      </c>
      <c r="CM321" s="136" t="s">
        <v>10120</v>
      </c>
      <c r="CN321" s="136" t="s">
        <v>10120</v>
      </c>
      <c r="CO321" s="136" t="s">
        <v>10121</v>
      </c>
      <c r="CP321" s="136" t="s">
        <v>941</v>
      </c>
      <c r="CQ321" s="136" t="s">
        <v>941</v>
      </c>
      <c r="CR321" s="136" t="s">
        <v>941</v>
      </c>
      <c r="CS321" s="136" t="s">
        <v>941</v>
      </c>
      <c r="CT321" s="136" t="s">
        <v>941</v>
      </c>
      <c r="CU321" s="136" t="s">
        <v>941</v>
      </c>
      <c r="CV321" s="136" t="s">
        <v>941</v>
      </c>
      <c r="CW321" s="136" t="s">
        <v>941</v>
      </c>
      <c r="CX321" s="136" t="s">
        <v>941</v>
      </c>
      <c r="CY321" s="136" t="s">
        <v>941</v>
      </c>
      <c r="CZ321" s="136" t="s">
        <v>941</v>
      </c>
      <c r="DA321" s="136" t="s">
        <v>941</v>
      </c>
      <c r="DB321" s="136" t="s">
        <v>941</v>
      </c>
      <c r="DC321" s="136" t="s">
        <v>941</v>
      </c>
      <c r="DD321" s="136" t="s">
        <v>941</v>
      </c>
      <c r="DE321" s="136" t="s">
        <v>941</v>
      </c>
      <c r="DF321" s="136" t="s">
        <v>941</v>
      </c>
      <c r="DG321" s="136" t="s">
        <v>941</v>
      </c>
      <c r="DH321" s="136" t="s">
        <v>941</v>
      </c>
      <c r="DI321" s="136" t="s">
        <v>941</v>
      </c>
      <c r="DJ321" s="136" t="s">
        <v>1353</v>
      </c>
      <c r="DK321" s="137">
        <v>42768.674641203703</v>
      </c>
      <c r="DL321" s="136" t="s">
        <v>1353</v>
      </c>
      <c r="DM321" s="137">
        <v>42768.674641203703</v>
      </c>
      <c r="DN321" s="133">
        <v>42086.593657407408</v>
      </c>
      <c r="DO321" s="132" t="s">
        <v>957</v>
      </c>
      <c r="DP321" s="133">
        <v>42086.593657407408</v>
      </c>
    </row>
    <row r="322" spans="1:120" ht="58" x14ac:dyDescent="0.35">
      <c r="A322" s="135">
        <v>324</v>
      </c>
      <c r="B322" s="136" t="s">
        <v>4364</v>
      </c>
      <c r="C322" s="135">
        <v>367</v>
      </c>
      <c r="D322" s="135" t="b">
        <v>1</v>
      </c>
      <c r="E322" s="136" t="s">
        <v>941</v>
      </c>
      <c r="F322" s="136" t="s">
        <v>1049</v>
      </c>
      <c r="G322" s="136" t="s">
        <v>1850</v>
      </c>
      <c r="H322" s="136" t="s">
        <v>3216</v>
      </c>
      <c r="I322" s="136" t="s">
        <v>6262</v>
      </c>
      <c r="J322" s="136" t="s">
        <v>10122</v>
      </c>
      <c r="K322" s="136" t="s">
        <v>941</v>
      </c>
      <c r="L322" s="136" t="s">
        <v>10123</v>
      </c>
      <c r="M322" s="136" t="s">
        <v>1050</v>
      </c>
      <c r="N322" s="136" t="s">
        <v>10124</v>
      </c>
      <c r="O322" s="136" t="s">
        <v>10125</v>
      </c>
      <c r="P322" s="136" t="s">
        <v>10126</v>
      </c>
      <c r="Q322" s="136" t="s">
        <v>10127</v>
      </c>
      <c r="R322" s="136" t="s">
        <v>948</v>
      </c>
      <c r="S322" s="136" t="s">
        <v>10128</v>
      </c>
      <c r="T322" s="136" t="s">
        <v>10129</v>
      </c>
      <c r="U322" s="136" t="s">
        <v>10130</v>
      </c>
      <c r="V322" s="136" t="s">
        <v>10131</v>
      </c>
      <c r="W322" s="136" t="s">
        <v>10132</v>
      </c>
      <c r="X322" s="136" t="s">
        <v>10133</v>
      </c>
      <c r="Y322" s="136" t="s">
        <v>10134</v>
      </c>
      <c r="Z322" s="136" t="s">
        <v>10135</v>
      </c>
      <c r="AA322" s="136" t="s">
        <v>948</v>
      </c>
      <c r="AB322" s="136" t="s">
        <v>10136</v>
      </c>
      <c r="AC322" s="136" t="s">
        <v>10137</v>
      </c>
      <c r="AD322" s="136" t="s">
        <v>10138</v>
      </c>
      <c r="AE322" s="136" t="s">
        <v>10139</v>
      </c>
      <c r="AF322" s="136" t="s">
        <v>10140</v>
      </c>
      <c r="AG322" s="136" t="s">
        <v>2427</v>
      </c>
      <c r="AH322" s="136" t="s">
        <v>10141</v>
      </c>
      <c r="AI322" s="136" t="s">
        <v>10142</v>
      </c>
      <c r="AJ322" s="136" t="s">
        <v>10143</v>
      </c>
      <c r="AK322" s="136" t="s">
        <v>948</v>
      </c>
      <c r="AL322" s="136" t="s">
        <v>941</v>
      </c>
      <c r="AM322" s="136" t="s">
        <v>10144</v>
      </c>
      <c r="AN322" s="136" t="s">
        <v>941</v>
      </c>
      <c r="AO322" s="136" t="s">
        <v>941</v>
      </c>
      <c r="AP322" s="136" t="s">
        <v>941</v>
      </c>
      <c r="AQ322" s="136" t="s">
        <v>941</v>
      </c>
      <c r="AR322" s="136" t="s">
        <v>941</v>
      </c>
      <c r="AS322" s="136" t="s">
        <v>941</v>
      </c>
      <c r="AT322" s="136" t="s">
        <v>941</v>
      </c>
      <c r="AU322" s="136" t="s">
        <v>941</v>
      </c>
      <c r="AV322" s="136" t="s">
        <v>941</v>
      </c>
      <c r="AW322" s="136" t="s">
        <v>941</v>
      </c>
      <c r="AX322" s="136" t="s">
        <v>941</v>
      </c>
      <c r="AY322" s="136" t="s">
        <v>941</v>
      </c>
      <c r="AZ322" s="136" t="s">
        <v>941</v>
      </c>
      <c r="BA322" s="136" t="s">
        <v>941</v>
      </c>
      <c r="BB322" s="136" t="s">
        <v>941</v>
      </c>
      <c r="BC322" s="136" t="s">
        <v>941</v>
      </c>
      <c r="BD322" s="136" t="s">
        <v>941</v>
      </c>
      <c r="BE322" s="136" t="s">
        <v>941</v>
      </c>
      <c r="BF322" s="136" t="s">
        <v>941</v>
      </c>
      <c r="BG322" s="136" t="s">
        <v>941</v>
      </c>
      <c r="BH322" s="136" t="s">
        <v>941</v>
      </c>
      <c r="BI322" s="136" t="s">
        <v>941</v>
      </c>
      <c r="BJ322" s="136" t="s">
        <v>941</v>
      </c>
      <c r="BK322" s="136" t="s">
        <v>5531</v>
      </c>
      <c r="BL322" s="136" t="s">
        <v>948</v>
      </c>
      <c r="BM322" s="136" t="s">
        <v>941</v>
      </c>
      <c r="BN322" s="136" t="s">
        <v>10145</v>
      </c>
      <c r="BO322" s="136" t="s">
        <v>1397</v>
      </c>
      <c r="BP322" s="136" t="s">
        <v>10146</v>
      </c>
      <c r="BQ322" s="136" t="s">
        <v>941</v>
      </c>
      <c r="BR322" s="136" t="s">
        <v>10147</v>
      </c>
      <c r="BS322" s="136" t="s">
        <v>1485</v>
      </c>
      <c r="BT322" s="136" t="s">
        <v>1057</v>
      </c>
      <c r="BU322" s="136" t="s">
        <v>10148</v>
      </c>
      <c r="BV322" s="136" t="s">
        <v>1058</v>
      </c>
      <c r="BW322" s="136" t="s">
        <v>10149</v>
      </c>
      <c r="BX322" s="136" t="s">
        <v>941</v>
      </c>
      <c r="BY322" s="136" t="s">
        <v>941</v>
      </c>
      <c r="BZ322" s="136" t="s">
        <v>941</v>
      </c>
      <c r="CA322" s="136" t="s">
        <v>941</v>
      </c>
      <c r="CB322" s="136" t="s">
        <v>10150</v>
      </c>
      <c r="CC322" s="136" t="s">
        <v>956</v>
      </c>
      <c r="CD322" s="136" t="s">
        <v>10151</v>
      </c>
      <c r="CE322" s="136" t="s">
        <v>956</v>
      </c>
      <c r="CF322" s="136" t="s">
        <v>10152</v>
      </c>
      <c r="CG322" s="136" t="s">
        <v>10153</v>
      </c>
      <c r="CH322" s="136" t="s">
        <v>948</v>
      </c>
      <c r="CI322" s="136" t="s">
        <v>941</v>
      </c>
      <c r="CJ322" s="136" t="s">
        <v>941</v>
      </c>
      <c r="CK322" s="136" t="s">
        <v>941</v>
      </c>
      <c r="CL322" s="136" t="s">
        <v>941</v>
      </c>
      <c r="CM322" s="136" t="s">
        <v>941</v>
      </c>
      <c r="CN322" s="136" t="s">
        <v>948</v>
      </c>
      <c r="CO322" s="136" t="s">
        <v>540</v>
      </c>
      <c r="CP322" s="136" t="s">
        <v>941</v>
      </c>
      <c r="CQ322" s="136" t="s">
        <v>941</v>
      </c>
      <c r="CR322" s="136" t="s">
        <v>941</v>
      </c>
      <c r="CS322" s="136" t="s">
        <v>941</v>
      </c>
      <c r="CT322" s="136" t="s">
        <v>941</v>
      </c>
      <c r="CU322" s="136" t="s">
        <v>941</v>
      </c>
      <c r="CV322" s="136" t="s">
        <v>941</v>
      </c>
      <c r="CW322" s="136" t="s">
        <v>941</v>
      </c>
      <c r="CX322" s="136" t="s">
        <v>941</v>
      </c>
      <c r="CY322" s="136" t="s">
        <v>941</v>
      </c>
      <c r="CZ322" s="136" t="s">
        <v>941</v>
      </c>
      <c r="DA322" s="136" t="s">
        <v>941</v>
      </c>
      <c r="DB322" s="136" t="s">
        <v>941</v>
      </c>
      <c r="DC322" s="136" t="s">
        <v>941</v>
      </c>
      <c r="DD322" s="136" t="s">
        <v>941</v>
      </c>
      <c r="DE322" s="136" t="s">
        <v>941</v>
      </c>
      <c r="DF322" s="136" t="s">
        <v>941</v>
      </c>
      <c r="DG322" s="136" t="s">
        <v>941</v>
      </c>
      <c r="DH322" s="136" t="s">
        <v>941</v>
      </c>
      <c r="DI322" s="136" t="s">
        <v>941</v>
      </c>
      <c r="DJ322" s="136" t="s">
        <v>1353</v>
      </c>
      <c r="DK322" s="137">
        <v>42768.678564814814</v>
      </c>
      <c r="DL322" s="136" t="s">
        <v>1353</v>
      </c>
      <c r="DM322" s="137">
        <v>42768.678564814814</v>
      </c>
      <c r="DN322" s="133">
        <v>42086.593680555554</v>
      </c>
      <c r="DO322" s="132" t="s">
        <v>957</v>
      </c>
      <c r="DP322" s="133">
        <v>42086.593680555554</v>
      </c>
    </row>
    <row r="323" spans="1:120" ht="43.5" x14ac:dyDescent="0.35">
      <c r="A323" s="135">
        <v>325</v>
      </c>
      <c r="B323" s="136" t="s">
        <v>4364</v>
      </c>
      <c r="C323" s="135">
        <v>386</v>
      </c>
      <c r="D323" s="135" t="b">
        <v>1</v>
      </c>
      <c r="E323" s="136" t="s">
        <v>941</v>
      </c>
      <c r="F323" s="136" t="s">
        <v>10154</v>
      </c>
      <c r="G323" s="136" t="s">
        <v>981</v>
      </c>
      <c r="H323" s="136" t="s">
        <v>4171</v>
      </c>
      <c r="I323" s="136" t="s">
        <v>10155</v>
      </c>
      <c r="J323" s="136" t="s">
        <v>2581</v>
      </c>
      <c r="K323" s="136" t="s">
        <v>106</v>
      </c>
      <c r="L323" s="136" t="s">
        <v>941</v>
      </c>
      <c r="M323" s="136" t="s">
        <v>10156</v>
      </c>
      <c r="N323" s="136" t="s">
        <v>4172</v>
      </c>
      <c r="O323" s="136" t="s">
        <v>10157</v>
      </c>
      <c r="P323" s="136" t="s">
        <v>4173</v>
      </c>
      <c r="Q323" s="136" t="s">
        <v>948</v>
      </c>
      <c r="R323" s="136" t="s">
        <v>10158</v>
      </c>
      <c r="S323" s="136" t="s">
        <v>10159</v>
      </c>
      <c r="T323" s="136" t="s">
        <v>10160</v>
      </c>
      <c r="U323" s="136" t="s">
        <v>10161</v>
      </c>
      <c r="V323" s="136" t="s">
        <v>948</v>
      </c>
      <c r="W323" s="136" t="s">
        <v>948</v>
      </c>
      <c r="X323" s="136" t="s">
        <v>948</v>
      </c>
      <c r="Y323" s="136" t="s">
        <v>10162</v>
      </c>
      <c r="Z323" s="136" t="s">
        <v>948</v>
      </c>
      <c r="AA323" s="136" t="s">
        <v>10163</v>
      </c>
      <c r="AB323" s="136" t="s">
        <v>10158</v>
      </c>
      <c r="AC323" s="136" t="s">
        <v>4174</v>
      </c>
      <c r="AD323" s="136" t="s">
        <v>10164</v>
      </c>
      <c r="AE323" s="136" t="s">
        <v>10165</v>
      </c>
      <c r="AF323" s="136" t="s">
        <v>10166</v>
      </c>
      <c r="AG323" s="136" t="s">
        <v>1156</v>
      </c>
      <c r="AH323" s="136" t="s">
        <v>10167</v>
      </c>
      <c r="AI323" s="136" t="s">
        <v>948</v>
      </c>
      <c r="AJ323" s="136" t="s">
        <v>1252</v>
      </c>
      <c r="AK323" s="136" t="s">
        <v>948</v>
      </c>
      <c r="AL323" s="136" t="s">
        <v>941</v>
      </c>
      <c r="AM323" s="136" t="s">
        <v>10168</v>
      </c>
      <c r="AN323" s="136" t="s">
        <v>941</v>
      </c>
      <c r="AO323" s="136" t="s">
        <v>941</v>
      </c>
      <c r="AP323" s="136" t="s">
        <v>941</v>
      </c>
      <c r="AQ323" s="136" t="s">
        <v>941</v>
      </c>
      <c r="AR323" s="136" t="s">
        <v>941</v>
      </c>
      <c r="AS323" s="136" t="s">
        <v>941</v>
      </c>
      <c r="AT323" s="136" t="s">
        <v>941</v>
      </c>
      <c r="AU323" s="136" t="s">
        <v>941</v>
      </c>
      <c r="AV323" s="136" t="s">
        <v>941</v>
      </c>
      <c r="AW323" s="136" t="s">
        <v>941</v>
      </c>
      <c r="AX323" s="136" t="s">
        <v>941</v>
      </c>
      <c r="AY323" s="136" t="s">
        <v>941</v>
      </c>
      <c r="AZ323" s="136" t="s">
        <v>941</v>
      </c>
      <c r="BA323" s="136" t="s">
        <v>941</v>
      </c>
      <c r="BB323" s="136" t="s">
        <v>941</v>
      </c>
      <c r="BC323" s="136" t="s">
        <v>941</v>
      </c>
      <c r="BD323" s="136" t="s">
        <v>941</v>
      </c>
      <c r="BE323" s="136" t="s">
        <v>941</v>
      </c>
      <c r="BF323" s="136" t="s">
        <v>941</v>
      </c>
      <c r="BG323" s="136" t="s">
        <v>941</v>
      </c>
      <c r="BH323" s="136" t="s">
        <v>941</v>
      </c>
      <c r="BI323" s="136" t="s">
        <v>941</v>
      </c>
      <c r="BJ323" s="136" t="s">
        <v>941</v>
      </c>
      <c r="BK323" s="136" t="s">
        <v>941</v>
      </c>
      <c r="BL323" s="136" t="s">
        <v>941</v>
      </c>
      <c r="BM323" s="136" t="s">
        <v>941</v>
      </c>
      <c r="BN323" s="136" t="s">
        <v>941</v>
      </c>
      <c r="BO323" s="136" t="s">
        <v>941</v>
      </c>
      <c r="BP323" s="136" t="s">
        <v>941</v>
      </c>
      <c r="BQ323" s="136" t="s">
        <v>941</v>
      </c>
      <c r="BR323" s="136" t="s">
        <v>941</v>
      </c>
      <c r="BS323" s="136" t="s">
        <v>941</v>
      </c>
      <c r="BT323" s="136" t="s">
        <v>941</v>
      </c>
      <c r="BU323" s="136" t="s">
        <v>941</v>
      </c>
      <c r="BV323" s="136" t="s">
        <v>941</v>
      </c>
      <c r="BW323" s="136" t="s">
        <v>941</v>
      </c>
      <c r="BX323" s="136" t="s">
        <v>941</v>
      </c>
      <c r="BY323" s="136" t="s">
        <v>941</v>
      </c>
      <c r="BZ323" s="136" t="s">
        <v>941</v>
      </c>
      <c r="CA323" s="136" t="s">
        <v>941</v>
      </c>
      <c r="CB323" s="136" t="s">
        <v>948</v>
      </c>
      <c r="CC323" s="136" t="s">
        <v>948</v>
      </c>
      <c r="CD323" s="136" t="s">
        <v>941</v>
      </c>
      <c r="CE323" s="136" t="s">
        <v>948</v>
      </c>
      <c r="CF323" s="136" t="s">
        <v>941</v>
      </c>
      <c r="CG323" s="136" t="s">
        <v>948</v>
      </c>
      <c r="CH323" s="136" t="s">
        <v>948</v>
      </c>
      <c r="CI323" s="136" t="s">
        <v>941</v>
      </c>
      <c r="CJ323" s="136" t="s">
        <v>941</v>
      </c>
      <c r="CK323" s="136" t="s">
        <v>941</v>
      </c>
      <c r="CL323" s="136" t="s">
        <v>941</v>
      </c>
      <c r="CM323" s="136" t="s">
        <v>941</v>
      </c>
      <c r="CN323" s="136" t="s">
        <v>948</v>
      </c>
      <c r="CO323" s="136" t="s">
        <v>540</v>
      </c>
      <c r="CP323" s="136" t="s">
        <v>941</v>
      </c>
      <c r="CQ323" s="136" t="s">
        <v>941</v>
      </c>
      <c r="CR323" s="136" t="s">
        <v>941</v>
      </c>
      <c r="CS323" s="136" t="s">
        <v>941</v>
      </c>
      <c r="CT323" s="136" t="s">
        <v>941</v>
      </c>
      <c r="CU323" s="136" t="s">
        <v>941</v>
      </c>
      <c r="CV323" s="136" t="s">
        <v>941</v>
      </c>
      <c r="CW323" s="136" t="s">
        <v>941</v>
      </c>
      <c r="CX323" s="136" t="s">
        <v>941</v>
      </c>
      <c r="CY323" s="136" t="s">
        <v>941</v>
      </c>
      <c r="CZ323" s="136" t="s">
        <v>941</v>
      </c>
      <c r="DA323" s="136" t="s">
        <v>941</v>
      </c>
      <c r="DB323" s="136" t="s">
        <v>941</v>
      </c>
      <c r="DC323" s="136" t="s">
        <v>941</v>
      </c>
      <c r="DD323" s="136" t="s">
        <v>941</v>
      </c>
      <c r="DE323" s="136" t="s">
        <v>941</v>
      </c>
      <c r="DF323" s="136" t="s">
        <v>941</v>
      </c>
      <c r="DG323" s="136" t="s">
        <v>941</v>
      </c>
      <c r="DH323" s="136" t="s">
        <v>941</v>
      </c>
      <c r="DI323" s="136" t="s">
        <v>941</v>
      </c>
      <c r="DJ323" s="136" t="s">
        <v>1692</v>
      </c>
      <c r="DK323" s="137">
        <v>42769.382800925923</v>
      </c>
      <c r="DL323" s="136" t="s">
        <v>1692</v>
      </c>
      <c r="DM323" s="137">
        <v>42769.382800925923</v>
      </c>
      <c r="DN323" s="133">
        <v>42086.5937037037</v>
      </c>
      <c r="DO323" s="132" t="s">
        <v>957</v>
      </c>
      <c r="DP323" s="133">
        <v>42086.5937037037</v>
      </c>
    </row>
    <row r="324" spans="1:120" ht="58" x14ac:dyDescent="0.35">
      <c r="A324" s="135">
        <v>326</v>
      </c>
      <c r="B324" s="136" t="s">
        <v>4364</v>
      </c>
      <c r="C324" s="135">
        <v>627</v>
      </c>
      <c r="D324" s="135" t="b">
        <v>1</v>
      </c>
      <c r="E324" s="136" t="s">
        <v>941</v>
      </c>
      <c r="F324" s="136" t="s">
        <v>3821</v>
      </c>
      <c r="G324" s="136" t="s">
        <v>981</v>
      </c>
      <c r="H324" s="136" t="s">
        <v>1993</v>
      </c>
      <c r="I324" s="136" t="s">
        <v>4875</v>
      </c>
      <c r="J324" s="136" t="s">
        <v>1755</v>
      </c>
      <c r="K324" s="136" t="s">
        <v>427</v>
      </c>
      <c r="L324" s="136" t="s">
        <v>1757</v>
      </c>
      <c r="M324" s="136" t="s">
        <v>1758</v>
      </c>
      <c r="N324" s="136" t="s">
        <v>1759</v>
      </c>
      <c r="O324" s="136" t="s">
        <v>10169</v>
      </c>
      <c r="P324" s="136" t="s">
        <v>10170</v>
      </c>
      <c r="Q324" s="136" t="s">
        <v>948</v>
      </c>
      <c r="R324" s="136" t="s">
        <v>10171</v>
      </c>
      <c r="S324" s="136" t="s">
        <v>10172</v>
      </c>
      <c r="T324" s="136" t="s">
        <v>10173</v>
      </c>
      <c r="U324" s="136" t="s">
        <v>10174</v>
      </c>
      <c r="V324" s="136" t="s">
        <v>1994</v>
      </c>
      <c r="W324" s="136" t="s">
        <v>1995</v>
      </c>
      <c r="X324" s="136" t="s">
        <v>1996</v>
      </c>
      <c r="Y324" s="136" t="s">
        <v>10175</v>
      </c>
      <c r="Z324" s="136" t="s">
        <v>10176</v>
      </c>
      <c r="AA324" s="136" t="s">
        <v>948</v>
      </c>
      <c r="AB324" s="136" t="s">
        <v>10177</v>
      </c>
      <c r="AC324" s="136" t="s">
        <v>948</v>
      </c>
      <c r="AD324" s="136" t="s">
        <v>10177</v>
      </c>
      <c r="AE324" s="136" t="s">
        <v>10178</v>
      </c>
      <c r="AF324" s="136" t="s">
        <v>10179</v>
      </c>
      <c r="AG324" s="136" t="s">
        <v>1997</v>
      </c>
      <c r="AH324" s="136" t="s">
        <v>10180</v>
      </c>
      <c r="AI324" s="136" t="s">
        <v>1021</v>
      </c>
      <c r="AJ324" s="136" t="s">
        <v>1018</v>
      </c>
      <c r="AK324" s="136" t="s">
        <v>948</v>
      </c>
      <c r="AL324" s="136" t="s">
        <v>941</v>
      </c>
      <c r="AM324" s="136" t="s">
        <v>10181</v>
      </c>
      <c r="AN324" s="136" t="s">
        <v>941</v>
      </c>
      <c r="AO324" s="136" t="s">
        <v>941</v>
      </c>
      <c r="AP324" s="136" t="s">
        <v>941</v>
      </c>
      <c r="AQ324" s="136" t="s">
        <v>941</v>
      </c>
      <c r="AR324" s="136" t="s">
        <v>941</v>
      </c>
      <c r="AS324" s="136" t="s">
        <v>941</v>
      </c>
      <c r="AT324" s="136" t="s">
        <v>941</v>
      </c>
      <c r="AU324" s="136" t="s">
        <v>941</v>
      </c>
      <c r="AV324" s="136" t="s">
        <v>941</v>
      </c>
      <c r="AW324" s="136" t="s">
        <v>941</v>
      </c>
      <c r="AX324" s="136" t="s">
        <v>941</v>
      </c>
      <c r="AY324" s="136" t="s">
        <v>941</v>
      </c>
      <c r="AZ324" s="136" t="s">
        <v>941</v>
      </c>
      <c r="BA324" s="136" t="s">
        <v>941</v>
      </c>
      <c r="BB324" s="136" t="s">
        <v>941</v>
      </c>
      <c r="BC324" s="136" t="s">
        <v>941</v>
      </c>
      <c r="BD324" s="136" t="s">
        <v>941</v>
      </c>
      <c r="BE324" s="136" t="s">
        <v>941</v>
      </c>
      <c r="BF324" s="136" t="s">
        <v>941</v>
      </c>
      <c r="BG324" s="136" t="s">
        <v>941</v>
      </c>
      <c r="BH324" s="136" t="s">
        <v>941</v>
      </c>
      <c r="BI324" s="136" t="s">
        <v>941</v>
      </c>
      <c r="BJ324" s="136" t="s">
        <v>941</v>
      </c>
      <c r="BK324" s="136" t="s">
        <v>941</v>
      </c>
      <c r="BL324" s="136" t="s">
        <v>941</v>
      </c>
      <c r="BM324" s="136" t="s">
        <v>941</v>
      </c>
      <c r="BN324" s="136" t="s">
        <v>941</v>
      </c>
      <c r="BO324" s="136" t="s">
        <v>941</v>
      </c>
      <c r="BP324" s="136" t="s">
        <v>941</v>
      </c>
      <c r="BQ324" s="136" t="s">
        <v>941</v>
      </c>
      <c r="BR324" s="136" t="s">
        <v>941</v>
      </c>
      <c r="BS324" s="136" t="s">
        <v>941</v>
      </c>
      <c r="BT324" s="136" t="s">
        <v>941</v>
      </c>
      <c r="BU324" s="136" t="s">
        <v>941</v>
      </c>
      <c r="BV324" s="136" t="s">
        <v>941</v>
      </c>
      <c r="BW324" s="136" t="s">
        <v>941</v>
      </c>
      <c r="BX324" s="136" t="s">
        <v>941</v>
      </c>
      <c r="BY324" s="136" t="s">
        <v>941</v>
      </c>
      <c r="BZ324" s="136" t="s">
        <v>941</v>
      </c>
      <c r="CA324" s="136" t="s">
        <v>941</v>
      </c>
      <c r="CB324" s="136" t="s">
        <v>948</v>
      </c>
      <c r="CC324" s="136" t="s">
        <v>948</v>
      </c>
      <c r="CD324" s="136" t="s">
        <v>941</v>
      </c>
      <c r="CE324" s="136" t="s">
        <v>948</v>
      </c>
      <c r="CF324" s="136" t="s">
        <v>941</v>
      </c>
      <c r="CG324" s="136" t="s">
        <v>948</v>
      </c>
      <c r="CH324" s="136" t="s">
        <v>948</v>
      </c>
      <c r="CI324" s="136" t="s">
        <v>941</v>
      </c>
      <c r="CJ324" s="136" t="s">
        <v>941</v>
      </c>
      <c r="CK324" s="136" t="s">
        <v>941</v>
      </c>
      <c r="CL324" s="136" t="s">
        <v>941</v>
      </c>
      <c r="CM324" s="136" t="s">
        <v>941</v>
      </c>
      <c r="CN324" s="136" t="s">
        <v>948</v>
      </c>
      <c r="CO324" s="136" t="s">
        <v>540</v>
      </c>
      <c r="CP324" s="136" t="s">
        <v>941</v>
      </c>
      <c r="CQ324" s="136" t="s">
        <v>941</v>
      </c>
      <c r="CR324" s="136" t="s">
        <v>941</v>
      </c>
      <c r="CS324" s="136" t="s">
        <v>941</v>
      </c>
      <c r="CT324" s="136" t="s">
        <v>941</v>
      </c>
      <c r="CU324" s="136" t="s">
        <v>941</v>
      </c>
      <c r="CV324" s="136" t="s">
        <v>941</v>
      </c>
      <c r="CW324" s="136" t="s">
        <v>941</v>
      </c>
      <c r="CX324" s="136" t="s">
        <v>941</v>
      </c>
      <c r="CY324" s="136" t="s">
        <v>941</v>
      </c>
      <c r="CZ324" s="136" t="s">
        <v>941</v>
      </c>
      <c r="DA324" s="136" t="s">
        <v>941</v>
      </c>
      <c r="DB324" s="136" t="s">
        <v>941</v>
      </c>
      <c r="DC324" s="136" t="s">
        <v>941</v>
      </c>
      <c r="DD324" s="136" t="s">
        <v>941</v>
      </c>
      <c r="DE324" s="136" t="s">
        <v>941</v>
      </c>
      <c r="DF324" s="136" t="s">
        <v>941</v>
      </c>
      <c r="DG324" s="136" t="s">
        <v>941</v>
      </c>
      <c r="DH324" s="136" t="s">
        <v>941</v>
      </c>
      <c r="DI324" s="136" t="s">
        <v>941</v>
      </c>
      <c r="DJ324" s="136" t="s">
        <v>1353</v>
      </c>
      <c r="DK324" s="137">
        <v>42769.384837962964</v>
      </c>
      <c r="DL324" s="136" t="s">
        <v>1353</v>
      </c>
      <c r="DM324" s="137">
        <v>42769.384837962964</v>
      </c>
      <c r="DN324" s="133">
        <v>42086.593726851854</v>
      </c>
      <c r="DO324" s="132" t="s">
        <v>1111</v>
      </c>
      <c r="DP324" s="133">
        <v>42118.431990740741</v>
      </c>
    </row>
    <row r="325" spans="1:120" ht="58" x14ac:dyDescent="0.35">
      <c r="A325" s="135">
        <v>327</v>
      </c>
      <c r="B325" s="136" t="s">
        <v>4364</v>
      </c>
      <c r="C325" s="135">
        <v>285</v>
      </c>
      <c r="D325" s="135" t="b">
        <v>1</v>
      </c>
      <c r="E325" s="136" t="s">
        <v>941</v>
      </c>
      <c r="F325" s="136" t="s">
        <v>3315</v>
      </c>
      <c r="G325" s="136" t="s">
        <v>943</v>
      </c>
      <c r="H325" s="136" t="s">
        <v>1273</v>
      </c>
      <c r="I325" s="136" t="s">
        <v>6262</v>
      </c>
      <c r="J325" s="136" t="s">
        <v>3315</v>
      </c>
      <c r="K325" s="136" t="s">
        <v>65</v>
      </c>
      <c r="L325" s="136" t="s">
        <v>1273</v>
      </c>
      <c r="M325" s="136" t="s">
        <v>1274</v>
      </c>
      <c r="N325" s="136" t="s">
        <v>3316</v>
      </c>
      <c r="O325" s="136" t="s">
        <v>10182</v>
      </c>
      <c r="P325" s="136" t="s">
        <v>948</v>
      </c>
      <c r="Q325" s="136" t="s">
        <v>948</v>
      </c>
      <c r="R325" s="136" t="s">
        <v>948</v>
      </c>
      <c r="S325" s="136" t="s">
        <v>10182</v>
      </c>
      <c r="T325" s="136" t="s">
        <v>10183</v>
      </c>
      <c r="U325" s="136" t="s">
        <v>10184</v>
      </c>
      <c r="V325" s="136" t="s">
        <v>948</v>
      </c>
      <c r="W325" s="136" t="s">
        <v>948</v>
      </c>
      <c r="X325" s="136" t="s">
        <v>948</v>
      </c>
      <c r="Y325" s="136" t="s">
        <v>10185</v>
      </c>
      <c r="Z325" s="136" t="s">
        <v>10186</v>
      </c>
      <c r="AA325" s="136" t="s">
        <v>948</v>
      </c>
      <c r="AB325" s="136" t="s">
        <v>10187</v>
      </c>
      <c r="AC325" s="136" t="s">
        <v>10183</v>
      </c>
      <c r="AD325" s="136" t="s">
        <v>10188</v>
      </c>
      <c r="AE325" s="136" t="s">
        <v>3317</v>
      </c>
      <c r="AF325" s="136" t="s">
        <v>10189</v>
      </c>
      <c r="AG325" s="136" t="s">
        <v>1275</v>
      </c>
      <c r="AH325" s="136" t="s">
        <v>10190</v>
      </c>
      <c r="AI325" s="136" t="s">
        <v>10191</v>
      </c>
      <c r="AJ325" s="136" t="s">
        <v>1918</v>
      </c>
      <c r="AK325" s="136" t="s">
        <v>3714</v>
      </c>
      <c r="AL325" s="136" t="s">
        <v>941</v>
      </c>
      <c r="AM325" s="136" t="s">
        <v>10192</v>
      </c>
      <c r="AN325" s="136" t="s">
        <v>941</v>
      </c>
      <c r="AO325" s="136" t="s">
        <v>941</v>
      </c>
      <c r="AP325" s="136" t="s">
        <v>941</v>
      </c>
      <c r="AQ325" s="136" t="s">
        <v>941</v>
      </c>
      <c r="AR325" s="136" t="s">
        <v>941</v>
      </c>
      <c r="AS325" s="136" t="s">
        <v>941</v>
      </c>
      <c r="AT325" s="136" t="s">
        <v>941</v>
      </c>
      <c r="AU325" s="136" t="s">
        <v>941</v>
      </c>
      <c r="AV325" s="136" t="s">
        <v>941</v>
      </c>
      <c r="AW325" s="136" t="s">
        <v>941</v>
      </c>
      <c r="AX325" s="136" t="s">
        <v>941</v>
      </c>
      <c r="AY325" s="136" t="s">
        <v>941</v>
      </c>
      <c r="AZ325" s="136" t="s">
        <v>941</v>
      </c>
      <c r="BA325" s="136" t="s">
        <v>941</v>
      </c>
      <c r="BB325" s="136" t="s">
        <v>941</v>
      </c>
      <c r="BC325" s="136" t="s">
        <v>941</v>
      </c>
      <c r="BD325" s="136" t="s">
        <v>941</v>
      </c>
      <c r="BE325" s="136" t="s">
        <v>941</v>
      </c>
      <c r="BF325" s="136" t="s">
        <v>941</v>
      </c>
      <c r="BG325" s="136" t="s">
        <v>941</v>
      </c>
      <c r="BH325" s="136" t="s">
        <v>941</v>
      </c>
      <c r="BI325" s="136" t="s">
        <v>941</v>
      </c>
      <c r="BJ325" s="136" t="s">
        <v>941</v>
      </c>
      <c r="BK325" s="136" t="s">
        <v>1020</v>
      </c>
      <c r="BL325" s="136" t="s">
        <v>941</v>
      </c>
      <c r="BM325" s="136" t="s">
        <v>941</v>
      </c>
      <c r="BN325" s="136" t="s">
        <v>941</v>
      </c>
      <c r="BO325" s="136" t="s">
        <v>941</v>
      </c>
      <c r="BP325" s="136" t="s">
        <v>941</v>
      </c>
      <c r="BQ325" s="136" t="s">
        <v>941</v>
      </c>
      <c r="BR325" s="136" t="s">
        <v>941</v>
      </c>
      <c r="BS325" s="136" t="s">
        <v>941</v>
      </c>
      <c r="BT325" s="136" t="s">
        <v>941</v>
      </c>
      <c r="BU325" s="136" t="s">
        <v>941</v>
      </c>
      <c r="BV325" s="136" t="s">
        <v>941</v>
      </c>
      <c r="BW325" s="136" t="s">
        <v>941</v>
      </c>
      <c r="BX325" s="136" t="s">
        <v>941</v>
      </c>
      <c r="BY325" s="136" t="s">
        <v>941</v>
      </c>
      <c r="BZ325" s="136" t="s">
        <v>941</v>
      </c>
      <c r="CA325" s="136" t="s">
        <v>941</v>
      </c>
      <c r="CB325" s="136" t="s">
        <v>1020</v>
      </c>
      <c r="CC325" s="136" t="s">
        <v>948</v>
      </c>
      <c r="CD325" s="136" t="s">
        <v>941</v>
      </c>
      <c r="CE325" s="136" t="s">
        <v>948</v>
      </c>
      <c r="CF325" s="136" t="s">
        <v>941</v>
      </c>
      <c r="CG325" s="136" t="s">
        <v>948</v>
      </c>
      <c r="CH325" s="136" t="s">
        <v>1227</v>
      </c>
      <c r="CI325" s="136" t="s">
        <v>10193</v>
      </c>
      <c r="CJ325" s="136" t="s">
        <v>941</v>
      </c>
      <c r="CK325" s="136" t="s">
        <v>941</v>
      </c>
      <c r="CL325" s="136" t="s">
        <v>941</v>
      </c>
      <c r="CM325" s="136" t="s">
        <v>941</v>
      </c>
      <c r="CN325" s="136" t="s">
        <v>948</v>
      </c>
      <c r="CO325" s="136" t="s">
        <v>3318</v>
      </c>
      <c r="CP325" s="136" t="s">
        <v>941</v>
      </c>
      <c r="CQ325" s="136" t="s">
        <v>941</v>
      </c>
      <c r="CR325" s="136" t="s">
        <v>941</v>
      </c>
      <c r="CS325" s="136" t="s">
        <v>941</v>
      </c>
      <c r="CT325" s="136" t="s">
        <v>941</v>
      </c>
      <c r="CU325" s="136" t="s">
        <v>941</v>
      </c>
      <c r="CV325" s="136" t="s">
        <v>941</v>
      </c>
      <c r="CW325" s="136" t="s">
        <v>941</v>
      </c>
      <c r="CX325" s="136" t="s">
        <v>941</v>
      </c>
      <c r="CY325" s="136" t="s">
        <v>941</v>
      </c>
      <c r="CZ325" s="136" t="s">
        <v>941</v>
      </c>
      <c r="DA325" s="136" t="s">
        <v>941</v>
      </c>
      <c r="DB325" s="136" t="s">
        <v>941</v>
      </c>
      <c r="DC325" s="136" t="s">
        <v>941</v>
      </c>
      <c r="DD325" s="136" t="s">
        <v>941</v>
      </c>
      <c r="DE325" s="136" t="s">
        <v>941</v>
      </c>
      <c r="DF325" s="136" t="s">
        <v>941</v>
      </c>
      <c r="DG325" s="136" t="s">
        <v>941</v>
      </c>
      <c r="DH325" s="136" t="s">
        <v>941</v>
      </c>
      <c r="DI325" s="136" t="s">
        <v>941</v>
      </c>
      <c r="DJ325" s="136" t="s">
        <v>1353</v>
      </c>
      <c r="DK325" s="137">
        <v>42769.393229166664</v>
      </c>
      <c r="DL325" s="136" t="s">
        <v>1353</v>
      </c>
      <c r="DM325" s="137">
        <v>42769.393229166664</v>
      </c>
      <c r="DN325" s="133">
        <v>42086.593738425923</v>
      </c>
      <c r="DO325" s="132" t="s">
        <v>957</v>
      </c>
      <c r="DP325" s="133">
        <v>42086.593738425923</v>
      </c>
    </row>
    <row r="326" spans="1:120" ht="116" x14ac:dyDescent="0.35">
      <c r="A326" s="135">
        <v>328</v>
      </c>
      <c r="B326" s="136" t="s">
        <v>4364</v>
      </c>
      <c r="C326" s="135">
        <v>425</v>
      </c>
      <c r="D326" s="135" t="b">
        <v>1</v>
      </c>
      <c r="E326" s="136" t="s">
        <v>941</v>
      </c>
      <c r="F326" s="136" t="s">
        <v>2598</v>
      </c>
      <c r="G326" s="136" t="s">
        <v>2599</v>
      </c>
      <c r="H326" s="136" t="s">
        <v>2600</v>
      </c>
      <c r="I326" s="136" t="s">
        <v>8797</v>
      </c>
      <c r="J326" s="136" t="s">
        <v>2598</v>
      </c>
      <c r="K326" s="136" t="s">
        <v>251</v>
      </c>
      <c r="L326" s="136" t="s">
        <v>2600</v>
      </c>
      <c r="M326" s="136" t="s">
        <v>2601</v>
      </c>
      <c r="N326" s="136" t="s">
        <v>10194</v>
      </c>
      <c r="O326" s="136" t="s">
        <v>10195</v>
      </c>
      <c r="P326" s="136" t="s">
        <v>10196</v>
      </c>
      <c r="Q326" s="136" t="s">
        <v>948</v>
      </c>
      <c r="R326" s="136" t="s">
        <v>948</v>
      </c>
      <c r="S326" s="136" t="s">
        <v>10197</v>
      </c>
      <c r="T326" s="136" t="s">
        <v>10198</v>
      </c>
      <c r="U326" s="136" t="s">
        <v>10199</v>
      </c>
      <c r="V326" s="136" t="s">
        <v>948</v>
      </c>
      <c r="W326" s="136" t="s">
        <v>948</v>
      </c>
      <c r="X326" s="136" t="s">
        <v>948</v>
      </c>
      <c r="Y326" s="136" t="s">
        <v>10200</v>
      </c>
      <c r="Z326" s="136" t="s">
        <v>10201</v>
      </c>
      <c r="AA326" s="136" t="s">
        <v>10202</v>
      </c>
      <c r="AB326" s="136" t="s">
        <v>10203</v>
      </c>
      <c r="AC326" s="136" t="s">
        <v>948</v>
      </c>
      <c r="AD326" s="136" t="s">
        <v>10203</v>
      </c>
      <c r="AE326" s="136" t="s">
        <v>10204</v>
      </c>
      <c r="AF326" s="136" t="s">
        <v>10205</v>
      </c>
      <c r="AG326" s="136" t="s">
        <v>10206</v>
      </c>
      <c r="AH326" s="136" t="s">
        <v>10207</v>
      </c>
      <c r="AI326" s="136" t="s">
        <v>2555</v>
      </c>
      <c r="AJ326" s="136" t="s">
        <v>3687</v>
      </c>
      <c r="AK326" s="136" t="s">
        <v>4014</v>
      </c>
      <c r="AL326" s="136" t="s">
        <v>941</v>
      </c>
      <c r="AM326" s="136" t="s">
        <v>10208</v>
      </c>
      <c r="AN326" s="136" t="s">
        <v>941</v>
      </c>
      <c r="AO326" s="136" t="s">
        <v>941</v>
      </c>
      <c r="AP326" s="136" t="s">
        <v>941</v>
      </c>
      <c r="AQ326" s="136" t="s">
        <v>941</v>
      </c>
      <c r="AR326" s="136" t="s">
        <v>941</v>
      </c>
      <c r="AS326" s="136" t="s">
        <v>941</v>
      </c>
      <c r="AT326" s="136" t="s">
        <v>941</v>
      </c>
      <c r="AU326" s="136" t="s">
        <v>941</v>
      </c>
      <c r="AV326" s="136" t="s">
        <v>941</v>
      </c>
      <c r="AW326" s="136" t="s">
        <v>941</v>
      </c>
      <c r="AX326" s="136" t="s">
        <v>941</v>
      </c>
      <c r="AY326" s="136" t="s">
        <v>941</v>
      </c>
      <c r="AZ326" s="136" t="s">
        <v>941</v>
      </c>
      <c r="BA326" s="136" t="s">
        <v>941</v>
      </c>
      <c r="BB326" s="136" t="s">
        <v>941</v>
      </c>
      <c r="BC326" s="136" t="s">
        <v>941</v>
      </c>
      <c r="BD326" s="136" t="s">
        <v>941</v>
      </c>
      <c r="BE326" s="136" t="s">
        <v>941</v>
      </c>
      <c r="BF326" s="136" t="s">
        <v>941</v>
      </c>
      <c r="BG326" s="136" t="s">
        <v>941</v>
      </c>
      <c r="BH326" s="136" t="s">
        <v>941</v>
      </c>
      <c r="BI326" s="136" t="s">
        <v>941</v>
      </c>
      <c r="BJ326" s="136" t="s">
        <v>941</v>
      </c>
      <c r="BK326" s="136" t="s">
        <v>951</v>
      </c>
      <c r="BL326" s="136" t="s">
        <v>10209</v>
      </c>
      <c r="BM326" s="136" t="s">
        <v>1071</v>
      </c>
      <c r="BN326" s="136" t="s">
        <v>941</v>
      </c>
      <c r="BO326" s="136" t="s">
        <v>941</v>
      </c>
      <c r="BP326" s="136" t="s">
        <v>941</v>
      </c>
      <c r="BQ326" s="136" t="s">
        <v>941</v>
      </c>
      <c r="BR326" s="136" t="s">
        <v>941</v>
      </c>
      <c r="BS326" s="136" t="s">
        <v>941</v>
      </c>
      <c r="BT326" s="136" t="s">
        <v>941</v>
      </c>
      <c r="BU326" s="136" t="s">
        <v>941</v>
      </c>
      <c r="BV326" s="136" t="s">
        <v>941</v>
      </c>
      <c r="BW326" s="136" t="s">
        <v>941</v>
      </c>
      <c r="BX326" s="136" t="s">
        <v>941</v>
      </c>
      <c r="BY326" s="136" t="s">
        <v>941</v>
      </c>
      <c r="BZ326" s="136" t="s">
        <v>941</v>
      </c>
      <c r="CA326" s="136" t="s">
        <v>941</v>
      </c>
      <c r="CB326" s="136" t="s">
        <v>10210</v>
      </c>
      <c r="CC326" s="136" t="s">
        <v>948</v>
      </c>
      <c r="CD326" s="136" t="s">
        <v>941</v>
      </c>
      <c r="CE326" s="136" t="s">
        <v>948</v>
      </c>
      <c r="CF326" s="136" t="s">
        <v>941</v>
      </c>
      <c r="CG326" s="136" t="s">
        <v>948</v>
      </c>
      <c r="CH326" s="136" t="s">
        <v>1227</v>
      </c>
      <c r="CI326" s="136" t="s">
        <v>10211</v>
      </c>
      <c r="CJ326" s="136" t="s">
        <v>941</v>
      </c>
      <c r="CK326" s="136" t="s">
        <v>941</v>
      </c>
      <c r="CL326" s="136" t="s">
        <v>941</v>
      </c>
      <c r="CM326" s="136" t="s">
        <v>10211</v>
      </c>
      <c r="CN326" s="136" t="s">
        <v>10211</v>
      </c>
      <c r="CO326" s="136" t="s">
        <v>3337</v>
      </c>
      <c r="CP326" s="136" t="s">
        <v>941</v>
      </c>
      <c r="CQ326" s="136" t="s">
        <v>941</v>
      </c>
      <c r="CR326" s="136" t="s">
        <v>941</v>
      </c>
      <c r="CS326" s="136" t="s">
        <v>941</v>
      </c>
      <c r="CT326" s="136" t="s">
        <v>941</v>
      </c>
      <c r="CU326" s="136" t="s">
        <v>941</v>
      </c>
      <c r="CV326" s="136" t="s">
        <v>941</v>
      </c>
      <c r="CW326" s="136" t="s">
        <v>941</v>
      </c>
      <c r="CX326" s="136" t="s">
        <v>941</v>
      </c>
      <c r="CY326" s="136" t="s">
        <v>941</v>
      </c>
      <c r="CZ326" s="136" t="s">
        <v>941</v>
      </c>
      <c r="DA326" s="136" t="s">
        <v>941</v>
      </c>
      <c r="DB326" s="136" t="s">
        <v>941</v>
      </c>
      <c r="DC326" s="136" t="s">
        <v>941</v>
      </c>
      <c r="DD326" s="136" t="s">
        <v>941</v>
      </c>
      <c r="DE326" s="136" t="s">
        <v>941</v>
      </c>
      <c r="DF326" s="136" t="s">
        <v>941</v>
      </c>
      <c r="DG326" s="136" t="s">
        <v>941</v>
      </c>
      <c r="DH326" s="136" t="s">
        <v>941</v>
      </c>
      <c r="DI326" s="136" t="s">
        <v>941</v>
      </c>
      <c r="DJ326" s="136" t="s">
        <v>1353</v>
      </c>
      <c r="DK326" s="137">
        <v>42769.39875</v>
      </c>
      <c r="DL326" s="136" t="s">
        <v>1353</v>
      </c>
      <c r="DM326" s="137">
        <v>42769.39875</v>
      </c>
      <c r="DN326" s="133">
        <v>42086.593773148146</v>
      </c>
      <c r="DO326" s="132" t="s">
        <v>957</v>
      </c>
      <c r="DP326" s="133">
        <v>42086.593773148146</v>
      </c>
    </row>
    <row r="327" spans="1:120" ht="43.5" x14ac:dyDescent="0.35">
      <c r="A327" s="135">
        <v>329</v>
      </c>
      <c r="B327" s="136" t="s">
        <v>4364</v>
      </c>
      <c r="C327" s="135">
        <v>236</v>
      </c>
      <c r="D327" s="135" t="b">
        <v>1</v>
      </c>
      <c r="E327" s="136" t="s">
        <v>941</v>
      </c>
      <c r="F327" s="136" t="s">
        <v>1233</v>
      </c>
      <c r="G327" s="136" t="s">
        <v>981</v>
      </c>
      <c r="H327" s="136" t="s">
        <v>1234</v>
      </c>
      <c r="I327" s="136" t="s">
        <v>8797</v>
      </c>
      <c r="J327" s="136" t="s">
        <v>1233</v>
      </c>
      <c r="K327" s="136" t="s">
        <v>57</v>
      </c>
      <c r="L327" s="136" t="s">
        <v>1234</v>
      </c>
      <c r="M327" s="136" t="s">
        <v>1195</v>
      </c>
      <c r="N327" s="136" t="s">
        <v>10212</v>
      </c>
      <c r="O327" s="136" t="s">
        <v>10213</v>
      </c>
      <c r="P327" s="136" t="s">
        <v>948</v>
      </c>
      <c r="Q327" s="136" t="s">
        <v>948</v>
      </c>
      <c r="R327" s="136" t="s">
        <v>948</v>
      </c>
      <c r="S327" s="136" t="s">
        <v>10213</v>
      </c>
      <c r="T327" s="136" t="s">
        <v>10214</v>
      </c>
      <c r="U327" s="136" t="s">
        <v>10215</v>
      </c>
      <c r="V327" s="136" t="s">
        <v>948</v>
      </c>
      <c r="W327" s="136" t="s">
        <v>948</v>
      </c>
      <c r="X327" s="136" t="s">
        <v>948</v>
      </c>
      <c r="Y327" s="136" t="s">
        <v>10216</v>
      </c>
      <c r="Z327" s="136" t="s">
        <v>10217</v>
      </c>
      <c r="AA327" s="136" t="s">
        <v>948</v>
      </c>
      <c r="AB327" s="136" t="s">
        <v>10218</v>
      </c>
      <c r="AC327" s="136" t="s">
        <v>948</v>
      </c>
      <c r="AD327" s="136" t="s">
        <v>10218</v>
      </c>
      <c r="AE327" s="136" t="s">
        <v>10219</v>
      </c>
      <c r="AF327" s="136" t="s">
        <v>10220</v>
      </c>
      <c r="AG327" s="136" t="s">
        <v>1236</v>
      </c>
      <c r="AH327" s="136" t="s">
        <v>10221</v>
      </c>
      <c r="AI327" s="136" t="s">
        <v>2907</v>
      </c>
      <c r="AJ327" s="136" t="s">
        <v>1725</v>
      </c>
      <c r="AK327" s="136" t="s">
        <v>1329</v>
      </c>
      <c r="AL327" s="136" t="s">
        <v>941</v>
      </c>
      <c r="AM327" s="136" t="s">
        <v>10222</v>
      </c>
      <c r="AN327" s="136" t="s">
        <v>941</v>
      </c>
      <c r="AO327" s="136" t="s">
        <v>941</v>
      </c>
      <c r="AP327" s="136" t="s">
        <v>941</v>
      </c>
      <c r="AQ327" s="136" t="s">
        <v>941</v>
      </c>
      <c r="AR327" s="136" t="s">
        <v>941</v>
      </c>
      <c r="AS327" s="136" t="s">
        <v>941</v>
      </c>
      <c r="AT327" s="136" t="s">
        <v>941</v>
      </c>
      <c r="AU327" s="136" t="s">
        <v>941</v>
      </c>
      <c r="AV327" s="136" t="s">
        <v>941</v>
      </c>
      <c r="AW327" s="136" t="s">
        <v>941</v>
      </c>
      <c r="AX327" s="136" t="s">
        <v>941</v>
      </c>
      <c r="AY327" s="136" t="s">
        <v>941</v>
      </c>
      <c r="AZ327" s="136" t="s">
        <v>941</v>
      </c>
      <c r="BA327" s="136" t="s">
        <v>941</v>
      </c>
      <c r="BB327" s="136" t="s">
        <v>941</v>
      </c>
      <c r="BC327" s="136" t="s">
        <v>941</v>
      </c>
      <c r="BD327" s="136" t="s">
        <v>941</v>
      </c>
      <c r="BE327" s="136" t="s">
        <v>941</v>
      </c>
      <c r="BF327" s="136" t="s">
        <v>941</v>
      </c>
      <c r="BG327" s="136" t="s">
        <v>941</v>
      </c>
      <c r="BH327" s="136" t="s">
        <v>941</v>
      </c>
      <c r="BI327" s="136" t="s">
        <v>941</v>
      </c>
      <c r="BJ327" s="136" t="s">
        <v>941</v>
      </c>
      <c r="BK327" s="136" t="s">
        <v>941</v>
      </c>
      <c r="BL327" s="136" t="s">
        <v>941</v>
      </c>
      <c r="BM327" s="136" t="s">
        <v>941</v>
      </c>
      <c r="BN327" s="136" t="s">
        <v>941</v>
      </c>
      <c r="BO327" s="136" t="s">
        <v>941</v>
      </c>
      <c r="BP327" s="136" t="s">
        <v>941</v>
      </c>
      <c r="BQ327" s="136" t="s">
        <v>941</v>
      </c>
      <c r="BR327" s="136" t="s">
        <v>941</v>
      </c>
      <c r="BS327" s="136" t="s">
        <v>941</v>
      </c>
      <c r="BT327" s="136" t="s">
        <v>941</v>
      </c>
      <c r="BU327" s="136" t="s">
        <v>941</v>
      </c>
      <c r="BV327" s="136" t="s">
        <v>941</v>
      </c>
      <c r="BW327" s="136" t="s">
        <v>941</v>
      </c>
      <c r="BX327" s="136" t="s">
        <v>941</v>
      </c>
      <c r="BY327" s="136" t="s">
        <v>941</v>
      </c>
      <c r="BZ327" s="136" t="s">
        <v>941</v>
      </c>
      <c r="CA327" s="136" t="s">
        <v>941</v>
      </c>
      <c r="CB327" s="136" t="s">
        <v>948</v>
      </c>
      <c r="CC327" s="136" t="s">
        <v>948</v>
      </c>
      <c r="CD327" s="136" t="s">
        <v>941</v>
      </c>
      <c r="CE327" s="136" t="s">
        <v>948</v>
      </c>
      <c r="CF327" s="136" t="s">
        <v>941</v>
      </c>
      <c r="CG327" s="136" t="s">
        <v>948</v>
      </c>
      <c r="CH327" s="136" t="s">
        <v>948</v>
      </c>
      <c r="CI327" s="136" t="s">
        <v>941</v>
      </c>
      <c r="CJ327" s="136" t="s">
        <v>941</v>
      </c>
      <c r="CK327" s="136" t="s">
        <v>941</v>
      </c>
      <c r="CL327" s="136" t="s">
        <v>941</v>
      </c>
      <c r="CM327" s="136" t="s">
        <v>941</v>
      </c>
      <c r="CN327" s="136" t="s">
        <v>948</v>
      </c>
      <c r="CO327" s="136" t="s">
        <v>540</v>
      </c>
      <c r="CP327" s="136" t="s">
        <v>941</v>
      </c>
      <c r="CQ327" s="136" t="s">
        <v>941</v>
      </c>
      <c r="CR327" s="136" t="s">
        <v>941</v>
      </c>
      <c r="CS327" s="136" t="s">
        <v>941</v>
      </c>
      <c r="CT327" s="136" t="s">
        <v>941</v>
      </c>
      <c r="CU327" s="136" t="s">
        <v>941</v>
      </c>
      <c r="CV327" s="136" t="s">
        <v>941</v>
      </c>
      <c r="CW327" s="136" t="s">
        <v>941</v>
      </c>
      <c r="CX327" s="136" t="s">
        <v>941</v>
      </c>
      <c r="CY327" s="136" t="s">
        <v>941</v>
      </c>
      <c r="CZ327" s="136" t="s">
        <v>941</v>
      </c>
      <c r="DA327" s="136" t="s">
        <v>941</v>
      </c>
      <c r="DB327" s="136" t="s">
        <v>941</v>
      </c>
      <c r="DC327" s="136" t="s">
        <v>941</v>
      </c>
      <c r="DD327" s="136" t="s">
        <v>941</v>
      </c>
      <c r="DE327" s="136" t="s">
        <v>941</v>
      </c>
      <c r="DF327" s="136" t="s">
        <v>941</v>
      </c>
      <c r="DG327" s="136" t="s">
        <v>941</v>
      </c>
      <c r="DH327" s="136" t="s">
        <v>941</v>
      </c>
      <c r="DI327" s="136" t="s">
        <v>941</v>
      </c>
      <c r="DJ327" s="136" t="s">
        <v>1353</v>
      </c>
      <c r="DK327" s="137">
        <v>42769.441689814812</v>
      </c>
      <c r="DL327" s="136" t="s">
        <v>1353</v>
      </c>
      <c r="DM327" s="137">
        <v>42769.441689814812</v>
      </c>
      <c r="DN327" s="133">
        <v>42086.593807870369</v>
      </c>
      <c r="DO327" s="132" t="s">
        <v>957</v>
      </c>
      <c r="DP327" s="133">
        <v>42086.593807870369</v>
      </c>
    </row>
    <row r="328" spans="1:120" ht="43.5" x14ac:dyDescent="0.35">
      <c r="A328" s="135">
        <v>330</v>
      </c>
      <c r="B328" s="136" t="s">
        <v>4364</v>
      </c>
      <c r="C328" s="135">
        <v>231</v>
      </c>
      <c r="D328" s="135" t="b">
        <v>1</v>
      </c>
      <c r="E328" s="136" t="s">
        <v>941</v>
      </c>
      <c r="F328" s="136" t="s">
        <v>2650</v>
      </c>
      <c r="G328" s="136" t="s">
        <v>981</v>
      </c>
      <c r="H328" s="136" t="s">
        <v>2651</v>
      </c>
      <c r="I328" s="136" t="s">
        <v>4875</v>
      </c>
      <c r="J328" s="136" t="s">
        <v>2239</v>
      </c>
      <c r="K328" s="136" t="s">
        <v>203</v>
      </c>
      <c r="L328" s="136" t="s">
        <v>2728</v>
      </c>
      <c r="M328" s="136" t="s">
        <v>2240</v>
      </c>
      <c r="N328" s="136" t="s">
        <v>2241</v>
      </c>
      <c r="O328" s="136" t="s">
        <v>10223</v>
      </c>
      <c r="P328" s="136" t="s">
        <v>2653</v>
      </c>
      <c r="Q328" s="136" t="s">
        <v>948</v>
      </c>
      <c r="R328" s="136" t="s">
        <v>10224</v>
      </c>
      <c r="S328" s="136" t="s">
        <v>10225</v>
      </c>
      <c r="T328" s="136" t="s">
        <v>10226</v>
      </c>
      <c r="U328" s="136" t="s">
        <v>10227</v>
      </c>
      <c r="V328" s="136" t="s">
        <v>3519</v>
      </c>
      <c r="W328" s="136" t="s">
        <v>10228</v>
      </c>
      <c r="X328" s="136" t="s">
        <v>10229</v>
      </c>
      <c r="Y328" s="136" t="s">
        <v>10230</v>
      </c>
      <c r="Z328" s="136" t="s">
        <v>10231</v>
      </c>
      <c r="AA328" s="136" t="s">
        <v>948</v>
      </c>
      <c r="AB328" s="136" t="s">
        <v>10232</v>
      </c>
      <c r="AC328" s="136" t="s">
        <v>948</v>
      </c>
      <c r="AD328" s="136" t="s">
        <v>10232</v>
      </c>
      <c r="AE328" s="136" t="s">
        <v>10233</v>
      </c>
      <c r="AF328" s="136" t="s">
        <v>10234</v>
      </c>
      <c r="AG328" s="136" t="s">
        <v>2655</v>
      </c>
      <c r="AH328" s="136" t="s">
        <v>10235</v>
      </c>
      <c r="AI328" s="136" t="s">
        <v>2010</v>
      </c>
      <c r="AJ328" s="136" t="s">
        <v>1003</v>
      </c>
      <c r="AK328" s="136" t="s">
        <v>948</v>
      </c>
      <c r="AL328" s="136" t="s">
        <v>941</v>
      </c>
      <c r="AM328" s="136" t="s">
        <v>10236</v>
      </c>
      <c r="AN328" s="136" t="s">
        <v>941</v>
      </c>
      <c r="AO328" s="136" t="s">
        <v>941</v>
      </c>
      <c r="AP328" s="136" t="s">
        <v>941</v>
      </c>
      <c r="AQ328" s="136" t="s">
        <v>941</v>
      </c>
      <c r="AR328" s="136" t="s">
        <v>941</v>
      </c>
      <c r="AS328" s="136" t="s">
        <v>941</v>
      </c>
      <c r="AT328" s="136" t="s">
        <v>941</v>
      </c>
      <c r="AU328" s="136" t="s">
        <v>941</v>
      </c>
      <c r="AV328" s="136" t="s">
        <v>941</v>
      </c>
      <c r="AW328" s="136" t="s">
        <v>941</v>
      </c>
      <c r="AX328" s="136" t="s">
        <v>941</v>
      </c>
      <c r="AY328" s="136" t="s">
        <v>941</v>
      </c>
      <c r="AZ328" s="136" t="s">
        <v>941</v>
      </c>
      <c r="BA328" s="136" t="s">
        <v>941</v>
      </c>
      <c r="BB328" s="136" t="s">
        <v>941</v>
      </c>
      <c r="BC328" s="136" t="s">
        <v>941</v>
      </c>
      <c r="BD328" s="136" t="s">
        <v>941</v>
      </c>
      <c r="BE328" s="136" t="s">
        <v>941</v>
      </c>
      <c r="BF328" s="136" t="s">
        <v>941</v>
      </c>
      <c r="BG328" s="136" t="s">
        <v>941</v>
      </c>
      <c r="BH328" s="136" t="s">
        <v>941</v>
      </c>
      <c r="BI328" s="136" t="s">
        <v>941</v>
      </c>
      <c r="BJ328" s="136" t="s">
        <v>941</v>
      </c>
      <c r="BK328" s="136" t="s">
        <v>941</v>
      </c>
      <c r="BL328" s="136" t="s">
        <v>941</v>
      </c>
      <c r="BM328" s="136" t="s">
        <v>941</v>
      </c>
      <c r="BN328" s="136" t="s">
        <v>941</v>
      </c>
      <c r="BO328" s="136" t="s">
        <v>941</v>
      </c>
      <c r="BP328" s="136" t="s">
        <v>941</v>
      </c>
      <c r="BQ328" s="136" t="s">
        <v>941</v>
      </c>
      <c r="BR328" s="136" t="s">
        <v>941</v>
      </c>
      <c r="BS328" s="136" t="s">
        <v>941</v>
      </c>
      <c r="BT328" s="136" t="s">
        <v>941</v>
      </c>
      <c r="BU328" s="136" t="s">
        <v>941</v>
      </c>
      <c r="BV328" s="136" t="s">
        <v>941</v>
      </c>
      <c r="BW328" s="136" t="s">
        <v>941</v>
      </c>
      <c r="BX328" s="136" t="s">
        <v>941</v>
      </c>
      <c r="BY328" s="136" t="s">
        <v>941</v>
      </c>
      <c r="BZ328" s="136" t="s">
        <v>941</v>
      </c>
      <c r="CA328" s="136" t="s">
        <v>941</v>
      </c>
      <c r="CB328" s="136" t="s">
        <v>948</v>
      </c>
      <c r="CC328" s="136" t="s">
        <v>948</v>
      </c>
      <c r="CD328" s="136" t="s">
        <v>941</v>
      </c>
      <c r="CE328" s="136" t="s">
        <v>948</v>
      </c>
      <c r="CF328" s="136" t="s">
        <v>941</v>
      </c>
      <c r="CG328" s="136" t="s">
        <v>948</v>
      </c>
      <c r="CH328" s="136" t="s">
        <v>948</v>
      </c>
      <c r="CI328" s="136" t="s">
        <v>941</v>
      </c>
      <c r="CJ328" s="136" t="s">
        <v>941</v>
      </c>
      <c r="CK328" s="136" t="s">
        <v>941</v>
      </c>
      <c r="CL328" s="136" t="s">
        <v>941</v>
      </c>
      <c r="CM328" s="136" t="s">
        <v>941</v>
      </c>
      <c r="CN328" s="136" t="s">
        <v>948</v>
      </c>
      <c r="CO328" s="136" t="s">
        <v>540</v>
      </c>
      <c r="CP328" s="136" t="s">
        <v>941</v>
      </c>
      <c r="CQ328" s="136" t="s">
        <v>941</v>
      </c>
      <c r="CR328" s="136" t="s">
        <v>941</v>
      </c>
      <c r="CS328" s="136" t="s">
        <v>941</v>
      </c>
      <c r="CT328" s="136" t="s">
        <v>941</v>
      </c>
      <c r="CU328" s="136" t="s">
        <v>941</v>
      </c>
      <c r="CV328" s="136" t="s">
        <v>941</v>
      </c>
      <c r="CW328" s="136" t="s">
        <v>941</v>
      </c>
      <c r="CX328" s="136" t="s">
        <v>941</v>
      </c>
      <c r="CY328" s="136" t="s">
        <v>941</v>
      </c>
      <c r="CZ328" s="136" t="s">
        <v>941</v>
      </c>
      <c r="DA328" s="136" t="s">
        <v>941</v>
      </c>
      <c r="DB328" s="136" t="s">
        <v>941</v>
      </c>
      <c r="DC328" s="136" t="s">
        <v>941</v>
      </c>
      <c r="DD328" s="136" t="s">
        <v>941</v>
      </c>
      <c r="DE328" s="136" t="s">
        <v>941</v>
      </c>
      <c r="DF328" s="136" t="s">
        <v>941</v>
      </c>
      <c r="DG328" s="136" t="s">
        <v>941</v>
      </c>
      <c r="DH328" s="136" t="s">
        <v>941</v>
      </c>
      <c r="DI328" s="136" t="s">
        <v>941</v>
      </c>
      <c r="DJ328" s="136" t="s">
        <v>1353</v>
      </c>
      <c r="DK328" s="137">
        <v>42769.44803240741</v>
      </c>
      <c r="DL328" s="136" t="s">
        <v>1353</v>
      </c>
      <c r="DM328" s="137">
        <v>42769.44803240741</v>
      </c>
      <c r="DN328" s="133">
        <v>42086.593819444446</v>
      </c>
      <c r="DO328" s="132" t="s">
        <v>1353</v>
      </c>
      <c r="DP328" s="133">
        <v>42137.631898148145</v>
      </c>
    </row>
    <row r="329" spans="1:120" ht="43.5" x14ac:dyDescent="0.35">
      <c r="A329" s="135">
        <v>331</v>
      </c>
      <c r="B329" s="136" t="s">
        <v>4364</v>
      </c>
      <c r="C329" s="135">
        <v>449</v>
      </c>
      <c r="D329" s="135" t="b">
        <v>1</v>
      </c>
      <c r="E329" s="136" t="s">
        <v>941</v>
      </c>
      <c r="F329" s="136" t="s">
        <v>3981</v>
      </c>
      <c r="G329" s="136" t="s">
        <v>989</v>
      </c>
      <c r="H329" s="136" t="s">
        <v>3982</v>
      </c>
      <c r="I329" s="136" t="s">
        <v>8797</v>
      </c>
      <c r="J329" s="136" t="s">
        <v>3981</v>
      </c>
      <c r="K329" s="136" t="s">
        <v>941</v>
      </c>
      <c r="L329" s="136" t="s">
        <v>3982</v>
      </c>
      <c r="M329" s="136" t="s">
        <v>3983</v>
      </c>
      <c r="N329" s="136" t="s">
        <v>3984</v>
      </c>
      <c r="O329" s="136" t="s">
        <v>10237</v>
      </c>
      <c r="P329" s="136" t="s">
        <v>10238</v>
      </c>
      <c r="Q329" s="136" t="s">
        <v>3089</v>
      </c>
      <c r="R329" s="136" t="s">
        <v>10239</v>
      </c>
      <c r="S329" s="136" t="s">
        <v>10240</v>
      </c>
      <c r="T329" s="136" t="s">
        <v>10241</v>
      </c>
      <c r="U329" s="136" t="s">
        <v>10242</v>
      </c>
      <c r="V329" s="136" t="s">
        <v>3985</v>
      </c>
      <c r="W329" s="136" t="s">
        <v>3986</v>
      </c>
      <c r="X329" s="136" t="s">
        <v>3090</v>
      </c>
      <c r="Y329" s="136" t="s">
        <v>10243</v>
      </c>
      <c r="Z329" s="136" t="s">
        <v>10244</v>
      </c>
      <c r="AA329" s="136" t="s">
        <v>10245</v>
      </c>
      <c r="AB329" s="136" t="s">
        <v>10246</v>
      </c>
      <c r="AC329" s="136" t="s">
        <v>10247</v>
      </c>
      <c r="AD329" s="136" t="s">
        <v>10248</v>
      </c>
      <c r="AE329" s="136" t="s">
        <v>10249</v>
      </c>
      <c r="AF329" s="136" t="s">
        <v>10250</v>
      </c>
      <c r="AG329" s="136" t="s">
        <v>1989</v>
      </c>
      <c r="AH329" s="136" t="s">
        <v>10251</v>
      </c>
      <c r="AI329" s="136" t="s">
        <v>10252</v>
      </c>
      <c r="AJ329" s="136" t="s">
        <v>10253</v>
      </c>
      <c r="AK329" s="136" t="s">
        <v>948</v>
      </c>
      <c r="AL329" s="136" t="s">
        <v>941</v>
      </c>
      <c r="AM329" s="136" t="s">
        <v>10254</v>
      </c>
      <c r="AN329" s="136" t="s">
        <v>941</v>
      </c>
      <c r="AO329" s="136" t="s">
        <v>941</v>
      </c>
      <c r="AP329" s="136" t="s">
        <v>941</v>
      </c>
      <c r="AQ329" s="136" t="s">
        <v>941</v>
      </c>
      <c r="AR329" s="136" t="s">
        <v>941</v>
      </c>
      <c r="AS329" s="136" t="s">
        <v>941</v>
      </c>
      <c r="AT329" s="136" t="s">
        <v>941</v>
      </c>
      <c r="AU329" s="136" t="s">
        <v>941</v>
      </c>
      <c r="AV329" s="136" t="s">
        <v>941</v>
      </c>
      <c r="AW329" s="136" t="s">
        <v>941</v>
      </c>
      <c r="AX329" s="136" t="s">
        <v>941</v>
      </c>
      <c r="AY329" s="136" t="s">
        <v>941</v>
      </c>
      <c r="AZ329" s="136" t="s">
        <v>941</v>
      </c>
      <c r="BA329" s="136" t="s">
        <v>941</v>
      </c>
      <c r="BB329" s="136" t="s">
        <v>941</v>
      </c>
      <c r="BC329" s="136" t="s">
        <v>941</v>
      </c>
      <c r="BD329" s="136" t="s">
        <v>941</v>
      </c>
      <c r="BE329" s="136" t="s">
        <v>941</v>
      </c>
      <c r="BF329" s="136" t="s">
        <v>941</v>
      </c>
      <c r="BG329" s="136" t="s">
        <v>941</v>
      </c>
      <c r="BH329" s="136" t="s">
        <v>941</v>
      </c>
      <c r="BI329" s="136" t="s">
        <v>941</v>
      </c>
      <c r="BJ329" s="136" t="s">
        <v>941</v>
      </c>
      <c r="BK329" s="136" t="s">
        <v>1396</v>
      </c>
      <c r="BL329" s="136" t="s">
        <v>10255</v>
      </c>
      <c r="BM329" s="136" t="s">
        <v>941</v>
      </c>
      <c r="BN329" s="136" t="s">
        <v>10256</v>
      </c>
      <c r="BO329" s="136" t="s">
        <v>1018</v>
      </c>
      <c r="BP329" s="136" t="s">
        <v>941</v>
      </c>
      <c r="BQ329" s="136" t="s">
        <v>941</v>
      </c>
      <c r="BR329" s="136" t="s">
        <v>941</v>
      </c>
      <c r="BS329" s="136" t="s">
        <v>941</v>
      </c>
      <c r="BT329" s="136" t="s">
        <v>941</v>
      </c>
      <c r="BU329" s="136" t="s">
        <v>941</v>
      </c>
      <c r="BV329" s="136" t="s">
        <v>941</v>
      </c>
      <c r="BW329" s="136" t="s">
        <v>941</v>
      </c>
      <c r="BX329" s="136" t="s">
        <v>941</v>
      </c>
      <c r="BY329" s="136" t="s">
        <v>941</v>
      </c>
      <c r="BZ329" s="136" t="s">
        <v>941</v>
      </c>
      <c r="CA329" s="136" t="s">
        <v>941</v>
      </c>
      <c r="CB329" s="136" t="s">
        <v>10257</v>
      </c>
      <c r="CC329" s="136" t="s">
        <v>948</v>
      </c>
      <c r="CD329" s="136" t="s">
        <v>941</v>
      </c>
      <c r="CE329" s="136" t="s">
        <v>948</v>
      </c>
      <c r="CF329" s="136" t="s">
        <v>941</v>
      </c>
      <c r="CG329" s="136" t="s">
        <v>948</v>
      </c>
      <c r="CH329" s="136" t="s">
        <v>948</v>
      </c>
      <c r="CI329" s="136" t="s">
        <v>941</v>
      </c>
      <c r="CJ329" s="136" t="s">
        <v>941</v>
      </c>
      <c r="CK329" s="136" t="s">
        <v>941</v>
      </c>
      <c r="CL329" s="136" t="s">
        <v>941</v>
      </c>
      <c r="CM329" s="136" t="s">
        <v>941</v>
      </c>
      <c r="CN329" s="136" t="s">
        <v>948</v>
      </c>
      <c r="CO329" s="136" t="s">
        <v>540</v>
      </c>
      <c r="CP329" s="136" t="s">
        <v>941</v>
      </c>
      <c r="CQ329" s="136" t="s">
        <v>941</v>
      </c>
      <c r="CR329" s="136" t="s">
        <v>941</v>
      </c>
      <c r="CS329" s="136" t="s">
        <v>941</v>
      </c>
      <c r="CT329" s="136" t="s">
        <v>941</v>
      </c>
      <c r="CU329" s="136" t="s">
        <v>941</v>
      </c>
      <c r="CV329" s="136" t="s">
        <v>941</v>
      </c>
      <c r="CW329" s="136" t="s">
        <v>941</v>
      </c>
      <c r="CX329" s="136" t="s">
        <v>941</v>
      </c>
      <c r="CY329" s="136" t="s">
        <v>941</v>
      </c>
      <c r="CZ329" s="136" t="s">
        <v>941</v>
      </c>
      <c r="DA329" s="136" t="s">
        <v>941</v>
      </c>
      <c r="DB329" s="136" t="s">
        <v>941</v>
      </c>
      <c r="DC329" s="136" t="s">
        <v>941</v>
      </c>
      <c r="DD329" s="136" t="s">
        <v>941</v>
      </c>
      <c r="DE329" s="136" t="s">
        <v>941</v>
      </c>
      <c r="DF329" s="136" t="s">
        <v>941</v>
      </c>
      <c r="DG329" s="136" t="s">
        <v>941</v>
      </c>
      <c r="DH329" s="136" t="s">
        <v>941</v>
      </c>
      <c r="DI329" s="136" t="s">
        <v>941</v>
      </c>
      <c r="DJ329" s="136" t="s">
        <v>1353</v>
      </c>
      <c r="DK329" s="137">
        <v>42769.469236111108</v>
      </c>
      <c r="DL329" s="136" t="s">
        <v>1353</v>
      </c>
      <c r="DM329" s="137">
        <v>42769.469236111108</v>
      </c>
      <c r="DN329" s="133">
        <v>42086.593842592592</v>
      </c>
      <c r="DO329" s="132" t="s">
        <v>957</v>
      </c>
      <c r="DP329" s="133">
        <v>42086.593842592592</v>
      </c>
    </row>
    <row r="330" spans="1:120" ht="43.5" x14ac:dyDescent="0.35">
      <c r="A330" s="135">
        <v>332</v>
      </c>
      <c r="B330" s="136" t="s">
        <v>4364</v>
      </c>
      <c r="C330" s="135">
        <v>166</v>
      </c>
      <c r="D330" s="135" t="b">
        <v>1</v>
      </c>
      <c r="E330" s="136" t="s">
        <v>941</v>
      </c>
      <c r="F330" s="136" t="s">
        <v>3612</v>
      </c>
      <c r="G330" s="136" t="s">
        <v>2410</v>
      </c>
      <c r="H330" s="136" t="s">
        <v>2527</v>
      </c>
      <c r="I330" s="136" t="s">
        <v>8797</v>
      </c>
      <c r="J330" s="136" t="s">
        <v>3612</v>
      </c>
      <c r="K330" s="136" t="s">
        <v>275</v>
      </c>
      <c r="L330" s="136" t="s">
        <v>2527</v>
      </c>
      <c r="M330" s="136" t="s">
        <v>941</v>
      </c>
      <c r="N330" s="136" t="s">
        <v>3613</v>
      </c>
      <c r="O330" s="136" t="s">
        <v>10258</v>
      </c>
      <c r="P330" s="136" t="s">
        <v>10259</v>
      </c>
      <c r="Q330" s="136" t="s">
        <v>948</v>
      </c>
      <c r="R330" s="136" t="s">
        <v>948</v>
      </c>
      <c r="S330" s="136" t="s">
        <v>10260</v>
      </c>
      <c r="T330" s="136" t="s">
        <v>10261</v>
      </c>
      <c r="U330" s="136" t="s">
        <v>10262</v>
      </c>
      <c r="V330" s="136" t="s">
        <v>10263</v>
      </c>
      <c r="W330" s="136" t="s">
        <v>10261</v>
      </c>
      <c r="X330" s="136" t="s">
        <v>10264</v>
      </c>
      <c r="Y330" s="136" t="s">
        <v>10265</v>
      </c>
      <c r="Z330" s="136" t="s">
        <v>10266</v>
      </c>
      <c r="AA330" s="136" t="s">
        <v>948</v>
      </c>
      <c r="AB330" s="136" t="s">
        <v>10267</v>
      </c>
      <c r="AC330" s="136" t="s">
        <v>3614</v>
      </c>
      <c r="AD330" s="136" t="s">
        <v>10268</v>
      </c>
      <c r="AE330" s="136" t="s">
        <v>10269</v>
      </c>
      <c r="AF330" s="136" t="s">
        <v>10270</v>
      </c>
      <c r="AG330" s="136" t="s">
        <v>1352</v>
      </c>
      <c r="AH330" s="136" t="s">
        <v>10271</v>
      </c>
      <c r="AI330" s="136" t="s">
        <v>948</v>
      </c>
      <c r="AJ330" s="136" t="s">
        <v>948</v>
      </c>
      <c r="AK330" s="136" t="s">
        <v>948</v>
      </c>
      <c r="AL330" s="136" t="s">
        <v>941</v>
      </c>
      <c r="AM330" s="136" t="s">
        <v>10271</v>
      </c>
      <c r="AN330" s="136" t="s">
        <v>941</v>
      </c>
      <c r="AO330" s="136" t="s">
        <v>941</v>
      </c>
      <c r="AP330" s="136" t="s">
        <v>941</v>
      </c>
      <c r="AQ330" s="136" t="s">
        <v>941</v>
      </c>
      <c r="AR330" s="136" t="s">
        <v>941</v>
      </c>
      <c r="AS330" s="136" t="s">
        <v>941</v>
      </c>
      <c r="AT330" s="136" t="s">
        <v>941</v>
      </c>
      <c r="AU330" s="136" t="s">
        <v>941</v>
      </c>
      <c r="AV330" s="136" t="s">
        <v>941</v>
      </c>
      <c r="AW330" s="136" t="s">
        <v>941</v>
      </c>
      <c r="AX330" s="136" t="s">
        <v>941</v>
      </c>
      <c r="AY330" s="136" t="s">
        <v>941</v>
      </c>
      <c r="AZ330" s="136" t="s">
        <v>941</v>
      </c>
      <c r="BA330" s="136" t="s">
        <v>941</v>
      </c>
      <c r="BB330" s="136" t="s">
        <v>941</v>
      </c>
      <c r="BC330" s="136" t="s">
        <v>941</v>
      </c>
      <c r="BD330" s="136" t="s">
        <v>941</v>
      </c>
      <c r="BE330" s="136" t="s">
        <v>941</v>
      </c>
      <c r="BF330" s="136" t="s">
        <v>941</v>
      </c>
      <c r="BG330" s="136" t="s">
        <v>941</v>
      </c>
      <c r="BH330" s="136" t="s">
        <v>941</v>
      </c>
      <c r="BI330" s="136" t="s">
        <v>941</v>
      </c>
      <c r="BJ330" s="136" t="s">
        <v>941</v>
      </c>
      <c r="BK330" s="136" t="s">
        <v>941</v>
      </c>
      <c r="BL330" s="136" t="s">
        <v>941</v>
      </c>
      <c r="BM330" s="136" t="s">
        <v>941</v>
      </c>
      <c r="BN330" s="136" t="s">
        <v>941</v>
      </c>
      <c r="BO330" s="136" t="s">
        <v>941</v>
      </c>
      <c r="BP330" s="136" t="s">
        <v>941</v>
      </c>
      <c r="BQ330" s="136" t="s">
        <v>941</v>
      </c>
      <c r="BR330" s="136" t="s">
        <v>941</v>
      </c>
      <c r="BS330" s="136" t="s">
        <v>941</v>
      </c>
      <c r="BT330" s="136" t="s">
        <v>941</v>
      </c>
      <c r="BU330" s="136" t="s">
        <v>941</v>
      </c>
      <c r="BV330" s="136" t="s">
        <v>941</v>
      </c>
      <c r="BW330" s="136" t="s">
        <v>941</v>
      </c>
      <c r="BX330" s="136" t="s">
        <v>941</v>
      </c>
      <c r="BY330" s="136" t="s">
        <v>941</v>
      </c>
      <c r="BZ330" s="136" t="s">
        <v>941</v>
      </c>
      <c r="CA330" s="136" t="s">
        <v>941</v>
      </c>
      <c r="CB330" s="136" t="s">
        <v>948</v>
      </c>
      <c r="CC330" s="136" t="s">
        <v>948</v>
      </c>
      <c r="CD330" s="136" t="s">
        <v>941</v>
      </c>
      <c r="CE330" s="136" t="s">
        <v>948</v>
      </c>
      <c r="CF330" s="136" t="s">
        <v>941</v>
      </c>
      <c r="CG330" s="136" t="s">
        <v>948</v>
      </c>
      <c r="CH330" s="136" t="s">
        <v>948</v>
      </c>
      <c r="CI330" s="136" t="s">
        <v>941</v>
      </c>
      <c r="CJ330" s="136" t="s">
        <v>941</v>
      </c>
      <c r="CK330" s="136" t="s">
        <v>941</v>
      </c>
      <c r="CL330" s="136" t="s">
        <v>941</v>
      </c>
      <c r="CM330" s="136" t="s">
        <v>941</v>
      </c>
      <c r="CN330" s="136" t="s">
        <v>948</v>
      </c>
      <c r="CO330" s="136" t="s">
        <v>540</v>
      </c>
      <c r="CP330" s="136" t="s">
        <v>941</v>
      </c>
      <c r="CQ330" s="136" t="s">
        <v>941</v>
      </c>
      <c r="CR330" s="136" t="s">
        <v>941</v>
      </c>
      <c r="CS330" s="136" t="s">
        <v>941</v>
      </c>
      <c r="CT330" s="136" t="s">
        <v>941</v>
      </c>
      <c r="CU330" s="136" t="s">
        <v>941</v>
      </c>
      <c r="CV330" s="136" t="s">
        <v>941</v>
      </c>
      <c r="CW330" s="136" t="s">
        <v>941</v>
      </c>
      <c r="CX330" s="136" t="s">
        <v>941</v>
      </c>
      <c r="CY330" s="136" t="s">
        <v>941</v>
      </c>
      <c r="CZ330" s="136" t="s">
        <v>941</v>
      </c>
      <c r="DA330" s="136" t="s">
        <v>941</v>
      </c>
      <c r="DB330" s="136" t="s">
        <v>941</v>
      </c>
      <c r="DC330" s="136" t="s">
        <v>941</v>
      </c>
      <c r="DD330" s="136" t="s">
        <v>941</v>
      </c>
      <c r="DE330" s="136" t="s">
        <v>941</v>
      </c>
      <c r="DF330" s="136" t="s">
        <v>941</v>
      </c>
      <c r="DG330" s="136" t="s">
        <v>941</v>
      </c>
      <c r="DH330" s="136" t="s">
        <v>941</v>
      </c>
      <c r="DI330" s="136" t="s">
        <v>941</v>
      </c>
      <c r="DJ330" s="136" t="s">
        <v>1353</v>
      </c>
      <c r="DK330" s="137">
        <v>42769.478356481479</v>
      </c>
      <c r="DL330" s="136" t="s">
        <v>1353</v>
      </c>
      <c r="DM330" s="137">
        <v>42769.478356481479</v>
      </c>
      <c r="DN330" s="133">
        <v>42086.593877314815</v>
      </c>
      <c r="DO330" s="132" t="s">
        <v>957</v>
      </c>
      <c r="DP330" s="133">
        <v>42086.593877314815</v>
      </c>
    </row>
    <row r="331" spans="1:120" ht="159.5" x14ac:dyDescent="0.35">
      <c r="A331" s="135">
        <v>333</v>
      </c>
      <c r="B331" s="136" t="s">
        <v>4364</v>
      </c>
      <c r="C331" s="135">
        <v>639</v>
      </c>
      <c r="D331" s="135" t="b">
        <v>1</v>
      </c>
      <c r="E331" s="136" t="s">
        <v>941</v>
      </c>
      <c r="F331" s="136" t="s">
        <v>2846</v>
      </c>
      <c r="G331" s="136" t="s">
        <v>2847</v>
      </c>
      <c r="H331" s="136" t="s">
        <v>2848</v>
      </c>
      <c r="I331" s="136" t="s">
        <v>4875</v>
      </c>
      <c r="J331" s="136" t="s">
        <v>2849</v>
      </c>
      <c r="K331" s="136" t="s">
        <v>941</v>
      </c>
      <c r="L331" s="136" t="s">
        <v>2848</v>
      </c>
      <c r="M331" s="136" t="s">
        <v>2850</v>
      </c>
      <c r="N331" s="136" t="s">
        <v>2851</v>
      </c>
      <c r="O331" s="136" t="s">
        <v>10272</v>
      </c>
      <c r="P331" s="136" t="s">
        <v>948</v>
      </c>
      <c r="Q331" s="136" t="s">
        <v>948</v>
      </c>
      <c r="R331" s="136" t="s">
        <v>948</v>
      </c>
      <c r="S331" s="136" t="s">
        <v>10272</v>
      </c>
      <c r="T331" s="136" t="s">
        <v>10273</v>
      </c>
      <c r="U331" s="136" t="s">
        <v>10274</v>
      </c>
      <c r="V331" s="136" t="s">
        <v>10275</v>
      </c>
      <c r="W331" s="136" t="s">
        <v>10276</v>
      </c>
      <c r="X331" s="136" t="s">
        <v>10277</v>
      </c>
      <c r="Y331" s="136" t="s">
        <v>10278</v>
      </c>
      <c r="Z331" s="136" t="s">
        <v>948</v>
      </c>
      <c r="AA331" s="136" t="s">
        <v>948</v>
      </c>
      <c r="AB331" s="136" t="s">
        <v>10278</v>
      </c>
      <c r="AC331" s="136" t="s">
        <v>948</v>
      </c>
      <c r="AD331" s="136" t="s">
        <v>10278</v>
      </c>
      <c r="AE331" s="136" t="s">
        <v>10279</v>
      </c>
      <c r="AF331" s="136" t="s">
        <v>10280</v>
      </c>
      <c r="AG331" s="136" t="s">
        <v>4030</v>
      </c>
      <c r="AH331" s="136" t="s">
        <v>10281</v>
      </c>
      <c r="AI331" s="136" t="s">
        <v>1395</v>
      </c>
      <c r="AJ331" s="136" t="s">
        <v>979</v>
      </c>
      <c r="AK331" s="136" t="s">
        <v>1506</v>
      </c>
      <c r="AL331" s="136" t="s">
        <v>941</v>
      </c>
      <c r="AM331" s="136" t="s">
        <v>10282</v>
      </c>
      <c r="AN331" s="136" t="s">
        <v>941</v>
      </c>
      <c r="AO331" s="136" t="s">
        <v>941</v>
      </c>
      <c r="AP331" s="136" t="s">
        <v>941</v>
      </c>
      <c r="AQ331" s="136" t="s">
        <v>941</v>
      </c>
      <c r="AR331" s="136" t="s">
        <v>941</v>
      </c>
      <c r="AS331" s="136" t="s">
        <v>941</v>
      </c>
      <c r="AT331" s="136" t="s">
        <v>941</v>
      </c>
      <c r="AU331" s="136" t="s">
        <v>941</v>
      </c>
      <c r="AV331" s="136" t="s">
        <v>941</v>
      </c>
      <c r="AW331" s="136" t="s">
        <v>941</v>
      </c>
      <c r="AX331" s="136" t="s">
        <v>941</v>
      </c>
      <c r="AY331" s="136" t="s">
        <v>941</v>
      </c>
      <c r="AZ331" s="136" t="s">
        <v>941</v>
      </c>
      <c r="BA331" s="136" t="s">
        <v>941</v>
      </c>
      <c r="BB331" s="136" t="s">
        <v>941</v>
      </c>
      <c r="BC331" s="136" t="s">
        <v>941</v>
      </c>
      <c r="BD331" s="136" t="s">
        <v>941</v>
      </c>
      <c r="BE331" s="136" t="s">
        <v>941</v>
      </c>
      <c r="BF331" s="136" t="s">
        <v>941</v>
      </c>
      <c r="BG331" s="136" t="s">
        <v>941</v>
      </c>
      <c r="BH331" s="136" t="s">
        <v>941</v>
      </c>
      <c r="BI331" s="136" t="s">
        <v>941</v>
      </c>
      <c r="BJ331" s="136" t="s">
        <v>941</v>
      </c>
      <c r="BK331" s="136" t="s">
        <v>948</v>
      </c>
      <c r="BL331" s="136" t="s">
        <v>941</v>
      </c>
      <c r="BM331" s="136" t="s">
        <v>941</v>
      </c>
      <c r="BN331" s="136" t="s">
        <v>941</v>
      </c>
      <c r="BO331" s="136" t="s">
        <v>941</v>
      </c>
      <c r="BP331" s="136" t="s">
        <v>941</v>
      </c>
      <c r="BQ331" s="136" t="s">
        <v>941</v>
      </c>
      <c r="BR331" s="136" t="s">
        <v>941</v>
      </c>
      <c r="BS331" s="136" t="s">
        <v>941</v>
      </c>
      <c r="BT331" s="136" t="s">
        <v>941</v>
      </c>
      <c r="BU331" s="136" t="s">
        <v>941</v>
      </c>
      <c r="BV331" s="136" t="s">
        <v>941</v>
      </c>
      <c r="BW331" s="136" t="s">
        <v>941</v>
      </c>
      <c r="BX331" s="136" t="s">
        <v>941</v>
      </c>
      <c r="BY331" s="136" t="s">
        <v>941</v>
      </c>
      <c r="BZ331" s="136" t="s">
        <v>941</v>
      </c>
      <c r="CA331" s="136" t="s">
        <v>941</v>
      </c>
      <c r="CB331" s="136" t="s">
        <v>948</v>
      </c>
      <c r="CC331" s="136" t="s">
        <v>948</v>
      </c>
      <c r="CD331" s="136" t="s">
        <v>941</v>
      </c>
      <c r="CE331" s="136" t="s">
        <v>948</v>
      </c>
      <c r="CF331" s="136" t="s">
        <v>941</v>
      </c>
      <c r="CG331" s="136" t="s">
        <v>948</v>
      </c>
      <c r="CH331" s="136" t="s">
        <v>948</v>
      </c>
      <c r="CI331" s="136" t="s">
        <v>941</v>
      </c>
      <c r="CJ331" s="136" t="s">
        <v>941</v>
      </c>
      <c r="CK331" s="136" t="s">
        <v>941</v>
      </c>
      <c r="CL331" s="136" t="s">
        <v>941</v>
      </c>
      <c r="CM331" s="136" t="s">
        <v>941</v>
      </c>
      <c r="CN331" s="136" t="s">
        <v>948</v>
      </c>
      <c r="CO331" s="136" t="s">
        <v>540</v>
      </c>
      <c r="CP331" s="136" t="s">
        <v>941</v>
      </c>
      <c r="CQ331" s="136" t="s">
        <v>941</v>
      </c>
      <c r="CR331" s="136" t="s">
        <v>941</v>
      </c>
      <c r="CS331" s="136" t="s">
        <v>941</v>
      </c>
      <c r="CT331" s="136" t="s">
        <v>941</v>
      </c>
      <c r="CU331" s="136" t="s">
        <v>941</v>
      </c>
      <c r="CV331" s="136" t="s">
        <v>941</v>
      </c>
      <c r="CW331" s="136" t="s">
        <v>941</v>
      </c>
      <c r="CX331" s="136" t="s">
        <v>941</v>
      </c>
      <c r="CY331" s="136" t="s">
        <v>941</v>
      </c>
      <c r="CZ331" s="136" t="s">
        <v>941</v>
      </c>
      <c r="DA331" s="136" t="s">
        <v>941</v>
      </c>
      <c r="DB331" s="136" t="s">
        <v>10283</v>
      </c>
      <c r="DC331" s="136" t="s">
        <v>941</v>
      </c>
      <c r="DD331" s="136" t="s">
        <v>941</v>
      </c>
      <c r="DE331" s="136" t="s">
        <v>941</v>
      </c>
      <c r="DF331" s="136" t="s">
        <v>941</v>
      </c>
      <c r="DG331" s="136" t="s">
        <v>941</v>
      </c>
      <c r="DH331" s="136" t="s">
        <v>941</v>
      </c>
      <c r="DI331" s="136" t="s">
        <v>941</v>
      </c>
      <c r="DJ331" s="136" t="s">
        <v>1353</v>
      </c>
      <c r="DK331" s="137">
        <v>42769.500231481485</v>
      </c>
      <c r="DL331" s="136" t="s">
        <v>1353</v>
      </c>
      <c r="DM331" s="137">
        <v>42769.500231481485</v>
      </c>
      <c r="DN331" s="133">
        <v>42086.593900462962</v>
      </c>
      <c r="DO331" s="132" t="s">
        <v>957</v>
      </c>
      <c r="DP331" s="133">
        <v>42086.593900462962</v>
      </c>
    </row>
    <row r="332" spans="1:120" ht="58" x14ac:dyDescent="0.35">
      <c r="A332" s="135">
        <v>334</v>
      </c>
      <c r="B332" s="136" t="s">
        <v>4364</v>
      </c>
      <c r="C332" s="135">
        <v>248</v>
      </c>
      <c r="D332" s="135" t="b">
        <v>1</v>
      </c>
      <c r="E332" s="136" t="s">
        <v>941</v>
      </c>
      <c r="F332" s="136" t="s">
        <v>1372</v>
      </c>
      <c r="G332" s="136" t="s">
        <v>3410</v>
      </c>
      <c r="H332" s="136" t="s">
        <v>1373</v>
      </c>
      <c r="I332" s="136" t="s">
        <v>8797</v>
      </c>
      <c r="J332" s="136" t="s">
        <v>1372</v>
      </c>
      <c r="K332" s="136" t="s">
        <v>941</v>
      </c>
      <c r="L332" s="136" t="s">
        <v>1373</v>
      </c>
      <c r="M332" s="136" t="s">
        <v>1374</v>
      </c>
      <c r="N332" s="136" t="s">
        <v>1375</v>
      </c>
      <c r="O332" s="136" t="s">
        <v>10284</v>
      </c>
      <c r="P332" s="136" t="s">
        <v>10285</v>
      </c>
      <c r="Q332" s="136" t="s">
        <v>10286</v>
      </c>
      <c r="R332" s="136" t="s">
        <v>948</v>
      </c>
      <c r="S332" s="136" t="s">
        <v>10287</v>
      </c>
      <c r="T332" s="136" t="s">
        <v>10288</v>
      </c>
      <c r="U332" s="136" t="s">
        <v>10289</v>
      </c>
      <c r="V332" s="136" t="s">
        <v>3411</v>
      </c>
      <c r="W332" s="136" t="s">
        <v>3412</v>
      </c>
      <c r="X332" s="136" t="s">
        <v>3413</v>
      </c>
      <c r="Y332" s="136" t="s">
        <v>10290</v>
      </c>
      <c r="Z332" s="136" t="s">
        <v>10291</v>
      </c>
      <c r="AA332" s="136" t="s">
        <v>10292</v>
      </c>
      <c r="AB332" s="136" t="s">
        <v>10293</v>
      </c>
      <c r="AC332" s="136" t="s">
        <v>10294</v>
      </c>
      <c r="AD332" s="136" t="s">
        <v>10295</v>
      </c>
      <c r="AE332" s="136" t="s">
        <v>10296</v>
      </c>
      <c r="AF332" s="136" t="s">
        <v>10297</v>
      </c>
      <c r="AG332" s="136" t="s">
        <v>1377</v>
      </c>
      <c r="AH332" s="136" t="s">
        <v>10298</v>
      </c>
      <c r="AI332" s="136" t="s">
        <v>10299</v>
      </c>
      <c r="AJ332" s="136" t="s">
        <v>948</v>
      </c>
      <c r="AK332" s="136" t="s">
        <v>3977</v>
      </c>
      <c r="AL332" s="136" t="s">
        <v>941</v>
      </c>
      <c r="AM332" s="136" t="s">
        <v>10300</v>
      </c>
      <c r="AN332" s="136" t="s">
        <v>941</v>
      </c>
      <c r="AO332" s="136" t="s">
        <v>941</v>
      </c>
      <c r="AP332" s="136" t="s">
        <v>941</v>
      </c>
      <c r="AQ332" s="136" t="s">
        <v>941</v>
      </c>
      <c r="AR332" s="136" t="s">
        <v>941</v>
      </c>
      <c r="AS332" s="136" t="s">
        <v>941</v>
      </c>
      <c r="AT332" s="136" t="s">
        <v>941</v>
      </c>
      <c r="AU332" s="136" t="s">
        <v>941</v>
      </c>
      <c r="AV332" s="136" t="s">
        <v>941</v>
      </c>
      <c r="AW332" s="136" t="s">
        <v>941</v>
      </c>
      <c r="AX332" s="136" t="s">
        <v>941</v>
      </c>
      <c r="AY332" s="136" t="s">
        <v>941</v>
      </c>
      <c r="AZ332" s="136" t="s">
        <v>941</v>
      </c>
      <c r="BA332" s="136" t="s">
        <v>941</v>
      </c>
      <c r="BB332" s="136" t="s">
        <v>941</v>
      </c>
      <c r="BC332" s="136" t="s">
        <v>941</v>
      </c>
      <c r="BD332" s="136" t="s">
        <v>941</v>
      </c>
      <c r="BE332" s="136" t="s">
        <v>941</v>
      </c>
      <c r="BF332" s="136" t="s">
        <v>941</v>
      </c>
      <c r="BG332" s="136" t="s">
        <v>941</v>
      </c>
      <c r="BH332" s="136" t="s">
        <v>941</v>
      </c>
      <c r="BI332" s="136" t="s">
        <v>941</v>
      </c>
      <c r="BJ332" s="136" t="s">
        <v>941</v>
      </c>
      <c r="BK332" s="136" t="s">
        <v>1382</v>
      </c>
      <c r="BL332" s="136" t="s">
        <v>941</v>
      </c>
      <c r="BM332" s="136" t="s">
        <v>941</v>
      </c>
      <c r="BN332" s="136" t="s">
        <v>941</v>
      </c>
      <c r="BO332" s="136" t="s">
        <v>941</v>
      </c>
      <c r="BP332" s="136" t="s">
        <v>941</v>
      </c>
      <c r="BQ332" s="136" t="s">
        <v>941</v>
      </c>
      <c r="BR332" s="136" t="s">
        <v>941</v>
      </c>
      <c r="BS332" s="136" t="s">
        <v>941</v>
      </c>
      <c r="BT332" s="136" t="s">
        <v>941</v>
      </c>
      <c r="BU332" s="136" t="s">
        <v>941</v>
      </c>
      <c r="BV332" s="136" t="s">
        <v>941</v>
      </c>
      <c r="BW332" s="136" t="s">
        <v>941</v>
      </c>
      <c r="BX332" s="136" t="s">
        <v>941</v>
      </c>
      <c r="BY332" s="136" t="s">
        <v>941</v>
      </c>
      <c r="BZ332" s="136" t="s">
        <v>941</v>
      </c>
      <c r="CA332" s="136" t="s">
        <v>941</v>
      </c>
      <c r="CB332" s="136" t="s">
        <v>1382</v>
      </c>
      <c r="CC332" s="136" t="s">
        <v>948</v>
      </c>
      <c r="CD332" s="136" t="s">
        <v>941</v>
      </c>
      <c r="CE332" s="136" t="s">
        <v>948</v>
      </c>
      <c r="CF332" s="136" t="s">
        <v>941</v>
      </c>
      <c r="CG332" s="136" t="s">
        <v>948</v>
      </c>
      <c r="CH332" s="136" t="s">
        <v>2245</v>
      </c>
      <c r="CI332" s="136" t="s">
        <v>10301</v>
      </c>
      <c r="CJ332" s="136" t="s">
        <v>10301</v>
      </c>
      <c r="CK332" s="136" t="s">
        <v>941</v>
      </c>
      <c r="CL332" s="136" t="s">
        <v>941</v>
      </c>
      <c r="CM332" s="136" t="s">
        <v>941</v>
      </c>
      <c r="CN332" s="136" t="s">
        <v>10301</v>
      </c>
      <c r="CO332" s="136" t="s">
        <v>540</v>
      </c>
      <c r="CP332" s="136" t="s">
        <v>941</v>
      </c>
      <c r="CQ332" s="136" t="s">
        <v>941</v>
      </c>
      <c r="CR332" s="136" t="s">
        <v>941</v>
      </c>
      <c r="CS332" s="136" t="s">
        <v>941</v>
      </c>
      <c r="CT332" s="136" t="s">
        <v>941</v>
      </c>
      <c r="CU332" s="136" t="s">
        <v>941</v>
      </c>
      <c r="CV332" s="136" t="s">
        <v>941</v>
      </c>
      <c r="CW332" s="136" t="s">
        <v>941</v>
      </c>
      <c r="CX332" s="136" t="s">
        <v>941</v>
      </c>
      <c r="CY332" s="136" t="s">
        <v>941</v>
      </c>
      <c r="CZ332" s="136" t="s">
        <v>941</v>
      </c>
      <c r="DA332" s="136" t="s">
        <v>941</v>
      </c>
      <c r="DB332" s="136" t="s">
        <v>941</v>
      </c>
      <c r="DC332" s="136" t="s">
        <v>941</v>
      </c>
      <c r="DD332" s="136" t="s">
        <v>941</v>
      </c>
      <c r="DE332" s="136" t="s">
        <v>941</v>
      </c>
      <c r="DF332" s="136" t="s">
        <v>941</v>
      </c>
      <c r="DG332" s="136" t="s">
        <v>941</v>
      </c>
      <c r="DH332" s="136" t="s">
        <v>941</v>
      </c>
      <c r="DI332" s="136" t="s">
        <v>941</v>
      </c>
      <c r="DJ332" s="136" t="s">
        <v>1692</v>
      </c>
      <c r="DK332" s="137">
        <v>42769.504467592589</v>
      </c>
      <c r="DL332" s="136" t="s">
        <v>1353</v>
      </c>
      <c r="DM332" s="137">
        <v>42769.586469907408</v>
      </c>
      <c r="DN332" s="133">
        <v>42086.593912037039</v>
      </c>
      <c r="DO332" s="132" t="s">
        <v>957</v>
      </c>
      <c r="DP332" s="133">
        <v>42086.593912037039</v>
      </c>
    </row>
    <row r="333" spans="1:120" ht="116" x14ac:dyDescent="0.35">
      <c r="A333" s="135">
        <v>335</v>
      </c>
      <c r="B333" s="136" t="s">
        <v>4364</v>
      </c>
      <c r="C333" s="135">
        <v>432</v>
      </c>
      <c r="D333" s="135" t="b">
        <v>1</v>
      </c>
      <c r="E333" s="136" t="s">
        <v>941</v>
      </c>
      <c r="F333" s="136" t="s">
        <v>2532</v>
      </c>
      <c r="G333" s="136" t="s">
        <v>989</v>
      </c>
      <c r="H333" s="136" t="s">
        <v>2533</v>
      </c>
      <c r="I333" s="136" t="s">
        <v>8797</v>
      </c>
      <c r="J333" s="136" t="s">
        <v>2532</v>
      </c>
      <c r="K333" s="136" t="s">
        <v>278</v>
      </c>
      <c r="L333" s="136" t="s">
        <v>2533</v>
      </c>
      <c r="M333" s="136" t="s">
        <v>2534</v>
      </c>
      <c r="N333" s="136" t="s">
        <v>2535</v>
      </c>
      <c r="O333" s="136" t="s">
        <v>10302</v>
      </c>
      <c r="P333" s="136" t="s">
        <v>10303</v>
      </c>
      <c r="Q333" s="136" t="s">
        <v>10304</v>
      </c>
      <c r="R333" s="136" t="s">
        <v>10305</v>
      </c>
      <c r="S333" s="136" t="s">
        <v>10306</v>
      </c>
      <c r="T333" s="136" t="s">
        <v>10307</v>
      </c>
      <c r="U333" s="136" t="s">
        <v>10308</v>
      </c>
      <c r="V333" s="136" t="s">
        <v>2536</v>
      </c>
      <c r="W333" s="136" t="s">
        <v>2537</v>
      </c>
      <c r="X333" s="136" t="s">
        <v>2538</v>
      </c>
      <c r="Y333" s="136" t="s">
        <v>10309</v>
      </c>
      <c r="Z333" s="136" t="s">
        <v>10310</v>
      </c>
      <c r="AA333" s="136" t="s">
        <v>948</v>
      </c>
      <c r="AB333" s="136" t="s">
        <v>10311</v>
      </c>
      <c r="AC333" s="136" t="s">
        <v>10312</v>
      </c>
      <c r="AD333" s="136" t="s">
        <v>10313</v>
      </c>
      <c r="AE333" s="136" t="s">
        <v>10314</v>
      </c>
      <c r="AF333" s="136" t="s">
        <v>10315</v>
      </c>
      <c r="AG333" s="136" t="s">
        <v>1008</v>
      </c>
      <c r="AH333" s="136" t="s">
        <v>10316</v>
      </c>
      <c r="AI333" s="136" t="s">
        <v>10317</v>
      </c>
      <c r="AJ333" s="136" t="s">
        <v>2803</v>
      </c>
      <c r="AK333" s="136" t="s">
        <v>10318</v>
      </c>
      <c r="AL333" s="136" t="s">
        <v>941</v>
      </c>
      <c r="AM333" s="136" t="s">
        <v>10319</v>
      </c>
      <c r="AN333" s="136" t="s">
        <v>941</v>
      </c>
      <c r="AO333" s="136" t="s">
        <v>941</v>
      </c>
      <c r="AP333" s="136" t="s">
        <v>941</v>
      </c>
      <c r="AQ333" s="136" t="s">
        <v>941</v>
      </c>
      <c r="AR333" s="136" t="s">
        <v>941</v>
      </c>
      <c r="AS333" s="136" t="s">
        <v>941</v>
      </c>
      <c r="AT333" s="136" t="s">
        <v>941</v>
      </c>
      <c r="AU333" s="136" t="s">
        <v>941</v>
      </c>
      <c r="AV333" s="136" t="s">
        <v>941</v>
      </c>
      <c r="AW333" s="136" t="s">
        <v>941</v>
      </c>
      <c r="AX333" s="136" t="s">
        <v>941</v>
      </c>
      <c r="AY333" s="136" t="s">
        <v>941</v>
      </c>
      <c r="AZ333" s="136" t="s">
        <v>941</v>
      </c>
      <c r="BA333" s="136" t="s">
        <v>941</v>
      </c>
      <c r="BB333" s="136" t="s">
        <v>941</v>
      </c>
      <c r="BC333" s="136" t="s">
        <v>941</v>
      </c>
      <c r="BD333" s="136" t="s">
        <v>941</v>
      </c>
      <c r="BE333" s="136" t="s">
        <v>941</v>
      </c>
      <c r="BF333" s="136" t="s">
        <v>941</v>
      </c>
      <c r="BG333" s="136" t="s">
        <v>941</v>
      </c>
      <c r="BH333" s="136" t="s">
        <v>941</v>
      </c>
      <c r="BI333" s="136" t="s">
        <v>941</v>
      </c>
      <c r="BJ333" s="136" t="s">
        <v>941</v>
      </c>
      <c r="BK333" s="136" t="s">
        <v>941</v>
      </c>
      <c r="BL333" s="136" t="s">
        <v>941</v>
      </c>
      <c r="BM333" s="136" t="s">
        <v>941</v>
      </c>
      <c r="BN333" s="136" t="s">
        <v>941</v>
      </c>
      <c r="BO333" s="136" t="s">
        <v>941</v>
      </c>
      <c r="BP333" s="136" t="s">
        <v>941</v>
      </c>
      <c r="BQ333" s="136" t="s">
        <v>941</v>
      </c>
      <c r="BR333" s="136" t="s">
        <v>941</v>
      </c>
      <c r="BS333" s="136" t="s">
        <v>941</v>
      </c>
      <c r="BT333" s="136" t="s">
        <v>941</v>
      </c>
      <c r="BU333" s="136" t="s">
        <v>941</v>
      </c>
      <c r="BV333" s="136" t="s">
        <v>941</v>
      </c>
      <c r="BW333" s="136" t="s">
        <v>941</v>
      </c>
      <c r="BX333" s="136" t="s">
        <v>941</v>
      </c>
      <c r="BY333" s="136" t="s">
        <v>941</v>
      </c>
      <c r="BZ333" s="136" t="s">
        <v>941</v>
      </c>
      <c r="CA333" s="136" t="s">
        <v>941</v>
      </c>
      <c r="CB333" s="136" t="s">
        <v>948</v>
      </c>
      <c r="CC333" s="136" t="s">
        <v>948</v>
      </c>
      <c r="CD333" s="136" t="s">
        <v>941</v>
      </c>
      <c r="CE333" s="136" t="s">
        <v>948</v>
      </c>
      <c r="CF333" s="136" t="s">
        <v>941</v>
      </c>
      <c r="CG333" s="136" t="s">
        <v>948</v>
      </c>
      <c r="CH333" s="136" t="s">
        <v>948</v>
      </c>
      <c r="CI333" s="136" t="s">
        <v>941</v>
      </c>
      <c r="CJ333" s="136" t="s">
        <v>941</v>
      </c>
      <c r="CK333" s="136" t="s">
        <v>941</v>
      </c>
      <c r="CL333" s="136" t="s">
        <v>941</v>
      </c>
      <c r="CM333" s="136" t="s">
        <v>941</v>
      </c>
      <c r="CN333" s="136" t="s">
        <v>948</v>
      </c>
      <c r="CO333" s="136" t="s">
        <v>540</v>
      </c>
      <c r="CP333" s="136" t="s">
        <v>941</v>
      </c>
      <c r="CQ333" s="136" t="s">
        <v>941</v>
      </c>
      <c r="CR333" s="136" t="s">
        <v>941</v>
      </c>
      <c r="CS333" s="136" t="s">
        <v>941</v>
      </c>
      <c r="CT333" s="136" t="s">
        <v>941</v>
      </c>
      <c r="CU333" s="136" t="s">
        <v>941</v>
      </c>
      <c r="CV333" s="136" t="s">
        <v>941</v>
      </c>
      <c r="CW333" s="136" t="s">
        <v>10320</v>
      </c>
      <c r="CX333" s="136" t="s">
        <v>941</v>
      </c>
      <c r="CY333" s="136" t="s">
        <v>941</v>
      </c>
      <c r="CZ333" s="136" t="s">
        <v>941</v>
      </c>
      <c r="DA333" s="136" t="s">
        <v>941</v>
      </c>
      <c r="DB333" s="136" t="s">
        <v>941</v>
      </c>
      <c r="DC333" s="136" t="s">
        <v>941</v>
      </c>
      <c r="DD333" s="136" t="s">
        <v>941</v>
      </c>
      <c r="DE333" s="136" t="s">
        <v>941</v>
      </c>
      <c r="DF333" s="136" t="s">
        <v>941</v>
      </c>
      <c r="DG333" s="136" t="s">
        <v>941</v>
      </c>
      <c r="DH333" s="136" t="s">
        <v>941</v>
      </c>
      <c r="DI333" s="136" t="s">
        <v>941</v>
      </c>
      <c r="DJ333" s="136" t="s">
        <v>1692</v>
      </c>
      <c r="DK333" s="137">
        <v>42769.510185185187</v>
      </c>
      <c r="DL333" s="136" t="s">
        <v>1692</v>
      </c>
      <c r="DM333" s="137">
        <v>42769.510185185187</v>
      </c>
      <c r="DN333" s="133">
        <v>42086.593935185185</v>
      </c>
      <c r="DO333" s="132" t="s">
        <v>957</v>
      </c>
      <c r="DP333" s="133">
        <v>42086.593935185185</v>
      </c>
    </row>
    <row r="334" spans="1:120" ht="87" x14ac:dyDescent="0.35">
      <c r="A334" s="135">
        <v>336</v>
      </c>
      <c r="B334" s="136" t="s">
        <v>4364</v>
      </c>
      <c r="C334" s="135">
        <v>197</v>
      </c>
      <c r="D334" s="135" t="b">
        <v>1</v>
      </c>
      <c r="E334" s="136" t="s">
        <v>941</v>
      </c>
      <c r="F334" s="136" t="s">
        <v>1215</v>
      </c>
      <c r="G334" s="136" t="s">
        <v>1148</v>
      </c>
      <c r="H334" s="136" t="s">
        <v>1216</v>
      </c>
      <c r="I334" s="136" t="s">
        <v>8797</v>
      </c>
      <c r="J334" s="136" t="s">
        <v>1217</v>
      </c>
      <c r="K334" s="136" t="s">
        <v>55</v>
      </c>
      <c r="L334" s="136" t="s">
        <v>1216</v>
      </c>
      <c r="M334" s="136" t="s">
        <v>1218</v>
      </c>
      <c r="N334" s="136" t="s">
        <v>1219</v>
      </c>
      <c r="O334" s="136" t="s">
        <v>10321</v>
      </c>
      <c r="P334" s="136" t="s">
        <v>10322</v>
      </c>
      <c r="Q334" s="136" t="s">
        <v>948</v>
      </c>
      <c r="R334" s="136" t="s">
        <v>10323</v>
      </c>
      <c r="S334" s="136" t="s">
        <v>10324</v>
      </c>
      <c r="T334" s="136" t="s">
        <v>10325</v>
      </c>
      <c r="U334" s="136" t="s">
        <v>10326</v>
      </c>
      <c r="V334" s="136" t="s">
        <v>10327</v>
      </c>
      <c r="W334" s="136" t="s">
        <v>1220</v>
      </c>
      <c r="X334" s="136" t="s">
        <v>10328</v>
      </c>
      <c r="Y334" s="136" t="s">
        <v>948</v>
      </c>
      <c r="Z334" s="136" t="s">
        <v>948</v>
      </c>
      <c r="AA334" s="136" t="s">
        <v>10329</v>
      </c>
      <c r="AB334" s="136" t="s">
        <v>10329</v>
      </c>
      <c r="AC334" s="136" t="s">
        <v>948</v>
      </c>
      <c r="AD334" s="136" t="s">
        <v>10329</v>
      </c>
      <c r="AE334" s="136" t="s">
        <v>10330</v>
      </c>
      <c r="AF334" s="136" t="s">
        <v>10331</v>
      </c>
      <c r="AG334" s="136" t="s">
        <v>1101</v>
      </c>
      <c r="AH334" s="136" t="s">
        <v>10332</v>
      </c>
      <c r="AI334" s="136" t="s">
        <v>10333</v>
      </c>
      <c r="AJ334" s="136" t="s">
        <v>1802</v>
      </c>
      <c r="AK334" s="136" t="s">
        <v>10334</v>
      </c>
      <c r="AL334" s="136" t="s">
        <v>941</v>
      </c>
      <c r="AM334" s="136" t="s">
        <v>10335</v>
      </c>
      <c r="AN334" s="136" t="s">
        <v>941</v>
      </c>
      <c r="AO334" s="136" t="s">
        <v>941</v>
      </c>
      <c r="AP334" s="136" t="s">
        <v>941</v>
      </c>
      <c r="AQ334" s="136" t="s">
        <v>941</v>
      </c>
      <c r="AR334" s="136" t="s">
        <v>941</v>
      </c>
      <c r="AS334" s="136" t="s">
        <v>941</v>
      </c>
      <c r="AT334" s="136" t="s">
        <v>941</v>
      </c>
      <c r="AU334" s="136" t="s">
        <v>941</v>
      </c>
      <c r="AV334" s="136" t="s">
        <v>941</v>
      </c>
      <c r="AW334" s="136" t="s">
        <v>941</v>
      </c>
      <c r="AX334" s="136" t="s">
        <v>941</v>
      </c>
      <c r="AY334" s="136" t="s">
        <v>941</v>
      </c>
      <c r="AZ334" s="136" t="s">
        <v>941</v>
      </c>
      <c r="BA334" s="136" t="s">
        <v>941</v>
      </c>
      <c r="BB334" s="136" t="s">
        <v>941</v>
      </c>
      <c r="BC334" s="136" t="s">
        <v>941</v>
      </c>
      <c r="BD334" s="136" t="s">
        <v>941</v>
      </c>
      <c r="BE334" s="136" t="s">
        <v>941</v>
      </c>
      <c r="BF334" s="136" t="s">
        <v>941</v>
      </c>
      <c r="BG334" s="136" t="s">
        <v>941</v>
      </c>
      <c r="BH334" s="136" t="s">
        <v>941</v>
      </c>
      <c r="BI334" s="136" t="s">
        <v>941</v>
      </c>
      <c r="BJ334" s="136" t="s">
        <v>941</v>
      </c>
      <c r="BK334" s="136" t="s">
        <v>1476</v>
      </c>
      <c r="BL334" s="136" t="s">
        <v>941</v>
      </c>
      <c r="BM334" s="136" t="s">
        <v>941</v>
      </c>
      <c r="BN334" s="136" t="s">
        <v>941</v>
      </c>
      <c r="BO334" s="136" t="s">
        <v>941</v>
      </c>
      <c r="BP334" s="136" t="s">
        <v>941</v>
      </c>
      <c r="BQ334" s="136" t="s">
        <v>941</v>
      </c>
      <c r="BR334" s="136" t="s">
        <v>941</v>
      </c>
      <c r="BS334" s="136" t="s">
        <v>941</v>
      </c>
      <c r="BT334" s="136" t="s">
        <v>941</v>
      </c>
      <c r="BU334" s="136" t="s">
        <v>941</v>
      </c>
      <c r="BV334" s="136" t="s">
        <v>941</v>
      </c>
      <c r="BW334" s="136" t="s">
        <v>941</v>
      </c>
      <c r="BX334" s="136" t="s">
        <v>941</v>
      </c>
      <c r="BY334" s="136" t="s">
        <v>941</v>
      </c>
      <c r="BZ334" s="136" t="s">
        <v>941</v>
      </c>
      <c r="CA334" s="136" t="s">
        <v>941</v>
      </c>
      <c r="CB334" s="136" t="s">
        <v>1476</v>
      </c>
      <c r="CC334" s="136" t="s">
        <v>956</v>
      </c>
      <c r="CD334" s="136" t="s">
        <v>10336</v>
      </c>
      <c r="CE334" s="136" t="s">
        <v>6287</v>
      </c>
      <c r="CF334" s="136" t="s">
        <v>941</v>
      </c>
      <c r="CG334" s="136" t="s">
        <v>10336</v>
      </c>
      <c r="CH334" s="136" t="s">
        <v>1791</v>
      </c>
      <c r="CI334" s="136" t="s">
        <v>10337</v>
      </c>
      <c r="CJ334" s="136" t="s">
        <v>10338</v>
      </c>
      <c r="CK334" s="136" t="s">
        <v>941</v>
      </c>
      <c r="CL334" s="136" t="s">
        <v>941</v>
      </c>
      <c r="CM334" s="136" t="s">
        <v>10339</v>
      </c>
      <c r="CN334" s="136" t="s">
        <v>10337</v>
      </c>
      <c r="CO334" s="136" t="s">
        <v>3296</v>
      </c>
      <c r="CP334" s="136" t="s">
        <v>941</v>
      </c>
      <c r="CQ334" s="136" t="s">
        <v>941</v>
      </c>
      <c r="CR334" s="136" t="s">
        <v>941</v>
      </c>
      <c r="CS334" s="136" t="s">
        <v>941</v>
      </c>
      <c r="CT334" s="136" t="s">
        <v>941</v>
      </c>
      <c r="CU334" s="136" t="s">
        <v>941</v>
      </c>
      <c r="CV334" s="136" t="s">
        <v>941</v>
      </c>
      <c r="CW334" s="136" t="s">
        <v>941</v>
      </c>
      <c r="CX334" s="136" t="s">
        <v>941</v>
      </c>
      <c r="CY334" s="136" t="s">
        <v>941</v>
      </c>
      <c r="CZ334" s="136" t="s">
        <v>941</v>
      </c>
      <c r="DA334" s="136" t="s">
        <v>941</v>
      </c>
      <c r="DB334" s="136" t="s">
        <v>941</v>
      </c>
      <c r="DC334" s="136" t="s">
        <v>941</v>
      </c>
      <c r="DD334" s="136" t="s">
        <v>941</v>
      </c>
      <c r="DE334" s="136" t="s">
        <v>941</v>
      </c>
      <c r="DF334" s="136" t="s">
        <v>941</v>
      </c>
      <c r="DG334" s="136" t="s">
        <v>941</v>
      </c>
      <c r="DH334" s="136" t="s">
        <v>941</v>
      </c>
      <c r="DI334" s="136" t="s">
        <v>941</v>
      </c>
      <c r="DJ334" s="136" t="s">
        <v>1692</v>
      </c>
      <c r="DK334" s="137">
        <v>42769.517199074071</v>
      </c>
      <c r="DL334" s="136" t="s">
        <v>1692</v>
      </c>
      <c r="DM334" s="137">
        <v>42769.517199074071</v>
      </c>
      <c r="DN334" s="133">
        <v>42086.593958333331</v>
      </c>
      <c r="DO334" s="132" t="s">
        <v>957</v>
      </c>
      <c r="DP334" s="133">
        <v>42086.593958333331</v>
      </c>
    </row>
    <row r="335" spans="1:120" ht="159.5" x14ac:dyDescent="0.35">
      <c r="A335" s="135">
        <v>337</v>
      </c>
      <c r="B335" s="136" t="s">
        <v>4364</v>
      </c>
      <c r="C335" s="135">
        <v>106</v>
      </c>
      <c r="D335" s="135" t="b">
        <v>1</v>
      </c>
      <c r="E335" s="136" t="s">
        <v>941</v>
      </c>
      <c r="F335" s="136" t="s">
        <v>3527</v>
      </c>
      <c r="G335" s="136" t="s">
        <v>1173</v>
      </c>
      <c r="H335" s="136" t="s">
        <v>2671</v>
      </c>
      <c r="I335" s="136" t="s">
        <v>8797</v>
      </c>
      <c r="J335" s="136" t="s">
        <v>3528</v>
      </c>
      <c r="K335" s="136" t="s">
        <v>209</v>
      </c>
      <c r="L335" s="136" t="s">
        <v>2672</v>
      </c>
      <c r="M335" s="136" t="s">
        <v>2673</v>
      </c>
      <c r="N335" s="136" t="s">
        <v>2674</v>
      </c>
      <c r="O335" s="136" t="s">
        <v>10340</v>
      </c>
      <c r="P335" s="136" t="s">
        <v>10341</v>
      </c>
      <c r="Q335" s="136" t="s">
        <v>10342</v>
      </c>
      <c r="R335" s="136" t="s">
        <v>948</v>
      </c>
      <c r="S335" s="136" t="s">
        <v>10343</v>
      </c>
      <c r="T335" s="136" t="s">
        <v>10344</v>
      </c>
      <c r="U335" s="136" t="s">
        <v>10345</v>
      </c>
      <c r="V335" s="136" t="s">
        <v>10346</v>
      </c>
      <c r="W335" s="136" t="s">
        <v>10347</v>
      </c>
      <c r="X335" s="136" t="s">
        <v>10348</v>
      </c>
      <c r="Y335" s="136" t="s">
        <v>10349</v>
      </c>
      <c r="Z335" s="136" t="s">
        <v>10350</v>
      </c>
      <c r="AA335" s="136" t="s">
        <v>948</v>
      </c>
      <c r="AB335" s="136" t="s">
        <v>10351</v>
      </c>
      <c r="AC335" s="136" t="s">
        <v>948</v>
      </c>
      <c r="AD335" s="136" t="s">
        <v>10351</v>
      </c>
      <c r="AE335" s="136" t="s">
        <v>10352</v>
      </c>
      <c r="AF335" s="136" t="s">
        <v>10353</v>
      </c>
      <c r="AG335" s="136" t="s">
        <v>1893</v>
      </c>
      <c r="AH335" s="136" t="s">
        <v>10354</v>
      </c>
      <c r="AI335" s="136" t="s">
        <v>948</v>
      </c>
      <c r="AJ335" s="136" t="s">
        <v>1790</v>
      </c>
      <c r="AK335" s="136" t="s">
        <v>948</v>
      </c>
      <c r="AL335" s="136" t="s">
        <v>941</v>
      </c>
      <c r="AM335" s="136" t="s">
        <v>10355</v>
      </c>
      <c r="AN335" s="136" t="s">
        <v>941</v>
      </c>
      <c r="AO335" s="136" t="s">
        <v>941</v>
      </c>
      <c r="AP335" s="136" t="s">
        <v>941</v>
      </c>
      <c r="AQ335" s="136" t="s">
        <v>941</v>
      </c>
      <c r="AR335" s="136" t="s">
        <v>941</v>
      </c>
      <c r="AS335" s="136" t="s">
        <v>941</v>
      </c>
      <c r="AT335" s="136" t="s">
        <v>941</v>
      </c>
      <c r="AU335" s="136" t="s">
        <v>941</v>
      </c>
      <c r="AV335" s="136" t="s">
        <v>941</v>
      </c>
      <c r="AW335" s="136" t="s">
        <v>941</v>
      </c>
      <c r="AX335" s="136" t="s">
        <v>941</v>
      </c>
      <c r="AY335" s="136" t="s">
        <v>941</v>
      </c>
      <c r="AZ335" s="136" t="s">
        <v>941</v>
      </c>
      <c r="BA335" s="136" t="s">
        <v>941</v>
      </c>
      <c r="BB335" s="136" t="s">
        <v>941</v>
      </c>
      <c r="BC335" s="136" t="s">
        <v>941</v>
      </c>
      <c r="BD335" s="136" t="s">
        <v>941</v>
      </c>
      <c r="BE335" s="136" t="s">
        <v>941</v>
      </c>
      <c r="BF335" s="136" t="s">
        <v>941</v>
      </c>
      <c r="BG335" s="136" t="s">
        <v>941</v>
      </c>
      <c r="BH335" s="136" t="s">
        <v>941</v>
      </c>
      <c r="BI335" s="136" t="s">
        <v>941</v>
      </c>
      <c r="BJ335" s="136" t="s">
        <v>941</v>
      </c>
      <c r="BK335" s="136" t="s">
        <v>941</v>
      </c>
      <c r="BL335" s="136" t="s">
        <v>941</v>
      </c>
      <c r="BM335" s="136" t="s">
        <v>941</v>
      </c>
      <c r="BN335" s="136" t="s">
        <v>941</v>
      </c>
      <c r="BO335" s="136" t="s">
        <v>941</v>
      </c>
      <c r="BP335" s="136" t="s">
        <v>941</v>
      </c>
      <c r="BQ335" s="136" t="s">
        <v>941</v>
      </c>
      <c r="BR335" s="136" t="s">
        <v>941</v>
      </c>
      <c r="BS335" s="136" t="s">
        <v>941</v>
      </c>
      <c r="BT335" s="136" t="s">
        <v>941</v>
      </c>
      <c r="BU335" s="136" t="s">
        <v>941</v>
      </c>
      <c r="BV335" s="136" t="s">
        <v>941</v>
      </c>
      <c r="BW335" s="136" t="s">
        <v>941</v>
      </c>
      <c r="BX335" s="136" t="s">
        <v>941</v>
      </c>
      <c r="BY335" s="136" t="s">
        <v>941</v>
      </c>
      <c r="BZ335" s="136" t="s">
        <v>941</v>
      </c>
      <c r="CA335" s="136" t="s">
        <v>941</v>
      </c>
      <c r="CB335" s="136" t="s">
        <v>948</v>
      </c>
      <c r="CC335" s="136" t="s">
        <v>948</v>
      </c>
      <c r="CD335" s="136" t="s">
        <v>941</v>
      </c>
      <c r="CE335" s="136" t="s">
        <v>948</v>
      </c>
      <c r="CF335" s="136" t="s">
        <v>941</v>
      </c>
      <c r="CG335" s="136" t="s">
        <v>948</v>
      </c>
      <c r="CH335" s="136" t="s">
        <v>948</v>
      </c>
      <c r="CI335" s="136" t="s">
        <v>941</v>
      </c>
      <c r="CJ335" s="136" t="s">
        <v>941</v>
      </c>
      <c r="CK335" s="136" t="s">
        <v>941</v>
      </c>
      <c r="CL335" s="136" t="s">
        <v>941</v>
      </c>
      <c r="CM335" s="136" t="s">
        <v>941</v>
      </c>
      <c r="CN335" s="136" t="s">
        <v>948</v>
      </c>
      <c r="CO335" s="136" t="s">
        <v>540</v>
      </c>
      <c r="CP335" s="136" t="s">
        <v>941</v>
      </c>
      <c r="CQ335" s="136" t="s">
        <v>941</v>
      </c>
      <c r="CR335" s="136" t="s">
        <v>941</v>
      </c>
      <c r="CS335" s="136" t="s">
        <v>941</v>
      </c>
      <c r="CT335" s="136" t="s">
        <v>941</v>
      </c>
      <c r="CU335" s="136" t="s">
        <v>941</v>
      </c>
      <c r="CV335" s="136" t="s">
        <v>941</v>
      </c>
      <c r="CW335" s="136" t="s">
        <v>941</v>
      </c>
      <c r="CX335" s="136" t="s">
        <v>941</v>
      </c>
      <c r="CY335" s="136" t="s">
        <v>10356</v>
      </c>
      <c r="CZ335" s="136" t="s">
        <v>10357</v>
      </c>
      <c r="DA335" s="136" t="s">
        <v>10358</v>
      </c>
      <c r="DB335" s="136" t="s">
        <v>941</v>
      </c>
      <c r="DC335" s="136" t="s">
        <v>941</v>
      </c>
      <c r="DD335" s="136" t="s">
        <v>941</v>
      </c>
      <c r="DE335" s="136" t="s">
        <v>941</v>
      </c>
      <c r="DF335" s="136" t="s">
        <v>941</v>
      </c>
      <c r="DG335" s="136" t="s">
        <v>941</v>
      </c>
      <c r="DH335" s="136" t="s">
        <v>941</v>
      </c>
      <c r="DI335" s="136" t="s">
        <v>941</v>
      </c>
      <c r="DJ335" s="136" t="s">
        <v>1692</v>
      </c>
      <c r="DK335" s="137">
        <v>42769.530138888891</v>
      </c>
      <c r="DL335" s="136" t="s">
        <v>1692</v>
      </c>
      <c r="DM335" s="137">
        <v>42769.530138888891</v>
      </c>
      <c r="DN335" s="133">
        <v>42086.593969907408</v>
      </c>
      <c r="DO335" s="132" t="s">
        <v>957</v>
      </c>
      <c r="DP335" s="133">
        <v>42086.593969907408</v>
      </c>
    </row>
    <row r="336" spans="1:120" ht="145" x14ac:dyDescent="0.35">
      <c r="A336" s="135">
        <v>338</v>
      </c>
      <c r="B336" s="136" t="s">
        <v>4364</v>
      </c>
      <c r="C336" s="135">
        <v>217</v>
      </c>
      <c r="D336" s="135" t="b">
        <v>1</v>
      </c>
      <c r="E336" s="136" t="s">
        <v>3548</v>
      </c>
      <c r="F336" s="136" t="s">
        <v>2578</v>
      </c>
      <c r="G336" s="136" t="s">
        <v>2579</v>
      </c>
      <c r="H336" s="136" t="s">
        <v>2580</v>
      </c>
      <c r="I336" s="136" t="s">
        <v>4875</v>
      </c>
      <c r="J336" s="136" t="s">
        <v>2581</v>
      </c>
      <c r="K336" s="136" t="s">
        <v>244</v>
      </c>
      <c r="L336" s="136" t="s">
        <v>941</v>
      </c>
      <c r="M336" s="136" t="s">
        <v>2582</v>
      </c>
      <c r="N336" s="136" t="s">
        <v>2583</v>
      </c>
      <c r="O336" s="136" t="s">
        <v>10359</v>
      </c>
      <c r="P336" s="136" t="s">
        <v>10360</v>
      </c>
      <c r="Q336" s="136" t="s">
        <v>10361</v>
      </c>
      <c r="R336" s="136" t="s">
        <v>10362</v>
      </c>
      <c r="S336" s="136" t="s">
        <v>10363</v>
      </c>
      <c r="T336" s="136" t="s">
        <v>10364</v>
      </c>
      <c r="U336" s="136" t="s">
        <v>10365</v>
      </c>
      <c r="V336" s="136" t="s">
        <v>10366</v>
      </c>
      <c r="W336" s="136" t="s">
        <v>10367</v>
      </c>
      <c r="X336" s="136" t="s">
        <v>10368</v>
      </c>
      <c r="Y336" s="136" t="s">
        <v>10369</v>
      </c>
      <c r="Z336" s="136" t="s">
        <v>10370</v>
      </c>
      <c r="AA336" s="136" t="s">
        <v>10371</v>
      </c>
      <c r="AB336" s="136" t="s">
        <v>10372</v>
      </c>
      <c r="AC336" s="136" t="s">
        <v>10373</v>
      </c>
      <c r="AD336" s="136" t="s">
        <v>10374</v>
      </c>
      <c r="AE336" s="136" t="s">
        <v>10375</v>
      </c>
      <c r="AF336" s="136" t="s">
        <v>10376</v>
      </c>
      <c r="AG336" s="136" t="s">
        <v>2584</v>
      </c>
      <c r="AH336" s="136" t="s">
        <v>10377</v>
      </c>
      <c r="AI336" s="136" t="s">
        <v>5696</v>
      </c>
      <c r="AJ336" s="136" t="s">
        <v>3324</v>
      </c>
      <c r="AK336" s="136" t="s">
        <v>10378</v>
      </c>
      <c r="AL336" s="136" t="s">
        <v>941</v>
      </c>
      <c r="AM336" s="136" t="s">
        <v>10379</v>
      </c>
      <c r="AN336" s="136" t="s">
        <v>10359</v>
      </c>
      <c r="AO336" s="136" t="s">
        <v>10360</v>
      </c>
      <c r="AP336" s="136" t="s">
        <v>10361</v>
      </c>
      <c r="AQ336" s="136" t="s">
        <v>10362</v>
      </c>
      <c r="AR336" s="136" t="s">
        <v>10363</v>
      </c>
      <c r="AS336" s="136" t="s">
        <v>10364</v>
      </c>
      <c r="AT336" s="136" t="s">
        <v>10365</v>
      </c>
      <c r="AU336" s="136" t="s">
        <v>941</v>
      </c>
      <c r="AV336" s="136" t="s">
        <v>941</v>
      </c>
      <c r="AW336" s="136" t="s">
        <v>941</v>
      </c>
      <c r="AX336" s="136" t="s">
        <v>10369</v>
      </c>
      <c r="AY336" s="136" t="s">
        <v>10370</v>
      </c>
      <c r="AZ336" s="136" t="s">
        <v>10371</v>
      </c>
      <c r="BA336" s="136" t="s">
        <v>10372</v>
      </c>
      <c r="BB336" s="136" t="s">
        <v>10373</v>
      </c>
      <c r="BC336" s="136" t="s">
        <v>10374</v>
      </c>
      <c r="BD336" s="136" t="s">
        <v>10375</v>
      </c>
      <c r="BE336" s="136" t="s">
        <v>10376</v>
      </c>
      <c r="BF336" s="136" t="s">
        <v>10377</v>
      </c>
      <c r="BG336" s="136" t="s">
        <v>5696</v>
      </c>
      <c r="BH336" s="136" t="s">
        <v>3324</v>
      </c>
      <c r="BI336" s="136" t="s">
        <v>10378</v>
      </c>
      <c r="BJ336" s="136" t="s">
        <v>10379</v>
      </c>
      <c r="BK336" s="136" t="s">
        <v>941</v>
      </c>
      <c r="BL336" s="136" t="s">
        <v>941</v>
      </c>
      <c r="BM336" s="136" t="s">
        <v>941</v>
      </c>
      <c r="BN336" s="136" t="s">
        <v>941</v>
      </c>
      <c r="BO336" s="136" t="s">
        <v>941</v>
      </c>
      <c r="BP336" s="136" t="s">
        <v>941</v>
      </c>
      <c r="BQ336" s="136" t="s">
        <v>941</v>
      </c>
      <c r="BR336" s="136" t="s">
        <v>941</v>
      </c>
      <c r="BS336" s="136" t="s">
        <v>941</v>
      </c>
      <c r="BT336" s="136" t="s">
        <v>941</v>
      </c>
      <c r="BU336" s="136" t="s">
        <v>941</v>
      </c>
      <c r="BV336" s="136" t="s">
        <v>941</v>
      </c>
      <c r="BW336" s="136" t="s">
        <v>941</v>
      </c>
      <c r="BX336" s="136" t="s">
        <v>941</v>
      </c>
      <c r="BY336" s="136" t="s">
        <v>941</v>
      </c>
      <c r="BZ336" s="136" t="s">
        <v>941</v>
      </c>
      <c r="CA336" s="136" t="s">
        <v>941</v>
      </c>
      <c r="CB336" s="136" t="s">
        <v>948</v>
      </c>
      <c r="CC336" s="136" t="s">
        <v>948</v>
      </c>
      <c r="CD336" s="136" t="s">
        <v>941</v>
      </c>
      <c r="CE336" s="136" t="s">
        <v>948</v>
      </c>
      <c r="CF336" s="136" t="s">
        <v>941</v>
      </c>
      <c r="CG336" s="136" t="s">
        <v>948</v>
      </c>
      <c r="CH336" s="136" t="s">
        <v>948</v>
      </c>
      <c r="CI336" s="136" t="s">
        <v>941</v>
      </c>
      <c r="CJ336" s="136" t="s">
        <v>941</v>
      </c>
      <c r="CK336" s="136" t="s">
        <v>941</v>
      </c>
      <c r="CL336" s="136" t="s">
        <v>941</v>
      </c>
      <c r="CM336" s="136" t="s">
        <v>941</v>
      </c>
      <c r="CN336" s="136" t="s">
        <v>948</v>
      </c>
      <c r="CO336" s="136" t="s">
        <v>540</v>
      </c>
      <c r="CP336" s="136" t="s">
        <v>941</v>
      </c>
      <c r="CQ336" s="136" t="s">
        <v>941</v>
      </c>
      <c r="CR336" s="136" t="s">
        <v>941</v>
      </c>
      <c r="CS336" s="136" t="s">
        <v>941</v>
      </c>
      <c r="CT336" s="136" t="s">
        <v>941</v>
      </c>
      <c r="CU336" s="136" t="s">
        <v>941</v>
      </c>
      <c r="CV336" s="136" t="s">
        <v>941</v>
      </c>
      <c r="CW336" s="136" t="s">
        <v>941</v>
      </c>
      <c r="CX336" s="136" t="s">
        <v>941</v>
      </c>
      <c r="CY336" s="136" t="s">
        <v>941</v>
      </c>
      <c r="CZ336" s="136" t="s">
        <v>941</v>
      </c>
      <c r="DA336" s="136" t="s">
        <v>941</v>
      </c>
      <c r="DB336" s="136" t="s">
        <v>10380</v>
      </c>
      <c r="DC336" s="136" t="s">
        <v>941</v>
      </c>
      <c r="DD336" s="136" t="s">
        <v>941</v>
      </c>
      <c r="DE336" s="136" t="s">
        <v>941</v>
      </c>
      <c r="DF336" s="136" t="s">
        <v>941</v>
      </c>
      <c r="DG336" s="136" t="s">
        <v>941</v>
      </c>
      <c r="DH336" s="136" t="s">
        <v>941</v>
      </c>
      <c r="DI336" s="136" t="s">
        <v>941</v>
      </c>
      <c r="DJ336" s="136" t="s">
        <v>1692</v>
      </c>
      <c r="DK336" s="137">
        <v>42769.532870370371</v>
      </c>
      <c r="DL336" s="136" t="s">
        <v>1692</v>
      </c>
      <c r="DM336" s="137">
        <v>42769.655289351853</v>
      </c>
      <c r="DN336" s="133">
        <v>42086.593993055554</v>
      </c>
      <c r="DO336" s="132" t="s">
        <v>1111</v>
      </c>
      <c r="DP336" s="133">
        <v>42102.512986111113</v>
      </c>
    </row>
    <row r="337" spans="1:120" ht="58" x14ac:dyDescent="0.35">
      <c r="A337" s="135">
        <v>339</v>
      </c>
      <c r="B337" s="136" t="s">
        <v>4364</v>
      </c>
      <c r="C337" s="135">
        <v>126</v>
      </c>
      <c r="D337" s="135" t="b">
        <v>1</v>
      </c>
      <c r="E337" s="136" t="s">
        <v>941</v>
      </c>
      <c r="F337" s="136" t="s">
        <v>10381</v>
      </c>
      <c r="G337" s="136" t="s">
        <v>1518</v>
      </c>
      <c r="H337" s="136" t="s">
        <v>1580</v>
      </c>
      <c r="I337" s="136" t="s">
        <v>8797</v>
      </c>
      <c r="J337" s="136" t="s">
        <v>1581</v>
      </c>
      <c r="K337" s="136" t="s">
        <v>316</v>
      </c>
      <c r="L337" s="136" t="s">
        <v>1144</v>
      </c>
      <c r="M337" s="136" t="s">
        <v>1145</v>
      </c>
      <c r="N337" s="136" t="s">
        <v>3022</v>
      </c>
      <c r="O337" s="136" t="s">
        <v>10382</v>
      </c>
      <c r="P337" s="136" t="s">
        <v>10383</v>
      </c>
      <c r="Q337" s="136" t="s">
        <v>10384</v>
      </c>
      <c r="R337" s="136" t="s">
        <v>948</v>
      </c>
      <c r="S337" s="136" t="s">
        <v>10385</v>
      </c>
      <c r="T337" s="136" t="s">
        <v>10386</v>
      </c>
      <c r="U337" s="136" t="s">
        <v>10387</v>
      </c>
      <c r="V337" s="136" t="s">
        <v>10388</v>
      </c>
      <c r="W337" s="136" t="s">
        <v>10389</v>
      </c>
      <c r="X337" s="136" t="s">
        <v>10390</v>
      </c>
      <c r="Y337" s="136" t="s">
        <v>10391</v>
      </c>
      <c r="Z337" s="136" t="s">
        <v>10392</v>
      </c>
      <c r="AA337" s="136" t="s">
        <v>948</v>
      </c>
      <c r="AB337" s="136" t="s">
        <v>10393</v>
      </c>
      <c r="AC337" s="136" t="s">
        <v>10394</v>
      </c>
      <c r="AD337" s="136" t="s">
        <v>10395</v>
      </c>
      <c r="AE337" s="136" t="s">
        <v>10396</v>
      </c>
      <c r="AF337" s="136" t="s">
        <v>10397</v>
      </c>
      <c r="AG337" s="136" t="s">
        <v>1036</v>
      </c>
      <c r="AH337" s="136" t="s">
        <v>10398</v>
      </c>
      <c r="AI337" s="136" t="s">
        <v>10399</v>
      </c>
      <c r="AJ337" s="136" t="s">
        <v>10400</v>
      </c>
      <c r="AK337" s="136" t="s">
        <v>1056</v>
      </c>
      <c r="AL337" s="136" t="s">
        <v>941</v>
      </c>
      <c r="AM337" s="136" t="s">
        <v>10401</v>
      </c>
      <c r="AN337" s="136" t="s">
        <v>941</v>
      </c>
      <c r="AO337" s="136" t="s">
        <v>941</v>
      </c>
      <c r="AP337" s="136" t="s">
        <v>941</v>
      </c>
      <c r="AQ337" s="136" t="s">
        <v>941</v>
      </c>
      <c r="AR337" s="136" t="s">
        <v>941</v>
      </c>
      <c r="AS337" s="136" t="s">
        <v>941</v>
      </c>
      <c r="AT337" s="136" t="s">
        <v>941</v>
      </c>
      <c r="AU337" s="136" t="s">
        <v>941</v>
      </c>
      <c r="AV337" s="136" t="s">
        <v>941</v>
      </c>
      <c r="AW337" s="136" t="s">
        <v>941</v>
      </c>
      <c r="AX337" s="136" t="s">
        <v>941</v>
      </c>
      <c r="AY337" s="136" t="s">
        <v>941</v>
      </c>
      <c r="AZ337" s="136" t="s">
        <v>941</v>
      </c>
      <c r="BA337" s="136" t="s">
        <v>941</v>
      </c>
      <c r="BB337" s="136" t="s">
        <v>941</v>
      </c>
      <c r="BC337" s="136" t="s">
        <v>941</v>
      </c>
      <c r="BD337" s="136" t="s">
        <v>941</v>
      </c>
      <c r="BE337" s="136" t="s">
        <v>941</v>
      </c>
      <c r="BF337" s="136" t="s">
        <v>941</v>
      </c>
      <c r="BG337" s="136" t="s">
        <v>941</v>
      </c>
      <c r="BH337" s="136" t="s">
        <v>941</v>
      </c>
      <c r="BI337" s="136" t="s">
        <v>941</v>
      </c>
      <c r="BJ337" s="136" t="s">
        <v>941</v>
      </c>
      <c r="BK337" s="136" t="s">
        <v>941</v>
      </c>
      <c r="BL337" s="136" t="s">
        <v>941</v>
      </c>
      <c r="BM337" s="136" t="s">
        <v>941</v>
      </c>
      <c r="BN337" s="136" t="s">
        <v>941</v>
      </c>
      <c r="BO337" s="136" t="s">
        <v>941</v>
      </c>
      <c r="BP337" s="136" t="s">
        <v>941</v>
      </c>
      <c r="BQ337" s="136" t="s">
        <v>941</v>
      </c>
      <c r="BR337" s="136" t="s">
        <v>941</v>
      </c>
      <c r="BS337" s="136" t="s">
        <v>941</v>
      </c>
      <c r="BT337" s="136" t="s">
        <v>941</v>
      </c>
      <c r="BU337" s="136" t="s">
        <v>941</v>
      </c>
      <c r="BV337" s="136" t="s">
        <v>941</v>
      </c>
      <c r="BW337" s="136" t="s">
        <v>941</v>
      </c>
      <c r="BX337" s="136" t="s">
        <v>941</v>
      </c>
      <c r="BY337" s="136" t="s">
        <v>941</v>
      </c>
      <c r="BZ337" s="136" t="s">
        <v>941</v>
      </c>
      <c r="CA337" s="136" t="s">
        <v>941</v>
      </c>
      <c r="CB337" s="136" t="s">
        <v>948</v>
      </c>
      <c r="CC337" s="136" t="s">
        <v>956</v>
      </c>
      <c r="CD337" s="136" t="s">
        <v>10402</v>
      </c>
      <c r="CE337" s="136" t="s">
        <v>948</v>
      </c>
      <c r="CF337" s="136" t="s">
        <v>941</v>
      </c>
      <c r="CG337" s="136" t="s">
        <v>10402</v>
      </c>
      <c r="CH337" s="136" t="s">
        <v>1227</v>
      </c>
      <c r="CI337" s="136" t="s">
        <v>10403</v>
      </c>
      <c r="CJ337" s="136" t="s">
        <v>10403</v>
      </c>
      <c r="CK337" s="136" t="s">
        <v>948</v>
      </c>
      <c r="CL337" s="136" t="s">
        <v>948</v>
      </c>
      <c r="CM337" s="136" t="s">
        <v>941</v>
      </c>
      <c r="CN337" s="136" t="s">
        <v>10403</v>
      </c>
      <c r="CO337" s="136" t="s">
        <v>540</v>
      </c>
      <c r="CP337" s="136" t="s">
        <v>941</v>
      </c>
      <c r="CQ337" s="136" t="s">
        <v>941</v>
      </c>
      <c r="CR337" s="136" t="s">
        <v>941</v>
      </c>
      <c r="CS337" s="136" t="s">
        <v>941</v>
      </c>
      <c r="CT337" s="136" t="s">
        <v>941</v>
      </c>
      <c r="CU337" s="136" t="s">
        <v>941</v>
      </c>
      <c r="CV337" s="136" t="s">
        <v>941</v>
      </c>
      <c r="CW337" s="136" t="s">
        <v>941</v>
      </c>
      <c r="CX337" s="136" t="s">
        <v>941</v>
      </c>
      <c r="CY337" s="136" t="s">
        <v>941</v>
      </c>
      <c r="CZ337" s="136" t="s">
        <v>941</v>
      </c>
      <c r="DA337" s="136" t="s">
        <v>941</v>
      </c>
      <c r="DB337" s="136" t="s">
        <v>941</v>
      </c>
      <c r="DC337" s="136" t="s">
        <v>941</v>
      </c>
      <c r="DD337" s="136" t="s">
        <v>941</v>
      </c>
      <c r="DE337" s="136" t="s">
        <v>941</v>
      </c>
      <c r="DF337" s="136" t="s">
        <v>941</v>
      </c>
      <c r="DG337" s="136" t="s">
        <v>941</v>
      </c>
      <c r="DH337" s="136" t="s">
        <v>941</v>
      </c>
      <c r="DI337" s="136" t="s">
        <v>941</v>
      </c>
      <c r="DJ337" s="136" t="s">
        <v>1692</v>
      </c>
      <c r="DK337" s="137">
        <v>42769.575937499998</v>
      </c>
      <c r="DL337" s="136" t="s">
        <v>1692</v>
      </c>
      <c r="DM337" s="137">
        <v>42769.576273148145</v>
      </c>
      <c r="DN337" s="133">
        <v>42086.594004629631</v>
      </c>
      <c r="DO337" s="132" t="s">
        <v>957</v>
      </c>
      <c r="DP337" s="133">
        <v>42086.594004629631</v>
      </c>
    </row>
    <row r="338" spans="1:120" ht="87" x14ac:dyDescent="0.35">
      <c r="A338" s="135">
        <v>340</v>
      </c>
      <c r="B338" s="136" t="s">
        <v>4364</v>
      </c>
      <c r="C338" s="135">
        <v>34</v>
      </c>
      <c r="D338" s="135" t="b">
        <v>1</v>
      </c>
      <c r="E338" s="136" t="s">
        <v>941</v>
      </c>
      <c r="F338" s="136" t="s">
        <v>1945</v>
      </c>
      <c r="G338" s="136" t="s">
        <v>989</v>
      </c>
      <c r="H338" s="136" t="s">
        <v>1946</v>
      </c>
      <c r="I338" s="136" t="s">
        <v>4875</v>
      </c>
      <c r="J338" s="136" t="s">
        <v>1945</v>
      </c>
      <c r="K338" s="136" t="s">
        <v>941</v>
      </c>
      <c r="L338" s="136" t="s">
        <v>1946</v>
      </c>
      <c r="M338" s="136" t="s">
        <v>10404</v>
      </c>
      <c r="N338" s="136" t="s">
        <v>1948</v>
      </c>
      <c r="O338" s="136" t="s">
        <v>10405</v>
      </c>
      <c r="P338" s="136" t="s">
        <v>10406</v>
      </c>
      <c r="Q338" s="136" t="s">
        <v>10407</v>
      </c>
      <c r="R338" s="136" t="s">
        <v>948</v>
      </c>
      <c r="S338" s="136" t="s">
        <v>10408</v>
      </c>
      <c r="T338" s="136" t="s">
        <v>10409</v>
      </c>
      <c r="U338" s="136" t="s">
        <v>10410</v>
      </c>
      <c r="V338" s="136" t="s">
        <v>3800</v>
      </c>
      <c r="W338" s="136" t="s">
        <v>3801</v>
      </c>
      <c r="X338" s="136" t="s">
        <v>3802</v>
      </c>
      <c r="Y338" s="136" t="s">
        <v>10411</v>
      </c>
      <c r="Z338" s="136" t="s">
        <v>10412</v>
      </c>
      <c r="AA338" s="136" t="s">
        <v>10413</v>
      </c>
      <c r="AB338" s="136" t="s">
        <v>10414</v>
      </c>
      <c r="AC338" s="136" t="s">
        <v>948</v>
      </c>
      <c r="AD338" s="136" t="s">
        <v>10414</v>
      </c>
      <c r="AE338" s="136" t="s">
        <v>10415</v>
      </c>
      <c r="AF338" s="136" t="s">
        <v>10416</v>
      </c>
      <c r="AG338" s="136" t="s">
        <v>1475</v>
      </c>
      <c r="AH338" s="136" t="s">
        <v>10417</v>
      </c>
      <c r="AI338" s="136" t="s">
        <v>10418</v>
      </c>
      <c r="AJ338" s="136" t="s">
        <v>4286</v>
      </c>
      <c r="AK338" s="136" t="s">
        <v>10419</v>
      </c>
      <c r="AL338" s="136" t="s">
        <v>941</v>
      </c>
      <c r="AM338" s="136" t="s">
        <v>10420</v>
      </c>
      <c r="AN338" s="136" t="s">
        <v>941</v>
      </c>
      <c r="AO338" s="136" t="s">
        <v>941</v>
      </c>
      <c r="AP338" s="136" t="s">
        <v>941</v>
      </c>
      <c r="AQ338" s="136" t="s">
        <v>941</v>
      </c>
      <c r="AR338" s="136" t="s">
        <v>941</v>
      </c>
      <c r="AS338" s="136" t="s">
        <v>941</v>
      </c>
      <c r="AT338" s="136" t="s">
        <v>941</v>
      </c>
      <c r="AU338" s="136" t="s">
        <v>941</v>
      </c>
      <c r="AV338" s="136" t="s">
        <v>941</v>
      </c>
      <c r="AW338" s="136" t="s">
        <v>941</v>
      </c>
      <c r="AX338" s="136" t="s">
        <v>941</v>
      </c>
      <c r="AY338" s="136" t="s">
        <v>941</v>
      </c>
      <c r="AZ338" s="136" t="s">
        <v>941</v>
      </c>
      <c r="BA338" s="136" t="s">
        <v>941</v>
      </c>
      <c r="BB338" s="136" t="s">
        <v>941</v>
      </c>
      <c r="BC338" s="136" t="s">
        <v>941</v>
      </c>
      <c r="BD338" s="136" t="s">
        <v>941</v>
      </c>
      <c r="BE338" s="136" t="s">
        <v>941</v>
      </c>
      <c r="BF338" s="136" t="s">
        <v>941</v>
      </c>
      <c r="BG338" s="136" t="s">
        <v>941</v>
      </c>
      <c r="BH338" s="136" t="s">
        <v>941</v>
      </c>
      <c r="BI338" s="136" t="s">
        <v>941</v>
      </c>
      <c r="BJ338" s="136" t="s">
        <v>941</v>
      </c>
      <c r="BK338" s="136" t="s">
        <v>1002</v>
      </c>
      <c r="BL338" s="136" t="s">
        <v>10421</v>
      </c>
      <c r="BM338" s="136" t="s">
        <v>1127</v>
      </c>
      <c r="BN338" s="136" t="s">
        <v>941</v>
      </c>
      <c r="BO338" s="136" t="s">
        <v>941</v>
      </c>
      <c r="BP338" s="136" t="s">
        <v>941</v>
      </c>
      <c r="BQ338" s="136" t="s">
        <v>964</v>
      </c>
      <c r="BR338" s="136" t="s">
        <v>10422</v>
      </c>
      <c r="BS338" s="136" t="s">
        <v>10423</v>
      </c>
      <c r="BT338" s="136" t="s">
        <v>3803</v>
      </c>
      <c r="BU338" s="136" t="s">
        <v>10424</v>
      </c>
      <c r="BV338" s="136" t="s">
        <v>941</v>
      </c>
      <c r="BW338" s="136" t="s">
        <v>941</v>
      </c>
      <c r="BX338" s="136" t="s">
        <v>941</v>
      </c>
      <c r="BY338" s="136" t="s">
        <v>941</v>
      </c>
      <c r="BZ338" s="136" t="s">
        <v>941</v>
      </c>
      <c r="CA338" s="136" t="s">
        <v>941</v>
      </c>
      <c r="CB338" s="136" t="s">
        <v>10425</v>
      </c>
      <c r="CC338" s="136" t="s">
        <v>956</v>
      </c>
      <c r="CD338" s="136" t="s">
        <v>10426</v>
      </c>
      <c r="CE338" s="136" t="s">
        <v>948</v>
      </c>
      <c r="CF338" s="136" t="s">
        <v>941</v>
      </c>
      <c r="CG338" s="136" t="s">
        <v>10426</v>
      </c>
      <c r="CH338" s="136" t="s">
        <v>948</v>
      </c>
      <c r="CI338" s="136" t="s">
        <v>941</v>
      </c>
      <c r="CJ338" s="136" t="s">
        <v>941</v>
      </c>
      <c r="CK338" s="136" t="s">
        <v>941</v>
      </c>
      <c r="CL338" s="136" t="s">
        <v>941</v>
      </c>
      <c r="CM338" s="136" t="s">
        <v>941</v>
      </c>
      <c r="CN338" s="136" t="s">
        <v>948</v>
      </c>
      <c r="CO338" s="136" t="s">
        <v>540</v>
      </c>
      <c r="CP338" s="136" t="s">
        <v>941</v>
      </c>
      <c r="CQ338" s="136" t="s">
        <v>941</v>
      </c>
      <c r="CR338" s="136" t="s">
        <v>941</v>
      </c>
      <c r="CS338" s="136" t="s">
        <v>941</v>
      </c>
      <c r="CT338" s="136" t="s">
        <v>941</v>
      </c>
      <c r="CU338" s="136" t="s">
        <v>941</v>
      </c>
      <c r="CV338" s="136" t="s">
        <v>941</v>
      </c>
      <c r="CW338" s="136" t="s">
        <v>941</v>
      </c>
      <c r="CX338" s="136" t="s">
        <v>941</v>
      </c>
      <c r="CY338" s="136" t="s">
        <v>941</v>
      </c>
      <c r="CZ338" s="136" t="s">
        <v>941</v>
      </c>
      <c r="DA338" s="136" t="s">
        <v>941</v>
      </c>
      <c r="DB338" s="136" t="s">
        <v>941</v>
      </c>
      <c r="DC338" s="136" t="s">
        <v>941</v>
      </c>
      <c r="DD338" s="136" t="s">
        <v>941</v>
      </c>
      <c r="DE338" s="136" t="s">
        <v>941</v>
      </c>
      <c r="DF338" s="136" t="s">
        <v>941</v>
      </c>
      <c r="DG338" s="136" t="s">
        <v>941</v>
      </c>
      <c r="DH338" s="136" t="s">
        <v>941</v>
      </c>
      <c r="DI338" s="136" t="s">
        <v>941</v>
      </c>
      <c r="DJ338" s="136" t="s">
        <v>1692</v>
      </c>
      <c r="DK338" s="137">
        <v>42769.58084490741</v>
      </c>
      <c r="DL338" s="136" t="s">
        <v>1692</v>
      </c>
      <c r="DM338" s="137">
        <v>42769.58084490741</v>
      </c>
      <c r="DN338" s="133">
        <v>42086.594027777777</v>
      </c>
      <c r="DO338" s="132" t="s">
        <v>957</v>
      </c>
      <c r="DP338" s="133">
        <v>42086.594027777777</v>
      </c>
    </row>
    <row r="339" spans="1:120" ht="43.5" x14ac:dyDescent="0.35">
      <c r="A339" s="135">
        <v>341</v>
      </c>
      <c r="B339" s="136" t="s">
        <v>4364</v>
      </c>
      <c r="C339" s="135">
        <v>225</v>
      </c>
      <c r="D339" s="135" t="b">
        <v>1</v>
      </c>
      <c r="E339" s="136" t="s">
        <v>941</v>
      </c>
      <c r="F339" s="136" t="s">
        <v>2489</v>
      </c>
      <c r="G339" s="136" t="s">
        <v>1332</v>
      </c>
      <c r="H339" s="136" t="s">
        <v>2490</v>
      </c>
      <c r="I339" s="136" t="s">
        <v>4683</v>
      </c>
      <c r="J339" s="136" t="s">
        <v>2489</v>
      </c>
      <c r="K339" s="136" t="s">
        <v>262</v>
      </c>
      <c r="L339" s="136" t="s">
        <v>2490</v>
      </c>
      <c r="M339" s="136" t="s">
        <v>2491</v>
      </c>
      <c r="N339" s="136" t="s">
        <v>2492</v>
      </c>
      <c r="O339" s="136" t="s">
        <v>10427</v>
      </c>
      <c r="P339" s="136" t="s">
        <v>10428</v>
      </c>
      <c r="Q339" s="136" t="s">
        <v>10429</v>
      </c>
      <c r="R339" s="136" t="s">
        <v>10430</v>
      </c>
      <c r="S339" s="136" t="s">
        <v>10431</v>
      </c>
      <c r="T339" s="136" t="s">
        <v>10432</v>
      </c>
      <c r="U339" s="136" t="s">
        <v>10433</v>
      </c>
      <c r="V339" s="136" t="s">
        <v>10434</v>
      </c>
      <c r="W339" s="136" t="s">
        <v>3598</v>
      </c>
      <c r="X339" s="136" t="s">
        <v>10435</v>
      </c>
      <c r="Y339" s="136" t="s">
        <v>10436</v>
      </c>
      <c r="Z339" s="136" t="s">
        <v>10437</v>
      </c>
      <c r="AA339" s="136" t="s">
        <v>10438</v>
      </c>
      <c r="AB339" s="136" t="s">
        <v>10439</v>
      </c>
      <c r="AC339" s="136" t="s">
        <v>4285</v>
      </c>
      <c r="AD339" s="136" t="s">
        <v>10440</v>
      </c>
      <c r="AE339" s="136" t="s">
        <v>10441</v>
      </c>
      <c r="AF339" s="136" t="s">
        <v>10442</v>
      </c>
      <c r="AG339" s="136" t="s">
        <v>1715</v>
      </c>
      <c r="AH339" s="136" t="s">
        <v>10443</v>
      </c>
      <c r="AI339" s="136" t="s">
        <v>948</v>
      </c>
      <c r="AJ339" s="136" t="s">
        <v>948</v>
      </c>
      <c r="AK339" s="136" t="s">
        <v>948</v>
      </c>
      <c r="AL339" s="136" t="s">
        <v>941</v>
      </c>
      <c r="AM339" s="136" t="s">
        <v>10443</v>
      </c>
      <c r="AN339" s="136" t="s">
        <v>941</v>
      </c>
      <c r="AO339" s="136" t="s">
        <v>941</v>
      </c>
      <c r="AP339" s="136" t="s">
        <v>941</v>
      </c>
      <c r="AQ339" s="136" t="s">
        <v>941</v>
      </c>
      <c r="AR339" s="136" t="s">
        <v>941</v>
      </c>
      <c r="AS339" s="136" t="s">
        <v>941</v>
      </c>
      <c r="AT339" s="136" t="s">
        <v>941</v>
      </c>
      <c r="AU339" s="136" t="s">
        <v>941</v>
      </c>
      <c r="AV339" s="136" t="s">
        <v>941</v>
      </c>
      <c r="AW339" s="136" t="s">
        <v>941</v>
      </c>
      <c r="AX339" s="136" t="s">
        <v>941</v>
      </c>
      <c r="AY339" s="136" t="s">
        <v>941</v>
      </c>
      <c r="AZ339" s="136" t="s">
        <v>941</v>
      </c>
      <c r="BA339" s="136" t="s">
        <v>941</v>
      </c>
      <c r="BB339" s="136" t="s">
        <v>941</v>
      </c>
      <c r="BC339" s="136" t="s">
        <v>941</v>
      </c>
      <c r="BD339" s="136" t="s">
        <v>941</v>
      </c>
      <c r="BE339" s="136" t="s">
        <v>941</v>
      </c>
      <c r="BF339" s="136" t="s">
        <v>941</v>
      </c>
      <c r="BG339" s="136" t="s">
        <v>941</v>
      </c>
      <c r="BH339" s="136" t="s">
        <v>941</v>
      </c>
      <c r="BI339" s="136" t="s">
        <v>941</v>
      </c>
      <c r="BJ339" s="136" t="s">
        <v>941</v>
      </c>
      <c r="BK339" s="136" t="s">
        <v>995</v>
      </c>
      <c r="BL339" s="136" t="s">
        <v>941</v>
      </c>
      <c r="BM339" s="136" t="s">
        <v>941</v>
      </c>
      <c r="BN339" s="136" t="s">
        <v>941</v>
      </c>
      <c r="BO339" s="136" t="s">
        <v>941</v>
      </c>
      <c r="BP339" s="136" t="s">
        <v>941</v>
      </c>
      <c r="BQ339" s="136" t="s">
        <v>941</v>
      </c>
      <c r="BR339" s="136" t="s">
        <v>941</v>
      </c>
      <c r="BS339" s="136" t="s">
        <v>941</v>
      </c>
      <c r="BT339" s="136" t="s">
        <v>941</v>
      </c>
      <c r="BU339" s="136" t="s">
        <v>941</v>
      </c>
      <c r="BV339" s="136" t="s">
        <v>941</v>
      </c>
      <c r="BW339" s="136" t="s">
        <v>941</v>
      </c>
      <c r="BX339" s="136" t="s">
        <v>941</v>
      </c>
      <c r="BY339" s="136" t="s">
        <v>941</v>
      </c>
      <c r="BZ339" s="136" t="s">
        <v>941</v>
      </c>
      <c r="CA339" s="136" t="s">
        <v>941</v>
      </c>
      <c r="CB339" s="136" t="s">
        <v>995</v>
      </c>
      <c r="CC339" s="136" t="s">
        <v>948</v>
      </c>
      <c r="CD339" s="136" t="s">
        <v>941</v>
      </c>
      <c r="CE339" s="136" t="s">
        <v>948</v>
      </c>
      <c r="CF339" s="136" t="s">
        <v>941</v>
      </c>
      <c r="CG339" s="136" t="s">
        <v>948</v>
      </c>
      <c r="CH339" s="136" t="s">
        <v>948</v>
      </c>
      <c r="CI339" s="136" t="s">
        <v>941</v>
      </c>
      <c r="CJ339" s="136" t="s">
        <v>941</v>
      </c>
      <c r="CK339" s="136" t="s">
        <v>941</v>
      </c>
      <c r="CL339" s="136" t="s">
        <v>941</v>
      </c>
      <c r="CM339" s="136" t="s">
        <v>941</v>
      </c>
      <c r="CN339" s="136" t="s">
        <v>948</v>
      </c>
      <c r="CO339" s="136" t="s">
        <v>540</v>
      </c>
      <c r="CP339" s="136" t="s">
        <v>941</v>
      </c>
      <c r="CQ339" s="136" t="s">
        <v>941</v>
      </c>
      <c r="CR339" s="136" t="s">
        <v>941</v>
      </c>
      <c r="CS339" s="136" t="s">
        <v>941</v>
      </c>
      <c r="CT339" s="136" t="s">
        <v>941</v>
      </c>
      <c r="CU339" s="136" t="s">
        <v>941</v>
      </c>
      <c r="CV339" s="136" t="s">
        <v>941</v>
      </c>
      <c r="CW339" s="136" t="s">
        <v>941</v>
      </c>
      <c r="CX339" s="136" t="s">
        <v>941</v>
      </c>
      <c r="CY339" s="136" t="s">
        <v>941</v>
      </c>
      <c r="CZ339" s="136" t="s">
        <v>941</v>
      </c>
      <c r="DA339" s="136" t="s">
        <v>941</v>
      </c>
      <c r="DB339" s="136" t="s">
        <v>941</v>
      </c>
      <c r="DC339" s="136" t="s">
        <v>941</v>
      </c>
      <c r="DD339" s="136" t="s">
        <v>941</v>
      </c>
      <c r="DE339" s="136" t="s">
        <v>941</v>
      </c>
      <c r="DF339" s="136" t="s">
        <v>941</v>
      </c>
      <c r="DG339" s="136" t="s">
        <v>941</v>
      </c>
      <c r="DH339" s="136" t="s">
        <v>941</v>
      </c>
      <c r="DI339" s="136" t="s">
        <v>941</v>
      </c>
      <c r="DJ339" s="136" t="s">
        <v>1692</v>
      </c>
      <c r="DK339" s="137">
        <v>42769.591550925928</v>
      </c>
      <c r="DL339" s="136" t="s">
        <v>1692</v>
      </c>
      <c r="DM339" s="137">
        <v>42769.591550925928</v>
      </c>
      <c r="DN339" s="133">
        <v>42086.594050925924</v>
      </c>
      <c r="DO339" s="132" t="s">
        <v>1353</v>
      </c>
      <c r="DP339" s="133">
        <v>42142.354398148149</v>
      </c>
    </row>
    <row r="340" spans="1:120" ht="145" x14ac:dyDescent="0.35">
      <c r="A340" s="135">
        <v>342</v>
      </c>
      <c r="B340" s="136" t="s">
        <v>4364</v>
      </c>
      <c r="C340" s="135">
        <v>216</v>
      </c>
      <c r="D340" s="135" t="b">
        <v>1</v>
      </c>
      <c r="E340" s="136" t="s">
        <v>941</v>
      </c>
      <c r="F340" s="136" t="s">
        <v>2281</v>
      </c>
      <c r="G340" s="136" t="s">
        <v>10444</v>
      </c>
      <c r="H340" s="136" t="s">
        <v>10445</v>
      </c>
      <c r="I340" s="136" t="s">
        <v>4875</v>
      </c>
      <c r="J340" s="136" t="s">
        <v>2281</v>
      </c>
      <c r="K340" s="136" t="s">
        <v>500</v>
      </c>
      <c r="L340" s="136" t="s">
        <v>2282</v>
      </c>
      <c r="M340" s="136" t="s">
        <v>2283</v>
      </c>
      <c r="N340" s="136" t="s">
        <v>10446</v>
      </c>
      <c r="O340" s="136" t="s">
        <v>10447</v>
      </c>
      <c r="P340" s="136" t="s">
        <v>10448</v>
      </c>
      <c r="Q340" s="136" t="s">
        <v>10449</v>
      </c>
      <c r="R340" s="136" t="s">
        <v>948</v>
      </c>
      <c r="S340" s="136" t="s">
        <v>10450</v>
      </c>
      <c r="T340" s="136" t="s">
        <v>10451</v>
      </c>
      <c r="U340" s="136" t="s">
        <v>10452</v>
      </c>
      <c r="V340" s="136" t="s">
        <v>3919</v>
      </c>
      <c r="W340" s="136" t="s">
        <v>2284</v>
      </c>
      <c r="X340" s="136" t="s">
        <v>3920</v>
      </c>
      <c r="Y340" s="136" t="s">
        <v>10453</v>
      </c>
      <c r="Z340" s="136" t="s">
        <v>2460</v>
      </c>
      <c r="AA340" s="136" t="s">
        <v>948</v>
      </c>
      <c r="AB340" s="136" t="s">
        <v>10454</v>
      </c>
      <c r="AC340" s="136" t="s">
        <v>948</v>
      </c>
      <c r="AD340" s="136" t="s">
        <v>10454</v>
      </c>
      <c r="AE340" s="136" t="s">
        <v>10455</v>
      </c>
      <c r="AF340" s="136" t="s">
        <v>10456</v>
      </c>
      <c r="AG340" s="136" t="s">
        <v>1715</v>
      </c>
      <c r="AH340" s="136" t="s">
        <v>10457</v>
      </c>
      <c r="AI340" s="136" t="s">
        <v>3644</v>
      </c>
      <c r="AJ340" s="136" t="s">
        <v>1722</v>
      </c>
      <c r="AK340" s="136" t="s">
        <v>10458</v>
      </c>
      <c r="AL340" s="136" t="s">
        <v>941</v>
      </c>
      <c r="AM340" s="136" t="s">
        <v>10459</v>
      </c>
      <c r="AN340" s="136" t="s">
        <v>941</v>
      </c>
      <c r="AO340" s="136" t="s">
        <v>941</v>
      </c>
      <c r="AP340" s="136" t="s">
        <v>941</v>
      </c>
      <c r="AQ340" s="136" t="s">
        <v>941</v>
      </c>
      <c r="AR340" s="136" t="s">
        <v>941</v>
      </c>
      <c r="AS340" s="136" t="s">
        <v>941</v>
      </c>
      <c r="AT340" s="136" t="s">
        <v>941</v>
      </c>
      <c r="AU340" s="136" t="s">
        <v>941</v>
      </c>
      <c r="AV340" s="136" t="s">
        <v>941</v>
      </c>
      <c r="AW340" s="136" t="s">
        <v>941</v>
      </c>
      <c r="AX340" s="136" t="s">
        <v>941</v>
      </c>
      <c r="AY340" s="136" t="s">
        <v>941</v>
      </c>
      <c r="AZ340" s="136" t="s">
        <v>941</v>
      </c>
      <c r="BA340" s="136" t="s">
        <v>941</v>
      </c>
      <c r="BB340" s="136" t="s">
        <v>941</v>
      </c>
      <c r="BC340" s="136" t="s">
        <v>941</v>
      </c>
      <c r="BD340" s="136" t="s">
        <v>941</v>
      </c>
      <c r="BE340" s="136" t="s">
        <v>941</v>
      </c>
      <c r="BF340" s="136" t="s">
        <v>941</v>
      </c>
      <c r="BG340" s="136" t="s">
        <v>941</v>
      </c>
      <c r="BH340" s="136" t="s">
        <v>941</v>
      </c>
      <c r="BI340" s="136" t="s">
        <v>941</v>
      </c>
      <c r="BJ340" s="136" t="s">
        <v>941</v>
      </c>
      <c r="BK340" s="136" t="s">
        <v>941</v>
      </c>
      <c r="BL340" s="136" t="s">
        <v>941</v>
      </c>
      <c r="BM340" s="136" t="s">
        <v>941</v>
      </c>
      <c r="BN340" s="136" t="s">
        <v>941</v>
      </c>
      <c r="BO340" s="136" t="s">
        <v>941</v>
      </c>
      <c r="BP340" s="136" t="s">
        <v>941</v>
      </c>
      <c r="BQ340" s="136" t="s">
        <v>941</v>
      </c>
      <c r="BR340" s="136" t="s">
        <v>941</v>
      </c>
      <c r="BS340" s="136" t="s">
        <v>941</v>
      </c>
      <c r="BT340" s="136" t="s">
        <v>941</v>
      </c>
      <c r="BU340" s="136" t="s">
        <v>941</v>
      </c>
      <c r="BV340" s="136" t="s">
        <v>941</v>
      </c>
      <c r="BW340" s="136" t="s">
        <v>941</v>
      </c>
      <c r="BX340" s="136" t="s">
        <v>941</v>
      </c>
      <c r="BY340" s="136" t="s">
        <v>941</v>
      </c>
      <c r="BZ340" s="136" t="s">
        <v>941</v>
      </c>
      <c r="CA340" s="136" t="s">
        <v>941</v>
      </c>
      <c r="CB340" s="136" t="s">
        <v>948</v>
      </c>
      <c r="CC340" s="136" t="s">
        <v>948</v>
      </c>
      <c r="CD340" s="136" t="s">
        <v>941</v>
      </c>
      <c r="CE340" s="136" t="s">
        <v>948</v>
      </c>
      <c r="CF340" s="136" t="s">
        <v>941</v>
      </c>
      <c r="CG340" s="136" t="s">
        <v>948</v>
      </c>
      <c r="CH340" s="136" t="s">
        <v>948</v>
      </c>
      <c r="CI340" s="136" t="s">
        <v>941</v>
      </c>
      <c r="CJ340" s="136" t="s">
        <v>941</v>
      </c>
      <c r="CK340" s="136" t="s">
        <v>941</v>
      </c>
      <c r="CL340" s="136" t="s">
        <v>941</v>
      </c>
      <c r="CM340" s="136" t="s">
        <v>941</v>
      </c>
      <c r="CN340" s="136" t="s">
        <v>948</v>
      </c>
      <c r="CO340" s="136" t="s">
        <v>540</v>
      </c>
      <c r="CP340" s="136" t="s">
        <v>941</v>
      </c>
      <c r="CQ340" s="136" t="s">
        <v>941</v>
      </c>
      <c r="CR340" s="136" t="s">
        <v>941</v>
      </c>
      <c r="CS340" s="136" t="s">
        <v>941</v>
      </c>
      <c r="CT340" s="136" t="s">
        <v>941</v>
      </c>
      <c r="CU340" s="136" t="s">
        <v>941</v>
      </c>
      <c r="CV340" s="136" t="s">
        <v>941</v>
      </c>
      <c r="CW340" s="136" t="s">
        <v>941</v>
      </c>
      <c r="CX340" s="136" t="s">
        <v>941</v>
      </c>
      <c r="CY340" s="136" t="s">
        <v>941</v>
      </c>
      <c r="CZ340" s="136" t="s">
        <v>941</v>
      </c>
      <c r="DA340" s="136" t="s">
        <v>941</v>
      </c>
      <c r="DB340" s="136" t="s">
        <v>10380</v>
      </c>
      <c r="DC340" s="136" t="s">
        <v>941</v>
      </c>
      <c r="DD340" s="136" t="s">
        <v>941</v>
      </c>
      <c r="DE340" s="136" t="s">
        <v>941</v>
      </c>
      <c r="DF340" s="136" t="s">
        <v>941</v>
      </c>
      <c r="DG340" s="136" t="s">
        <v>941</v>
      </c>
      <c r="DH340" s="136" t="s">
        <v>941</v>
      </c>
      <c r="DI340" s="136" t="s">
        <v>941</v>
      </c>
      <c r="DJ340" s="136" t="s">
        <v>1353</v>
      </c>
      <c r="DK340" s="137">
        <v>42769.591886574075</v>
      </c>
      <c r="DL340" s="136" t="s">
        <v>1353</v>
      </c>
      <c r="DM340" s="137">
        <v>42769.591886574075</v>
      </c>
      <c r="DN340" s="133">
        <v>42086.594074074077</v>
      </c>
      <c r="DO340" s="132" t="s">
        <v>1353</v>
      </c>
      <c r="DP340" s="133">
        <v>42139.620879629627</v>
      </c>
    </row>
    <row r="341" spans="1:120" ht="58" x14ac:dyDescent="0.35">
      <c r="A341" s="135">
        <v>343</v>
      </c>
      <c r="B341" s="136" t="s">
        <v>4364</v>
      </c>
      <c r="C341" s="135">
        <v>518</v>
      </c>
      <c r="D341" s="135" t="b">
        <v>1</v>
      </c>
      <c r="E341" s="136" t="s">
        <v>941</v>
      </c>
      <c r="F341" s="136" t="s">
        <v>3241</v>
      </c>
      <c r="G341" s="136" t="s">
        <v>1010</v>
      </c>
      <c r="H341" s="136" t="s">
        <v>3242</v>
      </c>
      <c r="I341" s="136" t="s">
        <v>8797</v>
      </c>
      <c r="J341" s="136" t="s">
        <v>3243</v>
      </c>
      <c r="K341" s="136" t="s">
        <v>359</v>
      </c>
      <c r="L341" s="136" t="s">
        <v>3244</v>
      </c>
      <c r="M341" s="136" t="s">
        <v>1121</v>
      </c>
      <c r="N341" s="136" t="s">
        <v>3245</v>
      </c>
      <c r="O341" s="136" t="s">
        <v>10460</v>
      </c>
      <c r="P341" s="136" t="s">
        <v>10461</v>
      </c>
      <c r="Q341" s="136" t="s">
        <v>948</v>
      </c>
      <c r="R341" s="136" t="s">
        <v>948</v>
      </c>
      <c r="S341" s="136" t="s">
        <v>10462</v>
      </c>
      <c r="T341" s="136" t="s">
        <v>10463</v>
      </c>
      <c r="U341" s="136" t="s">
        <v>10464</v>
      </c>
      <c r="V341" s="136" t="s">
        <v>10465</v>
      </c>
      <c r="W341" s="136" t="s">
        <v>10466</v>
      </c>
      <c r="X341" s="136" t="s">
        <v>10467</v>
      </c>
      <c r="Y341" s="136" t="s">
        <v>10468</v>
      </c>
      <c r="Z341" s="136" t="s">
        <v>10469</v>
      </c>
      <c r="AA341" s="136" t="s">
        <v>10470</v>
      </c>
      <c r="AB341" s="136" t="s">
        <v>10471</v>
      </c>
      <c r="AC341" s="136" t="s">
        <v>10472</v>
      </c>
      <c r="AD341" s="136" t="s">
        <v>10473</v>
      </c>
      <c r="AE341" s="136" t="s">
        <v>10474</v>
      </c>
      <c r="AF341" s="136" t="s">
        <v>10475</v>
      </c>
      <c r="AG341" s="136" t="s">
        <v>1783</v>
      </c>
      <c r="AH341" s="136" t="s">
        <v>10476</v>
      </c>
      <c r="AI341" s="136" t="s">
        <v>948</v>
      </c>
      <c r="AJ341" s="136" t="s">
        <v>948</v>
      </c>
      <c r="AK341" s="136" t="s">
        <v>2099</v>
      </c>
      <c r="AL341" s="136" t="s">
        <v>941</v>
      </c>
      <c r="AM341" s="136" t="s">
        <v>10477</v>
      </c>
      <c r="AN341" s="136" t="s">
        <v>941</v>
      </c>
      <c r="AO341" s="136" t="s">
        <v>941</v>
      </c>
      <c r="AP341" s="136" t="s">
        <v>941</v>
      </c>
      <c r="AQ341" s="136" t="s">
        <v>941</v>
      </c>
      <c r="AR341" s="136" t="s">
        <v>941</v>
      </c>
      <c r="AS341" s="136" t="s">
        <v>941</v>
      </c>
      <c r="AT341" s="136" t="s">
        <v>941</v>
      </c>
      <c r="AU341" s="136" t="s">
        <v>941</v>
      </c>
      <c r="AV341" s="136" t="s">
        <v>941</v>
      </c>
      <c r="AW341" s="136" t="s">
        <v>941</v>
      </c>
      <c r="AX341" s="136" t="s">
        <v>941</v>
      </c>
      <c r="AY341" s="136" t="s">
        <v>941</v>
      </c>
      <c r="AZ341" s="136" t="s">
        <v>941</v>
      </c>
      <c r="BA341" s="136" t="s">
        <v>941</v>
      </c>
      <c r="BB341" s="136" t="s">
        <v>941</v>
      </c>
      <c r="BC341" s="136" t="s">
        <v>941</v>
      </c>
      <c r="BD341" s="136" t="s">
        <v>941</v>
      </c>
      <c r="BE341" s="136" t="s">
        <v>941</v>
      </c>
      <c r="BF341" s="136" t="s">
        <v>941</v>
      </c>
      <c r="BG341" s="136" t="s">
        <v>941</v>
      </c>
      <c r="BH341" s="136" t="s">
        <v>941</v>
      </c>
      <c r="BI341" s="136" t="s">
        <v>941</v>
      </c>
      <c r="BJ341" s="136" t="s">
        <v>941</v>
      </c>
      <c r="BK341" s="136" t="s">
        <v>941</v>
      </c>
      <c r="BL341" s="136" t="s">
        <v>941</v>
      </c>
      <c r="BM341" s="136" t="s">
        <v>941</v>
      </c>
      <c r="BN341" s="136" t="s">
        <v>941</v>
      </c>
      <c r="BO341" s="136" t="s">
        <v>941</v>
      </c>
      <c r="BP341" s="136" t="s">
        <v>941</v>
      </c>
      <c r="BQ341" s="136" t="s">
        <v>941</v>
      </c>
      <c r="BR341" s="136" t="s">
        <v>941</v>
      </c>
      <c r="BS341" s="136" t="s">
        <v>941</v>
      </c>
      <c r="BT341" s="136" t="s">
        <v>941</v>
      </c>
      <c r="BU341" s="136" t="s">
        <v>941</v>
      </c>
      <c r="BV341" s="136" t="s">
        <v>941</v>
      </c>
      <c r="BW341" s="136" t="s">
        <v>941</v>
      </c>
      <c r="BX341" s="136" t="s">
        <v>941</v>
      </c>
      <c r="BY341" s="136" t="s">
        <v>941</v>
      </c>
      <c r="BZ341" s="136" t="s">
        <v>941</v>
      </c>
      <c r="CA341" s="136" t="s">
        <v>941</v>
      </c>
      <c r="CB341" s="136" t="s">
        <v>948</v>
      </c>
      <c r="CC341" s="136" t="s">
        <v>948</v>
      </c>
      <c r="CD341" s="136" t="s">
        <v>941</v>
      </c>
      <c r="CE341" s="136" t="s">
        <v>948</v>
      </c>
      <c r="CF341" s="136" t="s">
        <v>941</v>
      </c>
      <c r="CG341" s="136" t="s">
        <v>948</v>
      </c>
      <c r="CH341" s="136" t="s">
        <v>948</v>
      </c>
      <c r="CI341" s="136" t="s">
        <v>941</v>
      </c>
      <c r="CJ341" s="136" t="s">
        <v>941</v>
      </c>
      <c r="CK341" s="136" t="s">
        <v>941</v>
      </c>
      <c r="CL341" s="136" t="s">
        <v>941</v>
      </c>
      <c r="CM341" s="136" t="s">
        <v>941</v>
      </c>
      <c r="CN341" s="136" t="s">
        <v>948</v>
      </c>
      <c r="CO341" s="136" t="s">
        <v>540</v>
      </c>
      <c r="CP341" s="136" t="s">
        <v>941</v>
      </c>
      <c r="CQ341" s="136" t="s">
        <v>941</v>
      </c>
      <c r="CR341" s="136" t="s">
        <v>941</v>
      </c>
      <c r="CS341" s="136" t="s">
        <v>941</v>
      </c>
      <c r="CT341" s="136" t="s">
        <v>941</v>
      </c>
      <c r="CU341" s="136" t="s">
        <v>941</v>
      </c>
      <c r="CV341" s="136" t="s">
        <v>941</v>
      </c>
      <c r="CW341" s="136" t="s">
        <v>941</v>
      </c>
      <c r="CX341" s="136" t="s">
        <v>941</v>
      </c>
      <c r="CY341" s="136" t="s">
        <v>941</v>
      </c>
      <c r="CZ341" s="136" t="s">
        <v>941</v>
      </c>
      <c r="DA341" s="136" t="s">
        <v>941</v>
      </c>
      <c r="DB341" s="136" t="s">
        <v>941</v>
      </c>
      <c r="DC341" s="136" t="s">
        <v>941</v>
      </c>
      <c r="DD341" s="136" t="s">
        <v>941</v>
      </c>
      <c r="DE341" s="136" t="s">
        <v>941</v>
      </c>
      <c r="DF341" s="136" t="s">
        <v>941</v>
      </c>
      <c r="DG341" s="136" t="s">
        <v>941</v>
      </c>
      <c r="DH341" s="136" t="s">
        <v>941</v>
      </c>
      <c r="DI341" s="136" t="s">
        <v>941</v>
      </c>
      <c r="DJ341" s="136" t="s">
        <v>1353</v>
      </c>
      <c r="DK341" s="137">
        <v>42769.60728009259</v>
      </c>
      <c r="DL341" s="136" t="s">
        <v>1353</v>
      </c>
      <c r="DM341" s="137">
        <v>42769.60728009259</v>
      </c>
      <c r="DN341" s="133">
        <v>42086.594097222223</v>
      </c>
      <c r="DO341" s="132" t="s">
        <v>957</v>
      </c>
      <c r="DP341" s="133">
        <v>42086.594097222223</v>
      </c>
    </row>
    <row r="342" spans="1:120" ht="58" x14ac:dyDescent="0.35">
      <c r="A342" s="135">
        <v>344</v>
      </c>
      <c r="B342" s="136" t="s">
        <v>4364</v>
      </c>
      <c r="C342" s="135">
        <v>400</v>
      </c>
      <c r="D342" s="135" t="b">
        <v>1</v>
      </c>
      <c r="E342" s="136" t="s">
        <v>941</v>
      </c>
      <c r="F342" s="136" t="s">
        <v>3241</v>
      </c>
      <c r="G342" s="136" t="s">
        <v>1010</v>
      </c>
      <c r="H342" s="136" t="s">
        <v>3242</v>
      </c>
      <c r="I342" s="136" t="s">
        <v>8797</v>
      </c>
      <c r="J342" s="136" t="s">
        <v>3243</v>
      </c>
      <c r="K342" s="136" t="s">
        <v>84</v>
      </c>
      <c r="L342" s="136" t="s">
        <v>3244</v>
      </c>
      <c r="M342" s="136" t="s">
        <v>1121</v>
      </c>
      <c r="N342" s="136" t="s">
        <v>3245</v>
      </c>
      <c r="O342" s="136" t="s">
        <v>10478</v>
      </c>
      <c r="P342" s="136" t="s">
        <v>10479</v>
      </c>
      <c r="Q342" s="136" t="s">
        <v>948</v>
      </c>
      <c r="R342" s="136" t="s">
        <v>10480</v>
      </c>
      <c r="S342" s="136" t="s">
        <v>10481</v>
      </c>
      <c r="T342" s="136" t="s">
        <v>10482</v>
      </c>
      <c r="U342" s="136" t="s">
        <v>10483</v>
      </c>
      <c r="V342" s="136" t="s">
        <v>3355</v>
      </c>
      <c r="W342" s="136" t="s">
        <v>3356</v>
      </c>
      <c r="X342" s="136" t="s">
        <v>3357</v>
      </c>
      <c r="Y342" s="136" t="s">
        <v>10484</v>
      </c>
      <c r="Z342" s="136" t="s">
        <v>10485</v>
      </c>
      <c r="AA342" s="136" t="s">
        <v>10486</v>
      </c>
      <c r="AB342" s="136" t="s">
        <v>10487</v>
      </c>
      <c r="AC342" s="136" t="s">
        <v>10488</v>
      </c>
      <c r="AD342" s="136" t="s">
        <v>10489</v>
      </c>
      <c r="AE342" s="136" t="s">
        <v>10490</v>
      </c>
      <c r="AF342" s="136" t="s">
        <v>10491</v>
      </c>
      <c r="AG342" s="136" t="s">
        <v>2934</v>
      </c>
      <c r="AH342" s="136" t="s">
        <v>10492</v>
      </c>
      <c r="AI342" s="136" t="s">
        <v>10493</v>
      </c>
      <c r="AJ342" s="136" t="s">
        <v>1071</v>
      </c>
      <c r="AK342" s="136" t="s">
        <v>10494</v>
      </c>
      <c r="AL342" s="136" t="s">
        <v>941</v>
      </c>
      <c r="AM342" s="136" t="s">
        <v>10495</v>
      </c>
      <c r="AN342" s="136" t="s">
        <v>941</v>
      </c>
      <c r="AO342" s="136" t="s">
        <v>941</v>
      </c>
      <c r="AP342" s="136" t="s">
        <v>941</v>
      </c>
      <c r="AQ342" s="136" t="s">
        <v>941</v>
      </c>
      <c r="AR342" s="136" t="s">
        <v>941</v>
      </c>
      <c r="AS342" s="136" t="s">
        <v>941</v>
      </c>
      <c r="AT342" s="136" t="s">
        <v>941</v>
      </c>
      <c r="AU342" s="136" t="s">
        <v>941</v>
      </c>
      <c r="AV342" s="136" t="s">
        <v>941</v>
      </c>
      <c r="AW342" s="136" t="s">
        <v>941</v>
      </c>
      <c r="AX342" s="136" t="s">
        <v>941</v>
      </c>
      <c r="AY342" s="136" t="s">
        <v>941</v>
      </c>
      <c r="AZ342" s="136" t="s">
        <v>941</v>
      </c>
      <c r="BA342" s="136" t="s">
        <v>941</v>
      </c>
      <c r="BB342" s="136" t="s">
        <v>941</v>
      </c>
      <c r="BC342" s="136" t="s">
        <v>941</v>
      </c>
      <c r="BD342" s="136" t="s">
        <v>941</v>
      </c>
      <c r="BE342" s="136" t="s">
        <v>941</v>
      </c>
      <c r="BF342" s="136" t="s">
        <v>941</v>
      </c>
      <c r="BG342" s="136" t="s">
        <v>941</v>
      </c>
      <c r="BH342" s="136" t="s">
        <v>941</v>
      </c>
      <c r="BI342" s="136" t="s">
        <v>941</v>
      </c>
      <c r="BJ342" s="136" t="s">
        <v>941</v>
      </c>
      <c r="BK342" s="136" t="s">
        <v>941</v>
      </c>
      <c r="BL342" s="136" t="s">
        <v>941</v>
      </c>
      <c r="BM342" s="136" t="s">
        <v>941</v>
      </c>
      <c r="BN342" s="136" t="s">
        <v>941</v>
      </c>
      <c r="BO342" s="136" t="s">
        <v>941</v>
      </c>
      <c r="BP342" s="136" t="s">
        <v>941</v>
      </c>
      <c r="BQ342" s="136" t="s">
        <v>941</v>
      </c>
      <c r="BR342" s="136" t="s">
        <v>941</v>
      </c>
      <c r="BS342" s="136" t="s">
        <v>941</v>
      </c>
      <c r="BT342" s="136" t="s">
        <v>941</v>
      </c>
      <c r="BU342" s="136" t="s">
        <v>941</v>
      </c>
      <c r="BV342" s="136" t="s">
        <v>941</v>
      </c>
      <c r="BW342" s="136" t="s">
        <v>941</v>
      </c>
      <c r="BX342" s="136" t="s">
        <v>941</v>
      </c>
      <c r="BY342" s="136" t="s">
        <v>941</v>
      </c>
      <c r="BZ342" s="136" t="s">
        <v>941</v>
      </c>
      <c r="CA342" s="136" t="s">
        <v>941</v>
      </c>
      <c r="CB342" s="136" t="s">
        <v>948</v>
      </c>
      <c r="CC342" s="136" t="s">
        <v>948</v>
      </c>
      <c r="CD342" s="136" t="s">
        <v>941</v>
      </c>
      <c r="CE342" s="136" t="s">
        <v>948</v>
      </c>
      <c r="CF342" s="136" t="s">
        <v>941</v>
      </c>
      <c r="CG342" s="136" t="s">
        <v>948</v>
      </c>
      <c r="CH342" s="136" t="s">
        <v>948</v>
      </c>
      <c r="CI342" s="136" t="s">
        <v>941</v>
      </c>
      <c r="CJ342" s="136" t="s">
        <v>941</v>
      </c>
      <c r="CK342" s="136" t="s">
        <v>941</v>
      </c>
      <c r="CL342" s="136" t="s">
        <v>941</v>
      </c>
      <c r="CM342" s="136" t="s">
        <v>941</v>
      </c>
      <c r="CN342" s="136" t="s">
        <v>948</v>
      </c>
      <c r="CO342" s="136" t="s">
        <v>540</v>
      </c>
      <c r="CP342" s="136" t="s">
        <v>941</v>
      </c>
      <c r="CQ342" s="136" t="s">
        <v>941</v>
      </c>
      <c r="CR342" s="136" t="s">
        <v>941</v>
      </c>
      <c r="CS342" s="136" t="s">
        <v>941</v>
      </c>
      <c r="CT342" s="136" t="s">
        <v>941</v>
      </c>
      <c r="CU342" s="136" t="s">
        <v>941</v>
      </c>
      <c r="CV342" s="136" t="s">
        <v>941</v>
      </c>
      <c r="CW342" s="136" t="s">
        <v>941</v>
      </c>
      <c r="CX342" s="136" t="s">
        <v>941</v>
      </c>
      <c r="CY342" s="136" t="s">
        <v>941</v>
      </c>
      <c r="CZ342" s="136" t="s">
        <v>941</v>
      </c>
      <c r="DA342" s="136" t="s">
        <v>941</v>
      </c>
      <c r="DB342" s="136" t="s">
        <v>941</v>
      </c>
      <c r="DC342" s="136" t="s">
        <v>941</v>
      </c>
      <c r="DD342" s="136" t="s">
        <v>941</v>
      </c>
      <c r="DE342" s="136" t="s">
        <v>941</v>
      </c>
      <c r="DF342" s="136" t="s">
        <v>941</v>
      </c>
      <c r="DG342" s="136" t="s">
        <v>941</v>
      </c>
      <c r="DH342" s="136" t="s">
        <v>941</v>
      </c>
      <c r="DI342" s="136" t="s">
        <v>941</v>
      </c>
      <c r="DJ342" s="136" t="s">
        <v>1353</v>
      </c>
      <c r="DK342" s="137">
        <v>42769.610590277778</v>
      </c>
      <c r="DL342" s="136" t="s">
        <v>1353</v>
      </c>
      <c r="DM342" s="137">
        <v>42769.610590277778</v>
      </c>
      <c r="DN342" s="133">
        <v>42086.594108796293</v>
      </c>
      <c r="DO342" s="132" t="s">
        <v>957</v>
      </c>
      <c r="DP342" s="133">
        <v>42086.594108796293</v>
      </c>
    </row>
    <row r="343" spans="1:120" ht="58" x14ac:dyDescent="0.35">
      <c r="A343" s="135">
        <v>345</v>
      </c>
      <c r="B343" s="136" t="s">
        <v>4364</v>
      </c>
      <c r="C343" s="135">
        <v>87</v>
      </c>
      <c r="D343" s="135" t="b">
        <v>1</v>
      </c>
      <c r="E343" s="136" t="s">
        <v>941</v>
      </c>
      <c r="F343" s="136" t="s">
        <v>3241</v>
      </c>
      <c r="G343" s="136" t="s">
        <v>1010</v>
      </c>
      <c r="H343" s="136" t="s">
        <v>3242</v>
      </c>
      <c r="I343" s="136" t="s">
        <v>8797</v>
      </c>
      <c r="J343" s="136" t="s">
        <v>3243</v>
      </c>
      <c r="K343" s="136" t="s">
        <v>74</v>
      </c>
      <c r="L343" s="136" t="s">
        <v>3244</v>
      </c>
      <c r="M343" s="136" t="s">
        <v>1121</v>
      </c>
      <c r="N343" s="136" t="s">
        <v>3245</v>
      </c>
      <c r="O343" s="136" t="s">
        <v>10496</v>
      </c>
      <c r="P343" s="136" t="s">
        <v>10497</v>
      </c>
      <c r="Q343" s="136" t="s">
        <v>948</v>
      </c>
      <c r="R343" s="136" t="s">
        <v>948</v>
      </c>
      <c r="S343" s="136" t="s">
        <v>10498</v>
      </c>
      <c r="T343" s="136" t="s">
        <v>10499</v>
      </c>
      <c r="U343" s="136" t="s">
        <v>10500</v>
      </c>
      <c r="V343" s="136" t="s">
        <v>948</v>
      </c>
      <c r="W343" s="136" t="s">
        <v>948</v>
      </c>
      <c r="X343" s="136" t="s">
        <v>948</v>
      </c>
      <c r="Y343" s="136" t="s">
        <v>10501</v>
      </c>
      <c r="Z343" s="136" t="s">
        <v>10502</v>
      </c>
      <c r="AA343" s="136" t="s">
        <v>10503</v>
      </c>
      <c r="AB343" s="136" t="s">
        <v>10504</v>
      </c>
      <c r="AC343" s="136" t="s">
        <v>3329</v>
      </c>
      <c r="AD343" s="136" t="s">
        <v>10505</v>
      </c>
      <c r="AE343" s="136" t="s">
        <v>10506</v>
      </c>
      <c r="AF343" s="136" t="s">
        <v>10507</v>
      </c>
      <c r="AG343" s="136" t="s">
        <v>3330</v>
      </c>
      <c r="AH343" s="136" t="s">
        <v>10508</v>
      </c>
      <c r="AI343" s="136" t="s">
        <v>1312</v>
      </c>
      <c r="AJ343" s="136" t="s">
        <v>1071</v>
      </c>
      <c r="AK343" s="136" t="s">
        <v>10509</v>
      </c>
      <c r="AL343" s="136" t="s">
        <v>941</v>
      </c>
      <c r="AM343" s="136" t="s">
        <v>10510</v>
      </c>
      <c r="AN343" s="136" t="s">
        <v>941</v>
      </c>
      <c r="AO343" s="136" t="s">
        <v>941</v>
      </c>
      <c r="AP343" s="136" t="s">
        <v>941</v>
      </c>
      <c r="AQ343" s="136" t="s">
        <v>941</v>
      </c>
      <c r="AR343" s="136" t="s">
        <v>941</v>
      </c>
      <c r="AS343" s="136" t="s">
        <v>941</v>
      </c>
      <c r="AT343" s="136" t="s">
        <v>941</v>
      </c>
      <c r="AU343" s="136" t="s">
        <v>941</v>
      </c>
      <c r="AV343" s="136" t="s">
        <v>941</v>
      </c>
      <c r="AW343" s="136" t="s">
        <v>941</v>
      </c>
      <c r="AX343" s="136" t="s">
        <v>941</v>
      </c>
      <c r="AY343" s="136" t="s">
        <v>941</v>
      </c>
      <c r="AZ343" s="136" t="s">
        <v>941</v>
      </c>
      <c r="BA343" s="136" t="s">
        <v>941</v>
      </c>
      <c r="BB343" s="136" t="s">
        <v>941</v>
      </c>
      <c r="BC343" s="136" t="s">
        <v>941</v>
      </c>
      <c r="BD343" s="136" t="s">
        <v>941</v>
      </c>
      <c r="BE343" s="136" t="s">
        <v>941</v>
      </c>
      <c r="BF343" s="136" t="s">
        <v>941</v>
      </c>
      <c r="BG343" s="136" t="s">
        <v>941</v>
      </c>
      <c r="BH343" s="136" t="s">
        <v>941</v>
      </c>
      <c r="BI343" s="136" t="s">
        <v>941</v>
      </c>
      <c r="BJ343" s="136" t="s">
        <v>941</v>
      </c>
      <c r="BK343" s="136" t="s">
        <v>941</v>
      </c>
      <c r="BL343" s="136" t="s">
        <v>941</v>
      </c>
      <c r="BM343" s="136" t="s">
        <v>941</v>
      </c>
      <c r="BN343" s="136" t="s">
        <v>941</v>
      </c>
      <c r="BO343" s="136" t="s">
        <v>941</v>
      </c>
      <c r="BP343" s="136" t="s">
        <v>941</v>
      </c>
      <c r="BQ343" s="136" t="s">
        <v>941</v>
      </c>
      <c r="BR343" s="136" t="s">
        <v>941</v>
      </c>
      <c r="BS343" s="136" t="s">
        <v>941</v>
      </c>
      <c r="BT343" s="136" t="s">
        <v>941</v>
      </c>
      <c r="BU343" s="136" t="s">
        <v>941</v>
      </c>
      <c r="BV343" s="136" t="s">
        <v>941</v>
      </c>
      <c r="BW343" s="136" t="s">
        <v>941</v>
      </c>
      <c r="BX343" s="136" t="s">
        <v>941</v>
      </c>
      <c r="BY343" s="136" t="s">
        <v>941</v>
      </c>
      <c r="BZ343" s="136" t="s">
        <v>941</v>
      </c>
      <c r="CA343" s="136" t="s">
        <v>941</v>
      </c>
      <c r="CB343" s="136" t="s">
        <v>948</v>
      </c>
      <c r="CC343" s="136" t="s">
        <v>948</v>
      </c>
      <c r="CD343" s="136" t="s">
        <v>941</v>
      </c>
      <c r="CE343" s="136" t="s">
        <v>948</v>
      </c>
      <c r="CF343" s="136" t="s">
        <v>941</v>
      </c>
      <c r="CG343" s="136" t="s">
        <v>948</v>
      </c>
      <c r="CH343" s="136" t="s">
        <v>948</v>
      </c>
      <c r="CI343" s="136" t="s">
        <v>941</v>
      </c>
      <c r="CJ343" s="136" t="s">
        <v>941</v>
      </c>
      <c r="CK343" s="136" t="s">
        <v>941</v>
      </c>
      <c r="CL343" s="136" t="s">
        <v>941</v>
      </c>
      <c r="CM343" s="136" t="s">
        <v>941</v>
      </c>
      <c r="CN343" s="136" t="s">
        <v>948</v>
      </c>
      <c r="CO343" s="136" t="s">
        <v>540</v>
      </c>
      <c r="CP343" s="136" t="s">
        <v>941</v>
      </c>
      <c r="CQ343" s="136" t="s">
        <v>941</v>
      </c>
      <c r="CR343" s="136" t="s">
        <v>941</v>
      </c>
      <c r="CS343" s="136" t="s">
        <v>941</v>
      </c>
      <c r="CT343" s="136" t="s">
        <v>941</v>
      </c>
      <c r="CU343" s="136" t="s">
        <v>941</v>
      </c>
      <c r="CV343" s="136" t="s">
        <v>941</v>
      </c>
      <c r="CW343" s="136" t="s">
        <v>941</v>
      </c>
      <c r="CX343" s="136" t="s">
        <v>941</v>
      </c>
      <c r="CY343" s="136" t="s">
        <v>941</v>
      </c>
      <c r="CZ343" s="136" t="s">
        <v>941</v>
      </c>
      <c r="DA343" s="136" t="s">
        <v>941</v>
      </c>
      <c r="DB343" s="136" t="s">
        <v>941</v>
      </c>
      <c r="DC343" s="136" t="s">
        <v>941</v>
      </c>
      <c r="DD343" s="136" t="s">
        <v>941</v>
      </c>
      <c r="DE343" s="136" t="s">
        <v>941</v>
      </c>
      <c r="DF343" s="136" t="s">
        <v>941</v>
      </c>
      <c r="DG343" s="136" t="s">
        <v>941</v>
      </c>
      <c r="DH343" s="136" t="s">
        <v>941</v>
      </c>
      <c r="DI343" s="136" t="s">
        <v>941</v>
      </c>
      <c r="DJ343" s="136" t="s">
        <v>1692</v>
      </c>
      <c r="DK343" s="137">
        <v>42769.623923611114</v>
      </c>
      <c r="DL343" s="136" t="s">
        <v>1692</v>
      </c>
      <c r="DM343" s="137">
        <v>42769.623923611114</v>
      </c>
      <c r="DN343" s="133">
        <v>42086.594155092593</v>
      </c>
      <c r="DO343" s="132" t="s">
        <v>957</v>
      </c>
      <c r="DP343" s="133">
        <v>42086.594155092593</v>
      </c>
    </row>
    <row r="344" spans="1:120" ht="58" x14ac:dyDescent="0.35">
      <c r="A344" s="135">
        <v>346</v>
      </c>
      <c r="B344" s="136" t="s">
        <v>4364</v>
      </c>
      <c r="C344" s="135">
        <v>517</v>
      </c>
      <c r="D344" s="135" t="b">
        <v>1</v>
      </c>
      <c r="E344" s="136" t="s">
        <v>941</v>
      </c>
      <c r="F344" s="136" t="s">
        <v>3241</v>
      </c>
      <c r="G344" s="136" t="s">
        <v>1010</v>
      </c>
      <c r="H344" s="136" t="s">
        <v>3242</v>
      </c>
      <c r="I344" s="136" t="s">
        <v>8797</v>
      </c>
      <c r="J344" s="136" t="s">
        <v>3243</v>
      </c>
      <c r="K344" s="136" t="s">
        <v>50</v>
      </c>
      <c r="L344" s="136" t="s">
        <v>3244</v>
      </c>
      <c r="M344" s="136" t="s">
        <v>1121</v>
      </c>
      <c r="N344" s="136" t="s">
        <v>3245</v>
      </c>
      <c r="O344" s="136" t="s">
        <v>10511</v>
      </c>
      <c r="P344" s="136" t="s">
        <v>10512</v>
      </c>
      <c r="Q344" s="136" t="s">
        <v>948</v>
      </c>
      <c r="R344" s="136" t="s">
        <v>10513</v>
      </c>
      <c r="S344" s="136" t="s">
        <v>10514</v>
      </c>
      <c r="T344" s="136" t="s">
        <v>10515</v>
      </c>
      <c r="U344" s="136" t="s">
        <v>10516</v>
      </c>
      <c r="V344" s="136" t="s">
        <v>10517</v>
      </c>
      <c r="W344" s="136" t="s">
        <v>10518</v>
      </c>
      <c r="X344" s="136" t="s">
        <v>10519</v>
      </c>
      <c r="Y344" s="136" t="s">
        <v>10520</v>
      </c>
      <c r="Z344" s="136" t="s">
        <v>10521</v>
      </c>
      <c r="AA344" s="136" t="s">
        <v>10522</v>
      </c>
      <c r="AB344" s="136" t="s">
        <v>10523</v>
      </c>
      <c r="AC344" s="136" t="s">
        <v>948</v>
      </c>
      <c r="AD344" s="136" t="s">
        <v>10523</v>
      </c>
      <c r="AE344" s="136" t="s">
        <v>10524</v>
      </c>
      <c r="AF344" s="136" t="s">
        <v>10525</v>
      </c>
      <c r="AG344" s="136" t="s">
        <v>1204</v>
      </c>
      <c r="AH344" s="136" t="s">
        <v>10526</v>
      </c>
      <c r="AI344" s="136" t="s">
        <v>1784</v>
      </c>
      <c r="AJ344" s="136" t="s">
        <v>948</v>
      </c>
      <c r="AK344" s="136" t="s">
        <v>972</v>
      </c>
      <c r="AL344" s="136" t="s">
        <v>941</v>
      </c>
      <c r="AM344" s="136" t="s">
        <v>10527</v>
      </c>
      <c r="AN344" s="136" t="s">
        <v>941</v>
      </c>
      <c r="AO344" s="136" t="s">
        <v>941</v>
      </c>
      <c r="AP344" s="136" t="s">
        <v>941</v>
      </c>
      <c r="AQ344" s="136" t="s">
        <v>941</v>
      </c>
      <c r="AR344" s="136" t="s">
        <v>941</v>
      </c>
      <c r="AS344" s="136" t="s">
        <v>941</v>
      </c>
      <c r="AT344" s="136" t="s">
        <v>941</v>
      </c>
      <c r="AU344" s="136" t="s">
        <v>941</v>
      </c>
      <c r="AV344" s="136" t="s">
        <v>941</v>
      </c>
      <c r="AW344" s="136" t="s">
        <v>941</v>
      </c>
      <c r="AX344" s="136" t="s">
        <v>941</v>
      </c>
      <c r="AY344" s="136" t="s">
        <v>941</v>
      </c>
      <c r="AZ344" s="136" t="s">
        <v>941</v>
      </c>
      <c r="BA344" s="136" t="s">
        <v>941</v>
      </c>
      <c r="BB344" s="136" t="s">
        <v>941</v>
      </c>
      <c r="BC344" s="136" t="s">
        <v>941</v>
      </c>
      <c r="BD344" s="136" t="s">
        <v>941</v>
      </c>
      <c r="BE344" s="136" t="s">
        <v>941</v>
      </c>
      <c r="BF344" s="136" t="s">
        <v>941</v>
      </c>
      <c r="BG344" s="136" t="s">
        <v>941</v>
      </c>
      <c r="BH344" s="136" t="s">
        <v>941</v>
      </c>
      <c r="BI344" s="136" t="s">
        <v>941</v>
      </c>
      <c r="BJ344" s="136" t="s">
        <v>941</v>
      </c>
      <c r="BK344" s="136" t="s">
        <v>941</v>
      </c>
      <c r="BL344" s="136" t="s">
        <v>941</v>
      </c>
      <c r="BM344" s="136" t="s">
        <v>941</v>
      </c>
      <c r="BN344" s="136" t="s">
        <v>941</v>
      </c>
      <c r="BO344" s="136" t="s">
        <v>941</v>
      </c>
      <c r="BP344" s="136" t="s">
        <v>941</v>
      </c>
      <c r="BQ344" s="136" t="s">
        <v>941</v>
      </c>
      <c r="BR344" s="136" t="s">
        <v>941</v>
      </c>
      <c r="BS344" s="136" t="s">
        <v>941</v>
      </c>
      <c r="BT344" s="136" t="s">
        <v>941</v>
      </c>
      <c r="BU344" s="136" t="s">
        <v>941</v>
      </c>
      <c r="BV344" s="136" t="s">
        <v>941</v>
      </c>
      <c r="BW344" s="136" t="s">
        <v>941</v>
      </c>
      <c r="BX344" s="136" t="s">
        <v>941</v>
      </c>
      <c r="BY344" s="136" t="s">
        <v>941</v>
      </c>
      <c r="BZ344" s="136" t="s">
        <v>941</v>
      </c>
      <c r="CA344" s="136" t="s">
        <v>941</v>
      </c>
      <c r="CB344" s="136" t="s">
        <v>948</v>
      </c>
      <c r="CC344" s="136" t="s">
        <v>948</v>
      </c>
      <c r="CD344" s="136" t="s">
        <v>941</v>
      </c>
      <c r="CE344" s="136" t="s">
        <v>948</v>
      </c>
      <c r="CF344" s="136" t="s">
        <v>941</v>
      </c>
      <c r="CG344" s="136" t="s">
        <v>948</v>
      </c>
      <c r="CH344" s="136" t="s">
        <v>948</v>
      </c>
      <c r="CI344" s="136" t="s">
        <v>941</v>
      </c>
      <c r="CJ344" s="136" t="s">
        <v>941</v>
      </c>
      <c r="CK344" s="136" t="s">
        <v>941</v>
      </c>
      <c r="CL344" s="136" t="s">
        <v>941</v>
      </c>
      <c r="CM344" s="136" t="s">
        <v>941</v>
      </c>
      <c r="CN344" s="136" t="s">
        <v>948</v>
      </c>
      <c r="CO344" s="136" t="s">
        <v>540</v>
      </c>
      <c r="CP344" s="136" t="s">
        <v>941</v>
      </c>
      <c r="CQ344" s="136" t="s">
        <v>941</v>
      </c>
      <c r="CR344" s="136" t="s">
        <v>941</v>
      </c>
      <c r="CS344" s="136" t="s">
        <v>941</v>
      </c>
      <c r="CT344" s="136" t="s">
        <v>941</v>
      </c>
      <c r="CU344" s="136" t="s">
        <v>941</v>
      </c>
      <c r="CV344" s="136" t="s">
        <v>941</v>
      </c>
      <c r="CW344" s="136" t="s">
        <v>941</v>
      </c>
      <c r="CX344" s="136" t="s">
        <v>941</v>
      </c>
      <c r="CY344" s="136" t="s">
        <v>941</v>
      </c>
      <c r="CZ344" s="136" t="s">
        <v>941</v>
      </c>
      <c r="DA344" s="136" t="s">
        <v>941</v>
      </c>
      <c r="DB344" s="136" t="s">
        <v>941</v>
      </c>
      <c r="DC344" s="136" t="s">
        <v>941</v>
      </c>
      <c r="DD344" s="136" t="s">
        <v>941</v>
      </c>
      <c r="DE344" s="136" t="s">
        <v>941</v>
      </c>
      <c r="DF344" s="136" t="s">
        <v>941</v>
      </c>
      <c r="DG344" s="136" t="s">
        <v>941</v>
      </c>
      <c r="DH344" s="136" t="s">
        <v>941</v>
      </c>
      <c r="DI344" s="136" t="s">
        <v>941</v>
      </c>
      <c r="DJ344" s="136" t="s">
        <v>1692</v>
      </c>
      <c r="DK344" s="137">
        <v>42769.627349537041</v>
      </c>
      <c r="DL344" s="136" t="s">
        <v>1692</v>
      </c>
      <c r="DM344" s="137">
        <v>42769.627349537041</v>
      </c>
      <c r="DN344" s="133">
        <v>42086.594166666669</v>
      </c>
      <c r="DO344" s="132" t="s">
        <v>957</v>
      </c>
      <c r="DP344" s="133">
        <v>42086.594166666669</v>
      </c>
    </row>
    <row r="345" spans="1:120" ht="58" x14ac:dyDescent="0.35">
      <c r="A345" s="135">
        <v>347</v>
      </c>
      <c r="B345" s="136" t="s">
        <v>4364</v>
      </c>
      <c r="C345" s="135">
        <v>86</v>
      </c>
      <c r="D345" s="135" t="b">
        <v>1</v>
      </c>
      <c r="E345" s="136" t="s">
        <v>941</v>
      </c>
      <c r="F345" s="136" t="s">
        <v>3241</v>
      </c>
      <c r="G345" s="136" t="s">
        <v>1010</v>
      </c>
      <c r="H345" s="136" t="s">
        <v>3242</v>
      </c>
      <c r="I345" s="136" t="s">
        <v>8797</v>
      </c>
      <c r="J345" s="136" t="s">
        <v>3243</v>
      </c>
      <c r="K345" s="136" t="s">
        <v>32</v>
      </c>
      <c r="L345" s="136" t="s">
        <v>3244</v>
      </c>
      <c r="M345" s="136" t="s">
        <v>1121</v>
      </c>
      <c r="N345" s="136" t="s">
        <v>3245</v>
      </c>
      <c r="O345" s="136" t="s">
        <v>10528</v>
      </c>
      <c r="P345" s="136" t="s">
        <v>10529</v>
      </c>
      <c r="Q345" s="136" t="s">
        <v>10530</v>
      </c>
      <c r="R345" s="136" t="s">
        <v>10531</v>
      </c>
      <c r="S345" s="136" t="s">
        <v>10532</v>
      </c>
      <c r="T345" s="136" t="s">
        <v>10533</v>
      </c>
      <c r="U345" s="136" t="s">
        <v>10534</v>
      </c>
      <c r="V345" s="136" t="s">
        <v>10535</v>
      </c>
      <c r="W345" s="136" t="s">
        <v>10536</v>
      </c>
      <c r="X345" s="136" t="s">
        <v>10537</v>
      </c>
      <c r="Y345" s="136" t="s">
        <v>10538</v>
      </c>
      <c r="Z345" s="136" t="s">
        <v>10539</v>
      </c>
      <c r="AA345" s="136" t="s">
        <v>10540</v>
      </c>
      <c r="AB345" s="136" t="s">
        <v>10541</v>
      </c>
      <c r="AC345" s="136" t="s">
        <v>10542</v>
      </c>
      <c r="AD345" s="136" t="s">
        <v>10543</v>
      </c>
      <c r="AE345" s="136" t="s">
        <v>10544</v>
      </c>
      <c r="AF345" s="136" t="s">
        <v>10545</v>
      </c>
      <c r="AG345" s="136" t="s">
        <v>3246</v>
      </c>
      <c r="AH345" s="136" t="s">
        <v>10546</v>
      </c>
      <c r="AI345" s="136" t="s">
        <v>4036</v>
      </c>
      <c r="AJ345" s="136" t="s">
        <v>1252</v>
      </c>
      <c r="AK345" s="136" t="s">
        <v>10547</v>
      </c>
      <c r="AL345" s="136" t="s">
        <v>941</v>
      </c>
      <c r="AM345" s="136" t="s">
        <v>10548</v>
      </c>
      <c r="AN345" s="136" t="s">
        <v>941</v>
      </c>
      <c r="AO345" s="136" t="s">
        <v>941</v>
      </c>
      <c r="AP345" s="136" t="s">
        <v>941</v>
      </c>
      <c r="AQ345" s="136" t="s">
        <v>941</v>
      </c>
      <c r="AR345" s="136" t="s">
        <v>941</v>
      </c>
      <c r="AS345" s="136" t="s">
        <v>941</v>
      </c>
      <c r="AT345" s="136" t="s">
        <v>941</v>
      </c>
      <c r="AU345" s="136" t="s">
        <v>941</v>
      </c>
      <c r="AV345" s="136" t="s">
        <v>941</v>
      </c>
      <c r="AW345" s="136" t="s">
        <v>941</v>
      </c>
      <c r="AX345" s="136" t="s">
        <v>941</v>
      </c>
      <c r="AY345" s="136" t="s">
        <v>941</v>
      </c>
      <c r="AZ345" s="136" t="s">
        <v>941</v>
      </c>
      <c r="BA345" s="136" t="s">
        <v>941</v>
      </c>
      <c r="BB345" s="136" t="s">
        <v>941</v>
      </c>
      <c r="BC345" s="136" t="s">
        <v>941</v>
      </c>
      <c r="BD345" s="136" t="s">
        <v>941</v>
      </c>
      <c r="BE345" s="136" t="s">
        <v>941</v>
      </c>
      <c r="BF345" s="136" t="s">
        <v>941</v>
      </c>
      <c r="BG345" s="136" t="s">
        <v>941</v>
      </c>
      <c r="BH345" s="136" t="s">
        <v>941</v>
      </c>
      <c r="BI345" s="136" t="s">
        <v>941</v>
      </c>
      <c r="BJ345" s="136" t="s">
        <v>941</v>
      </c>
      <c r="BK345" s="136" t="s">
        <v>941</v>
      </c>
      <c r="BL345" s="136" t="s">
        <v>941</v>
      </c>
      <c r="BM345" s="136" t="s">
        <v>941</v>
      </c>
      <c r="BN345" s="136" t="s">
        <v>941</v>
      </c>
      <c r="BO345" s="136" t="s">
        <v>941</v>
      </c>
      <c r="BP345" s="136" t="s">
        <v>941</v>
      </c>
      <c r="BQ345" s="136" t="s">
        <v>1616</v>
      </c>
      <c r="BR345" s="136" t="s">
        <v>941</v>
      </c>
      <c r="BS345" s="136" t="s">
        <v>941</v>
      </c>
      <c r="BT345" s="136" t="s">
        <v>941</v>
      </c>
      <c r="BU345" s="136" t="s">
        <v>941</v>
      </c>
      <c r="BV345" s="136" t="s">
        <v>941</v>
      </c>
      <c r="BW345" s="136" t="s">
        <v>941</v>
      </c>
      <c r="BX345" s="136" t="s">
        <v>941</v>
      </c>
      <c r="BY345" s="136" t="s">
        <v>941</v>
      </c>
      <c r="BZ345" s="136" t="s">
        <v>941</v>
      </c>
      <c r="CA345" s="136" t="s">
        <v>941</v>
      </c>
      <c r="CB345" s="136" t="s">
        <v>1616</v>
      </c>
      <c r="CC345" s="136" t="s">
        <v>948</v>
      </c>
      <c r="CD345" s="136" t="s">
        <v>941</v>
      </c>
      <c r="CE345" s="136" t="s">
        <v>948</v>
      </c>
      <c r="CF345" s="136" t="s">
        <v>941</v>
      </c>
      <c r="CG345" s="136" t="s">
        <v>948</v>
      </c>
      <c r="CH345" s="136" t="s">
        <v>948</v>
      </c>
      <c r="CI345" s="136" t="s">
        <v>941</v>
      </c>
      <c r="CJ345" s="136" t="s">
        <v>941</v>
      </c>
      <c r="CK345" s="136" t="s">
        <v>941</v>
      </c>
      <c r="CL345" s="136" t="s">
        <v>941</v>
      </c>
      <c r="CM345" s="136" t="s">
        <v>941</v>
      </c>
      <c r="CN345" s="136" t="s">
        <v>948</v>
      </c>
      <c r="CO345" s="136" t="s">
        <v>540</v>
      </c>
      <c r="CP345" s="136" t="s">
        <v>941</v>
      </c>
      <c r="CQ345" s="136" t="s">
        <v>941</v>
      </c>
      <c r="CR345" s="136" t="s">
        <v>941</v>
      </c>
      <c r="CS345" s="136" t="s">
        <v>941</v>
      </c>
      <c r="CT345" s="136" t="s">
        <v>941</v>
      </c>
      <c r="CU345" s="136" t="s">
        <v>941</v>
      </c>
      <c r="CV345" s="136" t="s">
        <v>941</v>
      </c>
      <c r="CW345" s="136" t="s">
        <v>941</v>
      </c>
      <c r="CX345" s="136" t="s">
        <v>941</v>
      </c>
      <c r="CY345" s="136" t="s">
        <v>941</v>
      </c>
      <c r="CZ345" s="136" t="s">
        <v>941</v>
      </c>
      <c r="DA345" s="136" t="s">
        <v>941</v>
      </c>
      <c r="DB345" s="136" t="s">
        <v>941</v>
      </c>
      <c r="DC345" s="136" t="s">
        <v>941</v>
      </c>
      <c r="DD345" s="136" t="s">
        <v>941</v>
      </c>
      <c r="DE345" s="136" t="s">
        <v>941</v>
      </c>
      <c r="DF345" s="136" t="s">
        <v>941</v>
      </c>
      <c r="DG345" s="136" t="s">
        <v>941</v>
      </c>
      <c r="DH345" s="136" t="s">
        <v>941</v>
      </c>
      <c r="DI345" s="136" t="s">
        <v>941</v>
      </c>
      <c r="DJ345" s="136" t="s">
        <v>1692</v>
      </c>
      <c r="DK345" s="137">
        <v>42769.639050925929</v>
      </c>
      <c r="DL345" s="136" t="s">
        <v>1692</v>
      </c>
      <c r="DM345" s="137">
        <v>42769.639050925929</v>
      </c>
      <c r="DN345" s="133">
        <v>42086.594178240739</v>
      </c>
      <c r="DO345" s="132" t="s">
        <v>957</v>
      </c>
      <c r="DP345" s="133">
        <v>42086.594178240739</v>
      </c>
    </row>
    <row r="346" spans="1:120" ht="29" x14ac:dyDescent="0.35">
      <c r="A346" s="135">
        <v>348</v>
      </c>
      <c r="B346" s="136" t="s">
        <v>4364</v>
      </c>
      <c r="C346" s="135">
        <v>382</v>
      </c>
      <c r="D346" s="135" t="b">
        <v>1</v>
      </c>
      <c r="E346" s="136" t="s">
        <v>941</v>
      </c>
      <c r="F346" s="136" t="s">
        <v>3048</v>
      </c>
      <c r="G346" s="136" t="s">
        <v>3049</v>
      </c>
      <c r="H346" s="136" t="s">
        <v>3050</v>
      </c>
      <c r="I346" s="136" t="s">
        <v>8797</v>
      </c>
      <c r="J346" s="136" t="s">
        <v>941</v>
      </c>
      <c r="K346" s="136" t="s">
        <v>941</v>
      </c>
      <c r="L346" s="136" t="s">
        <v>941</v>
      </c>
      <c r="M346" s="136" t="s">
        <v>941</v>
      </c>
      <c r="N346" s="136" t="s">
        <v>941</v>
      </c>
      <c r="O346" s="136" t="s">
        <v>10549</v>
      </c>
      <c r="P346" s="136" t="s">
        <v>10550</v>
      </c>
      <c r="Q346" s="136" t="s">
        <v>948</v>
      </c>
      <c r="R346" s="136" t="s">
        <v>948</v>
      </c>
      <c r="S346" s="136" t="s">
        <v>10551</v>
      </c>
      <c r="T346" s="136" t="s">
        <v>10552</v>
      </c>
      <c r="U346" s="136" t="s">
        <v>10553</v>
      </c>
      <c r="V346" s="136" t="s">
        <v>10554</v>
      </c>
      <c r="W346" s="136" t="s">
        <v>10555</v>
      </c>
      <c r="X346" s="136" t="s">
        <v>10556</v>
      </c>
      <c r="Y346" s="136" t="s">
        <v>10557</v>
      </c>
      <c r="Z346" s="136" t="s">
        <v>10558</v>
      </c>
      <c r="AA346" s="136" t="s">
        <v>948</v>
      </c>
      <c r="AB346" s="136" t="s">
        <v>10559</v>
      </c>
      <c r="AC346" s="136" t="s">
        <v>948</v>
      </c>
      <c r="AD346" s="136" t="s">
        <v>10559</v>
      </c>
      <c r="AE346" s="136" t="s">
        <v>10560</v>
      </c>
      <c r="AF346" s="136" t="s">
        <v>10561</v>
      </c>
      <c r="AG346" s="136" t="s">
        <v>1765</v>
      </c>
      <c r="AH346" s="136" t="s">
        <v>10562</v>
      </c>
      <c r="AI346" s="136" t="s">
        <v>953</v>
      </c>
      <c r="AJ346" s="136" t="s">
        <v>948</v>
      </c>
      <c r="AK346" s="136" t="s">
        <v>948</v>
      </c>
      <c r="AL346" s="136" t="s">
        <v>941</v>
      </c>
      <c r="AM346" s="136" t="s">
        <v>10563</v>
      </c>
      <c r="AN346" s="136" t="s">
        <v>941</v>
      </c>
      <c r="AO346" s="136" t="s">
        <v>941</v>
      </c>
      <c r="AP346" s="136" t="s">
        <v>941</v>
      </c>
      <c r="AQ346" s="136" t="s">
        <v>941</v>
      </c>
      <c r="AR346" s="136" t="s">
        <v>941</v>
      </c>
      <c r="AS346" s="136" t="s">
        <v>941</v>
      </c>
      <c r="AT346" s="136" t="s">
        <v>941</v>
      </c>
      <c r="AU346" s="136" t="s">
        <v>941</v>
      </c>
      <c r="AV346" s="136" t="s">
        <v>941</v>
      </c>
      <c r="AW346" s="136" t="s">
        <v>941</v>
      </c>
      <c r="AX346" s="136" t="s">
        <v>941</v>
      </c>
      <c r="AY346" s="136" t="s">
        <v>941</v>
      </c>
      <c r="AZ346" s="136" t="s">
        <v>941</v>
      </c>
      <c r="BA346" s="136" t="s">
        <v>941</v>
      </c>
      <c r="BB346" s="136" t="s">
        <v>941</v>
      </c>
      <c r="BC346" s="136" t="s">
        <v>941</v>
      </c>
      <c r="BD346" s="136" t="s">
        <v>941</v>
      </c>
      <c r="BE346" s="136" t="s">
        <v>941</v>
      </c>
      <c r="BF346" s="136" t="s">
        <v>941</v>
      </c>
      <c r="BG346" s="136" t="s">
        <v>941</v>
      </c>
      <c r="BH346" s="136" t="s">
        <v>941</v>
      </c>
      <c r="BI346" s="136" t="s">
        <v>941</v>
      </c>
      <c r="BJ346" s="136" t="s">
        <v>941</v>
      </c>
      <c r="BK346" s="136" t="s">
        <v>941</v>
      </c>
      <c r="BL346" s="136" t="s">
        <v>941</v>
      </c>
      <c r="BM346" s="136" t="s">
        <v>941</v>
      </c>
      <c r="BN346" s="136" t="s">
        <v>941</v>
      </c>
      <c r="BO346" s="136" t="s">
        <v>941</v>
      </c>
      <c r="BP346" s="136" t="s">
        <v>941</v>
      </c>
      <c r="BQ346" s="136" t="s">
        <v>941</v>
      </c>
      <c r="BR346" s="136" t="s">
        <v>941</v>
      </c>
      <c r="BS346" s="136" t="s">
        <v>941</v>
      </c>
      <c r="BT346" s="136" t="s">
        <v>941</v>
      </c>
      <c r="BU346" s="136" t="s">
        <v>941</v>
      </c>
      <c r="BV346" s="136" t="s">
        <v>941</v>
      </c>
      <c r="BW346" s="136" t="s">
        <v>941</v>
      </c>
      <c r="BX346" s="136" t="s">
        <v>941</v>
      </c>
      <c r="BY346" s="136" t="s">
        <v>941</v>
      </c>
      <c r="BZ346" s="136" t="s">
        <v>941</v>
      </c>
      <c r="CA346" s="136" t="s">
        <v>941</v>
      </c>
      <c r="CB346" s="136" t="s">
        <v>948</v>
      </c>
      <c r="CC346" s="136" t="s">
        <v>948</v>
      </c>
      <c r="CD346" s="136" t="s">
        <v>941</v>
      </c>
      <c r="CE346" s="136" t="s">
        <v>948</v>
      </c>
      <c r="CF346" s="136" t="s">
        <v>941</v>
      </c>
      <c r="CG346" s="136" t="s">
        <v>948</v>
      </c>
      <c r="CH346" s="136" t="s">
        <v>948</v>
      </c>
      <c r="CI346" s="136" t="s">
        <v>941</v>
      </c>
      <c r="CJ346" s="136" t="s">
        <v>941</v>
      </c>
      <c r="CK346" s="136" t="s">
        <v>941</v>
      </c>
      <c r="CL346" s="136" t="s">
        <v>941</v>
      </c>
      <c r="CM346" s="136" t="s">
        <v>941</v>
      </c>
      <c r="CN346" s="136" t="s">
        <v>948</v>
      </c>
      <c r="CO346" s="136" t="s">
        <v>540</v>
      </c>
      <c r="CP346" s="136" t="s">
        <v>941</v>
      </c>
      <c r="CQ346" s="136" t="s">
        <v>941</v>
      </c>
      <c r="CR346" s="136" t="s">
        <v>941</v>
      </c>
      <c r="CS346" s="136" t="s">
        <v>941</v>
      </c>
      <c r="CT346" s="136" t="s">
        <v>941</v>
      </c>
      <c r="CU346" s="136" t="s">
        <v>941</v>
      </c>
      <c r="CV346" s="136" t="s">
        <v>941</v>
      </c>
      <c r="CW346" s="136" t="s">
        <v>941</v>
      </c>
      <c r="CX346" s="136" t="s">
        <v>941</v>
      </c>
      <c r="CY346" s="136" t="s">
        <v>941</v>
      </c>
      <c r="CZ346" s="136" t="s">
        <v>941</v>
      </c>
      <c r="DA346" s="136" t="s">
        <v>941</v>
      </c>
      <c r="DB346" s="136" t="s">
        <v>941</v>
      </c>
      <c r="DC346" s="136" t="s">
        <v>941</v>
      </c>
      <c r="DD346" s="136" t="s">
        <v>941</v>
      </c>
      <c r="DE346" s="136" t="s">
        <v>941</v>
      </c>
      <c r="DF346" s="136" t="s">
        <v>941</v>
      </c>
      <c r="DG346" s="136" t="s">
        <v>941</v>
      </c>
      <c r="DH346" s="136" t="s">
        <v>941</v>
      </c>
      <c r="DI346" s="136" t="s">
        <v>941</v>
      </c>
      <c r="DJ346" s="136" t="s">
        <v>1353</v>
      </c>
      <c r="DK346" s="137">
        <v>42769.655266203707</v>
      </c>
      <c r="DL346" s="136" t="s">
        <v>1353</v>
      </c>
      <c r="DM346" s="137">
        <v>42769.655266203707</v>
      </c>
      <c r="DN346" s="133">
        <v>42086.594201388885</v>
      </c>
      <c r="DO346" s="132" t="s">
        <v>957</v>
      </c>
      <c r="DP346" s="133">
        <v>42086.594201388885</v>
      </c>
    </row>
    <row r="347" spans="1:120" ht="72.5" x14ac:dyDescent="0.35">
      <c r="A347" s="135">
        <v>349</v>
      </c>
      <c r="B347" s="136" t="s">
        <v>4364</v>
      </c>
      <c r="C347" s="135">
        <v>78</v>
      </c>
      <c r="D347" s="135" t="b">
        <v>1</v>
      </c>
      <c r="E347" s="136" t="s">
        <v>1196</v>
      </c>
      <c r="F347" s="136" t="s">
        <v>3003</v>
      </c>
      <c r="G347" s="136" t="s">
        <v>989</v>
      </c>
      <c r="H347" s="136" t="s">
        <v>3004</v>
      </c>
      <c r="I347" s="136" t="s">
        <v>941</v>
      </c>
      <c r="J347" s="136" t="s">
        <v>3005</v>
      </c>
      <c r="K347" s="136" t="s">
        <v>107</v>
      </c>
      <c r="L347" s="136" t="s">
        <v>3006</v>
      </c>
      <c r="M347" s="136" t="s">
        <v>3007</v>
      </c>
      <c r="N347" s="136" t="s">
        <v>3008</v>
      </c>
      <c r="O347" s="136" t="s">
        <v>10564</v>
      </c>
      <c r="P347" s="136" t="s">
        <v>10565</v>
      </c>
      <c r="Q347" s="136" t="s">
        <v>10566</v>
      </c>
      <c r="R347" s="136" t="s">
        <v>10567</v>
      </c>
      <c r="S347" s="136" t="s">
        <v>10568</v>
      </c>
      <c r="T347" s="136" t="s">
        <v>10569</v>
      </c>
      <c r="U347" s="136" t="s">
        <v>10570</v>
      </c>
      <c r="V347" s="136" t="s">
        <v>10571</v>
      </c>
      <c r="W347" s="136" t="s">
        <v>10572</v>
      </c>
      <c r="X347" s="136" t="s">
        <v>10573</v>
      </c>
      <c r="Y347" s="136" t="s">
        <v>10574</v>
      </c>
      <c r="Z347" s="136" t="s">
        <v>10575</v>
      </c>
      <c r="AA347" s="136" t="s">
        <v>10576</v>
      </c>
      <c r="AB347" s="136" t="s">
        <v>10577</v>
      </c>
      <c r="AC347" s="136" t="s">
        <v>10578</v>
      </c>
      <c r="AD347" s="136" t="s">
        <v>10579</v>
      </c>
      <c r="AE347" s="136" t="s">
        <v>10580</v>
      </c>
      <c r="AF347" s="136" t="s">
        <v>10581</v>
      </c>
      <c r="AG347" s="136" t="s">
        <v>1275</v>
      </c>
      <c r="AH347" s="136" t="s">
        <v>10582</v>
      </c>
      <c r="AI347" s="136" t="s">
        <v>10583</v>
      </c>
      <c r="AJ347" s="136" t="s">
        <v>10584</v>
      </c>
      <c r="AK347" s="136" t="s">
        <v>10585</v>
      </c>
      <c r="AL347" s="136" t="s">
        <v>941</v>
      </c>
      <c r="AM347" s="136" t="s">
        <v>10586</v>
      </c>
      <c r="AN347" s="136" t="s">
        <v>941</v>
      </c>
      <c r="AO347" s="136" t="s">
        <v>941</v>
      </c>
      <c r="AP347" s="136" t="s">
        <v>941</v>
      </c>
      <c r="AQ347" s="136" t="s">
        <v>941</v>
      </c>
      <c r="AR347" s="136" t="s">
        <v>941</v>
      </c>
      <c r="AS347" s="136" t="s">
        <v>941</v>
      </c>
      <c r="AT347" s="136" t="s">
        <v>941</v>
      </c>
      <c r="AU347" s="136" t="s">
        <v>941</v>
      </c>
      <c r="AV347" s="136" t="s">
        <v>941</v>
      </c>
      <c r="AW347" s="136" t="s">
        <v>941</v>
      </c>
      <c r="AX347" s="136" t="s">
        <v>941</v>
      </c>
      <c r="AY347" s="136" t="s">
        <v>941</v>
      </c>
      <c r="AZ347" s="136" t="s">
        <v>941</v>
      </c>
      <c r="BA347" s="136" t="s">
        <v>941</v>
      </c>
      <c r="BB347" s="136" t="s">
        <v>941</v>
      </c>
      <c r="BC347" s="136" t="s">
        <v>941</v>
      </c>
      <c r="BD347" s="136" t="s">
        <v>941</v>
      </c>
      <c r="BE347" s="136" t="s">
        <v>941</v>
      </c>
      <c r="BF347" s="136" t="s">
        <v>941</v>
      </c>
      <c r="BG347" s="136" t="s">
        <v>941</v>
      </c>
      <c r="BH347" s="136" t="s">
        <v>941</v>
      </c>
      <c r="BI347" s="136" t="s">
        <v>941</v>
      </c>
      <c r="BJ347" s="136" t="s">
        <v>941</v>
      </c>
      <c r="BK347" s="136" t="s">
        <v>10587</v>
      </c>
      <c r="BL347" s="136" t="s">
        <v>10588</v>
      </c>
      <c r="BM347" s="136" t="s">
        <v>1071</v>
      </c>
      <c r="BN347" s="136" t="s">
        <v>10589</v>
      </c>
      <c r="BO347" s="136" t="s">
        <v>1711</v>
      </c>
      <c r="BP347" s="136" t="s">
        <v>941</v>
      </c>
      <c r="BQ347" s="136" t="s">
        <v>941</v>
      </c>
      <c r="BR347" s="136" t="s">
        <v>10590</v>
      </c>
      <c r="BS347" s="136" t="s">
        <v>10591</v>
      </c>
      <c r="BT347" s="136" t="s">
        <v>941</v>
      </c>
      <c r="BU347" s="136" t="s">
        <v>941</v>
      </c>
      <c r="BV347" s="136" t="s">
        <v>941</v>
      </c>
      <c r="BW347" s="136" t="s">
        <v>941</v>
      </c>
      <c r="BX347" s="136" t="s">
        <v>941</v>
      </c>
      <c r="BY347" s="136" t="s">
        <v>941</v>
      </c>
      <c r="BZ347" s="136" t="s">
        <v>941</v>
      </c>
      <c r="CA347" s="136" t="s">
        <v>941</v>
      </c>
      <c r="CB347" s="136" t="s">
        <v>10592</v>
      </c>
      <c r="CC347" s="136" t="s">
        <v>956</v>
      </c>
      <c r="CD347" s="136" t="s">
        <v>10593</v>
      </c>
      <c r="CE347" s="136" t="s">
        <v>2804</v>
      </c>
      <c r="CF347" s="136" t="s">
        <v>10594</v>
      </c>
      <c r="CG347" s="136" t="s">
        <v>10595</v>
      </c>
      <c r="CH347" s="136" t="s">
        <v>948</v>
      </c>
      <c r="CI347" s="136" t="s">
        <v>941</v>
      </c>
      <c r="CJ347" s="136" t="s">
        <v>941</v>
      </c>
      <c r="CK347" s="136" t="s">
        <v>941</v>
      </c>
      <c r="CL347" s="136" t="s">
        <v>941</v>
      </c>
      <c r="CM347" s="136" t="s">
        <v>941</v>
      </c>
      <c r="CN347" s="136" t="s">
        <v>948</v>
      </c>
      <c r="CO347" s="136" t="s">
        <v>540</v>
      </c>
      <c r="CP347" s="136" t="s">
        <v>941</v>
      </c>
      <c r="CQ347" s="136" t="s">
        <v>941</v>
      </c>
      <c r="CR347" s="136" t="s">
        <v>941</v>
      </c>
      <c r="CS347" s="136" t="s">
        <v>941</v>
      </c>
      <c r="CT347" s="136" t="s">
        <v>941</v>
      </c>
      <c r="CU347" s="136" t="s">
        <v>941</v>
      </c>
      <c r="CV347" s="136" t="s">
        <v>941</v>
      </c>
      <c r="CW347" s="136" t="s">
        <v>941</v>
      </c>
      <c r="CX347" s="136" t="s">
        <v>941</v>
      </c>
      <c r="CY347" s="136" t="s">
        <v>941</v>
      </c>
      <c r="CZ347" s="136" t="s">
        <v>941</v>
      </c>
      <c r="DA347" s="136" t="s">
        <v>941</v>
      </c>
      <c r="DB347" s="136" t="s">
        <v>941</v>
      </c>
      <c r="DC347" s="136" t="s">
        <v>941</v>
      </c>
      <c r="DD347" s="136" t="s">
        <v>941</v>
      </c>
      <c r="DE347" s="136" t="s">
        <v>941</v>
      </c>
      <c r="DF347" s="136" t="s">
        <v>941</v>
      </c>
      <c r="DG347" s="136" t="s">
        <v>941</v>
      </c>
      <c r="DH347" s="136" t="s">
        <v>941</v>
      </c>
      <c r="DI347" s="136" t="s">
        <v>941</v>
      </c>
      <c r="DJ347" s="136" t="s">
        <v>1353</v>
      </c>
      <c r="DK347" s="137">
        <v>42769.658738425926</v>
      </c>
      <c r="DL347" s="136" t="s">
        <v>1353</v>
      </c>
      <c r="DM347" s="137">
        <v>42769.658738425926</v>
      </c>
      <c r="DN347" s="133">
        <v>42086.594224537039</v>
      </c>
      <c r="DO347" s="132" t="s">
        <v>957</v>
      </c>
      <c r="DP347" s="133">
        <v>42086.594224537039</v>
      </c>
    </row>
    <row r="348" spans="1:120" ht="58" x14ac:dyDescent="0.35">
      <c r="A348" s="135">
        <v>350</v>
      </c>
      <c r="B348" s="136" t="s">
        <v>4364</v>
      </c>
      <c r="C348" s="135">
        <v>345</v>
      </c>
      <c r="D348" s="135" t="b">
        <v>1</v>
      </c>
      <c r="E348" s="136" t="s">
        <v>1196</v>
      </c>
      <c r="F348" s="136" t="s">
        <v>10596</v>
      </c>
      <c r="G348" s="136" t="s">
        <v>2410</v>
      </c>
      <c r="H348" s="136" t="s">
        <v>2643</v>
      </c>
      <c r="I348" s="136" t="s">
        <v>941</v>
      </c>
      <c r="J348" s="136" t="s">
        <v>10597</v>
      </c>
      <c r="K348" s="136" t="s">
        <v>941</v>
      </c>
      <c r="L348" s="136" t="s">
        <v>10598</v>
      </c>
      <c r="M348" s="136" t="s">
        <v>2644</v>
      </c>
      <c r="N348" s="136" t="s">
        <v>10599</v>
      </c>
      <c r="O348" s="136" t="s">
        <v>10600</v>
      </c>
      <c r="P348" s="136" t="s">
        <v>10601</v>
      </c>
      <c r="Q348" s="136" t="s">
        <v>948</v>
      </c>
      <c r="R348" s="136" t="s">
        <v>948</v>
      </c>
      <c r="S348" s="136" t="s">
        <v>10602</v>
      </c>
      <c r="T348" s="136" t="s">
        <v>10603</v>
      </c>
      <c r="U348" s="136" t="s">
        <v>10604</v>
      </c>
      <c r="V348" s="136" t="s">
        <v>3513</v>
      </c>
      <c r="W348" s="136" t="s">
        <v>2645</v>
      </c>
      <c r="X348" s="136" t="s">
        <v>3514</v>
      </c>
      <c r="Y348" s="136" t="s">
        <v>10605</v>
      </c>
      <c r="Z348" s="136" t="s">
        <v>10606</v>
      </c>
      <c r="AA348" s="136" t="s">
        <v>948</v>
      </c>
      <c r="AB348" s="136" t="s">
        <v>2889</v>
      </c>
      <c r="AC348" s="136" t="s">
        <v>2302</v>
      </c>
      <c r="AD348" s="136" t="s">
        <v>10607</v>
      </c>
      <c r="AE348" s="136" t="s">
        <v>10608</v>
      </c>
      <c r="AF348" s="136" t="s">
        <v>10609</v>
      </c>
      <c r="AG348" s="136" t="s">
        <v>1261</v>
      </c>
      <c r="AH348" s="136" t="s">
        <v>10610</v>
      </c>
      <c r="AI348" s="136" t="s">
        <v>3376</v>
      </c>
      <c r="AJ348" s="136" t="s">
        <v>1213</v>
      </c>
      <c r="AK348" s="136" t="s">
        <v>1292</v>
      </c>
      <c r="AL348" s="136" t="s">
        <v>941</v>
      </c>
      <c r="AM348" s="136" t="s">
        <v>10611</v>
      </c>
      <c r="AN348" s="136" t="s">
        <v>941</v>
      </c>
      <c r="AO348" s="136" t="s">
        <v>941</v>
      </c>
      <c r="AP348" s="136" t="s">
        <v>941</v>
      </c>
      <c r="AQ348" s="136" t="s">
        <v>941</v>
      </c>
      <c r="AR348" s="136" t="s">
        <v>941</v>
      </c>
      <c r="AS348" s="136" t="s">
        <v>941</v>
      </c>
      <c r="AT348" s="136" t="s">
        <v>941</v>
      </c>
      <c r="AU348" s="136" t="s">
        <v>941</v>
      </c>
      <c r="AV348" s="136" t="s">
        <v>941</v>
      </c>
      <c r="AW348" s="136" t="s">
        <v>941</v>
      </c>
      <c r="AX348" s="136" t="s">
        <v>941</v>
      </c>
      <c r="AY348" s="136" t="s">
        <v>941</v>
      </c>
      <c r="AZ348" s="136" t="s">
        <v>941</v>
      </c>
      <c r="BA348" s="136" t="s">
        <v>941</v>
      </c>
      <c r="BB348" s="136" t="s">
        <v>941</v>
      </c>
      <c r="BC348" s="136" t="s">
        <v>941</v>
      </c>
      <c r="BD348" s="136" t="s">
        <v>941</v>
      </c>
      <c r="BE348" s="136" t="s">
        <v>941</v>
      </c>
      <c r="BF348" s="136" t="s">
        <v>941</v>
      </c>
      <c r="BG348" s="136" t="s">
        <v>941</v>
      </c>
      <c r="BH348" s="136" t="s">
        <v>941</v>
      </c>
      <c r="BI348" s="136" t="s">
        <v>941</v>
      </c>
      <c r="BJ348" s="136" t="s">
        <v>941</v>
      </c>
      <c r="BK348" s="136" t="s">
        <v>941</v>
      </c>
      <c r="BL348" s="136" t="s">
        <v>941</v>
      </c>
      <c r="BM348" s="136" t="s">
        <v>941</v>
      </c>
      <c r="BN348" s="136" t="s">
        <v>941</v>
      </c>
      <c r="BO348" s="136" t="s">
        <v>941</v>
      </c>
      <c r="BP348" s="136" t="s">
        <v>941</v>
      </c>
      <c r="BQ348" s="136" t="s">
        <v>941</v>
      </c>
      <c r="BR348" s="136" t="s">
        <v>941</v>
      </c>
      <c r="BS348" s="136" t="s">
        <v>941</v>
      </c>
      <c r="BT348" s="136" t="s">
        <v>941</v>
      </c>
      <c r="BU348" s="136" t="s">
        <v>941</v>
      </c>
      <c r="BV348" s="136" t="s">
        <v>941</v>
      </c>
      <c r="BW348" s="136" t="s">
        <v>941</v>
      </c>
      <c r="BX348" s="136" t="s">
        <v>941</v>
      </c>
      <c r="BY348" s="136" t="s">
        <v>941</v>
      </c>
      <c r="BZ348" s="136" t="s">
        <v>941</v>
      </c>
      <c r="CA348" s="136" t="s">
        <v>941</v>
      </c>
      <c r="CB348" s="136" t="s">
        <v>948</v>
      </c>
      <c r="CC348" s="136" t="s">
        <v>948</v>
      </c>
      <c r="CD348" s="136" t="s">
        <v>941</v>
      </c>
      <c r="CE348" s="136" t="s">
        <v>948</v>
      </c>
      <c r="CF348" s="136" t="s">
        <v>941</v>
      </c>
      <c r="CG348" s="136" t="s">
        <v>948</v>
      </c>
      <c r="CH348" s="136" t="s">
        <v>948</v>
      </c>
      <c r="CI348" s="136" t="s">
        <v>941</v>
      </c>
      <c r="CJ348" s="136" t="s">
        <v>941</v>
      </c>
      <c r="CK348" s="136" t="s">
        <v>941</v>
      </c>
      <c r="CL348" s="136" t="s">
        <v>941</v>
      </c>
      <c r="CM348" s="136" t="s">
        <v>941</v>
      </c>
      <c r="CN348" s="136" t="s">
        <v>948</v>
      </c>
      <c r="CO348" s="136" t="s">
        <v>540</v>
      </c>
      <c r="CP348" s="136" t="s">
        <v>941</v>
      </c>
      <c r="CQ348" s="136" t="s">
        <v>941</v>
      </c>
      <c r="CR348" s="136" t="s">
        <v>941</v>
      </c>
      <c r="CS348" s="136" t="s">
        <v>941</v>
      </c>
      <c r="CT348" s="136" t="s">
        <v>941</v>
      </c>
      <c r="CU348" s="136" t="s">
        <v>941</v>
      </c>
      <c r="CV348" s="136" t="s">
        <v>941</v>
      </c>
      <c r="CW348" s="136" t="s">
        <v>941</v>
      </c>
      <c r="CX348" s="136" t="s">
        <v>941</v>
      </c>
      <c r="CY348" s="136" t="s">
        <v>941</v>
      </c>
      <c r="CZ348" s="136" t="s">
        <v>941</v>
      </c>
      <c r="DA348" s="136" t="s">
        <v>941</v>
      </c>
      <c r="DB348" s="136" t="s">
        <v>941</v>
      </c>
      <c r="DC348" s="136" t="s">
        <v>941</v>
      </c>
      <c r="DD348" s="136" t="s">
        <v>941</v>
      </c>
      <c r="DE348" s="136" t="s">
        <v>941</v>
      </c>
      <c r="DF348" s="136" t="s">
        <v>941</v>
      </c>
      <c r="DG348" s="136" t="s">
        <v>941</v>
      </c>
      <c r="DH348" s="136" t="s">
        <v>941</v>
      </c>
      <c r="DI348" s="136" t="s">
        <v>941</v>
      </c>
      <c r="DJ348" s="136" t="s">
        <v>1353</v>
      </c>
      <c r="DK348" s="137">
        <v>42772.375543981485</v>
      </c>
      <c r="DL348" s="136" t="s">
        <v>1353</v>
      </c>
      <c r="DM348" s="137">
        <v>42772.375543981485</v>
      </c>
      <c r="DN348" s="133">
        <v>42086.594421296293</v>
      </c>
      <c r="DO348" s="132" t="s">
        <v>957</v>
      </c>
      <c r="DP348" s="133">
        <v>42086.594421296293</v>
      </c>
    </row>
    <row r="349" spans="1:120" ht="58" x14ac:dyDescent="0.35">
      <c r="A349" s="135">
        <v>351</v>
      </c>
      <c r="B349" s="136" t="s">
        <v>4364</v>
      </c>
      <c r="C349" s="135">
        <v>504</v>
      </c>
      <c r="D349" s="135" t="b">
        <v>1</v>
      </c>
      <c r="E349" s="136" t="s">
        <v>941</v>
      </c>
      <c r="F349" s="136" t="s">
        <v>1152</v>
      </c>
      <c r="G349" s="136" t="s">
        <v>943</v>
      </c>
      <c r="H349" s="136" t="s">
        <v>1153</v>
      </c>
      <c r="I349" s="136" t="s">
        <v>4875</v>
      </c>
      <c r="J349" s="136" t="s">
        <v>1154</v>
      </c>
      <c r="K349" s="136" t="s">
        <v>40</v>
      </c>
      <c r="L349" s="136" t="s">
        <v>1153</v>
      </c>
      <c r="M349" s="136" t="s">
        <v>1153</v>
      </c>
      <c r="N349" s="136" t="s">
        <v>1155</v>
      </c>
      <c r="O349" s="136" t="s">
        <v>10612</v>
      </c>
      <c r="P349" s="136" t="s">
        <v>10613</v>
      </c>
      <c r="Q349" s="136" t="s">
        <v>948</v>
      </c>
      <c r="R349" s="136" t="s">
        <v>10614</v>
      </c>
      <c r="S349" s="136" t="s">
        <v>10615</v>
      </c>
      <c r="T349" s="136" t="s">
        <v>10616</v>
      </c>
      <c r="U349" s="136" t="s">
        <v>10617</v>
      </c>
      <c r="V349" s="136" t="s">
        <v>948</v>
      </c>
      <c r="W349" s="136" t="s">
        <v>948</v>
      </c>
      <c r="X349" s="136" t="s">
        <v>948</v>
      </c>
      <c r="Y349" s="136" t="s">
        <v>10618</v>
      </c>
      <c r="Z349" s="136" t="s">
        <v>10619</v>
      </c>
      <c r="AA349" s="136" t="s">
        <v>1026</v>
      </c>
      <c r="AB349" s="136" t="s">
        <v>10620</v>
      </c>
      <c r="AC349" s="136" t="s">
        <v>948</v>
      </c>
      <c r="AD349" s="136" t="s">
        <v>10620</v>
      </c>
      <c r="AE349" s="136" t="s">
        <v>10621</v>
      </c>
      <c r="AF349" s="136" t="s">
        <v>10622</v>
      </c>
      <c r="AG349" s="136" t="s">
        <v>1156</v>
      </c>
      <c r="AH349" s="136" t="s">
        <v>10623</v>
      </c>
      <c r="AI349" s="136" t="s">
        <v>948</v>
      </c>
      <c r="AJ349" s="136" t="s">
        <v>1617</v>
      </c>
      <c r="AK349" s="136" t="s">
        <v>1877</v>
      </c>
      <c r="AL349" s="136" t="s">
        <v>941</v>
      </c>
      <c r="AM349" s="136" t="s">
        <v>10624</v>
      </c>
      <c r="AN349" s="136" t="s">
        <v>941</v>
      </c>
      <c r="AO349" s="136" t="s">
        <v>941</v>
      </c>
      <c r="AP349" s="136" t="s">
        <v>941</v>
      </c>
      <c r="AQ349" s="136" t="s">
        <v>941</v>
      </c>
      <c r="AR349" s="136" t="s">
        <v>941</v>
      </c>
      <c r="AS349" s="136" t="s">
        <v>941</v>
      </c>
      <c r="AT349" s="136" t="s">
        <v>941</v>
      </c>
      <c r="AU349" s="136" t="s">
        <v>941</v>
      </c>
      <c r="AV349" s="136" t="s">
        <v>941</v>
      </c>
      <c r="AW349" s="136" t="s">
        <v>941</v>
      </c>
      <c r="AX349" s="136" t="s">
        <v>941</v>
      </c>
      <c r="AY349" s="136" t="s">
        <v>941</v>
      </c>
      <c r="AZ349" s="136" t="s">
        <v>941</v>
      </c>
      <c r="BA349" s="136" t="s">
        <v>941</v>
      </c>
      <c r="BB349" s="136" t="s">
        <v>941</v>
      </c>
      <c r="BC349" s="136" t="s">
        <v>941</v>
      </c>
      <c r="BD349" s="136" t="s">
        <v>941</v>
      </c>
      <c r="BE349" s="136" t="s">
        <v>941</v>
      </c>
      <c r="BF349" s="136" t="s">
        <v>941</v>
      </c>
      <c r="BG349" s="136" t="s">
        <v>941</v>
      </c>
      <c r="BH349" s="136" t="s">
        <v>941</v>
      </c>
      <c r="BI349" s="136" t="s">
        <v>941</v>
      </c>
      <c r="BJ349" s="136" t="s">
        <v>941</v>
      </c>
      <c r="BK349" s="136" t="s">
        <v>941</v>
      </c>
      <c r="BL349" s="136" t="s">
        <v>941</v>
      </c>
      <c r="BM349" s="136" t="s">
        <v>941</v>
      </c>
      <c r="BN349" s="136" t="s">
        <v>941</v>
      </c>
      <c r="BO349" s="136" t="s">
        <v>941</v>
      </c>
      <c r="BP349" s="136" t="s">
        <v>941</v>
      </c>
      <c r="BQ349" s="136" t="s">
        <v>941</v>
      </c>
      <c r="BR349" s="136" t="s">
        <v>941</v>
      </c>
      <c r="BS349" s="136" t="s">
        <v>941</v>
      </c>
      <c r="BT349" s="136" t="s">
        <v>941</v>
      </c>
      <c r="BU349" s="136" t="s">
        <v>941</v>
      </c>
      <c r="BV349" s="136" t="s">
        <v>941</v>
      </c>
      <c r="BW349" s="136" t="s">
        <v>941</v>
      </c>
      <c r="BX349" s="136" t="s">
        <v>941</v>
      </c>
      <c r="BY349" s="136" t="s">
        <v>941</v>
      </c>
      <c r="BZ349" s="136" t="s">
        <v>941</v>
      </c>
      <c r="CA349" s="136" t="s">
        <v>941</v>
      </c>
      <c r="CB349" s="136" t="s">
        <v>948</v>
      </c>
      <c r="CC349" s="136" t="s">
        <v>948</v>
      </c>
      <c r="CD349" s="136" t="s">
        <v>941</v>
      </c>
      <c r="CE349" s="136" t="s">
        <v>948</v>
      </c>
      <c r="CF349" s="136" t="s">
        <v>941</v>
      </c>
      <c r="CG349" s="136" t="s">
        <v>948</v>
      </c>
      <c r="CH349" s="136" t="s">
        <v>948</v>
      </c>
      <c r="CI349" s="136" t="s">
        <v>941</v>
      </c>
      <c r="CJ349" s="136" t="s">
        <v>941</v>
      </c>
      <c r="CK349" s="136" t="s">
        <v>941</v>
      </c>
      <c r="CL349" s="136" t="s">
        <v>941</v>
      </c>
      <c r="CM349" s="136" t="s">
        <v>941</v>
      </c>
      <c r="CN349" s="136" t="s">
        <v>948</v>
      </c>
      <c r="CO349" s="136" t="s">
        <v>540</v>
      </c>
      <c r="CP349" s="136" t="s">
        <v>941</v>
      </c>
      <c r="CQ349" s="136" t="s">
        <v>941</v>
      </c>
      <c r="CR349" s="136" t="s">
        <v>941</v>
      </c>
      <c r="CS349" s="136" t="s">
        <v>941</v>
      </c>
      <c r="CT349" s="136" t="s">
        <v>941</v>
      </c>
      <c r="CU349" s="136" t="s">
        <v>941</v>
      </c>
      <c r="CV349" s="136" t="s">
        <v>941</v>
      </c>
      <c r="CW349" s="136" t="s">
        <v>941</v>
      </c>
      <c r="CX349" s="136" t="s">
        <v>941</v>
      </c>
      <c r="CY349" s="136" t="s">
        <v>941</v>
      </c>
      <c r="CZ349" s="136" t="s">
        <v>941</v>
      </c>
      <c r="DA349" s="136" t="s">
        <v>941</v>
      </c>
      <c r="DB349" s="136" t="s">
        <v>941</v>
      </c>
      <c r="DC349" s="136" t="s">
        <v>941</v>
      </c>
      <c r="DD349" s="136" t="s">
        <v>941</v>
      </c>
      <c r="DE349" s="136" t="s">
        <v>941</v>
      </c>
      <c r="DF349" s="136" t="s">
        <v>941</v>
      </c>
      <c r="DG349" s="136" t="s">
        <v>941</v>
      </c>
      <c r="DH349" s="136" t="s">
        <v>941</v>
      </c>
      <c r="DI349" s="136" t="s">
        <v>941</v>
      </c>
      <c r="DJ349" s="136" t="s">
        <v>1353</v>
      </c>
      <c r="DK349" s="137">
        <v>42772.386979166666</v>
      </c>
      <c r="DL349" s="136" t="s">
        <v>1353</v>
      </c>
      <c r="DM349" s="137">
        <v>42772.386979166666</v>
      </c>
      <c r="DN349" s="133">
        <v>42086.594583333332</v>
      </c>
      <c r="DO349" s="132" t="s">
        <v>957</v>
      </c>
      <c r="DP349" s="133">
        <v>42086.594583333332</v>
      </c>
    </row>
    <row r="350" spans="1:120" ht="58" x14ac:dyDescent="0.35">
      <c r="A350" s="135">
        <v>352</v>
      </c>
      <c r="B350" s="136" t="s">
        <v>4364</v>
      </c>
      <c r="C350" s="135">
        <v>588</v>
      </c>
      <c r="D350" s="135" t="b">
        <v>1</v>
      </c>
      <c r="E350" s="136" t="s">
        <v>941</v>
      </c>
      <c r="F350" s="136" t="s">
        <v>2862</v>
      </c>
      <c r="G350" s="136" t="s">
        <v>943</v>
      </c>
      <c r="H350" s="136" t="s">
        <v>2863</v>
      </c>
      <c r="I350" s="136" t="s">
        <v>4875</v>
      </c>
      <c r="J350" s="136" t="s">
        <v>2862</v>
      </c>
      <c r="K350" s="136" t="s">
        <v>167</v>
      </c>
      <c r="L350" s="136" t="s">
        <v>2863</v>
      </c>
      <c r="M350" s="136" t="s">
        <v>941</v>
      </c>
      <c r="N350" s="136" t="s">
        <v>2864</v>
      </c>
      <c r="O350" s="136" t="s">
        <v>10625</v>
      </c>
      <c r="P350" s="136" t="s">
        <v>10626</v>
      </c>
      <c r="Q350" s="136" t="s">
        <v>948</v>
      </c>
      <c r="R350" s="136" t="s">
        <v>948</v>
      </c>
      <c r="S350" s="136" t="s">
        <v>10627</v>
      </c>
      <c r="T350" s="136" t="s">
        <v>10628</v>
      </c>
      <c r="U350" s="136" t="s">
        <v>10629</v>
      </c>
      <c r="V350" s="136" t="s">
        <v>10630</v>
      </c>
      <c r="W350" s="136" t="s">
        <v>10628</v>
      </c>
      <c r="X350" s="136" t="s">
        <v>9830</v>
      </c>
      <c r="Y350" s="136" t="s">
        <v>10631</v>
      </c>
      <c r="Z350" s="136" t="s">
        <v>948</v>
      </c>
      <c r="AA350" s="136" t="s">
        <v>948</v>
      </c>
      <c r="AB350" s="136" t="s">
        <v>10631</v>
      </c>
      <c r="AC350" s="136" t="s">
        <v>948</v>
      </c>
      <c r="AD350" s="136" t="s">
        <v>10631</v>
      </c>
      <c r="AE350" s="136" t="s">
        <v>10632</v>
      </c>
      <c r="AF350" s="136" t="s">
        <v>10633</v>
      </c>
      <c r="AG350" s="136" t="s">
        <v>1039</v>
      </c>
      <c r="AH350" s="136" t="s">
        <v>10634</v>
      </c>
      <c r="AI350" s="136" t="s">
        <v>948</v>
      </c>
      <c r="AJ350" s="136" t="s">
        <v>948</v>
      </c>
      <c r="AK350" s="136" t="s">
        <v>948</v>
      </c>
      <c r="AL350" s="136" t="s">
        <v>941</v>
      </c>
      <c r="AM350" s="136" t="s">
        <v>10634</v>
      </c>
      <c r="AN350" s="136" t="s">
        <v>941</v>
      </c>
      <c r="AO350" s="136" t="s">
        <v>941</v>
      </c>
      <c r="AP350" s="136" t="s">
        <v>941</v>
      </c>
      <c r="AQ350" s="136" t="s">
        <v>941</v>
      </c>
      <c r="AR350" s="136" t="s">
        <v>941</v>
      </c>
      <c r="AS350" s="136" t="s">
        <v>941</v>
      </c>
      <c r="AT350" s="136" t="s">
        <v>941</v>
      </c>
      <c r="AU350" s="136" t="s">
        <v>941</v>
      </c>
      <c r="AV350" s="136" t="s">
        <v>941</v>
      </c>
      <c r="AW350" s="136" t="s">
        <v>941</v>
      </c>
      <c r="AX350" s="136" t="s">
        <v>941</v>
      </c>
      <c r="AY350" s="136" t="s">
        <v>941</v>
      </c>
      <c r="AZ350" s="136" t="s">
        <v>941</v>
      </c>
      <c r="BA350" s="136" t="s">
        <v>941</v>
      </c>
      <c r="BB350" s="136" t="s">
        <v>941</v>
      </c>
      <c r="BC350" s="136" t="s">
        <v>941</v>
      </c>
      <c r="BD350" s="136" t="s">
        <v>941</v>
      </c>
      <c r="BE350" s="136" t="s">
        <v>941</v>
      </c>
      <c r="BF350" s="136" t="s">
        <v>941</v>
      </c>
      <c r="BG350" s="136" t="s">
        <v>941</v>
      </c>
      <c r="BH350" s="136" t="s">
        <v>941</v>
      </c>
      <c r="BI350" s="136" t="s">
        <v>941</v>
      </c>
      <c r="BJ350" s="136" t="s">
        <v>941</v>
      </c>
      <c r="BK350" s="136" t="s">
        <v>941</v>
      </c>
      <c r="BL350" s="136" t="s">
        <v>941</v>
      </c>
      <c r="BM350" s="136" t="s">
        <v>941</v>
      </c>
      <c r="BN350" s="136" t="s">
        <v>941</v>
      </c>
      <c r="BO350" s="136" t="s">
        <v>941</v>
      </c>
      <c r="BP350" s="136" t="s">
        <v>941</v>
      </c>
      <c r="BQ350" s="136" t="s">
        <v>941</v>
      </c>
      <c r="BR350" s="136" t="s">
        <v>941</v>
      </c>
      <c r="BS350" s="136" t="s">
        <v>941</v>
      </c>
      <c r="BT350" s="136" t="s">
        <v>941</v>
      </c>
      <c r="BU350" s="136" t="s">
        <v>941</v>
      </c>
      <c r="BV350" s="136" t="s">
        <v>941</v>
      </c>
      <c r="BW350" s="136" t="s">
        <v>941</v>
      </c>
      <c r="BX350" s="136" t="s">
        <v>941</v>
      </c>
      <c r="BY350" s="136" t="s">
        <v>941</v>
      </c>
      <c r="BZ350" s="136" t="s">
        <v>941</v>
      </c>
      <c r="CA350" s="136" t="s">
        <v>941</v>
      </c>
      <c r="CB350" s="136" t="s">
        <v>948</v>
      </c>
      <c r="CC350" s="136" t="s">
        <v>948</v>
      </c>
      <c r="CD350" s="136" t="s">
        <v>941</v>
      </c>
      <c r="CE350" s="136" t="s">
        <v>948</v>
      </c>
      <c r="CF350" s="136" t="s">
        <v>941</v>
      </c>
      <c r="CG350" s="136" t="s">
        <v>948</v>
      </c>
      <c r="CH350" s="136" t="s">
        <v>948</v>
      </c>
      <c r="CI350" s="136" t="s">
        <v>941</v>
      </c>
      <c r="CJ350" s="136" t="s">
        <v>941</v>
      </c>
      <c r="CK350" s="136" t="s">
        <v>941</v>
      </c>
      <c r="CL350" s="136" t="s">
        <v>941</v>
      </c>
      <c r="CM350" s="136" t="s">
        <v>941</v>
      </c>
      <c r="CN350" s="136" t="s">
        <v>948</v>
      </c>
      <c r="CO350" s="136" t="s">
        <v>540</v>
      </c>
      <c r="CP350" s="136" t="s">
        <v>941</v>
      </c>
      <c r="CQ350" s="136" t="s">
        <v>941</v>
      </c>
      <c r="CR350" s="136" t="s">
        <v>941</v>
      </c>
      <c r="CS350" s="136" t="s">
        <v>941</v>
      </c>
      <c r="CT350" s="136" t="s">
        <v>941</v>
      </c>
      <c r="CU350" s="136" t="s">
        <v>941</v>
      </c>
      <c r="CV350" s="136" t="s">
        <v>941</v>
      </c>
      <c r="CW350" s="136" t="s">
        <v>941</v>
      </c>
      <c r="CX350" s="136" t="s">
        <v>941</v>
      </c>
      <c r="CY350" s="136" t="s">
        <v>941</v>
      </c>
      <c r="CZ350" s="136" t="s">
        <v>941</v>
      </c>
      <c r="DA350" s="136" t="s">
        <v>941</v>
      </c>
      <c r="DB350" s="136" t="s">
        <v>941</v>
      </c>
      <c r="DC350" s="136" t="s">
        <v>941</v>
      </c>
      <c r="DD350" s="136" t="s">
        <v>941</v>
      </c>
      <c r="DE350" s="136" t="s">
        <v>941</v>
      </c>
      <c r="DF350" s="136" t="s">
        <v>941</v>
      </c>
      <c r="DG350" s="136" t="s">
        <v>941</v>
      </c>
      <c r="DH350" s="136" t="s">
        <v>941</v>
      </c>
      <c r="DI350" s="136" t="s">
        <v>941</v>
      </c>
      <c r="DJ350" s="136" t="s">
        <v>1353</v>
      </c>
      <c r="DK350" s="137">
        <v>42772.392847222225</v>
      </c>
      <c r="DL350" s="136" t="s">
        <v>1353</v>
      </c>
      <c r="DM350" s="137">
        <v>42772.392847222225</v>
      </c>
      <c r="DN350" s="133">
        <v>42086.594606481478</v>
      </c>
      <c r="DO350" s="132" t="s">
        <v>957</v>
      </c>
      <c r="DP350" s="133">
        <v>42086.594606481478</v>
      </c>
    </row>
    <row r="351" spans="1:120" ht="43.5" x14ac:dyDescent="0.35">
      <c r="A351" s="135">
        <v>353</v>
      </c>
      <c r="B351" s="136" t="s">
        <v>4364</v>
      </c>
      <c r="C351" s="135">
        <v>334</v>
      </c>
      <c r="D351" s="135" t="b">
        <v>1</v>
      </c>
      <c r="E351" s="136" t="s">
        <v>941</v>
      </c>
      <c r="F351" s="136" t="s">
        <v>10635</v>
      </c>
      <c r="G351" s="136" t="s">
        <v>989</v>
      </c>
      <c r="H351" s="136" t="s">
        <v>2716</v>
      </c>
      <c r="I351" s="136" t="s">
        <v>4875</v>
      </c>
      <c r="J351" s="136" t="s">
        <v>2717</v>
      </c>
      <c r="K351" s="136" t="s">
        <v>941</v>
      </c>
      <c r="L351" s="136" t="s">
        <v>2716</v>
      </c>
      <c r="M351" s="136" t="s">
        <v>2718</v>
      </c>
      <c r="N351" s="136" t="s">
        <v>10636</v>
      </c>
      <c r="O351" s="136" t="s">
        <v>10637</v>
      </c>
      <c r="P351" s="136" t="s">
        <v>948</v>
      </c>
      <c r="Q351" s="136" t="s">
        <v>948</v>
      </c>
      <c r="R351" s="136" t="s">
        <v>948</v>
      </c>
      <c r="S351" s="136" t="s">
        <v>10637</v>
      </c>
      <c r="T351" s="136" t="s">
        <v>10638</v>
      </c>
      <c r="U351" s="136" t="s">
        <v>10639</v>
      </c>
      <c r="V351" s="136" t="s">
        <v>948</v>
      </c>
      <c r="W351" s="136" t="s">
        <v>948</v>
      </c>
      <c r="X351" s="136" t="s">
        <v>948</v>
      </c>
      <c r="Y351" s="136" t="s">
        <v>10640</v>
      </c>
      <c r="Z351" s="136" t="s">
        <v>10641</v>
      </c>
      <c r="AA351" s="136" t="s">
        <v>10642</v>
      </c>
      <c r="AB351" s="136" t="s">
        <v>10643</v>
      </c>
      <c r="AC351" s="136" t="s">
        <v>10644</v>
      </c>
      <c r="AD351" s="136" t="s">
        <v>10645</v>
      </c>
      <c r="AE351" s="136" t="s">
        <v>10646</v>
      </c>
      <c r="AF351" s="136" t="s">
        <v>10647</v>
      </c>
      <c r="AG351" s="136" t="s">
        <v>2720</v>
      </c>
      <c r="AH351" s="136" t="s">
        <v>10648</v>
      </c>
      <c r="AI351" s="136" t="s">
        <v>10649</v>
      </c>
      <c r="AJ351" s="136" t="s">
        <v>10650</v>
      </c>
      <c r="AK351" s="136" t="s">
        <v>948</v>
      </c>
      <c r="AL351" s="136" t="s">
        <v>941</v>
      </c>
      <c r="AM351" s="136" t="s">
        <v>10651</v>
      </c>
      <c r="AN351" s="136" t="s">
        <v>941</v>
      </c>
      <c r="AO351" s="136" t="s">
        <v>941</v>
      </c>
      <c r="AP351" s="136" t="s">
        <v>941</v>
      </c>
      <c r="AQ351" s="136" t="s">
        <v>941</v>
      </c>
      <c r="AR351" s="136" t="s">
        <v>941</v>
      </c>
      <c r="AS351" s="136" t="s">
        <v>941</v>
      </c>
      <c r="AT351" s="136" t="s">
        <v>941</v>
      </c>
      <c r="AU351" s="136" t="s">
        <v>941</v>
      </c>
      <c r="AV351" s="136" t="s">
        <v>941</v>
      </c>
      <c r="AW351" s="136" t="s">
        <v>941</v>
      </c>
      <c r="AX351" s="136" t="s">
        <v>941</v>
      </c>
      <c r="AY351" s="136" t="s">
        <v>941</v>
      </c>
      <c r="AZ351" s="136" t="s">
        <v>941</v>
      </c>
      <c r="BA351" s="136" t="s">
        <v>941</v>
      </c>
      <c r="BB351" s="136" t="s">
        <v>941</v>
      </c>
      <c r="BC351" s="136" t="s">
        <v>941</v>
      </c>
      <c r="BD351" s="136" t="s">
        <v>941</v>
      </c>
      <c r="BE351" s="136" t="s">
        <v>941</v>
      </c>
      <c r="BF351" s="136" t="s">
        <v>941</v>
      </c>
      <c r="BG351" s="136" t="s">
        <v>941</v>
      </c>
      <c r="BH351" s="136" t="s">
        <v>941</v>
      </c>
      <c r="BI351" s="136" t="s">
        <v>941</v>
      </c>
      <c r="BJ351" s="136" t="s">
        <v>941</v>
      </c>
      <c r="BK351" s="136" t="s">
        <v>941</v>
      </c>
      <c r="BL351" s="136" t="s">
        <v>941</v>
      </c>
      <c r="BM351" s="136" t="s">
        <v>941</v>
      </c>
      <c r="BN351" s="136" t="s">
        <v>941</v>
      </c>
      <c r="BO351" s="136" t="s">
        <v>941</v>
      </c>
      <c r="BP351" s="136" t="s">
        <v>941</v>
      </c>
      <c r="BQ351" s="136" t="s">
        <v>941</v>
      </c>
      <c r="BR351" s="136" t="s">
        <v>941</v>
      </c>
      <c r="BS351" s="136" t="s">
        <v>941</v>
      </c>
      <c r="BT351" s="136" t="s">
        <v>941</v>
      </c>
      <c r="BU351" s="136" t="s">
        <v>941</v>
      </c>
      <c r="BV351" s="136" t="s">
        <v>941</v>
      </c>
      <c r="BW351" s="136" t="s">
        <v>941</v>
      </c>
      <c r="BX351" s="136" t="s">
        <v>941</v>
      </c>
      <c r="BY351" s="136" t="s">
        <v>941</v>
      </c>
      <c r="BZ351" s="136" t="s">
        <v>941</v>
      </c>
      <c r="CA351" s="136" t="s">
        <v>941</v>
      </c>
      <c r="CB351" s="136" t="s">
        <v>948</v>
      </c>
      <c r="CC351" s="136" t="s">
        <v>956</v>
      </c>
      <c r="CD351" s="136" t="s">
        <v>10652</v>
      </c>
      <c r="CE351" s="136" t="s">
        <v>2731</v>
      </c>
      <c r="CF351" s="136" t="s">
        <v>10653</v>
      </c>
      <c r="CG351" s="136" t="s">
        <v>10654</v>
      </c>
      <c r="CH351" s="136" t="s">
        <v>948</v>
      </c>
      <c r="CI351" s="136" t="s">
        <v>941</v>
      </c>
      <c r="CJ351" s="136" t="s">
        <v>941</v>
      </c>
      <c r="CK351" s="136" t="s">
        <v>941</v>
      </c>
      <c r="CL351" s="136" t="s">
        <v>941</v>
      </c>
      <c r="CM351" s="136" t="s">
        <v>941</v>
      </c>
      <c r="CN351" s="136" t="s">
        <v>948</v>
      </c>
      <c r="CO351" s="136" t="s">
        <v>540</v>
      </c>
      <c r="CP351" s="136" t="s">
        <v>941</v>
      </c>
      <c r="CQ351" s="136" t="s">
        <v>941</v>
      </c>
      <c r="CR351" s="136" t="s">
        <v>941</v>
      </c>
      <c r="CS351" s="136" t="s">
        <v>941</v>
      </c>
      <c r="CT351" s="136" t="s">
        <v>941</v>
      </c>
      <c r="CU351" s="136" t="s">
        <v>941</v>
      </c>
      <c r="CV351" s="136" t="s">
        <v>941</v>
      </c>
      <c r="CW351" s="136" t="s">
        <v>941</v>
      </c>
      <c r="CX351" s="136" t="s">
        <v>941</v>
      </c>
      <c r="CY351" s="136" t="s">
        <v>941</v>
      </c>
      <c r="CZ351" s="136" t="s">
        <v>941</v>
      </c>
      <c r="DA351" s="136" t="s">
        <v>941</v>
      </c>
      <c r="DB351" s="136" t="s">
        <v>941</v>
      </c>
      <c r="DC351" s="136" t="s">
        <v>941</v>
      </c>
      <c r="DD351" s="136" t="s">
        <v>941</v>
      </c>
      <c r="DE351" s="136" t="s">
        <v>941</v>
      </c>
      <c r="DF351" s="136" t="s">
        <v>941</v>
      </c>
      <c r="DG351" s="136" t="s">
        <v>941</v>
      </c>
      <c r="DH351" s="136" t="s">
        <v>941</v>
      </c>
      <c r="DI351" s="136" t="s">
        <v>941</v>
      </c>
      <c r="DJ351" s="136" t="s">
        <v>1353</v>
      </c>
      <c r="DK351" s="137">
        <v>42772.40797453704</v>
      </c>
      <c r="DL351" s="136" t="s">
        <v>1353</v>
      </c>
      <c r="DM351" s="137">
        <v>42772.40797453704</v>
      </c>
      <c r="DN351" s="133">
        <v>42086.594629629632</v>
      </c>
      <c r="DO351" s="132" t="s">
        <v>957</v>
      </c>
      <c r="DP351" s="133">
        <v>42086.594629629632</v>
      </c>
    </row>
    <row r="352" spans="1:120" ht="58" x14ac:dyDescent="0.35">
      <c r="A352" s="135">
        <v>354</v>
      </c>
      <c r="B352" s="136" t="s">
        <v>4364</v>
      </c>
      <c r="C352" s="135">
        <v>439</v>
      </c>
      <c r="D352" s="135" t="b">
        <v>1</v>
      </c>
      <c r="E352" s="136" t="s">
        <v>941</v>
      </c>
      <c r="F352" s="136" t="s">
        <v>1640</v>
      </c>
      <c r="G352" s="136" t="s">
        <v>981</v>
      </c>
      <c r="H352" s="136" t="s">
        <v>1639</v>
      </c>
      <c r="I352" s="136" t="s">
        <v>8797</v>
      </c>
      <c r="J352" s="136" t="s">
        <v>1640</v>
      </c>
      <c r="K352" s="136" t="s">
        <v>328</v>
      </c>
      <c r="L352" s="136" t="s">
        <v>1639</v>
      </c>
      <c r="M352" s="136" t="s">
        <v>1641</v>
      </c>
      <c r="N352" s="136" t="s">
        <v>10655</v>
      </c>
      <c r="O352" s="136" t="s">
        <v>948</v>
      </c>
      <c r="P352" s="136" t="s">
        <v>948</v>
      </c>
      <c r="Q352" s="136" t="s">
        <v>948</v>
      </c>
      <c r="R352" s="136" t="s">
        <v>10656</v>
      </c>
      <c r="S352" s="136" t="s">
        <v>10656</v>
      </c>
      <c r="T352" s="136" t="s">
        <v>10657</v>
      </c>
      <c r="U352" s="136" t="s">
        <v>10658</v>
      </c>
      <c r="V352" s="136" t="s">
        <v>10656</v>
      </c>
      <c r="W352" s="136" t="s">
        <v>1642</v>
      </c>
      <c r="X352" s="136" t="s">
        <v>10659</v>
      </c>
      <c r="Y352" s="136" t="s">
        <v>10660</v>
      </c>
      <c r="Z352" s="136" t="s">
        <v>10661</v>
      </c>
      <c r="AA352" s="136" t="s">
        <v>948</v>
      </c>
      <c r="AB352" s="136" t="s">
        <v>10662</v>
      </c>
      <c r="AC352" s="136" t="s">
        <v>948</v>
      </c>
      <c r="AD352" s="136" t="s">
        <v>10662</v>
      </c>
      <c r="AE352" s="136" t="s">
        <v>10663</v>
      </c>
      <c r="AF352" s="136" t="s">
        <v>10664</v>
      </c>
      <c r="AG352" s="136" t="s">
        <v>1270</v>
      </c>
      <c r="AH352" s="136" t="s">
        <v>10665</v>
      </c>
      <c r="AI352" s="136" t="s">
        <v>948</v>
      </c>
      <c r="AJ352" s="136" t="s">
        <v>10666</v>
      </c>
      <c r="AK352" s="136" t="s">
        <v>10667</v>
      </c>
      <c r="AL352" s="136" t="s">
        <v>941</v>
      </c>
      <c r="AM352" s="136" t="s">
        <v>948</v>
      </c>
      <c r="AN352" s="136" t="s">
        <v>10658</v>
      </c>
      <c r="AO352" s="136" t="s">
        <v>948</v>
      </c>
      <c r="AP352" s="136" t="s">
        <v>948</v>
      </c>
      <c r="AQ352" s="136" t="s">
        <v>948</v>
      </c>
      <c r="AR352" s="136" t="s">
        <v>10658</v>
      </c>
      <c r="AS352" s="136" t="s">
        <v>948</v>
      </c>
      <c r="AT352" s="136" t="s">
        <v>10658</v>
      </c>
      <c r="AU352" s="136" t="s">
        <v>941</v>
      </c>
      <c r="AV352" s="136" t="s">
        <v>941</v>
      </c>
      <c r="AW352" s="136" t="s">
        <v>941</v>
      </c>
      <c r="AX352" s="136" t="s">
        <v>10660</v>
      </c>
      <c r="AY352" s="136" t="s">
        <v>10661</v>
      </c>
      <c r="AZ352" s="136" t="s">
        <v>948</v>
      </c>
      <c r="BA352" s="136" t="s">
        <v>10662</v>
      </c>
      <c r="BB352" s="136" t="s">
        <v>948</v>
      </c>
      <c r="BC352" s="136" t="s">
        <v>10662</v>
      </c>
      <c r="BD352" s="136" t="s">
        <v>10663</v>
      </c>
      <c r="BE352" s="136" t="s">
        <v>10664</v>
      </c>
      <c r="BF352" s="136" t="s">
        <v>10665</v>
      </c>
      <c r="BG352" s="136" t="s">
        <v>948</v>
      </c>
      <c r="BH352" s="136" t="s">
        <v>10666</v>
      </c>
      <c r="BI352" s="136" t="s">
        <v>948</v>
      </c>
      <c r="BJ352" s="136" t="s">
        <v>10667</v>
      </c>
      <c r="BK352" s="136" t="s">
        <v>941</v>
      </c>
      <c r="BL352" s="136" t="s">
        <v>941</v>
      </c>
      <c r="BM352" s="136" t="s">
        <v>941</v>
      </c>
      <c r="BN352" s="136" t="s">
        <v>941</v>
      </c>
      <c r="BO352" s="136" t="s">
        <v>941</v>
      </c>
      <c r="BP352" s="136" t="s">
        <v>941</v>
      </c>
      <c r="BQ352" s="136" t="s">
        <v>941</v>
      </c>
      <c r="BR352" s="136" t="s">
        <v>941</v>
      </c>
      <c r="BS352" s="136" t="s">
        <v>941</v>
      </c>
      <c r="BT352" s="136" t="s">
        <v>941</v>
      </c>
      <c r="BU352" s="136" t="s">
        <v>941</v>
      </c>
      <c r="BV352" s="136" t="s">
        <v>941</v>
      </c>
      <c r="BW352" s="136" t="s">
        <v>941</v>
      </c>
      <c r="BX352" s="136" t="s">
        <v>941</v>
      </c>
      <c r="BY352" s="136" t="s">
        <v>941</v>
      </c>
      <c r="BZ352" s="136" t="s">
        <v>941</v>
      </c>
      <c r="CA352" s="136" t="s">
        <v>941</v>
      </c>
      <c r="CB352" s="136" t="s">
        <v>948</v>
      </c>
      <c r="CC352" s="136" t="s">
        <v>948</v>
      </c>
      <c r="CD352" s="136" t="s">
        <v>941</v>
      </c>
      <c r="CE352" s="136" t="s">
        <v>948</v>
      </c>
      <c r="CF352" s="136" t="s">
        <v>941</v>
      </c>
      <c r="CG352" s="136" t="s">
        <v>948</v>
      </c>
      <c r="CH352" s="136" t="s">
        <v>948</v>
      </c>
      <c r="CI352" s="136" t="s">
        <v>941</v>
      </c>
      <c r="CJ352" s="136" t="s">
        <v>941</v>
      </c>
      <c r="CK352" s="136" t="s">
        <v>941</v>
      </c>
      <c r="CL352" s="136" t="s">
        <v>941</v>
      </c>
      <c r="CM352" s="136" t="s">
        <v>941</v>
      </c>
      <c r="CN352" s="136" t="s">
        <v>948</v>
      </c>
      <c r="CO352" s="136" t="s">
        <v>540</v>
      </c>
      <c r="CP352" s="136" t="s">
        <v>941</v>
      </c>
      <c r="CQ352" s="136" t="s">
        <v>941</v>
      </c>
      <c r="CR352" s="136" t="s">
        <v>941</v>
      </c>
      <c r="CS352" s="136" t="s">
        <v>941</v>
      </c>
      <c r="CT352" s="136" t="s">
        <v>941</v>
      </c>
      <c r="CU352" s="136" t="s">
        <v>941</v>
      </c>
      <c r="CV352" s="136" t="s">
        <v>941</v>
      </c>
      <c r="CW352" s="136" t="s">
        <v>941</v>
      </c>
      <c r="CX352" s="136" t="s">
        <v>941</v>
      </c>
      <c r="CY352" s="136" t="s">
        <v>941</v>
      </c>
      <c r="CZ352" s="136" t="s">
        <v>941</v>
      </c>
      <c r="DA352" s="136" t="s">
        <v>941</v>
      </c>
      <c r="DB352" s="136" t="s">
        <v>941</v>
      </c>
      <c r="DC352" s="136" t="s">
        <v>941</v>
      </c>
      <c r="DD352" s="136" t="s">
        <v>941</v>
      </c>
      <c r="DE352" s="136" t="s">
        <v>941</v>
      </c>
      <c r="DF352" s="136" t="s">
        <v>941</v>
      </c>
      <c r="DG352" s="136" t="s">
        <v>941</v>
      </c>
      <c r="DH352" s="136" t="s">
        <v>941</v>
      </c>
      <c r="DI352" s="136" t="s">
        <v>941</v>
      </c>
      <c r="DJ352" s="136" t="s">
        <v>1353</v>
      </c>
      <c r="DK352" s="137">
        <v>42772.42596064815</v>
      </c>
      <c r="DL352" s="136" t="s">
        <v>1353</v>
      </c>
      <c r="DM352" s="137">
        <v>42772.42596064815</v>
      </c>
      <c r="DN352" s="133">
        <v>42086.594641203701</v>
      </c>
      <c r="DO352" s="132" t="s">
        <v>957</v>
      </c>
      <c r="DP352" s="133">
        <v>42086.594641203701</v>
      </c>
    </row>
    <row r="353" spans="1:120" ht="58" x14ac:dyDescent="0.35">
      <c r="A353" s="135">
        <v>355</v>
      </c>
      <c r="B353" s="136" t="s">
        <v>4364</v>
      </c>
      <c r="C353" s="135">
        <v>229</v>
      </c>
      <c r="D353" s="135" t="b">
        <v>1</v>
      </c>
      <c r="E353" s="136" t="s">
        <v>941</v>
      </c>
      <c r="F353" s="136" t="s">
        <v>3798</v>
      </c>
      <c r="G353" s="136" t="s">
        <v>1243</v>
      </c>
      <c r="H353" s="136" t="s">
        <v>3799</v>
      </c>
      <c r="I353" s="136" t="s">
        <v>4491</v>
      </c>
      <c r="J353" s="136" t="s">
        <v>3798</v>
      </c>
      <c r="K353" s="136" t="s">
        <v>941</v>
      </c>
      <c r="L353" s="136" t="s">
        <v>3799</v>
      </c>
      <c r="M353" s="136" t="s">
        <v>10668</v>
      </c>
      <c r="N353" s="136" t="s">
        <v>10669</v>
      </c>
      <c r="O353" s="136" t="s">
        <v>10670</v>
      </c>
      <c r="P353" s="136" t="s">
        <v>10671</v>
      </c>
      <c r="Q353" s="136" t="s">
        <v>948</v>
      </c>
      <c r="R353" s="136" t="s">
        <v>948</v>
      </c>
      <c r="S353" s="136" t="s">
        <v>10672</v>
      </c>
      <c r="T353" s="136" t="s">
        <v>10673</v>
      </c>
      <c r="U353" s="136" t="s">
        <v>10674</v>
      </c>
      <c r="V353" s="136" t="s">
        <v>948</v>
      </c>
      <c r="W353" s="136" t="s">
        <v>948</v>
      </c>
      <c r="X353" s="136" t="s">
        <v>948</v>
      </c>
      <c r="Y353" s="136" t="s">
        <v>10675</v>
      </c>
      <c r="Z353" s="136" t="s">
        <v>10676</v>
      </c>
      <c r="AA353" s="136" t="s">
        <v>948</v>
      </c>
      <c r="AB353" s="136" t="s">
        <v>10677</v>
      </c>
      <c r="AC353" s="136" t="s">
        <v>948</v>
      </c>
      <c r="AD353" s="136" t="s">
        <v>10677</v>
      </c>
      <c r="AE353" s="136" t="s">
        <v>10678</v>
      </c>
      <c r="AF353" s="136" t="s">
        <v>10679</v>
      </c>
      <c r="AG353" s="136" t="s">
        <v>1270</v>
      </c>
      <c r="AH353" s="136" t="s">
        <v>10680</v>
      </c>
      <c r="AI353" s="136" t="s">
        <v>948</v>
      </c>
      <c r="AJ353" s="136" t="s">
        <v>948</v>
      </c>
      <c r="AK353" s="136" t="s">
        <v>948</v>
      </c>
      <c r="AL353" s="136" t="s">
        <v>941</v>
      </c>
      <c r="AM353" s="136" t="s">
        <v>10680</v>
      </c>
      <c r="AN353" s="136" t="s">
        <v>941</v>
      </c>
      <c r="AO353" s="136" t="s">
        <v>941</v>
      </c>
      <c r="AP353" s="136" t="s">
        <v>941</v>
      </c>
      <c r="AQ353" s="136" t="s">
        <v>941</v>
      </c>
      <c r="AR353" s="136" t="s">
        <v>941</v>
      </c>
      <c r="AS353" s="136" t="s">
        <v>941</v>
      </c>
      <c r="AT353" s="136" t="s">
        <v>941</v>
      </c>
      <c r="AU353" s="136" t="s">
        <v>941</v>
      </c>
      <c r="AV353" s="136" t="s">
        <v>941</v>
      </c>
      <c r="AW353" s="136" t="s">
        <v>941</v>
      </c>
      <c r="AX353" s="136" t="s">
        <v>941</v>
      </c>
      <c r="AY353" s="136" t="s">
        <v>941</v>
      </c>
      <c r="AZ353" s="136" t="s">
        <v>941</v>
      </c>
      <c r="BA353" s="136" t="s">
        <v>941</v>
      </c>
      <c r="BB353" s="136" t="s">
        <v>941</v>
      </c>
      <c r="BC353" s="136" t="s">
        <v>941</v>
      </c>
      <c r="BD353" s="136" t="s">
        <v>941</v>
      </c>
      <c r="BE353" s="136" t="s">
        <v>941</v>
      </c>
      <c r="BF353" s="136" t="s">
        <v>941</v>
      </c>
      <c r="BG353" s="136" t="s">
        <v>941</v>
      </c>
      <c r="BH353" s="136" t="s">
        <v>941</v>
      </c>
      <c r="BI353" s="136" t="s">
        <v>941</v>
      </c>
      <c r="BJ353" s="136" t="s">
        <v>941</v>
      </c>
      <c r="BK353" s="136" t="s">
        <v>941</v>
      </c>
      <c r="BL353" s="136" t="s">
        <v>10681</v>
      </c>
      <c r="BM353" s="136" t="s">
        <v>2033</v>
      </c>
      <c r="BN353" s="136" t="s">
        <v>941</v>
      </c>
      <c r="BO353" s="136" t="s">
        <v>941</v>
      </c>
      <c r="BP353" s="136" t="s">
        <v>941</v>
      </c>
      <c r="BQ353" s="136" t="s">
        <v>941</v>
      </c>
      <c r="BR353" s="136" t="s">
        <v>941</v>
      </c>
      <c r="BS353" s="136" t="s">
        <v>941</v>
      </c>
      <c r="BT353" s="136" t="s">
        <v>941</v>
      </c>
      <c r="BU353" s="136" t="s">
        <v>941</v>
      </c>
      <c r="BV353" s="136" t="s">
        <v>941</v>
      </c>
      <c r="BW353" s="136" t="s">
        <v>941</v>
      </c>
      <c r="BX353" s="136" t="s">
        <v>941</v>
      </c>
      <c r="BY353" s="136" t="s">
        <v>941</v>
      </c>
      <c r="BZ353" s="136" t="s">
        <v>941</v>
      </c>
      <c r="CA353" s="136" t="s">
        <v>941</v>
      </c>
      <c r="CB353" s="136" t="s">
        <v>10681</v>
      </c>
      <c r="CC353" s="136" t="s">
        <v>948</v>
      </c>
      <c r="CD353" s="136" t="s">
        <v>941</v>
      </c>
      <c r="CE353" s="136" t="s">
        <v>6287</v>
      </c>
      <c r="CF353" s="136" t="s">
        <v>3764</v>
      </c>
      <c r="CG353" s="136" t="s">
        <v>3764</v>
      </c>
      <c r="CH353" s="136" t="s">
        <v>948</v>
      </c>
      <c r="CI353" s="136" t="s">
        <v>941</v>
      </c>
      <c r="CJ353" s="136" t="s">
        <v>941</v>
      </c>
      <c r="CK353" s="136" t="s">
        <v>941</v>
      </c>
      <c r="CL353" s="136" t="s">
        <v>941</v>
      </c>
      <c r="CM353" s="136" t="s">
        <v>941</v>
      </c>
      <c r="CN353" s="136" t="s">
        <v>948</v>
      </c>
      <c r="CO353" s="136" t="s">
        <v>540</v>
      </c>
      <c r="CP353" s="136" t="s">
        <v>941</v>
      </c>
      <c r="CQ353" s="136" t="s">
        <v>941</v>
      </c>
      <c r="CR353" s="136" t="s">
        <v>941</v>
      </c>
      <c r="CS353" s="136" t="s">
        <v>941</v>
      </c>
      <c r="CT353" s="136" t="s">
        <v>941</v>
      </c>
      <c r="CU353" s="136" t="s">
        <v>941</v>
      </c>
      <c r="CV353" s="136" t="s">
        <v>941</v>
      </c>
      <c r="CW353" s="136" t="s">
        <v>941</v>
      </c>
      <c r="CX353" s="136" t="s">
        <v>941</v>
      </c>
      <c r="CY353" s="136" t="s">
        <v>941</v>
      </c>
      <c r="CZ353" s="136" t="s">
        <v>941</v>
      </c>
      <c r="DA353" s="136" t="s">
        <v>941</v>
      </c>
      <c r="DB353" s="136" t="s">
        <v>941</v>
      </c>
      <c r="DC353" s="136" t="s">
        <v>941</v>
      </c>
      <c r="DD353" s="136" t="s">
        <v>941</v>
      </c>
      <c r="DE353" s="136" t="s">
        <v>941</v>
      </c>
      <c r="DF353" s="136" t="s">
        <v>941</v>
      </c>
      <c r="DG353" s="136" t="s">
        <v>941</v>
      </c>
      <c r="DH353" s="136" t="s">
        <v>941</v>
      </c>
      <c r="DI353" s="136" t="s">
        <v>941</v>
      </c>
      <c r="DJ353" s="136" t="s">
        <v>1353</v>
      </c>
      <c r="DK353" s="137">
        <v>42772.429409722223</v>
      </c>
      <c r="DL353" s="136" t="s">
        <v>1353</v>
      </c>
      <c r="DM353" s="137">
        <v>42772.429409722223</v>
      </c>
      <c r="DN353" s="133">
        <v>42086.594664351855</v>
      </c>
      <c r="DO353" s="132" t="s">
        <v>957</v>
      </c>
      <c r="DP353" s="133">
        <v>42086.594664351855</v>
      </c>
    </row>
    <row r="354" spans="1:120" ht="43.5" x14ac:dyDescent="0.35">
      <c r="A354" s="135">
        <v>356</v>
      </c>
      <c r="B354" s="136" t="s">
        <v>4364</v>
      </c>
      <c r="C354" s="135">
        <v>99</v>
      </c>
      <c r="D354" s="135" t="b">
        <v>1</v>
      </c>
      <c r="E354" s="136" t="s">
        <v>941</v>
      </c>
      <c r="F354" s="136" t="s">
        <v>1477</v>
      </c>
      <c r="G354" s="136" t="s">
        <v>989</v>
      </c>
      <c r="H354" s="136" t="s">
        <v>1478</v>
      </c>
      <c r="I354" s="136" t="s">
        <v>4875</v>
      </c>
      <c r="J354" s="136" t="s">
        <v>1477</v>
      </c>
      <c r="K354" s="136" t="s">
        <v>289</v>
      </c>
      <c r="L354" s="136" t="s">
        <v>1478</v>
      </c>
      <c r="M354" s="136" t="s">
        <v>3634</v>
      </c>
      <c r="N354" s="136" t="s">
        <v>10682</v>
      </c>
      <c r="O354" s="136" t="s">
        <v>10683</v>
      </c>
      <c r="P354" s="136" t="s">
        <v>948</v>
      </c>
      <c r="Q354" s="136" t="s">
        <v>948</v>
      </c>
      <c r="R354" s="136" t="s">
        <v>3635</v>
      </c>
      <c r="S354" s="136" t="s">
        <v>10684</v>
      </c>
      <c r="T354" s="136" t="s">
        <v>10685</v>
      </c>
      <c r="U354" s="136" t="s">
        <v>10686</v>
      </c>
      <c r="V354" s="136" t="s">
        <v>10687</v>
      </c>
      <c r="W354" s="136" t="s">
        <v>10688</v>
      </c>
      <c r="X354" s="136" t="s">
        <v>10689</v>
      </c>
      <c r="Y354" s="136" t="s">
        <v>10690</v>
      </c>
      <c r="Z354" s="136" t="s">
        <v>10691</v>
      </c>
      <c r="AA354" s="136" t="s">
        <v>948</v>
      </c>
      <c r="AB354" s="136" t="s">
        <v>10692</v>
      </c>
      <c r="AC354" s="136" t="s">
        <v>948</v>
      </c>
      <c r="AD354" s="136" t="s">
        <v>10692</v>
      </c>
      <c r="AE354" s="136" t="s">
        <v>10693</v>
      </c>
      <c r="AF354" s="136" t="s">
        <v>10694</v>
      </c>
      <c r="AG354" s="136" t="s">
        <v>1308</v>
      </c>
      <c r="AH354" s="136" t="s">
        <v>10695</v>
      </c>
      <c r="AI354" s="136" t="s">
        <v>10696</v>
      </c>
      <c r="AJ354" s="136" t="s">
        <v>10697</v>
      </c>
      <c r="AK354" s="136" t="s">
        <v>948</v>
      </c>
      <c r="AL354" s="136" t="s">
        <v>941</v>
      </c>
      <c r="AM354" s="136" t="s">
        <v>10698</v>
      </c>
      <c r="AN354" s="136" t="s">
        <v>10684</v>
      </c>
      <c r="AO354" s="136" t="s">
        <v>948</v>
      </c>
      <c r="AP354" s="136" t="s">
        <v>948</v>
      </c>
      <c r="AQ354" s="136" t="s">
        <v>948</v>
      </c>
      <c r="AR354" s="136" t="s">
        <v>10684</v>
      </c>
      <c r="AS354" s="136" t="s">
        <v>10685</v>
      </c>
      <c r="AT354" s="136" t="s">
        <v>10686</v>
      </c>
      <c r="AU354" s="136" t="s">
        <v>941</v>
      </c>
      <c r="AV354" s="136" t="s">
        <v>941</v>
      </c>
      <c r="AW354" s="136" t="s">
        <v>941</v>
      </c>
      <c r="AX354" s="136" t="s">
        <v>10690</v>
      </c>
      <c r="AY354" s="136" t="s">
        <v>10691</v>
      </c>
      <c r="AZ354" s="136" t="s">
        <v>948</v>
      </c>
      <c r="BA354" s="136" t="s">
        <v>10692</v>
      </c>
      <c r="BB354" s="136" t="s">
        <v>948</v>
      </c>
      <c r="BC354" s="136" t="s">
        <v>10692</v>
      </c>
      <c r="BD354" s="136" t="s">
        <v>10693</v>
      </c>
      <c r="BE354" s="136" t="s">
        <v>10694</v>
      </c>
      <c r="BF354" s="136" t="s">
        <v>10695</v>
      </c>
      <c r="BG354" s="136" t="s">
        <v>10696</v>
      </c>
      <c r="BH354" s="136" t="s">
        <v>10697</v>
      </c>
      <c r="BI354" s="136" t="s">
        <v>948</v>
      </c>
      <c r="BJ354" s="136" t="s">
        <v>10698</v>
      </c>
      <c r="BK354" s="136" t="s">
        <v>948</v>
      </c>
      <c r="BL354" s="136" t="s">
        <v>948</v>
      </c>
      <c r="BM354" s="136" t="s">
        <v>941</v>
      </c>
      <c r="BN354" s="136" t="s">
        <v>941</v>
      </c>
      <c r="BO354" s="136" t="s">
        <v>941</v>
      </c>
      <c r="BP354" s="136" t="s">
        <v>948</v>
      </c>
      <c r="BQ354" s="136" t="s">
        <v>948</v>
      </c>
      <c r="BR354" s="136" t="s">
        <v>941</v>
      </c>
      <c r="BS354" s="136" t="s">
        <v>948</v>
      </c>
      <c r="BT354" s="136" t="s">
        <v>941</v>
      </c>
      <c r="BU354" s="136" t="s">
        <v>948</v>
      </c>
      <c r="BV354" s="136" t="s">
        <v>941</v>
      </c>
      <c r="BW354" s="136" t="s">
        <v>948</v>
      </c>
      <c r="BX354" s="136" t="s">
        <v>941</v>
      </c>
      <c r="BY354" s="136" t="s">
        <v>948</v>
      </c>
      <c r="BZ354" s="136" t="s">
        <v>941</v>
      </c>
      <c r="CA354" s="136" t="s">
        <v>948</v>
      </c>
      <c r="CB354" s="136" t="s">
        <v>948</v>
      </c>
      <c r="CC354" s="136" t="s">
        <v>948</v>
      </c>
      <c r="CD354" s="136" t="s">
        <v>948</v>
      </c>
      <c r="CE354" s="136" t="s">
        <v>948</v>
      </c>
      <c r="CF354" s="136" t="s">
        <v>948</v>
      </c>
      <c r="CG354" s="136" t="s">
        <v>948</v>
      </c>
      <c r="CH354" s="136" t="s">
        <v>948</v>
      </c>
      <c r="CI354" s="136" t="s">
        <v>948</v>
      </c>
      <c r="CJ354" s="136" t="s">
        <v>948</v>
      </c>
      <c r="CK354" s="136" t="s">
        <v>948</v>
      </c>
      <c r="CL354" s="136" t="s">
        <v>948</v>
      </c>
      <c r="CM354" s="136" t="s">
        <v>948</v>
      </c>
      <c r="CN354" s="136" t="s">
        <v>948</v>
      </c>
      <c r="CO354" s="136" t="s">
        <v>540</v>
      </c>
      <c r="CP354" s="136" t="s">
        <v>941</v>
      </c>
      <c r="CQ354" s="136" t="s">
        <v>941</v>
      </c>
      <c r="CR354" s="136" t="s">
        <v>941</v>
      </c>
      <c r="CS354" s="136" t="s">
        <v>941</v>
      </c>
      <c r="CT354" s="136" t="s">
        <v>941</v>
      </c>
      <c r="CU354" s="136" t="s">
        <v>941</v>
      </c>
      <c r="CV354" s="136" t="s">
        <v>941</v>
      </c>
      <c r="CW354" s="136" t="s">
        <v>941</v>
      </c>
      <c r="CX354" s="136" t="s">
        <v>941</v>
      </c>
      <c r="CY354" s="136" t="s">
        <v>941</v>
      </c>
      <c r="CZ354" s="136" t="s">
        <v>941</v>
      </c>
      <c r="DA354" s="136" t="s">
        <v>941</v>
      </c>
      <c r="DB354" s="136" t="s">
        <v>941</v>
      </c>
      <c r="DC354" s="136" t="s">
        <v>941</v>
      </c>
      <c r="DD354" s="136" t="s">
        <v>941</v>
      </c>
      <c r="DE354" s="136" t="s">
        <v>941</v>
      </c>
      <c r="DF354" s="136" t="s">
        <v>941</v>
      </c>
      <c r="DG354" s="136" t="s">
        <v>941</v>
      </c>
      <c r="DH354" s="136" t="s">
        <v>941</v>
      </c>
      <c r="DI354" s="136" t="s">
        <v>941</v>
      </c>
      <c r="DJ354" s="136" t="s">
        <v>1353</v>
      </c>
      <c r="DK354" s="137">
        <v>42772.45107638889</v>
      </c>
      <c r="DL354" s="136" t="s">
        <v>1353</v>
      </c>
      <c r="DM354" s="137">
        <v>42772.45107638889</v>
      </c>
      <c r="DN354" s="133">
        <v>42086.594988425924</v>
      </c>
      <c r="DO354" s="132" t="s">
        <v>957</v>
      </c>
      <c r="DP354" s="133">
        <v>42086.594988425924</v>
      </c>
    </row>
    <row r="355" spans="1:120" ht="58" x14ac:dyDescent="0.35">
      <c r="A355" s="135">
        <v>357</v>
      </c>
      <c r="B355" s="136" t="s">
        <v>4364</v>
      </c>
      <c r="C355" s="135">
        <v>136</v>
      </c>
      <c r="D355" s="135" t="b">
        <v>1</v>
      </c>
      <c r="E355" s="136" t="s">
        <v>941</v>
      </c>
      <c r="F355" s="136" t="s">
        <v>10699</v>
      </c>
      <c r="G355" s="136" t="s">
        <v>1037</v>
      </c>
      <c r="H355" s="136" t="s">
        <v>4047</v>
      </c>
      <c r="I355" s="136" t="s">
        <v>8797</v>
      </c>
      <c r="J355" s="136" t="s">
        <v>10700</v>
      </c>
      <c r="K355" s="136" t="s">
        <v>367</v>
      </c>
      <c r="L355" s="136" t="s">
        <v>4047</v>
      </c>
      <c r="M355" s="136" t="s">
        <v>4048</v>
      </c>
      <c r="N355" s="136" t="s">
        <v>4049</v>
      </c>
      <c r="O355" s="136" t="s">
        <v>10701</v>
      </c>
      <c r="P355" s="136" t="s">
        <v>10702</v>
      </c>
      <c r="Q355" s="136" t="s">
        <v>4050</v>
      </c>
      <c r="R355" s="136" t="s">
        <v>10703</v>
      </c>
      <c r="S355" s="136" t="s">
        <v>10704</v>
      </c>
      <c r="T355" s="136" t="s">
        <v>10705</v>
      </c>
      <c r="U355" s="136" t="s">
        <v>10706</v>
      </c>
      <c r="V355" s="136" t="s">
        <v>10707</v>
      </c>
      <c r="W355" s="136" t="s">
        <v>10708</v>
      </c>
      <c r="X355" s="136" t="s">
        <v>10709</v>
      </c>
      <c r="Y355" s="136" t="s">
        <v>10710</v>
      </c>
      <c r="Z355" s="136" t="s">
        <v>10711</v>
      </c>
      <c r="AA355" s="136" t="s">
        <v>10712</v>
      </c>
      <c r="AB355" s="136" t="s">
        <v>10713</v>
      </c>
      <c r="AC355" s="136" t="s">
        <v>948</v>
      </c>
      <c r="AD355" s="136" t="s">
        <v>10713</v>
      </c>
      <c r="AE355" s="136" t="s">
        <v>10714</v>
      </c>
      <c r="AF355" s="136" t="s">
        <v>10715</v>
      </c>
      <c r="AG355" s="136" t="s">
        <v>1123</v>
      </c>
      <c r="AH355" s="136" t="s">
        <v>10716</v>
      </c>
      <c r="AI355" s="136" t="s">
        <v>948</v>
      </c>
      <c r="AJ355" s="136" t="s">
        <v>1423</v>
      </c>
      <c r="AK355" s="136" t="s">
        <v>1264</v>
      </c>
      <c r="AL355" s="136" t="s">
        <v>941</v>
      </c>
      <c r="AM355" s="136" t="s">
        <v>10717</v>
      </c>
      <c r="AN355" s="136" t="s">
        <v>941</v>
      </c>
      <c r="AO355" s="136" t="s">
        <v>941</v>
      </c>
      <c r="AP355" s="136" t="s">
        <v>941</v>
      </c>
      <c r="AQ355" s="136" t="s">
        <v>941</v>
      </c>
      <c r="AR355" s="136" t="s">
        <v>941</v>
      </c>
      <c r="AS355" s="136" t="s">
        <v>941</v>
      </c>
      <c r="AT355" s="136" t="s">
        <v>941</v>
      </c>
      <c r="AU355" s="136" t="s">
        <v>941</v>
      </c>
      <c r="AV355" s="136" t="s">
        <v>941</v>
      </c>
      <c r="AW355" s="136" t="s">
        <v>941</v>
      </c>
      <c r="AX355" s="136" t="s">
        <v>941</v>
      </c>
      <c r="AY355" s="136" t="s">
        <v>941</v>
      </c>
      <c r="AZ355" s="136" t="s">
        <v>941</v>
      </c>
      <c r="BA355" s="136" t="s">
        <v>941</v>
      </c>
      <c r="BB355" s="136" t="s">
        <v>941</v>
      </c>
      <c r="BC355" s="136" t="s">
        <v>941</v>
      </c>
      <c r="BD355" s="136" t="s">
        <v>941</v>
      </c>
      <c r="BE355" s="136" t="s">
        <v>941</v>
      </c>
      <c r="BF355" s="136" t="s">
        <v>941</v>
      </c>
      <c r="BG355" s="136" t="s">
        <v>941</v>
      </c>
      <c r="BH355" s="136" t="s">
        <v>941</v>
      </c>
      <c r="BI355" s="136" t="s">
        <v>941</v>
      </c>
      <c r="BJ355" s="136" t="s">
        <v>941</v>
      </c>
      <c r="BK355" s="136" t="s">
        <v>941</v>
      </c>
      <c r="BL355" s="136" t="s">
        <v>941</v>
      </c>
      <c r="BM355" s="136" t="s">
        <v>941</v>
      </c>
      <c r="BN355" s="136" t="s">
        <v>941</v>
      </c>
      <c r="BO355" s="136" t="s">
        <v>941</v>
      </c>
      <c r="BP355" s="136" t="s">
        <v>941</v>
      </c>
      <c r="BQ355" s="136" t="s">
        <v>941</v>
      </c>
      <c r="BR355" s="136" t="s">
        <v>941</v>
      </c>
      <c r="BS355" s="136" t="s">
        <v>941</v>
      </c>
      <c r="BT355" s="136" t="s">
        <v>941</v>
      </c>
      <c r="BU355" s="136" t="s">
        <v>941</v>
      </c>
      <c r="BV355" s="136" t="s">
        <v>941</v>
      </c>
      <c r="BW355" s="136" t="s">
        <v>941</v>
      </c>
      <c r="BX355" s="136" t="s">
        <v>941</v>
      </c>
      <c r="BY355" s="136" t="s">
        <v>941</v>
      </c>
      <c r="BZ355" s="136" t="s">
        <v>941</v>
      </c>
      <c r="CA355" s="136" t="s">
        <v>941</v>
      </c>
      <c r="CB355" s="136" t="s">
        <v>948</v>
      </c>
      <c r="CC355" s="136" t="s">
        <v>948</v>
      </c>
      <c r="CD355" s="136" t="s">
        <v>941</v>
      </c>
      <c r="CE355" s="136" t="s">
        <v>948</v>
      </c>
      <c r="CF355" s="136" t="s">
        <v>941</v>
      </c>
      <c r="CG355" s="136" t="s">
        <v>948</v>
      </c>
      <c r="CH355" s="136" t="s">
        <v>948</v>
      </c>
      <c r="CI355" s="136" t="s">
        <v>941</v>
      </c>
      <c r="CJ355" s="136" t="s">
        <v>941</v>
      </c>
      <c r="CK355" s="136" t="s">
        <v>941</v>
      </c>
      <c r="CL355" s="136" t="s">
        <v>941</v>
      </c>
      <c r="CM355" s="136" t="s">
        <v>941</v>
      </c>
      <c r="CN355" s="136" t="s">
        <v>948</v>
      </c>
      <c r="CO355" s="136" t="s">
        <v>540</v>
      </c>
      <c r="CP355" s="136" t="s">
        <v>941</v>
      </c>
      <c r="CQ355" s="136" t="s">
        <v>941</v>
      </c>
      <c r="CR355" s="136" t="s">
        <v>941</v>
      </c>
      <c r="CS355" s="136" t="s">
        <v>941</v>
      </c>
      <c r="CT355" s="136" t="s">
        <v>941</v>
      </c>
      <c r="CU355" s="136" t="s">
        <v>941</v>
      </c>
      <c r="CV355" s="136" t="s">
        <v>941</v>
      </c>
      <c r="CW355" s="136" t="s">
        <v>941</v>
      </c>
      <c r="CX355" s="136" t="s">
        <v>941</v>
      </c>
      <c r="CY355" s="136" t="s">
        <v>941</v>
      </c>
      <c r="CZ355" s="136" t="s">
        <v>941</v>
      </c>
      <c r="DA355" s="136" t="s">
        <v>941</v>
      </c>
      <c r="DB355" s="136" t="s">
        <v>941</v>
      </c>
      <c r="DC355" s="136" t="s">
        <v>941</v>
      </c>
      <c r="DD355" s="136" t="s">
        <v>941</v>
      </c>
      <c r="DE355" s="136" t="s">
        <v>941</v>
      </c>
      <c r="DF355" s="136" t="s">
        <v>941</v>
      </c>
      <c r="DG355" s="136" t="s">
        <v>941</v>
      </c>
      <c r="DH355" s="136" t="s">
        <v>941</v>
      </c>
      <c r="DI355" s="136" t="s">
        <v>941</v>
      </c>
      <c r="DJ355" s="136" t="s">
        <v>1692</v>
      </c>
      <c r="DK355" s="137">
        <v>42772.469872685186</v>
      </c>
      <c r="DL355" s="136" t="s">
        <v>1692</v>
      </c>
      <c r="DM355" s="137">
        <v>42772.469884259262</v>
      </c>
      <c r="DN355" s="133">
        <v>42086.59511574074</v>
      </c>
      <c r="DO355" s="132" t="s">
        <v>957</v>
      </c>
      <c r="DP355" s="133">
        <v>42086.59511574074</v>
      </c>
    </row>
    <row r="356" spans="1:120" ht="72.5" x14ac:dyDescent="0.35">
      <c r="A356" s="135">
        <v>358</v>
      </c>
      <c r="B356" s="136" t="s">
        <v>4364</v>
      </c>
      <c r="C356" s="135">
        <v>331</v>
      </c>
      <c r="D356" s="135" t="b">
        <v>1</v>
      </c>
      <c r="E356" s="136" t="s">
        <v>3548</v>
      </c>
      <c r="F356" s="136" t="s">
        <v>10718</v>
      </c>
      <c r="G356" s="136" t="s">
        <v>989</v>
      </c>
      <c r="H356" s="136" t="s">
        <v>10719</v>
      </c>
      <c r="I356" s="136" t="s">
        <v>7872</v>
      </c>
      <c r="J356" s="136" t="s">
        <v>10718</v>
      </c>
      <c r="K356" s="136" t="s">
        <v>941</v>
      </c>
      <c r="L356" s="136" t="s">
        <v>1808</v>
      </c>
      <c r="M356" s="136" t="s">
        <v>1809</v>
      </c>
      <c r="N356" s="136" t="s">
        <v>10720</v>
      </c>
      <c r="O356" s="136" t="s">
        <v>10721</v>
      </c>
      <c r="P356" s="136" t="s">
        <v>10722</v>
      </c>
      <c r="Q356" s="136" t="s">
        <v>948</v>
      </c>
      <c r="R356" s="136" t="s">
        <v>10723</v>
      </c>
      <c r="S356" s="136" t="s">
        <v>10724</v>
      </c>
      <c r="T356" s="136" t="s">
        <v>948</v>
      </c>
      <c r="U356" s="136" t="s">
        <v>10724</v>
      </c>
      <c r="V356" s="136" t="s">
        <v>948</v>
      </c>
      <c r="W356" s="136" t="s">
        <v>948</v>
      </c>
      <c r="X356" s="136" t="s">
        <v>948</v>
      </c>
      <c r="Y356" s="136" t="s">
        <v>10725</v>
      </c>
      <c r="Z356" s="136" t="s">
        <v>10726</v>
      </c>
      <c r="AA356" s="136" t="s">
        <v>948</v>
      </c>
      <c r="AB356" s="136" t="s">
        <v>10727</v>
      </c>
      <c r="AC356" s="136" t="s">
        <v>948</v>
      </c>
      <c r="AD356" s="136" t="s">
        <v>10727</v>
      </c>
      <c r="AE356" s="136" t="s">
        <v>10728</v>
      </c>
      <c r="AF356" s="136" t="s">
        <v>10729</v>
      </c>
      <c r="AG356" s="136" t="s">
        <v>1263</v>
      </c>
      <c r="AH356" s="136" t="s">
        <v>10730</v>
      </c>
      <c r="AI356" s="136" t="s">
        <v>948</v>
      </c>
      <c r="AJ356" s="136" t="s">
        <v>10731</v>
      </c>
      <c r="AK356" s="136" t="s">
        <v>948</v>
      </c>
      <c r="AL356" s="136" t="s">
        <v>941</v>
      </c>
      <c r="AM356" s="136" t="s">
        <v>10732</v>
      </c>
      <c r="AN356" s="136" t="s">
        <v>10721</v>
      </c>
      <c r="AO356" s="136" t="s">
        <v>10722</v>
      </c>
      <c r="AP356" s="136" t="s">
        <v>948</v>
      </c>
      <c r="AQ356" s="136" t="s">
        <v>10723</v>
      </c>
      <c r="AR356" s="136" t="s">
        <v>10724</v>
      </c>
      <c r="AS356" s="136" t="s">
        <v>948</v>
      </c>
      <c r="AT356" s="136" t="s">
        <v>10724</v>
      </c>
      <c r="AU356" s="136" t="s">
        <v>941</v>
      </c>
      <c r="AV356" s="136" t="s">
        <v>941</v>
      </c>
      <c r="AW356" s="136" t="s">
        <v>941</v>
      </c>
      <c r="AX356" s="136" t="s">
        <v>10725</v>
      </c>
      <c r="AY356" s="136" t="s">
        <v>10726</v>
      </c>
      <c r="AZ356" s="136" t="s">
        <v>948</v>
      </c>
      <c r="BA356" s="136" t="s">
        <v>10727</v>
      </c>
      <c r="BB356" s="136" t="s">
        <v>948</v>
      </c>
      <c r="BC356" s="136" t="s">
        <v>10727</v>
      </c>
      <c r="BD356" s="136" t="s">
        <v>10728</v>
      </c>
      <c r="BE356" s="136" t="s">
        <v>10729</v>
      </c>
      <c r="BF356" s="136" t="s">
        <v>10730</v>
      </c>
      <c r="BG356" s="136" t="s">
        <v>948</v>
      </c>
      <c r="BH356" s="136" t="s">
        <v>10731</v>
      </c>
      <c r="BI356" s="136" t="s">
        <v>948</v>
      </c>
      <c r="BJ356" s="136" t="s">
        <v>10732</v>
      </c>
      <c r="BK356" s="136" t="s">
        <v>941</v>
      </c>
      <c r="BL356" s="136" t="s">
        <v>941</v>
      </c>
      <c r="BM356" s="136" t="s">
        <v>941</v>
      </c>
      <c r="BN356" s="136" t="s">
        <v>941</v>
      </c>
      <c r="BO356" s="136" t="s">
        <v>941</v>
      </c>
      <c r="BP356" s="136" t="s">
        <v>941</v>
      </c>
      <c r="BQ356" s="136" t="s">
        <v>941</v>
      </c>
      <c r="BR356" s="136" t="s">
        <v>941</v>
      </c>
      <c r="BS356" s="136" t="s">
        <v>941</v>
      </c>
      <c r="BT356" s="136" t="s">
        <v>941</v>
      </c>
      <c r="BU356" s="136" t="s">
        <v>941</v>
      </c>
      <c r="BV356" s="136" t="s">
        <v>941</v>
      </c>
      <c r="BW356" s="136" t="s">
        <v>941</v>
      </c>
      <c r="BX356" s="136" t="s">
        <v>941</v>
      </c>
      <c r="BY356" s="136" t="s">
        <v>941</v>
      </c>
      <c r="BZ356" s="136" t="s">
        <v>941</v>
      </c>
      <c r="CA356" s="136" t="s">
        <v>941</v>
      </c>
      <c r="CB356" s="136" t="s">
        <v>948</v>
      </c>
      <c r="CC356" s="136" t="s">
        <v>948</v>
      </c>
      <c r="CD356" s="136" t="s">
        <v>941</v>
      </c>
      <c r="CE356" s="136" t="s">
        <v>948</v>
      </c>
      <c r="CF356" s="136" t="s">
        <v>941</v>
      </c>
      <c r="CG356" s="136" t="s">
        <v>948</v>
      </c>
      <c r="CH356" s="136" t="s">
        <v>948</v>
      </c>
      <c r="CI356" s="136" t="s">
        <v>941</v>
      </c>
      <c r="CJ356" s="136" t="s">
        <v>941</v>
      </c>
      <c r="CK356" s="136" t="s">
        <v>941</v>
      </c>
      <c r="CL356" s="136" t="s">
        <v>941</v>
      </c>
      <c r="CM356" s="136" t="s">
        <v>941</v>
      </c>
      <c r="CN356" s="136" t="s">
        <v>948</v>
      </c>
      <c r="CO356" s="136" t="s">
        <v>540</v>
      </c>
      <c r="CP356" s="136" t="s">
        <v>941</v>
      </c>
      <c r="CQ356" s="136" t="s">
        <v>941</v>
      </c>
      <c r="CR356" s="136" t="s">
        <v>941</v>
      </c>
      <c r="CS356" s="136" t="s">
        <v>941</v>
      </c>
      <c r="CT356" s="136" t="s">
        <v>941</v>
      </c>
      <c r="CU356" s="136" t="s">
        <v>941</v>
      </c>
      <c r="CV356" s="136" t="s">
        <v>941</v>
      </c>
      <c r="CW356" s="136" t="s">
        <v>941</v>
      </c>
      <c r="CX356" s="136" t="s">
        <v>941</v>
      </c>
      <c r="CY356" s="136" t="s">
        <v>941</v>
      </c>
      <c r="CZ356" s="136" t="s">
        <v>941</v>
      </c>
      <c r="DA356" s="136" t="s">
        <v>941</v>
      </c>
      <c r="DB356" s="136" t="s">
        <v>941</v>
      </c>
      <c r="DC356" s="136" t="s">
        <v>941</v>
      </c>
      <c r="DD356" s="136" t="s">
        <v>941</v>
      </c>
      <c r="DE356" s="136" t="s">
        <v>941</v>
      </c>
      <c r="DF356" s="136" t="s">
        <v>941</v>
      </c>
      <c r="DG356" s="136" t="s">
        <v>941</v>
      </c>
      <c r="DH356" s="136" t="s">
        <v>941</v>
      </c>
      <c r="DI356" s="136" t="s">
        <v>941</v>
      </c>
      <c r="DJ356" s="136" t="s">
        <v>1692</v>
      </c>
      <c r="DK356" s="137">
        <v>42772.473287037035</v>
      </c>
      <c r="DL356" s="136" t="s">
        <v>1692</v>
      </c>
      <c r="DM356" s="137">
        <v>42772.477361111109</v>
      </c>
      <c r="DN356" s="133">
        <v>42086.595127314817</v>
      </c>
      <c r="DO356" s="132" t="s">
        <v>957</v>
      </c>
      <c r="DP356" s="133">
        <v>42086.595127314817</v>
      </c>
    </row>
    <row r="357" spans="1:120" ht="72.5" x14ac:dyDescent="0.35">
      <c r="A357" s="135">
        <v>359</v>
      </c>
      <c r="B357" s="136" t="s">
        <v>4364</v>
      </c>
      <c r="C357" s="135">
        <v>478</v>
      </c>
      <c r="D357" s="135" t="b">
        <v>1</v>
      </c>
      <c r="E357" s="136" t="s">
        <v>941</v>
      </c>
      <c r="F357" s="136" t="s">
        <v>2387</v>
      </c>
      <c r="G357" s="136" t="s">
        <v>989</v>
      </c>
      <c r="H357" s="136" t="s">
        <v>2388</v>
      </c>
      <c r="I357" s="136" t="s">
        <v>4683</v>
      </c>
      <c r="J357" s="136" t="s">
        <v>2387</v>
      </c>
      <c r="K357" s="136" t="s">
        <v>539</v>
      </c>
      <c r="L357" s="136" t="s">
        <v>2388</v>
      </c>
      <c r="M357" s="136" t="s">
        <v>2389</v>
      </c>
      <c r="N357" s="136" t="s">
        <v>2390</v>
      </c>
      <c r="O357" s="136" t="s">
        <v>10733</v>
      </c>
      <c r="P357" s="136" t="s">
        <v>10734</v>
      </c>
      <c r="Q357" s="136" t="s">
        <v>10735</v>
      </c>
      <c r="R357" s="136" t="s">
        <v>948</v>
      </c>
      <c r="S357" s="136" t="s">
        <v>10736</v>
      </c>
      <c r="T357" s="136" t="s">
        <v>10737</v>
      </c>
      <c r="U357" s="136" t="s">
        <v>10738</v>
      </c>
      <c r="V357" s="136" t="s">
        <v>10739</v>
      </c>
      <c r="W357" s="136" t="s">
        <v>10740</v>
      </c>
      <c r="X357" s="136" t="s">
        <v>10741</v>
      </c>
      <c r="Y357" s="136" t="s">
        <v>10742</v>
      </c>
      <c r="Z357" s="136" t="s">
        <v>10743</v>
      </c>
      <c r="AA357" s="136" t="s">
        <v>948</v>
      </c>
      <c r="AB357" s="136" t="s">
        <v>10744</v>
      </c>
      <c r="AC357" s="136" t="s">
        <v>948</v>
      </c>
      <c r="AD357" s="136" t="s">
        <v>10744</v>
      </c>
      <c r="AE357" s="136" t="s">
        <v>10745</v>
      </c>
      <c r="AF357" s="136" t="s">
        <v>10746</v>
      </c>
      <c r="AG357" s="136" t="s">
        <v>2893</v>
      </c>
      <c r="AH357" s="136" t="s">
        <v>10747</v>
      </c>
      <c r="AI357" s="136" t="s">
        <v>10748</v>
      </c>
      <c r="AJ357" s="136" t="s">
        <v>10749</v>
      </c>
      <c r="AK357" s="136" t="s">
        <v>10750</v>
      </c>
      <c r="AL357" s="136" t="s">
        <v>941</v>
      </c>
      <c r="AM357" s="136" t="s">
        <v>10751</v>
      </c>
      <c r="AN357" s="136" t="s">
        <v>941</v>
      </c>
      <c r="AO357" s="136" t="s">
        <v>941</v>
      </c>
      <c r="AP357" s="136" t="s">
        <v>941</v>
      </c>
      <c r="AQ357" s="136" t="s">
        <v>941</v>
      </c>
      <c r="AR357" s="136" t="s">
        <v>941</v>
      </c>
      <c r="AS357" s="136" t="s">
        <v>941</v>
      </c>
      <c r="AT357" s="136" t="s">
        <v>941</v>
      </c>
      <c r="AU357" s="136" t="s">
        <v>941</v>
      </c>
      <c r="AV357" s="136" t="s">
        <v>941</v>
      </c>
      <c r="AW357" s="136" t="s">
        <v>941</v>
      </c>
      <c r="AX357" s="136" t="s">
        <v>941</v>
      </c>
      <c r="AY357" s="136" t="s">
        <v>941</v>
      </c>
      <c r="AZ357" s="136" t="s">
        <v>941</v>
      </c>
      <c r="BA357" s="136" t="s">
        <v>941</v>
      </c>
      <c r="BB357" s="136" t="s">
        <v>941</v>
      </c>
      <c r="BC357" s="136" t="s">
        <v>941</v>
      </c>
      <c r="BD357" s="136" t="s">
        <v>941</v>
      </c>
      <c r="BE357" s="136" t="s">
        <v>941</v>
      </c>
      <c r="BF357" s="136" t="s">
        <v>941</v>
      </c>
      <c r="BG357" s="136" t="s">
        <v>941</v>
      </c>
      <c r="BH357" s="136" t="s">
        <v>941</v>
      </c>
      <c r="BI357" s="136" t="s">
        <v>941</v>
      </c>
      <c r="BJ357" s="136" t="s">
        <v>941</v>
      </c>
      <c r="BK357" s="136" t="s">
        <v>1494</v>
      </c>
      <c r="BL357" s="136" t="s">
        <v>10752</v>
      </c>
      <c r="BM357" s="136" t="s">
        <v>1127</v>
      </c>
      <c r="BN357" s="136" t="s">
        <v>941</v>
      </c>
      <c r="BO357" s="136" t="s">
        <v>941</v>
      </c>
      <c r="BP357" s="136" t="s">
        <v>941</v>
      </c>
      <c r="BQ357" s="136" t="s">
        <v>941</v>
      </c>
      <c r="BR357" s="136" t="s">
        <v>941</v>
      </c>
      <c r="BS357" s="136" t="s">
        <v>941</v>
      </c>
      <c r="BT357" s="136" t="s">
        <v>941</v>
      </c>
      <c r="BU357" s="136" t="s">
        <v>941</v>
      </c>
      <c r="BV357" s="136" t="s">
        <v>941</v>
      </c>
      <c r="BW357" s="136" t="s">
        <v>941</v>
      </c>
      <c r="BX357" s="136" t="s">
        <v>941</v>
      </c>
      <c r="BY357" s="136" t="s">
        <v>941</v>
      </c>
      <c r="BZ357" s="136" t="s">
        <v>941</v>
      </c>
      <c r="CA357" s="136" t="s">
        <v>941</v>
      </c>
      <c r="CB357" s="136" t="s">
        <v>10753</v>
      </c>
      <c r="CC357" s="136" t="s">
        <v>956</v>
      </c>
      <c r="CD357" s="136" t="s">
        <v>3695</v>
      </c>
      <c r="CE357" s="136" t="s">
        <v>2731</v>
      </c>
      <c r="CF357" s="136" t="s">
        <v>10754</v>
      </c>
      <c r="CG357" s="136" t="s">
        <v>10755</v>
      </c>
      <c r="CH357" s="136" t="s">
        <v>948</v>
      </c>
      <c r="CI357" s="136" t="s">
        <v>941</v>
      </c>
      <c r="CJ357" s="136" t="s">
        <v>941</v>
      </c>
      <c r="CK357" s="136" t="s">
        <v>941</v>
      </c>
      <c r="CL357" s="136" t="s">
        <v>941</v>
      </c>
      <c r="CM357" s="136" t="s">
        <v>941</v>
      </c>
      <c r="CN357" s="136" t="s">
        <v>948</v>
      </c>
      <c r="CO357" s="136" t="s">
        <v>540</v>
      </c>
      <c r="CP357" s="136" t="s">
        <v>941</v>
      </c>
      <c r="CQ357" s="136" t="s">
        <v>941</v>
      </c>
      <c r="CR357" s="136" t="s">
        <v>941</v>
      </c>
      <c r="CS357" s="136" t="s">
        <v>941</v>
      </c>
      <c r="CT357" s="136" t="s">
        <v>941</v>
      </c>
      <c r="CU357" s="136" t="s">
        <v>941</v>
      </c>
      <c r="CV357" s="136" t="s">
        <v>941</v>
      </c>
      <c r="CW357" s="136" t="s">
        <v>941</v>
      </c>
      <c r="CX357" s="136" t="s">
        <v>4955</v>
      </c>
      <c r="CY357" s="136" t="s">
        <v>941</v>
      </c>
      <c r="CZ357" s="136" t="s">
        <v>941</v>
      </c>
      <c r="DA357" s="136" t="s">
        <v>941</v>
      </c>
      <c r="DB357" s="136" t="s">
        <v>10756</v>
      </c>
      <c r="DC357" s="136" t="s">
        <v>941</v>
      </c>
      <c r="DD357" s="136" t="s">
        <v>941</v>
      </c>
      <c r="DE357" s="136" t="s">
        <v>941</v>
      </c>
      <c r="DF357" s="136" t="s">
        <v>941</v>
      </c>
      <c r="DG357" s="136" t="s">
        <v>941</v>
      </c>
      <c r="DH357" s="136" t="s">
        <v>941</v>
      </c>
      <c r="DI357" s="136" t="s">
        <v>941</v>
      </c>
      <c r="DJ357" s="136" t="s">
        <v>1692</v>
      </c>
      <c r="DK357" s="137">
        <v>42772.487083333333</v>
      </c>
      <c r="DL357" s="136" t="s">
        <v>1692</v>
      </c>
      <c r="DM357" s="137">
        <v>42772.487083333333</v>
      </c>
      <c r="DN357" s="133">
        <v>42086.59516203704</v>
      </c>
      <c r="DO357" s="132" t="s">
        <v>957</v>
      </c>
      <c r="DP357" s="133">
        <v>42086.59516203704</v>
      </c>
    </row>
    <row r="358" spans="1:120" ht="58" x14ac:dyDescent="0.35">
      <c r="A358" s="135">
        <v>360</v>
      </c>
      <c r="B358" s="136" t="s">
        <v>4364</v>
      </c>
      <c r="C358" s="135">
        <v>342</v>
      </c>
      <c r="D358" s="135" t="b">
        <v>1</v>
      </c>
      <c r="E358" s="136" t="s">
        <v>941</v>
      </c>
      <c r="F358" s="136" t="s">
        <v>10757</v>
      </c>
      <c r="G358" s="136" t="s">
        <v>10758</v>
      </c>
      <c r="H358" s="136" t="s">
        <v>1717</v>
      </c>
      <c r="I358" s="136" t="s">
        <v>10759</v>
      </c>
      <c r="J358" s="136" t="s">
        <v>10760</v>
      </c>
      <c r="K358" s="136" t="s">
        <v>941</v>
      </c>
      <c r="L358" s="136" t="s">
        <v>1717</v>
      </c>
      <c r="M358" s="136" t="s">
        <v>1719</v>
      </c>
      <c r="N358" s="136" t="s">
        <v>1720</v>
      </c>
      <c r="O358" s="136" t="s">
        <v>10761</v>
      </c>
      <c r="P358" s="136" t="s">
        <v>10762</v>
      </c>
      <c r="Q358" s="136" t="s">
        <v>948</v>
      </c>
      <c r="R358" s="136" t="s">
        <v>948</v>
      </c>
      <c r="S358" s="136" t="s">
        <v>10763</v>
      </c>
      <c r="T358" s="136" t="s">
        <v>10764</v>
      </c>
      <c r="U358" s="136" t="s">
        <v>10765</v>
      </c>
      <c r="V358" s="136" t="s">
        <v>10766</v>
      </c>
      <c r="W358" s="136" t="s">
        <v>1721</v>
      </c>
      <c r="X358" s="136" t="s">
        <v>10767</v>
      </c>
      <c r="Y358" s="136" t="s">
        <v>10768</v>
      </c>
      <c r="Z358" s="136" t="s">
        <v>10769</v>
      </c>
      <c r="AA358" s="136" t="s">
        <v>948</v>
      </c>
      <c r="AB358" s="136" t="s">
        <v>10770</v>
      </c>
      <c r="AC358" s="136" t="s">
        <v>10771</v>
      </c>
      <c r="AD358" s="136" t="s">
        <v>10772</v>
      </c>
      <c r="AE358" s="136" t="s">
        <v>10773</v>
      </c>
      <c r="AF358" s="136" t="s">
        <v>10774</v>
      </c>
      <c r="AG358" s="136" t="s">
        <v>1715</v>
      </c>
      <c r="AH358" s="136" t="s">
        <v>10775</v>
      </c>
      <c r="AI358" s="136" t="s">
        <v>3376</v>
      </c>
      <c r="AJ358" s="136" t="s">
        <v>1187</v>
      </c>
      <c r="AK358" s="136" t="s">
        <v>948</v>
      </c>
      <c r="AL358" s="136" t="s">
        <v>941</v>
      </c>
      <c r="AM358" s="136" t="s">
        <v>10776</v>
      </c>
      <c r="AN358" s="136" t="s">
        <v>941</v>
      </c>
      <c r="AO358" s="136" t="s">
        <v>941</v>
      </c>
      <c r="AP358" s="136" t="s">
        <v>941</v>
      </c>
      <c r="AQ358" s="136" t="s">
        <v>941</v>
      </c>
      <c r="AR358" s="136" t="s">
        <v>941</v>
      </c>
      <c r="AS358" s="136" t="s">
        <v>941</v>
      </c>
      <c r="AT358" s="136" t="s">
        <v>941</v>
      </c>
      <c r="AU358" s="136" t="s">
        <v>941</v>
      </c>
      <c r="AV358" s="136" t="s">
        <v>941</v>
      </c>
      <c r="AW358" s="136" t="s">
        <v>941</v>
      </c>
      <c r="AX358" s="136" t="s">
        <v>941</v>
      </c>
      <c r="AY358" s="136" t="s">
        <v>941</v>
      </c>
      <c r="AZ358" s="136" t="s">
        <v>941</v>
      </c>
      <c r="BA358" s="136" t="s">
        <v>941</v>
      </c>
      <c r="BB358" s="136" t="s">
        <v>941</v>
      </c>
      <c r="BC358" s="136" t="s">
        <v>941</v>
      </c>
      <c r="BD358" s="136" t="s">
        <v>941</v>
      </c>
      <c r="BE358" s="136" t="s">
        <v>941</v>
      </c>
      <c r="BF358" s="136" t="s">
        <v>941</v>
      </c>
      <c r="BG358" s="136" t="s">
        <v>941</v>
      </c>
      <c r="BH358" s="136" t="s">
        <v>941</v>
      </c>
      <c r="BI358" s="136" t="s">
        <v>941</v>
      </c>
      <c r="BJ358" s="136" t="s">
        <v>941</v>
      </c>
      <c r="BK358" s="136" t="s">
        <v>941</v>
      </c>
      <c r="BL358" s="136" t="s">
        <v>941</v>
      </c>
      <c r="BM358" s="136" t="s">
        <v>941</v>
      </c>
      <c r="BN358" s="136" t="s">
        <v>941</v>
      </c>
      <c r="BO358" s="136" t="s">
        <v>941</v>
      </c>
      <c r="BP358" s="136" t="s">
        <v>941</v>
      </c>
      <c r="BQ358" s="136" t="s">
        <v>941</v>
      </c>
      <c r="BR358" s="136" t="s">
        <v>941</v>
      </c>
      <c r="BS358" s="136" t="s">
        <v>941</v>
      </c>
      <c r="BT358" s="136" t="s">
        <v>941</v>
      </c>
      <c r="BU358" s="136" t="s">
        <v>941</v>
      </c>
      <c r="BV358" s="136" t="s">
        <v>941</v>
      </c>
      <c r="BW358" s="136" t="s">
        <v>941</v>
      </c>
      <c r="BX358" s="136" t="s">
        <v>941</v>
      </c>
      <c r="BY358" s="136" t="s">
        <v>941</v>
      </c>
      <c r="BZ358" s="136" t="s">
        <v>941</v>
      </c>
      <c r="CA358" s="136" t="s">
        <v>941</v>
      </c>
      <c r="CB358" s="136" t="s">
        <v>948</v>
      </c>
      <c r="CC358" s="136" t="s">
        <v>948</v>
      </c>
      <c r="CD358" s="136" t="s">
        <v>941</v>
      </c>
      <c r="CE358" s="136" t="s">
        <v>948</v>
      </c>
      <c r="CF358" s="136" t="s">
        <v>941</v>
      </c>
      <c r="CG358" s="136" t="s">
        <v>948</v>
      </c>
      <c r="CH358" s="136" t="s">
        <v>948</v>
      </c>
      <c r="CI358" s="136" t="s">
        <v>941</v>
      </c>
      <c r="CJ358" s="136" t="s">
        <v>941</v>
      </c>
      <c r="CK358" s="136" t="s">
        <v>941</v>
      </c>
      <c r="CL358" s="136" t="s">
        <v>941</v>
      </c>
      <c r="CM358" s="136" t="s">
        <v>941</v>
      </c>
      <c r="CN358" s="136" t="s">
        <v>948</v>
      </c>
      <c r="CO358" s="136" t="s">
        <v>540</v>
      </c>
      <c r="CP358" s="136" t="s">
        <v>941</v>
      </c>
      <c r="CQ358" s="136" t="s">
        <v>941</v>
      </c>
      <c r="CR358" s="136" t="s">
        <v>941</v>
      </c>
      <c r="CS358" s="136" t="s">
        <v>941</v>
      </c>
      <c r="CT358" s="136" t="s">
        <v>941</v>
      </c>
      <c r="CU358" s="136" t="s">
        <v>941</v>
      </c>
      <c r="CV358" s="136" t="s">
        <v>941</v>
      </c>
      <c r="CW358" s="136" t="s">
        <v>941</v>
      </c>
      <c r="CX358" s="136" t="s">
        <v>941</v>
      </c>
      <c r="CY358" s="136" t="s">
        <v>941</v>
      </c>
      <c r="CZ358" s="136" t="s">
        <v>941</v>
      </c>
      <c r="DA358" s="136" t="s">
        <v>941</v>
      </c>
      <c r="DB358" s="136" t="s">
        <v>941</v>
      </c>
      <c r="DC358" s="136" t="s">
        <v>941</v>
      </c>
      <c r="DD358" s="136" t="s">
        <v>941</v>
      </c>
      <c r="DE358" s="136" t="s">
        <v>941</v>
      </c>
      <c r="DF358" s="136" t="s">
        <v>941</v>
      </c>
      <c r="DG358" s="136" t="s">
        <v>941</v>
      </c>
      <c r="DH358" s="136" t="s">
        <v>941</v>
      </c>
      <c r="DI358" s="136" t="s">
        <v>941</v>
      </c>
      <c r="DJ358" s="136" t="s">
        <v>1692</v>
      </c>
      <c r="DK358" s="137">
        <v>42772.490254629629</v>
      </c>
      <c r="DL358" s="136" t="s">
        <v>1692</v>
      </c>
      <c r="DM358" s="137">
        <v>42772.490254629629</v>
      </c>
      <c r="DN358" s="133">
        <v>42086.595173611109</v>
      </c>
      <c r="DO358" s="132" t="s">
        <v>957</v>
      </c>
      <c r="DP358" s="133">
        <v>42086.595173611109</v>
      </c>
    </row>
    <row r="359" spans="1:120" ht="72.5" x14ac:dyDescent="0.35">
      <c r="A359" s="135">
        <v>361</v>
      </c>
      <c r="B359" s="136" t="s">
        <v>4364</v>
      </c>
      <c r="C359" s="135">
        <v>204</v>
      </c>
      <c r="D359" s="135" t="b">
        <v>1</v>
      </c>
      <c r="E359" s="136" t="s">
        <v>941</v>
      </c>
      <c r="F359" s="136" t="s">
        <v>10777</v>
      </c>
      <c r="G359" s="136" t="s">
        <v>10778</v>
      </c>
      <c r="H359" s="136" t="s">
        <v>10779</v>
      </c>
      <c r="I359" s="136" t="s">
        <v>4875</v>
      </c>
      <c r="J359" s="136" t="s">
        <v>10777</v>
      </c>
      <c r="K359" s="136" t="s">
        <v>211</v>
      </c>
      <c r="L359" s="136" t="s">
        <v>10779</v>
      </c>
      <c r="M359" s="136" t="s">
        <v>1553</v>
      </c>
      <c r="N359" s="136" t="s">
        <v>10780</v>
      </c>
      <c r="O359" s="136" t="s">
        <v>10781</v>
      </c>
      <c r="P359" s="136" t="s">
        <v>10782</v>
      </c>
      <c r="Q359" s="136" t="s">
        <v>10783</v>
      </c>
      <c r="R359" s="136" t="s">
        <v>948</v>
      </c>
      <c r="S359" s="136" t="s">
        <v>10784</v>
      </c>
      <c r="T359" s="136" t="s">
        <v>10785</v>
      </c>
      <c r="U359" s="136" t="s">
        <v>10786</v>
      </c>
      <c r="V359" s="136" t="s">
        <v>10787</v>
      </c>
      <c r="W359" s="136" t="s">
        <v>10788</v>
      </c>
      <c r="X359" s="136" t="s">
        <v>10789</v>
      </c>
      <c r="Y359" s="136" t="s">
        <v>10790</v>
      </c>
      <c r="Z359" s="136" t="s">
        <v>10791</v>
      </c>
      <c r="AA359" s="136" t="s">
        <v>10792</v>
      </c>
      <c r="AB359" s="136" t="s">
        <v>10793</v>
      </c>
      <c r="AC359" s="136" t="s">
        <v>10794</v>
      </c>
      <c r="AD359" s="136" t="s">
        <v>10795</v>
      </c>
      <c r="AE359" s="136" t="s">
        <v>10796</v>
      </c>
      <c r="AF359" s="136" t="s">
        <v>10797</v>
      </c>
      <c r="AG359" s="136" t="s">
        <v>10798</v>
      </c>
      <c r="AH359" s="136" t="s">
        <v>10799</v>
      </c>
      <c r="AI359" s="136" t="s">
        <v>10800</v>
      </c>
      <c r="AJ359" s="136" t="s">
        <v>10801</v>
      </c>
      <c r="AK359" s="136" t="s">
        <v>948</v>
      </c>
      <c r="AL359" s="136" t="s">
        <v>941</v>
      </c>
      <c r="AM359" s="136" t="s">
        <v>10802</v>
      </c>
      <c r="AN359" s="136" t="s">
        <v>941</v>
      </c>
      <c r="AO359" s="136" t="s">
        <v>941</v>
      </c>
      <c r="AP359" s="136" t="s">
        <v>941</v>
      </c>
      <c r="AQ359" s="136" t="s">
        <v>941</v>
      </c>
      <c r="AR359" s="136" t="s">
        <v>941</v>
      </c>
      <c r="AS359" s="136" t="s">
        <v>941</v>
      </c>
      <c r="AT359" s="136" t="s">
        <v>941</v>
      </c>
      <c r="AU359" s="136" t="s">
        <v>941</v>
      </c>
      <c r="AV359" s="136" t="s">
        <v>941</v>
      </c>
      <c r="AW359" s="136" t="s">
        <v>941</v>
      </c>
      <c r="AX359" s="136" t="s">
        <v>941</v>
      </c>
      <c r="AY359" s="136" t="s">
        <v>941</v>
      </c>
      <c r="AZ359" s="136" t="s">
        <v>941</v>
      </c>
      <c r="BA359" s="136" t="s">
        <v>941</v>
      </c>
      <c r="BB359" s="136" t="s">
        <v>941</v>
      </c>
      <c r="BC359" s="136" t="s">
        <v>941</v>
      </c>
      <c r="BD359" s="136" t="s">
        <v>941</v>
      </c>
      <c r="BE359" s="136" t="s">
        <v>941</v>
      </c>
      <c r="BF359" s="136" t="s">
        <v>941</v>
      </c>
      <c r="BG359" s="136" t="s">
        <v>941</v>
      </c>
      <c r="BH359" s="136" t="s">
        <v>941</v>
      </c>
      <c r="BI359" s="136" t="s">
        <v>941</v>
      </c>
      <c r="BJ359" s="136" t="s">
        <v>941</v>
      </c>
      <c r="BK359" s="136" t="s">
        <v>941</v>
      </c>
      <c r="BL359" s="136" t="s">
        <v>941</v>
      </c>
      <c r="BM359" s="136" t="s">
        <v>941</v>
      </c>
      <c r="BN359" s="136" t="s">
        <v>941</v>
      </c>
      <c r="BO359" s="136" t="s">
        <v>941</v>
      </c>
      <c r="BP359" s="136" t="s">
        <v>941</v>
      </c>
      <c r="BQ359" s="136" t="s">
        <v>941</v>
      </c>
      <c r="BR359" s="136" t="s">
        <v>941</v>
      </c>
      <c r="BS359" s="136" t="s">
        <v>941</v>
      </c>
      <c r="BT359" s="136" t="s">
        <v>941</v>
      </c>
      <c r="BU359" s="136" t="s">
        <v>941</v>
      </c>
      <c r="BV359" s="136" t="s">
        <v>941</v>
      </c>
      <c r="BW359" s="136" t="s">
        <v>941</v>
      </c>
      <c r="BX359" s="136" t="s">
        <v>941</v>
      </c>
      <c r="BY359" s="136" t="s">
        <v>941</v>
      </c>
      <c r="BZ359" s="136" t="s">
        <v>941</v>
      </c>
      <c r="CA359" s="136" t="s">
        <v>941</v>
      </c>
      <c r="CB359" s="136" t="s">
        <v>948</v>
      </c>
      <c r="CC359" s="136" t="s">
        <v>956</v>
      </c>
      <c r="CD359" s="136" t="s">
        <v>10803</v>
      </c>
      <c r="CE359" s="136" t="s">
        <v>948</v>
      </c>
      <c r="CF359" s="136" t="s">
        <v>941</v>
      </c>
      <c r="CG359" s="136" t="s">
        <v>10803</v>
      </c>
      <c r="CH359" s="136" t="s">
        <v>948</v>
      </c>
      <c r="CI359" s="136" t="s">
        <v>941</v>
      </c>
      <c r="CJ359" s="136" t="s">
        <v>941</v>
      </c>
      <c r="CK359" s="136" t="s">
        <v>941</v>
      </c>
      <c r="CL359" s="136" t="s">
        <v>941</v>
      </c>
      <c r="CM359" s="136" t="s">
        <v>941</v>
      </c>
      <c r="CN359" s="136" t="s">
        <v>948</v>
      </c>
      <c r="CO359" s="136" t="s">
        <v>540</v>
      </c>
      <c r="CP359" s="136" t="s">
        <v>941</v>
      </c>
      <c r="CQ359" s="136" t="s">
        <v>941</v>
      </c>
      <c r="CR359" s="136" t="s">
        <v>941</v>
      </c>
      <c r="CS359" s="136" t="s">
        <v>941</v>
      </c>
      <c r="CT359" s="136" t="s">
        <v>941</v>
      </c>
      <c r="CU359" s="136" t="s">
        <v>941</v>
      </c>
      <c r="CV359" s="136" t="s">
        <v>941</v>
      </c>
      <c r="CW359" s="136" t="s">
        <v>941</v>
      </c>
      <c r="CX359" s="136" t="s">
        <v>941</v>
      </c>
      <c r="CY359" s="136" t="s">
        <v>941</v>
      </c>
      <c r="CZ359" s="136" t="s">
        <v>941</v>
      </c>
      <c r="DA359" s="136" t="s">
        <v>941</v>
      </c>
      <c r="DB359" s="136" t="s">
        <v>941</v>
      </c>
      <c r="DC359" s="136" t="s">
        <v>941</v>
      </c>
      <c r="DD359" s="136" t="s">
        <v>941</v>
      </c>
      <c r="DE359" s="136" t="s">
        <v>941</v>
      </c>
      <c r="DF359" s="136" t="s">
        <v>941</v>
      </c>
      <c r="DG359" s="136" t="s">
        <v>941</v>
      </c>
      <c r="DH359" s="136" t="s">
        <v>941</v>
      </c>
      <c r="DI359" s="136" t="s">
        <v>941</v>
      </c>
      <c r="DJ359" s="136" t="s">
        <v>1692</v>
      </c>
      <c r="DK359" s="137">
        <v>42772.494097222225</v>
      </c>
      <c r="DL359" s="136" t="s">
        <v>1692</v>
      </c>
      <c r="DM359" s="137">
        <v>42772.49428240741</v>
      </c>
      <c r="DN359" s="133">
        <v>42086.595185185186</v>
      </c>
      <c r="DO359" s="132" t="s">
        <v>1111</v>
      </c>
      <c r="DP359" s="133">
        <v>42123.653321759259</v>
      </c>
    </row>
    <row r="360" spans="1:120" ht="72.5" x14ac:dyDescent="0.35">
      <c r="A360" s="135">
        <v>362</v>
      </c>
      <c r="B360" s="136" t="s">
        <v>4364</v>
      </c>
      <c r="C360" s="135">
        <v>376</v>
      </c>
      <c r="D360" s="135" t="b">
        <v>1</v>
      </c>
      <c r="E360" s="136" t="s">
        <v>941</v>
      </c>
      <c r="F360" s="136" t="s">
        <v>10777</v>
      </c>
      <c r="G360" s="136" t="s">
        <v>10778</v>
      </c>
      <c r="H360" s="136" t="s">
        <v>10779</v>
      </c>
      <c r="I360" s="136" t="s">
        <v>4875</v>
      </c>
      <c r="J360" s="136" t="s">
        <v>10777</v>
      </c>
      <c r="K360" s="136" t="s">
        <v>248</v>
      </c>
      <c r="L360" s="136" t="s">
        <v>10779</v>
      </c>
      <c r="M360" s="136" t="s">
        <v>1553</v>
      </c>
      <c r="N360" s="136" t="s">
        <v>10780</v>
      </c>
      <c r="O360" s="136" t="s">
        <v>10804</v>
      </c>
      <c r="P360" s="136" t="s">
        <v>10805</v>
      </c>
      <c r="Q360" s="136" t="s">
        <v>948</v>
      </c>
      <c r="R360" s="136" t="s">
        <v>948</v>
      </c>
      <c r="S360" s="136" t="s">
        <v>10806</v>
      </c>
      <c r="T360" s="136" t="s">
        <v>10807</v>
      </c>
      <c r="U360" s="136" t="s">
        <v>10808</v>
      </c>
      <c r="V360" s="136" t="s">
        <v>10809</v>
      </c>
      <c r="W360" s="136" t="s">
        <v>10810</v>
      </c>
      <c r="X360" s="136" t="s">
        <v>10811</v>
      </c>
      <c r="Y360" s="136" t="s">
        <v>10812</v>
      </c>
      <c r="Z360" s="136" t="s">
        <v>10813</v>
      </c>
      <c r="AA360" s="136" t="s">
        <v>948</v>
      </c>
      <c r="AB360" s="136" t="s">
        <v>10814</v>
      </c>
      <c r="AC360" s="136" t="s">
        <v>948</v>
      </c>
      <c r="AD360" s="136" t="s">
        <v>10814</v>
      </c>
      <c r="AE360" s="136" t="s">
        <v>10815</v>
      </c>
      <c r="AF360" s="136" t="s">
        <v>10816</v>
      </c>
      <c r="AG360" s="136" t="s">
        <v>1957</v>
      </c>
      <c r="AH360" s="136" t="s">
        <v>10817</v>
      </c>
      <c r="AI360" s="136" t="s">
        <v>954</v>
      </c>
      <c r="AJ360" s="136" t="s">
        <v>2033</v>
      </c>
      <c r="AK360" s="136" t="s">
        <v>948</v>
      </c>
      <c r="AL360" s="136" t="s">
        <v>941</v>
      </c>
      <c r="AM360" s="136" t="s">
        <v>2594</v>
      </c>
      <c r="AN360" s="136" t="s">
        <v>941</v>
      </c>
      <c r="AO360" s="136" t="s">
        <v>941</v>
      </c>
      <c r="AP360" s="136" t="s">
        <v>941</v>
      </c>
      <c r="AQ360" s="136" t="s">
        <v>941</v>
      </c>
      <c r="AR360" s="136" t="s">
        <v>941</v>
      </c>
      <c r="AS360" s="136" t="s">
        <v>941</v>
      </c>
      <c r="AT360" s="136" t="s">
        <v>941</v>
      </c>
      <c r="AU360" s="136" t="s">
        <v>941</v>
      </c>
      <c r="AV360" s="136" t="s">
        <v>941</v>
      </c>
      <c r="AW360" s="136" t="s">
        <v>941</v>
      </c>
      <c r="AX360" s="136" t="s">
        <v>941</v>
      </c>
      <c r="AY360" s="136" t="s">
        <v>941</v>
      </c>
      <c r="AZ360" s="136" t="s">
        <v>941</v>
      </c>
      <c r="BA360" s="136" t="s">
        <v>941</v>
      </c>
      <c r="BB360" s="136" t="s">
        <v>941</v>
      </c>
      <c r="BC360" s="136" t="s">
        <v>941</v>
      </c>
      <c r="BD360" s="136" t="s">
        <v>941</v>
      </c>
      <c r="BE360" s="136" t="s">
        <v>941</v>
      </c>
      <c r="BF360" s="136" t="s">
        <v>941</v>
      </c>
      <c r="BG360" s="136" t="s">
        <v>941</v>
      </c>
      <c r="BH360" s="136" t="s">
        <v>941</v>
      </c>
      <c r="BI360" s="136" t="s">
        <v>941</v>
      </c>
      <c r="BJ360" s="136" t="s">
        <v>941</v>
      </c>
      <c r="BK360" s="136" t="s">
        <v>941</v>
      </c>
      <c r="BL360" s="136" t="s">
        <v>941</v>
      </c>
      <c r="BM360" s="136" t="s">
        <v>941</v>
      </c>
      <c r="BN360" s="136" t="s">
        <v>941</v>
      </c>
      <c r="BO360" s="136" t="s">
        <v>941</v>
      </c>
      <c r="BP360" s="136" t="s">
        <v>941</v>
      </c>
      <c r="BQ360" s="136" t="s">
        <v>941</v>
      </c>
      <c r="BR360" s="136" t="s">
        <v>941</v>
      </c>
      <c r="BS360" s="136" t="s">
        <v>941</v>
      </c>
      <c r="BT360" s="136" t="s">
        <v>941</v>
      </c>
      <c r="BU360" s="136" t="s">
        <v>941</v>
      </c>
      <c r="BV360" s="136" t="s">
        <v>941</v>
      </c>
      <c r="BW360" s="136" t="s">
        <v>941</v>
      </c>
      <c r="BX360" s="136" t="s">
        <v>941</v>
      </c>
      <c r="BY360" s="136" t="s">
        <v>941</v>
      </c>
      <c r="BZ360" s="136" t="s">
        <v>941</v>
      </c>
      <c r="CA360" s="136" t="s">
        <v>941</v>
      </c>
      <c r="CB360" s="136" t="s">
        <v>948</v>
      </c>
      <c r="CC360" s="136" t="s">
        <v>948</v>
      </c>
      <c r="CD360" s="136" t="s">
        <v>941</v>
      </c>
      <c r="CE360" s="136" t="s">
        <v>948</v>
      </c>
      <c r="CF360" s="136" t="s">
        <v>941</v>
      </c>
      <c r="CG360" s="136" t="s">
        <v>948</v>
      </c>
      <c r="CH360" s="136" t="s">
        <v>948</v>
      </c>
      <c r="CI360" s="136" t="s">
        <v>941</v>
      </c>
      <c r="CJ360" s="136" t="s">
        <v>941</v>
      </c>
      <c r="CK360" s="136" t="s">
        <v>941</v>
      </c>
      <c r="CL360" s="136" t="s">
        <v>941</v>
      </c>
      <c r="CM360" s="136" t="s">
        <v>941</v>
      </c>
      <c r="CN360" s="136" t="s">
        <v>948</v>
      </c>
      <c r="CO360" s="136" t="s">
        <v>540</v>
      </c>
      <c r="CP360" s="136" t="s">
        <v>941</v>
      </c>
      <c r="CQ360" s="136" t="s">
        <v>941</v>
      </c>
      <c r="CR360" s="136" t="s">
        <v>941</v>
      </c>
      <c r="CS360" s="136" t="s">
        <v>941</v>
      </c>
      <c r="CT360" s="136" t="s">
        <v>941</v>
      </c>
      <c r="CU360" s="136" t="s">
        <v>941</v>
      </c>
      <c r="CV360" s="136" t="s">
        <v>941</v>
      </c>
      <c r="CW360" s="136" t="s">
        <v>941</v>
      </c>
      <c r="CX360" s="136" t="s">
        <v>941</v>
      </c>
      <c r="CY360" s="136" t="s">
        <v>941</v>
      </c>
      <c r="CZ360" s="136" t="s">
        <v>941</v>
      </c>
      <c r="DA360" s="136" t="s">
        <v>941</v>
      </c>
      <c r="DB360" s="136" t="s">
        <v>941</v>
      </c>
      <c r="DC360" s="136" t="s">
        <v>941</v>
      </c>
      <c r="DD360" s="136" t="s">
        <v>941</v>
      </c>
      <c r="DE360" s="136" t="s">
        <v>941</v>
      </c>
      <c r="DF360" s="136" t="s">
        <v>941</v>
      </c>
      <c r="DG360" s="136" t="s">
        <v>941</v>
      </c>
      <c r="DH360" s="136" t="s">
        <v>941</v>
      </c>
      <c r="DI360" s="136" t="s">
        <v>941</v>
      </c>
      <c r="DJ360" s="136" t="s">
        <v>1692</v>
      </c>
      <c r="DK360" s="137">
        <v>42772.497395833336</v>
      </c>
      <c r="DL360" s="136" t="s">
        <v>1692</v>
      </c>
      <c r="DM360" s="137">
        <v>42772.49759259259</v>
      </c>
      <c r="DN360" s="133">
        <v>42086.595208333332</v>
      </c>
      <c r="DO360" s="132" t="s">
        <v>957</v>
      </c>
      <c r="DP360" s="133">
        <v>42086.595208333332</v>
      </c>
    </row>
    <row r="361" spans="1:120" ht="72.5" x14ac:dyDescent="0.35">
      <c r="A361" s="135">
        <v>363</v>
      </c>
      <c r="B361" s="136" t="s">
        <v>4364</v>
      </c>
      <c r="C361" s="135">
        <v>377</v>
      </c>
      <c r="D361" s="135" t="b">
        <v>1</v>
      </c>
      <c r="E361" s="136" t="s">
        <v>941</v>
      </c>
      <c r="F361" s="136" t="s">
        <v>10777</v>
      </c>
      <c r="G361" s="136" t="s">
        <v>10778</v>
      </c>
      <c r="H361" s="136" t="s">
        <v>10779</v>
      </c>
      <c r="I361" s="136" t="s">
        <v>4875</v>
      </c>
      <c r="J361" s="136" t="s">
        <v>10777</v>
      </c>
      <c r="K361" s="136" t="s">
        <v>941</v>
      </c>
      <c r="L361" s="136" t="s">
        <v>10779</v>
      </c>
      <c r="M361" s="136" t="s">
        <v>1553</v>
      </c>
      <c r="N361" s="136" t="s">
        <v>10780</v>
      </c>
      <c r="O361" s="136" t="s">
        <v>10818</v>
      </c>
      <c r="P361" s="136" t="s">
        <v>10819</v>
      </c>
      <c r="Q361" s="136" t="s">
        <v>948</v>
      </c>
      <c r="R361" s="136" t="s">
        <v>948</v>
      </c>
      <c r="S361" s="136" t="s">
        <v>10820</v>
      </c>
      <c r="T361" s="136" t="s">
        <v>10821</v>
      </c>
      <c r="U361" s="136" t="s">
        <v>10822</v>
      </c>
      <c r="V361" s="136" t="s">
        <v>10823</v>
      </c>
      <c r="W361" s="136" t="s">
        <v>10824</v>
      </c>
      <c r="X361" s="136" t="s">
        <v>10825</v>
      </c>
      <c r="Y361" s="136" t="s">
        <v>10826</v>
      </c>
      <c r="Z361" s="136" t="s">
        <v>10827</v>
      </c>
      <c r="AA361" s="136" t="s">
        <v>948</v>
      </c>
      <c r="AB361" s="136" t="s">
        <v>10828</v>
      </c>
      <c r="AC361" s="136" t="s">
        <v>948</v>
      </c>
      <c r="AD361" s="136" t="s">
        <v>10828</v>
      </c>
      <c r="AE361" s="136" t="s">
        <v>10829</v>
      </c>
      <c r="AF361" s="136" t="s">
        <v>10830</v>
      </c>
      <c r="AG361" s="136" t="s">
        <v>1554</v>
      </c>
      <c r="AH361" s="136" t="s">
        <v>10831</v>
      </c>
      <c r="AI361" s="136" t="s">
        <v>3172</v>
      </c>
      <c r="AJ361" s="136" t="s">
        <v>948</v>
      </c>
      <c r="AK361" s="136" t="s">
        <v>948</v>
      </c>
      <c r="AL361" s="136" t="s">
        <v>941</v>
      </c>
      <c r="AM361" s="136" t="s">
        <v>10832</v>
      </c>
      <c r="AN361" s="136" t="s">
        <v>941</v>
      </c>
      <c r="AO361" s="136" t="s">
        <v>941</v>
      </c>
      <c r="AP361" s="136" t="s">
        <v>941</v>
      </c>
      <c r="AQ361" s="136" t="s">
        <v>941</v>
      </c>
      <c r="AR361" s="136" t="s">
        <v>941</v>
      </c>
      <c r="AS361" s="136" t="s">
        <v>941</v>
      </c>
      <c r="AT361" s="136" t="s">
        <v>941</v>
      </c>
      <c r="AU361" s="136" t="s">
        <v>941</v>
      </c>
      <c r="AV361" s="136" t="s">
        <v>941</v>
      </c>
      <c r="AW361" s="136" t="s">
        <v>941</v>
      </c>
      <c r="AX361" s="136" t="s">
        <v>941</v>
      </c>
      <c r="AY361" s="136" t="s">
        <v>941</v>
      </c>
      <c r="AZ361" s="136" t="s">
        <v>941</v>
      </c>
      <c r="BA361" s="136" t="s">
        <v>941</v>
      </c>
      <c r="BB361" s="136" t="s">
        <v>941</v>
      </c>
      <c r="BC361" s="136" t="s">
        <v>941</v>
      </c>
      <c r="BD361" s="136" t="s">
        <v>941</v>
      </c>
      <c r="BE361" s="136" t="s">
        <v>941</v>
      </c>
      <c r="BF361" s="136" t="s">
        <v>941</v>
      </c>
      <c r="BG361" s="136" t="s">
        <v>941</v>
      </c>
      <c r="BH361" s="136" t="s">
        <v>941</v>
      </c>
      <c r="BI361" s="136" t="s">
        <v>941</v>
      </c>
      <c r="BJ361" s="136" t="s">
        <v>941</v>
      </c>
      <c r="BK361" s="136" t="s">
        <v>941</v>
      </c>
      <c r="BL361" s="136" t="s">
        <v>941</v>
      </c>
      <c r="BM361" s="136" t="s">
        <v>941</v>
      </c>
      <c r="BN361" s="136" t="s">
        <v>941</v>
      </c>
      <c r="BO361" s="136" t="s">
        <v>941</v>
      </c>
      <c r="BP361" s="136" t="s">
        <v>941</v>
      </c>
      <c r="BQ361" s="136" t="s">
        <v>941</v>
      </c>
      <c r="BR361" s="136" t="s">
        <v>941</v>
      </c>
      <c r="BS361" s="136" t="s">
        <v>941</v>
      </c>
      <c r="BT361" s="136" t="s">
        <v>941</v>
      </c>
      <c r="BU361" s="136" t="s">
        <v>941</v>
      </c>
      <c r="BV361" s="136" t="s">
        <v>941</v>
      </c>
      <c r="BW361" s="136" t="s">
        <v>941</v>
      </c>
      <c r="BX361" s="136" t="s">
        <v>941</v>
      </c>
      <c r="BY361" s="136" t="s">
        <v>941</v>
      </c>
      <c r="BZ361" s="136" t="s">
        <v>941</v>
      </c>
      <c r="CA361" s="136" t="s">
        <v>941</v>
      </c>
      <c r="CB361" s="136" t="s">
        <v>948</v>
      </c>
      <c r="CC361" s="136" t="s">
        <v>948</v>
      </c>
      <c r="CD361" s="136" t="s">
        <v>941</v>
      </c>
      <c r="CE361" s="136" t="s">
        <v>948</v>
      </c>
      <c r="CF361" s="136" t="s">
        <v>941</v>
      </c>
      <c r="CG361" s="136" t="s">
        <v>948</v>
      </c>
      <c r="CH361" s="136" t="s">
        <v>948</v>
      </c>
      <c r="CI361" s="136" t="s">
        <v>941</v>
      </c>
      <c r="CJ361" s="136" t="s">
        <v>941</v>
      </c>
      <c r="CK361" s="136" t="s">
        <v>941</v>
      </c>
      <c r="CL361" s="136" t="s">
        <v>941</v>
      </c>
      <c r="CM361" s="136" t="s">
        <v>941</v>
      </c>
      <c r="CN361" s="136" t="s">
        <v>948</v>
      </c>
      <c r="CO361" s="136" t="s">
        <v>540</v>
      </c>
      <c r="CP361" s="136" t="s">
        <v>941</v>
      </c>
      <c r="CQ361" s="136" t="s">
        <v>941</v>
      </c>
      <c r="CR361" s="136" t="s">
        <v>941</v>
      </c>
      <c r="CS361" s="136" t="s">
        <v>941</v>
      </c>
      <c r="CT361" s="136" t="s">
        <v>941</v>
      </c>
      <c r="CU361" s="136" t="s">
        <v>941</v>
      </c>
      <c r="CV361" s="136" t="s">
        <v>941</v>
      </c>
      <c r="CW361" s="136" t="s">
        <v>941</v>
      </c>
      <c r="CX361" s="136" t="s">
        <v>941</v>
      </c>
      <c r="CY361" s="136" t="s">
        <v>941</v>
      </c>
      <c r="CZ361" s="136" t="s">
        <v>941</v>
      </c>
      <c r="DA361" s="136" t="s">
        <v>941</v>
      </c>
      <c r="DB361" s="136" t="s">
        <v>941</v>
      </c>
      <c r="DC361" s="136" t="s">
        <v>941</v>
      </c>
      <c r="DD361" s="136" t="s">
        <v>941</v>
      </c>
      <c r="DE361" s="136" t="s">
        <v>941</v>
      </c>
      <c r="DF361" s="136" t="s">
        <v>941</v>
      </c>
      <c r="DG361" s="136" t="s">
        <v>941</v>
      </c>
      <c r="DH361" s="136" t="s">
        <v>941</v>
      </c>
      <c r="DI361" s="136" t="s">
        <v>941</v>
      </c>
      <c r="DJ361" s="136" t="s">
        <v>1692</v>
      </c>
      <c r="DK361" s="137">
        <v>42772.501562500001</v>
      </c>
      <c r="DL361" s="136" t="s">
        <v>1692</v>
      </c>
      <c r="DM361" s="137">
        <v>42772.501562500001</v>
      </c>
      <c r="DN361" s="133">
        <v>42086.595231481479</v>
      </c>
      <c r="DO361" s="132" t="s">
        <v>957</v>
      </c>
      <c r="DP361" s="133">
        <v>42086.595231481479</v>
      </c>
    </row>
    <row r="362" spans="1:120" ht="72.5" x14ac:dyDescent="0.35">
      <c r="A362" s="135">
        <v>364</v>
      </c>
      <c r="B362" s="136" t="s">
        <v>4364</v>
      </c>
      <c r="C362" s="135">
        <v>448</v>
      </c>
      <c r="D362" s="135" t="b">
        <v>1</v>
      </c>
      <c r="E362" s="136" t="s">
        <v>941</v>
      </c>
      <c r="F362" s="136" t="s">
        <v>1952</v>
      </c>
      <c r="G362" s="136" t="s">
        <v>1330</v>
      </c>
      <c r="H362" s="136" t="s">
        <v>1953</v>
      </c>
      <c r="I362" s="136" t="s">
        <v>4875</v>
      </c>
      <c r="J362" s="136" t="s">
        <v>1954</v>
      </c>
      <c r="K362" s="136" t="s">
        <v>411</v>
      </c>
      <c r="L362" s="136" t="s">
        <v>1953</v>
      </c>
      <c r="M362" s="136" t="s">
        <v>1955</v>
      </c>
      <c r="N362" s="136" t="s">
        <v>10833</v>
      </c>
      <c r="O362" s="136" t="s">
        <v>10834</v>
      </c>
      <c r="P362" s="136" t="s">
        <v>10835</v>
      </c>
      <c r="Q362" s="136" t="s">
        <v>10836</v>
      </c>
      <c r="R362" s="136" t="s">
        <v>10837</v>
      </c>
      <c r="S362" s="136" t="s">
        <v>10838</v>
      </c>
      <c r="T362" s="136" t="s">
        <v>10839</v>
      </c>
      <c r="U362" s="136" t="s">
        <v>10840</v>
      </c>
      <c r="V362" s="136" t="s">
        <v>948</v>
      </c>
      <c r="W362" s="136" t="s">
        <v>948</v>
      </c>
      <c r="X362" s="136" t="s">
        <v>948</v>
      </c>
      <c r="Y362" s="136" t="s">
        <v>10841</v>
      </c>
      <c r="Z362" s="136" t="s">
        <v>10842</v>
      </c>
      <c r="AA362" s="136" t="s">
        <v>10843</v>
      </c>
      <c r="AB362" s="136" t="s">
        <v>10844</v>
      </c>
      <c r="AC362" s="136" t="s">
        <v>10845</v>
      </c>
      <c r="AD362" s="136" t="s">
        <v>10846</v>
      </c>
      <c r="AE362" s="136" t="s">
        <v>10847</v>
      </c>
      <c r="AF362" s="136" t="s">
        <v>10848</v>
      </c>
      <c r="AG362" s="136" t="s">
        <v>1199</v>
      </c>
      <c r="AH362" s="136" t="s">
        <v>10849</v>
      </c>
      <c r="AI362" s="136" t="s">
        <v>3217</v>
      </c>
      <c r="AJ362" s="136" t="s">
        <v>10850</v>
      </c>
      <c r="AK362" s="136" t="s">
        <v>2105</v>
      </c>
      <c r="AL362" s="136" t="s">
        <v>941</v>
      </c>
      <c r="AM362" s="136" t="s">
        <v>10851</v>
      </c>
      <c r="AN362" s="136" t="s">
        <v>941</v>
      </c>
      <c r="AO362" s="136" t="s">
        <v>941</v>
      </c>
      <c r="AP362" s="136" t="s">
        <v>941</v>
      </c>
      <c r="AQ362" s="136" t="s">
        <v>941</v>
      </c>
      <c r="AR362" s="136" t="s">
        <v>941</v>
      </c>
      <c r="AS362" s="136" t="s">
        <v>941</v>
      </c>
      <c r="AT362" s="136" t="s">
        <v>941</v>
      </c>
      <c r="AU362" s="136" t="s">
        <v>941</v>
      </c>
      <c r="AV362" s="136" t="s">
        <v>941</v>
      </c>
      <c r="AW362" s="136" t="s">
        <v>941</v>
      </c>
      <c r="AX362" s="136" t="s">
        <v>941</v>
      </c>
      <c r="AY362" s="136" t="s">
        <v>941</v>
      </c>
      <c r="AZ362" s="136" t="s">
        <v>941</v>
      </c>
      <c r="BA362" s="136" t="s">
        <v>941</v>
      </c>
      <c r="BB362" s="136" t="s">
        <v>941</v>
      </c>
      <c r="BC362" s="136" t="s">
        <v>941</v>
      </c>
      <c r="BD362" s="136" t="s">
        <v>941</v>
      </c>
      <c r="BE362" s="136" t="s">
        <v>941</v>
      </c>
      <c r="BF362" s="136" t="s">
        <v>941</v>
      </c>
      <c r="BG362" s="136" t="s">
        <v>941</v>
      </c>
      <c r="BH362" s="136" t="s">
        <v>941</v>
      </c>
      <c r="BI362" s="136" t="s">
        <v>941</v>
      </c>
      <c r="BJ362" s="136" t="s">
        <v>941</v>
      </c>
      <c r="BK362" s="136" t="s">
        <v>941</v>
      </c>
      <c r="BL362" s="136" t="s">
        <v>941</v>
      </c>
      <c r="BM362" s="136" t="s">
        <v>941</v>
      </c>
      <c r="BN362" s="136" t="s">
        <v>941</v>
      </c>
      <c r="BO362" s="136" t="s">
        <v>941</v>
      </c>
      <c r="BP362" s="136" t="s">
        <v>941</v>
      </c>
      <c r="BQ362" s="136" t="s">
        <v>941</v>
      </c>
      <c r="BR362" s="136" t="s">
        <v>941</v>
      </c>
      <c r="BS362" s="136" t="s">
        <v>941</v>
      </c>
      <c r="BT362" s="136" t="s">
        <v>941</v>
      </c>
      <c r="BU362" s="136" t="s">
        <v>941</v>
      </c>
      <c r="BV362" s="136" t="s">
        <v>941</v>
      </c>
      <c r="BW362" s="136" t="s">
        <v>941</v>
      </c>
      <c r="BX362" s="136" t="s">
        <v>941</v>
      </c>
      <c r="BY362" s="136" t="s">
        <v>941</v>
      </c>
      <c r="BZ362" s="136" t="s">
        <v>941</v>
      </c>
      <c r="CA362" s="136" t="s">
        <v>941</v>
      </c>
      <c r="CB362" s="136" t="s">
        <v>948</v>
      </c>
      <c r="CC362" s="136" t="s">
        <v>948</v>
      </c>
      <c r="CD362" s="136" t="s">
        <v>941</v>
      </c>
      <c r="CE362" s="136" t="s">
        <v>948</v>
      </c>
      <c r="CF362" s="136" t="s">
        <v>941</v>
      </c>
      <c r="CG362" s="136" t="s">
        <v>948</v>
      </c>
      <c r="CH362" s="136" t="s">
        <v>948</v>
      </c>
      <c r="CI362" s="136" t="s">
        <v>941</v>
      </c>
      <c r="CJ362" s="136" t="s">
        <v>941</v>
      </c>
      <c r="CK362" s="136" t="s">
        <v>941</v>
      </c>
      <c r="CL362" s="136" t="s">
        <v>941</v>
      </c>
      <c r="CM362" s="136" t="s">
        <v>941</v>
      </c>
      <c r="CN362" s="136" t="s">
        <v>948</v>
      </c>
      <c r="CO362" s="136" t="s">
        <v>540</v>
      </c>
      <c r="CP362" s="136" t="s">
        <v>941</v>
      </c>
      <c r="CQ362" s="136" t="s">
        <v>941</v>
      </c>
      <c r="CR362" s="136" t="s">
        <v>941</v>
      </c>
      <c r="CS362" s="136" t="s">
        <v>941</v>
      </c>
      <c r="CT362" s="136" t="s">
        <v>941</v>
      </c>
      <c r="CU362" s="136" t="s">
        <v>941</v>
      </c>
      <c r="CV362" s="136" t="s">
        <v>941</v>
      </c>
      <c r="CW362" s="136" t="s">
        <v>941</v>
      </c>
      <c r="CX362" s="136" t="s">
        <v>941</v>
      </c>
      <c r="CY362" s="136" t="s">
        <v>941</v>
      </c>
      <c r="CZ362" s="136" t="s">
        <v>941</v>
      </c>
      <c r="DA362" s="136" t="s">
        <v>941</v>
      </c>
      <c r="DB362" s="136" t="s">
        <v>941</v>
      </c>
      <c r="DC362" s="136" t="s">
        <v>941</v>
      </c>
      <c r="DD362" s="136" t="s">
        <v>941</v>
      </c>
      <c r="DE362" s="136" t="s">
        <v>941</v>
      </c>
      <c r="DF362" s="136" t="s">
        <v>941</v>
      </c>
      <c r="DG362" s="136" t="s">
        <v>941</v>
      </c>
      <c r="DH362" s="136" t="s">
        <v>941</v>
      </c>
      <c r="DI362" s="136" t="s">
        <v>941</v>
      </c>
      <c r="DJ362" s="136" t="s">
        <v>1692</v>
      </c>
      <c r="DK362" s="137">
        <v>42772.504212962966</v>
      </c>
      <c r="DL362" s="136" t="s">
        <v>1692</v>
      </c>
      <c r="DM362" s="137">
        <v>42772.504212962966</v>
      </c>
      <c r="DN362" s="133">
        <v>42086.595243055555</v>
      </c>
      <c r="DO362" s="132" t="s">
        <v>1111</v>
      </c>
      <c r="DP362" s="133">
        <v>42086.64135416667</v>
      </c>
    </row>
    <row r="363" spans="1:120" ht="116" x14ac:dyDescent="0.35">
      <c r="A363" s="135">
        <v>365</v>
      </c>
      <c r="B363" s="136" t="s">
        <v>4364</v>
      </c>
      <c r="C363" s="135">
        <v>440</v>
      </c>
      <c r="D363" s="135" t="b">
        <v>1</v>
      </c>
      <c r="E363" s="136" t="s">
        <v>3548</v>
      </c>
      <c r="F363" s="136" t="s">
        <v>1648</v>
      </c>
      <c r="G363" s="136" t="s">
        <v>10852</v>
      </c>
      <c r="H363" s="136" t="s">
        <v>10853</v>
      </c>
      <c r="I363" s="136" t="s">
        <v>6262</v>
      </c>
      <c r="J363" s="136" t="s">
        <v>941</v>
      </c>
      <c r="K363" s="136" t="s">
        <v>941</v>
      </c>
      <c r="L363" s="136" t="s">
        <v>941</v>
      </c>
      <c r="M363" s="136" t="s">
        <v>941</v>
      </c>
      <c r="N363" s="136" t="s">
        <v>941</v>
      </c>
      <c r="O363" s="136" t="s">
        <v>10854</v>
      </c>
      <c r="P363" s="136" t="s">
        <v>10855</v>
      </c>
      <c r="Q363" s="136" t="s">
        <v>948</v>
      </c>
      <c r="R363" s="136" t="s">
        <v>948</v>
      </c>
      <c r="S363" s="136" t="s">
        <v>10856</v>
      </c>
      <c r="T363" s="136" t="s">
        <v>10857</v>
      </c>
      <c r="U363" s="136" t="s">
        <v>10858</v>
      </c>
      <c r="V363" s="136" t="s">
        <v>948</v>
      </c>
      <c r="W363" s="136" t="s">
        <v>948</v>
      </c>
      <c r="X363" s="136" t="s">
        <v>948</v>
      </c>
      <c r="Y363" s="136" t="s">
        <v>10859</v>
      </c>
      <c r="Z363" s="136" t="s">
        <v>10860</v>
      </c>
      <c r="AA363" s="136" t="s">
        <v>948</v>
      </c>
      <c r="AB363" s="136" t="s">
        <v>10861</v>
      </c>
      <c r="AC363" s="136" t="s">
        <v>948</v>
      </c>
      <c r="AD363" s="136" t="s">
        <v>10861</v>
      </c>
      <c r="AE363" s="136" t="s">
        <v>10862</v>
      </c>
      <c r="AF363" s="136" t="s">
        <v>10863</v>
      </c>
      <c r="AG363" s="136" t="s">
        <v>1475</v>
      </c>
      <c r="AH363" s="136" t="s">
        <v>10864</v>
      </c>
      <c r="AI363" s="136" t="s">
        <v>10865</v>
      </c>
      <c r="AJ363" s="136" t="s">
        <v>4139</v>
      </c>
      <c r="AK363" s="136" t="s">
        <v>10866</v>
      </c>
      <c r="AL363" s="136" t="s">
        <v>941</v>
      </c>
      <c r="AM363" s="136" t="s">
        <v>10867</v>
      </c>
      <c r="AN363" s="136" t="s">
        <v>10868</v>
      </c>
      <c r="AO363" s="136" t="s">
        <v>10869</v>
      </c>
      <c r="AP363" s="136" t="s">
        <v>948</v>
      </c>
      <c r="AQ363" s="136" t="s">
        <v>10860</v>
      </c>
      <c r="AR363" s="136" t="s">
        <v>10870</v>
      </c>
      <c r="AS363" s="136" t="s">
        <v>10871</v>
      </c>
      <c r="AT363" s="136" t="s">
        <v>10872</v>
      </c>
      <c r="AU363" s="136" t="s">
        <v>941</v>
      </c>
      <c r="AV363" s="136" t="s">
        <v>941</v>
      </c>
      <c r="AW363" s="136" t="s">
        <v>941</v>
      </c>
      <c r="AX363" s="136" t="s">
        <v>10859</v>
      </c>
      <c r="AY363" s="136" t="s">
        <v>948</v>
      </c>
      <c r="AZ363" s="136" t="s">
        <v>10860</v>
      </c>
      <c r="BA363" s="136" t="s">
        <v>10861</v>
      </c>
      <c r="BB363" s="136" t="s">
        <v>10873</v>
      </c>
      <c r="BC363" s="136" t="s">
        <v>10874</v>
      </c>
      <c r="BD363" s="136" t="s">
        <v>10862</v>
      </c>
      <c r="BE363" s="136" t="s">
        <v>10875</v>
      </c>
      <c r="BF363" s="136" t="s">
        <v>10864</v>
      </c>
      <c r="BG363" s="136" t="s">
        <v>10865</v>
      </c>
      <c r="BH363" s="136" t="s">
        <v>4139</v>
      </c>
      <c r="BI363" s="136" t="s">
        <v>948</v>
      </c>
      <c r="BJ363" s="136" t="s">
        <v>10876</v>
      </c>
      <c r="BK363" s="136" t="s">
        <v>1378</v>
      </c>
      <c r="BL363" s="136" t="s">
        <v>10877</v>
      </c>
      <c r="BM363" s="136" t="s">
        <v>1127</v>
      </c>
      <c r="BN363" s="136" t="s">
        <v>948</v>
      </c>
      <c r="BO363" s="136" t="s">
        <v>1107</v>
      </c>
      <c r="BP363" s="136" t="s">
        <v>948</v>
      </c>
      <c r="BQ363" s="136" t="s">
        <v>948</v>
      </c>
      <c r="BR363" s="136" t="s">
        <v>941</v>
      </c>
      <c r="BS363" s="136" t="s">
        <v>941</v>
      </c>
      <c r="BT363" s="136" t="s">
        <v>941</v>
      </c>
      <c r="BU363" s="136" t="s">
        <v>941</v>
      </c>
      <c r="BV363" s="136" t="s">
        <v>941</v>
      </c>
      <c r="BW363" s="136" t="s">
        <v>941</v>
      </c>
      <c r="BX363" s="136" t="s">
        <v>941</v>
      </c>
      <c r="BY363" s="136" t="s">
        <v>941</v>
      </c>
      <c r="BZ363" s="136" t="s">
        <v>941</v>
      </c>
      <c r="CA363" s="136" t="s">
        <v>941</v>
      </c>
      <c r="CB363" s="136" t="s">
        <v>10878</v>
      </c>
      <c r="CC363" s="136" t="s">
        <v>948</v>
      </c>
      <c r="CD363" s="136" t="s">
        <v>941</v>
      </c>
      <c r="CE363" s="136" t="s">
        <v>948</v>
      </c>
      <c r="CF363" s="136" t="s">
        <v>941</v>
      </c>
      <c r="CG363" s="136" t="s">
        <v>948</v>
      </c>
      <c r="CH363" s="136" t="s">
        <v>948</v>
      </c>
      <c r="CI363" s="136" t="s">
        <v>941</v>
      </c>
      <c r="CJ363" s="136" t="s">
        <v>941</v>
      </c>
      <c r="CK363" s="136" t="s">
        <v>941</v>
      </c>
      <c r="CL363" s="136" t="s">
        <v>941</v>
      </c>
      <c r="CM363" s="136" t="s">
        <v>941</v>
      </c>
      <c r="CN363" s="136" t="s">
        <v>948</v>
      </c>
      <c r="CO363" s="136" t="s">
        <v>540</v>
      </c>
      <c r="CP363" s="136" t="s">
        <v>941</v>
      </c>
      <c r="CQ363" s="136" t="s">
        <v>941</v>
      </c>
      <c r="CR363" s="136" t="s">
        <v>941</v>
      </c>
      <c r="CS363" s="136" t="s">
        <v>941</v>
      </c>
      <c r="CT363" s="136" t="s">
        <v>941</v>
      </c>
      <c r="CU363" s="136" t="s">
        <v>941</v>
      </c>
      <c r="CV363" s="136" t="s">
        <v>941</v>
      </c>
      <c r="CW363" s="136" t="s">
        <v>941</v>
      </c>
      <c r="CX363" s="136" t="s">
        <v>941</v>
      </c>
      <c r="CY363" s="136" t="s">
        <v>10879</v>
      </c>
      <c r="CZ363" s="136" t="s">
        <v>10880</v>
      </c>
      <c r="DA363" s="136" t="s">
        <v>941</v>
      </c>
      <c r="DB363" s="136" t="s">
        <v>941</v>
      </c>
      <c r="DC363" s="136" t="s">
        <v>941</v>
      </c>
      <c r="DD363" s="136" t="s">
        <v>941</v>
      </c>
      <c r="DE363" s="136" t="s">
        <v>941</v>
      </c>
      <c r="DF363" s="136" t="s">
        <v>941</v>
      </c>
      <c r="DG363" s="136" t="s">
        <v>941</v>
      </c>
      <c r="DH363" s="136" t="s">
        <v>10881</v>
      </c>
      <c r="DI363" s="136" t="s">
        <v>941</v>
      </c>
      <c r="DJ363" s="136" t="s">
        <v>1692</v>
      </c>
      <c r="DK363" s="137">
        <v>42772.515960648147</v>
      </c>
      <c r="DL363" s="136" t="s">
        <v>1692</v>
      </c>
      <c r="DM363" s="137">
        <v>42782.503194444442</v>
      </c>
      <c r="DN363" s="133">
        <v>42086.595266203702</v>
      </c>
      <c r="DO363" s="132" t="s">
        <v>957</v>
      </c>
      <c r="DP363" s="133">
        <v>42086.595266203702</v>
      </c>
    </row>
    <row r="364" spans="1:120" ht="72.5" x14ac:dyDescent="0.35">
      <c r="A364" s="135">
        <v>366</v>
      </c>
      <c r="B364" s="136" t="s">
        <v>4364</v>
      </c>
      <c r="C364" s="135">
        <v>121</v>
      </c>
      <c r="D364" s="135" t="b">
        <v>1</v>
      </c>
      <c r="E364" s="136" t="s">
        <v>941</v>
      </c>
      <c r="F364" s="136" t="s">
        <v>10882</v>
      </c>
      <c r="G364" s="136" t="s">
        <v>10883</v>
      </c>
      <c r="H364" s="136" t="s">
        <v>3638</v>
      </c>
      <c r="I364" s="136" t="s">
        <v>8797</v>
      </c>
      <c r="J364" s="136" t="s">
        <v>10882</v>
      </c>
      <c r="K364" s="136" t="s">
        <v>290</v>
      </c>
      <c r="L364" s="136" t="s">
        <v>3638</v>
      </c>
      <c r="M364" s="136" t="s">
        <v>3639</v>
      </c>
      <c r="N364" s="136" t="s">
        <v>3640</v>
      </c>
      <c r="O364" s="136" t="s">
        <v>10884</v>
      </c>
      <c r="P364" s="136" t="s">
        <v>10885</v>
      </c>
      <c r="Q364" s="136" t="s">
        <v>948</v>
      </c>
      <c r="R364" s="136" t="s">
        <v>948</v>
      </c>
      <c r="S364" s="136" t="s">
        <v>10886</v>
      </c>
      <c r="T364" s="136" t="s">
        <v>10887</v>
      </c>
      <c r="U364" s="136" t="s">
        <v>10888</v>
      </c>
      <c r="V364" s="136" t="s">
        <v>948</v>
      </c>
      <c r="W364" s="136" t="s">
        <v>948</v>
      </c>
      <c r="X364" s="136" t="s">
        <v>948</v>
      </c>
      <c r="Y364" s="136" t="s">
        <v>10889</v>
      </c>
      <c r="Z364" s="136" t="s">
        <v>10890</v>
      </c>
      <c r="AA364" s="136" t="s">
        <v>948</v>
      </c>
      <c r="AB364" s="136" t="s">
        <v>10891</v>
      </c>
      <c r="AC364" s="136" t="s">
        <v>948</v>
      </c>
      <c r="AD364" s="136" t="s">
        <v>10891</v>
      </c>
      <c r="AE364" s="136" t="s">
        <v>10892</v>
      </c>
      <c r="AF364" s="136" t="s">
        <v>10893</v>
      </c>
      <c r="AG364" s="136" t="s">
        <v>1452</v>
      </c>
      <c r="AH364" s="136" t="s">
        <v>10894</v>
      </c>
      <c r="AI364" s="136" t="s">
        <v>2638</v>
      </c>
      <c r="AJ364" s="136" t="s">
        <v>1461</v>
      </c>
      <c r="AK364" s="136" t="s">
        <v>3632</v>
      </c>
      <c r="AL364" s="136" t="s">
        <v>941</v>
      </c>
      <c r="AM364" s="136" t="s">
        <v>10895</v>
      </c>
      <c r="AN364" s="136" t="s">
        <v>941</v>
      </c>
      <c r="AO364" s="136" t="s">
        <v>941</v>
      </c>
      <c r="AP364" s="136" t="s">
        <v>941</v>
      </c>
      <c r="AQ364" s="136" t="s">
        <v>941</v>
      </c>
      <c r="AR364" s="136" t="s">
        <v>941</v>
      </c>
      <c r="AS364" s="136" t="s">
        <v>941</v>
      </c>
      <c r="AT364" s="136" t="s">
        <v>941</v>
      </c>
      <c r="AU364" s="136" t="s">
        <v>941</v>
      </c>
      <c r="AV364" s="136" t="s">
        <v>941</v>
      </c>
      <c r="AW364" s="136" t="s">
        <v>941</v>
      </c>
      <c r="AX364" s="136" t="s">
        <v>941</v>
      </c>
      <c r="AY364" s="136" t="s">
        <v>941</v>
      </c>
      <c r="AZ364" s="136" t="s">
        <v>941</v>
      </c>
      <c r="BA364" s="136" t="s">
        <v>941</v>
      </c>
      <c r="BB364" s="136" t="s">
        <v>941</v>
      </c>
      <c r="BC364" s="136" t="s">
        <v>941</v>
      </c>
      <c r="BD364" s="136" t="s">
        <v>941</v>
      </c>
      <c r="BE364" s="136" t="s">
        <v>941</v>
      </c>
      <c r="BF364" s="136" t="s">
        <v>941</v>
      </c>
      <c r="BG364" s="136" t="s">
        <v>941</v>
      </c>
      <c r="BH364" s="136" t="s">
        <v>941</v>
      </c>
      <c r="BI364" s="136" t="s">
        <v>941</v>
      </c>
      <c r="BJ364" s="136" t="s">
        <v>941</v>
      </c>
      <c r="BK364" s="136" t="s">
        <v>10896</v>
      </c>
      <c r="BL364" s="136" t="s">
        <v>941</v>
      </c>
      <c r="BM364" s="136" t="s">
        <v>941</v>
      </c>
      <c r="BN364" s="136" t="s">
        <v>941</v>
      </c>
      <c r="BO364" s="136" t="s">
        <v>941</v>
      </c>
      <c r="BP364" s="136" t="s">
        <v>941</v>
      </c>
      <c r="BQ364" s="136" t="s">
        <v>941</v>
      </c>
      <c r="BR364" s="136" t="s">
        <v>941</v>
      </c>
      <c r="BS364" s="136" t="s">
        <v>941</v>
      </c>
      <c r="BT364" s="136" t="s">
        <v>941</v>
      </c>
      <c r="BU364" s="136" t="s">
        <v>941</v>
      </c>
      <c r="BV364" s="136" t="s">
        <v>941</v>
      </c>
      <c r="BW364" s="136" t="s">
        <v>941</v>
      </c>
      <c r="BX364" s="136" t="s">
        <v>941</v>
      </c>
      <c r="BY364" s="136" t="s">
        <v>941</v>
      </c>
      <c r="BZ364" s="136" t="s">
        <v>941</v>
      </c>
      <c r="CA364" s="136" t="s">
        <v>941</v>
      </c>
      <c r="CB364" s="136" t="s">
        <v>10896</v>
      </c>
      <c r="CC364" s="136" t="s">
        <v>948</v>
      </c>
      <c r="CD364" s="136" t="s">
        <v>941</v>
      </c>
      <c r="CE364" s="136" t="s">
        <v>948</v>
      </c>
      <c r="CF364" s="136" t="s">
        <v>941</v>
      </c>
      <c r="CG364" s="136" t="s">
        <v>948</v>
      </c>
      <c r="CH364" s="136" t="s">
        <v>948</v>
      </c>
      <c r="CI364" s="136" t="s">
        <v>941</v>
      </c>
      <c r="CJ364" s="136" t="s">
        <v>941</v>
      </c>
      <c r="CK364" s="136" t="s">
        <v>941</v>
      </c>
      <c r="CL364" s="136" t="s">
        <v>941</v>
      </c>
      <c r="CM364" s="136" t="s">
        <v>941</v>
      </c>
      <c r="CN364" s="136" t="s">
        <v>948</v>
      </c>
      <c r="CO364" s="136" t="s">
        <v>540</v>
      </c>
      <c r="CP364" s="136" t="s">
        <v>941</v>
      </c>
      <c r="CQ364" s="136" t="s">
        <v>941</v>
      </c>
      <c r="CR364" s="136" t="s">
        <v>941</v>
      </c>
      <c r="CS364" s="136" t="s">
        <v>941</v>
      </c>
      <c r="CT364" s="136" t="s">
        <v>941</v>
      </c>
      <c r="CU364" s="136" t="s">
        <v>941</v>
      </c>
      <c r="CV364" s="136" t="s">
        <v>941</v>
      </c>
      <c r="CW364" s="136" t="s">
        <v>941</v>
      </c>
      <c r="CX364" s="136" t="s">
        <v>941</v>
      </c>
      <c r="CY364" s="136" t="s">
        <v>941</v>
      </c>
      <c r="CZ364" s="136" t="s">
        <v>941</v>
      </c>
      <c r="DA364" s="136" t="s">
        <v>941</v>
      </c>
      <c r="DB364" s="136" t="s">
        <v>941</v>
      </c>
      <c r="DC364" s="136" t="s">
        <v>941</v>
      </c>
      <c r="DD364" s="136" t="s">
        <v>941</v>
      </c>
      <c r="DE364" s="136" t="s">
        <v>941</v>
      </c>
      <c r="DF364" s="136" t="s">
        <v>941</v>
      </c>
      <c r="DG364" s="136" t="s">
        <v>941</v>
      </c>
      <c r="DH364" s="136" t="s">
        <v>941</v>
      </c>
      <c r="DI364" s="136" t="s">
        <v>941</v>
      </c>
      <c r="DJ364" s="136" t="s">
        <v>1353</v>
      </c>
      <c r="DK364" s="137">
        <v>42772.533414351848</v>
      </c>
      <c r="DL364" s="136" t="s">
        <v>1692</v>
      </c>
      <c r="DM364" s="137">
        <v>42788.441770833335</v>
      </c>
      <c r="DN364" s="133">
        <v>42086.595289351855</v>
      </c>
      <c r="DO364" s="132" t="s">
        <v>957</v>
      </c>
      <c r="DP364" s="133">
        <v>42086.595289351855</v>
      </c>
    </row>
    <row r="365" spans="1:120" ht="43.5" x14ac:dyDescent="0.35">
      <c r="A365" s="135">
        <v>367</v>
      </c>
      <c r="B365" s="136" t="s">
        <v>4364</v>
      </c>
      <c r="C365" s="135">
        <v>491</v>
      </c>
      <c r="D365" s="135" t="b">
        <v>1</v>
      </c>
      <c r="E365" s="136" t="s">
        <v>941</v>
      </c>
      <c r="F365" s="136" t="s">
        <v>1426</v>
      </c>
      <c r="G365" s="136" t="s">
        <v>1427</v>
      </c>
      <c r="H365" s="136" t="s">
        <v>10897</v>
      </c>
      <c r="I365" s="136" t="s">
        <v>10898</v>
      </c>
      <c r="J365" s="136" t="s">
        <v>941</v>
      </c>
      <c r="K365" s="136" t="s">
        <v>144</v>
      </c>
      <c r="L365" s="136" t="s">
        <v>941</v>
      </c>
      <c r="M365" s="136" t="s">
        <v>10899</v>
      </c>
      <c r="N365" s="136" t="s">
        <v>1430</v>
      </c>
      <c r="O365" s="136" t="s">
        <v>10900</v>
      </c>
      <c r="P365" s="136" t="s">
        <v>10901</v>
      </c>
      <c r="Q365" s="136" t="s">
        <v>948</v>
      </c>
      <c r="R365" s="136" t="s">
        <v>948</v>
      </c>
      <c r="S365" s="136" t="s">
        <v>10902</v>
      </c>
      <c r="T365" s="136" t="s">
        <v>10903</v>
      </c>
      <c r="U365" s="136" t="s">
        <v>10904</v>
      </c>
      <c r="V365" s="136" t="s">
        <v>948</v>
      </c>
      <c r="W365" s="136" t="s">
        <v>948</v>
      </c>
      <c r="X365" s="136" t="s">
        <v>948</v>
      </c>
      <c r="Y365" s="136" t="s">
        <v>10905</v>
      </c>
      <c r="Z365" s="136" t="s">
        <v>10906</v>
      </c>
      <c r="AA365" s="136" t="s">
        <v>948</v>
      </c>
      <c r="AB365" s="136" t="s">
        <v>10907</v>
      </c>
      <c r="AC365" s="136" t="s">
        <v>948</v>
      </c>
      <c r="AD365" s="136" t="s">
        <v>10907</v>
      </c>
      <c r="AE365" s="136" t="s">
        <v>10908</v>
      </c>
      <c r="AF365" s="136" t="s">
        <v>10909</v>
      </c>
      <c r="AG365" s="136" t="s">
        <v>1579</v>
      </c>
      <c r="AH365" s="136" t="s">
        <v>10910</v>
      </c>
      <c r="AI365" s="136" t="s">
        <v>948</v>
      </c>
      <c r="AJ365" s="136" t="s">
        <v>1191</v>
      </c>
      <c r="AK365" s="136" t="s">
        <v>948</v>
      </c>
      <c r="AL365" s="136" t="s">
        <v>941</v>
      </c>
      <c r="AM365" s="136" t="s">
        <v>10911</v>
      </c>
      <c r="AN365" s="136" t="s">
        <v>941</v>
      </c>
      <c r="AO365" s="136" t="s">
        <v>941</v>
      </c>
      <c r="AP365" s="136" t="s">
        <v>941</v>
      </c>
      <c r="AQ365" s="136" t="s">
        <v>941</v>
      </c>
      <c r="AR365" s="136" t="s">
        <v>941</v>
      </c>
      <c r="AS365" s="136" t="s">
        <v>941</v>
      </c>
      <c r="AT365" s="136" t="s">
        <v>941</v>
      </c>
      <c r="AU365" s="136" t="s">
        <v>941</v>
      </c>
      <c r="AV365" s="136" t="s">
        <v>941</v>
      </c>
      <c r="AW365" s="136" t="s">
        <v>941</v>
      </c>
      <c r="AX365" s="136" t="s">
        <v>941</v>
      </c>
      <c r="AY365" s="136" t="s">
        <v>941</v>
      </c>
      <c r="AZ365" s="136" t="s">
        <v>941</v>
      </c>
      <c r="BA365" s="136" t="s">
        <v>941</v>
      </c>
      <c r="BB365" s="136" t="s">
        <v>941</v>
      </c>
      <c r="BC365" s="136" t="s">
        <v>941</v>
      </c>
      <c r="BD365" s="136" t="s">
        <v>941</v>
      </c>
      <c r="BE365" s="136" t="s">
        <v>941</v>
      </c>
      <c r="BF365" s="136" t="s">
        <v>941</v>
      </c>
      <c r="BG365" s="136" t="s">
        <v>941</v>
      </c>
      <c r="BH365" s="136" t="s">
        <v>941</v>
      </c>
      <c r="BI365" s="136" t="s">
        <v>941</v>
      </c>
      <c r="BJ365" s="136" t="s">
        <v>941</v>
      </c>
      <c r="BK365" s="136" t="s">
        <v>941</v>
      </c>
      <c r="BL365" s="136" t="s">
        <v>941</v>
      </c>
      <c r="BM365" s="136" t="s">
        <v>941</v>
      </c>
      <c r="BN365" s="136" t="s">
        <v>941</v>
      </c>
      <c r="BO365" s="136" t="s">
        <v>941</v>
      </c>
      <c r="BP365" s="136" t="s">
        <v>941</v>
      </c>
      <c r="BQ365" s="136" t="s">
        <v>941</v>
      </c>
      <c r="BR365" s="136" t="s">
        <v>941</v>
      </c>
      <c r="BS365" s="136" t="s">
        <v>941</v>
      </c>
      <c r="BT365" s="136" t="s">
        <v>941</v>
      </c>
      <c r="BU365" s="136" t="s">
        <v>941</v>
      </c>
      <c r="BV365" s="136" t="s">
        <v>941</v>
      </c>
      <c r="BW365" s="136" t="s">
        <v>941</v>
      </c>
      <c r="BX365" s="136" t="s">
        <v>941</v>
      </c>
      <c r="BY365" s="136" t="s">
        <v>941</v>
      </c>
      <c r="BZ365" s="136" t="s">
        <v>941</v>
      </c>
      <c r="CA365" s="136" t="s">
        <v>941</v>
      </c>
      <c r="CB365" s="136" t="s">
        <v>948</v>
      </c>
      <c r="CC365" s="136" t="s">
        <v>956</v>
      </c>
      <c r="CD365" s="136" t="s">
        <v>3384</v>
      </c>
      <c r="CE365" s="136" t="s">
        <v>948</v>
      </c>
      <c r="CF365" s="136" t="s">
        <v>941</v>
      </c>
      <c r="CG365" s="136" t="s">
        <v>3384</v>
      </c>
      <c r="CH365" s="136" t="s">
        <v>948</v>
      </c>
      <c r="CI365" s="136" t="s">
        <v>941</v>
      </c>
      <c r="CJ365" s="136" t="s">
        <v>941</v>
      </c>
      <c r="CK365" s="136" t="s">
        <v>941</v>
      </c>
      <c r="CL365" s="136" t="s">
        <v>941</v>
      </c>
      <c r="CM365" s="136" t="s">
        <v>941</v>
      </c>
      <c r="CN365" s="136" t="s">
        <v>948</v>
      </c>
      <c r="CO365" s="136" t="s">
        <v>540</v>
      </c>
      <c r="CP365" s="136" t="s">
        <v>941</v>
      </c>
      <c r="CQ365" s="136" t="s">
        <v>941</v>
      </c>
      <c r="CR365" s="136" t="s">
        <v>941</v>
      </c>
      <c r="CS365" s="136" t="s">
        <v>941</v>
      </c>
      <c r="CT365" s="136" t="s">
        <v>941</v>
      </c>
      <c r="CU365" s="136" t="s">
        <v>941</v>
      </c>
      <c r="CV365" s="136" t="s">
        <v>941</v>
      </c>
      <c r="CW365" s="136" t="s">
        <v>941</v>
      </c>
      <c r="CX365" s="136" t="s">
        <v>941</v>
      </c>
      <c r="CY365" s="136" t="s">
        <v>941</v>
      </c>
      <c r="CZ365" s="136" t="s">
        <v>941</v>
      </c>
      <c r="DA365" s="136" t="s">
        <v>941</v>
      </c>
      <c r="DB365" s="136" t="s">
        <v>941</v>
      </c>
      <c r="DC365" s="136" t="s">
        <v>941</v>
      </c>
      <c r="DD365" s="136" t="s">
        <v>941</v>
      </c>
      <c r="DE365" s="136" t="s">
        <v>941</v>
      </c>
      <c r="DF365" s="136" t="s">
        <v>941</v>
      </c>
      <c r="DG365" s="136" t="s">
        <v>941</v>
      </c>
      <c r="DH365" s="136" t="s">
        <v>941</v>
      </c>
      <c r="DI365" s="136" t="s">
        <v>941</v>
      </c>
      <c r="DJ365" s="136" t="s">
        <v>1353</v>
      </c>
      <c r="DK365" s="137">
        <v>42772.554351851853</v>
      </c>
      <c r="DL365" s="136" t="s">
        <v>1692</v>
      </c>
      <c r="DM365" s="137">
        <v>42807.430474537039</v>
      </c>
      <c r="DN365" s="133">
        <v>42086.595324074071</v>
      </c>
      <c r="DO365" s="132" t="s">
        <v>957</v>
      </c>
      <c r="DP365" s="133">
        <v>42086.595324074071</v>
      </c>
    </row>
    <row r="366" spans="1:120" ht="43.5" x14ac:dyDescent="0.35">
      <c r="A366" s="135">
        <v>368</v>
      </c>
      <c r="B366" s="136" t="s">
        <v>4364</v>
      </c>
      <c r="C366" s="135">
        <v>35</v>
      </c>
      <c r="D366" s="135" t="b">
        <v>1</v>
      </c>
      <c r="E366" s="136" t="s">
        <v>941</v>
      </c>
      <c r="F366" s="136" t="s">
        <v>3319</v>
      </c>
      <c r="G366" s="136" t="s">
        <v>989</v>
      </c>
      <c r="H366" s="136" t="s">
        <v>10912</v>
      </c>
      <c r="I366" s="136" t="s">
        <v>7872</v>
      </c>
      <c r="J366" s="136" t="s">
        <v>3319</v>
      </c>
      <c r="K366" s="136" t="s">
        <v>66</v>
      </c>
      <c r="L366" s="136" t="s">
        <v>10912</v>
      </c>
      <c r="M366" s="136" t="s">
        <v>10913</v>
      </c>
      <c r="N366" s="136" t="s">
        <v>3320</v>
      </c>
      <c r="O366" s="136" t="s">
        <v>10914</v>
      </c>
      <c r="P366" s="136" t="s">
        <v>948</v>
      </c>
      <c r="Q366" s="136" t="s">
        <v>948</v>
      </c>
      <c r="R366" s="136" t="s">
        <v>948</v>
      </c>
      <c r="S366" s="136" t="s">
        <v>10914</v>
      </c>
      <c r="T366" s="136" t="s">
        <v>10915</v>
      </c>
      <c r="U366" s="136" t="s">
        <v>10916</v>
      </c>
      <c r="V366" s="136" t="s">
        <v>948</v>
      </c>
      <c r="W366" s="136" t="s">
        <v>948</v>
      </c>
      <c r="X366" s="136" t="s">
        <v>948</v>
      </c>
      <c r="Y366" s="136" t="s">
        <v>10917</v>
      </c>
      <c r="Z366" s="136" t="s">
        <v>948</v>
      </c>
      <c r="AA366" s="136" t="s">
        <v>948</v>
      </c>
      <c r="AB366" s="136" t="s">
        <v>10917</v>
      </c>
      <c r="AC366" s="136" t="s">
        <v>948</v>
      </c>
      <c r="AD366" s="136" t="s">
        <v>10917</v>
      </c>
      <c r="AE366" s="136" t="s">
        <v>10918</v>
      </c>
      <c r="AF366" s="136" t="s">
        <v>10919</v>
      </c>
      <c r="AG366" s="136" t="s">
        <v>1277</v>
      </c>
      <c r="AH366" s="136" t="s">
        <v>10920</v>
      </c>
      <c r="AI366" s="136" t="s">
        <v>948</v>
      </c>
      <c r="AJ366" s="136" t="s">
        <v>10921</v>
      </c>
      <c r="AK366" s="136" t="s">
        <v>948</v>
      </c>
      <c r="AL366" s="136" t="s">
        <v>941</v>
      </c>
      <c r="AM366" s="136" t="s">
        <v>10922</v>
      </c>
      <c r="AN366" s="136" t="s">
        <v>10914</v>
      </c>
      <c r="AO366" s="136" t="s">
        <v>948</v>
      </c>
      <c r="AP366" s="136" t="s">
        <v>948</v>
      </c>
      <c r="AQ366" s="136" t="s">
        <v>948</v>
      </c>
      <c r="AR366" s="136" t="s">
        <v>10914</v>
      </c>
      <c r="AS366" s="136" t="s">
        <v>10915</v>
      </c>
      <c r="AT366" s="136" t="s">
        <v>10916</v>
      </c>
      <c r="AU366" s="136" t="s">
        <v>941</v>
      </c>
      <c r="AV366" s="136" t="s">
        <v>941</v>
      </c>
      <c r="AW366" s="136" t="s">
        <v>941</v>
      </c>
      <c r="AX366" s="136" t="s">
        <v>10917</v>
      </c>
      <c r="AY366" s="136" t="s">
        <v>948</v>
      </c>
      <c r="AZ366" s="136" t="s">
        <v>948</v>
      </c>
      <c r="BA366" s="136" t="s">
        <v>10917</v>
      </c>
      <c r="BB366" s="136" t="s">
        <v>948</v>
      </c>
      <c r="BC366" s="136" t="s">
        <v>10917</v>
      </c>
      <c r="BD366" s="136" t="s">
        <v>10918</v>
      </c>
      <c r="BE366" s="136" t="s">
        <v>10919</v>
      </c>
      <c r="BF366" s="136" t="s">
        <v>10923</v>
      </c>
      <c r="BG366" s="136" t="s">
        <v>10924</v>
      </c>
      <c r="BH366" s="136" t="s">
        <v>10921</v>
      </c>
      <c r="BI366" s="136" t="s">
        <v>948</v>
      </c>
      <c r="BJ366" s="136" t="s">
        <v>10922</v>
      </c>
      <c r="BK366" s="136" t="s">
        <v>10925</v>
      </c>
      <c r="BL366" s="136" t="s">
        <v>941</v>
      </c>
      <c r="BM366" s="136" t="s">
        <v>941</v>
      </c>
      <c r="BN366" s="136" t="s">
        <v>941</v>
      </c>
      <c r="BO366" s="136" t="s">
        <v>996</v>
      </c>
      <c r="BP366" s="136" t="s">
        <v>941</v>
      </c>
      <c r="BQ366" s="136" t="s">
        <v>941</v>
      </c>
      <c r="BR366" s="136" t="s">
        <v>941</v>
      </c>
      <c r="BS366" s="136" t="s">
        <v>941</v>
      </c>
      <c r="BT366" s="136" t="s">
        <v>941</v>
      </c>
      <c r="BU366" s="136" t="s">
        <v>941</v>
      </c>
      <c r="BV366" s="136" t="s">
        <v>941</v>
      </c>
      <c r="BW366" s="136" t="s">
        <v>941</v>
      </c>
      <c r="BX366" s="136" t="s">
        <v>941</v>
      </c>
      <c r="BY366" s="136" t="s">
        <v>941</v>
      </c>
      <c r="BZ366" s="136" t="s">
        <v>941</v>
      </c>
      <c r="CA366" s="136" t="s">
        <v>941</v>
      </c>
      <c r="CB366" s="136" t="s">
        <v>2311</v>
      </c>
      <c r="CC366" s="136" t="s">
        <v>948</v>
      </c>
      <c r="CD366" s="136" t="s">
        <v>941</v>
      </c>
      <c r="CE366" s="136" t="s">
        <v>948</v>
      </c>
      <c r="CF366" s="136" t="s">
        <v>941</v>
      </c>
      <c r="CG366" s="136" t="s">
        <v>948</v>
      </c>
      <c r="CH366" s="136" t="s">
        <v>948</v>
      </c>
      <c r="CI366" s="136" t="s">
        <v>941</v>
      </c>
      <c r="CJ366" s="136" t="s">
        <v>941</v>
      </c>
      <c r="CK366" s="136" t="s">
        <v>941</v>
      </c>
      <c r="CL366" s="136" t="s">
        <v>941</v>
      </c>
      <c r="CM366" s="136" t="s">
        <v>941</v>
      </c>
      <c r="CN366" s="136" t="s">
        <v>948</v>
      </c>
      <c r="CO366" s="136" t="s">
        <v>540</v>
      </c>
      <c r="CP366" s="136" t="s">
        <v>941</v>
      </c>
      <c r="CQ366" s="136" t="s">
        <v>941</v>
      </c>
      <c r="CR366" s="136" t="s">
        <v>941</v>
      </c>
      <c r="CS366" s="136" t="s">
        <v>941</v>
      </c>
      <c r="CT366" s="136" t="s">
        <v>941</v>
      </c>
      <c r="CU366" s="136" t="s">
        <v>941</v>
      </c>
      <c r="CV366" s="136" t="s">
        <v>941</v>
      </c>
      <c r="CW366" s="136" t="s">
        <v>941</v>
      </c>
      <c r="CX366" s="136" t="s">
        <v>941</v>
      </c>
      <c r="CY366" s="136" t="s">
        <v>941</v>
      </c>
      <c r="CZ366" s="136" t="s">
        <v>941</v>
      </c>
      <c r="DA366" s="136" t="s">
        <v>941</v>
      </c>
      <c r="DB366" s="136" t="s">
        <v>941</v>
      </c>
      <c r="DC366" s="136" t="s">
        <v>941</v>
      </c>
      <c r="DD366" s="136" t="s">
        <v>941</v>
      </c>
      <c r="DE366" s="136" t="s">
        <v>941</v>
      </c>
      <c r="DF366" s="136" t="s">
        <v>941</v>
      </c>
      <c r="DG366" s="136" t="s">
        <v>941</v>
      </c>
      <c r="DH366" s="136" t="s">
        <v>941</v>
      </c>
      <c r="DI366" s="136" t="s">
        <v>941</v>
      </c>
      <c r="DJ366" s="136" t="s">
        <v>1353</v>
      </c>
      <c r="DK366" s="137">
        <v>42773.389050925929</v>
      </c>
      <c r="DL366" s="136" t="s">
        <v>1353</v>
      </c>
      <c r="DM366" s="137">
        <v>42773.389050925929</v>
      </c>
      <c r="DN366" s="133">
        <v>42086.595347222225</v>
      </c>
      <c r="DO366" s="132" t="s">
        <v>957</v>
      </c>
      <c r="DP366" s="133">
        <v>42086.595347222225</v>
      </c>
    </row>
    <row r="367" spans="1:120" ht="72.5" x14ac:dyDescent="0.35">
      <c r="A367" s="135">
        <v>369</v>
      </c>
      <c r="B367" s="136" t="s">
        <v>4364</v>
      </c>
      <c r="C367" s="135">
        <v>488</v>
      </c>
      <c r="D367" s="135" t="b">
        <v>1</v>
      </c>
      <c r="E367" s="136" t="s">
        <v>941</v>
      </c>
      <c r="F367" s="136" t="s">
        <v>2203</v>
      </c>
      <c r="G367" s="136" t="s">
        <v>2149</v>
      </c>
      <c r="H367" s="136" t="s">
        <v>2204</v>
      </c>
      <c r="I367" s="136" t="s">
        <v>4875</v>
      </c>
      <c r="J367" s="136" t="s">
        <v>2203</v>
      </c>
      <c r="K367" s="136" t="s">
        <v>477</v>
      </c>
      <c r="L367" s="136" t="s">
        <v>2204</v>
      </c>
      <c r="M367" s="136" t="s">
        <v>2205</v>
      </c>
      <c r="N367" s="136" t="s">
        <v>2206</v>
      </c>
      <c r="O367" s="136" t="s">
        <v>10926</v>
      </c>
      <c r="P367" s="136" t="s">
        <v>10927</v>
      </c>
      <c r="Q367" s="136" t="s">
        <v>948</v>
      </c>
      <c r="R367" s="136" t="s">
        <v>10928</v>
      </c>
      <c r="S367" s="136" t="s">
        <v>10929</v>
      </c>
      <c r="T367" s="136" t="s">
        <v>10930</v>
      </c>
      <c r="U367" s="136" t="s">
        <v>10931</v>
      </c>
      <c r="V367" s="136" t="s">
        <v>10932</v>
      </c>
      <c r="W367" s="136" t="s">
        <v>10933</v>
      </c>
      <c r="X367" s="136" t="s">
        <v>10934</v>
      </c>
      <c r="Y367" s="136" t="s">
        <v>10935</v>
      </c>
      <c r="Z367" s="136" t="s">
        <v>10936</v>
      </c>
      <c r="AA367" s="136" t="s">
        <v>10937</v>
      </c>
      <c r="AB367" s="136" t="s">
        <v>10938</v>
      </c>
      <c r="AC367" s="136" t="s">
        <v>948</v>
      </c>
      <c r="AD367" s="136" t="s">
        <v>10938</v>
      </c>
      <c r="AE367" s="136" t="s">
        <v>10939</v>
      </c>
      <c r="AF367" s="136" t="s">
        <v>10940</v>
      </c>
      <c r="AG367" s="136" t="s">
        <v>1204</v>
      </c>
      <c r="AH367" s="136" t="s">
        <v>10941</v>
      </c>
      <c r="AI367" s="136" t="s">
        <v>10942</v>
      </c>
      <c r="AJ367" s="136" t="s">
        <v>1976</v>
      </c>
      <c r="AK367" s="136" t="s">
        <v>2344</v>
      </c>
      <c r="AL367" s="136" t="s">
        <v>941</v>
      </c>
      <c r="AM367" s="136" t="s">
        <v>10943</v>
      </c>
      <c r="AN367" s="136" t="s">
        <v>941</v>
      </c>
      <c r="AO367" s="136" t="s">
        <v>941</v>
      </c>
      <c r="AP367" s="136" t="s">
        <v>941</v>
      </c>
      <c r="AQ367" s="136" t="s">
        <v>941</v>
      </c>
      <c r="AR367" s="136" t="s">
        <v>941</v>
      </c>
      <c r="AS367" s="136" t="s">
        <v>941</v>
      </c>
      <c r="AT367" s="136" t="s">
        <v>941</v>
      </c>
      <c r="AU367" s="136" t="s">
        <v>941</v>
      </c>
      <c r="AV367" s="136" t="s">
        <v>941</v>
      </c>
      <c r="AW367" s="136" t="s">
        <v>941</v>
      </c>
      <c r="AX367" s="136" t="s">
        <v>941</v>
      </c>
      <c r="AY367" s="136" t="s">
        <v>941</v>
      </c>
      <c r="AZ367" s="136" t="s">
        <v>941</v>
      </c>
      <c r="BA367" s="136" t="s">
        <v>941</v>
      </c>
      <c r="BB367" s="136" t="s">
        <v>941</v>
      </c>
      <c r="BC367" s="136" t="s">
        <v>941</v>
      </c>
      <c r="BD367" s="136" t="s">
        <v>941</v>
      </c>
      <c r="BE367" s="136" t="s">
        <v>941</v>
      </c>
      <c r="BF367" s="136" t="s">
        <v>941</v>
      </c>
      <c r="BG367" s="136" t="s">
        <v>941</v>
      </c>
      <c r="BH367" s="136" t="s">
        <v>941</v>
      </c>
      <c r="BI367" s="136" t="s">
        <v>941</v>
      </c>
      <c r="BJ367" s="136" t="s">
        <v>941</v>
      </c>
      <c r="BK367" s="136" t="s">
        <v>948</v>
      </c>
      <c r="BL367" s="136" t="s">
        <v>948</v>
      </c>
      <c r="BM367" s="136" t="s">
        <v>941</v>
      </c>
      <c r="BN367" s="136" t="s">
        <v>948</v>
      </c>
      <c r="BO367" s="136" t="s">
        <v>948</v>
      </c>
      <c r="BP367" s="136" t="s">
        <v>948</v>
      </c>
      <c r="BQ367" s="136" t="s">
        <v>948</v>
      </c>
      <c r="BR367" s="136" t="s">
        <v>2209</v>
      </c>
      <c r="BS367" s="136" t="s">
        <v>10944</v>
      </c>
      <c r="BT367" s="136" t="s">
        <v>941</v>
      </c>
      <c r="BU367" s="136" t="s">
        <v>948</v>
      </c>
      <c r="BV367" s="136" t="s">
        <v>941</v>
      </c>
      <c r="BW367" s="136" t="s">
        <v>948</v>
      </c>
      <c r="BX367" s="136" t="s">
        <v>941</v>
      </c>
      <c r="BY367" s="136" t="s">
        <v>948</v>
      </c>
      <c r="BZ367" s="136" t="s">
        <v>941</v>
      </c>
      <c r="CA367" s="136" t="s">
        <v>948</v>
      </c>
      <c r="CB367" s="136" t="s">
        <v>10944</v>
      </c>
      <c r="CC367" s="136" t="s">
        <v>948</v>
      </c>
      <c r="CD367" s="136" t="s">
        <v>948</v>
      </c>
      <c r="CE367" s="136" t="s">
        <v>948</v>
      </c>
      <c r="CF367" s="136" t="s">
        <v>948</v>
      </c>
      <c r="CG367" s="136" t="s">
        <v>948</v>
      </c>
      <c r="CH367" s="136" t="s">
        <v>948</v>
      </c>
      <c r="CI367" s="136" t="s">
        <v>941</v>
      </c>
      <c r="CJ367" s="136" t="s">
        <v>941</v>
      </c>
      <c r="CK367" s="136" t="s">
        <v>941</v>
      </c>
      <c r="CL367" s="136" t="s">
        <v>941</v>
      </c>
      <c r="CM367" s="136" t="s">
        <v>941</v>
      </c>
      <c r="CN367" s="136" t="s">
        <v>948</v>
      </c>
      <c r="CO367" s="136" t="s">
        <v>540</v>
      </c>
      <c r="CP367" s="136" t="s">
        <v>941</v>
      </c>
      <c r="CQ367" s="136" t="s">
        <v>941</v>
      </c>
      <c r="CR367" s="136" t="s">
        <v>941</v>
      </c>
      <c r="CS367" s="136" t="s">
        <v>941</v>
      </c>
      <c r="CT367" s="136" t="s">
        <v>941</v>
      </c>
      <c r="CU367" s="136" t="s">
        <v>941</v>
      </c>
      <c r="CV367" s="136" t="s">
        <v>941</v>
      </c>
      <c r="CW367" s="136" t="s">
        <v>941</v>
      </c>
      <c r="CX367" s="136" t="s">
        <v>941</v>
      </c>
      <c r="CY367" s="136" t="s">
        <v>941</v>
      </c>
      <c r="CZ367" s="136" t="s">
        <v>941</v>
      </c>
      <c r="DA367" s="136" t="s">
        <v>941</v>
      </c>
      <c r="DB367" s="136" t="s">
        <v>941</v>
      </c>
      <c r="DC367" s="136" t="s">
        <v>941</v>
      </c>
      <c r="DD367" s="136" t="s">
        <v>941</v>
      </c>
      <c r="DE367" s="136" t="s">
        <v>941</v>
      </c>
      <c r="DF367" s="136" t="s">
        <v>941</v>
      </c>
      <c r="DG367" s="136" t="s">
        <v>941</v>
      </c>
      <c r="DH367" s="136" t="s">
        <v>941</v>
      </c>
      <c r="DI367" s="136" t="s">
        <v>941</v>
      </c>
      <c r="DJ367" s="136" t="s">
        <v>1353</v>
      </c>
      <c r="DK367" s="137">
        <v>42773.395474537036</v>
      </c>
      <c r="DL367" s="136" t="s">
        <v>1353</v>
      </c>
      <c r="DM367" s="137">
        <v>42773.395474537036</v>
      </c>
      <c r="DN367" s="133">
        <v>42086.595370370371</v>
      </c>
      <c r="DO367" s="132" t="s">
        <v>957</v>
      </c>
      <c r="DP367" s="133">
        <v>42086.595370370371</v>
      </c>
    </row>
    <row r="368" spans="1:120" ht="58" x14ac:dyDescent="0.35">
      <c r="A368" s="135">
        <v>370</v>
      </c>
      <c r="B368" s="136" t="s">
        <v>4364</v>
      </c>
      <c r="C368" s="135">
        <v>10</v>
      </c>
      <c r="D368" s="135" t="b">
        <v>1</v>
      </c>
      <c r="E368" s="136" t="s">
        <v>941</v>
      </c>
      <c r="F368" s="136" t="s">
        <v>4109</v>
      </c>
      <c r="G368" s="136" t="s">
        <v>1096</v>
      </c>
      <c r="H368" s="136" t="s">
        <v>4110</v>
      </c>
      <c r="I368" s="136" t="s">
        <v>4875</v>
      </c>
      <c r="J368" s="136" t="s">
        <v>4111</v>
      </c>
      <c r="K368" s="136" t="s">
        <v>941</v>
      </c>
      <c r="L368" s="136" t="s">
        <v>4112</v>
      </c>
      <c r="M368" s="136" t="s">
        <v>4110</v>
      </c>
      <c r="N368" s="136" t="s">
        <v>1118</v>
      </c>
      <c r="O368" s="136" t="s">
        <v>10945</v>
      </c>
      <c r="P368" s="136" t="s">
        <v>10946</v>
      </c>
      <c r="Q368" s="136" t="s">
        <v>948</v>
      </c>
      <c r="R368" s="136" t="s">
        <v>948</v>
      </c>
      <c r="S368" s="136" t="s">
        <v>10947</v>
      </c>
      <c r="T368" s="136" t="s">
        <v>10948</v>
      </c>
      <c r="U368" s="136" t="s">
        <v>10949</v>
      </c>
      <c r="V368" s="136" t="s">
        <v>10950</v>
      </c>
      <c r="W368" s="136" t="s">
        <v>1119</v>
      </c>
      <c r="X368" s="136" t="s">
        <v>10951</v>
      </c>
      <c r="Y368" s="136" t="s">
        <v>10952</v>
      </c>
      <c r="Z368" s="136" t="s">
        <v>10953</v>
      </c>
      <c r="AA368" s="136" t="s">
        <v>948</v>
      </c>
      <c r="AB368" s="136" t="s">
        <v>10954</v>
      </c>
      <c r="AC368" s="136" t="s">
        <v>948</v>
      </c>
      <c r="AD368" s="136" t="s">
        <v>10954</v>
      </c>
      <c r="AE368" s="136" t="s">
        <v>10955</v>
      </c>
      <c r="AF368" s="136" t="s">
        <v>10956</v>
      </c>
      <c r="AG368" s="136" t="s">
        <v>1120</v>
      </c>
      <c r="AH368" s="136" t="s">
        <v>10957</v>
      </c>
      <c r="AI368" s="136" t="s">
        <v>948</v>
      </c>
      <c r="AJ368" s="136" t="s">
        <v>1877</v>
      </c>
      <c r="AK368" s="136" t="s">
        <v>948</v>
      </c>
      <c r="AL368" s="136" t="s">
        <v>941</v>
      </c>
      <c r="AM368" s="136" t="s">
        <v>10958</v>
      </c>
      <c r="AN368" s="136" t="s">
        <v>941</v>
      </c>
      <c r="AO368" s="136" t="s">
        <v>941</v>
      </c>
      <c r="AP368" s="136" t="s">
        <v>941</v>
      </c>
      <c r="AQ368" s="136" t="s">
        <v>941</v>
      </c>
      <c r="AR368" s="136" t="s">
        <v>941</v>
      </c>
      <c r="AS368" s="136" t="s">
        <v>941</v>
      </c>
      <c r="AT368" s="136" t="s">
        <v>941</v>
      </c>
      <c r="AU368" s="136" t="s">
        <v>941</v>
      </c>
      <c r="AV368" s="136" t="s">
        <v>941</v>
      </c>
      <c r="AW368" s="136" t="s">
        <v>941</v>
      </c>
      <c r="AX368" s="136" t="s">
        <v>941</v>
      </c>
      <c r="AY368" s="136" t="s">
        <v>941</v>
      </c>
      <c r="AZ368" s="136" t="s">
        <v>941</v>
      </c>
      <c r="BA368" s="136" t="s">
        <v>941</v>
      </c>
      <c r="BB368" s="136" t="s">
        <v>941</v>
      </c>
      <c r="BC368" s="136" t="s">
        <v>941</v>
      </c>
      <c r="BD368" s="136" t="s">
        <v>941</v>
      </c>
      <c r="BE368" s="136" t="s">
        <v>941</v>
      </c>
      <c r="BF368" s="136" t="s">
        <v>941</v>
      </c>
      <c r="BG368" s="136" t="s">
        <v>941</v>
      </c>
      <c r="BH368" s="136" t="s">
        <v>941</v>
      </c>
      <c r="BI368" s="136" t="s">
        <v>941</v>
      </c>
      <c r="BJ368" s="136" t="s">
        <v>941</v>
      </c>
      <c r="BK368" s="136" t="s">
        <v>941</v>
      </c>
      <c r="BL368" s="136" t="s">
        <v>941</v>
      </c>
      <c r="BM368" s="136" t="s">
        <v>941</v>
      </c>
      <c r="BN368" s="136" t="s">
        <v>941</v>
      </c>
      <c r="BO368" s="136" t="s">
        <v>941</v>
      </c>
      <c r="BP368" s="136" t="s">
        <v>941</v>
      </c>
      <c r="BQ368" s="136" t="s">
        <v>941</v>
      </c>
      <c r="BR368" s="136" t="s">
        <v>941</v>
      </c>
      <c r="BS368" s="136" t="s">
        <v>941</v>
      </c>
      <c r="BT368" s="136" t="s">
        <v>941</v>
      </c>
      <c r="BU368" s="136" t="s">
        <v>941</v>
      </c>
      <c r="BV368" s="136" t="s">
        <v>941</v>
      </c>
      <c r="BW368" s="136" t="s">
        <v>941</v>
      </c>
      <c r="BX368" s="136" t="s">
        <v>941</v>
      </c>
      <c r="BY368" s="136" t="s">
        <v>941</v>
      </c>
      <c r="BZ368" s="136" t="s">
        <v>941</v>
      </c>
      <c r="CA368" s="136" t="s">
        <v>941</v>
      </c>
      <c r="CB368" s="136" t="s">
        <v>948</v>
      </c>
      <c r="CC368" s="136" t="s">
        <v>948</v>
      </c>
      <c r="CD368" s="136" t="s">
        <v>941</v>
      </c>
      <c r="CE368" s="136" t="s">
        <v>948</v>
      </c>
      <c r="CF368" s="136" t="s">
        <v>941</v>
      </c>
      <c r="CG368" s="136" t="s">
        <v>948</v>
      </c>
      <c r="CH368" s="136" t="s">
        <v>948</v>
      </c>
      <c r="CI368" s="136" t="s">
        <v>941</v>
      </c>
      <c r="CJ368" s="136" t="s">
        <v>941</v>
      </c>
      <c r="CK368" s="136" t="s">
        <v>941</v>
      </c>
      <c r="CL368" s="136" t="s">
        <v>941</v>
      </c>
      <c r="CM368" s="136" t="s">
        <v>941</v>
      </c>
      <c r="CN368" s="136" t="s">
        <v>948</v>
      </c>
      <c r="CO368" s="136" t="s">
        <v>540</v>
      </c>
      <c r="CP368" s="136" t="s">
        <v>941</v>
      </c>
      <c r="CQ368" s="136" t="s">
        <v>941</v>
      </c>
      <c r="CR368" s="136" t="s">
        <v>941</v>
      </c>
      <c r="CS368" s="136" t="s">
        <v>941</v>
      </c>
      <c r="CT368" s="136" t="s">
        <v>941</v>
      </c>
      <c r="CU368" s="136" t="s">
        <v>941</v>
      </c>
      <c r="CV368" s="136" t="s">
        <v>941</v>
      </c>
      <c r="CW368" s="136" t="s">
        <v>941</v>
      </c>
      <c r="CX368" s="136" t="s">
        <v>941</v>
      </c>
      <c r="CY368" s="136" t="s">
        <v>941</v>
      </c>
      <c r="CZ368" s="136" t="s">
        <v>941</v>
      </c>
      <c r="DA368" s="136" t="s">
        <v>941</v>
      </c>
      <c r="DB368" s="136" t="s">
        <v>941</v>
      </c>
      <c r="DC368" s="136" t="s">
        <v>941</v>
      </c>
      <c r="DD368" s="136" t="s">
        <v>941</v>
      </c>
      <c r="DE368" s="136" t="s">
        <v>941</v>
      </c>
      <c r="DF368" s="136" t="s">
        <v>941</v>
      </c>
      <c r="DG368" s="136" t="s">
        <v>941</v>
      </c>
      <c r="DH368" s="136" t="s">
        <v>941</v>
      </c>
      <c r="DI368" s="136" t="s">
        <v>941</v>
      </c>
      <c r="DJ368" s="136" t="s">
        <v>1353</v>
      </c>
      <c r="DK368" s="137">
        <v>42773.40116898148</v>
      </c>
      <c r="DL368" s="136" t="s">
        <v>1353</v>
      </c>
      <c r="DM368" s="137">
        <v>42773.40116898148</v>
      </c>
      <c r="DN368" s="133">
        <v>42086.595416666663</v>
      </c>
      <c r="DO368" s="132" t="s">
        <v>957</v>
      </c>
      <c r="DP368" s="133">
        <v>42086.595416666663</v>
      </c>
    </row>
    <row r="369" spans="1:120" ht="58" x14ac:dyDescent="0.35">
      <c r="A369" s="135">
        <v>371</v>
      </c>
      <c r="B369" s="136" t="s">
        <v>4364</v>
      </c>
      <c r="C369" s="135">
        <v>318</v>
      </c>
      <c r="D369" s="135" t="b">
        <v>1</v>
      </c>
      <c r="E369" s="136" t="s">
        <v>941</v>
      </c>
      <c r="F369" s="136" t="s">
        <v>1803</v>
      </c>
      <c r="G369" s="136" t="s">
        <v>1804</v>
      </c>
      <c r="H369" s="136" t="s">
        <v>3745</v>
      </c>
      <c r="I369" s="136" t="s">
        <v>4875</v>
      </c>
      <c r="J369" s="136" t="s">
        <v>3746</v>
      </c>
      <c r="K369" s="136" t="s">
        <v>366</v>
      </c>
      <c r="L369" s="136" t="s">
        <v>3747</v>
      </c>
      <c r="M369" s="136" t="s">
        <v>1805</v>
      </c>
      <c r="N369" s="136" t="s">
        <v>3748</v>
      </c>
      <c r="O369" s="136" t="s">
        <v>10959</v>
      </c>
      <c r="P369" s="136" t="s">
        <v>10960</v>
      </c>
      <c r="Q369" s="136" t="s">
        <v>948</v>
      </c>
      <c r="R369" s="136" t="s">
        <v>10961</v>
      </c>
      <c r="S369" s="136" t="s">
        <v>10962</v>
      </c>
      <c r="T369" s="136" t="s">
        <v>10963</v>
      </c>
      <c r="U369" s="136" t="s">
        <v>10964</v>
      </c>
      <c r="V369" s="136" t="s">
        <v>3749</v>
      </c>
      <c r="W369" s="136" t="s">
        <v>3750</v>
      </c>
      <c r="X369" s="136" t="s">
        <v>3751</v>
      </c>
      <c r="Y369" s="136" t="s">
        <v>10965</v>
      </c>
      <c r="Z369" s="136" t="s">
        <v>10966</v>
      </c>
      <c r="AA369" s="136" t="s">
        <v>948</v>
      </c>
      <c r="AB369" s="136" t="s">
        <v>10967</v>
      </c>
      <c r="AC369" s="136" t="s">
        <v>1651</v>
      </c>
      <c r="AD369" s="136" t="s">
        <v>10968</v>
      </c>
      <c r="AE369" s="136" t="s">
        <v>10969</v>
      </c>
      <c r="AF369" s="136" t="s">
        <v>10970</v>
      </c>
      <c r="AG369" s="136" t="s">
        <v>10971</v>
      </c>
      <c r="AH369" s="136" t="s">
        <v>10972</v>
      </c>
      <c r="AI369" s="136" t="s">
        <v>10973</v>
      </c>
      <c r="AJ369" s="136" t="s">
        <v>2725</v>
      </c>
      <c r="AK369" s="136" t="s">
        <v>2178</v>
      </c>
      <c r="AL369" s="136" t="s">
        <v>941</v>
      </c>
      <c r="AM369" s="136" t="s">
        <v>10974</v>
      </c>
      <c r="AN369" s="136" t="s">
        <v>941</v>
      </c>
      <c r="AO369" s="136" t="s">
        <v>941</v>
      </c>
      <c r="AP369" s="136" t="s">
        <v>941</v>
      </c>
      <c r="AQ369" s="136" t="s">
        <v>941</v>
      </c>
      <c r="AR369" s="136" t="s">
        <v>941</v>
      </c>
      <c r="AS369" s="136" t="s">
        <v>941</v>
      </c>
      <c r="AT369" s="136" t="s">
        <v>941</v>
      </c>
      <c r="AU369" s="136" t="s">
        <v>941</v>
      </c>
      <c r="AV369" s="136" t="s">
        <v>941</v>
      </c>
      <c r="AW369" s="136" t="s">
        <v>941</v>
      </c>
      <c r="AX369" s="136" t="s">
        <v>941</v>
      </c>
      <c r="AY369" s="136" t="s">
        <v>941</v>
      </c>
      <c r="AZ369" s="136" t="s">
        <v>941</v>
      </c>
      <c r="BA369" s="136" t="s">
        <v>941</v>
      </c>
      <c r="BB369" s="136" t="s">
        <v>941</v>
      </c>
      <c r="BC369" s="136" t="s">
        <v>941</v>
      </c>
      <c r="BD369" s="136" t="s">
        <v>941</v>
      </c>
      <c r="BE369" s="136" t="s">
        <v>941</v>
      </c>
      <c r="BF369" s="136" t="s">
        <v>941</v>
      </c>
      <c r="BG369" s="136" t="s">
        <v>941</v>
      </c>
      <c r="BH369" s="136" t="s">
        <v>941</v>
      </c>
      <c r="BI369" s="136" t="s">
        <v>941</v>
      </c>
      <c r="BJ369" s="136" t="s">
        <v>941</v>
      </c>
      <c r="BK369" s="136" t="s">
        <v>941</v>
      </c>
      <c r="BL369" s="136" t="s">
        <v>941</v>
      </c>
      <c r="BM369" s="136" t="s">
        <v>941</v>
      </c>
      <c r="BN369" s="136" t="s">
        <v>941</v>
      </c>
      <c r="BO369" s="136" t="s">
        <v>941</v>
      </c>
      <c r="BP369" s="136" t="s">
        <v>941</v>
      </c>
      <c r="BQ369" s="136" t="s">
        <v>941</v>
      </c>
      <c r="BR369" s="136" t="s">
        <v>1807</v>
      </c>
      <c r="BS369" s="136" t="s">
        <v>10975</v>
      </c>
      <c r="BT369" s="136" t="s">
        <v>941</v>
      </c>
      <c r="BU369" s="136" t="s">
        <v>941</v>
      </c>
      <c r="BV369" s="136" t="s">
        <v>941</v>
      </c>
      <c r="BW369" s="136" t="s">
        <v>941</v>
      </c>
      <c r="BX369" s="136" t="s">
        <v>941</v>
      </c>
      <c r="BY369" s="136" t="s">
        <v>941</v>
      </c>
      <c r="BZ369" s="136" t="s">
        <v>941</v>
      </c>
      <c r="CA369" s="136" t="s">
        <v>941</v>
      </c>
      <c r="CB369" s="136" t="s">
        <v>10975</v>
      </c>
      <c r="CC369" s="136" t="s">
        <v>948</v>
      </c>
      <c r="CD369" s="136" t="s">
        <v>941</v>
      </c>
      <c r="CE369" s="136" t="s">
        <v>948</v>
      </c>
      <c r="CF369" s="136" t="s">
        <v>941</v>
      </c>
      <c r="CG369" s="136" t="s">
        <v>948</v>
      </c>
      <c r="CH369" s="136" t="s">
        <v>948</v>
      </c>
      <c r="CI369" s="136" t="s">
        <v>941</v>
      </c>
      <c r="CJ369" s="136" t="s">
        <v>941</v>
      </c>
      <c r="CK369" s="136" t="s">
        <v>941</v>
      </c>
      <c r="CL369" s="136" t="s">
        <v>941</v>
      </c>
      <c r="CM369" s="136" t="s">
        <v>941</v>
      </c>
      <c r="CN369" s="136" t="s">
        <v>948</v>
      </c>
      <c r="CO369" s="136" t="s">
        <v>540</v>
      </c>
      <c r="CP369" s="136" t="s">
        <v>941</v>
      </c>
      <c r="CQ369" s="136" t="s">
        <v>941</v>
      </c>
      <c r="CR369" s="136" t="s">
        <v>941</v>
      </c>
      <c r="CS369" s="136" t="s">
        <v>941</v>
      </c>
      <c r="CT369" s="136" t="s">
        <v>941</v>
      </c>
      <c r="CU369" s="136" t="s">
        <v>941</v>
      </c>
      <c r="CV369" s="136" t="s">
        <v>941</v>
      </c>
      <c r="CW369" s="136" t="s">
        <v>941</v>
      </c>
      <c r="CX369" s="136" t="s">
        <v>941</v>
      </c>
      <c r="CY369" s="136" t="s">
        <v>941</v>
      </c>
      <c r="CZ369" s="136" t="s">
        <v>941</v>
      </c>
      <c r="DA369" s="136" t="s">
        <v>941</v>
      </c>
      <c r="DB369" s="136" t="s">
        <v>941</v>
      </c>
      <c r="DC369" s="136" t="s">
        <v>941</v>
      </c>
      <c r="DD369" s="136" t="s">
        <v>941</v>
      </c>
      <c r="DE369" s="136" t="s">
        <v>941</v>
      </c>
      <c r="DF369" s="136" t="s">
        <v>941</v>
      </c>
      <c r="DG369" s="136" t="s">
        <v>941</v>
      </c>
      <c r="DH369" s="136" t="s">
        <v>941</v>
      </c>
      <c r="DI369" s="136" t="s">
        <v>941</v>
      </c>
      <c r="DJ369" s="136" t="s">
        <v>1353</v>
      </c>
      <c r="DK369" s="137">
        <v>42773.405185185184</v>
      </c>
      <c r="DL369" s="136" t="s">
        <v>1353</v>
      </c>
      <c r="DM369" s="137">
        <v>42773.405185185184</v>
      </c>
      <c r="DN369" s="133">
        <v>42086.595439814817</v>
      </c>
      <c r="DO369" s="132" t="s">
        <v>957</v>
      </c>
      <c r="DP369" s="133">
        <v>42086.595439814817</v>
      </c>
    </row>
    <row r="370" spans="1:120" ht="72.5" x14ac:dyDescent="0.35">
      <c r="A370" s="135">
        <v>372</v>
      </c>
      <c r="B370" s="136" t="s">
        <v>4364</v>
      </c>
      <c r="C370" s="135">
        <v>487</v>
      </c>
      <c r="D370" s="135" t="b">
        <v>1</v>
      </c>
      <c r="E370" s="136" t="s">
        <v>941</v>
      </c>
      <c r="F370" s="136" t="s">
        <v>4228</v>
      </c>
      <c r="G370" s="136" t="s">
        <v>943</v>
      </c>
      <c r="H370" s="136" t="s">
        <v>4229</v>
      </c>
      <c r="I370" s="136" t="s">
        <v>4875</v>
      </c>
      <c r="J370" s="136" t="s">
        <v>4228</v>
      </c>
      <c r="K370" s="136" t="s">
        <v>941</v>
      </c>
      <c r="L370" s="136" t="s">
        <v>4229</v>
      </c>
      <c r="M370" s="136" t="s">
        <v>4230</v>
      </c>
      <c r="N370" s="136" t="s">
        <v>4231</v>
      </c>
      <c r="O370" s="136" t="s">
        <v>10976</v>
      </c>
      <c r="P370" s="136" t="s">
        <v>10977</v>
      </c>
      <c r="Q370" s="136" t="s">
        <v>948</v>
      </c>
      <c r="R370" s="136" t="s">
        <v>10978</v>
      </c>
      <c r="S370" s="136" t="s">
        <v>10979</v>
      </c>
      <c r="T370" s="136" t="s">
        <v>10980</v>
      </c>
      <c r="U370" s="136" t="s">
        <v>10981</v>
      </c>
      <c r="V370" s="136" t="s">
        <v>10982</v>
      </c>
      <c r="W370" s="136" t="s">
        <v>10983</v>
      </c>
      <c r="X370" s="136" t="s">
        <v>10984</v>
      </c>
      <c r="Y370" s="136" t="s">
        <v>10985</v>
      </c>
      <c r="Z370" s="136" t="s">
        <v>10986</v>
      </c>
      <c r="AA370" s="136" t="s">
        <v>10987</v>
      </c>
      <c r="AB370" s="136" t="s">
        <v>10988</v>
      </c>
      <c r="AC370" s="136" t="s">
        <v>10989</v>
      </c>
      <c r="AD370" s="136" t="s">
        <v>10990</v>
      </c>
      <c r="AE370" s="136" t="s">
        <v>10991</v>
      </c>
      <c r="AF370" s="136" t="s">
        <v>10992</v>
      </c>
      <c r="AG370" s="136" t="s">
        <v>4232</v>
      </c>
      <c r="AH370" s="136" t="s">
        <v>10993</v>
      </c>
      <c r="AI370" s="136" t="s">
        <v>10994</v>
      </c>
      <c r="AJ370" s="136" t="s">
        <v>10995</v>
      </c>
      <c r="AK370" s="136" t="s">
        <v>10996</v>
      </c>
      <c r="AL370" s="136" t="s">
        <v>941</v>
      </c>
      <c r="AM370" s="136" t="s">
        <v>10997</v>
      </c>
      <c r="AN370" s="136" t="s">
        <v>941</v>
      </c>
      <c r="AO370" s="136" t="s">
        <v>941</v>
      </c>
      <c r="AP370" s="136" t="s">
        <v>941</v>
      </c>
      <c r="AQ370" s="136" t="s">
        <v>941</v>
      </c>
      <c r="AR370" s="136" t="s">
        <v>941</v>
      </c>
      <c r="AS370" s="136" t="s">
        <v>941</v>
      </c>
      <c r="AT370" s="136" t="s">
        <v>941</v>
      </c>
      <c r="AU370" s="136" t="s">
        <v>941</v>
      </c>
      <c r="AV370" s="136" t="s">
        <v>941</v>
      </c>
      <c r="AW370" s="136" t="s">
        <v>941</v>
      </c>
      <c r="AX370" s="136" t="s">
        <v>941</v>
      </c>
      <c r="AY370" s="136" t="s">
        <v>941</v>
      </c>
      <c r="AZ370" s="136" t="s">
        <v>941</v>
      </c>
      <c r="BA370" s="136" t="s">
        <v>941</v>
      </c>
      <c r="BB370" s="136" t="s">
        <v>941</v>
      </c>
      <c r="BC370" s="136" t="s">
        <v>941</v>
      </c>
      <c r="BD370" s="136" t="s">
        <v>941</v>
      </c>
      <c r="BE370" s="136" t="s">
        <v>941</v>
      </c>
      <c r="BF370" s="136" t="s">
        <v>941</v>
      </c>
      <c r="BG370" s="136" t="s">
        <v>941</v>
      </c>
      <c r="BH370" s="136" t="s">
        <v>941</v>
      </c>
      <c r="BI370" s="136" t="s">
        <v>941</v>
      </c>
      <c r="BJ370" s="136" t="s">
        <v>941</v>
      </c>
      <c r="BK370" s="136" t="s">
        <v>941</v>
      </c>
      <c r="BL370" s="136" t="s">
        <v>941</v>
      </c>
      <c r="BM370" s="136" t="s">
        <v>941</v>
      </c>
      <c r="BN370" s="136" t="s">
        <v>941</v>
      </c>
      <c r="BO370" s="136" t="s">
        <v>941</v>
      </c>
      <c r="BP370" s="136" t="s">
        <v>941</v>
      </c>
      <c r="BQ370" s="136" t="s">
        <v>941</v>
      </c>
      <c r="BR370" s="136" t="s">
        <v>10998</v>
      </c>
      <c r="BS370" s="136" t="s">
        <v>964</v>
      </c>
      <c r="BT370" s="136" t="s">
        <v>941</v>
      </c>
      <c r="BU370" s="136" t="s">
        <v>941</v>
      </c>
      <c r="BV370" s="136" t="s">
        <v>941</v>
      </c>
      <c r="BW370" s="136" t="s">
        <v>941</v>
      </c>
      <c r="BX370" s="136" t="s">
        <v>941</v>
      </c>
      <c r="BY370" s="136" t="s">
        <v>941</v>
      </c>
      <c r="BZ370" s="136" t="s">
        <v>941</v>
      </c>
      <c r="CA370" s="136" t="s">
        <v>941</v>
      </c>
      <c r="CB370" s="136" t="s">
        <v>964</v>
      </c>
      <c r="CC370" s="136" t="s">
        <v>948</v>
      </c>
      <c r="CD370" s="136" t="s">
        <v>941</v>
      </c>
      <c r="CE370" s="136" t="s">
        <v>948</v>
      </c>
      <c r="CF370" s="136" t="s">
        <v>941</v>
      </c>
      <c r="CG370" s="136" t="s">
        <v>948</v>
      </c>
      <c r="CH370" s="136" t="s">
        <v>948</v>
      </c>
      <c r="CI370" s="136" t="s">
        <v>941</v>
      </c>
      <c r="CJ370" s="136" t="s">
        <v>941</v>
      </c>
      <c r="CK370" s="136" t="s">
        <v>941</v>
      </c>
      <c r="CL370" s="136" t="s">
        <v>941</v>
      </c>
      <c r="CM370" s="136" t="s">
        <v>941</v>
      </c>
      <c r="CN370" s="136" t="s">
        <v>948</v>
      </c>
      <c r="CO370" s="136" t="s">
        <v>540</v>
      </c>
      <c r="CP370" s="136" t="s">
        <v>941</v>
      </c>
      <c r="CQ370" s="136" t="s">
        <v>941</v>
      </c>
      <c r="CR370" s="136" t="s">
        <v>941</v>
      </c>
      <c r="CS370" s="136" t="s">
        <v>941</v>
      </c>
      <c r="CT370" s="136" t="s">
        <v>941</v>
      </c>
      <c r="CU370" s="136" t="s">
        <v>941</v>
      </c>
      <c r="CV370" s="136" t="s">
        <v>941</v>
      </c>
      <c r="CW370" s="136" t="s">
        <v>941</v>
      </c>
      <c r="CX370" s="136" t="s">
        <v>941</v>
      </c>
      <c r="CY370" s="136" t="s">
        <v>941</v>
      </c>
      <c r="CZ370" s="136" t="s">
        <v>941</v>
      </c>
      <c r="DA370" s="136" t="s">
        <v>941</v>
      </c>
      <c r="DB370" s="136" t="s">
        <v>941</v>
      </c>
      <c r="DC370" s="136" t="s">
        <v>941</v>
      </c>
      <c r="DD370" s="136" t="s">
        <v>941</v>
      </c>
      <c r="DE370" s="136" t="s">
        <v>941</v>
      </c>
      <c r="DF370" s="136" t="s">
        <v>941</v>
      </c>
      <c r="DG370" s="136" t="s">
        <v>941</v>
      </c>
      <c r="DH370" s="136" t="s">
        <v>941</v>
      </c>
      <c r="DI370" s="136" t="s">
        <v>941</v>
      </c>
      <c r="DJ370" s="136" t="s">
        <v>1692</v>
      </c>
      <c r="DK370" s="137">
        <v>42773.442118055558</v>
      </c>
      <c r="DL370" s="136" t="s">
        <v>1692</v>
      </c>
      <c r="DM370" s="137">
        <v>42773.442118055558</v>
      </c>
      <c r="DN370" s="133">
        <v>42086.595451388886</v>
      </c>
      <c r="DO370" s="132" t="s">
        <v>957</v>
      </c>
      <c r="DP370" s="133">
        <v>42086.595451388886</v>
      </c>
    </row>
    <row r="371" spans="1:120" ht="43.5" x14ac:dyDescent="0.35">
      <c r="A371" s="135">
        <v>373</v>
      </c>
      <c r="B371" s="136" t="s">
        <v>4364</v>
      </c>
      <c r="C371" s="135">
        <v>350</v>
      </c>
      <c r="D371" s="135" t="b">
        <v>1</v>
      </c>
      <c r="E371" s="136" t="s">
        <v>941</v>
      </c>
      <c r="F371" s="136" t="s">
        <v>1811</v>
      </c>
      <c r="G371" s="136" t="s">
        <v>981</v>
      </c>
      <c r="H371" s="136" t="s">
        <v>1812</v>
      </c>
      <c r="I371" s="136" t="s">
        <v>4875</v>
      </c>
      <c r="J371" s="136" t="s">
        <v>2448</v>
      </c>
      <c r="K371" s="136" t="s">
        <v>369</v>
      </c>
      <c r="L371" s="136" t="s">
        <v>8501</v>
      </c>
      <c r="M371" s="136" t="s">
        <v>8502</v>
      </c>
      <c r="N371" s="136" t="s">
        <v>2449</v>
      </c>
      <c r="O371" s="136" t="s">
        <v>10999</v>
      </c>
      <c r="P371" s="136" t="s">
        <v>11000</v>
      </c>
      <c r="Q371" s="136" t="s">
        <v>1813</v>
      </c>
      <c r="R371" s="136" t="s">
        <v>948</v>
      </c>
      <c r="S371" s="136" t="s">
        <v>11001</v>
      </c>
      <c r="T371" s="136" t="s">
        <v>11002</v>
      </c>
      <c r="U371" s="136" t="s">
        <v>11003</v>
      </c>
      <c r="V371" s="136" t="s">
        <v>948</v>
      </c>
      <c r="W371" s="136" t="s">
        <v>948</v>
      </c>
      <c r="X371" s="136" t="s">
        <v>948</v>
      </c>
      <c r="Y371" s="136" t="s">
        <v>11004</v>
      </c>
      <c r="Z371" s="136" t="s">
        <v>11005</v>
      </c>
      <c r="AA371" s="136" t="s">
        <v>11006</v>
      </c>
      <c r="AB371" s="136" t="s">
        <v>11007</v>
      </c>
      <c r="AC371" s="136" t="s">
        <v>948</v>
      </c>
      <c r="AD371" s="136" t="s">
        <v>11007</v>
      </c>
      <c r="AE371" s="136" t="s">
        <v>11008</v>
      </c>
      <c r="AF371" s="136" t="s">
        <v>11009</v>
      </c>
      <c r="AG371" s="136" t="s">
        <v>1079</v>
      </c>
      <c r="AH371" s="136" t="s">
        <v>11010</v>
      </c>
      <c r="AI371" s="136" t="s">
        <v>948</v>
      </c>
      <c r="AJ371" s="136" t="s">
        <v>1789</v>
      </c>
      <c r="AK371" s="136" t="s">
        <v>948</v>
      </c>
      <c r="AL371" s="136" t="s">
        <v>941</v>
      </c>
      <c r="AM371" s="136" t="s">
        <v>11011</v>
      </c>
      <c r="AN371" s="136" t="s">
        <v>941</v>
      </c>
      <c r="AO371" s="136" t="s">
        <v>941</v>
      </c>
      <c r="AP371" s="136" t="s">
        <v>941</v>
      </c>
      <c r="AQ371" s="136" t="s">
        <v>941</v>
      </c>
      <c r="AR371" s="136" t="s">
        <v>941</v>
      </c>
      <c r="AS371" s="136" t="s">
        <v>941</v>
      </c>
      <c r="AT371" s="136" t="s">
        <v>941</v>
      </c>
      <c r="AU371" s="136" t="s">
        <v>941</v>
      </c>
      <c r="AV371" s="136" t="s">
        <v>941</v>
      </c>
      <c r="AW371" s="136" t="s">
        <v>941</v>
      </c>
      <c r="AX371" s="136" t="s">
        <v>941</v>
      </c>
      <c r="AY371" s="136" t="s">
        <v>941</v>
      </c>
      <c r="AZ371" s="136" t="s">
        <v>941</v>
      </c>
      <c r="BA371" s="136" t="s">
        <v>941</v>
      </c>
      <c r="BB371" s="136" t="s">
        <v>941</v>
      </c>
      <c r="BC371" s="136" t="s">
        <v>941</v>
      </c>
      <c r="BD371" s="136" t="s">
        <v>941</v>
      </c>
      <c r="BE371" s="136" t="s">
        <v>941</v>
      </c>
      <c r="BF371" s="136" t="s">
        <v>941</v>
      </c>
      <c r="BG371" s="136" t="s">
        <v>941</v>
      </c>
      <c r="BH371" s="136" t="s">
        <v>941</v>
      </c>
      <c r="BI371" s="136" t="s">
        <v>941</v>
      </c>
      <c r="BJ371" s="136" t="s">
        <v>941</v>
      </c>
      <c r="BK371" s="136" t="s">
        <v>941</v>
      </c>
      <c r="BL371" s="136" t="s">
        <v>941</v>
      </c>
      <c r="BM371" s="136" t="s">
        <v>941</v>
      </c>
      <c r="BN371" s="136" t="s">
        <v>941</v>
      </c>
      <c r="BO371" s="136" t="s">
        <v>941</v>
      </c>
      <c r="BP371" s="136" t="s">
        <v>941</v>
      </c>
      <c r="BQ371" s="136" t="s">
        <v>941</v>
      </c>
      <c r="BR371" s="136" t="s">
        <v>941</v>
      </c>
      <c r="BS371" s="136" t="s">
        <v>941</v>
      </c>
      <c r="BT371" s="136" t="s">
        <v>941</v>
      </c>
      <c r="BU371" s="136" t="s">
        <v>941</v>
      </c>
      <c r="BV371" s="136" t="s">
        <v>941</v>
      </c>
      <c r="BW371" s="136" t="s">
        <v>941</v>
      </c>
      <c r="BX371" s="136" t="s">
        <v>941</v>
      </c>
      <c r="BY371" s="136" t="s">
        <v>941</v>
      </c>
      <c r="BZ371" s="136" t="s">
        <v>941</v>
      </c>
      <c r="CA371" s="136" t="s">
        <v>941</v>
      </c>
      <c r="CB371" s="136" t="s">
        <v>948</v>
      </c>
      <c r="CC371" s="136" t="s">
        <v>948</v>
      </c>
      <c r="CD371" s="136" t="s">
        <v>941</v>
      </c>
      <c r="CE371" s="136" t="s">
        <v>948</v>
      </c>
      <c r="CF371" s="136" t="s">
        <v>941</v>
      </c>
      <c r="CG371" s="136" t="s">
        <v>948</v>
      </c>
      <c r="CH371" s="136" t="s">
        <v>948</v>
      </c>
      <c r="CI371" s="136" t="s">
        <v>941</v>
      </c>
      <c r="CJ371" s="136" t="s">
        <v>941</v>
      </c>
      <c r="CK371" s="136" t="s">
        <v>941</v>
      </c>
      <c r="CL371" s="136" t="s">
        <v>941</v>
      </c>
      <c r="CM371" s="136" t="s">
        <v>941</v>
      </c>
      <c r="CN371" s="136" t="s">
        <v>948</v>
      </c>
      <c r="CO371" s="136" t="s">
        <v>540</v>
      </c>
      <c r="CP371" s="136" t="s">
        <v>941</v>
      </c>
      <c r="CQ371" s="136" t="s">
        <v>941</v>
      </c>
      <c r="CR371" s="136" t="s">
        <v>941</v>
      </c>
      <c r="CS371" s="136" t="s">
        <v>941</v>
      </c>
      <c r="CT371" s="136" t="s">
        <v>941</v>
      </c>
      <c r="CU371" s="136" t="s">
        <v>941</v>
      </c>
      <c r="CV371" s="136" t="s">
        <v>941</v>
      </c>
      <c r="CW371" s="136" t="s">
        <v>941</v>
      </c>
      <c r="CX371" s="136" t="s">
        <v>941</v>
      </c>
      <c r="CY371" s="136" t="s">
        <v>941</v>
      </c>
      <c r="CZ371" s="136" t="s">
        <v>941</v>
      </c>
      <c r="DA371" s="136" t="s">
        <v>941</v>
      </c>
      <c r="DB371" s="136" t="s">
        <v>941</v>
      </c>
      <c r="DC371" s="136" t="s">
        <v>941</v>
      </c>
      <c r="DD371" s="136" t="s">
        <v>941</v>
      </c>
      <c r="DE371" s="136" t="s">
        <v>941</v>
      </c>
      <c r="DF371" s="136" t="s">
        <v>941</v>
      </c>
      <c r="DG371" s="136" t="s">
        <v>941</v>
      </c>
      <c r="DH371" s="136" t="s">
        <v>941</v>
      </c>
      <c r="DI371" s="136" t="s">
        <v>941</v>
      </c>
      <c r="DJ371" s="136" t="s">
        <v>1692</v>
      </c>
      <c r="DK371" s="137">
        <v>42773.44736111111</v>
      </c>
      <c r="DL371" s="136" t="s">
        <v>1692</v>
      </c>
      <c r="DM371" s="137">
        <v>42773.447372685187</v>
      </c>
      <c r="DN371" s="133">
        <v>42086.59547453704</v>
      </c>
      <c r="DO371" s="132" t="s">
        <v>957</v>
      </c>
      <c r="DP371" s="133">
        <v>42086.59547453704</v>
      </c>
    </row>
    <row r="372" spans="1:120" ht="58" x14ac:dyDescent="0.35">
      <c r="A372" s="135">
        <v>374</v>
      </c>
      <c r="B372" s="136" t="s">
        <v>4364</v>
      </c>
      <c r="C372" s="135">
        <v>67</v>
      </c>
      <c r="D372" s="135" t="b">
        <v>1</v>
      </c>
      <c r="E372" s="136" t="s">
        <v>941</v>
      </c>
      <c r="F372" s="136" t="s">
        <v>2052</v>
      </c>
      <c r="G372" s="136" t="s">
        <v>989</v>
      </c>
      <c r="H372" s="136" t="s">
        <v>3839</v>
      </c>
      <c r="I372" s="136" t="s">
        <v>4875</v>
      </c>
      <c r="J372" s="136" t="s">
        <v>11012</v>
      </c>
      <c r="K372" s="136" t="s">
        <v>442</v>
      </c>
      <c r="L372" s="136" t="s">
        <v>3840</v>
      </c>
      <c r="M372" s="136" t="s">
        <v>2053</v>
      </c>
      <c r="N372" s="136" t="s">
        <v>11013</v>
      </c>
      <c r="O372" s="136" t="s">
        <v>11014</v>
      </c>
      <c r="P372" s="136" t="s">
        <v>11015</v>
      </c>
      <c r="Q372" s="136" t="s">
        <v>3841</v>
      </c>
      <c r="R372" s="136" t="s">
        <v>948</v>
      </c>
      <c r="S372" s="136" t="s">
        <v>11016</v>
      </c>
      <c r="T372" s="136" t="s">
        <v>11017</v>
      </c>
      <c r="U372" s="136" t="s">
        <v>11018</v>
      </c>
      <c r="V372" s="136" t="s">
        <v>3842</v>
      </c>
      <c r="W372" s="136" t="s">
        <v>3843</v>
      </c>
      <c r="X372" s="136" t="s">
        <v>3844</v>
      </c>
      <c r="Y372" s="136" t="s">
        <v>11019</v>
      </c>
      <c r="Z372" s="136" t="s">
        <v>11020</v>
      </c>
      <c r="AA372" s="136" t="s">
        <v>948</v>
      </c>
      <c r="AB372" s="136" t="s">
        <v>11021</v>
      </c>
      <c r="AC372" s="136" t="s">
        <v>948</v>
      </c>
      <c r="AD372" s="136" t="s">
        <v>11021</v>
      </c>
      <c r="AE372" s="136" t="s">
        <v>11022</v>
      </c>
      <c r="AF372" s="136" t="s">
        <v>11023</v>
      </c>
      <c r="AG372" s="136" t="s">
        <v>3845</v>
      </c>
      <c r="AH372" s="136" t="s">
        <v>11024</v>
      </c>
      <c r="AI372" s="136" t="s">
        <v>11025</v>
      </c>
      <c r="AJ372" s="136" t="s">
        <v>11026</v>
      </c>
      <c r="AK372" s="136" t="s">
        <v>11027</v>
      </c>
      <c r="AL372" s="136" t="s">
        <v>941</v>
      </c>
      <c r="AM372" s="136" t="s">
        <v>11028</v>
      </c>
      <c r="AN372" s="136" t="s">
        <v>941</v>
      </c>
      <c r="AO372" s="136" t="s">
        <v>941</v>
      </c>
      <c r="AP372" s="136" t="s">
        <v>941</v>
      </c>
      <c r="AQ372" s="136" t="s">
        <v>941</v>
      </c>
      <c r="AR372" s="136" t="s">
        <v>941</v>
      </c>
      <c r="AS372" s="136" t="s">
        <v>941</v>
      </c>
      <c r="AT372" s="136" t="s">
        <v>941</v>
      </c>
      <c r="AU372" s="136" t="s">
        <v>941</v>
      </c>
      <c r="AV372" s="136" t="s">
        <v>941</v>
      </c>
      <c r="AW372" s="136" t="s">
        <v>941</v>
      </c>
      <c r="AX372" s="136" t="s">
        <v>941</v>
      </c>
      <c r="AY372" s="136" t="s">
        <v>941</v>
      </c>
      <c r="AZ372" s="136" t="s">
        <v>941</v>
      </c>
      <c r="BA372" s="136" t="s">
        <v>941</v>
      </c>
      <c r="BB372" s="136" t="s">
        <v>941</v>
      </c>
      <c r="BC372" s="136" t="s">
        <v>941</v>
      </c>
      <c r="BD372" s="136" t="s">
        <v>941</v>
      </c>
      <c r="BE372" s="136" t="s">
        <v>941</v>
      </c>
      <c r="BF372" s="136" t="s">
        <v>941</v>
      </c>
      <c r="BG372" s="136" t="s">
        <v>941</v>
      </c>
      <c r="BH372" s="136" t="s">
        <v>941</v>
      </c>
      <c r="BI372" s="136" t="s">
        <v>941</v>
      </c>
      <c r="BJ372" s="136" t="s">
        <v>941</v>
      </c>
      <c r="BK372" s="136" t="s">
        <v>1046</v>
      </c>
      <c r="BL372" s="136" t="s">
        <v>941</v>
      </c>
      <c r="BM372" s="136" t="s">
        <v>941</v>
      </c>
      <c r="BN372" s="136" t="s">
        <v>941</v>
      </c>
      <c r="BO372" s="136" t="s">
        <v>941</v>
      </c>
      <c r="BP372" s="136" t="s">
        <v>3694</v>
      </c>
      <c r="BQ372" s="136" t="s">
        <v>941</v>
      </c>
      <c r="BR372" s="136" t="s">
        <v>941</v>
      </c>
      <c r="BS372" s="136" t="s">
        <v>941</v>
      </c>
      <c r="BT372" s="136" t="s">
        <v>941</v>
      </c>
      <c r="BU372" s="136" t="s">
        <v>941</v>
      </c>
      <c r="BV372" s="136" t="s">
        <v>941</v>
      </c>
      <c r="BW372" s="136" t="s">
        <v>941</v>
      </c>
      <c r="BX372" s="136" t="s">
        <v>941</v>
      </c>
      <c r="BY372" s="136" t="s">
        <v>941</v>
      </c>
      <c r="BZ372" s="136" t="s">
        <v>941</v>
      </c>
      <c r="CA372" s="136" t="s">
        <v>941</v>
      </c>
      <c r="CB372" s="136" t="s">
        <v>3422</v>
      </c>
      <c r="CC372" s="136" t="s">
        <v>948</v>
      </c>
      <c r="CD372" s="136" t="s">
        <v>941</v>
      </c>
      <c r="CE372" s="136" t="s">
        <v>948</v>
      </c>
      <c r="CF372" s="136" t="s">
        <v>941</v>
      </c>
      <c r="CG372" s="136" t="s">
        <v>948</v>
      </c>
      <c r="CH372" s="136" t="s">
        <v>1227</v>
      </c>
      <c r="CI372" s="136" t="s">
        <v>11029</v>
      </c>
      <c r="CJ372" s="136" t="s">
        <v>11029</v>
      </c>
      <c r="CK372" s="136" t="s">
        <v>941</v>
      </c>
      <c r="CL372" s="136" t="s">
        <v>941</v>
      </c>
      <c r="CM372" s="136" t="s">
        <v>941</v>
      </c>
      <c r="CN372" s="136" t="s">
        <v>11029</v>
      </c>
      <c r="CO372" s="136" t="s">
        <v>11030</v>
      </c>
      <c r="CP372" s="136" t="s">
        <v>941</v>
      </c>
      <c r="CQ372" s="136" t="s">
        <v>941</v>
      </c>
      <c r="CR372" s="136" t="s">
        <v>941</v>
      </c>
      <c r="CS372" s="136" t="s">
        <v>941</v>
      </c>
      <c r="CT372" s="136" t="s">
        <v>941</v>
      </c>
      <c r="CU372" s="136" t="s">
        <v>941</v>
      </c>
      <c r="CV372" s="136" t="s">
        <v>941</v>
      </c>
      <c r="CW372" s="136" t="s">
        <v>941</v>
      </c>
      <c r="CX372" s="136" t="s">
        <v>941</v>
      </c>
      <c r="CY372" s="136" t="s">
        <v>941</v>
      </c>
      <c r="CZ372" s="136" t="s">
        <v>941</v>
      </c>
      <c r="DA372" s="136" t="s">
        <v>941</v>
      </c>
      <c r="DB372" s="136" t="s">
        <v>941</v>
      </c>
      <c r="DC372" s="136" t="s">
        <v>941</v>
      </c>
      <c r="DD372" s="136" t="s">
        <v>941</v>
      </c>
      <c r="DE372" s="136" t="s">
        <v>941</v>
      </c>
      <c r="DF372" s="136" t="s">
        <v>941</v>
      </c>
      <c r="DG372" s="136" t="s">
        <v>941</v>
      </c>
      <c r="DH372" s="136" t="s">
        <v>941</v>
      </c>
      <c r="DI372" s="136" t="s">
        <v>941</v>
      </c>
      <c r="DJ372" s="136" t="s">
        <v>1692</v>
      </c>
      <c r="DK372" s="137">
        <v>42773.450729166667</v>
      </c>
      <c r="DL372" s="136" t="s">
        <v>1692</v>
      </c>
      <c r="DM372" s="137">
        <v>42773.450729166667</v>
      </c>
      <c r="DN372" s="133">
        <v>42086.595497685186</v>
      </c>
      <c r="DO372" s="132" t="s">
        <v>957</v>
      </c>
      <c r="DP372" s="133">
        <v>42086.595497685186</v>
      </c>
    </row>
    <row r="373" spans="1:120" ht="58" x14ac:dyDescent="0.35">
      <c r="A373" s="135">
        <v>375</v>
      </c>
      <c r="B373" s="136" t="s">
        <v>4364</v>
      </c>
      <c r="C373" s="135">
        <v>348</v>
      </c>
      <c r="D373" s="135" t="b">
        <v>1</v>
      </c>
      <c r="E373" s="136" t="s">
        <v>941</v>
      </c>
      <c r="F373" s="136" t="s">
        <v>4158</v>
      </c>
      <c r="G373" s="136" t="s">
        <v>989</v>
      </c>
      <c r="H373" s="136" t="s">
        <v>11031</v>
      </c>
      <c r="I373" s="136" t="s">
        <v>4875</v>
      </c>
      <c r="J373" s="136" t="s">
        <v>4158</v>
      </c>
      <c r="K373" s="136" t="s">
        <v>217</v>
      </c>
      <c r="L373" s="136" t="s">
        <v>11031</v>
      </c>
      <c r="M373" s="136" t="s">
        <v>11032</v>
      </c>
      <c r="N373" s="136" t="s">
        <v>4161</v>
      </c>
      <c r="O373" s="136" t="s">
        <v>11033</v>
      </c>
      <c r="P373" s="136" t="s">
        <v>11034</v>
      </c>
      <c r="Q373" s="136" t="s">
        <v>948</v>
      </c>
      <c r="R373" s="136" t="s">
        <v>948</v>
      </c>
      <c r="S373" s="136" t="s">
        <v>11035</v>
      </c>
      <c r="T373" s="136" t="s">
        <v>11036</v>
      </c>
      <c r="U373" s="136" t="s">
        <v>11037</v>
      </c>
      <c r="V373" s="136" t="s">
        <v>948</v>
      </c>
      <c r="W373" s="136" t="s">
        <v>948</v>
      </c>
      <c r="X373" s="136" t="s">
        <v>948</v>
      </c>
      <c r="Y373" s="136" t="s">
        <v>948</v>
      </c>
      <c r="Z373" s="136" t="s">
        <v>948</v>
      </c>
      <c r="AA373" s="136" t="s">
        <v>11038</v>
      </c>
      <c r="AB373" s="136" t="s">
        <v>11038</v>
      </c>
      <c r="AC373" s="136" t="s">
        <v>948</v>
      </c>
      <c r="AD373" s="136" t="s">
        <v>11038</v>
      </c>
      <c r="AE373" s="136" t="s">
        <v>11039</v>
      </c>
      <c r="AF373" s="136" t="s">
        <v>11040</v>
      </c>
      <c r="AG373" s="136" t="s">
        <v>4162</v>
      </c>
      <c r="AH373" s="136" t="s">
        <v>11041</v>
      </c>
      <c r="AI373" s="136" t="s">
        <v>948</v>
      </c>
      <c r="AJ373" s="136" t="s">
        <v>964</v>
      </c>
      <c r="AK373" s="136" t="s">
        <v>948</v>
      </c>
      <c r="AL373" s="136" t="s">
        <v>941</v>
      </c>
      <c r="AM373" s="136" t="s">
        <v>11042</v>
      </c>
      <c r="AN373" s="136" t="s">
        <v>11033</v>
      </c>
      <c r="AO373" s="136" t="s">
        <v>11034</v>
      </c>
      <c r="AP373" s="136" t="s">
        <v>948</v>
      </c>
      <c r="AQ373" s="136" t="s">
        <v>948</v>
      </c>
      <c r="AR373" s="136" t="s">
        <v>11035</v>
      </c>
      <c r="AS373" s="136" t="s">
        <v>11036</v>
      </c>
      <c r="AT373" s="136" t="s">
        <v>11037</v>
      </c>
      <c r="AU373" s="136" t="s">
        <v>941</v>
      </c>
      <c r="AV373" s="136" t="s">
        <v>941</v>
      </c>
      <c r="AW373" s="136" t="s">
        <v>941</v>
      </c>
      <c r="AX373" s="136" t="s">
        <v>948</v>
      </c>
      <c r="AY373" s="136" t="s">
        <v>948</v>
      </c>
      <c r="AZ373" s="136" t="s">
        <v>11038</v>
      </c>
      <c r="BA373" s="136" t="s">
        <v>11038</v>
      </c>
      <c r="BB373" s="136" t="s">
        <v>948</v>
      </c>
      <c r="BC373" s="136" t="s">
        <v>11038</v>
      </c>
      <c r="BD373" s="136" t="s">
        <v>11039</v>
      </c>
      <c r="BE373" s="136" t="s">
        <v>11040</v>
      </c>
      <c r="BF373" s="136" t="s">
        <v>11041</v>
      </c>
      <c r="BG373" s="136" t="s">
        <v>948</v>
      </c>
      <c r="BH373" s="136" t="s">
        <v>964</v>
      </c>
      <c r="BI373" s="136" t="s">
        <v>948</v>
      </c>
      <c r="BJ373" s="136" t="s">
        <v>11042</v>
      </c>
      <c r="BK373" s="136" t="s">
        <v>1659</v>
      </c>
      <c r="BL373" s="136" t="s">
        <v>941</v>
      </c>
      <c r="BM373" s="136" t="s">
        <v>941</v>
      </c>
      <c r="BN373" s="136" t="s">
        <v>941</v>
      </c>
      <c r="BO373" s="136" t="s">
        <v>941</v>
      </c>
      <c r="BP373" s="136" t="s">
        <v>941</v>
      </c>
      <c r="BQ373" s="136" t="s">
        <v>941</v>
      </c>
      <c r="BR373" s="136" t="s">
        <v>941</v>
      </c>
      <c r="BS373" s="136" t="s">
        <v>941</v>
      </c>
      <c r="BT373" s="136" t="s">
        <v>941</v>
      </c>
      <c r="BU373" s="136" t="s">
        <v>941</v>
      </c>
      <c r="BV373" s="136" t="s">
        <v>941</v>
      </c>
      <c r="BW373" s="136" t="s">
        <v>941</v>
      </c>
      <c r="BX373" s="136" t="s">
        <v>941</v>
      </c>
      <c r="BY373" s="136" t="s">
        <v>941</v>
      </c>
      <c r="BZ373" s="136" t="s">
        <v>941</v>
      </c>
      <c r="CA373" s="136" t="s">
        <v>941</v>
      </c>
      <c r="CB373" s="136" t="s">
        <v>1659</v>
      </c>
      <c r="CC373" s="136" t="s">
        <v>948</v>
      </c>
      <c r="CD373" s="136" t="s">
        <v>941</v>
      </c>
      <c r="CE373" s="136" t="s">
        <v>948</v>
      </c>
      <c r="CF373" s="136" t="s">
        <v>941</v>
      </c>
      <c r="CG373" s="136" t="s">
        <v>948</v>
      </c>
      <c r="CH373" s="136" t="s">
        <v>948</v>
      </c>
      <c r="CI373" s="136" t="s">
        <v>941</v>
      </c>
      <c r="CJ373" s="136" t="s">
        <v>941</v>
      </c>
      <c r="CK373" s="136" t="s">
        <v>941</v>
      </c>
      <c r="CL373" s="136" t="s">
        <v>941</v>
      </c>
      <c r="CM373" s="136" t="s">
        <v>941</v>
      </c>
      <c r="CN373" s="136" t="s">
        <v>948</v>
      </c>
      <c r="CO373" s="136" t="s">
        <v>540</v>
      </c>
      <c r="CP373" s="136" t="s">
        <v>941</v>
      </c>
      <c r="CQ373" s="136" t="s">
        <v>941</v>
      </c>
      <c r="CR373" s="136" t="s">
        <v>941</v>
      </c>
      <c r="CS373" s="136" t="s">
        <v>941</v>
      </c>
      <c r="CT373" s="136" t="s">
        <v>941</v>
      </c>
      <c r="CU373" s="136" t="s">
        <v>941</v>
      </c>
      <c r="CV373" s="136" t="s">
        <v>941</v>
      </c>
      <c r="CW373" s="136" t="s">
        <v>941</v>
      </c>
      <c r="CX373" s="136" t="s">
        <v>941</v>
      </c>
      <c r="CY373" s="136" t="s">
        <v>941</v>
      </c>
      <c r="CZ373" s="136" t="s">
        <v>941</v>
      </c>
      <c r="DA373" s="136" t="s">
        <v>941</v>
      </c>
      <c r="DB373" s="136" t="s">
        <v>941</v>
      </c>
      <c r="DC373" s="136" t="s">
        <v>941</v>
      </c>
      <c r="DD373" s="136" t="s">
        <v>941</v>
      </c>
      <c r="DE373" s="136" t="s">
        <v>941</v>
      </c>
      <c r="DF373" s="136" t="s">
        <v>941</v>
      </c>
      <c r="DG373" s="136" t="s">
        <v>941</v>
      </c>
      <c r="DH373" s="136" t="s">
        <v>941</v>
      </c>
      <c r="DI373" s="136" t="s">
        <v>941</v>
      </c>
      <c r="DJ373" s="136" t="s">
        <v>1692</v>
      </c>
      <c r="DK373" s="137">
        <v>42773.463634259257</v>
      </c>
      <c r="DL373" s="136" t="s">
        <v>1692</v>
      </c>
      <c r="DM373" s="137">
        <v>42773.463634259257</v>
      </c>
      <c r="DN373" s="133">
        <v>42086.595509259256</v>
      </c>
      <c r="DO373" s="132" t="s">
        <v>957</v>
      </c>
      <c r="DP373" s="133">
        <v>42086.595509259256</v>
      </c>
    </row>
    <row r="374" spans="1:120" ht="58" x14ac:dyDescent="0.35">
      <c r="A374" s="135">
        <v>376</v>
      </c>
      <c r="B374" s="136" t="s">
        <v>4364</v>
      </c>
      <c r="C374" s="135">
        <v>480</v>
      </c>
      <c r="D374" s="135" t="b">
        <v>1</v>
      </c>
      <c r="E374" s="136" t="s">
        <v>941</v>
      </c>
      <c r="F374" s="136" t="s">
        <v>980</v>
      </c>
      <c r="G374" s="136" t="s">
        <v>2639</v>
      </c>
      <c r="H374" s="136" t="s">
        <v>982</v>
      </c>
      <c r="I374" s="136" t="s">
        <v>4875</v>
      </c>
      <c r="J374" s="136" t="s">
        <v>980</v>
      </c>
      <c r="K374" s="136" t="s">
        <v>6</v>
      </c>
      <c r="L374" s="136" t="s">
        <v>982</v>
      </c>
      <c r="M374" s="136" t="s">
        <v>983</v>
      </c>
      <c r="N374" s="136" t="s">
        <v>984</v>
      </c>
      <c r="O374" s="136" t="s">
        <v>11043</v>
      </c>
      <c r="P374" s="136" t="s">
        <v>985</v>
      </c>
      <c r="Q374" s="136" t="s">
        <v>986</v>
      </c>
      <c r="R374" s="136" t="s">
        <v>948</v>
      </c>
      <c r="S374" s="136" t="s">
        <v>11044</v>
      </c>
      <c r="T374" s="136" t="s">
        <v>11045</v>
      </c>
      <c r="U374" s="136" t="s">
        <v>11046</v>
      </c>
      <c r="V374" s="136" t="s">
        <v>948</v>
      </c>
      <c r="W374" s="136" t="s">
        <v>948</v>
      </c>
      <c r="X374" s="136" t="s">
        <v>948</v>
      </c>
      <c r="Y374" s="136" t="s">
        <v>11047</v>
      </c>
      <c r="Z374" s="136" t="s">
        <v>11048</v>
      </c>
      <c r="AA374" s="136" t="s">
        <v>11049</v>
      </c>
      <c r="AB374" s="136" t="s">
        <v>11050</v>
      </c>
      <c r="AC374" s="136" t="s">
        <v>948</v>
      </c>
      <c r="AD374" s="136" t="s">
        <v>11050</v>
      </c>
      <c r="AE374" s="136" t="s">
        <v>11051</v>
      </c>
      <c r="AF374" s="136" t="s">
        <v>11052</v>
      </c>
      <c r="AG374" s="136" t="s">
        <v>987</v>
      </c>
      <c r="AH374" s="136" t="s">
        <v>11053</v>
      </c>
      <c r="AI374" s="136" t="s">
        <v>948</v>
      </c>
      <c r="AJ374" s="136" t="s">
        <v>3197</v>
      </c>
      <c r="AK374" s="136" t="s">
        <v>948</v>
      </c>
      <c r="AL374" s="136" t="s">
        <v>941</v>
      </c>
      <c r="AM374" s="136" t="s">
        <v>11054</v>
      </c>
      <c r="AN374" s="136" t="s">
        <v>941</v>
      </c>
      <c r="AO374" s="136" t="s">
        <v>941</v>
      </c>
      <c r="AP374" s="136" t="s">
        <v>941</v>
      </c>
      <c r="AQ374" s="136" t="s">
        <v>941</v>
      </c>
      <c r="AR374" s="136" t="s">
        <v>941</v>
      </c>
      <c r="AS374" s="136" t="s">
        <v>941</v>
      </c>
      <c r="AT374" s="136" t="s">
        <v>941</v>
      </c>
      <c r="AU374" s="136" t="s">
        <v>941</v>
      </c>
      <c r="AV374" s="136" t="s">
        <v>941</v>
      </c>
      <c r="AW374" s="136" t="s">
        <v>941</v>
      </c>
      <c r="AX374" s="136" t="s">
        <v>941</v>
      </c>
      <c r="AY374" s="136" t="s">
        <v>941</v>
      </c>
      <c r="AZ374" s="136" t="s">
        <v>941</v>
      </c>
      <c r="BA374" s="136" t="s">
        <v>941</v>
      </c>
      <c r="BB374" s="136" t="s">
        <v>941</v>
      </c>
      <c r="BC374" s="136" t="s">
        <v>941</v>
      </c>
      <c r="BD374" s="136" t="s">
        <v>941</v>
      </c>
      <c r="BE374" s="136" t="s">
        <v>941</v>
      </c>
      <c r="BF374" s="136" t="s">
        <v>941</v>
      </c>
      <c r="BG374" s="136" t="s">
        <v>941</v>
      </c>
      <c r="BH374" s="136" t="s">
        <v>941</v>
      </c>
      <c r="BI374" s="136" t="s">
        <v>941</v>
      </c>
      <c r="BJ374" s="136" t="s">
        <v>941</v>
      </c>
      <c r="BK374" s="136" t="s">
        <v>941</v>
      </c>
      <c r="BL374" s="136" t="s">
        <v>941</v>
      </c>
      <c r="BM374" s="136" t="s">
        <v>941</v>
      </c>
      <c r="BN374" s="136" t="s">
        <v>941</v>
      </c>
      <c r="BO374" s="136" t="s">
        <v>941</v>
      </c>
      <c r="BP374" s="136" t="s">
        <v>941</v>
      </c>
      <c r="BQ374" s="136" t="s">
        <v>941</v>
      </c>
      <c r="BR374" s="136" t="s">
        <v>941</v>
      </c>
      <c r="BS374" s="136" t="s">
        <v>941</v>
      </c>
      <c r="BT374" s="136" t="s">
        <v>941</v>
      </c>
      <c r="BU374" s="136" t="s">
        <v>941</v>
      </c>
      <c r="BV374" s="136" t="s">
        <v>941</v>
      </c>
      <c r="BW374" s="136" t="s">
        <v>941</v>
      </c>
      <c r="BX374" s="136" t="s">
        <v>941</v>
      </c>
      <c r="BY374" s="136" t="s">
        <v>941</v>
      </c>
      <c r="BZ374" s="136" t="s">
        <v>941</v>
      </c>
      <c r="CA374" s="136" t="s">
        <v>941</v>
      </c>
      <c r="CB374" s="136" t="s">
        <v>948</v>
      </c>
      <c r="CC374" s="136" t="s">
        <v>948</v>
      </c>
      <c r="CD374" s="136" t="s">
        <v>941</v>
      </c>
      <c r="CE374" s="136" t="s">
        <v>948</v>
      </c>
      <c r="CF374" s="136" t="s">
        <v>941</v>
      </c>
      <c r="CG374" s="136" t="s">
        <v>948</v>
      </c>
      <c r="CH374" s="136" t="s">
        <v>948</v>
      </c>
      <c r="CI374" s="136" t="s">
        <v>941</v>
      </c>
      <c r="CJ374" s="136" t="s">
        <v>941</v>
      </c>
      <c r="CK374" s="136" t="s">
        <v>941</v>
      </c>
      <c r="CL374" s="136" t="s">
        <v>941</v>
      </c>
      <c r="CM374" s="136" t="s">
        <v>941</v>
      </c>
      <c r="CN374" s="136" t="s">
        <v>948</v>
      </c>
      <c r="CO374" s="136" t="s">
        <v>540</v>
      </c>
      <c r="CP374" s="136" t="s">
        <v>941</v>
      </c>
      <c r="CQ374" s="136" t="s">
        <v>941</v>
      </c>
      <c r="CR374" s="136" t="s">
        <v>941</v>
      </c>
      <c r="CS374" s="136" t="s">
        <v>941</v>
      </c>
      <c r="CT374" s="136" t="s">
        <v>941</v>
      </c>
      <c r="CU374" s="136" t="s">
        <v>941</v>
      </c>
      <c r="CV374" s="136" t="s">
        <v>941</v>
      </c>
      <c r="CW374" s="136" t="s">
        <v>941</v>
      </c>
      <c r="CX374" s="136" t="s">
        <v>941</v>
      </c>
      <c r="CY374" s="136" t="s">
        <v>941</v>
      </c>
      <c r="CZ374" s="136" t="s">
        <v>941</v>
      </c>
      <c r="DA374" s="136" t="s">
        <v>941</v>
      </c>
      <c r="DB374" s="136" t="s">
        <v>941</v>
      </c>
      <c r="DC374" s="136" t="s">
        <v>941</v>
      </c>
      <c r="DD374" s="136" t="s">
        <v>941</v>
      </c>
      <c r="DE374" s="136" t="s">
        <v>941</v>
      </c>
      <c r="DF374" s="136" t="s">
        <v>941</v>
      </c>
      <c r="DG374" s="136" t="s">
        <v>941</v>
      </c>
      <c r="DH374" s="136" t="s">
        <v>941</v>
      </c>
      <c r="DI374" s="136" t="s">
        <v>941</v>
      </c>
      <c r="DJ374" s="136" t="s">
        <v>1353</v>
      </c>
      <c r="DK374" s="137">
        <v>42773.478113425925</v>
      </c>
      <c r="DL374" s="136" t="s">
        <v>1692</v>
      </c>
      <c r="DM374" s="137">
        <v>42849.441076388888</v>
      </c>
      <c r="DN374" s="133">
        <v>42086.595520833333</v>
      </c>
      <c r="DO374" s="132" t="s">
        <v>957</v>
      </c>
      <c r="DP374" s="133">
        <v>42086.595520833333</v>
      </c>
    </row>
    <row r="375" spans="1:120" ht="72.5" x14ac:dyDescent="0.35">
      <c r="A375" s="135">
        <v>377</v>
      </c>
      <c r="B375" s="136" t="s">
        <v>4364</v>
      </c>
      <c r="C375" s="135">
        <v>200</v>
      </c>
      <c r="D375" s="135" t="b">
        <v>1</v>
      </c>
      <c r="E375" s="136" t="s">
        <v>941</v>
      </c>
      <c r="F375" s="136" t="s">
        <v>1823</v>
      </c>
      <c r="G375" s="136" t="s">
        <v>1824</v>
      </c>
      <c r="H375" s="136" t="s">
        <v>1825</v>
      </c>
      <c r="I375" s="136" t="s">
        <v>3186</v>
      </c>
      <c r="J375" s="136" t="s">
        <v>1823</v>
      </c>
      <c r="K375" s="136" t="s">
        <v>941</v>
      </c>
      <c r="L375" s="136" t="s">
        <v>1825</v>
      </c>
      <c r="M375" s="136" t="s">
        <v>1826</v>
      </c>
      <c r="N375" s="136" t="s">
        <v>1827</v>
      </c>
      <c r="O375" s="136" t="s">
        <v>948</v>
      </c>
      <c r="P375" s="136" t="s">
        <v>948</v>
      </c>
      <c r="Q375" s="136" t="s">
        <v>948</v>
      </c>
      <c r="R375" s="136" t="s">
        <v>11055</v>
      </c>
      <c r="S375" s="136" t="s">
        <v>11055</v>
      </c>
      <c r="T375" s="136" t="s">
        <v>11056</v>
      </c>
      <c r="U375" s="136" t="s">
        <v>11057</v>
      </c>
      <c r="V375" s="136" t="s">
        <v>1828</v>
      </c>
      <c r="W375" s="136" t="s">
        <v>1829</v>
      </c>
      <c r="X375" s="136" t="s">
        <v>1830</v>
      </c>
      <c r="Y375" s="136" t="s">
        <v>11058</v>
      </c>
      <c r="Z375" s="136" t="s">
        <v>11059</v>
      </c>
      <c r="AA375" s="136" t="s">
        <v>11060</v>
      </c>
      <c r="AB375" s="136" t="s">
        <v>11061</v>
      </c>
      <c r="AC375" s="136" t="s">
        <v>1222</v>
      </c>
      <c r="AD375" s="136" t="s">
        <v>11062</v>
      </c>
      <c r="AE375" s="136" t="s">
        <v>11063</v>
      </c>
      <c r="AF375" s="136" t="s">
        <v>11064</v>
      </c>
      <c r="AG375" s="136" t="s">
        <v>1106</v>
      </c>
      <c r="AH375" s="136" t="s">
        <v>11065</v>
      </c>
      <c r="AI375" s="136" t="s">
        <v>4274</v>
      </c>
      <c r="AJ375" s="136" t="s">
        <v>948</v>
      </c>
      <c r="AK375" s="136" t="s">
        <v>948</v>
      </c>
      <c r="AL375" s="136" t="s">
        <v>941</v>
      </c>
      <c r="AM375" s="136" t="s">
        <v>11066</v>
      </c>
      <c r="AN375" s="136" t="s">
        <v>941</v>
      </c>
      <c r="AO375" s="136" t="s">
        <v>941</v>
      </c>
      <c r="AP375" s="136" t="s">
        <v>941</v>
      </c>
      <c r="AQ375" s="136" t="s">
        <v>941</v>
      </c>
      <c r="AR375" s="136" t="s">
        <v>941</v>
      </c>
      <c r="AS375" s="136" t="s">
        <v>941</v>
      </c>
      <c r="AT375" s="136" t="s">
        <v>941</v>
      </c>
      <c r="AU375" s="136" t="s">
        <v>941</v>
      </c>
      <c r="AV375" s="136" t="s">
        <v>941</v>
      </c>
      <c r="AW375" s="136" t="s">
        <v>941</v>
      </c>
      <c r="AX375" s="136" t="s">
        <v>941</v>
      </c>
      <c r="AY375" s="136" t="s">
        <v>941</v>
      </c>
      <c r="AZ375" s="136" t="s">
        <v>941</v>
      </c>
      <c r="BA375" s="136" t="s">
        <v>941</v>
      </c>
      <c r="BB375" s="136" t="s">
        <v>941</v>
      </c>
      <c r="BC375" s="136" t="s">
        <v>941</v>
      </c>
      <c r="BD375" s="136" t="s">
        <v>941</v>
      </c>
      <c r="BE375" s="136" t="s">
        <v>941</v>
      </c>
      <c r="BF375" s="136" t="s">
        <v>941</v>
      </c>
      <c r="BG375" s="136" t="s">
        <v>941</v>
      </c>
      <c r="BH375" s="136" t="s">
        <v>941</v>
      </c>
      <c r="BI375" s="136" t="s">
        <v>941</v>
      </c>
      <c r="BJ375" s="136" t="s">
        <v>941</v>
      </c>
      <c r="BK375" s="136" t="s">
        <v>941</v>
      </c>
      <c r="BL375" s="136" t="s">
        <v>941</v>
      </c>
      <c r="BM375" s="136" t="s">
        <v>941</v>
      </c>
      <c r="BN375" s="136" t="s">
        <v>941</v>
      </c>
      <c r="BO375" s="136" t="s">
        <v>941</v>
      </c>
      <c r="BP375" s="136" t="s">
        <v>941</v>
      </c>
      <c r="BQ375" s="136" t="s">
        <v>941</v>
      </c>
      <c r="BR375" s="136" t="s">
        <v>941</v>
      </c>
      <c r="BS375" s="136" t="s">
        <v>941</v>
      </c>
      <c r="BT375" s="136" t="s">
        <v>941</v>
      </c>
      <c r="BU375" s="136" t="s">
        <v>941</v>
      </c>
      <c r="BV375" s="136" t="s">
        <v>941</v>
      </c>
      <c r="BW375" s="136" t="s">
        <v>941</v>
      </c>
      <c r="BX375" s="136" t="s">
        <v>941</v>
      </c>
      <c r="BY375" s="136" t="s">
        <v>941</v>
      </c>
      <c r="BZ375" s="136" t="s">
        <v>941</v>
      </c>
      <c r="CA375" s="136" t="s">
        <v>941</v>
      </c>
      <c r="CB375" s="136" t="s">
        <v>948</v>
      </c>
      <c r="CC375" s="136" t="s">
        <v>948</v>
      </c>
      <c r="CD375" s="136" t="s">
        <v>941</v>
      </c>
      <c r="CE375" s="136" t="s">
        <v>948</v>
      </c>
      <c r="CF375" s="136" t="s">
        <v>941</v>
      </c>
      <c r="CG375" s="136" t="s">
        <v>948</v>
      </c>
      <c r="CH375" s="136" t="s">
        <v>948</v>
      </c>
      <c r="CI375" s="136" t="s">
        <v>941</v>
      </c>
      <c r="CJ375" s="136" t="s">
        <v>941</v>
      </c>
      <c r="CK375" s="136" t="s">
        <v>941</v>
      </c>
      <c r="CL375" s="136" t="s">
        <v>941</v>
      </c>
      <c r="CM375" s="136" t="s">
        <v>941</v>
      </c>
      <c r="CN375" s="136" t="s">
        <v>948</v>
      </c>
      <c r="CO375" s="136" t="s">
        <v>540</v>
      </c>
      <c r="CP375" s="136" t="s">
        <v>941</v>
      </c>
      <c r="CQ375" s="136" t="s">
        <v>941</v>
      </c>
      <c r="CR375" s="136" t="s">
        <v>941</v>
      </c>
      <c r="CS375" s="136" t="s">
        <v>941</v>
      </c>
      <c r="CT375" s="136" t="s">
        <v>941</v>
      </c>
      <c r="CU375" s="136" t="s">
        <v>941</v>
      </c>
      <c r="CV375" s="136" t="s">
        <v>941</v>
      </c>
      <c r="CW375" s="136" t="s">
        <v>941</v>
      </c>
      <c r="CX375" s="136" t="s">
        <v>941</v>
      </c>
      <c r="CY375" s="136" t="s">
        <v>941</v>
      </c>
      <c r="CZ375" s="136" t="s">
        <v>941</v>
      </c>
      <c r="DA375" s="136" t="s">
        <v>941</v>
      </c>
      <c r="DB375" s="136" t="s">
        <v>941</v>
      </c>
      <c r="DC375" s="136" t="s">
        <v>941</v>
      </c>
      <c r="DD375" s="136" t="s">
        <v>941</v>
      </c>
      <c r="DE375" s="136" t="s">
        <v>941</v>
      </c>
      <c r="DF375" s="136" t="s">
        <v>941</v>
      </c>
      <c r="DG375" s="136" t="s">
        <v>941</v>
      </c>
      <c r="DH375" s="136" t="s">
        <v>941</v>
      </c>
      <c r="DI375" s="136" t="s">
        <v>941</v>
      </c>
      <c r="DJ375" s="136" t="s">
        <v>1692</v>
      </c>
      <c r="DK375" s="137">
        <v>42773.489803240744</v>
      </c>
      <c r="DL375" s="136" t="s">
        <v>1692</v>
      </c>
      <c r="DM375" s="137">
        <v>42773.489803240744</v>
      </c>
      <c r="DN375" s="133">
        <v>42086.595543981479</v>
      </c>
      <c r="DO375" s="132" t="s">
        <v>957</v>
      </c>
      <c r="DP375" s="133">
        <v>42086.595543981479</v>
      </c>
    </row>
    <row r="376" spans="1:120" ht="58" x14ac:dyDescent="0.35">
      <c r="A376" s="135">
        <v>378</v>
      </c>
      <c r="B376" s="136" t="s">
        <v>4364</v>
      </c>
      <c r="C376" s="135">
        <v>4</v>
      </c>
      <c r="D376" s="135" t="b">
        <v>1</v>
      </c>
      <c r="E376" s="136" t="s">
        <v>941</v>
      </c>
      <c r="F376" s="136" t="s">
        <v>2286</v>
      </c>
      <c r="G376" s="136" t="s">
        <v>1572</v>
      </c>
      <c r="H376" s="136" t="s">
        <v>2285</v>
      </c>
      <c r="I376" s="136" t="s">
        <v>4875</v>
      </c>
      <c r="J376" s="136" t="s">
        <v>11067</v>
      </c>
      <c r="K376" s="136" t="s">
        <v>501</v>
      </c>
      <c r="L376" s="136" t="s">
        <v>2285</v>
      </c>
      <c r="M376" s="136" t="s">
        <v>2287</v>
      </c>
      <c r="N376" s="136" t="s">
        <v>11068</v>
      </c>
      <c r="O376" s="136" t="s">
        <v>11069</v>
      </c>
      <c r="P376" s="136" t="s">
        <v>948</v>
      </c>
      <c r="Q376" s="136" t="s">
        <v>948</v>
      </c>
      <c r="R376" s="136" t="s">
        <v>948</v>
      </c>
      <c r="S376" s="136" t="s">
        <v>11069</v>
      </c>
      <c r="T376" s="136" t="s">
        <v>11070</v>
      </c>
      <c r="U376" s="136" t="s">
        <v>11071</v>
      </c>
      <c r="V376" s="136" t="s">
        <v>11069</v>
      </c>
      <c r="W376" s="136" t="s">
        <v>11072</v>
      </c>
      <c r="X376" s="136" t="s">
        <v>11073</v>
      </c>
      <c r="Y376" s="136" t="s">
        <v>11074</v>
      </c>
      <c r="Z376" s="136" t="s">
        <v>11075</v>
      </c>
      <c r="AA376" s="136" t="s">
        <v>948</v>
      </c>
      <c r="AB376" s="136" t="s">
        <v>11076</v>
      </c>
      <c r="AC376" s="136" t="s">
        <v>948</v>
      </c>
      <c r="AD376" s="136" t="s">
        <v>11076</v>
      </c>
      <c r="AE376" s="136" t="s">
        <v>11077</v>
      </c>
      <c r="AF376" s="136" t="s">
        <v>11078</v>
      </c>
      <c r="AG376" s="136" t="s">
        <v>3921</v>
      </c>
      <c r="AH376" s="136" t="s">
        <v>11079</v>
      </c>
      <c r="AI376" s="136" t="s">
        <v>948</v>
      </c>
      <c r="AJ376" s="136" t="s">
        <v>3002</v>
      </c>
      <c r="AK376" s="136" t="s">
        <v>948</v>
      </c>
      <c r="AL376" s="136" t="s">
        <v>941</v>
      </c>
      <c r="AM376" s="136" t="s">
        <v>11080</v>
      </c>
      <c r="AN376" s="136" t="s">
        <v>941</v>
      </c>
      <c r="AO376" s="136" t="s">
        <v>941</v>
      </c>
      <c r="AP376" s="136" t="s">
        <v>941</v>
      </c>
      <c r="AQ376" s="136" t="s">
        <v>941</v>
      </c>
      <c r="AR376" s="136" t="s">
        <v>941</v>
      </c>
      <c r="AS376" s="136" t="s">
        <v>941</v>
      </c>
      <c r="AT376" s="136" t="s">
        <v>941</v>
      </c>
      <c r="AU376" s="136" t="s">
        <v>941</v>
      </c>
      <c r="AV376" s="136" t="s">
        <v>941</v>
      </c>
      <c r="AW376" s="136" t="s">
        <v>941</v>
      </c>
      <c r="AX376" s="136" t="s">
        <v>941</v>
      </c>
      <c r="AY376" s="136" t="s">
        <v>941</v>
      </c>
      <c r="AZ376" s="136" t="s">
        <v>941</v>
      </c>
      <c r="BA376" s="136" t="s">
        <v>941</v>
      </c>
      <c r="BB376" s="136" t="s">
        <v>941</v>
      </c>
      <c r="BC376" s="136" t="s">
        <v>941</v>
      </c>
      <c r="BD376" s="136" t="s">
        <v>941</v>
      </c>
      <c r="BE376" s="136" t="s">
        <v>941</v>
      </c>
      <c r="BF376" s="136" t="s">
        <v>941</v>
      </c>
      <c r="BG376" s="136" t="s">
        <v>941</v>
      </c>
      <c r="BH376" s="136" t="s">
        <v>941</v>
      </c>
      <c r="BI376" s="136" t="s">
        <v>941</v>
      </c>
      <c r="BJ376" s="136" t="s">
        <v>941</v>
      </c>
      <c r="BK376" s="136" t="s">
        <v>941</v>
      </c>
      <c r="BL376" s="136" t="s">
        <v>941</v>
      </c>
      <c r="BM376" s="136" t="s">
        <v>941</v>
      </c>
      <c r="BN376" s="136" t="s">
        <v>941</v>
      </c>
      <c r="BO376" s="136" t="s">
        <v>941</v>
      </c>
      <c r="BP376" s="136" t="s">
        <v>941</v>
      </c>
      <c r="BQ376" s="136" t="s">
        <v>941</v>
      </c>
      <c r="BR376" s="136" t="s">
        <v>941</v>
      </c>
      <c r="BS376" s="136" t="s">
        <v>941</v>
      </c>
      <c r="BT376" s="136" t="s">
        <v>941</v>
      </c>
      <c r="BU376" s="136" t="s">
        <v>941</v>
      </c>
      <c r="BV376" s="136" t="s">
        <v>941</v>
      </c>
      <c r="BW376" s="136" t="s">
        <v>941</v>
      </c>
      <c r="BX376" s="136" t="s">
        <v>941</v>
      </c>
      <c r="BY376" s="136" t="s">
        <v>941</v>
      </c>
      <c r="BZ376" s="136" t="s">
        <v>941</v>
      </c>
      <c r="CA376" s="136" t="s">
        <v>941</v>
      </c>
      <c r="CB376" s="136" t="s">
        <v>948</v>
      </c>
      <c r="CC376" s="136" t="s">
        <v>948</v>
      </c>
      <c r="CD376" s="136" t="s">
        <v>941</v>
      </c>
      <c r="CE376" s="136" t="s">
        <v>948</v>
      </c>
      <c r="CF376" s="136" t="s">
        <v>941</v>
      </c>
      <c r="CG376" s="136" t="s">
        <v>948</v>
      </c>
      <c r="CH376" s="136" t="s">
        <v>948</v>
      </c>
      <c r="CI376" s="136" t="s">
        <v>941</v>
      </c>
      <c r="CJ376" s="136" t="s">
        <v>941</v>
      </c>
      <c r="CK376" s="136" t="s">
        <v>941</v>
      </c>
      <c r="CL376" s="136" t="s">
        <v>941</v>
      </c>
      <c r="CM376" s="136" t="s">
        <v>941</v>
      </c>
      <c r="CN376" s="136" t="s">
        <v>948</v>
      </c>
      <c r="CO376" s="136" t="s">
        <v>540</v>
      </c>
      <c r="CP376" s="136" t="s">
        <v>941</v>
      </c>
      <c r="CQ376" s="136" t="s">
        <v>941</v>
      </c>
      <c r="CR376" s="136" t="s">
        <v>941</v>
      </c>
      <c r="CS376" s="136" t="s">
        <v>941</v>
      </c>
      <c r="CT376" s="136" t="s">
        <v>941</v>
      </c>
      <c r="CU376" s="136" t="s">
        <v>941</v>
      </c>
      <c r="CV376" s="136" t="s">
        <v>941</v>
      </c>
      <c r="CW376" s="136" t="s">
        <v>941</v>
      </c>
      <c r="CX376" s="136" t="s">
        <v>941</v>
      </c>
      <c r="CY376" s="136" t="s">
        <v>941</v>
      </c>
      <c r="CZ376" s="136" t="s">
        <v>941</v>
      </c>
      <c r="DA376" s="136" t="s">
        <v>941</v>
      </c>
      <c r="DB376" s="136" t="s">
        <v>941</v>
      </c>
      <c r="DC376" s="136" t="s">
        <v>941</v>
      </c>
      <c r="DD376" s="136" t="s">
        <v>941</v>
      </c>
      <c r="DE376" s="136" t="s">
        <v>941</v>
      </c>
      <c r="DF376" s="136" t="s">
        <v>941</v>
      </c>
      <c r="DG376" s="136" t="s">
        <v>941</v>
      </c>
      <c r="DH376" s="136" t="s">
        <v>941</v>
      </c>
      <c r="DI376" s="136" t="s">
        <v>941</v>
      </c>
      <c r="DJ376" s="136" t="s">
        <v>1692</v>
      </c>
      <c r="DK376" s="137">
        <v>42773.508923611109</v>
      </c>
      <c r="DL376" s="136" t="s">
        <v>1692</v>
      </c>
      <c r="DM376" s="137">
        <v>42773.508923611109</v>
      </c>
      <c r="DN376" s="133">
        <v>42086.595567129632</v>
      </c>
      <c r="DO376" s="132" t="s">
        <v>957</v>
      </c>
      <c r="DP376" s="133">
        <v>42086.595567129632</v>
      </c>
    </row>
    <row r="377" spans="1:120" ht="72.5" x14ac:dyDescent="0.35">
      <c r="A377" s="135">
        <v>379</v>
      </c>
      <c r="B377" s="136" t="s">
        <v>4364</v>
      </c>
      <c r="C377" s="135">
        <v>418</v>
      </c>
      <c r="D377" s="135" t="b">
        <v>1</v>
      </c>
      <c r="E377" s="136" t="s">
        <v>1196</v>
      </c>
      <c r="F377" s="136" t="s">
        <v>2680</v>
      </c>
      <c r="G377" s="136" t="s">
        <v>1972</v>
      </c>
      <c r="H377" s="136" t="s">
        <v>2681</v>
      </c>
      <c r="I377" s="136" t="s">
        <v>941</v>
      </c>
      <c r="J377" s="136" t="s">
        <v>3993</v>
      </c>
      <c r="K377" s="136" t="s">
        <v>215</v>
      </c>
      <c r="L377" s="136" t="s">
        <v>3994</v>
      </c>
      <c r="M377" s="136" t="s">
        <v>2682</v>
      </c>
      <c r="N377" s="136" t="s">
        <v>3995</v>
      </c>
      <c r="O377" s="136" t="s">
        <v>11081</v>
      </c>
      <c r="P377" s="136" t="s">
        <v>11082</v>
      </c>
      <c r="Q377" s="136" t="s">
        <v>11083</v>
      </c>
      <c r="R377" s="136" t="s">
        <v>11084</v>
      </c>
      <c r="S377" s="136" t="s">
        <v>11085</v>
      </c>
      <c r="T377" s="136" t="s">
        <v>11086</v>
      </c>
      <c r="U377" s="136" t="s">
        <v>11087</v>
      </c>
      <c r="V377" s="136" t="s">
        <v>11088</v>
      </c>
      <c r="W377" s="136" t="s">
        <v>11089</v>
      </c>
      <c r="X377" s="136" t="s">
        <v>11090</v>
      </c>
      <c r="Y377" s="136" t="s">
        <v>11091</v>
      </c>
      <c r="Z377" s="136" t="s">
        <v>11092</v>
      </c>
      <c r="AA377" s="136" t="s">
        <v>11093</v>
      </c>
      <c r="AB377" s="136" t="s">
        <v>11094</v>
      </c>
      <c r="AC377" s="136" t="s">
        <v>11095</v>
      </c>
      <c r="AD377" s="136" t="s">
        <v>11096</v>
      </c>
      <c r="AE377" s="136" t="s">
        <v>11097</v>
      </c>
      <c r="AF377" s="136" t="s">
        <v>11098</v>
      </c>
      <c r="AG377" s="136" t="s">
        <v>11099</v>
      </c>
      <c r="AH377" s="136" t="s">
        <v>11100</v>
      </c>
      <c r="AI377" s="136" t="s">
        <v>11101</v>
      </c>
      <c r="AJ377" s="136" t="s">
        <v>11102</v>
      </c>
      <c r="AK377" s="136" t="s">
        <v>948</v>
      </c>
      <c r="AL377" s="136" t="s">
        <v>941</v>
      </c>
      <c r="AM377" s="136" t="s">
        <v>11103</v>
      </c>
      <c r="AN377" s="136" t="s">
        <v>11081</v>
      </c>
      <c r="AO377" s="136" t="s">
        <v>11082</v>
      </c>
      <c r="AP377" s="136" t="s">
        <v>11083</v>
      </c>
      <c r="AQ377" s="136" t="s">
        <v>11084</v>
      </c>
      <c r="AR377" s="136" t="s">
        <v>11085</v>
      </c>
      <c r="AS377" s="136" t="s">
        <v>11086</v>
      </c>
      <c r="AT377" s="136" t="s">
        <v>11087</v>
      </c>
      <c r="AU377" s="136" t="s">
        <v>941</v>
      </c>
      <c r="AV377" s="136" t="s">
        <v>941</v>
      </c>
      <c r="AW377" s="136" t="s">
        <v>941</v>
      </c>
      <c r="AX377" s="136" t="s">
        <v>11091</v>
      </c>
      <c r="AY377" s="136" t="s">
        <v>11092</v>
      </c>
      <c r="AZ377" s="136" t="s">
        <v>11093</v>
      </c>
      <c r="BA377" s="136" t="s">
        <v>11094</v>
      </c>
      <c r="BB377" s="136" t="s">
        <v>11095</v>
      </c>
      <c r="BC377" s="136" t="s">
        <v>11096</v>
      </c>
      <c r="BD377" s="136" t="s">
        <v>11097</v>
      </c>
      <c r="BE377" s="136" t="s">
        <v>11098</v>
      </c>
      <c r="BF377" s="136" t="s">
        <v>11100</v>
      </c>
      <c r="BG377" s="136" t="s">
        <v>11101</v>
      </c>
      <c r="BH377" s="136" t="s">
        <v>11102</v>
      </c>
      <c r="BI377" s="136" t="s">
        <v>948</v>
      </c>
      <c r="BJ377" s="136" t="s">
        <v>11103</v>
      </c>
      <c r="BK377" s="136" t="s">
        <v>11104</v>
      </c>
      <c r="BL377" s="136" t="s">
        <v>11105</v>
      </c>
      <c r="BM377" s="136" t="s">
        <v>1071</v>
      </c>
      <c r="BN377" s="136" t="s">
        <v>941</v>
      </c>
      <c r="BO377" s="136" t="s">
        <v>941</v>
      </c>
      <c r="BP377" s="136" t="s">
        <v>1201</v>
      </c>
      <c r="BQ377" s="136" t="s">
        <v>11106</v>
      </c>
      <c r="BR377" s="136" t="s">
        <v>3997</v>
      </c>
      <c r="BS377" s="136" t="s">
        <v>11107</v>
      </c>
      <c r="BT377" s="136" t="s">
        <v>941</v>
      </c>
      <c r="BU377" s="136" t="s">
        <v>941</v>
      </c>
      <c r="BV377" s="136" t="s">
        <v>941</v>
      </c>
      <c r="BW377" s="136" t="s">
        <v>941</v>
      </c>
      <c r="BX377" s="136" t="s">
        <v>941</v>
      </c>
      <c r="BY377" s="136" t="s">
        <v>941</v>
      </c>
      <c r="BZ377" s="136" t="s">
        <v>941</v>
      </c>
      <c r="CA377" s="136" t="s">
        <v>941</v>
      </c>
      <c r="CB377" s="136" t="s">
        <v>11108</v>
      </c>
      <c r="CC377" s="136" t="s">
        <v>956</v>
      </c>
      <c r="CD377" s="136" t="s">
        <v>11109</v>
      </c>
      <c r="CE377" s="136" t="s">
        <v>948</v>
      </c>
      <c r="CF377" s="136" t="s">
        <v>941</v>
      </c>
      <c r="CG377" s="136" t="s">
        <v>11109</v>
      </c>
      <c r="CH377" s="136" t="s">
        <v>1227</v>
      </c>
      <c r="CI377" s="136" t="s">
        <v>11110</v>
      </c>
      <c r="CJ377" s="136" t="s">
        <v>941</v>
      </c>
      <c r="CK377" s="136" t="s">
        <v>941</v>
      </c>
      <c r="CL377" s="136" t="s">
        <v>941</v>
      </c>
      <c r="CM377" s="136" t="s">
        <v>11110</v>
      </c>
      <c r="CN377" s="136" t="s">
        <v>11110</v>
      </c>
      <c r="CO377" s="136" t="s">
        <v>3998</v>
      </c>
      <c r="CP377" s="136" t="s">
        <v>941</v>
      </c>
      <c r="CQ377" s="136" t="s">
        <v>941</v>
      </c>
      <c r="CR377" s="136" t="s">
        <v>941</v>
      </c>
      <c r="CS377" s="136" t="s">
        <v>941</v>
      </c>
      <c r="CT377" s="136" t="s">
        <v>941</v>
      </c>
      <c r="CU377" s="136" t="s">
        <v>941</v>
      </c>
      <c r="CV377" s="136" t="s">
        <v>941</v>
      </c>
      <c r="CW377" s="136" t="s">
        <v>941</v>
      </c>
      <c r="CX377" s="136" t="s">
        <v>941</v>
      </c>
      <c r="CY377" s="136" t="s">
        <v>941</v>
      </c>
      <c r="CZ377" s="136" t="s">
        <v>941</v>
      </c>
      <c r="DA377" s="136" t="s">
        <v>941</v>
      </c>
      <c r="DB377" s="136" t="s">
        <v>941</v>
      </c>
      <c r="DC377" s="136" t="s">
        <v>941</v>
      </c>
      <c r="DD377" s="136" t="s">
        <v>941</v>
      </c>
      <c r="DE377" s="136" t="s">
        <v>941</v>
      </c>
      <c r="DF377" s="136" t="s">
        <v>941</v>
      </c>
      <c r="DG377" s="136" t="s">
        <v>941</v>
      </c>
      <c r="DH377" s="136" t="s">
        <v>941</v>
      </c>
      <c r="DI377" s="136" t="s">
        <v>941</v>
      </c>
      <c r="DJ377" s="136" t="s">
        <v>1692</v>
      </c>
      <c r="DK377" s="137">
        <v>42773.511064814818</v>
      </c>
      <c r="DL377" s="136" t="s">
        <v>1692</v>
      </c>
      <c r="DM377" s="137">
        <v>42773.511064814818</v>
      </c>
      <c r="DN377" s="133">
        <v>42086.595590277779</v>
      </c>
      <c r="DO377" s="132" t="s">
        <v>957</v>
      </c>
      <c r="DP377" s="133">
        <v>42086.595590277779</v>
      </c>
    </row>
    <row r="378" spans="1:120" ht="43.5" x14ac:dyDescent="0.35">
      <c r="A378" s="135">
        <v>380</v>
      </c>
      <c r="B378" s="136" t="s">
        <v>4364</v>
      </c>
      <c r="C378" s="135">
        <v>485</v>
      </c>
      <c r="D378" s="135" t="b">
        <v>1</v>
      </c>
      <c r="E378" s="136" t="s">
        <v>941</v>
      </c>
      <c r="F378" s="136" t="s">
        <v>11111</v>
      </c>
      <c r="G378" s="136" t="s">
        <v>1850</v>
      </c>
      <c r="H378" s="136" t="s">
        <v>11112</v>
      </c>
      <c r="I378" s="136" t="s">
        <v>4384</v>
      </c>
      <c r="J378" s="136" t="s">
        <v>3999</v>
      </c>
      <c r="K378" s="136" t="s">
        <v>530</v>
      </c>
      <c r="L378" s="136" t="s">
        <v>11113</v>
      </c>
      <c r="M378" s="136" t="s">
        <v>941</v>
      </c>
      <c r="N378" s="136" t="s">
        <v>4000</v>
      </c>
      <c r="O378" s="136" t="s">
        <v>11114</v>
      </c>
      <c r="P378" s="136" t="s">
        <v>11115</v>
      </c>
      <c r="Q378" s="136" t="s">
        <v>11116</v>
      </c>
      <c r="R378" s="136" t="s">
        <v>11117</v>
      </c>
      <c r="S378" s="136" t="s">
        <v>11118</v>
      </c>
      <c r="T378" s="136" t="s">
        <v>11119</v>
      </c>
      <c r="U378" s="136" t="s">
        <v>11120</v>
      </c>
      <c r="V378" s="136" t="s">
        <v>11121</v>
      </c>
      <c r="W378" s="136" t="s">
        <v>11122</v>
      </c>
      <c r="X378" s="136" t="s">
        <v>11123</v>
      </c>
      <c r="Y378" s="136" t="s">
        <v>11124</v>
      </c>
      <c r="Z378" s="136" t="s">
        <v>11125</v>
      </c>
      <c r="AA378" s="136" t="s">
        <v>11126</v>
      </c>
      <c r="AB378" s="136" t="s">
        <v>11127</v>
      </c>
      <c r="AC378" s="136" t="s">
        <v>11128</v>
      </c>
      <c r="AD378" s="136" t="s">
        <v>11129</v>
      </c>
      <c r="AE378" s="136" t="s">
        <v>11130</v>
      </c>
      <c r="AF378" s="136" t="s">
        <v>11131</v>
      </c>
      <c r="AG378" s="136" t="s">
        <v>11132</v>
      </c>
      <c r="AH378" s="136" t="s">
        <v>11133</v>
      </c>
      <c r="AI378" s="136" t="s">
        <v>11134</v>
      </c>
      <c r="AJ378" s="136" t="s">
        <v>11135</v>
      </c>
      <c r="AK378" s="136" t="s">
        <v>11136</v>
      </c>
      <c r="AL378" s="136" t="s">
        <v>941</v>
      </c>
      <c r="AM378" s="136" t="s">
        <v>11137</v>
      </c>
      <c r="AN378" s="136" t="s">
        <v>941</v>
      </c>
      <c r="AO378" s="136" t="s">
        <v>941</v>
      </c>
      <c r="AP378" s="136" t="s">
        <v>941</v>
      </c>
      <c r="AQ378" s="136" t="s">
        <v>941</v>
      </c>
      <c r="AR378" s="136" t="s">
        <v>941</v>
      </c>
      <c r="AS378" s="136" t="s">
        <v>941</v>
      </c>
      <c r="AT378" s="136" t="s">
        <v>941</v>
      </c>
      <c r="AU378" s="136" t="s">
        <v>941</v>
      </c>
      <c r="AV378" s="136" t="s">
        <v>941</v>
      </c>
      <c r="AW378" s="136" t="s">
        <v>941</v>
      </c>
      <c r="AX378" s="136" t="s">
        <v>941</v>
      </c>
      <c r="AY378" s="136" t="s">
        <v>941</v>
      </c>
      <c r="AZ378" s="136" t="s">
        <v>941</v>
      </c>
      <c r="BA378" s="136" t="s">
        <v>941</v>
      </c>
      <c r="BB378" s="136" t="s">
        <v>941</v>
      </c>
      <c r="BC378" s="136" t="s">
        <v>941</v>
      </c>
      <c r="BD378" s="136" t="s">
        <v>941</v>
      </c>
      <c r="BE378" s="136" t="s">
        <v>941</v>
      </c>
      <c r="BF378" s="136" t="s">
        <v>941</v>
      </c>
      <c r="BG378" s="136" t="s">
        <v>941</v>
      </c>
      <c r="BH378" s="136" t="s">
        <v>941</v>
      </c>
      <c r="BI378" s="136" t="s">
        <v>941</v>
      </c>
      <c r="BJ378" s="136" t="s">
        <v>941</v>
      </c>
      <c r="BK378" s="136" t="s">
        <v>11138</v>
      </c>
      <c r="BL378" s="136" t="s">
        <v>941</v>
      </c>
      <c r="BM378" s="136" t="s">
        <v>941</v>
      </c>
      <c r="BN378" s="136" t="s">
        <v>941</v>
      </c>
      <c r="BO378" s="136" t="s">
        <v>9053</v>
      </c>
      <c r="BP378" s="136" t="s">
        <v>941</v>
      </c>
      <c r="BQ378" s="136" t="s">
        <v>941</v>
      </c>
      <c r="BR378" s="136" t="s">
        <v>2422</v>
      </c>
      <c r="BS378" s="136" t="s">
        <v>2393</v>
      </c>
      <c r="BT378" s="136" t="s">
        <v>941</v>
      </c>
      <c r="BU378" s="136" t="s">
        <v>941</v>
      </c>
      <c r="BV378" s="136" t="s">
        <v>941</v>
      </c>
      <c r="BW378" s="136" t="s">
        <v>941</v>
      </c>
      <c r="BX378" s="136" t="s">
        <v>941</v>
      </c>
      <c r="BY378" s="136" t="s">
        <v>941</v>
      </c>
      <c r="BZ378" s="136" t="s">
        <v>941</v>
      </c>
      <c r="CA378" s="136" t="s">
        <v>941</v>
      </c>
      <c r="CB378" s="136" t="s">
        <v>11139</v>
      </c>
      <c r="CC378" s="136" t="s">
        <v>956</v>
      </c>
      <c r="CD378" s="136" t="s">
        <v>11140</v>
      </c>
      <c r="CE378" s="136" t="s">
        <v>2731</v>
      </c>
      <c r="CF378" s="136" t="s">
        <v>11141</v>
      </c>
      <c r="CG378" s="136" t="s">
        <v>11142</v>
      </c>
      <c r="CH378" s="136" t="s">
        <v>948</v>
      </c>
      <c r="CI378" s="136" t="s">
        <v>941</v>
      </c>
      <c r="CJ378" s="136" t="s">
        <v>941</v>
      </c>
      <c r="CK378" s="136" t="s">
        <v>941</v>
      </c>
      <c r="CL378" s="136" t="s">
        <v>941</v>
      </c>
      <c r="CM378" s="136" t="s">
        <v>941</v>
      </c>
      <c r="CN378" s="136" t="s">
        <v>948</v>
      </c>
      <c r="CO378" s="136" t="s">
        <v>540</v>
      </c>
      <c r="CP378" s="136" t="s">
        <v>941</v>
      </c>
      <c r="CQ378" s="136" t="s">
        <v>941</v>
      </c>
      <c r="CR378" s="136" t="s">
        <v>941</v>
      </c>
      <c r="CS378" s="136" t="s">
        <v>941</v>
      </c>
      <c r="CT378" s="136" t="s">
        <v>941</v>
      </c>
      <c r="CU378" s="136" t="s">
        <v>941</v>
      </c>
      <c r="CV378" s="136" t="s">
        <v>941</v>
      </c>
      <c r="CW378" s="136" t="s">
        <v>941</v>
      </c>
      <c r="CX378" s="136" t="s">
        <v>941</v>
      </c>
      <c r="CY378" s="136" t="s">
        <v>941</v>
      </c>
      <c r="CZ378" s="136" t="s">
        <v>941</v>
      </c>
      <c r="DA378" s="136" t="s">
        <v>941</v>
      </c>
      <c r="DB378" s="136" t="s">
        <v>941</v>
      </c>
      <c r="DC378" s="136" t="s">
        <v>941</v>
      </c>
      <c r="DD378" s="136" t="s">
        <v>941</v>
      </c>
      <c r="DE378" s="136" t="s">
        <v>941</v>
      </c>
      <c r="DF378" s="136" t="s">
        <v>941</v>
      </c>
      <c r="DG378" s="136" t="s">
        <v>941</v>
      </c>
      <c r="DH378" s="136" t="s">
        <v>941</v>
      </c>
      <c r="DI378" s="136" t="s">
        <v>941</v>
      </c>
      <c r="DJ378" s="136" t="s">
        <v>1353</v>
      </c>
      <c r="DK378" s="137">
        <v>42773.558136574073</v>
      </c>
      <c r="DL378" s="136" t="s">
        <v>1353</v>
      </c>
      <c r="DM378" s="137">
        <v>42773.558136574073</v>
      </c>
      <c r="DN378" s="133">
        <v>42086.595601851855</v>
      </c>
      <c r="DO378" s="132" t="s">
        <v>957</v>
      </c>
      <c r="DP378" s="133">
        <v>42086.595601851855</v>
      </c>
    </row>
    <row r="379" spans="1:120" ht="29" x14ac:dyDescent="0.35">
      <c r="A379" s="135">
        <v>381</v>
      </c>
      <c r="B379" s="136" t="s">
        <v>4364</v>
      </c>
      <c r="C379" s="135">
        <v>2</v>
      </c>
      <c r="D379" s="135" t="b">
        <v>1</v>
      </c>
      <c r="E379" s="136" t="s">
        <v>941</v>
      </c>
      <c r="F379" s="136" t="s">
        <v>2029</v>
      </c>
      <c r="G379" s="136" t="s">
        <v>943</v>
      </c>
      <c r="H379" s="136" t="s">
        <v>2030</v>
      </c>
      <c r="I379" s="136" t="s">
        <v>10155</v>
      </c>
      <c r="J379" s="136" t="s">
        <v>941</v>
      </c>
      <c r="K379" s="136" t="s">
        <v>437</v>
      </c>
      <c r="L379" s="136" t="s">
        <v>941</v>
      </c>
      <c r="M379" s="136" t="s">
        <v>941</v>
      </c>
      <c r="N379" s="136" t="s">
        <v>941</v>
      </c>
      <c r="O379" s="136" t="s">
        <v>11143</v>
      </c>
      <c r="P379" s="136" t="s">
        <v>11144</v>
      </c>
      <c r="Q379" s="136" t="s">
        <v>948</v>
      </c>
      <c r="R379" s="136" t="s">
        <v>948</v>
      </c>
      <c r="S379" s="136" t="s">
        <v>11145</v>
      </c>
      <c r="T379" s="136" t="s">
        <v>11146</v>
      </c>
      <c r="U379" s="136" t="s">
        <v>11147</v>
      </c>
      <c r="V379" s="136" t="s">
        <v>948</v>
      </c>
      <c r="W379" s="136" t="s">
        <v>948</v>
      </c>
      <c r="X379" s="136" t="s">
        <v>948</v>
      </c>
      <c r="Y379" s="136" t="s">
        <v>11148</v>
      </c>
      <c r="Z379" s="136" t="s">
        <v>11149</v>
      </c>
      <c r="AA379" s="136" t="s">
        <v>11150</v>
      </c>
      <c r="AB379" s="136" t="s">
        <v>11151</v>
      </c>
      <c r="AC379" s="136" t="s">
        <v>948</v>
      </c>
      <c r="AD379" s="136" t="s">
        <v>11151</v>
      </c>
      <c r="AE379" s="136" t="s">
        <v>11152</v>
      </c>
      <c r="AF379" s="136" t="s">
        <v>11153</v>
      </c>
      <c r="AG379" s="136" t="s">
        <v>2230</v>
      </c>
      <c r="AH379" s="136" t="s">
        <v>11154</v>
      </c>
      <c r="AI379" s="136" t="s">
        <v>11155</v>
      </c>
      <c r="AJ379" s="136" t="s">
        <v>1596</v>
      </c>
      <c r="AK379" s="136" t="s">
        <v>948</v>
      </c>
      <c r="AL379" s="136" t="s">
        <v>941</v>
      </c>
      <c r="AM379" s="136" t="s">
        <v>11156</v>
      </c>
      <c r="AN379" s="136" t="s">
        <v>11143</v>
      </c>
      <c r="AO379" s="136" t="s">
        <v>11144</v>
      </c>
      <c r="AP379" s="136" t="s">
        <v>948</v>
      </c>
      <c r="AQ379" s="136" t="s">
        <v>948</v>
      </c>
      <c r="AR379" s="136" t="s">
        <v>11145</v>
      </c>
      <c r="AS379" s="136" t="s">
        <v>11146</v>
      </c>
      <c r="AT379" s="136" t="s">
        <v>11147</v>
      </c>
      <c r="AU379" s="136" t="s">
        <v>941</v>
      </c>
      <c r="AV379" s="136" t="s">
        <v>941</v>
      </c>
      <c r="AW379" s="136" t="s">
        <v>941</v>
      </c>
      <c r="AX379" s="136" t="s">
        <v>11148</v>
      </c>
      <c r="AY379" s="136" t="s">
        <v>11149</v>
      </c>
      <c r="AZ379" s="136" t="s">
        <v>11150</v>
      </c>
      <c r="BA379" s="136" t="s">
        <v>11151</v>
      </c>
      <c r="BB379" s="136" t="s">
        <v>948</v>
      </c>
      <c r="BC379" s="136" t="s">
        <v>11151</v>
      </c>
      <c r="BD379" s="136" t="s">
        <v>11152</v>
      </c>
      <c r="BE379" s="136" t="s">
        <v>11153</v>
      </c>
      <c r="BF379" s="136" t="s">
        <v>11154</v>
      </c>
      <c r="BG379" s="136" t="s">
        <v>11155</v>
      </c>
      <c r="BH379" s="136" t="s">
        <v>1596</v>
      </c>
      <c r="BI379" s="136" t="s">
        <v>948</v>
      </c>
      <c r="BJ379" s="136" t="s">
        <v>11156</v>
      </c>
      <c r="BK379" s="136" t="s">
        <v>941</v>
      </c>
      <c r="BL379" s="136" t="s">
        <v>941</v>
      </c>
      <c r="BM379" s="136" t="s">
        <v>941</v>
      </c>
      <c r="BN379" s="136" t="s">
        <v>941</v>
      </c>
      <c r="BO379" s="136" t="s">
        <v>941</v>
      </c>
      <c r="BP379" s="136" t="s">
        <v>941</v>
      </c>
      <c r="BQ379" s="136" t="s">
        <v>941</v>
      </c>
      <c r="BR379" s="136" t="s">
        <v>941</v>
      </c>
      <c r="BS379" s="136" t="s">
        <v>941</v>
      </c>
      <c r="BT379" s="136" t="s">
        <v>941</v>
      </c>
      <c r="BU379" s="136" t="s">
        <v>941</v>
      </c>
      <c r="BV379" s="136" t="s">
        <v>941</v>
      </c>
      <c r="BW379" s="136" t="s">
        <v>941</v>
      </c>
      <c r="BX379" s="136" t="s">
        <v>941</v>
      </c>
      <c r="BY379" s="136" t="s">
        <v>941</v>
      </c>
      <c r="BZ379" s="136" t="s">
        <v>941</v>
      </c>
      <c r="CA379" s="136" t="s">
        <v>941</v>
      </c>
      <c r="CB379" s="136" t="s">
        <v>948</v>
      </c>
      <c r="CC379" s="136" t="s">
        <v>948</v>
      </c>
      <c r="CD379" s="136" t="s">
        <v>941</v>
      </c>
      <c r="CE379" s="136" t="s">
        <v>948</v>
      </c>
      <c r="CF379" s="136" t="s">
        <v>941</v>
      </c>
      <c r="CG379" s="136" t="s">
        <v>948</v>
      </c>
      <c r="CH379" s="136" t="s">
        <v>948</v>
      </c>
      <c r="CI379" s="136" t="s">
        <v>941</v>
      </c>
      <c r="CJ379" s="136" t="s">
        <v>941</v>
      </c>
      <c r="CK379" s="136" t="s">
        <v>941</v>
      </c>
      <c r="CL379" s="136" t="s">
        <v>941</v>
      </c>
      <c r="CM379" s="136" t="s">
        <v>941</v>
      </c>
      <c r="CN379" s="136" t="s">
        <v>948</v>
      </c>
      <c r="CO379" s="136" t="s">
        <v>540</v>
      </c>
      <c r="CP379" s="136" t="s">
        <v>941</v>
      </c>
      <c r="CQ379" s="136" t="s">
        <v>941</v>
      </c>
      <c r="CR379" s="136" t="s">
        <v>941</v>
      </c>
      <c r="CS379" s="136" t="s">
        <v>941</v>
      </c>
      <c r="CT379" s="136" t="s">
        <v>941</v>
      </c>
      <c r="CU379" s="136" t="s">
        <v>941</v>
      </c>
      <c r="CV379" s="136" t="s">
        <v>941</v>
      </c>
      <c r="CW379" s="136" t="s">
        <v>941</v>
      </c>
      <c r="CX379" s="136" t="s">
        <v>941</v>
      </c>
      <c r="CY379" s="136" t="s">
        <v>941</v>
      </c>
      <c r="CZ379" s="136" t="s">
        <v>941</v>
      </c>
      <c r="DA379" s="136" t="s">
        <v>941</v>
      </c>
      <c r="DB379" s="136" t="s">
        <v>941</v>
      </c>
      <c r="DC379" s="136" t="s">
        <v>941</v>
      </c>
      <c r="DD379" s="136" t="s">
        <v>941</v>
      </c>
      <c r="DE379" s="136" t="s">
        <v>941</v>
      </c>
      <c r="DF379" s="136" t="s">
        <v>941</v>
      </c>
      <c r="DG379" s="136" t="s">
        <v>941</v>
      </c>
      <c r="DH379" s="136" t="s">
        <v>941</v>
      </c>
      <c r="DI379" s="136" t="s">
        <v>941</v>
      </c>
      <c r="DJ379" s="136" t="s">
        <v>1353</v>
      </c>
      <c r="DK379" s="137">
        <v>42773.574236111112</v>
      </c>
      <c r="DL379" s="136" t="s">
        <v>1353</v>
      </c>
      <c r="DM379" s="137">
        <v>42773.574236111112</v>
      </c>
      <c r="DN379" s="133">
        <v>42086.595636574071</v>
      </c>
      <c r="DO379" s="132" t="s">
        <v>1111</v>
      </c>
      <c r="DP379" s="133">
        <v>42118.431967592594</v>
      </c>
    </row>
    <row r="380" spans="1:120" ht="43.5" x14ac:dyDescent="0.35">
      <c r="A380" s="135">
        <v>382</v>
      </c>
      <c r="B380" s="136" t="s">
        <v>4364</v>
      </c>
      <c r="C380" s="135">
        <v>514</v>
      </c>
      <c r="D380" s="135" t="b">
        <v>1</v>
      </c>
      <c r="E380" s="136" t="s">
        <v>941</v>
      </c>
      <c r="F380" s="136" t="s">
        <v>11157</v>
      </c>
      <c r="G380" s="136" t="s">
        <v>981</v>
      </c>
      <c r="H380" s="136" t="s">
        <v>2758</v>
      </c>
      <c r="I380" s="136" t="s">
        <v>7009</v>
      </c>
      <c r="J380" s="136" t="s">
        <v>11157</v>
      </c>
      <c r="K380" s="136" t="s">
        <v>184</v>
      </c>
      <c r="L380" s="136" t="s">
        <v>2758</v>
      </c>
      <c r="M380" s="136" t="s">
        <v>2758</v>
      </c>
      <c r="N380" s="136" t="s">
        <v>2759</v>
      </c>
      <c r="O380" s="136" t="s">
        <v>11158</v>
      </c>
      <c r="P380" s="136" t="s">
        <v>948</v>
      </c>
      <c r="Q380" s="136" t="s">
        <v>948</v>
      </c>
      <c r="R380" s="136" t="s">
        <v>948</v>
      </c>
      <c r="S380" s="136" t="s">
        <v>11158</v>
      </c>
      <c r="T380" s="136" t="s">
        <v>11159</v>
      </c>
      <c r="U380" s="136" t="s">
        <v>11160</v>
      </c>
      <c r="V380" s="136" t="s">
        <v>948</v>
      </c>
      <c r="W380" s="136" t="s">
        <v>948</v>
      </c>
      <c r="X380" s="136" t="s">
        <v>948</v>
      </c>
      <c r="Y380" s="136" t="s">
        <v>2760</v>
      </c>
      <c r="Z380" s="136" t="s">
        <v>11161</v>
      </c>
      <c r="AA380" s="136" t="s">
        <v>948</v>
      </c>
      <c r="AB380" s="136" t="s">
        <v>11162</v>
      </c>
      <c r="AC380" s="136" t="s">
        <v>948</v>
      </c>
      <c r="AD380" s="136" t="s">
        <v>11162</v>
      </c>
      <c r="AE380" s="136" t="s">
        <v>11163</v>
      </c>
      <c r="AF380" s="136" t="s">
        <v>11164</v>
      </c>
      <c r="AG380" s="136" t="s">
        <v>4190</v>
      </c>
      <c r="AH380" s="136" t="s">
        <v>11165</v>
      </c>
      <c r="AI380" s="136" t="s">
        <v>948</v>
      </c>
      <c r="AJ380" s="136" t="s">
        <v>11166</v>
      </c>
      <c r="AK380" s="136" t="s">
        <v>948</v>
      </c>
      <c r="AL380" s="136" t="s">
        <v>941</v>
      </c>
      <c r="AM380" s="136" t="s">
        <v>11167</v>
      </c>
      <c r="AN380" s="136" t="s">
        <v>941</v>
      </c>
      <c r="AO380" s="136" t="s">
        <v>941</v>
      </c>
      <c r="AP380" s="136" t="s">
        <v>941</v>
      </c>
      <c r="AQ380" s="136" t="s">
        <v>941</v>
      </c>
      <c r="AR380" s="136" t="s">
        <v>941</v>
      </c>
      <c r="AS380" s="136" t="s">
        <v>941</v>
      </c>
      <c r="AT380" s="136" t="s">
        <v>941</v>
      </c>
      <c r="AU380" s="136" t="s">
        <v>941</v>
      </c>
      <c r="AV380" s="136" t="s">
        <v>941</v>
      </c>
      <c r="AW380" s="136" t="s">
        <v>941</v>
      </c>
      <c r="AX380" s="136" t="s">
        <v>941</v>
      </c>
      <c r="AY380" s="136" t="s">
        <v>941</v>
      </c>
      <c r="AZ380" s="136" t="s">
        <v>941</v>
      </c>
      <c r="BA380" s="136" t="s">
        <v>941</v>
      </c>
      <c r="BB380" s="136" t="s">
        <v>941</v>
      </c>
      <c r="BC380" s="136" t="s">
        <v>941</v>
      </c>
      <c r="BD380" s="136" t="s">
        <v>941</v>
      </c>
      <c r="BE380" s="136" t="s">
        <v>941</v>
      </c>
      <c r="BF380" s="136" t="s">
        <v>941</v>
      </c>
      <c r="BG380" s="136" t="s">
        <v>941</v>
      </c>
      <c r="BH380" s="136" t="s">
        <v>941</v>
      </c>
      <c r="BI380" s="136" t="s">
        <v>941</v>
      </c>
      <c r="BJ380" s="136" t="s">
        <v>941</v>
      </c>
      <c r="BK380" s="136" t="s">
        <v>941</v>
      </c>
      <c r="BL380" s="136" t="s">
        <v>941</v>
      </c>
      <c r="BM380" s="136" t="s">
        <v>941</v>
      </c>
      <c r="BN380" s="136" t="s">
        <v>941</v>
      </c>
      <c r="BO380" s="136" t="s">
        <v>941</v>
      </c>
      <c r="BP380" s="136" t="s">
        <v>941</v>
      </c>
      <c r="BQ380" s="136" t="s">
        <v>941</v>
      </c>
      <c r="BR380" s="136" t="s">
        <v>941</v>
      </c>
      <c r="BS380" s="136" t="s">
        <v>941</v>
      </c>
      <c r="BT380" s="136" t="s">
        <v>941</v>
      </c>
      <c r="BU380" s="136" t="s">
        <v>941</v>
      </c>
      <c r="BV380" s="136" t="s">
        <v>941</v>
      </c>
      <c r="BW380" s="136" t="s">
        <v>941</v>
      </c>
      <c r="BX380" s="136" t="s">
        <v>941</v>
      </c>
      <c r="BY380" s="136" t="s">
        <v>941</v>
      </c>
      <c r="BZ380" s="136" t="s">
        <v>941</v>
      </c>
      <c r="CA380" s="136" t="s">
        <v>941</v>
      </c>
      <c r="CB380" s="136" t="s">
        <v>948</v>
      </c>
      <c r="CC380" s="136" t="s">
        <v>948</v>
      </c>
      <c r="CD380" s="136" t="s">
        <v>941</v>
      </c>
      <c r="CE380" s="136" t="s">
        <v>948</v>
      </c>
      <c r="CF380" s="136" t="s">
        <v>941</v>
      </c>
      <c r="CG380" s="136" t="s">
        <v>948</v>
      </c>
      <c r="CH380" s="136" t="s">
        <v>948</v>
      </c>
      <c r="CI380" s="136" t="s">
        <v>941</v>
      </c>
      <c r="CJ380" s="136" t="s">
        <v>941</v>
      </c>
      <c r="CK380" s="136" t="s">
        <v>941</v>
      </c>
      <c r="CL380" s="136" t="s">
        <v>941</v>
      </c>
      <c r="CM380" s="136" t="s">
        <v>941</v>
      </c>
      <c r="CN380" s="136" t="s">
        <v>948</v>
      </c>
      <c r="CO380" s="136" t="s">
        <v>540</v>
      </c>
      <c r="CP380" s="136" t="s">
        <v>941</v>
      </c>
      <c r="CQ380" s="136" t="s">
        <v>941</v>
      </c>
      <c r="CR380" s="136" t="s">
        <v>941</v>
      </c>
      <c r="CS380" s="136" t="s">
        <v>941</v>
      </c>
      <c r="CT380" s="136" t="s">
        <v>941</v>
      </c>
      <c r="CU380" s="136" t="s">
        <v>941</v>
      </c>
      <c r="CV380" s="136" t="s">
        <v>941</v>
      </c>
      <c r="CW380" s="136" t="s">
        <v>941</v>
      </c>
      <c r="CX380" s="136" t="s">
        <v>941</v>
      </c>
      <c r="CY380" s="136" t="s">
        <v>941</v>
      </c>
      <c r="CZ380" s="136" t="s">
        <v>941</v>
      </c>
      <c r="DA380" s="136" t="s">
        <v>941</v>
      </c>
      <c r="DB380" s="136" t="s">
        <v>941</v>
      </c>
      <c r="DC380" s="136" t="s">
        <v>941</v>
      </c>
      <c r="DD380" s="136" t="s">
        <v>941</v>
      </c>
      <c r="DE380" s="136" t="s">
        <v>941</v>
      </c>
      <c r="DF380" s="136" t="s">
        <v>941</v>
      </c>
      <c r="DG380" s="136" t="s">
        <v>941</v>
      </c>
      <c r="DH380" s="136" t="s">
        <v>941</v>
      </c>
      <c r="DI380" s="136" t="s">
        <v>941</v>
      </c>
      <c r="DJ380" s="136" t="s">
        <v>1353</v>
      </c>
      <c r="DK380" s="137">
        <v>42773.582928240743</v>
      </c>
      <c r="DL380" s="136" t="s">
        <v>1353</v>
      </c>
      <c r="DM380" s="137">
        <v>42773.582928240743</v>
      </c>
      <c r="DN380" s="133">
        <v>42086.595648148148</v>
      </c>
      <c r="DO380" s="132" t="s">
        <v>957</v>
      </c>
      <c r="DP380" s="133">
        <v>42086.595648148148</v>
      </c>
    </row>
    <row r="381" spans="1:120" ht="58" x14ac:dyDescent="0.35">
      <c r="A381" s="135">
        <v>383</v>
      </c>
      <c r="B381" s="136" t="s">
        <v>4364</v>
      </c>
      <c r="C381" s="135">
        <v>74</v>
      </c>
      <c r="D381" s="135" t="b">
        <v>1</v>
      </c>
      <c r="E381" s="136" t="s">
        <v>941</v>
      </c>
      <c r="F381" s="136" t="s">
        <v>2689</v>
      </c>
      <c r="G381" s="136" t="s">
        <v>943</v>
      </c>
      <c r="H381" s="136" t="s">
        <v>2690</v>
      </c>
      <c r="I381" s="136" t="s">
        <v>4875</v>
      </c>
      <c r="J381" s="136" t="s">
        <v>2689</v>
      </c>
      <c r="K381" s="136" t="s">
        <v>941</v>
      </c>
      <c r="L381" s="136" t="s">
        <v>2690</v>
      </c>
      <c r="M381" s="136" t="s">
        <v>2691</v>
      </c>
      <c r="N381" s="136" t="s">
        <v>2692</v>
      </c>
      <c r="O381" s="136" t="s">
        <v>11168</v>
      </c>
      <c r="P381" s="136" t="s">
        <v>11169</v>
      </c>
      <c r="Q381" s="136" t="s">
        <v>11170</v>
      </c>
      <c r="R381" s="136" t="s">
        <v>948</v>
      </c>
      <c r="S381" s="136" t="s">
        <v>11171</v>
      </c>
      <c r="T381" s="136" t="s">
        <v>11172</v>
      </c>
      <c r="U381" s="136" t="s">
        <v>11173</v>
      </c>
      <c r="V381" s="136" t="s">
        <v>948</v>
      </c>
      <c r="W381" s="136" t="s">
        <v>948</v>
      </c>
      <c r="X381" s="136" t="s">
        <v>948</v>
      </c>
      <c r="Y381" s="136" t="s">
        <v>11174</v>
      </c>
      <c r="Z381" s="136" t="s">
        <v>11175</v>
      </c>
      <c r="AA381" s="136" t="s">
        <v>948</v>
      </c>
      <c r="AB381" s="136" t="s">
        <v>11176</v>
      </c>
      <c r="AC381" s="136" t="s">
        <v>11177</v>
      </c>
      <c r="AD381" s="136" t="s">
        <v>11178</v>
      </c>
      <c r="AE381" s="136" t="s">
        <v>11179</v>
      </c>
      <c r="AF381" s="136" t="s">
        <v>11180</v>
      </c>
      <c r="AG381" s="136" t="s">
        <v>1039</v>
      </c>
      <c r="AH381" s="136" t="s">
        <v>11181</v>
      </c>
      <c r="AI381" s="136" t="s">
        <v>11182</v>
      </c>
      <c r="AJ381" s="136" t="s">
        <v>948</v>
      </c>
      <c r="AK381" s="136" t="s">
        <v>11183</v>
      </c>
      <c r="AL381" s="136" t="s">
        <v>941</v>
      </c>
      <c r="AM381" s="136" t="s">
        <v>11184</v>
      </c>
      <c r="AN381" s="136" t="s">
        <v>941</v>
      </c>
      <c r="AO381" s="136" t="s">
        <v>941</v>
      </c>
      <c r="AP381" s="136" t="s">
        <v>941</v>
      </c>
      <c r="AQ381" s="136" t="s">
        <v>941</v>
      </c>
      <c r="AR381" s="136" t="s">
        <v>941</v>
      </c>
      <c r="AS381" s="136" t="s">
        <v>941</v>
      </c>
      <c r="AT381" s="136" t="s">
        <v>941</v>
      </c>
      <c r="AU381" s="136" t="s">
        <v>941</v>
      </c>
      <c r="AV381" s="136" t="s">
        <v>941</v>
      </c>
      <c r="AW381" s="136" t="s">
        <v>941</v>
      </c>
      <c r="AX381" s="136" t="s">
        <v>941</v>
      </c>
      <c r="AY381" s="136" t="s">
        <v>941</v>
      </c>
      <c r="AZ381" s="136" t="s">
        <v>941</v>
      </c>
      <c r="BA381" s="136" t="s">
        <v>941</v>
      </c>
      <c r="BB381" s="136" t="s">
        <v>941</v>
      </c>
      <c r="BC381" s="136" t="s">
        <v>941</v>
      </c>
      <c r="BD381" s="136" t="s">
        <v>941</v>
      </c>
      <c r="BE381" s="136" t="s">
        <v>941</v>
      </c>
      <c r="BF381" s="136" t="s">
        <v>941</v>
      </c>
      <c r="BG381" s="136" t="s">
        <v>941</v>
      </c>
      <c r="BH381" s="136" t="s">
        <v>941</v>
      </c>
      <c r="BI381" s="136" t="s">
        <v>941</v>
      </c>
      <c r="BJ381" s="136" t="s">
        <v>941</v>
      </c>
      <c r="BK381" s="136" t="s">
        <v>941</v>
      </c>
      <c r="BL381" s="136" t="s">
        <v>941</v>
      </c>
      <c r="BM381" s="136" t="s">
        <v>941</v>
      </c>
      <c r="BN381" s="136" t="s">
        <v>941</v>
      </c>
      <c r="BO381" s="136" t="s">
        <v>941</v>
      </c>
      <c r="BP381" s="136" t="s">
        <v>941</v>
      </c>
      <c r="BQ381" s="136" t="s">
        <v>941</v>
      </c>
      <c r="BR381" s="136" t="s">
        <v>941</v>
      </c>
      <c r="BS381" s="136" t="s">
        <v>941</v>
      </c>
      <c r="BT381" s="136" t="s">
        <v>941</v>
      </c>
      <c r="BU381" s="136" t="s">
        <v>941</v>
      </c>
      <c r="BV381" s="136" t="s">
        <v>941</v>
      </c>
      <c r="BW381" s="136" t="s">
        <v>941</v>
      </c>
      <c r="BX381" s="136" t="s">
        <v>941</v>
      </c>
      <c r="BY381" s="136" t="s">
        <v>941</v>
      </c>
      <c r="BZ381" s="136" t="s">
        <v>941</v>
      </c>
      <c r="CA381" s="136" t="s">
        <v>941</v>
      </c>
      <c r="CB381" s="136" t="s">
        <v>948</v>
      </c>
      <c r="CC381" s="136" t="s">
        <v>948</v>
      </c>
      <c r="CD381" s="136" t="s">
        <v>941</v>
      </c>
      <c r="CE381" s="136" t="s">
        <v>948</v>
      </c>
      <c r="CF381" s="136" t="s">
        <v>941</v>
      </c>
      <c r="CG381" s="136" t="s">
        <v>948</v>
      </c>
      <c r="CH381" s="136" t="s">
        <v>948</v>
      </c>
      <c r="CI381" s="136" t="s">
        <v>941</v>
      </c>
      <c r="CJ381" s="136" t="s">
        <v>941</v>
      </c>
      <c r="CK381" s="136" t="s">
        <v>941</v>
      </c>
      <c r="CL381" s="136" t="s">
        <v>941</v>
      </c>
      <c r="CM381" s="136" t="s">
        <v>941</v>
      </c>
      <c r="CN381" s="136" t="s">
        <v>948</v>
      </c>
      <c r="CO381" s="136" t="s">
        <v>540</v>
      </c>
      <c r="CP381" s="136" t="s">
        <v>941</v>
      </c>
      <c r="CQ381" s="136" t="s">
        <v>941</v>
      </c>
      <c r="CR381" s="136" t="s">
        <v>941</v>
      </c>
      <c r="CS381" s="136" t="s">
        <v>941</v>
      </c>
      <c r="CT381" s="136" t="s">
        <v>941</v>
      </c>
      <c r="CU381" s="136" t="s">
        <v>941</v>
      </c>
      <c r="CV381" s="136" t="s">
        <v>941</v>
      </c>
      <c r="CW381" s="136" t="s">
        <v>941</v>
      </c>
      <c r="CX381" s="136" t="s">
        <v>941</v>
      </c>
      <c r="CY381" s="136" t="s">
        <v>941</v>
      </c>
      <c r="CZ381" s="136" t="s">
        <v>941</v>
      </c>
      <c r="DA381" s="136" t="s">
        <v>941</v>
      </c>
      <c r="DB381" s="136" t="s">
        <v>941</v>
      </c>
      <c r="DC381" s="136" t="s">
        <v>941</v>
      </c>
      <c r="DD381" s="136" t="s">
        <v>941</v>
      </c>
      <c r="DE381" s="136" t="s">
        <v>941</v>
      </c>
      <c r="DF381" s="136" t="s">
        <v>941</v>
      </c>
      <c r="DG381" s="136" t="s">
        <v>941</v>
      </c>
      <c r="DH381" s="136" t="s">
        <v>941</v>
      </c>
      <c r="DI381" s="136" t="s">
        <v>941</v>
      </c>
      <c r="DJ381" s="136" t="s">
        <v>1353</v>
      </c>
      <c r="DK381" s="137">
        <v>42773.59747685185</v>
      </c>
      <c r="DL381" s="136" t="s">
        <v>1353</v>
      </c>
      <c r="DM381" s="137">
        <v>42773.59747685185</v>
      </c>
      <c r="DN381" s="133">
        <v>42086.596076388887</v>
      </c>
      <c r="DO381" s="132" t="s">
        <v>957</v>
      </c>
      <c r="DP381" s="133">
        <v>42086.596076388887</v>
      </c>
    </row>
    <row r="382" spans="1:120" ht="43.5" x14ac:dyDescent="0.35">
      <c r="A382" s="135">
        <v>384</v>
      </c>
      <c r="B382" s="136" t="s">
        <v>4364</v>
      </c>
      <c r="C382" s="135">
        <v>153</v>
      </c>
      <c r="D382" s="135" t="b">
        <v>1</v>
      </c>
      <c r="E382" s="136" t="s">
        <v>941</v>
      </c>
      <c r="F382" s="136" t="s">
        <v>2749</v>
      </c>
      <c r="G382" s="136" t="s">
        <v>1096</v>
      </c>
      <c r="H382" s="136" t="s">
        <v>2750</v>
      </c>
      <c r="I382" s="136" t="s">
        <v>11185</v>
      </c>
      <c r="J382" s="136" t="s">
        <v>3474</v>
      </c>
      <c r="K382" s="136" t="s">
        <v>181</v>
      </c>
      <c r="L382" s="136" t="s">
        <v>3475</v>
      </c>
      <c r="M382" s="136" t="s">
        <v>3476</v>
      </c>
      <c r="N382" s="136" t="s">
        <v>3477</v>
      </c>
      <c r="O382" s="136" t="s">
        <v>11186</v>
      </c>
      <c r="P382" s="136" t="s">
        <v>11187</v>
      </c>
      <c r="Q382" s="136" t="s">
        <v>948</v>
      </c>
      <c r="R382" s="136" t="s">
        <v>948</v>
      </c>
      <c r="S382" s="136" t="s">
        <v>11188</v>
      </c>
      <c r="T382" s="136" t="s">
        <v>11189</v>
      </c>
      <c r="U382" s="136" t="s">
        <v>11190</v>
      </c>
      <c r="V382" s="136" t="s">
        <v>11191</v>
      </c>
      <c r="W382" s="136" t="s">
        <v>11192</v>
      </c>
      <c r="X382" s="136" t="s">
        <v>11193</v>
      </c>
      <c r="Y382" s="136" t="s">
        <v>11194</v>
      </c>
      <c r="Z382" s="136" t="s">
        <v>11195</v>
      </c>
      <c r="AA382" s="136" t="s">
        <v>948</v>
      </c>
      <c r="AB382" s="136" t="s">
        <v>11196</v>
      </c>
      <c r="AC382" s="136" t="s">
        <v>948</v>
      </c>
      <c r="AD382" s="136" t="s">
        <v>11196</v>
      </c>
      <c r="AE382" s="136" t="s">
        <v>11197</v>
      </c>
      <c r="AF382" s="136" t="s">
        <v>11198</v>
      </c>
      <c r="AG382" s="136" t="s">
        <v>1680</v>
      </c>
      <c r="AH382" s="136" t="s">
        <v>11199</v>
      </c>
      <c r="AI382" s="136" t="s">
        <v>948</v>
      </c>
      <c r="AJ382" s="136" t="s">
        <v>1003</v>
      </c>
      <c r="AK382" s="136" t="s">
        <v>948</v>
      </c>
      <c r="AL382" s="136" t="s">
        <v>941</v>
      </c>
      <c r="AM382" s="136" t="s">
        <v>11200</v>
      </c>
      <c r="AN382" s="136" t="s">
        <v>941</v>
      </c>
      <c r="AO382" s="136" t="s">
        <v>941</v>
      </c>
      <c r="AP382" s="136" t="s">
        <v>941</v>
      </c>
      <c r="AQ382" s="136" t="s">
        <v>941</v>
      </c>
      <c r="AR382" s="136" t="s">
        <v>941</v>
      </c>
      <c r="AS382" s="136" t="s">
        <v>941</v>
      </c>
      <c r="AT382" s="136" t="s">
        <v>941</v>
      </c>
      <c r="AU382" s="136" t="s">
        <v>941</v>
      </c>
      <c r="AV382" s="136" t="s">
        <v>941</v>
      </c>
      <c r="AW382" s="136" t="s">
        <v>941</v>
      </c>
      <c r="AX382" s="136" t="s">
        <v>941</v>
      </c>
      <c r="AY382" s="136" t="s">
        <v>941</v>
      </c>
      <c r="AZ382" s="136" t="s">
        <v>941</v>
      </c>
      <c r="BA382" s="136" t="s">
        <v>941</v>
      </c>
      <c r="BB382" s="136" t="s">
        <v>941</v>
      </c>
      <c r="BC382" s="136" t="s">
        <v>941</v>
      </c>
      <c r="BD382" s="136" t="s">
        <v>941</v>
      </c>
      <c r="BE382" s="136" t="s">
        <v>941</v>
      </c>
      <c r="BF382" s="136" t="s">
        <v>941</v>
      </c>
      <c r="BG382" s="136" t="s">
        <v>941</v>
      </c>
      <c r="BH382" s="136" t="s">
        <v>941</v>
      </c>
      <c r="BI382" s="136" t="s">
        <v>941</v>
      </c>
      <c r="BJ382" s="136" t="s">
        <v>941</v>
      </c>
      <c r="BK382" s="136" t="s">
        <v>941</v>
      </c>
      <c r="BL382" s="136" t="s">
        <v>941</v>
      </c>
      <c r="BM382" s="136" t="s">
        <v>941</v>
      </c>
      <c r="BN382" s="136" t="s">
        <v>941</v>
      </c>
      <c r="BO382" s="136" t="s">
        <v>941</v>
      </c>
      <c r="BP382" s="136" t="s">
        <v>941</v>
      </c>
      <c r="BQ382" s="136" t="s">
        <v>941</v>
      </c>
      <c r="BR382" s="136" t="s">
        <v>941</v>
      </c>
      <c r="BS382" s="136" t="s">
        <v>941</v>
      </c>
      <c r="BT382" s="136" t="s">
        <v>941</v>
      </c>
      <c r="BU382" s="136" t="s">
        <v>941</v>
      </c>
      <c r="BV382" s="136" t="s">
        <v>941</v>
      </c>
      <c r="BW382" s="136" t="s">
        <v>941</v>
      </c>
      <c r="BX382" s="136" t="s">
        <v>941</v>
      </c>
      <c r="BY382" s="136" t="s">
        <v>941</v>
      </c>
      <c r="BZ382" s="136" t="s">
        <v>941</v>
      </c>
      <c r="CA382" s="136" t="s">
        <v>941</v>
      </c>
      <c r="CB382" s="136" t="s">
        <v>948</v>
      </c>
      <c r="CC382" s="136" t="s">
        <v>948</v>
      </c>
      <c r="CD382" s="136" t="s">
        <v>941</v>
      </c>
      <c r="CE382" s="136" t="s">
        <v>948</v>
      </c>
      <c r="CF382" s="136" t="s">
        <v>941</v>
      </c>
      <c r="CG382" s="136" t="s">
        <v>948</v>
      </c>
      <c r="CH382" s="136" t="s">
        <v>948</v>
      </c>
      <c r="CI382" s="136" t="s">
        <v>941</v>
      </c>
      <c r="CJ382" s="136" t="s">
        <v>941</v>
      </c>
      <c r="CK382" s="136" t="s">
        <v>941</v>
      </c>
      <c r="CL382" s="136" t="s">
        <v>941</v>
      </c>
      <c r="CM382" s="136" t="s">
        <v>941</v>
      </c>
      <c r="CN382" s="136" t="s">
        <v>948</v>
      </c>
      <c r="CO382" s="136" t="s">
        <v>540</v>
      </c>
      <c r="CP382" s="136" t="s">
        <v>941</v>
      </c>
      <c r="CQ382" s="136" t="s">
        <v>941</v>
      </c>
      <c r="CR382" s="136" t="s">
        <v>941</v>
      </c>
      <c r="CS382" s="136" t="s">
        <v>941</v>
      </c>
      <c r="CT382" s="136" t="s">
        <v>941</v>
      </c>
      <c r="CU382" s="136" t="s">
        <v>941</v>
      </c>
      <c r="CV382" s="136" t="s">
        <v>941</v>
      </c>
      <c r="CW382" s="136" t="s">
        <v>941</v>
      </c>
      <c r="CX382" s="136" t="s">
        <v>941</v>
      </c>
      <c r="CY382" s="136" t="s">
        <v>941</v>
      </c>
      <c r="CZ382" s="136" t="s">
        <v>941</v>
      </c>
      <c r="DA382" s="136" t="s">
        <v>941</v>
      </c>
      <c r="DB382" s="136" t="s">
        <v>941</v>
      </c>
      <c r="DC382" s="136" t="s">
        <v>941</v>
      </c>
      <c r="DD382" s="136" t="s">
        <v>941</v>
      </c>
      <c r="DE382" s="136" t="s">
        <v>941</v>
      </c>
      <c r="DF382" s="136" t="s">
        <v>941</v>
      </c>
      <c r="DG382" s="136" t="s">
        <v>941</v>
      </c>
      <c r="DH382" s="136" t="s">
        <v>941</v>
      </c>
      <c r="DI382" s="136" t="s">
        <v>941</v>
      </c>
      <c r="DJ382" s="136" t="s">
        <v>1692</v>
      </c>
      <c r="DK382" s="137">
        <v>42773.636388888888</v>
      </c>
      <c r="DL382" s="136" t="s">
        <v>1692</v>
      </c>
      <c r="DM382" s="137">
        <v>42773.636388888888</v>
      </c>
      <c r="DN382" s="133">
        <v>42086.596192129633</v>
      </c>
      <c r="DO382" s="132" t="s">
        <v>957</v>
      </c>
      <c r="DP382" s="133">
        <v>42086.596192129633</v>
      </c>
    </row>
    <row r="383" spans="1:120" ht="58" x14ac:dyDescent="0.35">
      <c r="A383" s="135">
        <v>385</v>
      </c>
      <c r="B383" s="136" t="s">
        <v>4364</v>
      </c>
      <c r="C383" s="135">
        <v>9</v>
      </c>
      <c r="D383" s="135" t="b">
        <v>1</v>
      </c>
      <c r="E383" s="136" t="s">
        <v>941</v>
      </c>
      <c r="F383" s="136" t="s">
        <v>11201</v>
      </c>
      <c r="G383" s="136" t="s">
        <v>11202</v>
      </c>
      <c r="H383" s="136" t="s">
        <v>11203</v>
      </c>
      <c r="I383" s="136" t="s">
        <v>11204</v>
      </c>
      <c r="J383" s="136" t="s">
        <v>11205</v>
      </c>
      <c r="K383" s="136" t="s">
        <v>941</v>
      </c>
      <c r="L383" s="136" t="s">
        <v>11203</v>
      </c>
      <c r="M383" s="136" t="s">
        <v>2343</v>
      </c>
      <c r="N383" s="136" t="s">
        <v>11206</v>
      </c>
      <c r="O383" s="136" t="s">
        <v>11207</v>
      </c>
      <c r="P383" s="136" t="s">
        <v>11208</v>
      </c>
      <c r="Q383" s="136" t="s">
        <v>948</v>
      </c>
      <c r="R383" s="136" t="s">
        <v>11209</v>
      </c>
      <c r="S383" s="136" t="s">
        <v>11210</v>
      </c>
      <c r="T383" s="136" t="s">
        <v>11211</v>
      </c>
      <c r="U383" s="136" t="s">
        <v>11212</v>
      </c>
      <c r="V383" s="136" t="s">
        <v>3196</v>
      </c>
      <c r="W383" s="136" t="s">
        <v>11213</v>
      </c>
      <c r="X383" s="136" t="s">
        <v>11214</v>
      </c>
      <c r="Y383" s="136" t="s">
        <v>11215</v>
      </c>
      <c r="Z383" s="136" t="s">
        <v>11216</v>
      </c>
      <c r="AA383" s="136" t="s">
        <v>948</v>
      </c>
      <c r="AB383" s="136" t="s">
        <v>11217</v>
      </c>
      <c r="AC383" s="136" t="s">
        <v>948</v>
      </c>
      <c r="AD383" s="136" t="s">
        <v>11217</v>
      </c>
      <c r="AE383" s="136" t="s">
        <v>11218</v>
      </c>
      <c r="AF383" s="136" t="s">
        <v>11219</v>
      </c>
      <c r="AG383" s="136" t="s">
        <v>1452</v>
      </c>
      <c r="AH383" s="136" t="s">
        <v>11220</v>
      </c>
      <c r="AI383" s="136" t="s">
        <v>11221</v>
      </c>
      <c r="AJ383" s="136" t="s">
        <v>3219</v>
      </c>
      <c r="AK383" s="136" t="s">
        <v>2218</v>
      </c>
      <c r="AL383" s="136" t="s">
        <v>941</v>
      </c>
      <c r="AM383" s="136" t="s">
        <v>11222</v>
      </c>
      <c r="AN383" s="136" t="s">
        <v>941</v>
      </c>
      <c r="AO383" s="136" t="s">
        <v>941</v>
      </c>
      <c r="AP383" s="136" t="s">
        <v>941</v>
      </c>
      <c r="AQ383" s="136" t="s">
        <v>941</v>
      </c>
      <c r="AR383" s="136" t="s">
        <v>941</v>
      </c>
      <c r="AS383" s="136" t="s">
        <v>941</v>
      </c>
      <c r="AT383" s="136" t="s">
        <v>941</v>
      </c>
      <c r="AU383" s="136" t="s">
        <v>941</v>
      </c>
      <c r="AV383" s="136" t="s">
        <v>941</v>
      </c>
      <c r="AW383" s="136" t="s">
        <v>941</v>
      </c>
      <c r="AX383" s="136" t="s">
        <v>941</v>
      </c>
      <c r="AY383" s="136" t="s">
        <v>941</v>
      </c>
      <c r="AZ383" s="136" t="s">
        <v>941</v>
      </c>
      <c r="BA383" s="136" t="s">
        <v>941</v>
      </c>
      <c r="BB383" s="136" t="s">
        <v>941</v>
      </c>
      <c r="BC383" s="136" t="s">
        <v>941</v>
      </c>
      <c r="BD383" s="136" t="s">
        <v>941</v>
      </c>
      <c r="BE383" s="136" t="s">
        <v>941</v>
      </c>
      <c r="BF383" s="136" t="s">
        <v>941</v>
      </c>
      <c r="BG383" s="136" t="s">
        <v>941</v>
      </c>
      <c r="BH383" s="136" t="s">
        <v>941</v>
      </c>
      <c r="BI383" s="136" t="s">
        <v>941</v>
      </c>
      <c r="BJ383" s="136" t="s">
        <v>941</v>
      </c>
      <c r="BK383" s="136" t="s">
        <v>941</v>
      </c>
      <c r="BL383" s="136" t="s">
        <v>941</v>
      </c>
      <c r="BM383" s="136" t="s">
        <v>941</v>
      </c>
      <c r="BN383" s="136" t="s">
        <v>941</v>
      </c>
      <c r="BO383" s="136" t="s">
        <v>941</v>
      </c>
      <c r="BP383" s="136" t="s">
        <v>941</v>
      </c>
      <c r="BQ383" s="136" t="s">
        <v>941</v>
      </c>
      <c r="BR383" s="136" t="s">
        <v>941</v>
      </c>
      <c r="BS383" s="136" t="s">
        <v>941</v>
      </c>
      <c r="BT383" s="136" t="s">
        <v>941</v>
      </c>
      <c r="BU383" s="136" t="s">
        <v>941</v>
      </c>
      <c r="BV383" s="136" t="s">
        <v>941</v>
      </c>
      <c r="BW383" s="136" t="s">
        <v>941</v>
      </c>
      <c r="BX383" s="136" t="s">
        <v>941</v>
      </c>
      <c r="BY383" s="136" t="s">
        <v>941</v>
      </c>
      <c r="BZ383" s="136" t="s">
        <v>941</v>
      </c>
      <c r="CA383" s="136" t="s">
        <v>941</v>
      </c>
      <c r="CB383" s="136" t="s">
        <v>948</v>
      </c>
      <c r="CC383" s="136" t="s">
        <v>948</v>
      </c>
      <c r="CD383" s="136" t="s">
        <v>941</v>
      </c>
      <c r="CE383" s="136" t="s">
        <v>948</v>
      </c>
      <c r="CF383" s="136" t="s">
        <v>941</v>
      </c>
      <c r="CG383" s="136" t="s">
        <v>948</v>
      </c>
      <c r="CH383" s="136" t="s">
        <v>948</v>
      </c>
      <c r="CI383" s="136" t="s">
        <v>941</v>
      </c>
      <c r="CJ383" s="136" t="s">
        <v>941</v>
      </c>
      <c r="CK383" s="136" t="s">
        <v>941</v>
      </c>
      <c r="CL383" s="136" t="s">
        <v>941</v>
      </c>
      <c r="CM383" s="136" t="s">
        <v>941</v>
      </c>
      <c r="CN383" s="136" t="s">
        <v>948</v>
      </c>
      <c r="CO383" s="136" t="s">
        <v>540</v>
      </c>
      <c r="CP383" s="136" t="s">
        <v>941</v>
      </c>
      <c r="CQ383" s="136" t="s">
        <v>941</v>
      </c>
      <c r="CR383" s="136" t="s">
        <v>941</v>
      </c>
      <c r="CS383" s="136" t="s">
        <v>941</v>
      </c>
      <c r="CT383" s="136" t="s">
        <v>941</v>
      </c>
      <c r="CU383" s="136" t="s">
        <v>941</v>
      </c>
      <c r="CV383" s="136" t="s">
        <v>941</v>
      </c>
      <c r="CW383" s="136" t="s">
        <v>941</v>
      </c>
      <c r="CX383" s="136" t="s">
        <v>941</v>
      </c>
      <c r="CY383" s="136" t="s">
        <v>941</v>
      </c>
      <c r="CZ383" s="136" t="s">
        <v>941</v>
      </c>
      <c r="DA383" s="136" t="s">
        <v>941</v>
      </c>
      <c r="DB383" s="136" t="s">
        <v>941</v>
      </c>
      <c r="DC383" s="136" t="s">
        <v>941</v>
      </c>
      <c r="DD383" s="136" t="s">
        <v>941</v>
      </c>
      <c r="DE383" s="136" t="s">
        <v>941</v>
      </c>
      <c r="DF383" s="136" t="s">
        <v>941</v>
      </c>
      <c r="DG383" s="136" t="s">
        <v>941</v>
      </c>
      <c r="DH383" s="136" t="s">
        <v>941</v>
      </c>
      <c r="DI383" s="136" t="s">
        <v>941</v>
      </c>
      <c r="DJ383" s="136" t="s">
        <v>1692</v>
      </c>
      <c r="DK383" s="137">
        <v>42773.646458333336</v>
      </c>
      <c r="DL383" s="136" t="s">
        <v>1692</v>
      </c>
      <c r="DM383" s="137">
        <v>42773.646458333336</v>
      </c>
      <c r="DN383" s="133">
        <v>42086.596226851849</v>
      </c>
      <c r="DO383" s="132" t="s">
        <v>957</v>
      </c>
      <c r="DP383" s="133">
        <v>42086.596226851849</v>
      </c>
    </row>
    <row r="384" spans="1:120" ht="43.5" x14ac:dyDescent="0.35">
      <c r="A384" s="135">
        <v>386</v>
      </c>
      <c r="B384" s="136" t="s">
        <v>4364</v>
      </c>
      <c r="C384" s="135">
        <v>298</v>
      </c>
      <c r="D384" s="135" t="b">
        <v>1</v>
      </c>
      <c r="E384" s="136" t="s">
        <v>1196</v>
      </c>
      <c r="F384" s="136" t="s">
        <v>3945</v>
      </c>
      <c r="G384" s="136" t="s">
        <v>943</v>
      </c>
      <c r="H384" s="136" t="s">
        <v>2431</v>
      </c>
      <c r="I384" s="136" t="s">
        <v>941</v>
      </c>
      <c r="J384" s="136" t="s">
        <v>3947</v>
      </c>
      <c r="K384" s="136" t="s">
        <v>534</v>
      </c>
      <c r="L384" s="136" t="s">
        <v>3948</v>
      </c>
      <c r="M384" s="136" t="s">
        <v>941</v>
      </c>
      <c r="N384" s="136" t="s">
        <v>2433</v>
      </c>
      <c r="O384" s="136" t="s">
        <v>11223</v>
      </c>
      <c r="P384" s="136" t="s">
        <v>11224</v>
      </c>
      <c r="Q384" s="136" t="s">
        <v>948</v>
      </c>
      <c r="R384" s="136" t="s">
        <v>948</v>
      </c>
      <c r="S384" s="136" t="s">
        <v>11225</v>
      </c>
      <c r="T384" s="136" t="s">
        <v>11226</v>
      </c>
      <c r="U384" s="136" t="s">
        <v>11227</v>
      </c>
      <c r="V384" s="136" t="s">
        <v>11228</v>
      </c>
      <c r="W384" s="136" t="s">
        <v>3949</v>
      </c>
      <c r="X384" s="136" t="s">
        <v>11229</v>
      </c>
      <c r="Y384" s="136" t="s">
        <v>11230</v>
      </c>
      <c r="Z384" s="136" t="s">
        <v>11231</v>
      </c>
      <c r="AA384" s="136" t="s">
        <v>948</v>
      </c>
      <c r="AB384" s="136" t="s">
        <v>11232</v>
      </c>
      <c r="AC384" s="136" t="s">
        <v>948</v>
      </c>
      <c r="AD384" s="136" t="s">
        <v>11232</v>
      </c>
      <c r="AE384" s="136" t="s">
        <v>11233</v>
      </c>
      <c r="AF384" s="136" t="s">
        <v>11234</v>
      </c>
      <c r="AG384" s="136" t="s">
        <v>2434</v>
      </c>
      <c r="AH384" s="136" t="s">
        <v>11235</v>
      </c>
      <c r="AI384" s="136" t="s">
        <v>948</v>
      </c>
      <c r="AJ384" s="136" t="s">
        <v>10942</v>
      </c>
      <c r="AK384" s="136" t="s">
        <v>1784</v>
      </c>
      <c r="AL384" s="136" t="s">
        <v>941</v>
      </c>
      <c r="AM384" s="136" t="s">
        <v>11236</v>
      </c>
      <c r="AN384" s="136" t="s">
        <v>941</v>
      </c>
      <c r="AO384" s="136" t="s">
        <v>941</v>
      </c>
      <c r="AP384" s="136" t="s">
        <v>941</v>
      </c>
      <c r="AQ384" s="136" t="s">
        <v>941</v>
      </c>
      <c r="AR384" s="136" t="s">
        <v>941</v>
      </c>
      <c r="AS384" s="136" t="s">
        <v>941</v>
      </c>
      <c r="AT384" s="136" t="s">
        <v>941</v>
      </c>
      <c r="AU384" s="136" t="s">
        <v>941</v>
      </c>
      <c r="AV384" s="136" t="s">
        <v>941</v>
      </c>
      <c r="AW384" s="136" t="s">
        <v>941</v>
      </c>
      <c r="AX384" s="136" t="s">
        <v>941</v>
      </c>
      <c r="AY384" s="136" t="s">
        <v>941</v>
      </c>
      <c r="AZ384" s="136" t="s">
        <v>941</v>
      </c>
      <c r="BA384" s="136" t="s">
        <v>941</v>
      </c>
      <c r="BB384" s="136" t="s">
        <v>941</v>
      </c>
      <c r="BC384" s="136" t="s">
        <v>941</v>
      </c>
      <c r="BD384" s="136" t="s">
        <v>941</v>
      </c>
      <c r="BE384" s="136" t="s">
        <v>941</v>
      </c>
      <c r="BF384" s="136" t="s">
        <v>941</v>
      </c>
      <c r="BG384" s="136" t="s">
        <v>941</v>
      </c>
      <c r="BH384" s="136" t="s">
        <v>941</v>
      </c>
      <c r="BI384" s="136" t="s">
        <v>941</v>
      </c>
      <c r="BJ384" s="136" t="s">
        <v>941</v>
      </c>
      <c r="BK384" s="136" t="s">
        <v>1018</v>
      </c>
      <c r="BL384" s="136" t="s">
        <v>941</v>
      </c>
      <c r="BM384" s="136" t="s">
        <v>941</v>
      </c>
      <c r="BN384" s="136" t="s">
        <v>941</v>
      </c>
      <c r="BO384" s="136" t="s">
        <v>941</v>
      </c>
      <c r="BP384" s="136" t="s">
        <v>941</v>
      </c>
      <c r="BQ384" s="136" t="s">
        <v>941</v>
      </c>
      <c r="BR384" s="136" t="s">
        <v>941</v>
      </c>
      <c r="BS384" s="136" t="s">
        <v>941</v>
      </c>
      <c r="BT384" s="136" t="s">
        <v>941</v>
      </c>
      <c r="BU384" s="136" t="s">
        <v>941</v>
      </c>
      <c r="BV384" s="136" t="s">
        <v>941</v>
      </c>
      <c r="BW384" s="136" t="s">
        <v>941</v>
      </c>
      <c r="BX384" s="136" t="s">
        <v>941</v>
      </c>
      <c r="BY384" s="136" t="s">
        <v>941</v>
      </c>
      <c r="BZ384" s="136" t="s">
        <v>941</v>
      </c>
      <c r="CA384" s="136" t="s">
        <v>941</v>
      </c>
      <c r="CB384" s="136" t="s">
        <v>1018</v>
      </c>
      <c r="CC384" s="136" t="s">
        <v>948</v>
      </c>
      <c r="CD384" s="136" t="s">
        <v>941</v>
      </c>
      <c r="CE384" s="136" t="s">
        <v>948</v>
      </c>
      <c r="CF384" s="136" t="s">
        <v>941</v>
      </c>
      <c r="CG384" s="136" t="s">
        <v>948</v>
      </c>
      <c r="CH384" s="136" t="s">
        <v>948</v>
      </c>
      <c r="CI384" s="136" t="s">
        <v>941</v>
      </c>
      <c r="CJ384" s="136" t="s">
        <v>941</v>
      </c>
      <c r="CK384" s="136" t="s">
        <v>941</v>
      </c>
      <c r="CL384" s="136" t="s">
        <v>941</v>
      </c>
      <c r="CM384" s="136" t="s">
        <v>941</v>
      </c>
      <c r="CN384" s="136" t="s">
        <v>948</v>
      </c>
      <c r="CO384" s="136" t="s">
        <v>540</v>
      </c>
      <c r="CP384" s="136" t="s">
        <v>941</v>
      </c>
      <c r="CQ384" s="136" t="s">
        <v>941</v>
      </c>
      <c r="CR384" s="136" t="s">
        <v>941</v>
      </c>
      <c r="CS384" s="136" t="s">
        <v>941</v>
      </c>
      <c r="CT384" s="136" t="s">
        <v>941</v>
      </c>
      <c r="CU384" s="136" t="s">
        <v>941</v>
      </c>
      <c r="CV384" s="136" t="s">
        <v>941</v>
      </c>
      <c r="CW384" s="136" t="s">
        <v>941</v>
      </c>
      <c r="CX384" s="136" t="s">
        <v>941</v>
      </c>
      <c r="CY384" s="136" t="s">
        <v>941</v>
      </c>
      <c r="CZ384" s="136" t="s">
        <v>941</v>
      </c>
      <c r="DA384" s="136" t="s">
        <v>941</v>
      </c>
      <c r="DB384" s="136" t="s">
        <v>941</v>
      </c>
      <c r="DC384" s="136" t="s">
        <v>941</v>
      </c>
      <c r="DD384" s="136" t="s">
        <v>941</v>
      </c>
      <c r="DE384" s="136" t="s">
        <v>941</v>
      </c>
      <c r="DF384" s="136" t="s">
        <v>941</v>
      </c>
      <c r="DG384" s="136" t="s">
        <v>941</v>
      </c>
      <c r="DH384" s="136" t="s">
        <v>941</v>
      </c>
      <c r="DI384" s="136" t="s">
        <v>941</v>
      </c>
      <c r="DJ384" s="136" t="s">
        <v>1692</v>
      </c>
      <c r="DK384" s="137">
        <v>42773.655312499999</v>
      </c>
      <c r="DL384" s="136" t="s">
        <v>1692</v>
      </c>
      <c r="DM384" s="137">
        <v>42773.655451388891</v>
      </c>
      <c r="DN384" s="133">
        <v>42086.596261574072</v>
      </c>
      <c r="DO384" s="132" t="s">
        <v>957</v>
      </c>
      <c r="DP384" s="133">
        <v>42086.596261574072</v>
      </c>
    </row>
    <row r="385" spans="1:120" ht="43.5" x14ac:dyDescent="0.35">
      <c r="A385" s="135">
        <v>387</v>
      </c>
      <c r="B385" s="136" t="s">
        <v>4364</v>
      </c>
      <c r="C385" s="135">
        <v>388</v>
      </c>
      <c r="D385" s="135" t="b">
        <v>1</v>
      </c>
      <c r="E385" s="136" t="s">
        <v>941</v>
      </c>
      <c r="F385" s="136" t="s">
        <v>11237</v>
      </c>
      <c r="G385" s="136" t="s">
        <v>1010</v>
      </c>
      <c r="H385" s="136" t="s">
        <v>3035</v>
      </c>
      <c r="I385" s="136" t="s">
        <v>4875</v>
      </c>
      <c r="J385" s="136" t="s">
        <v>941</v>
      </c>
      <c r="K385" s="136" t="s">
        <v>117</v>
      </c>
      <c r="L385" s="136" t="s">
        <v>941</v>
      </c>
      <c r="M385" s="136" t="s">
        <v>941</v>
      </c>
      <c r="N385" s="136" t="s">
        <v>941</v>
      </c>
      <c r="O385" s="136" t="s">
        <v>948</v>
      </c>
      <c r="P385" s="136" t="s">
        <v>948</v>
      </c>
      <c r="Q385" s="136" t="s">
        <v>948</v>
      </c>
      <c r="R385" s="136" t="s">
        <v>11238</v>
      </c>
      <c r="S385" s="136" t="s">
        <v>11238</v>
      </c>
      <c r="T385" s="136" t="s">
        <v>11239</v>
      </c>
      <c r="U385" s="136" t="s">
        <v>11240</v>
      </c>
      <c r="V385" s="136" t="s">
        <v>3038</v>
      </c>
      <c r="W385" s="136" t="s">
        <v>3039</v>
      </c>
      <c r="X385" s="136" t="s">
        <v>3040</v>
      </c>
      <c r="Y385" s="136" t="s">
        <v>11241</v>
      </c>
      <c r="Z385" s="136" t="s">
        <v>11242</v>
      </c>
      <c r="AA385" s="136" t="s">
        <v>11243</v>
      </c>
      <c r="AB385" s="136" t="s">
        <v>11244</v>
      </c>
      <c r="AC385" s="136" t="s">
        <v>1026</v>
      </c>
      <c r="AD385" s="136" t="s">
        <v>11245</v>
      </c>
      <c r="AE385" s="136" t="s">
        <v>11246</v>
      </c>
      <c r="AF385" s="136" t="s">
        <v>11247</v>
      </c>
      <c r="AG385" s="136" t="s">
        <v>1084</v>
      </c>
      <c r="AH385" s="136" t="s">
        <v>11248</v>
      </c>
      <c r="AI385" s="136" t="s">
        <v>11249</v>
      </c>
      <c r="AJ385" s="136" t="s">
        <v>11250</v>
      </c>
      <c r="AK385" s="136" t="s">
        <v>1541</v>
      </c>
      <c r="AL385" s="136" t="s">
        <v>941</v>
      </c>
      <c r="AM385" s="136" t="s">
        <v>11251</v>
      </c>
      <c r="AN385" s="136" t="s">
        <v>941</v>
      </c>
      <c r="AO385" s="136" t="s">
        <v>941</v>
      </c>
      <c r="AP385" s="136" t="s">
        <v>941</v>
      </c>
      <c r="AQ385" s="136" t="s">
        <v>941</v>
      </c>
      <c r="AR385" s="136" t="s">
        <v>941</v>
      </c>
      <c r="AS385" s="136" t="s">
        <v>941</v>
      </c>
      <c r="AT385" s="136" t="s">
        <v>941</v>
      </c>
      <c r="AU385" s="136" t="s">
        <v>941</v>
      </c>
      <c r="AV385" s="136" t="s">
        <v>941</v>
      </c>
      <c r="AW385" s="136" t="s">
        <v>941</v>
      </c>
      <c r="AX385" s="136" t="s">
        <v>941</v>
      </c>
      <c r="AY385" s="136" t="s">
        <v>941</v>
      </c>
      <c r="AZ385" s="136" t="s">
        <v>941</v>
      </c>
      <c r="BA385" s="136" t="s">
        <v>941</v>
      </c>
      <c r="BB385" s="136" t="s">
        <v>941</v>
      </c>
      <c r="BC385" s="136" t="s">
        <v>941</v>
      </c>
      <c r="BD385" s="136" t="s">
        <v>941</v>
      </c>
      <c r="BE385" s="136" t="s">
        <v>941</v>
      </c>
      <c r="BF385" s="136" t="s">
        <v>941</v>
      </c>
      <c r="BG385" s="136" t="s">
        <v>941</v>
      </c>
      <c r="BH385" s="136" t="s">
        <v>941</v>
      </c>
      <c r="BI385" s="136" t="s">
        <v>941</v>
      </c>
      <c r="BJ385" s="136" t="s">
        <v>941</v>
      </c>
      <c r="BK385" s="136" t="s">
        <v>11252</v>
      </c>
      <c r="BL385" s="136" t="s">
        <v>941</v>
      </c>
      <c r="BM385" s="136" t="s">
        <v>941</v>
      </c>
      <c r="BN385" s="136" t="s">
        <v>941</v>
      </c>
      <c r="BO385" s="136" t="s">
        <v>941</v>
      </c>
      <c r="BP385" s="136" t="s">
        <v>941</v>
      </c>
      <c r="BQ385" s="136" t="s">
        <v>941</v>
      </c>
      <c r="BR385" s="136" t="s">
        <v>941</v>
      </c>
      <c r="BS385" s="136" t="s">
        <v>941</v>
      </c>
      <c r="BT385" s="136" t="s">
        <v>941</v>
      </c>
      <c r="BU385" s="136" t="s">
        <v>941</v>
      </c>
      <c r="BV385" s="136" t="s">
        <v>941</v>
      </c>
      <c r="BW385" s="136" t="s">
        <v>941</v>
      </c>
      <c r="BX385" s="136" t="s">
        <v>941</v>
      </c>
      <c r="BY385" s="136" t="s">
        <v>941</v>
      </c>
      <c r="BZ385" s="136" t="s">
        <v>941</v>
      </c>
      <c r="CA385" s="136" t="s">
        <v>941</v>
      </c>
      <c r="CB385" s="136" t="s">
        <v>11252</v>
      </c>
      <c r="CC385" s="136" t="s">
        <v>948</v>
      </c>
      <c r="CD385" s="136" t="s">
        <v>941</v>
      </c>
      <c r="CE385" s="136" t="s">
        <v>948</v>
      </c>
      <c r="CF385" s="136" t="s">
        <v>941</v>
      </c>
      <c r="CG385" s="136" t="s">
        <v>948</v>
      </c>
      <c r="CH385" s="136" t="s">
        <v>948</v>
      </c>
      <c r="CI385" s="136" t="s">
        <v>941</v>
      </c>
      <c r="CJ385" s="136" t="s">
        <v>941</v>
      </c>
      <c r="CK385" s="136" t="s">
        <v>941</v>
      </c>
      <c r="CL385" s="136" t="s">
        <v>941</v>
      </c>
      <c r="CM385" s="136" t="s">
        <v>941</v>
      </c>
      <c r="CN385" s="136" t="s">
        <v>948</v>
      </c>
      <c r="CO385" s="136" t="s">
        <v>540</v>
      </c>
      <c r="CP385" s="136" t="s">
        <v>941</v>
      </c>
      <c r="CQ385" s="136" t="s">
        <v>941</v>
      </c>
      <c r="CR385" s="136" t="s">
        <v>941</v>
      </c>
      <c r="CS385" s="136" t="s">
        <v>941</v>
      </c>
      <c r="CT385" s="136" t="s">
        <v>941</v>
      </c>
      <c r="CU385" s="136" t="s">
        <v>941</v>
      </c>
      <c r="CV385" s="136" t="s">
        <v>941</v>
      </c>
      <c r="CW385" s="136" t="s">
        <v>941</v>
      </c>
      <c r="CX385" s="136" t="s">
        <v>941</v>
      </c>
      <c r="CY385" s="136" t="s">
        <v>941</v>
      </c>
      <c r="CZ385" s="136" t="s">
        <v>941</v>
      </c>
      <c r="DA385" s="136" t="s">
        <v>941</v>
      </c>
      <c r="DB385" s="136" t="s">
        <v>941</v>
      </c>
      <c r="DC385" s="136" t="s">
        <v>941</v>
      </c>
      <c r="DD385" s="136" t="s">
        <v>941</v>
      </c>
      <c r="DE385" s="136" t="s">
        <v>941</v>
      </c>
      <c r="DF385" s="136" t="s">
        <v>941</v>
      </c>
      <c r="DG385" s="136" t="s">
        <v>941</v>
      </c>
      <c r="DH385" s="136" t="s">
        <v>941</v>
      </c>
      <c r="DI385" s="136" t="s">
        <v>941</v>
      </c>
      <c r="DJ385" s="136" t="s">
        <v>1692</v>
      </c>
      <c r="DK385" s="137">
        <v>42773.674583333333</v>
      </c>
      <c r="DL385" s="136" t="s">
        <v>1692</v>
      </c>
      <c r="DM385" s="137">
        <v>42773.674583333333</v>
      </c>
      <c r="DN385" s="133">
        <v>42086.596296296295</v>
      </c>
      <c r="DO385" s="132" t="s">
        <v>957</v>
      </c>
      <c r="DP385" s="133">
        <v>42086.596296296295</v>
      </c>
    </row>
    <row r="386" spans="1:120" ht="58" x14ac:dyDescent="0.35">
      <c r="A386" s="135">
        <v>388</v>
      </c>
      <c r="B386" s="136" t="s">
        <v>4364</v>
      </c>
      <c r="C386" s="135">
        <v>335</v>
      </c>
      <c r="D386" s="135" t="b">
        <v>1</v>
      </c>
      <c r="E386" s="136" t="s">
        <v>941</v>
      </c>
      <c r="F386" s="136" t="s">
        <v>3394</v>
      </c>
      <c r="G386" s="136" t="s">
        <v>989</v>
      </c>
      <c r="H386" s="136" t="s">
        <v>11253</v>
      </c>
      <c r="I386" s="136" t="s">
        <v>4875</v>
      </c>
      <c r="J386" s="136" t="s">
        <v>3394</v>
      </c>
      <c r="K386" s="136" t="s">
        <v>121</v>
      </c>
      <c r="L386" s="136" t="s">
        <v>3395</v>
      </c>
      <c r="M386" s="136" t="s">
        <v>11254</v>
      </c>
      <c r="N386" s="136" t="s">
        <v>3396</v>
      </c>
      <c r="O386" s="136" t="s">
        <v>11255</v>
      </c>
      <c r="P386" s="136" t="s">
        <v>11256</v>
      </c>
      <c r="Q386" s="136" t="s">
        <v>3397</v>
      </c>
      <c r="R386" s="136" t="s">
        <v>11257</v>
      </c>
      <c r="S386" s="136" t="s">
        <v>11258</v>
      </c>
      <c r="T386" s="136" t="s">
        <v>11259</v>
      </c>
      <c r="U386" s="136" t="s">
        <v>11260</v>
      </c>
      <c r="V386" s="136" t="s">
        <v>3398</v>
      </c>
      <c r="W386" s="136" t="s">
        <v>3399</v>
      </c>
      <c r="X386" s="136" t="s">
        <v>3400</v>
      </c>
      <c r="Y386" s="136" t="s">
        <v>11261</v>
      </c>
      <c r="Z386" s="136" t="s">
        <v>11262</v>
      </c>
      <c r="AA386" s="136" t="s">
        <v>948</v>
      </c>
      <c r="AB386" s="136" t="s">
        <v>11263</v>
      </c>
      <c r="AC386" s="136" t="s">
        <v>948</v>
      </c>
      <c r="AD386" s="136" t="s">
        <v>11263</v>
      </c>
      <c r="AE386" s="136" t="s">
        <v>11264</v>
      </c>
      <c r="AF386" s="136" t="s">
        <v>11265</v>
      </c>
      <c r="AG386" s="136" t="s">
        <v>1263</v>
      </c>
      <c r="AH386" s="136" t="s">
        <v>11266</v>
      </c>
      <c r="AI386" s="136" t="s">
        <v>8632</v>
      </c>
      <c r="AJ386" s="136" t="s">
        <v>11267</v>
      </c>
      <c r="AK386" s="136" t="s">
        <v>1751</v>
      </c>
      <c r="AL386" s="136" t="s">
        <v>941</v>
      </c>
      <c r="AM386" s="136" t="s">
        <v>11268</v>
      </c>
      <c r="AN386" s="136" t="s">
        <v>11255</v>
      </c>
      <c r="AO386" s="136" t="s">
        <v>11256</v>
      </c>
      <c r="AP386" s="136" t="s">
        <v>3397</v>
      </c>
      <c r="AQ386" s="136" t="s">
        <v>11257</v>
      </c>
      <c r="AR386" s="136" t="s">
        <v>11258</v>
      </c>
      <c r="AS386" s="136" t="s">
        <v>11259</v>
      </c>
      <c r="AT386" s="136" t="s">
        <v>11260</v>
      </c>
      <c r="AU386" s="136" t="s">
        <v>941</v>
      </c>
      <c r="AV386" s="136" t="s">
        <v>941</v>
      </c>
      <c r="AW386" s="136" t="s">
        <v>941</v>
      </c>
      <c r="AX386" s="136" t="s">
        <v>11261</v>
      </c>
      <c r="AY386" s="136" t="s">
        <v>11262</v>
      </c>
      <c r="AZ386" s="136" t="s">
        <v>11269</v>
      </c>
      <c r="BA386" s="136" t="s">
        <v>11270</v>
      </c>
      <c r="BB386" s="136" t="s">
        <v>948</v>
      </c>
      <c r="BC386" s="136" t="s">
        <v>11270</v>
      </c>
      <c r="BD386" s="136" t="s">
        <v>11264</v>
      </c>
      <c r="BE386" s="136" t="s">
        <v>11271</v>
      </c>
      <c r="BF386" s="136" t="s">
        <v>11266</v>
      </c>
      <c r="BG386" s="136" t="s">
        <v>8632</v>
      </c>
      <c r="BH386" s="136" t="s">
        <v>11267</v>
      </c>
      <c r="BI386" s="136" t="s">
        <v>1751</v>
      </c>
      <c r="BJ386" s="136" t="s">
        <v>11268</v>
      </c>
      <c r="BK386" s="136" t="s">
        <v>941</v>
      </c>
      <c r="BL386" s="136" t="s">
        <v>11272</v>
      </c>
      <c r="BM386" s="136" t="s">
        <v>968</v>
      </c>
      <c r="BN386" s="136" t="s">
        <v>941</v>
      </c>
      <c r="BO386" s="136" t="s">
        <v>941</v>
      </c>
      <c r="BP386" s="136" t="s">
        <v>2818</v>
      </c>
      <c r="BQ386" s="136" t="s">
        <v>941</v>
      </c>
      <c r="BR386" s="136" t="s">
        <v>941</v>
      </c>
      <c r="BS386" s="136" t="s">
        <v>941</v>
      </c>
      <c r="BT386" s="136" t="s">
        <v>941</v>
      </c>
      <c r="BU386" s="136" t="s">
        <v>941</v>
      </c>
      <c r="BV386" s="136" t="s">
        <v>941</v>
      </c>
      <c r="BW386" s="136" t="s">
        <v>941</v>
      </c>
      <c r="BX386" s="136" t="s">
        <v>941</v>
      </c>
      <c r="BY386" s="136" t="s">
        <v>941</v>
      </c>
      <c r="BZ386" s="136" t="s">
        <v>941</v>
      </c>
      <c r="CA386" s="136" t="s">
        <v>941</v>
      </c>
      <c r="CB386" s="136" t="s">
        <v>11273</v>
      </c>
      <c r="CC386" s="136" t="s">
        <v>948</v>
      </c>
      <c r="CD386" s="136" t="s">
        <v>941</v>
      </c>
      <c r="CE386" s="136" t="s">
        <v>948</v>
      </c>
      <c r="CF386" s="136" t="s">
        <v>941</v>
      </c>
      <c r="CG386" s="136" t="s">
        <v>948</v>
      </c>
      <c r="CH386" s="136" t="s">
        <v>948</v>
      </c>
      <c r="CI386" s="136" t="s">
        <v>941</v>
      </c>
      <c r="CJ386" s="136" t="s">
        <v>941</v>
      </c>
      <c r="CK386" s="136" t="s">
        <v>941</v>
      </c>
      <c r="CL386" s="136" t="s">
        <v>941</v>
      </c>
      <c r="CM386" s="136" t="s">
        <v>941</v>
      </c>
      <c r="CN386" s="136" t="s">
        <v>948</v>
      </c>
      <c r="CO386" s="136" t="s">
        <v>540</v>
      </c>
      <c r="CP386" s="136" t="s">
        <v>941</v>
      </c>
      <c r="CQ386" s="136" t="s">
        <v>941</v>
      </c>
      <c r="CR386" s="136" t="s">
        <v>941</v>
      </c>
      <c r="CS386" s="136" t="s">
        <v>941</v>
      </c>
      <c r="CT386" s="136" t="s">
        <v>941</v>
      </c>
      <c r="CU386" s="136" t="s">
        <v>941</v>
      </c>
      <c r="CV386" s="136" t="s">
        <v>941</v>
      </c>
      <c r="CW386" s="136" t="s">
        <v>941</v>
      </c>
      <c r="CX386" s="136" t="s">
        <v>941</v>
      </c>
      <c r="CY386" s="136" t="s">
        <v>941</v>
      </c>
      <c r="CZ386" s="136" t="s">
        <v>941</v>
      </c>
      <c r="DA386" s="136" t="s">
        <v>941</v>
      </c>
      <c r="DB386" s="136" t="s">
        <v>941</v>
      </c>
      <c r="DC386" s="136" t="s">
        <v>941</v>
      </c>
      <c r="DD386" s="136" t="s">
        <v>941</v>
      </c>
      <c r="DE386" s="136" t="s">
        <v>941</v>
      </c>
      <c r="DF386" s="136" t="s">
        <v>941</v>
      </c>
      <c r="DG386" s="136" t="s">
        <v>941</v>
      </c>
      <c r="DH386" s="136" t="s">
        <v>941</v>
      </c>
      <c r="DI386" s="136" t="s">
        <v>941</v>
      </c>
      <c r="DJ386" s="136" t="s">
        <v>1692</v>
      </c>
      <c r="DK386" s="137">
        <v>42773.68037037037</v>
      </c>
      <c r="DL386" s="136" t="s">
        <v>1692</v>
      </c>
      <c r="DM386" s="137">
        <v>42773.726423611108</v>
      </c>
      <c r="DN386" s="133">
        <v>42086.596307870372</v>
      </c>
      <c r="DO386" s="132" t="s">
        <v>957</v>
      </c>
      <c r="DP386" s="133">
        <v>42086.596307870372</v>
      </c>
    </row>
    <row r="387" spans="1:120" ht="58" x14ac:dyDescent="0.35">
      <c r="A387" s="135">
        <v>389</v>
      </c>
      <c r="B387" s="136" t="s">
        <v>4364</v>
      </c>
      <c r="C387" s="135">
        <v>255</v>
      </c>
      <c r="D387" s="135" t="b">
        <v>1</v>
      </c>
      <c r="E387" s="136" t="s">
        <v>941</v>
      </c>
      <c r="F387" s="136" t="s">
        <v>1517</v>
      </c>
      <c r="G387" s="136" t="s">
        <v>11274</v>
      </c>
      <c r="H387" s="136" t="s">
        <v>1519</v>
      </c>
      <c r="I387" s="136" t="s">
        <v>4875</v>
      </c>
      <c r="J387" s="136" t="s">
        <v>1517</v>
      </c>
      <c r="K387" s="136" t="s">
        <v>297</v>
      </c>
      <c r="L387" s="136" t="s">
        <v>1519</v>
      </c>
      <c r="M387" s="136" t="s">
        <v>3173</v>
      </c>
      <c r="N387" s="136" t="s">
        <v>11275</v>
      </c>
      <c r="O387" s="136" t="s">
        <v>11276</v>
      </c>
      <c r="P387" s="136" t="s">
        <v>948</v>
      </c>
      <c r="Q387" s="136" t="s">
        <v>948</v>
      </c>
      <c r="R387" s="136" t="s">
        <v>948</v>
      </c>
      <c r="S387" s="136" t="s">
        <v>11276</v>
      </c>
      <c r="T387" s="136" t="s">
        <v>11277</v>
      </c>
      <c r="U387" s="136" t="s">
        <v>11278</v>
      </c>
      <c r="V387" s="136" t="s">
        <v>948</v>
      </c>
      <c r="W387" s="136" t="s">
        <v>948</v>
      </c>
      <c r="X387" s="136" t="s">
        <v>948</v>
      </c>
      <c r="Y387" s="136" t="s">
        <v>11279</v>
      </c>
      <c r="Z387" s="136" t="s">
        <v>948</v>
      </c>
      <c r="AA387" s="136" t="s">
        <v>948</v>
      </c>
      <c r="AB387" s="136" t="s">
        <v>11279</v>
      </c>
      <c r="AC387" s="136" t="s">
        <v>948</v>
      </c>
      <c r="AD387" s="136" t="s">
        <v>11279</v>
      </c>
      <c r="AE387" s="136" t="s">
        <v>11280</v>
      </c>
      <c r="AF387" s="136" t="s">
        <v>11281</v>
      </c>
      <c r="AG387" s="136" t="s">
        <v>1352</v>
      </c>
      <c r="AH387" s="136" t="s">
        <v>11282</v>
      </c>
      <c r="AI387" s="136" t="s">
        <v>948</v>
      </c>
      <c r="AJ387" s="136" t="s">
        <v>3870</v>
      </c>
      <c r="AK387" s="136" t="s">
        <v>948</v>
      </c>
      <c r="AL387" s="136" t="s">
        <v>941</v>
      </c>
      <c r="AM387" s="136" t="s">
        <v>11283</v>
      </c>
      <c r="AN387" s="136" t="s">
        <v>11284</v>
      </c>
      <c r="AO387" s="136" t="s">
        <v>3174</v>
      </c>
      <c r="AP387" s="136" t="s">
        <v>3175</v>
      </c>
      <c r="AQ387" s="136" t="s">
        <v>11285</v>
      </c>
      <c r="AR387" s="136" t="s">
        <v>11286</v>
      </c>
      <c r="AS387" s="136" t="s">
        <v>11287</v>
      </c>
      <c r="AT387" s="136" t="s">
        <v>11288</v>
      </c>
      <c r="AU387" s="136" t="s">
        <v>941</v>
      </c>
      <c r="AV387" s="136" t="s">
        <v>941</v>
      </c>
      <c r="AW387" s="136" t="s">
        <v>941</v>
      </c>
      <c r="AX387" s="136" t="s">
        <v>11289</v>
      </c>
      <c r="AY387" s="136" t="s">
        <v>11290</v>
      </c>
      <c r="AZ387" s="136" t="s">
        <v>11291</v>
      </c>
      <c r="BA387" s="136" t="s">
        <v>11292</v>
      </c>
      <c r="BB387" s="136" t="s">
        <v>11293</v>
      </c>
      <c r="BC387" s="136" t="s">
        <v>11279</v>
      </c>
      <c r="BD387" s="136" t="s">
        <v>11280</v>
      </c>
      <c r="BE387" s="136" t="s">
        <v>11294</v>
      </c>
      <c r="BF387" s="136" t="s">
        <v>11282</v>
      </c>
      <c r="BG387" s="136" t="s">
        <v>948</v>
      </c>
      <c r="BH387" s="136" t="s">
        <v>3870</v>
      </c>
      <c r="BI387" s="136" t="s">
        <v>948</v>
      </c>
      <c r="BJ387" s="136" t="s">
        <v>11283</v>
      </c>
      <c r="BK387" s="136" t="s">
        <v>974</v>
      </c>
      <c r="BL387" s="136" t="s">
        <v>941</v>
      </c>
      <c r="BM387" s="136" t="s">
        <v>941</v>
      </c>
      <c r="BN387" s="136" t="s">
        <v>941</v>
      </c>
      <c r="BO387" s="136" t="s">
        <v>941</v>
      </c>
      <c r="BP387" s="136" t="s">
        <v>941</v>
      </c>
      <c r="BQ387" s="136" t="s">
        <v>941</v>
      </c>
      <c r="BR387" s="136" t="s">
        <v>11295</v>
      </c>
      <c r="BS387" s="136" t="s">
        <v>964</v>
      </c>
      <c r="BT387" s="136" t="s">
        <v>941</v>
      </c>
      <c r="BU387" s="136" t="s">
        <v>941</v>
      </c>
      <c r="BV387" s="136" t="s">
        <v>941</v>
      </c>
      <c r="BW387" s="136" t="s">
        <v>941</v>
      </c>
      <c r="BX387" s="136" t="s">
        <v>941</v>
      </c>
      <c r="BY387" s="136" t="s">
        <v>941</v>
      </c>
      <c r="BZ387" s="136" t="s">
        <v>941</v>
      </c>
      <c r="CA387" s="136" t="s">
        <v>941</v>
      </c>
      <c r="CB387" s="136" t="s">
        <v>988</v>
      </c>
      <c r="CC387" s="136" t="s">
        <v>948</v>
      </c>
      <c r="CD387" s="136" t="s">
        <v>941</v>
      </c>
      <c r="CE387" s="136" t="s">
        <v>948</v>
      </c>
      <c r="CF387" s="136" t="s">
        <v>941</v>
      </c>
      <c r="CG387" s="136" t="s">
        <v>948</v>
      </c>
      <c r="CH387" s="136" t="s">
        <v>948</v>
      </c>
      <c r="CI387" s="136" t="s">
        <v>941</v>
      </c>
      <c r="CJ387" s="136" t="s">
        <v>941</v>
      </c>
      <c r="CK387" s="136" t="s">
        <v>941</v>
      </c>
      <c r="CL387" s="136" t="s">
        <v>941</v>
      </c>
      <c r="CM387" s="136" t="s">
        <v>941</v>
      </c>
      <c r="CN387" s="136" t="s">
        <v>948</v>
      </c>
      <c r="CO387" s="136" t="s">
        <v>540</v>
      </c>
      <c r="CP387" s="136" t="s">
        <v>941</v>
      </c>
      <c r="CQ387" s="136" t="s">
        <v>941</v>
      </c>
      <c r="CR387" s="136" t="s">
        <v>941</v>
      </c>
      <c r="CS387" s="136" t="s">
        <v>941</v>
      </c>
      <c r="CT387" s="136" t="s">
        <v>941</v>
      </c>
      <c r="CU387" s="136" t="s">
        <v>941</v>
      </c>
      <c r="CV387" s="136" t="s">
        <v>941</v>
      </c>
      <c r="CW387" s="136" t="s">
        <v>941</v>
      </c>
      <c r="CX387" s="136" t="s">
        <v>941</v>
      </c>
      <c r="CY387" s="136" t="s">
        <v>941</v>
      </c>
      <c r="CZ387" s="136" t="s">
        <v>941</v>
      </c>
      <c r="DA387" s="136" t="s">
        <v>941</v>
      </c>
      <c r="DB387" s="136" t="s">
        <v>941</v>
      </c>
      <c r="DC387" s="136" t="s">
        <v>941</v>
      </c>
      <c r="DD387" s="136" t="s">
        <v>941</v>
      </c>
      <c r="DE387" s="136" t="s">
        <v>941</v>
      </c>
      <c r="DF387" s="136" t="s">
        <v>941</v>
      </c>
      <c r="DG387" s="136" t="s">
        <v>941</v>
      </c>
      <c r="DH387" s="136" t="s">
        <v>941</v>
      </c>
      <c r="DI387" s="136" t="s">
        <v>941</v>
      </c>
      <c r="DJ387" s="136" t="s">
        <v>1692</v>
      </c>
      <c r="DK387" s="137">
        <v>42773.696469907409</v>
      </c>
      <c r="DL387" s="136" t="s">
        <v>1692</v>
      </c>
      <c r="DM387" s="137">
        <v>42786.425706018519</v>
      </c>
      <c r="DN387" s="133">
        <v>42086.596331018518</v>
      </c>
      <c r="DO387" s="132" t="s">
        <v>957</v>
      </c>
      <c r="DP387" s="133">
        <v>42086.596331018518</v>
      </c>
    </row>
    <row r="388" spans="1:120" ht="116" x14ac:dyDescent="0.35">
      <c r="A388" s="135">
        <v>390</v>
      </c>
      <c r="B388" s="136" t="s">
        <v>4364</v>
      </c>
      <c r="C388" s="135">
        <v>179</v>
      </c>
      <c r="D388" s="135" t="b">
        <v>1</v>
      </c>
      <c r="E388" s="136" t="s">
        <v>941</v>
      </c>
      <c r="F388" s="136" t="s">
        <v>11296</v>
      </c>
      <c r="G388" s="136" t="s">
        <v>11297</v>
      </c>
      <c r="H388" s="136" t="s">
        <v>11298</v>
      </c>
      <c r="I388" s="136" t="s">
        <v>6209</v>
      </c>
      <c r="J388" s="136" t="s">
        <v>4183</v>
      </c>
      <c r="K388" s="136" t="s">
        <v>212</v>
      </c>
      <c r="L388" s="136" t="s">
        <v>941</v>
      </c>
      <c r="M388" s="136" t="s">
        <v>941</v>
      </c>
      <c r="N388" s="136" t="s">
        <v>941</v>
      </c>
      <c r="O388" s="136" t="s">
        <v>11299</v>
      </c>
      <c r="P388" s="136" t="s">
        <v>11300</v>
      </c>
      <c r="Q388" s="136" t="s">
        <v>11301</v>
      </c>
      <c r="R388" s="136" t="s">
        <v>948</v>
      </c>
      <c r="S388" s="136" t="s">
        <v>11302</v>
      </c>
      <c r="T388" s="136" t="s">
        <v>11303</v>
      </c>
      <c r="U388" s="136" t="s">
        <v>11304</v>
      </c>
      <c r="V388" s="136" t="s">
        <v>11305</v>
      </c>
      <c r="W388" s="136" t="s">
        <v>11306</v>
      </c>
      <c r="X388" s="136" t="s">
        <v>11307</v>
      </c>
      <c r="Y388" s="136" t="s">
        <v>11308</v>
      </c>
      <c r="Z388" s="136" t="s">
        <v>11309</v>
      </c>
      <c r="AA388" s="136" t="s">
        <v>11310</v>
      </c>
      <c r="AB388" s="136" t="s">
        <v>11311</v>
      </c>
      <c r="AC388" s="136" t="s">
        <v>2986</v>
      </c>
      <c r="AD388" s="136" t="s">
        <v>11312</v>
      </c>
      <c r="AE388" s="136" t="s">
        <v>11313</v>
      </c>
      <c r="AF388" s="136" t="s">
        <v>11314</v>
      </c>
      <c r="AG388" s="136" t="s">
        <v>1051</v>
      </c>
      <c r="AH388" s="136" t="s">
        <v>11315</v>
      </c>
      <c r="AI388" s="136" t="s">
        <v>11316</v>
      </c>
      <c r="AJ388" s="136" t="s">
        <v>11317</v>
      </c>
      <c r="AK388" s="136" t="s">
        <v>11318</v>
      </c>
      <c r="AL388" s="136" t="s">
        <v>941</v>
      </c>
      <c r="AM388" s="136" t="s">
        <v>11319</v>
      </c>
      <c r="AN388" s="136" t="s">
        <v>941</v>
      </c>
      <c r="AO388" s="136" t="s">
        <v>941</v>
      </c>
      <c r="AP388" s="136" t="s">
        <v>941</v>
      </c>
      <c r="AQ388" s="136" t="s">
        <v>941</v>
      </c>
      <c r="AR388" s="136" t="s">
        <v>941</v>
      </c>
      <c r="AS388" s="136" t="s">
        <v>941</v>
      </c>
      <c r="AT388" s="136" t="s">
        <v>941</v>
      </c>
      <c r="AU388" s="136" t="s">
        <v>941</v>
      </c>
      <c r="AV388" s="136" t="s">
        <v>941</v>
      </c>
      <c r="AW388" s="136" t="s">
        <v>941</v>
      </c>
      <c r="AX388" s="136" t="s">
        <v>941</v>
      </c>
      <c r="AY388" s="136" t="s">
        <v>941</v>
      </c>
      <c r="AZ388" s="136" t="s">
        <v>941</v>
      </c>
      <c r="BA388" s="136" t="s">
        <v>941</v>
      </c>
      <c r="BB388" s="136" t="s">
        <v>941</v>
      </c>
      <c r="BC388" s="136" t="s">
        <v>941</v>
      </c>
      <c r="BD388" s="136" t="s">
        <v>941</v>
      </c>
      <c r="BE388" s="136" t="s">
        <v>941</v>
      </c>
      <c r="BF388" s="136" t="s">
        <v>941</v>
      </c>
      <c r="BG388" s="136" t="s">
        <v>941</v>
      </c>
      <c r="BH388" s="136" t="s">
        <v>941</v>
      </c>
      <c r="BI388" s="136" t="s">
        <v>941</v>
      </c>
      <c r="BJ388" s="136" t="s">
        <v>941</v>
      </c>
      <c r="BK388" s="136" t="s">
        <v>5487</v>
      </c>
      <c r="BL388" s="136" t="s">
        <v>941</v>
      </c>
      <c r="BM388" s="136" t="s">
        <v>941</v>
      </c>
      <c r="BN388" s="136" t="s">
        <v>941</v>
      </c>
      <c r="BO388" s="136" t="s">
        <v>1466</v>
      </c>
      <c r="BP388" s="136" t="s">
        <v>941</v>
      </c>
      <c r="BQ388" s="136" t="s">
        <v>941</v>
      </c>
      <c r="BR388" s="136" t="s">
        <v>11320</v>
      </c>
      <c r="BS388" s="136" t="s">
        <v>11321</v>
      </c>
      <c r="BT388" s="136" t="s">
        <v>11322</v>
      </c>
      <c r="BU388" s="136" t="s">
        <v>1018</v>
      </c>
      <c r="BV388" s="136" t="s">
        <v>941</v>
      </c>
      <c r="BW388" s="136" t="s">
        <v>941</v>
      </c>
      <c r="BX388" s="136" t="s">
        <v>941</v>
      </c>
      <c r="BY388" s="136" t="s">
        <v>941</v>
      </c>
      <c r="BZ388" s="136" t="s">
        <v>941</v>
      </c>
      <c r="CA388" s="136" t="s">
        <v>941</v>
      </c>
      <c r="CB388" s="136" t="s">
        <v>11323</v>
      </c>
      <c r="CC388" s="136" t="s">
        <v>948</v>
      </c>
      <c r="CD388" s="136" t="s">
        <v>941</v>
      </c>
      <c r="CE388" s="136" t="s">
        <v>948</v>
      </c>
      <c r="CF388" s="136" t="s">
        <v>941</v>
      </c>
      <c r="CG388" s="136" t="s">
        <v>948</v>
      </c>
      <c r="CH388" s="136" t="s">
        <v>948</v>
      </c>
      <c r="CI388" s="136" t="s">
        <v>941</v>
      </c>
      <c r="CJ388" s="136" t="s">
        <v>941</v>
      </c>
      <c r="CK388" s="136" t="s">
        <v>941</v>
      </c>
      <c r="CL388" s="136" t="s">
        <v>941</v>
      </c>
      <c r="CM388" s="136" t="s">
        <v>941</v>
      </c>
      <c r="CN388" s="136" t="s">
        <v>948</v>
      </c>
      <c r="CO388" s="136" t="s">
        <v>540</v>
      </c>
      <c r="CP388" s="136" t="s">
        <v>941</v>
      </c>
      <c r="CQ388" s="136" t="s">
        <v>941</v>
      </c>
      <c r="CR388" s="136" t="s">
        <v>941</v>
      </c>
      <c r="CS388" s="136" t="s">
        <v>941</v>
      </c>
      <c r="CT388" s="136" t="s">
        <v>941</v>
      </c>
      <c r="CU388" s="136" t="s">
        <v>941</v>
      </c>
      <c r="CV388" s="136" t="s">
        <v>941</v>
      </c>
      <c r="CW388" s="136" t="s">
        <v>941</v>
      </c>
      <c r="CX388" s="136" t="s">
        <v>941</v>
      </c>
      <c r="CY388" s="136" t="s">
        <v>979</v>
      </c>
      <c r="CZ388" s="136" t="s">
        <v>941</v>
      </c>
      <c r="DA388" s="136" t="s">
        <v>941</v>
      </c>
      <c r="DB388" s="136" t="s">
        <v>941</v>
      </c>
      <c r="DC388" s="136" t="s">
        <v>941</v>
      </c>
      <c r="DD388" s="136" t="s">
        <v>941</v>
      </c>
      <c r="DE388" s="136" t="s">
        <v>941</v>
      </c>
      <c r="DF388" s="136" t="s">
        <v>941</v>
      </c>
      <c r="DG388" s="136" t="s">
        <v>941</v>
      </c>
      <c r="DH388" s="136" t="s">
        <v>941</v>
      </c>
      <c r="DI388" s="136" t="s">
        <v>941</v>
      </c>
      <c r="DJ388" s="136" t="s">
        <v>1692</v>
      </c>
      <c r="DK388" s="137">
        <v>42773.73646990741</v>
      </c>
      <c r="DL388" s="136" t="s">
        <v>1692</v>
      </c>
      <c r="DM388" s="137">
        <v>42773.736828703702</v>
      </c>
      <c r="DN388" s="133">
        <v>42086.596354166664</v>
      </c>
      <c r="DO388" s="132" t="s">
        <v>957</v>
      </c>
      <c r="DP388" s="133">
        <v>42086.596354166664</v>
      </c>
    </row>
    <row r="389" spans="1:120" ht="58" x14ac:dyDescent="0.35">
      <c r="A389" s="135">
        <v>391</v>
      </c>
      <c r="B389" s="136" t="s">
        <v>4364</v>
      </c>
      <c r="C389" s="135">
        <v>133</v>
      </c>
      <c r="D389" s="135" t="b">
        <v>1</v>
      </c>
      <c r="E389" s="136" t="s">
        <v>941</v>
      </c>
      <c r="F389" s="136" t="s">
        <v>11324</v>
      </c>
      <c r="G389" s="136" t="s">
        <v>11325</v>
      </c>
      <c r="H389" s="136" t="s">
        <v>2293</v>
      </c>
      <c r="I389" s="136" t="s">
        <v>4394</v>
      </c>
      <c r="J389" s="136" t="s">
        <v>2294</v>
      </c>
      <c r="K389" s="136" t="s">
        <v>504</v>
      </c>
      <c r="L389" s="136" t="s">
        <v>2293</v>
      </c>
      <c r="M389" s="136" t="s">
        <v>2295</v>
      </c>
      <c r="N389" s="136" t="s">
        <v>2296</v>
      </c>
      <c r="O389" s="136" t="s">
        <v>11326</v>
      </c>
      <c r="P389" s="136" t="s">
        <v>948</v>
      </c>
      <c r="Q389" s="136" t="s">
        <v>948</v>
      </c>
      <c r="R389" s="136" t="s">
        <v>948</v>
      </c>
      <c r="S389" s="136" t="s">
        <v>11326</v>
      </c>
      <c r="T389" s="136" t="s">
        <v>11327</v>
      </c>
      <c r="U389" s="136" t="s">
        <v>11328</v>
      </c>
      <c r="V389" s="136" t="s">
        <v>948</v>
      </c>
      <c r="W389" s="136" t="s">
        <v>948</v>
      </c>
      <c r="X389" s="136" t="s">
        <v>948</v>
      </c>
      <c r="Y389" s="136" t="s">
        <v>11329</v>
      </c>
      <c r="Z389" s="136" t="s">
        <v>11330</v>
      </c>
      <c r="AA389" s="136" t="s">
        <v>11331</v>
      </c>
      <c r="AB389" s="136" t="s">
        <v>11332</v>
      </c>
      <c r="AC389" s="136" t="s">
        <v>1163</v>
      </c>
      <c r="AD389" s="136" t="s">
        <v>11333</v>
      </c>
      <c r="AE389" s="136" t="s">
        <v>11334</v>
      </c>
      <c r="AF389" s="136" t="s">
        <v>11335</v>
      </c>
      <c r="AG389" s="136" t="s">
        <v>1079</v>
      </c>
      <c r="AH389" s="136" t="s">
        <v>11336</v>
      </c>
      <c r="AI389" s="136" t="s">
        <v>4135</v>
      </c>
      <c r="AJ389" s="136" t="s">
        <v>1157</v>
      </c>
      <c r="AK389" s="136" t="s">
        <v>1635</v>
      </c>
      <c r="AL389" s="136" t="s">
        <v>941</v>
      </c>
      <c r="AM389" s="136" t="s">
        <v>11337</v>
      </c>
      <c r="AN389" s="136" t="s">
        <v>941</v>
      </c>
      <c r="AO389" s="136" t="s">
        <v>941</v>
      </c>
      <c r="AP389" s="136" t="s">
        <v>941</v>
      </c>
      <c r="AQ389" s="136" t="s">
        <v>941</v>
      </c>
      <c r="AR389" s="136" t="s">
        <v>941</v>
      </c>
      <c r="AS389" s="136" t="s">
        <v>941</v>
      </c>
      <c r="AT389" s="136" t="s">
        <v>941</v>
      </c>
      <c r="AU389" s="136" t="s">
        <v>941</v>
      </c>
      <c r="AV389" s="136" t="s">
        <v>941</v>
      </c>
      <c r="AW389" s="136" t="s">
        <v>941</v>
      </c>
      <c r="AX389" s="136" t="s">
        <v>941</v>
      </c>
      <c r="AY389" s="136" t="s">
        <v>941</v>
      </c>
      <c r="AZ389" s="136" t="s">
        <v>941</v>
      </c>
      <c r="BA389" s="136" t="s">
        <v>941</v>
      </c>
      <c r="BB389" s="136" t="s">
        <v>941</v>
      </c>
      <c r="BC389" s="136" t="s">
        <v>941</v>
      </c>
      <c r="BD389" s="136" t="s">
        <v>941</v>
      </c>
      <c r="BE389" s="136" t="s">
        <v>941</v>
      </c>
      <c r="BF389" s="136" t="s">
        <v>941</v>
      </c>
      <c r="BG389" s="136" t="s">
        <v>941</v>
      </c>
      <c r="BH389" s="136" t="s">
        <v>941</v>
      </c>
      <c r="BI389" s="136" t="s">
        <v>941</v>
      </c>
      <c r="BJ389" s="136" t="s">
        <v>941</v>
      </c>
      <c r="BK389" s="136" t="s">
        <v>2516</v>
      </c>
      <c r="BL389" s="136" t="s">
        <v>941</v>
      </c>
      <c r="BM389" s="136" t="s">
        <v>941</v>
      </c>
      <c r="BN389" s="136" t="s">
        <v>941</v>
      </c>
      <c r="BO389" s="136" t="s">
        <v>941</v>
      </c>
      <c r="BP389" s="136" t="s">
        <v>941</v>
      </c>
      <c r="BQ389" s="136" t="s">
        <v>941</v>
      </c>
      <c r="BR389" s="136" t="s">
        <v>941</v>
      </c>
      <c r="BS389" s="136" t="s">
        <v>941</v>
      </c>
      <c r="BT389" s="136" t="s">
        <v>941</v>
      </c>
      <c r="BU389" s="136" t="s">
        <v>941</v>
      </c>
      <c r="BV389" s="136" t="s">
        <v>941</v>
      </c>
      <c r="BW389" s="136" t="s">
        <v>941</v>
      </c>
      <c r="BX389" s="136" t="s">
        <v>941</v>
      </c>
      <c r="BY389" s="136" t="s">
        <v>941</v>
      </c>
      <c r="BZ389" s="136" t="s">
        <v>941</v>
      </c>
      <c r="CA389" s="136" t="s">
        <v>941</v>
      </c>
      <c r="CB389" s="136" t="s">
        <v>2516</v>
      </c>
      <c r="CC389" s="136" t="s">
        <v>956</v>
      </c>
      <c r="CD389" s="136" t="s">
        <v>1616</v>
      </c>
      <c r="CE389" s="136" t="s">
        <v>948</v>
      </c>
      <c r="CF389" s="136" t="s">
        <v>941</v>
      </c>
      <c r="CG389" s="136" t="s">
        <v>1616</v>
      </c>
      <c r="CH389" s="136" t="s">
        <v>948</v>
      </c>
      <c r="CI389" s="136" t="s">
        <v>941</v>
      </c>
      <c r="CJ389" s="136" t="s">
        <v>941</v>
      </c>
      <c r="CK389" s="136" t="s">
        <v>941</v>
      </c>
      <c r="CL389" s="136" t="s">
        <v>941</v>
      </c>
      <c r="CM389" s="136" t="s">
        <v>941</v>
      </c>
      <c r="CN389" s="136" t="s">
        <v>948</v>
      </c>
      <c r="CO389" s="136" t="s">
        <v>540</v>
      </c>
      <c r="CP389" s="136" t="s">
        <v>941</v>
      </c>
      <c r="CQ389" s="136" t="s">
        <v>941</v>
      </c>
      <c r="CR389" s="136" t="s">
        <v>941</v>
      </c>
      <c r="CS389" s="136" t="s">
        <v>941</v>
      </c>
      <c r="CT389" s="136" t="s">
        <v>941</v>
      </c>
      <c r="CU389" s="136" t="s">
        <v>941</v>
      </c>
      <c r="CV389" s="136" t="s">
        <v>941</v>
      </c>
      <c r="CW389" s="136" t="s">
        <v>941</v>
      </c>
      <c r="CX389" s="136" t="s">
        <v>941</v>
      </c>
      <c r="CY389" s="136" t="s">
        <v>941</v>
      </c>
      <c r="CZ389" s="136" t="s">
        <v>941</v>
      </c>
      <c r="DA389" s="136" t="s">
        <v>941</v>
      </c>
      <c r="DB389" s="136" t="s">
        <v>941</v>
      </c>
      <c r="DC389" s="136" t="s">
        <v>941</v>
      </c>
      <c r="DD389" s="136" t="s">
        <v>941</v>
      </c>
      <c r="DE389" s="136" t="s">
        <v>941</v>
      </c>
      <c r="DF389" s="136" t="s">
        <v>941</v>
      </c>
      <c r="DG389" s="136" t="s">
        <v>941</v>
      </c>
      <c r="DH389" s="136" t="s">
        <v>941</v>
      </c>
      <c r="DI389" s="136" t="s">
        <v>941</v>
      </c>
      <c r="DJ389" s="136" t="s">
        <v>1692</v>
      </c>
      <c r="DK389" s="137">
        <v>42773.739571759259</v>
      </c>
      <c r="DL389" s="136" t="s">
        <v>1692</v>
      </c>
      <c r="DM389" s="137">
        <v>42773.739733796298</v>
      </c>
      <c r="DN389" s="133">
        <v>42086.596365740741</v>
      </c>
      <c r="DO389" s="132" t="s">
        <v>957</v>
      </c>
      <c r="DP389" s="133">
        <v>42086.596365740741</v>
      </c>
    </row>
    <row r="390" spans="1:120" ht="58" x14ac:dyDescent="0.35">
      <c r="A390" s="135">
        <v>392</v>
      </c>
      <c r="B390" s="136" t="s">
        <v>4364</v>
      </c>
      <c r="C390" s="135">
        <v>429</v>
      </c>
      <c r="D390" s="135" t="b">
        <v>1</v>
      </c>
      <c r="E390" s="136" t="s">
        <v>941</v>
      </c>
      <c r="F390" s="136" t="s">
        <v>3600</v>
      </c>
      <c r="G390" s="136" t="s">
        <v>989</v>
      </c>
      <c r="H390" s="136" t="s">
        <v>11338</v>
      </c>
      <c r="I390" s="136" t="s">
        <v>4875</v>
      </c>
      <c r="J390" s="136" t="s">
        <v>3600</v>
      </c>
      <c r="K390" s="136" t="s">
        <v>265</v>
      </c>
      <c r="L390" s="136" t="s">
        <v>11338</v>
      </c>
      <c r="M390" s="136" t="s">
        <v>11339</v>
      </c>
      <c r="N390" s="136" t="s">
        <v>3601</v>
      </c>
      <c r="O390" s="136" t="s">
        <v>11340</v>
      </c>
      <c r="P390" s="136" t="s">
        <v>11341</v>
      </c>
      <c r="Q390" s="136" t="s">
        <v>3602</v>
      </c>
      <c r="R390" s="136" t="s">
        <v>948</v>
      </c>
      <c r="S390" s="136" t="s">
        <v>11342</v>
      </c>
      <c r="T390" s="136" t="s">
        <v>11343</v>
      </c>
      <c r="U390" s="136" t="s">
        <v>11344</v>
      </c>
      <c r="V390" s="136" t="s">
        <v>11345</v>
      </c>
      <c r="W390" s="136" t="s">
        <v>11346</v>
      </c>
      <c r="X390" s="136" t="s">
        <v>11347</v>
      </c>
      <c r="Y390" s="136" t="s">
        <v>11348</v>
      </c>
      <c r="Z390" s="136" t="s">
        <v>11349</v>
      </c>
      <c r="AA390" s="136" t="s">
        <v>948</v>
      </c>
      <c r="AB390" s="136" t="s">
        <v>11350</v>
      </c>
      <c r="AC390" s="136" t="s">
        <v>11351</v>
      </c>
      <c r="AD390" s="136" t="s">
        <v>11352</v>
      </c>
      <c r="AE390" s="136" t="s">
        <v>11353</v>
      </c>
      <c r="AF390" s="136" t="s">
        <v>11354</v>
      </c>
      <c r="AG390" s="136" t="s">
        <v>11355</v>
      </c>
      <c r="AH390" s="136" t="s">
        <v>11356</v>
      </c>
      <c r="AI390" s="136" t="s">
        <v>11357</v>
      </c>
      <c r="AJ390" s="136" t="s">
        <v>7564</v>
      </c>
      <c r="AK390" s="136" t="s">
        <v>948</v>
      </c>
      <c r="AL390" s="136" t="s">
        <v>941</v>
      </c>
      <c r="AM390" s="136" t="s">
        <v>11358</v>
      </c>
      <c r="AN390" s="136" t="s">
        <v>941</v>
      </c>
      <c r="AO390" s="136" t="s">
        <v>941</v>
      </c>
      <c r="AP390" s="136" t="s">
        <v>941</v>
      </c>
      <c r="AQ390" s="136" t="s">
        <v>941</v>
      </c>
      <c r="AR390" s="136" t="s">
        <v>941</v>
      </c>
      <c r="AS390" s="136" t="s">
        <v>941</v>
      </c>
      <c r="AT390" s="136" t="s">
        <v>941</v>
      </c>
      <c r="AU390" s="136" t="s">
        <v>941</v>
      </c>
      <c r="AV390" s="136" t="s">
        <v>941</v>
      </c>
      <c r="AW390" s="136" t="s">
        <v>941</v>
      </c>
      <c r="AX390" s="136" t="s">
        <v>941</v>
      </c>
      <c r="AY390" s="136" t="s">
        <v>941</v>
      </c>
      <c r="AZ390" s="136" t="s">
        <v>941</v>
      </c>
      <c r="BA390" s="136" t="s">
        <v>941</v>
      </c>
      <c r="BB390" s="136" t="s">
        <v>941</v>
      </c>
      <c r="BC390" s="136" t="s">
        <v>941</v>
      </c>
      <c r="BD390" s="136" t="s">
        <v>941</v>
      </c>
      <c r="BE390" s="136" t="s">
        <v>941</v>
      </c>
      <c r="BF390" s="136" t="s">
        <v>941</v>
      </c>
      <c r="BG390" s="136" t="s">
        <v>941</v>
      </c>
      <c r="BH390" s="136" t="s">
        <v>941</v>
      </c>
      <c r="BI390" s="136" t="s">
        <v>941</v>
      </c>
      <c r="BJ390" s="136" t="s">
        <v>941</v>
      </c>
      <c r="BK390" s="136" t="s">
        <v>2467</v>
      </c>
      <c r="BL390" s="136" t="s">
        <v>941</v>
      </c>
      <c r="BM390" s="136" t="s">
        <v>941</v>
      </c>
      <c r="BN390" s="136" t="s">
        <v>941</v>
      </c>
      <c r="BO390" s="136" t="s">
        <v>941</v>
      </c>
      <c r="BP390" s="136" t="s">
        <v>941</v>
      </c>
      <c r="BQ390" s="136" t="s">
        <v>941</v>
      </c>
      <c r="BR390" s="136" t="s">
        <v>941</v>
      </c>
      <c r="BS390" s="136" t="s">
        <v>941</v>
      </c>
      <c r="BT390" s="136" t="s">
        <v>941</v>
      </c>
      <c r="BU390" s="136" t="s">
        <v>941</v>
      </c>
      <c r="BV390" s="136" t="s">
        <v>941</v>
      </c>
      <c r="BW390" s="136" t="s">
        <v>941</v>
      </c>
      <c r="BX390" s="136" t="s">
        <v>941</v>
      </c>
      <c r="BY390" s="136" t="s">
        <v>941</v>
      </c>
      <c r="BZ390" s="136" t="s">
        <v>941</v>
      </c>
      <c r="CA390" s="136" t="s">
        <v>941</v>
      </c>
      <c r="CB390" s="136" t="s">
        <v>2467</v>
      </c>
      <c r="CC390" s="136" t="s">
        <v>948</v>
      </c>
      <c r="CD390" s="136" t="s">
        <v>941</v>
      </c>
      <c r="CE390" s="136" t="s">
        <v>948</v>
      </c>
      <c r="CF390" s="136" t="s">
        <v>941</v>
      </c>
      <c r="CG390" s="136" t="s">
        <v>948</v>
      </c>
      <c r="CH390" s="136" t="s">
        <v>1227</v>
      </c>
      <c r="CI390" s="136" t="s">
        <v>11359</v>
      </c>
      <c r="CJ390" s="136" t="s">
        <v>941</v>
      </c>
      <c r="CK390" s="136" t="s">
        <v>941</v>
      </c>
      <c r="CL390" s="136" t="s">
        <v>941</v>
      </c>
      <c r="CM390" s="136" t="s">
        <v>11359</v>
      </c>
      <c r="CN390" s="136" t="s">
        <v>11359</v>
      </c>
      <c r="CO390" s="136" t="s">
        <v>3603</v>
      </c>
      <c r="CP390" s="136" t="s">
        <v>941</v>
      </c>
      <c r="CQ390" s="136" t="s">
        <v>941</v>
      </c>
      <c r="CR390" s="136" t="s">
        <v>941</v>
      </c>
      <c r="CS390" s="136" t="s">
        <v>941</v>
      </c>
      <c r="CT390" s="136" t="s">
        <v>941</v>
      </c>
      <c r="CU390" s="136" t="s">
        <v>941</v>
      </c>
      <c r="CV390" s="136" t="s">
        <v>941</v>
      </c>
      <c r="CW390" s="136" t="s">
        <v>941</v>
      </c>
      <c r="CX390" s="136" t="s">
        <v>941</v>
      </c>
      <c r="CY390" s="136" t="s">
        <v>941</v>
      </c>
      <c r="CZ390" s="136" t="s">
        <v>941</v>
      </c>
      <c r="DA390" s="136" t="s">
        <v>941</v>
      </c>
      <c r="DB390" s="136" t="s">
        <v>941</v>
      </c>
      <c r="DC390" s="136" t="s">
        <v>941</v>
      </c>
      <c r="DD390" s="136" t="s">
        <v>941</v>
      </c>
      <c r="DE390" s="136" t="s">
        <v>941</v>
      </c>
      <c r="DF390" s="136" t="s">
        <v>941</v>
      </c>
      <c r="DG390" s="136" t="s">
        <v>941</v>
      </c>
      <c r="DH390" s="136" t="s">
        <v>941</v>
      </c>
      <c r="DI390" s="136" t="s">
        <v>941</v>
      </c>
      <c r="DJ390" s="136" t="s">
        <v>1692</v>
      </c>
      <c r="DK390" s="137">
        <v>42774.354444444441</v>
      </c>
      <c r="DL390" s="136" t="s">
        <v>1692</v>
      </c>
      <c r="DM390" s="137">
        <v>42774.354444444441</v>
      </c>
      <c r="DN390" s="133">
        <v>42086.596435185187</v>
      </c>
      <c r="DO390" s="132" t="s">
        <v>957</v>
      </c>
      <c r="DP390" s="133">
        <v>42086.596435185187</v>
      </c>
    </row>
    <row r="391" spans="1:120" ht="72.5" x14ac:dyDescent="0.35">
      <c r="A391" s="135">
        <v>393</v>
      </c>
      <c r="B391" s="136" t="s">
        <v>4364</v>
      </c>
      <c r="C391" s="135">
        <v>444</v>
      </c>
      <c r="D391" s="135" t="b">
        <v>1</v>
      </c>
      <c r="E391" s="136" t="s">
        <v>941</v>
      </c>
      <c r="F391" s="136" t="s">
        <v>1849</v>
      </c>
      <c r="G391" s="136" t="s">
        <v>1850</v>
      </c>
      <c r="H391" s="136" t="s">
        <v>11360</v>
      </c>
      <c r="I391" s="136" t="s">
        <v>4875</v>
      </c>
      <c r="J391" s="136" t="s">
        <v>1851</v>
      </c>
      <c r="K391" s="136" t="s">
        <v>381</v>
      </c>
      <c r="L391" s="136" t="s">
        <v>1852</v>
      </c>
      <c r="M391" s="136" t="s">
        <v>1853</v>
      </c>
      <c r="N391" s="136" t="s">
        <v>3769</v>
      </c>
      <c r="O391" s="136" t="s">
        <v>11361</v>
      </c>
      <c r="P391" s="136" t="s">
        <v>11362</v>
      </c>
      <c r="Q391" s="136" t="s">
        <v>11363</v>
      </c>
      <c r="R391" s="136" t="s">
        <v>948</v>
      </c>
      <c r="S391" s="136" t="s">
        <v>11364</v>
      </c>
      <c r="T391" s="136" t="s">
        <v>11365</v>
      </c>
      <c r="U391" s="136" t="s">
        <v>11366</v>
      </c>
      <c r="V391" s="136" t="s">
        <v>11367</v>
      </c>
      <c r="W391" s="136" t="s">
        <v>11368</v>
      </c>
      <c r="X391" s="136" t="s">
        <v>11369</v>
      </c>
      <c r="Y391" s="136" t="s">
        <v>11370</v>
      </c>
      <c r="Z391" s="136" t="s">
        <v>11371</v>
      </c>
      <c r="AA391" s="136" t="s">
        <v>11372</v>
      </c>
      <c r="AB391" s="136" t="s">
        <v>11373</v>
      </c>
      <c r="AC391" s="136" t="s">
        <v>948</v>
      </c>
      <c r="AD391" s="136" t="s">
        <v>11373</v>
      </c>
      <c r="AE391" s="136" t="s">
        <v>11374</v>
      </c>
      <c r="AF391" s="136" t="s">
        <v>11375</v>
      </c>
      <c r="AG391" s="136" t="s">
        <v>11376</v>
      </c>
      <c r="AH391" s="136" t="s">
        <v>11377</v>
      </c>
      <c r="AI391" s="136" t="s">
        <v>11378</v>
      </c>
      <c r="AJ391" s="136" t="s">
        <v>11379</v>
      </c>
      <c r="AK391" s="136" t="s">
        <v>11380</v>
      </c>
      <c r="AL391" s="136" t="s">
        <v>941</v>
      </c>
      <c r="AM391" s="136" t="s">
        <v>11381</v>
      </c>
      <c r="AN391" s="136" t="s">
        <v>11361</v>
      </c>
      <c r="AO391" s="136" t="s">
        <v>11362</v>
      </c>
      <c r="AP391" s="136" t="s">
        <v>11363</v>
      </c>
      <c r="AQ391" s="136" t="s">
        <v>948</v>
      </c>
      <c r="AR391" s="136" t="s">
        <v>11364</v>
      </c>
      <c r="AS391" s="136" t="s">
        <v>11365</v>
      </c>
      <c r="AT391" s="136" t="s">
        <v>11366</v>
      </c>
      <c r="AU391" s="136" t="s">
        <v>941</v>
      </c>
      <c r="AV391" s="136" t="s">
        <v>941</v>
      </c>
      <c r="AW391" s="136" t="s">
        <v>941</v>
      </c>
      <c r="AX391" s="136" t="s">
        <v>11370</v>
      </c>
      <c r="AY391" s="136" t="s">
        <v>11371</v>
      </c>
      <c r="AZ391" s="136" t="s">
        <v>11372</v>
      </c>
      <c r="BA391" s="136" t="s">
        <v>11373</v>
      </c>
      <c r="BB391" s="136" t="s">
        <v>948</v>
      </c>
      <c r="BC391" s="136" t="s">
        <v>11373</v>
      </c>
      <c r="BD391" s="136" t="s">
        <v>11374</v>
      </c>
      <c r="BE391" s="136" t="s">
        <v>11375</v>
      </c>
      <c r="BF391" s="136" t="s">
        <v>11377</v>
      </c>
      <c r="BG391" s="136" t="s">
        <v>11378</v>
      </c>
      <c r="BH391" s="136" t="s">
        <v>11379</v>
      </c>
      <c r="BI391" s="136" t="s">
        <v>11380</v>
      </c>
      <c r="BJ391" s="136" t="s">
        <v>11381</v>
      </c>
      <c r="BK391" s="136" t="s">
        <v>11382</v>
      </c>
      <c r="BL391" s="136" t="s">
        <v>11383</v>
      </c>
      <c r="BM391" s="136" t="s">
        <v>1212</v>
      </c>
      <c r="BN391" s="136" t="s">
        <v>11384</v>
      </c>
      <c r="BO391" s="136" t="s">
        <v>11385</v>
      </c>
      <c r="BP391" s="136" t="s">
        <v>941</v>
      </c>
      <c r="BQ391" s="136" t="s">
        <v>11386</v>
      </c>
      <c r="BR391" s="136" t="s">
        <v>11387</v>
      </c>
      <c r="BS391" s="136" t="s">
        <v>11388</v>
      </c>
      <c r="BT391" s="136" t="s">
        <v>941</v>
      </c>
      <c r="BU391" s="136" t="s">
        <v>941</v>
      </c>
      <c r="BV391" s="136" t="s">
        <v>941</v>
      </c>
      <c r="BW391" s="136" t="s">
        <v>941</v>
      </c>
      <c r="BX391" s="136" t="s">
        <v>941</v>
      </c>
      <c r="BY391" s="136" t="s">
        <v>941</v>
      </c>
      <c r="BZ391" s="136" t="s">
        <v>941</v>
      </c>
      <c r="CA391" s="136" t="s">
        <v>941</v>
      </c>
      <c r="CB391" s="136" t="s">
        <v>11389</v>
      </c>
      <c r="CC391" s="136" t="s">
        <v>956</v>
      </c>
      <c r="CD391" s="136" t="s">
        <v>11390</v>
      </c>
      <c r="CE391" s="136" t="s">
        <v>2731</v>
      </c>
      <c r="CF391" s="136" t="s">
        <v>11391</v>
      </c>
      <c r="CG391" s="136" t="s">
        <v>11392</v>
      </c>
      <c r="CH391" s="136" t="s">
        <v>948</v>
      </c>
      <c r="CI391" s="136" t="s">
        <v>941</v>
      </c>
      <c r="CJ391" s="136" t="s">
        <v>941</v>
      </c>
      <c r="CK391" s="136" t="s">
        <v>941</v>
      </c>
      <c r="CL391" s="136" t="s">
        <v>941</v>
      </c>
      <c r="CM391" s="136" t="s">
        <v>941</v>
      </c>
      <c r="CN391" s="136" t="s">
        <v>948</v>
      </c>
      <c r="CO391" s="136" t="s">
        <v>540</v>
      </c>
      <c r="CP391" s="136" t="s">
        <v>941</v>
      </c>
      <c r="CQ391" s="136" t="s">
        <v>941</v>
      </c>
      <c r="CR391" s="136" t="s">
        <v>941</v>
      </c>
      <c r="CS391" s="136" t="s">
        <v>941</v>
      </c>
      <c r="CT391" s="136" t="s">
        <v>941</v>
      </c>
      <c r="CU391" s="136" t="s">
        <v>941</v>
      </c>
      <c r="CV391" s="136" t="s">
        <v>941</v>
      </c>
      <c r="CW391" s="136" t="s">
        <v>941</v>
      </c>
      <c r="CX391" s="136" t="s">
        <v>4955</v>
      </c>
      <c r="CY391" s="136" t="s">
        <v>941</v>
      </c>
      <c r="CZ391" s="136" t="s">
        <v>941</v>
      </c>
      <c r="DA391" s="136" t="s">
        <v>941</v>
      </c>
      <c r="DB391" s="136" t="s">
        <v>11393</v>
      </c>
      <c r="DC391" s="136" t="s">
        <v>941</v>
      </c>
      <c r="DD391" s="136" t="s">
        <v>941</v>
      </c>
      <c r="DE391" s="136" t="s">
        <v>941</v>
      </c>
      <c r="DF391" s="136" t="s">
        <v>941</v>
      </c>
      <c r="DG391" s="136" t="s">
        <v>941</v>
      </c>
      <c r="DH391" s="136" t="s">
        <v>941</v>
      </c>
      <c r="DI391" s="136" t="s">
        <v>941</v>
      </c>
      <c r="DJ391" s="136" t="s">
        <v>1353</v>
      </c>
      <c r="DK391" s="137">
        <v>42774.399456018517</v>
      </c>
      <c r="DL391" s="136" t="s">
        <v>1353</v>
      </c>
      <c r="DM391" s="137">
        <v>42774.399456018517</v>
      </c>
      <c r="DN391" s="133">
        <v>42086.596493055556</v>
      </c>
      <c r="DO391" s="132" t="s">
        <v>957</v>
      </c>
      <c r="DP391" s="133">
        <v>42086.596493055556</v>
      </c>
    </row>
    <row r="392" spans="1:120" ht="43.5" x14ac:dyDescent="0.35">
      <c r="A392" s="135">
        <v>394</v>
      </c>
      <c r="B392" s="136" t="s">
        <v>4364</v>
      </c>
      <c r="C392" s="135">
        <v>484</v>
      </c>
      <c r="D392" s="135" t="b">
        <v>1</v>
      </c>
      <c r="E392" s="136" t="s">
        <v>941</v>
      </c>
      <c r="F392" s="136" t="s">
        <v>2566</v>
      </c>
      <c r="G392" s="136" t="s">
        <v>989</v>
      </c>
      <c r="H392" s="136" t="s">
        <v>2567</v>
      </c>
      <c r="I392" s="136" t="s">
        <v>8797</v>
      </c>
      <c r="J392" s="136" t="s">
        <v>3578</v>
      </c>
      <c r="K392" s="136" t="s">
        <v>242</v>
      </c>
      <c r="L392" s="136" t="s">
        <v>3579</v>
      </c>
      <c r="M392" s="136" t="s">
        <v>2568</v>
      </c>
      <c r="N392" s="136" t="s">
        <v>3580</v>
      </c>
      <c r="O392" s="136" t="s">
        <v>11394</v>
      </c>
      <c r="P392" s="136" t="s">
        <v>11395</v>
      </c>
      <c r="Q392" s="136" t="s">
        <v>11396</v>
      </c>
      <c r="R392" s="136" t="s">
        <v>11397</v>
      </c>
      <c r="S392" s="136" t="s">
        <v>11398</v>
      </c>
      <c r="T392" s="136" t="s">
        <v>11399</v>
      </c>
      <c r="U392" s="136" t="s">
        <v>11400</v>
      </c>
      <c r="V392" s="136" t="s">
        <v>11401</v>
      </c>
      <c r="W392" s="136" t="s">
        <v>11402</v>
      </c>
      <c r="X392" s="136" t="s">
        <v>11403</v>
      </c>
      <c r="Y392" s="136" t="s">
        <v>11404</v>
      </c>
      <c r="Z392" s="136" t="s">
        <v>11405</v>
      </c>
      <c r="AA392" s="136" t="s">
        <v>11406</v>
      </c>
      <c r="AB392" s="136" t="s">
        <v>11407</v>
      </c>
      <c r="AC392" s="136" t="s">
        <v>11408</v>
      </c>
      <c r="AD392" s="136" t="s">
        <v>11409</v>
      </c>
      <c r="AE392" s="136" t="s">
        <v>11410</v>
      </c>
      <c r="AF392" s="136" t="s">
        <v>11411</v>
      </c>
      <c r="AG392" s="136" t="s">
        <v>1632</v>
      </c>
      <c r="AH392" s="136" t="s">
        <v>11412</v>
      </c>
      <c r="AI392" s="136" t="s">
        <v>11413</v>
      </c>
      <c r="AJ392" s="136" t="s">
        <v>11414</v>
      </c>
      <c r="AK392" s="136" t="s">
        <v>1743</v>
      </c>
      <c r="AL392" s="136" t="s">
        <v>941</v>
      </c>
      <c r="AM392" s="136" t="s">
        <v>11415</v>
      </c>
      <c r="AN392" s="136" t="s">
        <v>11394</v>
      </c>
      <c r="AO392" s="136" t="s">
        <v>11395</v>
      </c>
      <c r="AP392" s="136" t="s">
        <v>11396</v>
      </c>
      <c r="AQ392" s="136" t="s">
        <v>11397</v>
      </c>
      <c r="AR392" s="136" t="s">
        <v>11398</v>
      </c>
      <c r="AS392" s="136" t="s">
        <v>11399</v>
      </c>
      <c r="AT392" s="136" t="s">
        <v>11400</v>
      </c>
      <c r="AU392" s="136" t="s">
        <v>941</v>
      </c>
      <c r="AV392" s="136" t="s">
        <v>941</v>
      </c>
      <c r="AW392" s="136" t="s">
        <v>941</v>
      </c>
      <c r="AX392" s="136" t="s">
        <v>11404</v>
      </c>
      <c r="AY392" s="136" t="s">
        <v>11405</v>
      </c>
      <c r="AZ392" s="136" t="s">
        <v>11406</v>
      </c>
      <c r="BA392" s="136" t="s">
        <v>11407</v>
      </c>
      <c r="BB392" s="136" t="s">
        <v>11408</v>
      </c>
      <c r="BC392" s="136" t="s">
        <v>11409</v>
      </c>
      <c r="BD392" s="136" t="s">
        <v>11410</v>
      </c>
      <c r="BE392" s="136" t="s">
        <v>11411</v>
      </c>
      <c r="BF392" s="136" t="s">
        <v>11412</v>
      </c>
      <c r="BG392" s="136" t="s">
        <v>11413</v>
      </c>
      <c r="BH392" s="136" t="s">
        <v>11414</v>
      </c>
      <c r="BI392" s="136" t="s">
        <v>1743</v>
      </c>
      <c r="BJ392" s="136" t="s">
        <v>11415</v>
      </c>
      <c r="BK392" s="136" t="s">
        <v>941</v>
      </c>
      <c r="BL392" s="136" t="s">
        <v>941</v>
      </c>
      <c r="BM392" s="136" t="s">
        <v>941</v>
      </c>
      <c r="BN392" s="136" t="s">
        <v>941</v>
      </c>
      <c r="BO392" s="136" t="s">
        <v>941</v>
      </c>
      <c r="BP392" s="136" t="s">
        <v>941</v>
      </c>
      <c r="BQ392" s="136" t="s">
        <v>941</v>
      </c>
      <c r="BR392" s="136" t="s">
        <v>2569</v>
      </c>
      <c r="BS392" s="136" t="s">
        <v>11416</v>
      </c>
      <c r="BT392" s="136" t="s">
        <v>2570</v>
      </c>
      <c r="BU392" s="136" t="s">
        <v>11417</v>
      </c>
      <c r="BV392" s="136" t="s">
        <v>941</v>
      </c>
      <c r="BW392" s="136" t="s">
        <v>941</v>
      </c>
      <c r="BX392" s="136" t="s">
        <v>941</v>
      </c>
      <c r="BY392" s="136" t="s">
        <v>941</v>
      </c>
      <c r="BZ392" s="136" t="s">
        <v>941</v>
      </c>
      <c r="CA392" s="136" t="s">
        <v>941</v>
      </c>
      <c r="CB392" s="136" t="s">
        <v>11418</v>
      </c>
      <c r="CC392" s="136" t="s">
        <v>956</v>
      </c>
      <c r="CD392" s="136" t="s">
        <v>11419</v>
      </c>
      <c r="CE392" s="136" t="s">
        <v>948</v>
      </c>
      <c r="CF392" s="136" t="s">
        <v>941</v>
      </c>
      <c r="CG392" s="136" t="s">
        <v>11419</v>
      </c>
      <c r="CH392" s="136" t="s">
        <v>1227</v>
      </c>
      <c r="CI392" s="136" t="s">
        <v>11420</v>
      </c>
      <c r="CJ392" s="136" t="s">
        <v>941</v>
      </c>
      <c r="CK392" s="136" t="s">
        <v>941</v>
      </c>
      <c r="CL392" s="136" t="s">
        <v>941</v>
      </c>
      <c r="CM392" s="136" t="s">
        <v>941</v>
      </c>
      <c r="CN392" s="136" t="s">
        <v>948</v>
      </c>
      <c r="CO392" s="136" t="s">
        <v>540</v>
      </c>
      <c r="CP392" s="136" t="s">
        <v>941</v>
      </c>
      <c r="CQ392" s="136" t="s">
        <v>941</v>
      </c>
      <c r="CR392" s="136" t="s">
        <v>941</v>
      </c>
      <c r="CS392" s="136" t="s">
        <v>941</v>
      </c>
      <c r="CT392" s="136" t="s">
        <v>941</v>
      </c>
      <c r="CU392" s="136" t="s">
        <v>941</v>
      </c>
      <c r="CV392" s="136" t="s">
        <v>941</v>
      </c>
      <c r="CW392" s="136" t="s">
        <v>941</v>
      </c>
      <c r="CX392" s="136" t="s">
        <v>941</v>
      </c>
      <c r="CY392" s="136" t="s">
        <v>941</v>
      </c>
      <c r="CZ392" s="136" t="s">
        <v>941</v>
      </c>
      <c r="DA392" s="136" t="s">
        <v>941</v>
      </c>
      <c r="DB392" s="136" t="s">
        <v>941</v>
      </c>
      <c r="DC392" s="136" t="s">
        <v>941</v>
      </c>
      <c r="DD392" s="136" t="s">
        <v>941</v>
      </c>
      <c r="DE392" s="136" t="s">
        <v>941</v>
      </c>
      <c r="DF392" s="136" t="s">
        <v>941</v>
      </c>
      <c r="DG392" s="136" t="s">
        <v>941</v>
      </c>
      <c r="DH392" s="136" t="s">
        <v>941</v>
      </c>
      <c r="DI392" s="136" t="s">
        <v>941</v>
      </c>
      <c r="DJ392" s="136" t="s">
        <v>1353</v>
      </c>
      <c r="DK392" s="137">
        <v>42774.430775462963</v>
      </c>
      <c r="DL392" s="136" t="s">
        <v>1353</v>
      </c>
      <c r="DM392" s="137">
        <v>42774.430775462963</v>
      </c>
      <c r="DN392" s="133">
        <v>42086.59652777778</v>
      </c>
      <c r="DO392" s="132" t="s">
        <v>957</v>
      </c>
      <c r="DP392" s="133">
        <v>42086.59652777778</v>
      </c>
    </row>
    <row r="393" spans="1:120" ht="29" x14ac:dyDescent="0.35">
      <c r="A393" s="135">
        <v>395</v>
      </c>
      <c r="B393" s="136" t="s">
        <v>4364</v>
      </c>
      <c r="C393" s="135">
        <v>128</v>
      </c>
      <c r="D393" s="135" t="b">
        <v>1</v>
      </c>
      <c r="E393" s="136" t="s">
        <v>941</v>
      </c>
      <c r="F393" s="136" t="s">
        <v>11421</v>
      </c>
      <c r="G393" s="136" t="s">
        <v>1037</v>
      </c>
      <c r="H393" s="136" t="s">
        <v>2888</v>
      </c>
      <c r="I393" s="136" t="s">
        <v>10155</v>
      </c>
      <c r="J393" s="136" t="s">
        <v>941</v>
      </c>
      <c r="K393" s="136" t="s">
        <v>941</v>
      </c>
      <c r="L393" s="136" t="s">
        <v>941</v>
      </c>
      <c r="M393" s="136" t="s">
        <v>941</v>
      </c>
      <c r="N393" s="136" t="s">
        <v>941</v>
      </c>
      <c r="O393" s="136" t="s">
        <v>11422</v>
      </c>
      <c r="P393" s="136" t="s">
        <v>11423</v>
      </c>
      <c r="Q393" s="136" t="s">
        <v>948</v>
      </c>
      <c r="R393" s="136" t="s">
        <v>948</v>
      </c>
      <c r="S393" s="136" t="s">
        <v>11424</v>
      </c>
      <c r="T393" s="136" t="s">
        <v>11425</v>
      </c>
      <c r="U393" s="136" t="s">
        <v>11426</v>
      </c>
      <c r="V393" s="136" t="s">
        <v>948</v>
      </c>
      <c r="W393" s="136" t="s">
        <v>948</v>
      </c>
      <c r="X393" s="136" t="s">
        <v>948</v>
      </c>
      <c r="Y393" s="136" t="s">
        <v>11427</v>
      </c>
      <c r="Z393" s="136" t="s">
        <v>11428</v>
      </c>
      <c r="AA393" s="136" t="s">
        <v>4759</v>
      </c>
      <c r="AB393" s="136" t="s">
        <v>11429</v>
      </c>
      <c r="AC393" s="136" t="s">
        <v>948</v>
      </c>
      <c r="AD393" s="136" t="s">
        <v>11429</v>
      </c>
      <c r="AE393" s="136" t="s">
        <v>11430</v>
      </c>
      <c r="AF393" s="136" t="s">
        <v>11431</v>
      </c>
      <c r="AG393" s="136" t="s">
        <v>2230</v>
      </c>
      <c r="AH393" s="136" t="s">
        <v>11432</v>
      </c>
      <c r="AI393" s="136" t="s">
        <v>1187</v>
      </c>
      <c r="AJ393" s="136" t="s">
        <v>1003</v>
      </c>
      <c r="AK393" s="136" t="s">
        <v>1157</v>
      </c>
      <c r="AL393" s="136" t="s">
        <v>941</v>
      </c>
      <c r="AM393" s="136" t="s">
        <v>11433</v>
      </c>
      <c r="AN393" s="136" t="s">
        <v>941</v>
      </c>
      <c r="AO393" s="136" t="s">
        <v>941</v>
      </c>
      <c r="AP393" s="136" t="s">
        <v>941</v>
      </c>
      <c r="AQ393" s="136" t="s">
        <v>941</v>
      </c>
      <c r="AR393" s="136" t="s">
        <v>941</v>
      </c>
      <c r="AS393" s="136" t="s">
        <v>941</v>
      </c>
      <c r="AT393" s="136" t="s">
        <v>941</v>
      </c>
      <c r="AU393" s="136" t="s">
        <v>941</v>
      </c>
      <c r="AV393" s="136" t="s">
        <v>941</v>
      </c>
      <c r="AW393" s="136" t="s">
        <v>941</v>
      </c>
      <c r="AX393" s="136" t="s">
        <v>941</v>
      </c>
      <c r="AY393" s="136" t="s">
        <v>941</v>
      </c>
      <c r="AZ393" s="136" t="s">
        <v>941</v>
      </c>
      <c r="BA393" s="136" t="s">
        <v>941</v>
      </c>
      <c r="BB393" s="136" t="s">
        <v>941</v>
      </c>
      <c r="BC393" s="136" t="s">
        <v>941</v>
      </c>
      <c r="BD393" s="136" t="s">
        <v>941</v>
      </c>
      <c r="BE393" s="136" t="s">
        <v>941</v>
      </c>
      <c r="BF393" s="136" t="s">
        <v>941</v>
      </c>
      <c r="BG393" s="136" t="s">
        <v>941</v>
      </c>
      <c r="BH393" s="136" t="s">
        <v>941</v>
      </c>
      <c r="BI393" s="136" t="s">
        <v>941</v>
      </c>
      <c r="BJ393" s="136" t="s">
        <v>941</v>
      </c>
      <c r="BK393" s="136" t="s">
        <v>941</v>
      </c>
      <c r="BL393" s="136" t="s">
        <v>941</v>
      </c>
      <c r="BM393" s="136" t="s">
        <v>941</v>
      </c>
      <c r="BN393" s="136" t="s">
        <v>941</v>
      </c>
      <c r="BO393" s="136" t="s">
        <v>941</v>
      </c>
      <c r="BP393" s="136" t="s">
        <v>941</v>
      </c>
      <c r="BQ393" s="136" t="s">
        <v>941</v>
      </c>
      <c r="BR393" s="136" t="s">
        <v>941</v>
      </c>
      <c r="BS393" s="136" t="s">
        <v>941</v>
      </c>
      <c r="BT393" s="136" t="s">
        <v>941</v>
      </c>
      <c r="BU393" s="136" t="s">
        <v>941</v>
      </c>
      <c r="BV393" s="136" t="s">
        <v>941</v>
      </c>
      <c r="BW393" s="136" t="s">
        <v>941</v>
      </c>
      <c r="BX393" s="136" t="s">
        <v>941</v>
      </c>
      <c r="BY393" s="136" t="s">
        <v>941</v>
      </c>
      <c r="BZ393" s="136" t="s">
        <v>941</v>
      </c>
      <c r="CA393" s="136" t="s">
        <v>941</v>
      </c>
      <c r="CB393" s="136" t="s">
        <v>948</v>
      </c>
      <c r="CC393" s="136" t="s">
        <v>948</v>
      </c>
      <c r="CD393" s="136" t="s">
        <v>941</v>
      </c>
      <c r="CE393" s="136" t="s">
        <v>948</v>
      </c>
      <c r="CF393" s="136" t="s">
        <v>941</v>
      </c>
      <c r="CG393" s="136" t="s">
        <v>948</v>
      </c>
      <c r="CH393" s="136" t="s">
        <v>948</v>
      </c>
      <c r="CI393" s="136" t="s">
        <v>941</v>
      </c>
      <c r="CJ393" s="136" t="s">
        <v>941</v>
      </c>
      <c r="CK393" s="136" t="s">
        <v>941</v>
      </c>
      <c r="CL393" s="136" t="s">
        <v>941</v>
      </c>
      <c r="CM393" s="136" t="s">
        <v>941</v>
      </c>
      <c r="CN393" s="136" t="s">
        <v>948</v>
      </c>
      <c r="CO393" s="136" t="s">
        <v>540</v>
      </c>
      <c r="CP393" s="136" t="s">
        <v>941</v>
      </c>
      <c r="CQ393" s="136" t="s">
        <v>941</v>
      </c>
      <c r="CR393" s="136" t="s">
        <v>941</v>
      </c>
      <c r="CS393" s="136" t="s">
        <v>941</v>
      </c>
      <c r="CT393" s="136" t="s">
        <v>941</v>
      </c>
      <c r="CU393" s="136" t="s">
        <v>941</v>
      </c>
      <c r="CV393" s="136" t="s">
        <v>941</v>
      </c>
      <c r="CW393" s="136" t="s">
        <v>941</v>
      </c>
      <c r="CX393" s="136" t="s">
        <v>941</v>
      </c>
      <c r="CY393" s="136" t="s">
        <v>941</v>
      </c>
      <c r="CZ393" s="136" t="s">
        <v>941</v>
      </c>
      <c r="DA393" s="136" t="s">
        <v>941</v>
      </c>
      <c r="DB393" s="136" t="s">
        <v>941</v>
      </c>
      <c r="DC393" s="136" t="s">
        <v>941</v>
      </c>
      <c r="DD393" s="136" t="s">
        <v>941</v>
      </c>
      <c r="DE393" s="136" t="s">
        <v>941</v>
      </c>
      <c r="DF393" s="136" t="s">
        <v>941</v>
      </c>
      <c r="DG393" s="136" t="s">
        <v>941</v>
      </c>
      <c r="DH393" s="136" t="s">
        <v>941</v>
      </c>
      <c r="DI393" s="136" t="s">
        <v>941</v>
      </c>
      <c r="DJ393" s="136" t="s">
        <v>1692</v>
      </c>
      <c r="DK393" s="137">
        <v>42774.458414351851</v>
      </c>
      <c r="DL393" s="136" t="s">
        <v>1692</v>
      </c>
      <c r="DM393" s="137">
        <v>42774.458414351851</v>
      </c>
      <c r="DN393" s="133">
        <v>42086.596539351849</v>
      </c>
      <c r="DO393" s="132" t="s">
        <v>957</v>
      </c>
      <c r="DP393" s="133">
        <v>42086.596539351849</v>
      </c>
    </row>
    <row r="394" spans="1:120" ht="43.5" x14ac:dyDescent="0.35">
      <c r="A394" s="135">
        <v>396</v>
      </c>
      <c r="B394" s="136" t="s">
        <v>4364</v>
      </c>
      <c r="C394" s="135">
        <v>16</v>
      </c>
      <c r="D394" s="135" t="b">
        <v>1</v>
      </c>
      <c r="E394" s="136" t="s">
        <v>941</v>
      </c>
      <c r="F394" s="136" t="s">
        <v>2646</v>
      </c>
      <c r="G394" s="136" t="s">
        <v>981</v>
      </c>
      <c r="H394" s="136" t="s">
        <v>2647</v>
      </c>
      <c r="I394" s="136" t="s">
        <v>10155</v>
      </c>
      <c r="J394" s="136" t="s">
        <v>2646</v>
      </c>
      <c r="K394" s="136" t="s">
        <v>202</v>
      </c>
      <c r="L394" s="136" t="s">
        <v>2647</v>
      </c>
      <c r="M394" s="136" t="s">
        <v>941</v>
      </c>
      <c r="N394" s="136" t="s">
        <v>11434</v>
      </c>
      <c r="O394" s="136" t="s">
        <v>11435</v>
      </c>
      <c r="P394" s="136" t="s">
        <v>11436</v>
      </c>
      <c r="Q394" s="136" t="s">
        <v>11437</v>
      </c>
      <c r="R394" s="136" t="s">
        <v>948</v>
      </c>
      <c r="S394" s="136" t="s">
        <v>11438</v>
      </c>
      <c r="T394" s="136" t="s">
        <v>11439</v>
      </c>
      <c r="U394" s="136" t="s">
        <v>11440</v>
      </c>
      <c r="V394" s="136" t="s">
        <v>11441</v>
      </c>
      <c r="W394" s="136" t="s">
        <v>11442</v>
      </c>
      <c r="X394" s="136" t="s">
        <v>11443</v>
      </c>
      <c r="Y394" s="136" t="s">
        <v>11444</v>
      </c>
      <c r="Z394" s="136" t="s">
        <v>11445</v>
      </c>
      <c r="AA394" s="136" t="s">
        <v>11446</v>
      </c>
      <c r="AB394" s="136" t="s">
        <v>11447</v>
      </c>
      <c r="AC394" s="136" t="s">
        <v>948</v>
      </c>
      <c r="AD394" s="136" t="s">
        <v>11447</v>
      </c>
      <c r="AE394" s="136" t="s">
        <v>11448</v>
      </c>
      <c r="AF394" s="136" t="s">
        <v>11449</v>
      </c>
      <c r="AG394" s="136" t="s">
        <v>1957</v>
      </c>
      <c r="AH394" s="136" t="s">
        <v>11450</v>
      </c>
      <c r="AI394" s="136" t="s">
        <v>948</v>
      </c>
      <c r="AJ394" s="136" t="s">
        <v>2435</v>
      </c>
      <c r="AK394" s="136" t="s">
        <v>948</v>
      </c>
      <c r="AL394" s="136" t="s">
        <v>941</v>
      </c>
      <c r="AM394" s="136" t="s">
        <v>11451</v>
      </c>
      <c r="AN394" s="136" t="s">
        <v>941</v>
      </c>
      <c r="AO394" s="136" t="s">
        <v>941</v>
      </c>
      <c r="AP394" s="136" t="s">
        <v>941</v>
      </c>
      <c r="AQ394" s="136" t="s">
        <v>941</v>
      </c>
      <c r="AR394" s="136" t="s">
        <v>941</v>
      </c>
      <c r="AS394" s="136" t="s">
        <v>941</v>
      </c>
      <c r="AT394" s="136" t="s">
        <v>941</v>
      </c>
      <c r="AU394" s="136" t="s">
        <v>941</v>
      </c>
      <c r="AV394" s="136" t="s">
        <v>941</v>
      </c>
      <c r="AW394" s="136" t="s">
        <v>941</v>
      </c>
      <c r="AX394" s="136" t="s">
        <v>941</v>
      </c>
      <c r="AY394" s="136" t="s">
        <v>941</v>
      </c>
      <c r="AZ394" s="136" t="s">
        <v>941</v>
      </c>
      <c r="BA394" s="136" t="s">
        <v>941</v>
      </c>
      <c r="BB394" s="136" t="s">
        <v>941</v>
      </c>
      <c r="BC394" s="136" t="s">
        <v>941</v>
      </c>
      <c r="BD394" s="136" t="s">
        <v>941</v>
      </c>
      <c r="BE394" s="136" t="s">
        <v>941</v>
      </c>
      <c r="BF394" s="136" t="s">
        <v>941</v>
      </c>
      <c r="BG394" s="136" t="s">
        <v>941</v>
      </c>
      <c r="BH394" s="136" t="s">
        <v>941</v>
      </c>
      <c r="BI394" s="136" t="s">
        <v>941</v>
      </c>
      <c r="BJ394" s="136" t="s">
        <v>941</v>
      </c>
      <c r="BK394" s="136" t="s">
        <v>941</v>
      </c>
      <c r="BL394" s="136" t="s">
        <v>941</v>
      </c>
      <c r="BM394" s="136" t="s">
        <v>941</v>
      </c>
      <c r="BN394" s="136" t="s">
        <v>941</v>
      </c>
      <c r="BO394" s="136" t="s">
        <v>941</v>
      </c>
      <c r="BP394" s="136" t="s">
        <v>941</v>
      </c>
      <c r="BQ394" s="136" t="s">
        <v>941</v>
      </c>
      <c r="BR394" s="136" t="s">
        <v>941</v>
      </c>
      <c r="BS394" s="136" t="s">
        <v>941</v>
      </c>
      <c r="BT394" s="136" t="s">
        <v>941</v>
      </c>
      <c r="BU394" s="136" t="s">
        <v>941</v>
      </c>
      <c r="BV394" s="136" t="s">
        <v>941</v>
      </c>
      <c r="BW394" s="136" t="s">
        <v>941</v>
      </c>
      <c r="BX394" s="136" t="s">
        <v>941</v>
      </c>
      <c r="BY394" s="136" t="s">
        <v>941</v>
      </c>
      <c r="BZ394" s="136" t="s">
        <v>941</v>
      </c>
      <c r="CA394" s="136" t="s">
        <v>941</v>
      </c>
      <c r="CB394" s="136" t="s">
        <v>948</v>
      </c>
      <c r="CC394" s="136" t="s">
        <v>948</v>
      </c>
      <c r="CD394" s="136" t="s">
        <v>941</v>
      </c>
      <c r="CE394" s="136" t="s">
        <v>948</v>
      </c>
      <c r="CF394" s="136" t="s">
        <v>941</v>
      </c>
      <c r="CG394" s="136" t="s">
        <v>948</v>
      </c>
      <c r="CH394" s="136" t="s">
        <v>948</v>
      </c>
      <c r="CI394" s="136" t="s">
        <v>941</v>
      </c>
      <c r="CJ394" s="136" t="s">
        <v>941</v>
      </c>
      <c r="CK394" s="136" t="s">
        <v>941</v>
      </c>
      <c r="CL394" s="136" t="s">
        <v>941</v>
      </c>
      <c r="CM394" s="136" t="s">
        <v>941</v>
      </c>
      <c r="CN394" s="136" t="s">
        <v>948</v>
      </c>
      <c r="CO394" s="136" t="s">
        <v>540</v>
      </c>
      <c r="CP394" s="136" t="s">
        <v>941</v>
      </c>
      <c r="CQ394" s="136" t="s">
        <v>941</v>
      </c>
      <c r="CR394" s="136" t="s">
        <v>941</v>
      </c>
      <c r="CS394" s="136" t="s">
        <v>941</v>
      </c>
      <c r="CT394" s="136" t="s">
        <v>941</v>
      </c>
      <c r="CU394" s="136" t="s">
        <v>941</v>
      </c>
      <c r="CV394" s="136" t="s">
        <v>941</v>
      </c>
      <c r="CW394" s="136" t="s">
        <v>941</v>
      </c>
      <c r="CX394" s="136" t="s">
        <v>941</v>
      </c>
      <c r="CY394" s="136" t="s">
        <v>941</v>
      </c>
      <c r="CZ394" s="136" t="s">
        <v>941</v>
      </c>
      <c r="DA394" s="136" t="s">
        <v>941</v>
      </c>
      <c r="DB394" s="136" t="s">
        <v>941</v>
      </c>
      <c r="DC394" s="136" t="s">
        <v>941</v>
      </c>
      <c r="DD394" s="136" t="s">
        <v>941</v>
      </c>
      <c r="DE394" s="136" t="s">
        <v>941</v>
      </c>
      <c r="DF394" s="136" t="s">
        <v>941</v>
      </c>
      <c r="DG394" s="136" t="s">
        <v>941</v>
      </c>
      <c r="DH394" s="136" t="s">
        <v>941</v>
      </c>
      <c r="DI394" s="136" t="s">
        <v>941</v>
      </c>
      <c r="DJ394" s="136" t="s">
        <v>1692</v>
      </c>
      <c r="DK394" s="137">
        <v>42774.468449074076</v>
      </c>
      <c r="DL394" s="136" t="s">
        <v>1692</v>
      </c>
      <c r="DM394" s="137">
        <v>42774.4687037037</v>
      </c>
      <c r="DN394" s="133">
        <v>42086.596574074072</v>
      </c>
      <c r="DO394" s="132" t="s">
        <v>957</v>
      </c>
      <c r="DP394" s="133">
        <v>42086.596574074072</v>
      </c>
    </row>
    <row r="395" spans="1:120" ht="58" x14ac:dyDescent="0.35">
      <c r="A395" s="135">
        <v>397</v>
      </c>
      <c r="B395" s="136" t="s">
        <v>4364</v>
      </c>
      <c r="C395" s="135">
        <v>90</v>
      </c>
      <c r="D395" s="135" t="b">
        <v>1</v>
      </c>
      <c r="E395" s="136" t="s">
        <v>941</v>
      </c>
      <c r="F395" s="136" t="s">
        <v>1686</v>
      </c>
      <c r="G395" s="136" t="s">
        <v>1332</v>
      </c>
      <c r="H395" s="136" t="s">
        <v>1687</v>
      </c>
      <c r="I395" s="136" t="s">
        <v>11452</v>
      </c>
      <c r="J395" s="136" t="s">
        <v>1686</v>
      </c>
      <c r="K395" s="136" t="s">
        <v>941</v>
      </c>
      <c r="L395" s="136" t="s">
        <v>1687</v>
      </c>
      <c r="M395" s="136" t="s">
        <v>1688</v>
      </c>
      <c r="N395" s="136" t="s">
        <v>11453</v>
      </c>
      <c r="O395" s="136" t="s">
        <v>11454</v>
      </c>
      <c r="P395" s="136" t="s">
        <v>11455</v>
      </c>
      <c r="Q395" s="136" t="s">
        <v>11456</v>
      </c>
      <c r="R395" s="136" t="s">
        <v>948</v>
      </c>
      <c r="S395" s="136" t="s">
        <v>11457</v>
      </c>
      <c r="T395" s="136" t="s">
        <v>11458</v>
      </c>
      <c r="U395" s="136" t="s">
        <v>11459</v>
      </c>
      <c r="V395" s="136" t="s">
        <v>948</v>
      </c>
      <c r="W395" s="136" t="s">
        <v>948</v>
      </c>
      <c r="X395" s="136" t="s">
        <v>948</v>
      </c>
      <c r="Y395" s="136" t="s">
        <v>11460</v>
      </c>
      <c r="Z395" s="136" t="s">
        <v>11461</v>
      </c>
      <c r="AA395" s="136" t="s">
        <v>948</v>
      </c>
      <c r="AB395" s="136" t="s">
        <v>11462</v>
      </c>
      <c r="AC395" s="136" t="s">
        <v>948</v>
      </c>
      <c r="AD395" s="136" t="s">
        <v>11462</v>
      </c>
      <c r="AE395" s="136" t="s">
        <v>11463</v>
      </c>
      <c r="AF395" s="136" t="s">
        <v>11464</v>
      </c>
      <c r="AG395" s="136" t="s">
        <v>1689</v>
      </c>
      <c r="AH395" s="136" t="s">
        <v>11465</v>
      </c>
      <c r="AI395" s="136" t="s">
        <v>948</v>
      </c>
      <c r="AJ395" s="136" t="s">
        <v>948</v>
      </c>
      <c r="AK395" s="136" t="s">
        <v>948</v>
      </c>
      <c r="AL395" s="136" t="s">
        <v>941</v>
      </c>
      <c r="AM395" s="136" t="s">
        <v>11465</v>
      </c>
      <c r="AN395" s="136" t="s">
        <v>941</v>
      </c>
      <c r="AO395" s="136" t="s">
        <v>941</v>
      </c>
      <c r="AP395" s="136" t="s">
        <v>941</v>
      </c>
      <c r="AQ395" s="136" t="s">
        <v>941</v>
      </c>
      <c r="AR395" s="136" t="s">
        <v>941</v>
      </c>
      <c r="AS395" s="136" t="s">
        <v>941</v>
      </c>
      <c r="AT395" s="136" t="s">
        <v>941</v>
      </c>
      <c r="AU395" s="136" t="s">
        <v>941</v>
      </c>
      <c r="AV395" s="136" t="s">
        <v>941</v>
      </c>
      <c r="AW395" s="136" t="s">
        <v>941</v>
      </c>
      <c r="AX395" s="136" t="s">
        <v>941</v>
      </c>
      <c r="AY395" s="136" t="s">
        <v>941</v>
      </c>
      <c r="AZ395" s="136" t="s">
        <v>941</v>
      </c>
      <c r="BA395" s="136" t="s">
        <v>941</v>
      </c>
      <c r="BB395" s="136" t="s">
        <v>941</v>
      </c>
      <c r="BC395" s="136" t="s">
        <v>941</v>
      </c>
      <c r="BD395" s="136" t="s">
        <v>941</v>
      </c>
      <c r="BE395" s="136" t="s">
        <v>941</v>
      </c>
      <c r="BF395" s="136" t="s">
        <v>941</v>
      </c>
      <c r="BG395" s="136" t="s">
        <v>941</v>
      </c>
      <c r="BH395" s="136" t="s">
        <v>941</v>
      </c>
      <c r="BI395" s="136" t="s">
        <v>941</v>
      </c>
      <c r="BJ395" s="136" t="s">
        <v>941</v>
      </c>
      <c r="BK395" s="136" t="s">
        <v>941</v>
      </c>
      <c r="BL395" s="136" t="s">
        <v>941</v>
      </c>
      <c r="BM395" s="136" t="s">
        <v>941</v>
      </c>
      <c r="BN395" s="136" t="s">
        <v>941</v>
      </c>
      <c r="BO395" s="136" t="s">
        <v>941</v>
      </c>
      <c r="BP395" s="136" t="s">
        <v>941</v>
      </c>
      <c r="BQ395" s="136" t="s">
        <v>941</v>
      </c>
      <c r="BR395" s="136" t="s">
        <v>941</v>
      </c>
      <c r="BS395" s="136" t="s">
        <v>941</v>
      </c>
      <c r="BT395" s="136" t="s">
        <v>941</v>
      </c>
      <c r="BU395" s="136" t="s">
        <v>941</v>
      </c>
      <c r="BV395" s="136" t="s">
        <v>941</v>
      </c>
      <c r="BW395" s="136" t="s">
        <v>941</v>
      </c>
      <c r="BX395" s="136" t="s">
        <v>941</v>
      </c>
      <c r="BY395" s="136" t="s">
        <v>941</v>
      </c>
      <c r="BZ395" s="136" t="s">
        <v>941</v>
      </c>
      <c r="CA395" s="136" t="s">
        <v>941</v>
      </c>
      <c r="CB395" s="136" t="s">
        <v>948</v>
      </c>
      <c r="CC395" s="136" t="s">
        <v>948</v>
      </c>
      <c r="CD395" s="136" t="s">
        <v>941</v>
      </c>
      <c r="CE395" s="136" t="s">
        <v>948</v>
      </c>
      <c r="CF395" s="136" t="s">
        <v>941</v>
      </c>
      <c r="CG395" s="136" t="s">
        <v>948</v>
      </c>
      <c r="CH395" s="136" t="s">
        <v>948</v>
      </c>
      <c r="CI395" s="136" t="s">
        <v>941</v>
      </c>
      <c r="CJ395" s="136" t="s">
        <v>941</v>
      </c>
      <c r="CK395" s="136" t="s">
        <v>941</v>
      </c>
      <c r="CL395" s="136" t="s">
        <v>941</v>
      </c>
      <c r="CM395" s="136" t="s">
        <v>941</v>
      </c>
      <c r="CN395" s="136" t="s">
        <v>948</v>
      </c>
      <c r="CO395" s="136" t="s">
        <v>540</v>
      </c>
      <c r="CP395" s="136" t="s">
        <v>941</v>
      </c>
      <c r="CQ395" s="136" t="s">
        <v>941</v>
      </c>
      <c r="CR395" s="136" t="s">
        <v>941</v>
      </c>
      <c r="CS395" s="136" t="s">
        <v>941</v>
      </c>
      <c r="CT395" s="136" t="s">
        <v>941</v>
      </c>
      <c r="CU395" s="136" t="s">
        <v>941</v>
      </c>
      <c r="CV395" s="136" t="s">
        <v>941</v>
      </c>
      <c r="CW395" s="136" t="s">
        <v>941</v>
      </c>
      <c r="CX395" s="136" t="s">
        <v>941</v>
      </c>
      <c r="CY395" s="136" t="s">
        <v>941</v>
      </c>
      <c r="CZ395" s="136" t="s">
        <v>941</v>
      </c>
      <c r="DA395" s="136" t="s">
        <v>941</v>
      </c>
      <c r="DB395" s="136" t="s">
        <v>941</v>
      </c>
      <c r="DC395" s="136" t="s">
        <v>941</v>
      </c>
      <c r="DD395" s="136" t="s">
        <v>941</v>
      </c>
      <c r="DE395" s="136" t="s">
        <v>941</v>
      </c>
      <c r="DF395" s="136" t="s">
        <v>941</v>
      </c>
      <c r="DG395" s="136" t="s">
        <v>941</v>
      </c>
      <c r="DH395" s="136" t="s">
        <v>941</v>
      </c>
      <c r="DI395" s="136" t="s">
        <v>941</v>
      </c>
      <c r="DJ395" s="136" t="s">
        <v>1692</v>
      </c>
      <c r="DK395" s="137">
        <v>42774.567141203705</v>
      </c>
      <c r="DL395" s="136" t="s">
        <v>1692</v>
      </c>
      <c r="DM395" s="137">
        <v>42774.567141203705</v>
      </c>
      <c r="DN395" s="133">
        <v>42086.596585648149</v>
      </c>
      <c r="DO395" s="132" t="s">
        <v>957</v>
      </c>
      <c r="DP395" s="133">
        <v>42086.596585648149</v>
      </c>
    </row>
    <row r="396" spans="1:120" ht="72.5" x14ac:dyDescent="0.35">
      <c r="A396" s="135">
        <v>398</v>
      </c>
      <c r="B396" s="136" t="s">
        <v>4364</v>
      </c>
      <c r="C396" s="135">
        <v>11</v>
      </c>
      <c r="D396" s="135" t="b">
        <v>1</v>
      </c>
      <c r="E396" s="136" t="s">
        <v>3548</v>
      </c>
      <c r="F396" s="136" t="s">
        <v>11466</v>
      </c>
      <c r="G396" s="136" t="s">
        <v>989</v>
      </c>
      <c r="H396" s="136" t="s">
        <v>3026</v>
      </c>
      <c r="I396" s="136" t="s">
        <v>10155</v>
      </c>
      <c r="J396" s="136" t="s">
        <v>11467</v>
      </c>
      <c r="K396" s="136" t="s">
        <v>941</v>
      </c>
      <c r="L396" s="136" t="s">
        <v>11468</v>
      </c>
      <c r="M396" s="136" t="s">
        <v>3027</v>
      </c>
      <c r="N396" s="136" t="s">
        <v>11469</v>
      </c>
      <c r="O396" s="136" t="s">
        <v>11470</v>
      </c>
      <c r="P396" s="136" t="s">
        <v>11471</v>
      </c>
      <c r="Q396" s="136" t="s">
        <v>948</v>
      </c>
      <c r="R396" s="136" t="s">
        <v>948</v>
      </c>
      <c r="S396" s="136" t="s">
        <v>11472</v>
      </c>
      <c r="T396" s="136" t="s">
        <v>11473</v>
      </c>
      <c r="U396" s="136" t="s">
        <v>11474</v>
      </c>
      <c r="V396" s="136" t="s">
        <v>948</v>
      </c>
      <c r="W396" s="136" t="s">
        <v>948</v>
      </c>
      <c r="X396" s="136" t="s">
        <v>948</v>
      </c>
      <c r="Y396" s="136" t="s">
        <v>11475</v>
      </c>
      <c r="Z396" s="136" t="s">
        <v>11476</v>
      </c>
      <c r="AA396" s="136" t="s">
        <v>11477</v>
      </c>
      <c r="AB396" s="136" t="s">
        <v>11478</v>
      </c>
      <c r="AC396" s="136" t="s">
        <v>11479</v>
      </c>
      <c r="AD396" s="136" t="s">
        <v>11480</v>
      </c>
      <c r="AE396" s="136" t="s">
        <v>11481</v>
      </c>
      <c r="AF396" s="136" t="s">
        <v>11482</v>
      </c>
      <c r="AG396" s="136" t="s">
        <v>11483</v>
      </c>
      <c r="AH396" s="136" t="s">
        <v>11484</v>
      </c>
      <c r="AI396" s="136" t="s">
        <v>11485</v>
      </c>
      <c r="AJ396" s="136" t="s">
        <v>11486</v>
      </c>
      <c r="AK396" s="136" t="s">
        <v>948</v>
      </c>
      <c r="AL396" s="136" t="s">
        <v>941</v>
      </c>
      <c r="AM396" s="136" t="s">
        <v>11487</v>
      </c>
      <c r="AN396" s="136" t="s">
        <v>11470</v>
      </c>
      <c r="AO396" s="136" t="s">
        <v>11471</v>
      </c>
      <c r="AP396" s="136" t="s">
        <v>948</v>
      </c>
      <c r="AQ396" s="136" t="s">
        <v>948</v>
      </c>
      <c r="AR396" s="136" t="s">
        <v>11472</v>
      </c>
      <c r="AS396" s="136" t="s">
        <v>11473</v>
      </c>
      <c r="AT396" s="136" t="s">
        <v>11474</v>
      </c>
      <c r="AU396" s="136" t="s">
        <v>941</v>
      </c>
      <c r="AV396" s="136" t="s">
        <v>941</v>
      </c>
      <c r="AW396" s="136" t="s">
        <v>941</v>
      </c>
      <c r="AX396" s="136" t="s">
        <v>11475</v>
      </c>
      <c r="AY396" s="136" t="s">
        <v>11476</v>
      </c>
      <c r="AZ396" s="136" t="s">
        <v>11477</v>
      </c>
      <c r="BA396" s="136" t="s">
        <v>11478</v>
      </c>
      <c r="BB396" s="136" t="s">
        <v>11479</v>
      </c>
      <c r="BC396" s="136" t="s">
        <v>11480</v>
      </c>
      <c r="BD396" s="136" t="s">
        <v>11481</v>
      </c>
      <c r="BE396" s="136" t="s">
        <v>11482</v>
      </c>
      <c r="BF396" s="136" t="s">
        <v>11484</v>
      </c>
      <c r="BG396" s="136" t="s">
        <v>11485</v>
      </c>
      <c r="BH396" s="136" t="s">
        <v>11486</v>
      </c>
      <c r="BI396" s="136" t="s">
        <v>948</v>
      </c>
      <c r="BJ396" s="136" t="s">
        <v>11487</v>
      </c>
      <c r="BK396" s="136" t="s">
        <v>941</v>
      </c>
      <c r="BL396" s="136" t="s">
        <v>941</v>
      </c>
      <c r="BM396" s="136" t="s">
        <v>941</v>
      </c>
      <c r="BN396" s="136" t="s">
        <v>941</v>
      </c>
      <c r="BO396" s="136" t="s">
        <v>941</v>
      </c>
      <c r="BP396" s="136" t="s">
        <v>941</v>
      </c>
      <c r="BQ396" s="136" t="s">
        <v>941</v>
      </c>
      <c r="BR396" s="136" t="s">
        <v>941</v>
      </c>
      <c r="BS396" s="136" t="s">
        <v>941</v>
      </c>
      <c r="BT396" s="136" t="s">
        <v>941</v>
      </c>
      <c r="BU396" s="136" t="s">
        <v>941</v>
      </c>
      <c r="BV396" s="136" t="s">
        <v>941</v>
      </c>
      <c r="BW396" s="136" t="s">
        <v>941</v>
      </c>
      <c r="BX396" s="136" t="s">
        <v>941</v>
      </c>
      <c r="BY396" s="136" t="s">
        <v>941</v>
      </c>
      <c r="BZ396" s="136" t="s">
        <v>941</v>
      </c>
      <c r="CA396" s="136" t="s">
        <v>941</v>
      </c>
      <c r="CB396" s="136" t="s">
        <v>948</v>
      </c>
      <c r="CC396" s="136" t="s">
        <v>956</v>
      </c>
      <c r="CD396" s="136" t="s">
        <v>11488</v>
      </c>
      <c r="CE396" s="136" t="s">
        <v>948</v>
      </c>
      <c r="CF396" s="136" t="s">
        <v>941</v>
      </c>
      <c r="CG396" s="136" t="s">
        <v>11488</v>
      </c>
      <c r="CH396" s="136" t="s">
        <v>1227</v>
      </c>
      <c r="CI396" s="136" t="s">
        <v>11489</v>
      </c>
      <c r="CJ396" s="136" t="s">
        <v>941</v>
      </c>
      <c r="CK396" s="136" t="s">
        <v>941</v>
      </c>
      <c r="CL396" s="136" t="s">
        <v>941</v>
      </c>
      <c r="CM396" s="136" t="s">
        <v>941</v>
      </c>
      <c r="CN396" s="136" t="s">
        <v>948</v>
      </c>
      <c r="CO396" s="136" t="s">
        <v>11490</v>
      </c>
      <c r="CP396" s="136" t="s">
        <v>941</v>
      </c>
      <c r="CQ396" s="136" t="s">
        <v>941</v>
      </c>
      <c r="CR396" s="136" t="s">
        <v>941</v>
      </c>
      <c r="CS396" s="136" t="s">
        <v>941</v>
      </c>
      <c r="CT396" s="136" t="s">
        <v>941</v>
      </c>
      <c r="CU396" s="136" t="s">
        <v>941</v>
      </c>
      <c r="CV396" s="136" t="s">
        <v>941</v>
      </c>
      <c r="CW396" s="136" t="s">
        <v>941</v>
      </c>
      <c r="CX396" s="136" t="s">
        <v>941</v>
      </c>
      <c r="CY396" s="136" t="s">
        <v>941</v>
      </c>
      <c r="CZ396" s="136" t="s">
        <v>941</v>
      </c>
      <c r="DA396" s="136" t="s">
        <v>941</v>
      </c>
      <c r="DB396" s="136" t="s">
        <v>941</v>
      </c>
      <c r="DC396" s="136" t="s">
        <v>941</v>
      </c>
      <c r="DD396" s="136" t="s">
        <v>941</v>
      </c>
      <c r="DE396" s="136" t="s">
        <v>941</v>
      </c>
      <c r="DF396" s="136" t="s">
        <v>941</v>
      </c>
      <c r="DG396" s="136" t="s">
        <v>941</v>
      </c>
      <c r="DH396" s="136" t="s">
        <v>941</v>
      </c>
      <c r="DI396" s="136" t="s">
        <v>941</v>
      </c>
      <c r="DJ396" s="136" t="s">
        <v>1692</v>
      </c>
      <c r="DK396" s="137">
        <v>42774.5858912037</v>
      </c>
      <c r="DL396" s="136" t="s">
        <v>1692</v>
      </c>
      <c r="DM396" s="137">
        <v>42774.58761574074</v>
      </c>
      <c r="DN396" s="133">
        <v>42086.596608796295</v>
      </c>
      <c r="DO396" s="132" t="s">
        <v>957</v>
      </c>
      <c r="DP396" s="133">
        <v>42086.596608796295</v>
      </c>
    </row>
    <row r="397" spans="1:120" ht="58" x14ac:dyDescent="0.35">
      <c r="A397" s="135">
        <v>399</v>
      </c>
      <c r="B397" s="136" t="s">
        <v>4364</v>
      </c>
      <c r="C397" s="135">
        <v>343</v>
      </c>
      <c r="D397" s="135" t="b">
        <v>1</v>
      </c>
      <c r="E397" s="136" t="s">
        <v>941</v>
      </c>
      <c r="F397" s="136" t="s">
        <v>2626</v>
      </c>
      <c r="G397" s="136" t="s">
        <v>943</v>
      </c>
      <c r="H397" s="136" t="s">
        <v>2627</v>
      </c>
      <c r="I397" s="136" t="s">
        <v>11185</v>
      </c>
      <c r="J397" s="136" t="s">
        <v>2626</v>
      </c>
      <c r="K397" s="136" t="s">
        <v>941</v>
      </c>
      <c r="L397" s="136" t="s">
        <v>2627</v>
      </c>
      <c r="M397" s="136" t="s">
        <v>2628</v>
      </c>
      <c r="N397" s="136" t="s">
        <v>2629</v>
      </c>
      <c r="O397" s="136" t="s">
        <v>11491</v>
      </c>
      <c r="P397" s="136" t="s">
        <v>11492</v>
      </c>
      <c r="Q397" s="136" t="s">
        <v>948</v>
      </c>
      <c r="R397" s="136" t="s">
        <v>948</v>
      </c>
      <c r="S397" s="136" t="s">
        <v>11493</v>
      </c>
      <c r="T397" s="136" t="s">
        <v>11494</v>
      </c>
      <c r="U397" s="136" t="s">
        <v>11495</v>
      </c>
      <c r="V397" s="136" t="s">
        <v>11496</v>
      </c>
      <c r="W397" s="136" t="s">
        <v>2630</v>
      </c>
      <c r="X397" s="136" t="s">
        <v>11497</v>
      </c>
      <c r="Y397" s="136" t="s">
        <v>11498</v>
      </c>
      <c r="Z397" s="136" t="s">
        <v>11499</v>
      </c>
      <c r="AA397" s="136" t="s">
        <v>948</v>
      </c>
      <c r="AB397" s="136" t="s">
        <v>11500</v>
      </c>
      <c r="AC397" s="136" t="s">
        <v>948</v>
      </c>
      <c r="AD397" s="136" t="s">
        <v>11500</v>
      </c>
      <c r="AE397" s="136" t="s">
        <v>11501</v>
      </c>
      <c r="AF397" s="136" t="s">
        <v>11502</v>
      </c>
      <c r="AG397" s="136" t="s">
        <v>1989</v>
      </c>
      <c r="AH397" s="136" t="s">
        <v>11503</v>
      </c>
      <c r="AI397" s="136" t="s">
        <v>1637</v>
      </c>
      <c r="AJ397" s="136" t="s">
        <v>11504</v>
      </c>
      <c r="AK397" s="136" t="s">
        <v>2028</v>
      </c>
      <c r="AL397" s="136" t="s">
        <v>941</v>
      </c>
      <c r="AM397" s="136" t="s">
        <v>11505</v>
      </c>
      <c r="AN397" s="136" t="s">
        <v>941</v>
      </c>
      <c r="AO397" s="136" t="s">
        <v>941</v>
      </c>
      <c r="AP397" s="136" t="s">
        <v>941</v>
      </c>
      <c r="AQ397" s="136" t="s">
        <v>941</v>
      </c>
      <c r="AR397" s="136" t="s">
        <v>941</v>
      </c>
      <c r="AS397" s="136" t="s">
        <v>941</v>
      </c>
      <c r="AT397" s="136" t="s">
        <v>941</v>
      </c>
      <c r="AU397" s="136" t="s">
        <v>941</v>
      </c>
      <c r="AV397" s="136" t="s">
        <v>941</v>
      </c>
      <c r="AW397" s="136" t="s">
        <v>941</v>
      </c>
      <c r="AX397" s="136" t="s">
        <v>941</v>
      </c>
      <c r="AY397" s="136" t="s">
        <v>941</v>
      </c>
      <c r="AZ397" s="136" t="s">
        <v>941</v>
      </c>
      <c r="BA397" s="136" t="s">
        <v>941</v>
      </c>
      <c r="BB397" s="136" t="s">
        <v>941</v>
      </c>
      <c r="BC397" s="136" t="s">
        <v>941</v>
      </c>
      <c r="BD397" s="136" t="s">
        <v>941</v>
      </c>
      <c r="BE397" s="136" t="s">
        <v>941</v>
      </c>
      <c r="BF397" s="136" t="s">
        <v>941</v>
      </c>
      <c r="BG397" s="136" t="s">
        <v>941</v>
      </c>
      <c r="BH397" s="136" t="s">
        <v>941</v>
      </c>
      <c r="BI397" s="136" t="s">
        <v>941</v>
      </c>
      <c r="BJ397" s="136" t="s">
        <v>941</v>
      </c>
      <c r="BK397" s="136" t="s">
        <v>1212</v>
      </c>
      <c r="BL397" s="136" t="s">
        <v>941</v>
      </c>
      <c r="BM397" s="136" t="s">
        <v>941</v>
      </c>
      <c r="BN397" s="136" t="s">
        <v>941</v>
      </c>
      <c r="BO397" s="136" t="s">
        <v>941</v>
      </c>
      <c r="BP397" s="136" t="s">
        <v>941</v>
      </c>
      <c r="BQ397" s="136" t="s">
        <v>941</v>
      </c>
      <c r="BR397" s="136" t="s">
        <v>941</v>
      </c>
      <c r="BS397" s="136" t="s">
        <v>941</v>
      </c>
      <c r="BT397" s="136" t="s">
        <v>941</v>
      </c>
      <c r="BU397" s="136" t="s">
        <v>941</v>
      </c>
      <c r="BV397" s="136" t="s">
        <v>941</v>
      </c>
      <c r="BW397" s="136" t="s">
        <v>941</v>
      </c>
      <c r="BX397" s="136" t="s">
        <v>941</v>
      </c>
      <c r="BY397" s="136" t="s">
        <v>941</v>
      </c>
      <c r="BZ397" s="136" t="s">
        <v>941</v>
      </c>
      <c r="CA397" s="136" t="s">
        <v>941</v>
      </c>
      <c r="CB397" s="136" t="s">
        <v>1212</v>
      </c>
      <c r="CC397" s="136" t="s">
        <v>948</v>
      </c>
      <c r="CD397" s="136" t="s">
        <v>941</v>
      </c>
      <c r="CE397" s="136" t="s">
        <v>948</v>
      </c>
      <c r="CF397" s="136" t="s">
        <v>941</v>
      </c>
      <c r="CG397" s="136" t="s">
        <v>948</v>
      </c>
      <c r="CH397" s="136" t="s">
        <v>948</v>
      </c>
      <c r="CI397" s="136" t="s">
        <v>941</v>
      </c>
      <c r="CJ397" s="136" t="s">
        <v>941</v>
      </c>
      <c r="CK397" s="136" t="s">
        <v>941</v>
      </c>
      <c r="CL397" s="136" t="s">
        <v>941</v>
      </c>
      <c r="CM397" s="136" t="s">
        <v>941</v>
      </c>
      <c r="CN397" s="136" t="s">
        <v>948</v>
      </c>
      <c r="CO397" s="136" t="s">
        <v>540</v>
      </c>
      <c r="CP397" s="136" t="s">
        <v>941</v>
      </c>
      <c r="CQ397" s="136" t="s">
        <v>941</v>
      </c>
      <c r="CR397" s="136" t="s">
        <v>941</v>
      </c>
      <c r="CS397" s="136" t="s">
        <v>941</v>
      </c>
      <c r="CT397" s="136" t="s">
        <v>941</v>
      </c>
      <c r="CU397" s="136" t="s">
        <v>941</v>
      </c>
      <c r="CV397" s="136" t="s">
        <v>941</v>
      </c>
      <c r="CW397" s="136" t="s">
        <v>941</v>
      </c>
      <c r="CX397" s="136" t="s">
        <v>941</v>
      </c>
      <c r="CY397" s="136" t="s">
        <v>941</v>
      </c>
      <c r="CZ397" s="136" t="s">
        <v>941</v>
      </c>
      <c r="DA397" s="136" t="s">
        <v>941</v>
      </c>
      <c r="DB397" s="136" t="s">
        <v>941</v>
      </c>
      <c r="DC397" s="136" t="s">
        <v>941</v>
      </c>
      <c r="DD397" s="136" t="s">
        <v>941</v>
      </c>
      <c r="DE397" s="136" t="s">
        <v>941</v>
      </c>
      <c r="DF397" s="136" t="s">
        <v>941</v>
      </c>
      <c r="DG397" s="136" t="s">
        <v>941</v>
      </c>
      <c r="DH397" s="136" t="s">
        <v>941</v>
      </c>
      <c r="DI397" s="136" t="s">
        <v>941</v>
      </c>
      <c r="DJ397" s="136" t="s">
        <v>1692</v>
      </c>
      <c r="DK397" s="137">
        <v>42774.631724537037</v>
      </c>
      <c r="DL397" s="136" t="s">
        <v>1692</v>
      </c>
      <c r="DM397" s="137">
        <v>42774.631724537037</v>
      </c>
      <c r="DN397" s="133">
        <v>42086.596620370372</v>
      </c>
      <c r="DO397" s="132" t="s">
        <v>957</v>
      </c>
      <c r="DP397" s="133">
        <v>42086.596620370372</v>
      </c>
    </row>
    <row r="398" spans="1:120" ht="58" x14ac:dyDescent="0.35">
      <c r="A398" s="135">
        <v>400</v>
      </c>
      <c r="B398" s="136" t="s">
        <v>4364</v>
      </c>
      <c r="C398" s="135">
        <v>389</v>
      </c>
      <c r="D398" s="135" t="b">
        <v>1</v>
      </c>
      <c r="E398" s="136" t="s">
        <v>941</v>
      </c>
      <c r="F398" s="136" t="s">
        <v>11506</v>
      </c>
      <c r="G398" s="136" t="s">
        <v>981</v>
      </c>
      <c r="H398" s="136" t="s">
        <v>11507</v>
      </c>
      <c r="I398" s="136" t="s">
        <v>10759</v>
      </c>
      <c r="J398" s="136" t="s">
        <v>11506</v>
      </c>
      <c r="K398" s="136" t="s">
        <v>120</v>
      </c>
      <c r="L398" s="136" t="s">
        <v>11507</v>
      </c>
      <c r="M398" s="136" t="s">
        <v>11508</v>
      </c>
      <c r="N398" s="136" t="s">
        <v>11509</v>
      </c>
      <c r="O398" s="136" t="s">
        <v>11510</v>
      </c>
      <c r="P398" s="136" t="s">
        <v>11511</v>
      </c>
      <c r="Q398" s="136" t="s">
        <v>948</v>
      </c>
      <c r="R398" s="136" t="s">
        <v>948</v>
      </c>
      <c r="S398" s="136" t="s">
        <v>11512</v>
      </c>
      <c r="T398" s="136" t="s">
        <v>11513</v>
      </c>
      <c r="U398" s="136" t="s">
        <v>11514</v>
      </c>
      <c r="V398" s="136" t="s">
        <v>11515</v>
      </c>
      <c r="W398" s="136" t="s">
        <v>3392</v>
      </c>
      <c r="X398" s="136" t="s">
        <v>11516</v>
      </c>
      <c r="Y398" s="136" t="s">
        <v>11517</v>
      </c>
      <c r="Z398" s="136" t="s">
        <v>11518</v>
      </c>
      <c r="AA398" s="136" t="s">
        <v>948</v>
      </c>
      <c r="AB398" s="136" t="s">
        <v>11519</v>
      </c>
      <c r="AC398" s="136" t="s">
        <v>948</v>
      </c>
      <c r="AD398" s="136" t="s">
        <v>11519</v>
      </c>
      <c r="AE398" s="136" t="s">
        <v>11520</v>
      </c>
      <c r="AF398" s="136" t="s">
        <v>11521</v>
      </c>
      <c r="AG398" s="136" t="s">
        <v>1120</v>
      </c>
      <c r="AH398" s="136" t="s">
        <v>11522</v>
      </c>
      <c r="AI398" s="136" t="s">
        <v>948</v>
      </c>
      <c r="AJ398" s="136" t="s">
        <v>948</v>
      </c>
      <c r="AK398" s="136" t="s">
        <v>3032</v>
      </c>
      <c r="AL398" s="136" t="s">
        <v>941</v>
      </c>
      <c r="AM398" s="136" t="s">
        <v>11523</v>
      </c>
      <c r="AN398" s="136" t="s">
        <v>941</v>
      </c>
      <c r="AO398" s="136" t="s">
        <v>941</v>
      </c>
      <c r="AP398" s="136" t="s">
        <v>941</v>
      </c>
      <c r="AQ398" s="136" t="s">
        <v>941</v>
      </c>
      <c r="AR398" s="136" t="s">
        <v>941</v>
      </c>
      <c r="AS398" s="136" t="s">
        <v>941</v>
      </c>
      <c r="AT398" s="136" t="s">
        <v>941</v>
      </c>
      <c r="AU398" s="136" t="s">
        <v>941</v>
      </c>
      <c r="AV398" s="136" t="s">
        <v>941</v>
      </c>
      <c r="AW398" s="136" t="s">
        <v>941</v>
      </c>
      <c r="AX398" s="136" t="s">
        <v>941</v>
      </c>
      <c r="AY398" s="136" t="s">
        <v>941</v>
      </c>
      <c r="AZ398" s="136" t="s">
        <v>941</v>
      </c>
      <c r="BA398" s="136" t="s">
        <v>941</v>
      </c>
      <c r="BB398" s="136" t="s">
        <v>941</v>
      </c>
      <c r="BC398" s="136" t="s">
        <v>941</v>
      </c>
      <c r="BD398" s="136" t="s">
        <v>941</v>
      </c>
      <c r="BE398" s="136" t="s">
        <v>941</v>
      </c>
      <c r="BF398" s="136" t="s">
        <v>941</v>
      </c>
      <c r="BG398" s="136" t="s">
        <v>941</v>
      </c>
      <c r="BH398" s="136" t="s">
        <v>941</v>
      </c>
      <c r="BI398" s="136" t="s">
        <v>941</v>
      </c>
      <c r="BJ398" s="136" t="s">
        <v>941</v>
      </c>
      <c r="BK398" s="136" t="s">
        <v>941</v>
      </c>
      <c r="BL398" s="136" t="s">
        <v>941</v>
      </c>
      <c r="BM398" s="136" t="s">
        <v>941</v>
      </c>
      <c r="BN398" s="136" t="s">
        <v>941</v>
      </c>
      <c r="BO398" s="136" t="s">
        <v>941</v>
      </c>
      <c r="BP398" s="136" t="s">
        <v>941</v>
      </c>
      <c r="BQ398" s="136" t="s">
        <v>941</v>
      </c>
      <c r="BR398" s="136" t="s">
        <v>941</v>
      </c>
      <c r="BS398" s="136" t="s">
        <v>941</v>
      </c>
      <c r="BT398" s="136" t="s">
        <v>941</v>
      </c>
      <c r="BU398" s="136" t="s">
        <v>941</v>
      </c>
      <c r="BV398" s="136" t="s">
        <v>941</v>
      </c>
      <c r="BW398" s="136" t="s">
        <v>941</v>
      </c>
      <c r="BX398" s="136" t="s">
        <v>941</v>
      </c>
      <c r="BY398" s="136" t="s">
        <v>941</v>
      </c>
      <c r="BZ398" s="136" t="s">
        <v>941</v>
      </c>
      <c r="CA398" s="136" t="s">
        <v>941</v>
      </c>
      <c r="CB398" s="136" t="s">
        <v>948</v>
      </c>
      <c r="CC398" s="136" t="s">
        <v>948</v>
      </c>
      <c r="CD398" s="136" t="s">
        <v>941</v>
      </c>
      <c r="CE398" s="136" t="s">
        <v>948</v>
      </c>
      <c r="CF398" s="136" t="s">
        <v>941</v>
      </c>
      <c r="CG398" s="136" t="s">
        <v>948</v>
      </c>
      <c r="CH398" s="136" t="s">
        <v>948</v>
      </c>
      <c r="CI398" s="136" t="s">
        <v>941</v>
      </c>
      <c r="CJ398" s="136" t="s">
        <v>941</v>
      </c>
      <c r="CK398" s="136" t="s">
        <v>941</v>
      </c>
      <c r="CL398" s="136" t="s">
        <v>941</v>
      </c>
      <c r="CM398" s="136" t="s">
        <v>941</v>
      </c>
      <c r="CN398" s="136" t="s">
        <v>948</v>
      </c>
      <c r="CO398" s="136" t="s">
        <v>540</v>
      </c>
      <c r="CP398" s="136" t="s">
        <v>941</v>
      </c>
      <c r="CQ398" s="136" t="s">
        <v>941</v>
      </c>
      <c r="CR398" s="136" t="s">
        <v>941</v>
      </c>
      <c r="CS398" s="136" t="s">
        <v>941</v>
      </c>
      <c r="CT398" s="136" t="s">
        <v>941</v>
      </c>
      <c r="CU398" s="136" t="s">
        <v>941</v>
      </c>
      <c r="CV398" s="136" t="s">
        <v>941</v>
      </c>
      <c r="CW398" s="136" t="s">
        <v>941</v>
      </c>
      <c r="CX398" s="136" t="s">
        <v>941</v>
      </c>
      <c r="CY398" s="136" t="s">
        <v>941</v>
      </c>
      <c r="CZ398" s="136" t="s">
        <v>941</v>
      </c>
      <c r="DA398" s="136" t="s">
        <v>941</v>
      </c>
      <c r="DB398" s="136" t="s">
        <v>941</v>
      </c>
      <c r="DC398" s="136" t="s">
        <v>941</v>
      </c>
      <c r="DD398" s="136" t="s">
        <v>941</v>
      </c>
      <c r="DE398" s="136" t="s">
        <v>941</v>
      </c>
      <c r="DF398" s="136" t="s">
        <v>941</v>
      </c>
      <c r="DG398" s="136" t="s">
        <v>941</v>
      </c>
      <c r="DH398" s="136" t="s">
        <v>941</v>
      </c>
      <c r="DI398" s="136" t="s">
        <v>941</v>
      </c>
      <c r="DJ398" s="136" t="s">
        <v>1692</v>
      </c>
      <c r="DK398" s="137">
        <v>42775.366412037038</v>
      </c>
      <c r="DL398" s="136" t="s">
        <v>1692</v>
      </c>
      <c r="DM398" s="137">
        <v>42775.366412037038</v>
      </c>
      <c r="DN398" s="133">
        <v>42086.596666666665</v>
      </c>
      <c r="DO398" s="132" t="s">
        <v>957</v>
      </c>
      <c r="DP398" s="133">
        <v>42086.596666666665</v>
      </c>
    </row>
    <row r="399" spans="1:120" ht="43.5" x14ac:dyDescent="0.35">
      <c r="A399" s="135">
        <v>401</v>
      </c>
      <c r="B399" s="136" t="s">
        <v>4364</v>
      </c>
      <c r="C399" s="135">
        <v>443</v>
      </c>
      <c r="D399" s="135" t="b">
        <v>1</v>
      </c>
      <c r="E399" s="136" t="s">
        <v>941</v>
      </c>
      <c r="F399" s="136" t="s">
        <v>1834</v>
      </c>
      <c r="G399" s="136" t="s">
        <v>981</v>
      </c>
      <c r="H399" s="136" t="s">
        <v>1835</v>
      </c>
      <c r="I399" s="136" t="s">
        <v>11185</v>
      </c>
      <c r="J399" s="136" t="s">
        <v>1836</v>
      </c>
      <c r="K399" s="136" t="s">
        <v>374</v>
      </c>
      <c r="L399" s="136" t="s">
        <v>1837</v>
      </c>
      <c r="M399" s="136" t="s">
        <v>11524</v>
      </c>
      <c r="N399" s="136" t="s">
        <v>1838</v>
      </c>
      <c r="O399" s="136" t="s">
        <v>11525</v>
      </c>
      <c r="P399" s="136" t="s">
        <v>11526</v>
      </c>
      <c r="Q399" s="136" t="s">
        <v>948</v>
      </c>
      <c r="R399" s="136" t="s">
        <v>948</v>
      </c>
      <c r="S399" s="136" t="s">
        <v>11527</v>
      </c>
      <c r="T399" s="136" t="s">
        <v>11528</v>
      </c>
      <c r="U399" s="136" t="s">
        <v>11529</v>
      </c>
      <c r="V399" s="136" t="s">
        <v>11530</v>
      </c>
      <c r="W399" s="136" t="s">
        <v>11531</v>
      </c>
      <c r="X399" s="136" t="s">
        <v>11532</v>
      </c>
      <c r="Y399" s="136" t="s">
        <v>11533</v>
      </c>
      <c r="Z399" s="136" t="s">
        <v>11534</v>
      </c>
      <c r="AA399" s="136" t="s">
        <v>11535</v>
      </c>
      <c r="AB399" s="136" t="s">
        <v>11536</v>
      </c>
      <c r="AC399" s="136" t="s">
        <v>948</v>
      </c>
      <c r="AD399" s="136" t="s">
        <v>11536</v>
      </c>
      <c r="AE399" s="136" t="s">
        <v>11537</v>
      </c>
      <c r="AF399" s="136" t="s">
        <v>11538</v>
      </c>
      <c r="AG399" s="136" t="s">
        <v>1204</v>
      </c>
      <c r="AH399" s="136" t="s">
        <v>11539</v>
      </c>
      <c r="AI399" s="136" t="s">
        <v>9776</v>
      </c>
      <c r="AJ399" s="136" t="s">
        <v>1596</v>
      </c>
      <c r="AK399" s="136" t="s">
        <v>948</v>
      </c>
      <c r="AL399" s="136" t="s">
        <v>941</v>
      </c>
      <c r="AM399" s="136" t="s">
        <v>11540</v>
      </c>
      <c r="AN399" s="136" t="s">
        <v>941</v>
      </c>
      <c r="AO399" s="136" t="s">
        <v>941</v>
      </c>
      <c r="AP399" s="136" t="s">
        <v>941</v>
      </c>
      <c r="AQ399" s="136" t="s">
        <v>941</v>
      </c>
      <c r="AR399" s="136" t="s">
        <v>941</v>
      </c>
      <c r="AS399" s="136" t="s">
        <v>941</v>
      </c>
      <c r="AT399" s="136" t="s">
        <v>941</v>
      </c>
      <c r="AU399" s="136" t="s">
        <v>941</v>
      </c>
      <c r="AV399" s="136" t="s">
        <v>941</v>
      </c>
      <c r="AW399" s="136" t="s">
        <v>941</v>
      </c>
      <c r="AX399" s="136" t="s">
        <v>941</v>
      </c>
      <c r="AY399" s="136" t="s">
        <v>941</v>
      </c>
      <c r="AZ399" s="136" t="s">
        <v>941</v>
      </c>
      <c r="BA399" s="136" t="s">
        <v>941</v>
      </c>
      <c r="BB399" s="136" t="s">
        <v>941</v>
      </c>
      <c r="BC399" s="136" t="s">
        <v>941</v>
      </c>
      <c r="BD399" s="136" t="s">
        <v>941</v>
      </c>
      <c r="BE399" s="136" t="s">
        <v>941</v>
      </c>
      <c r="BF399" s="136" t="s">
        <v>941</v>
      </c>
      <c r="BG399" s="136" t="s">
        <v>941</v>
      </c>
      <c r="BH399" s="136" t="s">
        <v>941</v>
      </c>
      <c r="BI399" s="136" t="s">
        <v>941</v>
      </c>
      <c r="BJ399" s="136" t="s">
        <v>941</v>
      </c>
      <c r="BK399" s="136" t="s">
        <v>941</v>
      </c>
      <c r="BL399" s="136" t="s">
        <v>941</v>
      </c>
      <c r="BM399" s="136" t="s">
        <v>941</v>
      </c>
      <c r="BN399" s="136" t="s">
        <v>941</v>
      </c>
      <c r="BO399" s="136" t="s">
        <v>941</v>
      </c>
      <c r="BP399" s="136" t="s">
        <v>941</v>
      </c>
      <c r="BQ399" s="136" t="s">
        <v>941</v>
      </c>
      <c r="BR399" s="136" t="s">
        <v>941</v>
      </c>
      <c r="BS399" s="136" t="s">
        <v>941</v>
      </c>
      <c r="BT399" s="136" t="s">
        <v>941</v>
      </c>
      <c r="BU399" s="136" t="s">
        <v>941</v>
      </c>
      <c r="BV399" s="136" t="s">
        <v>941</v>
      </c>
      <c r="BW399" s="136" t="s">
        <v>941</v>
      </c>
      <c r="BX399" s="136" t="s">
        <v>941</v>
      </c>
      <c r="BY399" s="136" t="s">
        <v>941</v>
      </c>
      <c r="BZ399" s="136" t="s">
        <v>941</v>
      </c>
      <c r="CA399" s="136" t="s">
        <v>941</v>
      </c>
      <c r="CB399" s="136" t="s">
        <v>948</v>
      </c>
      <c r="CC399" s="136" t="s">
        <v>948</v>
      </c>
      <c r="CD399" s="136" t="s">
        <v>941</v>
      </c>
      <c r="CE399" s="136" t="s">
        <v>948</v>
      </c>
      <c r="CF399" s="136" t="s">
        <v>941</v>
      </c>
      <c r="CG399" s="136" t="s">
        <v>948</v>
      </c>
      <c r="CH399" s="136" t="s">
        <v>948</v>
      </c>
      <c r="CI399" s="136" t="s">
        <v>941</v>
      </c>
      <c r="CJ399" s="136" t="s">
        <v>941</v>
      </c>
      <c r="CK399" s="136" t="s">
        <v>941</v>
      </c>
      <c r="CL399" s="136" t="s">
        <v>941</v>
      </c>
      <c r="CM399" s="136" t="s">
        <v>941</v>
      </c>
      <c r="CN399" s="136" t="s">
        <v>948</v>
      </c>
      <c r="CO399" s="136" t="s">
        <v>540</v>
      </c>
      <c r="CP399" s="136" t="s">
        <v>941</v>
      </c>
      <c r="CQ399" s="136" t="s">
        <v>941</v>
      </c>
      <c r="CR399" s="136" t="s">
        <v>941</v>
      </c>
      <c r="CS399" s="136" t="s">
        <v>941</v>
      </c>
      <c r="CT399" s="136" t="s">
        <v>941</v>
      </c>
      <c r="CU399" s="136" t="s">
        <v>941</v>
      </c>
      <c r="CV399" s="136" t="s">
        <v>941</v>
      </c>
      <c r="CW399" s="136" t="s">
        <v>941</v>
      </c>
      <c r="CX399" s="136" t="s">
        <v>941</v>
      </c>
      <c r="CY399" s="136" t="s">
        <v>941</v>
      </c>
      <c r="CZ399" s="136" t="s">
        <v>941</v>
      </c>
      <c r="DA399" s="136" t="s">
        <v>941</v>
      </c>
      <c r="DB399" s="136" t="s">
        <v>941</v>
      </c>
      <c r="DC399" s="136" t="s">
        <v>941</v>
      </c>
      <c r="DD399" s="136" t="s">
        <v>941</v>
      </c>
      <c r="DE399" s="136" t="s">
        <v>941</v>
      </c>
      <c r="DF399" s="136" t="s">
        <v>941</v>
      </c>
      <c r="DG399" s="136" t="s">
        <v>941</v>
      </c>
      <c r="DH399" s="136" t="s">
        <v>941</v>
      </c>
      <c r="DI399" s="136" t="s">
        <v>941</v>
      </c>
      <c r="DJ399" s="136" t="s">
        <v>1692</v>
      </c>
      <c r="DK399" s="137">
        <v>42775.409212962964</v>
      </c>
      <c r="DL399" s="136" t="s">
        <v>1692</v>
      </c>
      <c r="DM399" s="137">
        <v>42775.409212962964</v>
      </c>
      <c r="DN399" s="133">
        <v>42086.596689814818</v>
      </c>
      <c r="DO399" s="132" t="s">
        <v>957</v>
      </c>
      <c r="DP399" s="133">
        <v>42086.596689814818</v>
      </c>
    </row>
    <row r="400" spans="1:120" ht="58" x14ac:dyDescent="0.35">
      <c r="A400" s="135">
        <v>402</v>
      </c>
      <c r="B400" s="136" t="s">
        <v>4364</v>
      </c>
      <c r="C400" s="135">
        <v>293</v>
      </c>
      <c r="D400" s="135" t="b">
        <v>1</v>
      </c>
      <c r="E400" s="136" t="s">
        <v>941</v>
      </c>
      <c r="F400" s="136" t="s">
        <v>3236</v>
      </c>
      <c r="G400" s="136" t="s">
        <v>981</v>
      </c>
      <c r="H400" s="136" t="s">
        <v>1113</v>
      </c>
      <c r="I400" s="136" t="s">
        <v>10759</v>
      </c>
      <c r="J400" s="136" t="s">
        <v>1749</v>
      </c>
      <c r="K400" s="136" t="s">
        <v>941</v>
      </c>
      <c r="L400" s="136" t="s">
        <v>1113</v>
      </c>
      <c r="M400" s="136" t="s">
        <v>1114</v>
      </c>
      <c r="N400" s="136" t="s">
        <v>1115</v>
      </c>
      <c r="O400" s="136" t="s">
        <v>11541</v>
      </c>
      <c r="P400" s="136" t="s">
        <v>11542</v>
      </c>
      <c r="Q400" s="136" t="s">
        <v>948</v>
      </c>
      <c r="R400" s="136" t="s">
        <v>948</v>
      </c>
      <c r="S400" s="136" t="s">
        <v>11543</v>
      </c>
      <c r="T400" s="136" t="s">
        <v>11544</v>
      </c>
      <c r="U400" s="136" t="s">
        <v>11545</v>
      </c>
      <c r="V400" s="136" t="s">
        <v>3238</v>
      </c>
      <c r="W400" s="136" t="s">
        <v>3239</v>
      </c>
      <c r="X400" s="136" t="s">
        <v>3240</v>
      </c>
      <c r="Y400" s="136" t="s">
        <v>11546</v>
      </c>
      <c r="Z400" s="136" t="s">
        <v>11547</v>
      </c>
      <c r="AA400" s="136" t="s">
        <v>11548</v>
      </c>
      <c r="AB400" s="136" t="s">
        <v>11549</v>
      </c>
      <c r="AC400" s="136" t="s">
        <v>11550</v>
      </c>
      <c r="AD400" s="136" t="s">
        <v>11551</v>
      </c>
      <c r="AE400" s="136" t="s">
        <v>11552</v>
      </c>
      <c r="AF400" s="136" t="s">
        <v>11553</v>
      </c>
      <c r="AG400" s="136" t="s">
        <v>1116</v>
      </c>
      <c r="AH400" s="136" t="s">
        <v>11554</v>
      </c>
      <c r="AI400" s="136" t="s">
        <v>1292</v>
      </c>
      <c r="AJ400" s="136" t="s">
        <v>1903</v>
      </c>
      <c r="AK400" s="136" t="s">
        <v>948</v>
      </c>
      <c r="AL400" s="136" t="s">
        <v>941</v>
      </c>
      <c r="AM400" s="136" t="s">
        <v>11555</v>
      </c>
      <c r="AN400" s="136" t="s">
        <v>941</v>
      </c>
      <c r="AO400" s="136" t="s">
        <v>941</v>
      </c>
      <c r="AP400" s="136" t="s">
        <v>941</v>
      </c>
      <c r="AQ400" s="136" t="s">
        <v>941</v>
      </c>
      <c r="AR400" s="136" t="s">
        <v>941</v>
      </c>
      <c r="AS400" s="136" t="s">
        <v>941</v>
      </c>
      <c r="AT400" s="136" t="s">
        <v>941</v>
      </c>
      <c r="AU400" s="136" t="s">
        <v>941</v>
      </c>
      <c r="AV400" s="136" t="s">
        <v>941</v>
      </c>
      <c r="AW400" s="136" t="s">
        <v>941</v>
      </c>
      <c r="AX400" s="136" t="s">
        <v>941</v>
      </c>
      <c r="AY400" s="136" t="s">
        <v>941</v>
      </c>
      <c r="AZ400" s="136" t="s">
        <v>941</v>
      </c>
      <c r="BA400" s="136" t="s">
        <v>941</v>
      </c>
      <c r="BB400" s="136" t="s">
        <v>941</v>
      </c>
      <c r="BC400" s="136" t="s">
        <v>941</v>
      </c>
      <c r="BD400" s="136" t="s">
        <v>941</v>
      </c>
      <c r="BE400" s="136" t="s">
        <v>941</v>
      </c>
      <c r="BF400" s="136" t="s">
        <v>941</v>
      </c>
      <c r="BG400" s="136" t="s">
        <v>941</v>
      </c>
      <c r="BH400" s="136" t="s">
        <v>941</v>
      </c>
      <c r="BI400" s="136" t="s">
        <v>941</v>
      </c>
      <c r="BJ400" s="136" t="s">
        <v>941</v>
      </c>
      <c r="BK400" s="136" t="s">
        <v>941</v>
      </c>
      <c r="BL400" s="136" t="s">
        <v>941</v>
      </c>
      <c r="BM400" s="136" t="s">
        <v>941</v>
      </c>
      <c r="BN400" s="136" t="s">
        <v>941</v>
      </c>
      <c r="BO400" s="136" t="s">
        <v>941</v>
      </c>
      <c r="BP400" s="136" t="s">
        <v>941</v>
      </c>
      <c r="BQ400" s="136" t="s">
        <v>941</v>
      </c>
      <c r="BR400" s="136" t="s">
        <v>941</v>
      </c>
      <c r="BS400" s="136" t="s">
        <v>941</v>
      </c>
      <c r="BT400" s="136" t="s">
        <v>941</v>
      </c>
      <c r="BU400" s="136" t="s">
        <v>941</v>
      </c>
      <c r="BV400" s="136" t="s">
        <v>941</v>
      </c>
      <c r="BW400" s="136" t="s">
        <v>941</v>
      </c>
      <c r="BX400" s="136" t="s">
        <v>941</v>
      </c>
      <c r="BY400" s="136" t="s">
        <v>941</v>
      </c>
      <c r="BZ400" s="136" t="s">
        <v>941</v>
      </c>
      <c r="CA400" s="136" t="s">
        <v>941</v>
      </c>
      <c r="CB400" s="136" t="s">
        <v>948</v>
      </c>
      <c r="CC400" s="136" t="s">
        <v>948</v>
      </c>
      <c r="CD400" s="136" t="s">
        <v>941</v>
      </c>
      <c r="CE400" s="136" t="s">
        <v>948</v>
      </c>
      <c r="CF400" s="136" t="s">
        <v>941</v>
      </c>
      <c r="CG400" s="136" t="s">
        <v>948</v>
      </c>
      <c r="CH400" s="136" t="s">
        <v>948</v>
      </c>
      <c r="CI400" s="136" t="s">
        <v>941</v>
      </c>
      <c r="CJ400" s="136" t="s">
        <v>941</v>
      </c>
      <c r="CK400" s="136" t="s">
        <v>941</v>
      </c>
      <c r="CL400" s="136" t="s">
        <v>941</v>
      </c>
      <c r="CM400" s="136" t="s">
        <v>941</v>
      </c>
      <c r="CN400" s="136" t="s">
        <v>948</v>
      </c>
      <c r="CO400" s="136" t="s">
        <v>540</v>
      </c>
      <c r="CP400" s="136" t="s">
        <v>941</v>
      </c>
      <c r="CQ400" s="136" t="s">
        <v>941</v>
      </c>
      <c r="CR400" s="136" t="s">
        <v>941</v>
      </c>
      <c r="CS400" s="136" t="s">
        <v>941</v>
      </c>
      <c r="CT400" s="136" t="s">
        <v>941</v>
      </c>
      <c r="CU400" s="136" t="s">
        <v>941</v>
      </c>
      <c r="CV400" s="136" t="s">
        <v>941</v>
      </c>
      <c r="CW400" s="136" t="s">
        <v>941</v>
      </c>
      <c r="CX400" s="136" t="s">
        <v>941</v>
      </c>
      <c r="CY400" s="136" t="s">
        <v>941</v>
      </c>
      <c r="CZ400" s="136" t="s">
        <v>941</v>
      </c>
      <c r="DA400" s="136" t="s">
        <v>941</v>
      </c>
      <c r="DB400" s="136" t="s">
        <v>941</v>
      </c>
      <c r="DC400" s="136" t="s">
        <v>941</v>
      </c>
      <c r="DD400" s="136" t="s">
        <v>941</v>
      </c>
      <c r="DE400" s="136" t="s">
        <v>941</v>
      </c>
      <c r="DF400" s="136" t="s">
        <v>941</v>
      </c>
      <c r="DG400" s="136" t="s">
        <v>941</v>
      </c>
      <c r="DH400" s="136" t="s">
        <v>941</v>
      </c>
      <c r="DI400" s="136" t="s">
        <v>941</v>
      </c>
      <c r="DJ400" s="136" t="s">
        <v>1353</v>
      </c>
      <c r="DK400" s="137">
        <v>42775.431504629632</v>
      </c>
      <c r="DL400" s="136" t="s">
        <v>1353</v>
      </c>
      <c r="DM400" s="137">
        <v>42775.431504629632</v>
      </c>
      <c r="DN400" s="133">
        <v>42086.596712962964</v>
      </c>
      <c r="DO400" s="132" t="s">
        <v>957</v>
      </c>
      <c r="DP400" s="133">
        <v>42086.596712962964</v>
      </c>
    </row>
    <row r="401" spans="1:120" ht="43.5" x14ac:dyDescent="0.35">
      <c r="A401" s="135">
        <v>403</v>
      </c>
      <c r="B401" s="136" t="s">
        <v>4364</v>
      </c>
      <c r="C401" s="135">
        <v>408</v>
      </c>
      <c r="D401" s="135" t="b">
        <v>1</v>
      </c>
      <c r="E401" s="136" t="s">
        <v>941</v>
      </c>
      <c r="F401" s="136" t="s">
        <v>11556</v>
      </c>
      <c r="G401" s="136" t="s">
        <v>1850</v>
      </c>
      <c r="H401" s="136" t="s">
        <v>2841</v>
      </c>
      <c r="I401" s="136" t="s">
        <v>10155</v>
      </c>
      <c r="J401" s="136" t="s">
        <v>11557</v>
      </c>
      <c r="K401" s="136" t="s">
        <v>162</v>
      </c>
      <c r="L401" s="136" t="s">
        <v>2843</v>
      </c>
      <c r="M401" s="136" t="s">
        <v>2844</v>
      </c>
      <c r="N401" s="136" t="s">
        <v>11558</v>
      </c>
      <c r="O401" s="136" t="s">
        <v>11559</v>
      </c>
      <c r="P401" s="136" t="s">
        <v>11560</v>
      </c>
      <c r="Q401" s="136" t="s">
        <v>11561</v>
      </c>
      <c r="R401" s="136" t="s">
        <v>11562</v>
      </c>
      <c r="S401" s="136" t="s">
        <v>11563</v>
      </c>
      <c r="T401" s="136" t="s">
        <v>11564</v>
      </c>
      <c r="U401" s="136" t="s">
        <v>11565</v>
      </c>
      <c r="V401" s="136" t="s">
        <v>11566</v>
      </c>
      <c r="W401" s="136" t="s">
        <v>11567</v>
      </c>
      <c r="X401" s="136" t="s">
        <v>11568</v>
      </c>
      <c r="Y401" s="136" t="s">
        <v>11569</v>
      </c>
      <c r="Z401" s="136" t="s">
        <v>11570</v>
      </c>
      <c r="AA401" s="136" t="s">
        <v>11571</v>
      </c>
      <c r="AB401" s="136" t="s">
        <v>11572</v>
      </c>
      <c r="AC401" s="136" t="s">
        <v>11573</v>
      </c>
      <c r="AD401" s="136" t="s">
        <v>11574</v>
      </c>
      <c r="AE401" s="136" t="s">
        <v>11575</v>
      </c>
      <c r="AF401" s="136" t="s">
        <v>11576</v>
      </c>
      <c r="AG401" s="136" t="s">
        <v>11577</v>
      </c>
      <c r="AH401" s="136" t="s">
        <v>11578</v>
      </c>
      <c r="AI401" s="136" t="s">
        <v>11579</v>
      </c>
      <c r="AJ401" s="136" t="s">
        <v>11580</v>
      </c>
      <c r="AK401" s="136" t="s">
        <v>11581</v>
      </c>
      <c r="AL401" s="136" t="s">
        <v>941</v>
      </c>
      <c r="AM401" s="136" t="s">
        <v>11582</v>
      </c>
      <c r="AN401" s="136" t="s">
        <v>941</v>
      </c>
      <c r="AO401" s="136" t="s">
        <v>941</v>
      </c>
      <c r="AP401" s="136" t="s">
        <v>941</v>
      </c>
      <c r="AQ401" s="136" t="s">
        <v>941</v>
      </c>
      <c r="AR401" s="136" t="s">
        <v>941</v>
      </c>
      <c r="AS401" s="136" t="s">
        <v>941</v>
      </c>
      <c r="AT401" s="136" t="s">
        <v>941</v>
      </c>
      <c r="AU401" s="136" t="s">
        <v>941</v>
      </c>
      <c r="AV401" s="136" t="s">
        <v>941</v>
      </c>
      <c r="AW401" s="136" t="s">
        <v>941</v>
      </c>
      <c r="AX401" s="136" t="s">
        <v>941</v>
      </c>
      <c r="AY401" s="136" t="s">
        <v>941</v>
      </c>
      <c r="AZ401" s="136" t="s">
        <v>941</v>
      </c>
      <c r="BA401" s="136" t="s">
        <v>941</v>
      </c>
      <c r="BB401" s="136" t="s">
        <v>941</v>
      </c>
      <c r="BC401" s="136" t="s">
        <v>941</v>
      </c>
      <c r="BD401" s="136" t="s">
        <v>941</v>
      </c>
      <c r="BE401" s="136" t="s">
        <v>941</v>
      </c>
      <c r="BF401" s="136" t="s">
        <v>941</v>
      </c>
      <c r="BG401" s="136" t="s">
        <v>941</v>
      </c>
      <c r="BH401" s="136" t="s">
        <v>941</v>
      </c>
      <c r="BI401" s="136" t="s">
        <v>941</v>
      </c>
      <c r="BJ401" s="136" t="s">
        <v>941</v>
      </c>
      <c r="BK401" s="136" t="s">
        <v>11583</v>
      </c>
      <c r="BL401" s="136" t="s">
        <v>11584</v>
      </c>
      <c r="BM401" s="136" t="s">
        <v>1071</v>
      </c>
      <c r="BN401" s="136" t="s">
        <v>11585</v>
      </c>
      <c r="BO401" s="136" t="s">
        <v>11586</v>
      </c>
      <c r="BP401" s="136" t="s">
        <v>941</v>
      </c>
      <c r="BQ401" s="136" t="s">
        <v>11587</v>
      </c>
      <c r="BR401" s="136" t="s">
        <v>941</v>
      </c>
      <c r="BS401" s="136" t="s">
        <v>941</v>
      </c>
      <c r="BT401" s="136" t="s">
        <v>941</v>
      </c>
      <c r="BU401" s="136" t="s">
        <v>941</v>
      </c>
      <c r="BV401" s="136" t="s">
        <v>941</v>
      </c>
      <c r="BW401" s="136" t="s">
        <v>941</v>
      </c>
      <c r="BX401" s="136" t="s">
        <v>941</v>
      </c>
      <c r="BY401" s="136" t="s">
        <v>941</v>
      </c>
      <c r="BZ401" s="136" t="s">
        <v>941</v>
      </c>
      <c r="CA401" s="136" t="s">
        <v>941</v>
      </c>
      <c r="CB401" s="136" t="s">
        <v>11588</v>
      </c>
      <c r="CC401" s="136" t="s">
        <v>956</v>
      </c>
      <c r="CD401" s="136" t="s">
        <v>11589</v>
      </c>
      <c r="CE401" s="136" t="s">
        <v>2731</v>
      </c>
      <c r="CF401" s="136" t="s">
        <v>11590</v>
      </c>
      <c r="CG401" s="136" t="s">
        <v>11591</v>
      </c>
      <c r="CH401" s="136" t="s">
        <v>948</v>
      </c>
      <c r="CI401" s="136" t="s">
        <v>941</v>
      </c>
      <c r="CJ401" s="136" t="s">
        <v>941</v>
      </c>
      <c r="CK401" s="136" t="s">
        <v>941</v>
      </c>
      <c r="CL401" s="136" t="s">
        <v>941</v>
      </c>
      <c r="CM401" s="136" t="s">
        <v>941</v>
      </c>
      <c r="CN401" s="136" t="s">
        <v>948</v>
      </c>
      <c r="CO401" s="136" t="s">
        <v>540</v>
      </c>
      <c r="CP401" s="136" t="s">
        <v>941</v>
      </c>
      <c r="CQ401" s="136" t="s">
        <v>941</v>
      </c>
      <c r="CR401" s="136" t="s">
        <v>941</v>
      </c>
      <c r="CS401" s="136" t="s">
        <v>941</v>
      </c>
      <c r="CT401" s="136" t="s">
        <v>941</v>
      </c>
      <c r="CU401" s="136" t="s">
        <v>941</v>
      </c>
      <c r="CV401" s="136" t="s">
        <v>941</v>
      </c>
      <c r="CW401" s="136" t="s">
        <v>941</v>
      </c>
      <c r="CX401" s="136" t="s">
        <v>941</v>
      </c>
      <c r="CY401" s="136" t="s">
        <v>941</v>
      </c>
      <c r="CZ401" s="136" t="s">
        <v>941</v>
      </c>
      <c r="DA401" s="136" t="s">
        <v>941</v>
      </c>
      <c r="DB401" s="136" t="s">
        <v>941</v>
      </c>
      <c r="DC401" s="136" t="s">
        <v>941</v>
      </c>
      <c r="DD401" s="136" t="s">
        <v>941</v>
      </c>
      <c r="DE401" s="136" t="s">
        <v>941</v>
      </c>
      <c r="DF401" s="136" t="s">
        <v>941</v>
      </c>
      <c r="DG401" s="136" t="s">
        <v>941</v>
      </c>
      <c r="DH401" s="136" t="s">
        <v>941</v>
      </c>
      <c r="DI401" s="136" t="s">
        <v>941</v>
      </c>
      <c r="DJ401" s="136" t="s">
        <v>1692</v>
      </c>
      <c r="DK401" s="137">
        <v>42775.480775462966</v>
      </c>
      <c r="DL401" s="136" t="s">
        <v>1692</v>
      </c>
      <c r="DM401" s="137">
        <v>42775.480775462966</v>
      </c>
      <c r="DN401" s="133">
        <v>42086.603078703702</v>
      </c>
      <c r="DO401" s="132" t="s">
        <v>957</v>
      </c>
      <c r="DP401" s="133">
        <v>42086.603078703702</v>
      </c>
    </row>
    <row r="402" spans="1:120" ht="43.5" x14ac:dyDescent="0.35">
      <c r="A402" s="135">
        <v>404</v>
      </c>
      <c r="B402" s="136" t="s">
        <v>4364</v>
      </c>
      <c r="C402" s="135">
        <v>105</v>
      </c>
      <c r="D402" s="135" t="b">
        <v>1</v>
      </c>
      <c r="E402" s="136" t="s">
        <v>941</v>
      </c>
      <c r="F402" s="136" t="s">
        <v>11592</v>
      </c>
      <c r="G402" s="136" t="s">
        <v>1064</v>
      </c>
      <c r="H402" s="136" t="s">
        <v>1652</v>
      </c>
      <c r="I402" s="136" t="s">
        <v>4875</v>
      </c>
      <c r="J402" s="136" t="s">
        <v>11593</v>
      </c>
      <c r="K402" s="136" t="s">
        <v>941</v>
      </c>
      <c r="L402" s="136" t="s">
        <v>1652</v>
      </c>
      <c r="M402" s="136" t="s">
        <v>1653</v>
      </c>
      <c r="N402" s="136" t="s">
        <v>3708</v>
      </c>
      <c r="O402" s="136" t="s">
        <v>11594</v>
      </c>
      <c r="P402" s="136" t="s">
        <v>11595</v>
      </c>
      <c r="Q402" s="136" t="s">
        <v>11596</v>
      </c>
      <c r="R402" s="136" t="s">
        <v>948</v>
      </c>
      <c r="S402" s="136" t="s">
        <v>11597</v>
      </c>
      <c r="T402" s="136" t="s">
        <v>11598</v>
      </c>
      <c r="U402" s="136" t="s">
        <v>11599</v>
      </c>
      <c r="V402" s="136" t="s">
        <v>948</v>
      </c>
      <c r="W402" s="136" t="s">
        <v>948</v>
      </c>
      <c r="X402" s="136" t="s">
        <v>948</v>
      </c>
      <c r="Y402" s="136" t="s">
        <v>11600</v>
      </c>
      <c r="Z402" s="136" t="s">
        <v>11601</v>
      </c>
      <c r="AA402" s="136" t="s">
        <v>948</v>
      </c>
      <c r="AB402" s="136" t="s">
        <v>11602</v>
      </c>
      <c r="AC402" s="136" t="s">
        <v>11603</v>
      </c>
      <c r="AD402" s="136" t="s">
        <v>11604</v>
      </c>
      <c r="AE402" s="136" t="s">
        <v>11605</v>
      </c>
      <c r="AF402" s="136" t="s">
        <v>11606</v>
      </c>
      <c r="AG402" s="136" t="s">
        <v>1443</v>
      </c>
      <c r="AH402" s="136" t="s">
        <v>11607</v>
      </c>
      <c r="AI402" s="136" t="s">
        <v>11608</v>
      </c>
      <c r="AJ402" s="136" t="s">
        <v>948</v>
      </c>
      <c r="AK402" s="136" t="s">
        <v>2857</v>
      </c>
      <c r="AL402" s="136" t="s">
        <v>941</v>
      </c>
      <c r="AM402" s="136" t="s">
        <v>11609</v>
      </c>
      <c r="AN402" s="136" t="s">
        <v>941</v>
      </c>
      <c r="AO402" s="136" t="s">
        <v>941</v>
      </c>
      <c r="AP402" s="136" t="s">
        <v>941</v>
      </c>
      <c r="AQ402" s="136" t="s">
        <v>941</v>
      </c>
      <c r="AR402" s="136" t="s">
        <v>941</v>
      </c>
      <c r="AS402" s="136" t="s">
        <v>941</v>
      </c>
      <c r="AT402" s="136" t="s">
        <v>941</v>
      </c>
      <c r="AU402" s="136" t="s">
        <v>941</v>
      </c>
      <c r="AV402" s="136" t="s">
        <v>941</v>
      </c>
      <c r="AW402" s="136" t="s">
        <v>941</v>
      </c>
      <c r="AX402" s="136" t="s">
        <v>941</v>
      </c>
      <c r="AY402" s="136" t="s">
        <v>941</v>
      </c>
      <c r="AZ402" s="136" t="s">
        <v>941</v>
      </c>
      <c r="BA402" s="136" t="s">
        <v>941</v>
      </c>
      <c r="BB402" s="136" t="s">
        <v>941</v>
      </c>
      <c r="BC402" s="136" t="s">
        <v>941</v>
      </c>
      <c r="BD402" s="136" t="s">
        <v>941</v>
      </c>
      <c r="BE402" s="136" t="s">
        <v>941</v>
      </c>
      <c r="BF402" s="136" t="s">
        <v>941</v>
      </c>
      <c r="BG402" s="136" t="s">
        <v>941</v>
      </c>
      <c r="BH402" s="136" t="s">
        <v>941</v>
      </c>
      <c r="BI402" s="136" t="s">
        <v>941</v>
      </c>
      <c r="BJ402" s="136" t="s">
        <v>941</v>
      </c>
      <c r="BK402" s="136" t="s">
        <v>941</v>
      </c>
      <c r="BL402" s="136" t="s">
        <v>941</v>
      </c>
      <c r="BM402" s="136" t="s">
        <v>941</v>
      </c>
      <c r="BN402" s="136" t="s">
        <v>941</v>
      </c>
      <c r="BO402" s="136" t="s">
        <v>941</v>
      </c>
      <c r="BP402" s="136" t="s">
        <v>941</v>
      </c>
      <c r="BQ402" s="136" t="s">
        <v>941</v>
      </c>
      <c r="BR402" s="136" t="s">
        <v>941</v>
      </c>
      <c r="BS402" s="136" t="s">
        <v>941</v>
      </c>
      <c r="BT402" s="136" t="s">
        <v>941</v>
      </c>
      <c r="BU402" s="136" t="s">
        <v>941</v>
      </c>
      <c r="BV402" s="136" t="s">
        <v>941</v>
      </c>
      <c r="BW402" s="136" t="s">
        <v>941</v>
      </c>
      <c r="BX402" s="136" t="s">
        <v>941</v>
      </c>
      <c r="BY402" s="136" t="s">
        <v>941</v>
      </c>
      <c r="BZ402" s="136" t="s">
        <v>941</v>
      </c>
      <c r="CA402" s="136" t="s">
        <v>941</v>
      </c>
      <c r="CB402" s="136" t="s">
        <v>948</v>
      </c>
      <c r="CC402" s="136" t="s">
        <v>948</v>
      </c>
      <c r="CD402" s="136" t="s">
        <v>941</v>
      </c>
      <c r="CE402" s="136" t="s">
        <v>948</v>
      </c>
      <c r="CF402" s="136" t="s">
        <v>941</v>
      </c>
      <c r="CG402" s="136" t="s">
        <v>948</v>
      </c>
      <c r="CH402" s="136" t="s">
        <v>948</v>
      </c>
      <c r="CI402" s="136" t="s">
        <v>941</v>
      </c>
      <c r="CJ402" s="136" t="s">
        <v>941</v>
      </c>
      <c r="CK402" s="136" t="s">
        <v>941</v>
      </c>
      <c r="CL402" s="136" t="s">
        <v>941</v>
      </c>
      <c r="CM402" s="136" t="s">
        <v>941</v>
      </c>
      <c r="CN402" s="136" t="s">
        <v>948</v>
      </c>
      <c r="CO402" s="136" t="s">
        <v>540</v>
      </c>
      <c r="CP402" s="136" t="s">
        <v>941</v>
      </c>
      <c r="CQ402" s="136" t="s">
        <v>941</v>
      </c>
      <c r="CR402" s="136" t="s">
        <v>941</v>
      </c>
      <c r="CS402" s="136" t="s">
        <v>941</v>
      </c>
      <c r="CT402" s="136" t="s">
        <v>941</v>
      </c>
      <c r="CU402" s="136" t="s">
        <v>941</v>
      </c>
      <c r="CV402" s="136" t="s">
        <v>941</v>
      </c>
      <c r="CW402" s="136" t="s">
        <v>941</v>
      </c>
      <c r="CX402" s="136" t="s">
        <v>941</v>
      </c>
      <c r="CY402" s="136" t="s">
        <v>941</v>
      </c>
      <c r="CZ402" s="136" t="s">
        <v>941</v>
      </c>
      <c r="DA402" s="136" t="s">
        <v>941</v>
      </c>
      <c r="DB402" s="136" t="s">
        <v>941</v>
      </c>
      <c r="DC402" s="136" t="s">
        <v>941</v>
      </c>
      <c r="DD402" s="136" t="s">
        <v>941</v>
      </c>
      <c r="DE402" s="136" t="s">
        <v>941</v>
      </c>
      <c r="DF402" s="136" t="s">
        <v>941</v>
      </c>
      <c r="DG402" s="136" t="s">
        <v>941</v>
      </c>
      <c r="DH402" s="136" t="s">
        <v>941</v>
      </c>
      <c r="DI402" s="136" t="s">
        <v>941</v>
      </c>
      <c r="DJ402" s="136" t="s">
        <v>1353</v>
      </c>
      <c r="DK402" s="137">
        <v>42775.486215277779</v>
      </c>
      <c r="DL402" s="136" t="s">
        <v>1353</v>
      </c>
      <c r="DM402" s="137">
        <v>42775.486215277779</v>
      </c>
      <c r="DN402" s="133">
        <v>42086.603113425925</v>
      </c>
      <c r="DO402" s="132" t="s">
        <v>957</v>
      </c>
      <c r="DP402" s="133">
        <v>42086.603113425925</v>
      </c>
    </row>
    <row r="403" spans="1:120" ht="43.5" x14ac:dyDescent="0.35">
      <c r="A403" s="135">
        <v>405</v>
      </c>
      <c r="B403" s="136" t="s">
        <v>4364</v>
      </c>
      <c r="C403" s="135">
        <v>597</v>
      </c>
      <c r="D403" s="135" t="b">
        <v>1</v>
      </c>
      <c r="E403" s="136" t="s">
        <v>941</v>
      </c>
      <c r="F403" s="136" t="s">
        <v>11610</v>
      </c>
      <c r="G403" s="136" t="s">
        <v>1158</v>
      </c>
      <c r="H403" s="136" t="s">
        <v>3165</v>
      </c>
      <c r="I403" s="136" t="s">
        <v>11204</v>
      </c>
      <c r="J403" s="136" t="s">
        <v>11610</v>
      </c>
      <c r="K403" s="136" t="s">
        <v>451</v>
      </c>
      <c r="L403" s="136" t="s">
        <v>3165</v>
      </c>
      <c r="M403" s="136" t="s">
        <v>3167</v>
      </c>
      <c r="N403" s="136" t="s">
        <v>3168</v>
      </c>
      <c r="O403" s="136" t="s">
        <v>11611</v>
      </c>
      <c r="P403" s="136" t="s">
        <v>948</v>
      </c>
      <c r="Q403" s="136" t="s">
        <v>948</v>
      </c>
      <c r="R403" s="136" t="s">
        <v>948</v>
      </c>
      <c r="S403" s="136" t="s">
        <v>11611</v>
      </c>
      <c r="T403" s="136" t="s">
        <v>11612</v>
      </c>
      <c r="U403" s="136" t="s">
        <v>11613</v>
      </c>
      <c r="V403" s="136" t="s">
        <v>11611</v>
      </c>
      <c r="W403" s="136" t="s">
        <v>11612</v>
      </c>
      <c r="X403" s="136" t="s">
        <v>11613</v>
      </c>
      <c r="Y403" s="136" t="s">
        <v>11614</v>
      </c>
      <c r="Z403" s="136" t="s">
        <v>11615</v>
      </c>
      <c r="AA403" s="136" t="s">
        <v>11616</v>
      </c>
      <c r="AB403" s="136" t="s">
        <v>11617</v>
      </c>
      <c r="AC403" s="136" t="s">
        <v>948</v>
      </c>
      <c r="AD403" s="136" t="s">
        <v>11617</v>
      </c>
      <c r="AE403" s="136" t="s">
        <v>11618</v>
      </c>
      <c r="AF403" s="136" t="s">
        <v>11619</v>
      </c>
      <c r="AG403" s="136" t="s">
        <v>1204</v>
      </c>
      <c r="AH403" s="136" t="s">
        <v>11620</v>
      </c>
      <c r="AI403" s="136" t="s">
        <v>3891</v>
      </c>
      <c r="AJ403" s="136" t="s">
        <v>1822</v>
      </c>
      <c r="AK403" s="136" t="s">
        <v>954</v>
      </c>
      <c r="AL403" s="136" t="s">
        <v>941</v>
      </c>
      <c r="AM403" s="136" t="s">
        <v>11621</v>
      </c>
      <c r="AN403" s="136" t="s">
        <v>941</v>
      </c>
      <c r="AO403" s="136" t="s">
        <v>941</v>
      </c>
      <c r="AP403" s="136" t="s">
        <v>941</v>
      </c>
      <c r="AQ403" s="136" t="s">
        <v>941</v>
      </c>
      <c r="AR403" s="136" t="s">
        <v>941</v>
      </c>
      <c r="AS403" s="136" t="s">
        <v>941</v>
      </c>
      <c r="AT403" s="136" t="s">
        <v>941</v>
      </c>
      <c r="AU403" s="136" t="s">
        <v>941</v>
      </c>
      <c r="AV403" s="136" t="s">
        <v>941</v>
      </c>
      <c r="AW403" s="136" t="s">
        <v>941</v>
      </c>
      <c r="AX403" s="136" t="s">
        <v>941</v>
      </c>
      <c r="AY403" s="136" t="s">
        <v>941</v>
      </c>
      <c r="AZ403" s="136" t="s">
        <v>941</v>
      </c>
      <c r="BA403" s="136" t="s">
        <v>941</v>
      </c>
      <c r="BB403" s="136" t="s">
        <v>941</v>
      </c>
      <c r="BC403" s="136" t="s">
        <v>941</v>
      </c>
      <c r="BD403" s="136" t="s">
        <v>941</v>
      </c>
      <c r="BE403" s="136" t="s">
        <v>941</v>
      </c>
      <c r="BF403" s="136" t="s">
        <v>941</v>
      </c>
      <c r="BG403" s="136" t="s">
        <v>941</v>
      </c>
      <c r="BH403" s="136" t="s">
        <v>941</v>
      </c>
      <c r="BI403" s="136" t="s">
        <v>941</v>
      </c>
      <c r="BJ403" s="136" t="s">
        <v>941</v>
      </c>
      <c r="BK403" s="136" t="s">
        <v>941</v>
      </c>
      <c r="BL403" s="136" t="s">
        <v>941</v>
      </c>
      <c r="BM403" s="136" t="s">
        <v>941</v>
      </c>
      <c r="BN403" s="136" t="s">
        <v>941</v>
      </c>
      <c r="BO403" s="136" t="s">
        <v>941</v>
      </c>
      <c r="BP403" s="136" t="s">
        <v>941</v>
      </c>
      <c r="BQ403" s="136" t="s">
        <v>941</v>
      </c>
      <c r="BR403" s="136" t="s">
        <v>941</v>
      </c>
      <c r="BS403" s="136" t="s">
        <v>941</v>
      </c>
      <c r="BT403" s="136" t="s">
        <v>941</v>
      </c>
      <c r="BU403" s="136" t="s">
        <v>941</v>
      </c>
      <c r="BV403" s="136" t="s">
        <v>941</v>
      </c>
      <c r="BW403" s="136" t="s">
        <v>941</v>
      </c>
      <c r="BX403" s="136" t="s">
        <v>941</v>
      </c>
      <c r="BY403" s="136" t="s">
        <v>941</v>
      </c>
      <c r="BZ403" s="136" t="s">
        <v>941</v>
      </c>
      <c r="CA403" s="136" t="s">
        <v>941</v>
      </c>
      <c r="CB403" s="136" t="s">
        <v>948</v>
      </c>
      <c r="CC403" s="136" t="s">
        <v>948</v>
      </c>
      <c r="CD403" s="136" t="s">
        <v>941</v>
      </c>
      <c r="CE403" s="136" t="s">
        <v>948</v>
      </c>
      <c r="CF403" s="136" t="s">
        <v>941</v>
      </c>
      <c r="CG403" s="136" t="s">
        <v>948</v>
      </c>
      <c r="CH403" s="136" t="s">
        <v>948</v>
      </c>
      <c r="CI403" s="136" t="s">
        <v>941</v>
      </c>
      <c r="CJ403" s="136" t="s">
        <v>941</v>
      </c>
      <c r="CK403" s="136" t="s">
        <v>941</v>
      </c>
      <c r="CL403" s="136" t="s">
        <v>941</v>
      </c>
      <c r="CM403" s="136" t="s">
        <v>941</v>
      </c>
      <c r="CN403" s="136" t="s">
        <v>948</v>
      </c>
      <c r="CO403" s="136" t="s">
        <v>540</v>
      </c>
      <c r="CP403" s="136" t="s">
        <v>941</v>
      </c>
      <c r="CQ403" s="136" t="s">
        <v>941</v>
      </c>
      <c r="CR403" s="136" t="s">
        <v>941</v>
      </c>
      <c r="CS403" s="136" t="s">
        <v>941</v>
      </c>
      <c r="CT403" s="136" t="s">
        <v>941</v>
      </c>
      <c r="CU403" s="136" t="s">
        <v>941</v>
      </c>
      <c r="CV403" s="136" t="s">
        <v>941</v>
      </c>
      <c r="CW403" s="136" t="s">
        <v>941</v>
      </c>
      <c r="CX403" s="136" t="s">
        <v>941</v>
      </c>
      <c r="CY403" s="136" t="s">
        <v>941</v>
      </c>
      <c r="CZ403" s="136" t="s">
        <v>941</v>
      </c>
      <c r="DA403" s="136" t="s">
        <v>941</v>
      </c>
      <c r="DB403" s="136" t="s">
        <v>941</v>
      </c>
      <c r="DC403" s="136" t="s">
        <v>941</v>
      </c>
      <c r="DD403" s="136" t="s">
        <v>941</v>
      </c>
      <c r="DE403" s="136" t="s">
        <v>941</v>
      </c>
      <c r="DF403" s="136" t="s">
        <v>941</v>
      </c>
      <c r="DG403" s="136" t="s">
        <v>941</v>
      </c>
      <c r="DH403" s="136" t="s">
        <v>941</v>
      </c>
      <c r="DI403" s="136" t="s">
        <v>941</v>
      </c>
      <c r="DJ403" s="136" t="s">
        <v>1353</v>
      </c>
      <c r="DK403" s="137">
        <v>42775.489606481482</v>
      </c>
      <c r="DL403" s="136" t="s">
        <v>1353</v>
      </c>
      <c r="DM403" s="137">
        <v>42775.489606481482</v>
      </c>
      <c r="DN403" s="133">
        <v>42086.603125000001</v>
      </c>
      <c r="DO403" s="132" t="s">
        <v>957</v>
      </c>
      <c r="DP403" s="133">
        <v>42086.603125000001</v>
      </c>
    </row>
    <row r="404" spans="1:120" ht="43.5" x14ac:dyDescent="0.35">
      <c r="A404" s="135">
        <v>406</v>
      </c>
      <c r="B404" s="136" t="s">
        <v>4364</v>
      </c>
      <c r="C404" s="135">
        <v>131</v>
      </c>
      <c r="D404" s="135" t="b">
        <v>1</v>
      </c>
      <c r="E404" s="136" t="s">
        <v>1196</v>
      </c>
      <c r="F404" s="136" t="s">
        <v>1471</v>
      </c>
      <c r="G404" s="136" t="s">
        <v>1096</v>
      </c>
      <c r="H404" s="136" t="s">
        <v>1473</v>
      </c>
      <c r="I404" s="136" t="s">
        <v>941</v>
      </c>
      <c r="J404" s="136" t="s">
        <v>3973</v>
      </c>
      <c r="K404" s="136" t="s">
        <v>288</v>
      </c>
      <c r="L404" s="136" t="s">
        <v>1472</v>
      </c>
      <c r="M404" s="136" t="s">
        <v>1474</v>
      </c>
      <c r="N404" s="136" t="s">
        <v>3974</v>
      </c>
      <c r="O404" s="136" t="s">
        <v>11622</v>
      </c>
      <c r="P404" s="136" t="s">
        <v>948</v>
      </c>
      <c r="Q404" s="136" t="s">
        <v>948</v>
      </c>
      <c r="R404" s="136" t="s">
        <v>948</v>
      </c>
      <c r="S404" s="136" t="s">
        <v>11622</v>
      </c>
      <c r="T404" s="136" t="s">
        <v>11623</v>
      </c>
      <c r="U404" s="136" t="s">
        <v>11624</v>
      </c>
      <c r="V404" s="136" t="s">
        <v>948</v>
      </c>
      <c r="W404" s="136" t="s">
        <v>948</v>
      </c>
      <c r="X404" s="136" t="s">
        <v>948</v>
      </c>
      <c r="Y404" s="136" t="s">
        <v>11625</v>
      </c>
      <c r="Z404" s="136" t="s">
        <v>948</v>
      </c>
      <c r="AA404" s="136" t="s">
        <v>948</v>
      </c>
      <c r="AB404" s="136" t="s">
        <v>11625</v>
      </c>
      <c r="AC404" s="136" t="s">
        <v>1706</v>
      </c>
      <c r="AD404" s="136" t="s">
        <v>11626</v>
      </c>
      <c r="AE404" s="136" t="s">
        <v>11627</v>
      </c>
      <c r="AF404" s="136" t="s">
        <v>11628</v>
      </c>
      <c r="AG404" s="136" t="s">
        <v>1475</v>
      </c>
      <c r="AH404" s="136" t="s">
        <v>11629</v>
      </c>
      <c r="AI404" s="136" t="s">
        <v>948</v>
      </c>
      <c r="AJ404" s="136" t="s">
        <v>948</v>
      </c>
      <c r="AK404" s="136" t="s">
        <v>2896</v>
      </c>
      <c r="AL404" s="136" t="s">
        <v>941</v>
      </c>
      <c r="AM404" s="136" t="s">
        <v>11630</v>
      </c>
      <c r="AN404" s="136" t="s">
        <v>941</v>
      </c>
      <c r="AO404" s="136" t="s">
        <v>941</v>
      </c>
      <c r="AP404" s="136" t="s">
        <v>941</v>
      </c>
      <c r="AQ404" s="136" t="s">
        <v>941</v>
      </c>
      <c r="AR404" s="136" t="s">
        <v>941</v>
      </c>
      <c r="AS404" s="136" t="s">
        <v>941</v>
      </c>
      <c r="AT404" s="136" t="s">
        <v>941</v>
      </c>
      <c r="AU404" s="136" t="s">
        <v>941</v>
      </c>
      <c r="AV404" s="136" t="s">
        <v>941</v>
      </c>
      <c r="AW404" s="136" t="s">
        <v>941</v>
      </c>
      <c r="AX404" s="136" t="s">
        <v>941</v>
      </c>
      <c r="AY404" s="136" t="s">
        <v>941</v>
      </c>
      <c r="AZ404" s="136" t="s">
        <v>941</v>
      </c>
      <c r="BA404" s="136" t="s">
        <v>941</v>
      </c>
      <c r="BB404" s="136" t="s">
        <v>941</v>
      </c>
      <c r="BC404" s="136" t="s">
        <v>941</v>
      </c>
      <c r="BD404" s="136" t="s">
        <v>941</v>
      </c>
      <c r="BE404" s="136" t="s">
        <v>941</v>
      </c>
      <c r="BF404" s="136" t="s">
        <v>941</v>
      </c>
      <c r="BG404" s="136" t="s">
        <v>941</v>
      </c>
      <c r="BH404" s="136" t="s">
        <v>941</v>
      </c>
      <c r="BI404" s="136" t="s">
        <v>941</v>
      </c>
      <c r="BJ404" s="136" t="s">
        <v>941</v>
      </c>
      <c r="BK404" s="136" t="s">
        <v>968</v>
      </c>
      <c r="BL404" s="136" t="s">
        <v>941</v>
      </c>
      <c r="BM404" s="136" t="s">
        <v>941</v>
      </c>
      <c r="BN404" s="136" t="s">
        <v>941</v>
      </c>
      <c r="BO404" s="136" t="s">
        <v>941</v>
      </c>
      <c r="BP404" s="136" t="s">
        <v>941</v>
      </c>
      <c r="BQ404" s="136" t="s">
        <v>941</v>
      </c>
      <c r="BR404" s="136" t="s">
        <v>941</v>
      </c>
      <c r="BS404" s="136" t="s">
        <v>941</v>
      </c>
      <c r="BT404" s="136" t="s">
        <v>941</v>
      </c>
      <c r="BU404" s="136" t="s">
        <v>941</v>
      </c>
      <c r="BV404" s="136" t="s">
        <v>941</v>
      </c>
      <c r="BW404" s="136" t="s">
        <v>941</v>
      </c>
      <c r="BX404" s="136" t="s">
        <v>941</v>
      </c>
      <c r="BY404" s="136" t="s">
        <v>941</v>
      </c>
      <c r="BZ404" s="136" t="s">
        <v>941</v>
      </c>
      <c r="CA404" s="136" t="s">
        <v>941</v>
      </c>
      <c r="CB404" s="136" t="s">
        <v>968</v>
      </c>
      <c r="CC404" s="136" t="s">
        <v>948</v>
      </c>
      <c r="CD404" s="136" t="s">
        <v>941</v>
      </c>
      <c r="CE404" s="136" t="s">
        <v>948</v>
      </c>
      <c r="CF404" s="136" t="s">
        <v>941</v>
      </c>
      <c r="CG404" s="136" t="s">
        <v>948</v>
      </c>
      <c r="CH404" s="136" t="s">
        <v>948</v>
      </c>
      <c r="CI404" s="136" t="s">
        <v>941</v>
      </c>
      <c r="CJ404" s="136" t="s">
        <v>941</v>
      </c>
      <c r="CK404" s="136" t="s">
        <v>941</v>
      </c>
      <c r="CL404" s="136" t="s">
        <v>941</v>
      </c>
      <c r="CM404" s="136" t="s">
        <v>941</v>
      </c>
      <c r="CN404" s="136" t="s">
        <v>948</v>
      </c>
      <c r="CO404" s="136" t="s">
        <v>540</v>
      </c>
      <c r="CP404" s="136" t="s">
        <v>941</v>
      </c>
      <c r="CQ404" s="136" t="s">
        <v>941</v>
      </c>
      <c r="CR404" s="136" t="s">
        <v>941</v>
      </c>
      <c r="CS404" s="136" t="s">
        <v>941</v>
      </c>
      <c r="CT404" s="136" t="s">
        <v>941</v>
      </c>
      <c r="CU404" s="136" t="s">
        <v>941</v>
      </c>
      <c r="CV404" s="136" t="s">
        <v>941</v>
      </c>
      <c r="CW404" s="136" t="s">
        <v>941</v>
      </c>
      <c r="CX404" s="136" t="s">
        <v>941</v>
      </c>
      <c r="CY404" s="136" t="s">
        <v>941</v>
      </c>
      <c r="CZ404" s="136" t="s">
        <v>941</v>
      </c>
      <c r="DA404" s="136" t="s">
        <v>941</v>
      </c>
      <c r="DB404" s="136" t="s">
        <v>941</v>
      </c>
      <c r="DC404" s="136" t="s">
        <v>941</v>
      </c>
      <c r="DD404" s="136" t="s">
        <v>941</v>
      </c>
      <c r="DE404" s="136" t="s">
        <v>941</v>
      </c>
      <c r="DF404" s="136" t="s">
        <v>941</v>
      </c>
      <c r="DG404" s="136" t="s">
        <v>941</v>
      </c>
      <c r="DH404" s="136" t="s">
        <v>941</v>
      </c>
      <c r="DI404" s="136" t="s">
        <v>941</v>
      </c>
      <c r="DJ404" s="136" t="s">
        <v>1692</v>
      </c>
      <c r="DK404" s="137">
        <v>42775.51116898148</v>
      </c>
      <c r="DL404" s="136" t="s">
        <v>1692</v>
      </c>
      <c r="DM404" s="137">
        <v>42775.51116898148</v>
      </c>
      <c r="DN404" s="133">
        <v>42086.603148148148</v>
      </c>
      <c r="DO404" s="132" t="s">
        <v>957</v>
      </c>
      <c r="DP404" s="133">
        <v>42086.603148148148</v>
      </c>
    </row>
    <row r="405" spans="1:120" ht="58" x14ac:dyDescent="0.35">
      <c r="A405" s="135">
        <v>407</v>
      </c>
      <c r="B405" s="136" t="s">
        <v>4364</v>
      </c>
      <c r="C405" s="135">
        <v>341</v>
      </c>
      <c r="D405" s="135" t="b">
        <v>1</v>
      </c>
      <c r="E405" s="136" t="s">
        <v>941</v>
      </c>
      <c r="F405" s="136" t="s">
        <v>1774</v>
      </c>
      <c r="G405" s="136" t="s">
        <v>1243</v>
      </c>
      <c r="H405" s="136" t="s">
        <v>1775</v>
      </c>
      <c r="I405" s="136" t="s">
        <v>11452</v>
      </c>
      <c r="J405" s="136" t="s">
        <v>11631</v>
      </c>
      <c r="K405" s="136" t="s">
        <v>941</v>
      </c>
      <c r="L405" s="136" t="s">
        <v>11632</v>
      </c>
      <c r="M405" s="136" t="s">
        <v>1776</v>
      </c>
      <c r="N405" s="136" t="s">
        <v>11633</v>
      </c>
      <c r="O405" s="136" t="s">
        <v>11634</v>
      </c>
      <c r="P405" s="136" t="s">
        <v>11635</v>
      </c>
      <c r="Q405" s="136" t="s">
        <v>948</v>
      </c>
      <c r="R405" s="136" t="s">
        <v>948</v>
      </c>
      <c r="S405" s="136" t="s">
        <v>11636</v>
      </c>
      <c r="T405" s="136" t="s">
        <v>11637</v>
      </c>
      <c r="U405" s="136" t="s">
        <v>11638</v>
      </c>
      <c r="V405" s="136" t="s">
        <v>11639</v>
      </c>
      <c r="W405" s="136" t="s">
        <v>11640</v>
      </c>
      <c r="X405" s="136" t="s">
        <v>11641</v>
      </c>
      <c r="Y405" s="136" t="s">
        <v>11642</v>
      </c>
      <c r="Z405" s="136" t="s">
        <v>11643</v>
      </c>
      <c r="AA405" s="136" t="s">
        <v>948</v>
      </c>
      <c r="AB405" s="136" t="s">
        <v>11644</v>
      </c>
      <c r="AC405" s="136" t="s">
        <v>948</v>
      </c>
      <c r="AD405" s="136" t="s">
        <v>11644</v>
      </c>
      <c r="AE405" s="136" t="s">
        <v>11645</v>
      </c>
      <c r="AF405" s="136" t="s">
        <v>11646</v>
      </c>
      <c r="AG405" s="136" t="s">
        <v>1777</v>
      </c>
      <c r="AH405" s="136" t="s">
        <v>11647</v>
      </c>
      <c r="AI405" s="136" t="s">
        <v>948</v>
      </c>
      <c r="AJ405" s="136" t="s">
        <v>1321</v>
      </c>
      <c r="AK405" s="136" t="s">
        <v>1406</v>
      </c>
      <c r="AL405" s="136" t="s">
        <v>941</v>
      </c>
      <c r="AM405" s="136" t="s">
        <v>11648</v>
      </c>
      <c r="AN405" s="136" t="s">
        <v>941</v>
      </c>
      <c r="AO405" s="136" t="s">
        <v>941</v>
      </c>
      <c r="AP405" s="136" t="s">
        <v>941</v>
      </c>
      <c r="AQ405" s="136" t="s">
        <v>941</v>
      </c>
      <c r="AR405" s="136" t="s">
        <v>941</v>
      </c>
      <c r="AS405" s="136" t="s">
        <v>941</v>
      </c>
      <c r="AT405" s="136" t="s">
        <v>941</v>
      </c>
      <c r="AU405" s="136" t="s">
        <v>941</v>
      </c>
      <c r="AV405" s="136" t="s">
        <v>941</v>
      </c>
      <c r="AW405" s="136" t="s">
        <v>941</v>
      </c>
      <c r="AX405" s="136" t="s">
        <v>941</v>
      </c>
      <c r="AY405" s="136" t="s">
        <v>941</v>
      </c>
      <c r="AZ405" s="136" t="s">
        <v>941</v>
      </c>
      <c r="BA405" s="136" t="s">
        <v>941</v>
      </c>
      <c r="BB405" s="136" t="s">
        <v>941</v>
      </c>
      <c r="BC405" s="136" t="s">
        <v>941</v>
      </c>
      <c r="BD405" s="136" t="s">
        <v>941</v>
      </c>
      <c r="BE405" s="136" t="s">
        <v>941</v>
      </c>
      <c r="BF405" s="136" t="s">
        <v>941</v>
      </c>
      <c r="BG405" s="136" t="s">
        <v>941</v>
      </c>
      <c r="BH405" s="136" t="s">
        <v>941</v>
      </c>
      <c r="BI405" s="136" t="s">
        <v>941</v>
      </c>
      <c r="BJ405" s="136" t="s">
        <v>941</v>
      </c>
      <c r="BK405" s="136" t="s">
        <v>941</v>
      </c>
      <c r="BL405" s="136" t="s">
        <v>941</v>
      </c>
      <c r="BM405" s="136" t="s">
        <v>941</v>
      </c>
      <c r="BN405" s="136" t="s">
        <v>941</v>
      </c>
      <c r="BO405" s="136" t="s">
        <v>941</v>
      </c>
      <c r="BP405" s="136" t="s">
        <v>941</v>
      </c>
      <c r="BQ405" s="136" t="s">
        <v>941</v>
      </c>
      <c r="BR405" s="136" t="s">
        <v>941</v>
      </c>
      <c r="BS405" s="136" t="s">
        <v>941</v>
      </c>
      <c r="BT405" s="136" t="s">
        <v>941</v>
      </c>
      <c r="BU405" s="136" t="s">
        <v>941</v>
      </c>
      <c r="BV405" s="136" t="s">
        <v>941</v>
      </c>
      <c r="BW405" s="136" t="s">
        <v>941</v>
      </c>
      <c r="BX405" s="136" t="s">
        <v>941</v>
      </c>
      <c r="BY405" s="136" t="s">
        <v>941</v>
      </c>
      <c r="BZ405" s="136" t="s">
        <v>941</v>
      </c>
      <c r="CA405" s="136" t="s">
        <v>941</v>
      </c>
      <c r="CB405" s="136" t="s">
        <v>948</v>
      </c>
      <c r="CC405" s="136" t="s">
        <v>948</v>
      </c>
      <c r="CD405" s="136" t="s">
        <v>941</v>
      </c>
      <c r="CE405" s="136" t="s">
        <v>948</v>
      </c>
      <c r="CF405" s="136" t="s">
        <v>941</v>
      </c>
      <c r="CG405" s="136" t="s">
        <v>948</v>
      </c>
      <c r="CH405" s="136" t="s">
        <v>948</v>
      </c>
      <c r="CI405" s="136" t="s">
        <v>941</v>
      </c>
      <c r="CJ405" s="136" t="s">
        <v>941</v>
      </c>
      <c r="CK405" s="136" t="s">
        <v>941</v>
      </c>
      <c r="CL405" s="136" t="s">
        <v>941</v>
      </c>
      <c r="CM405" s="136" t="s">
        <v>941</v>
      </c>
      <c r="CN405" s="136" t="s">
        <v>948</v>
      </c>
      <c r="CO405" s="136" t="s">
        <v>540</v>
      </c>
      <c r="CP405" s="136" t="s">
        <v>941</v>
      </c>
      <c r="CQ405" s="136" t="s">
        <v>941</v>
      </c>
      <c r="CR405" s="136" t="s">
        <v>941</v>
      </c>
      <c r="CS405" s="136" t="s">
        <v>941</v>
      </c>
      <c r="CT405" s="136" t="s">
        <v>941</v>
      </c>
      <c r="CU405" s="136" t="s">
        <v>941</v>
      </c>
      <c r="CV405" s="136" t="s">
        <v>941</v>
      </c>
      <c r="CW405" s="136" t="s">
        <v>941</v>
      </c>
      <c r="CX405" s="136" t="s">
        <v>941</v>
      </c>
      <c r="CY405" s="136" t="s">
        <v>941</v>
      </c>
      <c r="CZ405" s="136" t="s">
        <v>941</v>
      </c>
      <c r="DA405" s="136" t="s">
        <v>941</v>
      </c>
      <c r="DB405" s="136" t="s">
        <v>941</v>
      </c>
      <c r="DC405" s="136" t="s">
        <v>941</v>
      </c>
      <c r="DD405" s="136" t="s">
        <v>941</v>
      </c>
      <c r="DE405" s="136" t="s">
        <v>941</v>
      </c>
      <c r="DF405" s="136" t="s">
        <v>941</v>
      </c>
      <c r="DG405" s="136" t="s">
        <v>941</v>
      </c>
      <c r="DH405" s="136" t="s">
        <v>941</v>
      </c>
      <c r="DI405" s="136" t="s">
        <v>941</v>
      </c>
      <c r="DJ405" s="136" t="s">
        <v>1692</v>
      </c>
      <c r="DK405" s="137">
        <v>42775.514548611114</v>
      </c>
      <c r="DL405" s="136" t="s">
        <v>1692</v>
      </c>
      <c r="DM405" s="137">
        <v>42775.62232638889</v>
      </c>
      <c r="DN405" s="133">
        <v>42086.603182870371</v>
      </c>
      <c r="DO405" s="132" t="s">
        <v>957</v>
      </c>
      <c r="DP405" s="133">
        <v>42086.603182870371</v>
      </c>
    </row>
    <row r="406" spans="1:120" ht="145" x14ac:dyDescent="0.35">
      <c r="A406" s="135">
        <v>408</v>
      </c>
      <c r="B406" s="136" t="s">
        <v>4364</v>
      </c>
      <c r="C406" s="135">
        <v>682</v>
      </c>
      <c r="D406" s="135" t="b">
        <v>1</v>
      </c>
      <c r="E406" s="136" t="s">
        <v>941</v>
      </c>
      <c r="F406" s="136" t="s">
        <v>2858</v>
      </c>
      <c r="G406" s="136" t="s">
        <v>1135</v>
      </c>
      <c r="H406" s="136" t="s">
        <v>2859</v>
      </c>
      <c r="I406" s="136" t="s">
        <v>11452</v>
      </c>
      <c r="J406" s="136" t="s">
        <v>2858</v>
      </c>
      <c r="K406" s="136" t="s">
        <v>165</v>
      </c>
      <c r="L406" s="136" t="s">
        <v>2859</v>
      </c>
      <c r="M406" s="136" t="s">
        <v>876</v>
      </c>
      <c r="N406" s="136" t="s">
        <v>4087</v>
      </c>
      <c r="O406" s="136" t="s">
        <v>11649</v>
      </c>
      <c r="P406" s="136" t="s">
        <v>4088</v>
      </c>
      <c r="Q406" s="136" t="s">
        <v>948</v>
      </c>
      <c r="R406" s="136" t="s">
        <v>948</v>
      </c>
      <c r="S406" s="136" t="s">
        <v>11650</v>
      </c>
      <c r="T406" s="136" t="s">
        <v>948</v>
      </c>
      <c r="U406" s="136" t="s">
        <v>11650</v>
      </c>
      <c r="V406" s="136" t="s">
        <v>948</v>
      </c>
      <c r="W406" s="136" t="s">
        <v>948</v>
      </c>
      <c r="X406" s="136" t="s">
        <v>948</v>
      </c>
      <c r="Y406" s="136" t="s">
        <v>11651</v>
      </c>
      <c r="Z406" s="136" t="s">
        <v>948</v>
      </c>
      <c r="AA406" s="136" t="s">
        <v>948</v>
      </c>
      <c r="AB406" s="136" t="s">
        <v>11651</v>
      </c>
      <c r="AC406" s="136" t="s">
        <v>948</v>
      </c>
      <c r="AD406" s="136" t="s">
        <v>11651</v>
      </c>
      <c r="AE406" s="136" t="s">
        <v>948</v>
      </c>
      <c r="AF406" s="136" t="s">
        <v>11652</v>
      </c>
      <c r="AG406" s="136" t="s">
        <v>4089</v>
      </c>
      <c r="AH406" s="136" t="s">
        <v>11653</v>
      </c>
      <c r="AI406" s="136" t="s">
        <v>948</v>
      </c>
      <c r="AJ406" s="136" t="s">
        <v>948</v>
      </c>
      <c r="AK406" s="136" t="s">
        <v>948</v>
      </c>
      <c r="AL406" s="136" t="s">
        <v>941</v>
      </c>
      <c r="AM406" s="136" t="s">
        <v>11653</v>
      </c>
      <c r="AN406" s="136" t="s">
        <v>941</v>
      </c>
      <c r="AO406" s="136" t="s">
        <v>941</v>
      </c>
      <c r="AP406" s="136" t="s">
        <v>941</v>
      </c>
      <c r="AQ406" s="136" t="s">
        <v>941</v>
      </c>
      <c r="AR406" s="136" t="s">
        <v>941</v>
      </c>
      <c r="AS406" s="136" t="s">
        <v>941</v>
      </c>
      <c r="AT406" s="136" t="s">
        <v>941</v>
      </c>
      <c r="AU406" s="136" t="s">
        <v>941</v>
      </c>
      <c r="AV406" s="136" t="s">
        <v>941</v>
      </c>
      <c r="AW406" s="136" t="s">
        <v>941</v>
      </c>
      <c r="AX406" s="136" t="s">
        <v>941</v>
      </c>
      <c r="AY406" s="136" t="s">
        <v>941</v>
      </c>
      <c r="AZ406" s="136" t="s">
        <v>941</v>
      </c>
      <c r="BA406" s="136" t="s">
        <v>941</v>
      </c>
      <c r="BB406" s="136" t="s">
        <v>941</v>
      </c>
      <c r="BC406" s="136" t="s">
        <v>941</v>
      </c>
      <c r="BD406" s="136" t="s">
        <v>941</v>
      </c>
      <c r="BE406" s="136" t="s">
        <v>941</v>
      </c>
      <c r="BF406" s="136" t="s">
        <v>941</v>
      </c>
      <c r="BG406" s="136" t="s">
        <v>941</v>
      </c>
      <c r="BH406" s="136" t="s">
        <v>941</v>
      </c>
      <c r="BI406" s="136" t="s">
        <v>941</v>
      </c>
      <c r="BJ406" s="136" t="s">
        <v>941</v>
      </c>
      <c r="BK406" s="136" t="s">
        <v>941</v>
      </c>
      <c r="BL406" s="136" t="s">
        <v>941</v>
      </c>
      <c r="BM406" s="136" t="s">
        <v>941</v>
      </c>
      <c r="BN406" s="136" t="s">
        <v>941</v>
      </c>
      <c r="BO406" s="136" t="s">
        <v>941</v>
      </c>
      <c r="BP406" s="136" t="s">
        <v>941</v>
      </c>
      <c r="BQ406" s="136" t="s">
        <v>941</v>
      </c>
      <c r="BR406" s="136" t="s">
        <v>941</v>
      </c>
      <c r="BS406" s="136" t="s">
        <v>941</v>
      </c>
      <c r="BT406" s="136" t="s">
        <v>941</v>
      </c>
      <c r="BU406" s="136" t="s">
        <v>941</v>
      </c>
      <c r="BV406" s="136" t="s">
        <v>941</v>
      </c>
      <c r="BW406" s="136" t="s">
        <v>941</v>
      </c>
      <c r="BX406" s="136" t="s">
        <v>941</v>
      </c>
      <c r="BY406" s="136" t="s">
        <v>941</v>
      </c>
      <c r="BZ406" s="136" t="s">
        <v>941</v>
      </c>
      <c r="CA406" s="136" t="s">
        <v>941</v>
      </c>
      <c r="CB406" s="136" t="s">
        <v>948</v>
      </c>
      <c r="CC406" s="136" t="s">
        <v>948</v>
      </c>
      <c r="CD406" s="136" t="s">
        <v>941</v>
      </c>
      <c r="CE406" s="136" t="s">
        <v>948</v>
      </c>
      <c r="CF406" s="136" t="s">
        <v>941</v>
      </c>
      <c r="CG406" s="136" t="s">
        <v>948</v>
      </c>
      <c r="CH406" s="136" t="s">
        <v>1227</v>
      </c>
      <c r="CI406" s="136" t="s">
        <v>11654</v>
      </c>
      <c r="CJ406" s="136" t="s">
        <v>941</v>
      </c>
      <c r="CK406" s="136" t="s">
        <v>941</v>
      </c>
      <c r="CL406" s="136" t="s">
        <v>941</v>
      </c>
      <c r="CM406" s="136" t="s">
        <v>11655</v>
      </c>
      <c r="CN406" s="136" t="s">
        <v>11655</v>
      </c>
      <c r="CO406" s="136" t="s">
        <v>11656</v>
      </c>
      <c r="CP406" s="136" t="s">
        <v>941</v>
      </c>
      <c r="CQ406" s="136" t="s">
        <v>941</v>
      </c>
      <c r="CR406" s="136" t="s">
        <v>11657</v>
      </c>
      <c r="CS406" s="136" t="s">
        <v>941</v>
      </c>
      <c r="CT406" s="136" t="s">
        <v>941</v>
      </c>
      <c r="CU406" s="136" t="s">
        <v>941</v>
      </c>
      <c r="CV406" s="136" t="s">
        <v>941</v>
      </c>
      <c r="CW406" s="136" t="s">
        <v>941</v>
      </c>
      <c r="CX406" s="136" t="s">
        <v>941</v>
      </c>
      <c r="CY406" s="136" t="s">
        <v>941</v>
      </c>
      <c r="CZ406" s="136" t="s">
        <v>941</v>
      </c>
      <c r="DA406" s="136" t="s">
        <v>941</v>
      </c>
      <c r="DB406" s="136" t="s">
        <v>941</v>
      </c>
      <c r="DC406" s="136" t="s">
        <v>941</v>
      </c>
      <c r="DD406" s="136" t="s">
        <v>941</v>
      </c>
      <c r="DE406" s="136" t="s">
        <v>941</v>
      </c>
      <c r="DF406" s="136" t="s">
        <v>941</v>
      </c>
      <c r="DG406" s="136" t="s">
        <v>941</v>
      </c>
      <c r="DH406" s="136" t="s">
        <v>941</v>
      </c>
      <c r="DI406" s="136" t="s">
        <v>941</v>
      </c>
      <c r="DJ406" s="136" t="s">
        <v>1692</v>
      </c>
      <c r="DK406" s="137">
        <v>42775.522905092592</v>
      </c>
      <c r="DL406" s="136" t="s">
        <v>1692</v>
      </c>
      <c r="DM406" s="137">
        <v>42775.522905092592</v>
      </c>
      <c r="DN406" s="133">
        <v>42086.603217592594</v>
      </c>
      <c r="DO406" s="132" t="s">
        <v>957</v>
      </c>
      <c r="DP406" s="133">
        <v>42086.603217592594</v>
      </c>
    </row>
    <row r="407" spans="1:120" ht="58" x14ac:dyDescent="0.35">
      <c r="A407" s="135">
        <v>409</v>
      </c>
      <c r="B407" s="136" t="s">
        <v>4364</v>
      </c>
      <c r="C407" s="135">
        <v>284</v>
      </c>
      <c r="D407" s="135" t="b">
        <v>1</v>
      </c>
      <c r="E407" s="136" t="s">
        <v>941</v>
      </c>
      <c r="F407" s="136" t="s">
        <v>1272</v>
      </c>
      <c r="G407" s="136" t="s">
        <v>989</v>
      </c>
      <c r="H407" s="136" t="s">
        <v>2160</v>
      </c>
      <c r="I407" s="136" t="s">
        <v>3518</v>
      </c>
      <c r="J407" s="136" t="s">
        <v>3875</v>
      </c>
      <c r="K407" s="136" t="s">
        <v>467</v>
      </c>
      <c r="L407" s="136" t="s">
        <v>2160</v>
      </c>
      <c r="M407" s="136" t="s">
        <v>2161</v>
      </c>
      <c r="N407" s="136" t="s">
        <v>3876</v>
      </c>
      <c r="O407" s="136" t="s">
        <v>11658</v>
      </c>
      <c r="P407" s="136" t="s">
        <v>3877</v>
      </c>
      <c r="Q407" s="136" t="s">
        <v>948</v>
      </c>
      <c r="R407" s="136" t="s">
        <v>948</v>
      </c>
      <c r="S407" s="136" t="s">
        <v>11659</v>
      </c>
      <c r="T407" s="136" t="s">
        <v>11660</v>
      </c>
      <c r="U407" s="136" t="s">
        <v>11661</v>
      </c>
      <c r="V407" s="136" t="s">
        <v>948</v>
      </c>
      <c r="W407" s="136" t="s">
        <v>948</v>
      </c>
      <c r="X407" s="136" t="s">
        <v>948</v>
      </c>
      <c r="Y407" s="136" t="s">
        <v>11662</v>
      </c>
      <c r="Z407" s="136" t="s">
        <v>11663</v>
      </c>
      <c r="AA407" s="136" t="s">
        <v>11664</v>
      </c>
      <c r="AB407" s="136" t="s">
        <v>11665</v>
      </c>
      <c r="AC407" s="136" t="s">
        <v>948</v>
      </c>
      <c r="AD407" s="136" t="s">
        <v>11665</v>
      </c>
      <c r="AE407" s="136" t="s">
        <v>11666</v>
      </c>
      <c r="AF407" s="136" t="s">
        <v>11667</v>
      </c>
      <c r="AG407" s="136" t="s">
        <v>1101</v>
      </c>
      <c r="AH407" s="136" t="s">
        <v>11668</v>
      </c>
      <c r="AI407" s="136" t="s">
        <v>11669</v>
      </c>
      <c r="AJ407" s="136" t="s">
        <v>1400</v>
      </c>
      <c r="AK407" s="136" t="s">
        <v>11670</v>
      </c>
      <c r="AL407" s="136" t="s">
        <v>941</v>
      </c>
      <c r="AM407" s="136" t="s">
        <v>11671</v>
      </c>
      <c r="AN407" s="136" t="s">
        <v>11658</v>
      </c>
      <c r="AO407" s="136" t="s">
        <v>3877</v>
      </c>
      <c r="AP407" s="136" t="s">
        <v>948</v>
      </c>
      <c r="AQ407" s="136" t="s">
        <v>948</v>
      </c>
      <c r="AR407" s="136" t="s">
        <v>11659</v>
      </c>
      <c r="AS407" s="136" t="s">
        <v>11660</v>
      </c>
      <c r="AT407" s="136" t="s">
        <v>11661</v>
      </c>
      <c r="AU407" s="136" t="s">
        <v>941</v>
      </c>
      <c r="AV407" s="136" t="s">
        <v>941</v>
      </c>
      <c r="AW407" s="136" t="s">
        <v>941</v>
      </c>
      <c r="AX407" s="136" t="s">
        <v>11662</v>
      </c>
      <c r="AY407" s="136" t="s">
        <v>11663</v>
      </c>
      <c r="AZ407" s="136" t="s">
        <v>11664</v>
      </c>
      <c r="BA407" s="136" t="s">
        <v>11665</v>
      </c>
      <c r="BB407" s="136" t="s">
        <v>948</v>
      </c>
      <c r="BC407" s="136" t="s">
        <v>11665</v>
      </c>
      <c r="BD407" s="136" t="s">
        <v>11666</v>
      </c>
      <c r="BE407" s="136" t="s">
        <v>11667</v>
      </c>
      <c r="BF407" s="136" t="s">
        <v>11668</v>
      </c>
      <c r="BG407" s="136" t="s">
        <v>11669</v>
      </c>
      <c r="BH407" s="136" t="s">
        <v>1400</v>
      </c>
      <c r="BI407" s="136" t="s">
        <v>11670</v>
      </c>
      <c r="BJ407" s="136" t="s">
        <v>11671</v>
      </c>
      <c r="BK407" s="136" t="s">
        <v>2954</v>
      </c>
      <c r="BL407" s="136" t="s">
        <v>941</v>
      </c>
      <c r="BM407" s="136" t="s">
        <v>941</v>
      </c>
      <c r="BN407" s="136" t="s">
        <v>941</v>
      </c>
      <c r="BO407" s="136" t="s">
        <v>1466</v>
      </c>
      <c r="BP407" s="136" t="s">
        <v>4072</v>
      </c>
      <c r="BQ407" s="136" t="s">
        <v>941</v>
      </c>
      <c r="BR407" s="136" t="s">
        <v>941</v>
      </c>
      <c r="BS407" s="136" t="s">
        <v>941</v>
      </c>
      <c r="BT407" s="136" t="s">
        <v>941</v>
      </c>
      <c r="BU407" s="136" t="s">
        <v>941</v>
      </c>
      <c r="BV407" s="136" t="s">
        <v>941</v>
      </c>
      <c r="BW407" s="136" t="s">
        <v>941</v>
      </c>
      <c r="BX407" s="136" t="s">
        <v>941</v>
      </c>
      <c r="BY407" s="136" t="s">
        <v>941</v>
      </c>
      <c r="BZ407" s="136" t="s">
        <v>941</v>
      </c>
      <c r="CA407" s="136" t="s">
        <v>941</v>
      </c>
      <c r="CB407" s="136" t="s">
        <v>11672</v>
      </c>
      <c r="CC407" s="136" t="s">
        <v>948</v>
      </c>
      <c r="CD407" s="136" t="s">
        <v>941</v>
      </c>
      <c r="CE407" s="136" t="s">
        <v>948</v>
      </c>
      <c r="CF407" s="136" t="s">
        <v>941</v>
      </c>
      <c r="CG407" s="136" t="s">
        <v>948</v>
      </c>
      <c r="CH407" s="136" t="s">
        <v>1227</v>
      </c>
      <c r="CI407" s="136" t="s">
        <v>11673</v>
      </c>
      <c r="CJ407" s="136" t="s">
        <v>11673</v>
      </c>
      <c r="CK407" s="136" t="s">
        <v>941</v>
      </c>
      <c r="CL407" s="136" t="s">
        <v>941</v>
      </c>
      <c r="CM407" s="136" t="s">
        <v>941</v>
      </c>
      <c r="CN407" s="136" t="s">
        <v>11673</v>
      </c>
      <c r="CO407" s="136" t="s">
        <v>11674</v>
      </c>
      <c r="CP407" s="136" t="s">
        <v>941</v>
      </c>
      <c r="CQ407" s="136" t="s">
        <v>941</v>
      </c>
      <c r="CR407" s="136" t="s">
        <v>941</v>
      </c>
      <c r="CS407" s="136" t="s">
        <v>941</v>
      </c>
      <c r="CT407" s="136" t="s">
        <v>941</v>
      </c>
      <c r="CU407" s="136" t="s">
        <v>941</v>
      </c>
      <c r="CV407" s="136" t="s">
        <v>941</v>
      </c>
      <c r="CW407" s="136" t="s">
        <v>941</v>
      </c>
      <c r="CX407" s="136" t="s">
        <v>941</v>
      </c>
      <c r="CY407" s="136" t="s">
        <v>941</v>
      </c>
      <c r="CZ407" s="136" t="s">
        <v>941</v>
      </c>
      <c r="DA407" s="136" t="s">
        <v>941</v>
      </c>
      <c r="DB407" s="136" t="s">
        <v>941</v>
      </c>
      <c r="DC407" s="136" t="s">
        <v>941</v>
      </c>
      <c r="DD407" s="136" t="s">
        <v>941</v>
      </c>
      <c r="DE407" s="136" t="s">
        <v>941</v>
      </c>
      <c r="DF407" s="136" t="s">
        <v>941</v>
      </c>
      <c r="DG407" s="136" t="s">
        <v>941</v>
      </c>
      <c r="DH407" s="136" t="s">
        <v>941</v>
      </c>
      <c r="DI407" s="136" t="s">
        <v>941</v>
      </c>
      <c r="DJ407" s="136" t="s">
        <v>1692</v>
      </c>
      <c r="DK407" s="137">
        <v>42775.594386574077</v>
      </c>
      <c r="DL407" s="136" t="s">
        <v>1692</v>
      </c>
      <c r="DM407" s="137">
        <v>42775.594386574077</v>
      </c>
      <c r="DN407" s="133">
        <v>42086.60324074074</v>
      </c>
      <c r="DO407" s="132" t="s">
        <v>957</v>
      </c>
      <c r="DP407" s="133">
        <v>42086.60324074074</v>
      </c>
    </row>
    <row r="408" spans="1:120" ht="72.5" x14ac:dyDescent="0.35">
      <c r="A408" s="135">
        <v>410</v>
      </c>
      <c r="B408" s="136" t="s">
        <v>4364</v>
      </c>
      <c r="C408" s="135">
        <v>180</v>
      </c>
      <c r="D408" s="135" t="b">
        <v>1</v>
      </c>
      <c r="E408" s="136" t="s">
        <v>941</v>
      </c>
      <c r="F408" s="136" t="s">
        <v>11675</v>
      </c>
      <c r="G408" s="136" t="s">
        <v>4080</v>
      </c>
      <c r="H408" s="136" t="s">
        <v>2487</v>
      </c>
      <c r="I408" s="136" t="s">
        <v>4875</v>
      </c>
      <c r="J408" s="136" t="s">
        <v>11675</v>
      </c>
      <c r="K408" s="136" t="s">
        <v>941</v>
      </c>
      <c r="L408" s="136" t="s">
        <v>2487</v>
      </c>
      <c r="M408" s="136" t="s">
        <v>4081</v>
      </c>
      <c r="N408" s="136" t="s">
        <v>4082</v>
      </c>
      <c r="O408" s="136" t="s">
        <v>11676</v>
      </c>
      <c r="P408" s="136" t="s">
        <v>11677</v>
      </c>
      <c r="Q408" s="136" t="s">
        <v>948</v>
      </c>
      <c r="R408" s="136" t="s">
        <v>948</v>
      </c>
      <c r="S408" s="136" t="s">
        <v>11678</v>
      </c>
      <c r="T408" s="136" t="s">
        <v>948</v>
      </c>
      <c r="U408" s="136" t="s">
        <v>11678</v>
      </c>
      <c r="V408" s="136" t="s">
        <v>948</v>
      </c>
      <c r="W408" s="136" t="s">
        <v>948</v>
      </c>
      <c r="X408" s="136" t="s">
        <v>948</v>
      </c>
      <c r="Y408" s="136" t="s">
        <v>948</v>
      </c>
      <c r="Z408" s="136" t="s">
        <v>948</v>
      </c>
      <c r="AA408" s="136" t="s">
        <v>11679</v>
      </c>
      <c r="AB408" s="136" t="s">
        <v>11679</v>
      </c>
      <c r="AC408" s="136" t="s">
        <v>948</v>
      </c>
      <c r="AD408" s="136" t="s">
        <v>11679</v>
      </c>
      <c r="AE408" s="136" t="s">
        <v>11680</v>
      </c>
      <c r="AF408" s="136" t="s">
        <v>11681</v>
      </c>
      <c r="AG408" s="136" t="s">
        <v>947</v>
      </c>
      <c r="AH408" s="136" t="s">
        <v>11682</v>
      </c>
      <c r="AI408" s="136" t="s">
        <v>948</v>
      </c>
      <c r="AJ408" s="136" t="s">
        <v>3789</v>
      </c>
      <c r="AK408" s="136" t="s">
        <v>2071</v>
      </c>
      <c r="AL408" s="136" t="s">
        <v>941</v>
      </c>
      <c r="AM408" s="136" t="s">
        <v>11683</v>
      </c>
      <c r="AN408" s="136" t="s">
        <v>941</v>
      </c>
      <c r="AO408" s="136" t="s">
        <v>941</v>
      </c>
      <c r="AP408" s="136" t="s">
        <v>941</v>
      </c>
      <c r="AQ408" s="136" t="s">
        <v>941</v>
      </c>
      <c r="AR408" s="136" t="s">
        <v>941</v>
      </c>
      <c r="AS408" s="136" t="s">
        <v>941</v>
      </c>
      <c r="AT408" s="136" t="s">
        <v>941</v>
      </c>
      <c r="AU408" s="136" t="s">
        <v>941</v>
      </c>
      <c r="AV408" s="136" t="s">
        <v>941</v>
      </c>
      <c r="AW408" s="136" t="s">
        <v>941</v>
      </c>
      <c r="AX408" s="136" t="s">
        <v>941</v>
      </c>
      <c r="AY408" s="136" t="s">
        <v>941</v>
      </c>
      <c r="AZ408" s="136" t="s">
        <v>941</v>
      </c>
      <c r="BA408" s="136" t="s">
        <v>941</v>
      </c>
      <c r="BB408" s="136" t="s">
        <v>941</v>
      </c>
      <c r="BC408" s="136" t="s">
        <v>941</v>
      </c>
      <c r="BD408" s="136" t="s">
        <v>941</v>
      </c>
      <c r="BE408" s="136" t="s">
        <v>941</v>
      </c>
      <c r="BF408" s="136" t="s">
        <v>941</v>
      </c>
      <c r="BG408" s="136" t="s">
        <v>941</v>
      </c>
      <c r="BH408" s="136" t="s">
        <v>941</v>
      </c>
      <c r="BI408" s="136" t="s">
        <v>941</v>
      </c>
      <c r="BJ408" s="136" t="s">
        <v>941</v>
      </c>
      <c r="BK408" s="136" t="s">
        <v>941</v>
      </c>
      <c r="BL408" s="136" t="s">
        <v>941</v>
      </c>
      <c r="BM408" s="136" t="s">
        <v>941</v>
      </c>
      <c r="BN408" s="136" t="s">
        <v>941</v>
      </c>
      <c r="BO408" s="136" t="s">
        <v>941</v>
      </c>
      <c r="BP408" s="136" t="s">
        <v>941</v>
      </c>
      <c r="BQ408" s="136" t="s">
        <v>941</v>
      </c>
      <c r="BR408" s="136" t="s">
        <v>11684</v>
      </c>
      <c r="BS408" s="136" t="s">
        <v>11685</v>
      </c>
      <c r="BT408" s="136" t="s">
        <v>941</v>
      </c>
      <c r="BU408" s="136" t="s">
        <v>941</v>
      </c>
      <c r="BV408" s="136" t="s">
        <v>941</v>
      </c>
      <c r="BW408" s="136" t="s">
        <v>941</v>
      </c>
      <c r="BX408" s="136" t="s">
        <v>941</v>
      </c>
      <c r="BY408" s="136" t="s">
        <v>941</v>
      </c>
      <c r="BZ408" s="136" t="s">
        <v>941</v>
      </c>
      <c r="CA408" s="136" t="s">
        <v>941</v>
      </c>
      <c r="CB408" s="136" t="s">
        <v>11685</v>
      </c>
      <c r="CC408" s="136" t="s">
        <v>948</v>
      </c>
      <c r="CD408" s="136" t="s">
        <v>941</v>
      </c>
      <c r="CE408" s="136" t="s">
        <v>948</v>
      </c>
      <c r="CF408" s="136" t="s">
        <v>941</v>
      </c>
      <c r="CG408" s="136" t="s">
        <v>948</v>
      </c>
      <c r="CH408" s="136" t="s">
        <v>948</v>
      </c>
      <c r="CI408" s="136" t="s">
        <v>941</v>
      </c>
      <c r="CJ408" s="136" t="s">
        <v>941</v>
      </c>
      <c r="CK408" s="136" t="s">
        <v>941</v>
      </c>
      <c r="CL408" s="136" t="s">
        <v>941</v>
      </c>
      <c r="CM408" s="136" t="s">
        <v>941</v>
      </c>
      <c r="CN408" s="136" t="s">
        <v>948</v>
      </c>
      <c r="CO408" s="136" t="s">
        <v>540</v>
      </c>
      <c r="CP408" s="136" t="s">
        <v>941</v>
      </c>
      <c r="CQ408" s="136" t="s">
        <v>941</v>
      </c>
      <c r="CR408" s="136" t="s">
        <v>941</v>
      </c>
      <c r="CS408" s="136" t="s">
        <v>941</v>
      </c>
      <c r="CT408" s="136" t="s">
        <v>941</v>
      </c>
      <c r="CU408" s="136" t="s">
        <v>941</v>
      </c>
      <c r="CV408" s="136" t="s">
        <v>941</v>
      </c>
      <c r="CW408" s="136" t="s">
        <v>941</v>
      </c>
      <c r="CX408" s="136" t="s">
        <v>941</v>
      </c>
      <c r="CY408" s="136" t="s">
        <v>941</v>
      </c>
      <c r="CZ408" s="136" t="s">
        <v>941</v>
      </c>
      <c r="DA408" s="136" t="s">
        <v>941</v>
      </c>
      <c r="DB408" s="136" t="s">
        <v>941</v>
      </c>
      <c r="DC408" s="136" t="s">
        <v>941</v>
      </c>
      <c r="DD408" s="136" t="s">
        <v>941</v>
      </c>
      <c r="DE408" s="136" t="s">
        <v>941</v>
      </c>
      <c r="DF408" s="136" t="s">
        <v>941</v>
      </c>
      <c r="DG408" s="136" t="s">
        <v>941</v>
      </c>
      <c r="DH408" s="136" t="s">
        <v>941</v>
      </c>
      <c r="DI408" s="136" t="s">
        <v>941</v>
      </c>
      <c r="DJ408" s="136" t="s">
        <v>1353</v>
      </c>
      <c r="DK408" s="137">
        <v>42775.629930555559</v>
      </c>
      <c r="DL408" s="136" t="s">
        <v>1353</v>
      </c>
      <c r="DM408" s="137">
        <v>42775.629930555559</v>
      </c>
      <c r="DN408" s="133">
        <v>42086.603252314817</v>
      </c>
      <c r="DO408" s="132" t="s">
        <v>957</v>
      </c>
      <c r="DP408" s="133">
        <v>42086.603252314817</v>
      </c>
    </row>
    <row r="409" spans="1:120" ht="58" x14ac:dyDescent="0.35">
      <c r="A409" s="135">
        <v>411</v>
      </c>
      <c r="B409" s="136" t="s">
        <v>4364</v>
      </c>
      <c r="C409" s="135">
        <v>516</v>
      </c>
      <c r="D409" s="135" t="b">
        <v>1</v>
      </c>
      <c r="E409" s="136" t="s">
        <v>941</v>
      </c>
      <c r="F409" s="136" t="s">
        <v>2321</v>
      </c>
      <c r="G409" s="136" t="s">
        <v>943</v>
      </c>
      <c r="H409" s="136" t="s">
        <v>2322</v>
      </c>
      <c r="I409" s="136" t="s">
        <v>11452</v>
      </c>
      <c r="J409" s="136" t="s">
        <v>4083</v>
      </c>
      <c r="K409" s="136" t="s">
        <v>511</v>
      </c>
      <c r="L409" s="136" t="s">
        <v>4084</v>
      </c>
      <c r="M409" s="136" t="s">
        <v>4085</v>
      </c>
      <c r="N409" s="136" t="s">
        <v>4086</v>
      </c>
      <c r="O409" s="136" t="s">
        <v>11686</v>
      </c>
      <c r="P409" s="136" t="s">
        <v>11687</v>
      </c>
      <c r="Q409" s="136" t="s">
        <v>948</v>
      </c>
      <c r="R409" s="136" t="s">
        <v>948</v>
      </c>
      <c r="S409" s="136" t="s">
        <v>11688</v>
      </c>
      <c r="T409" s="136" t="s">
        <v>11689</v>
      </c>
      <c r="U409" s="136" t="s">
        <v>11690</v>
      </c>
      <c r="V409" s="136" t="s">
        <v>11691</v>
      </c>
      <c r="W409" s="136" t="s">
        <v>11692</v>
      </c>
      <c r="X409" s="136" t="s">
        <v>11693</v>
      </c>
      <c r="Y409" s="136" t="s">
        <v>11694</v>
      </c>
      <c r="Z409" s="136" t="s">
        <v>11695</v>
      </c>
      <c r="AA409" s="136" t="s">
        <v>948</v>
      </c>
      <c r="AB409" s="136" t="s">
        <v>11696</v>
      </c>
      <c r="AC409" s="136" t="s">
        <v>948</v>
      </c>
      <c r="AD409" s="136" t="s">
        <v>11696</v>
      </c>
      <c r="AE409" s="136" t="s">
        <v>11697</v>
      </c>
      <c r="AF409" s="136" t="s">
        <v>11698</v>
      </c>
      <c r="AG409" s="136" t="s">
        <v>1204</v>
      </c>
      <c r="AH409" s="136" t="s">
        <v>11699</v>
      </c>
      <c r="AI409" s="136" t="s">
        <v>948</v>
      </c>
      <c r="AJ409" s="136" t="s">
        <v>948</v>
      </c>
      <c r="AK409" s="136" t="s">
        <v>948</v>
      </c>
      <c r="AL409" s="136" t="s">
        <v>941</v>
      </c>
      <c r="AM409" s="136" t="s">
        <v>11699</v>
      </c>
      <c r="AN409" s="136" t="s">
        <v>941</v>
      </c>
      <c r="AO409" s="136" t="s">
        <v>941</v>
      </c>
      <c r="AP409" s="136" t="s">
        <v>941</v>
      </c>
      <c r="AQ409" s="136" t="s">
        <v>941</v>
      </c>
      <c r="AR409" s="136" t="s">
        <v>941</v>
      </c>
      <c r="AS409" s="136" t="s">
        <v>941</v>
      </c>
      <c r="AT409" s="136" t="s">
        <v>941</v>
      </c>
      <c r="AU409" s="136" t="s">
        <v>941</v>
      </c>
      <c r="AV409" s="136" t="s">
        <v>941</v>
      </c>
      <c r="AW409" s="136" t="s">
        <v>941</v>
      </c>
      <c r="AX409" s="136" t="s">
        <v>941</v>
      </c>
      <c r="AY409" s="136" t="s">
        <v>941</v>
      </c>
      <c r="AZ409" s="136" t="s">
        <v>941</v>
      </c>
      <c r="BA409" s="136" t="s">
        <v>941</v>
      </c>
      <c r="BB409" s="136" t="s">
        <v>941</v>
      </c>
      <c r="BC409" s="136" t="s">
        <v>941</v>
      </c>
      <c r="BD409" s="136" t="s">
        <v>941</v>
      </c>
      <c r="BE409" s="136" t="s">
        <v>941</v>
      </c>
      <c r="BF409" s="136" t="s">
        <v>941</v>
      </c>
      <c r="BG409" s="136" t="s">
        <v>941</v>
      </c>
      <c r="BH409" s="136" t="s">
        <v>941</v>
      </c>
      <c r="BI409" s="136" t="s">
        <v>941</v>
      </c>
      <c r="BJ409" s="136" t="s">
        <v>941</v>
      </c>
      <c r="BK409" s="136" t="s">
        <v>941</v>
      </c>
      <c r="BL409" s="136" t="s">
        <v>941</v>
      </c>
      <c r="BM409" s="136" t="s">
        <v>941</v>
      </c>
      <c r="BN409" s="136" t="s">
        <v>941</v>
      </c>
      <c r="BO409" s="136" t="s">
        <v>941</v>
      </c>
      <c r="BP409" s="136" t="s">
        <v>941</v>
      </c>
      <c r="BQ409" s="136" t="s">
        <v>941</v>
      </c>
      <c r="BR409" s="136" t="s">
        <v>941</v>
      </c>
      <c r="BS409" s="136" t="s">
        <v>941</v>
      </c>
      <c r="BT409" s="136" t="s">
        <v>941</v>
      </c>
      <c r="BU409" s="136" t="s">
        <v>941</v>
      </c>
      <c r="BV409" s="136" t="s">
        <v>941</v>
      </c>
      <c r="BW409" s="136" t="s">
        <v>941</v>
      </c>
      <c r="BX409" s="136" t="s">
        <v>941</v>
      </c>
      <c r="BY409" s="136" t="s">
        <v>941</v>
      </c>
      <c r="BZ409" s="136" t="s">
        <v>941</v>
      </c>
      <c r="CA409" s="136" t="s">
        <v>941</v>
      </c>
      <c r="CB409" s="136" t="s">
        <v>948</v>
      </c>
      <c r="CC409" s="136" t="s">
        <v>948</v>
      </c>
      <c r="CD409" s="136" t="s">
        <v>941</v>
      </c>
      <c r="CE409" s="136" t="s">
        <v>948</v>
      </c>
      <c r="CF409" s="136" t="s">
        <v>941</v>
      </c>
      <c r="CG409" s="136" t="s">
        <v>948</v>
      </c>
      <c r="CH409" s="136" t="s">
        <v>948</v>
      </c>
      <c r="CI409" s="136" t="s">
        <v>941</v>
      </c>
      <c r="CJ409" s="136" t="s">
        <v>941</v>
      </c>
      <c r="CK409" s="136" t="s">
        <v>941</v>
      </c>
      <c r="CL409" s="136" t="s">
        <v>941</v>
      </c>
      <c r="CM409" s="136" t="s">
        <v>941</v>
      </c>
      <c r="CN409" s="136" t="s">
        <v>948</v>
      </c>
      <c r="CO409" s="136" t="s">
        <v>540</v>
      </c>
      <c r="CP409" s="136" t="s">
        <v>941</v>
      </c>
      <c r="CQ409" s="136" t="s">
        <v>941</v>
      </c>
      <c r="CR409" s="136" t="s">
        <v>941</v>
      </c>
      <c r="CS409" s="136" t="s">
        <v>941</v>
      </c>
      <c r="CT409" s="136" t="s">
        <v>941</v>
      </c>
      <c r="CU409" s="136" t="s">
        <v>941</v>
      </c>
      <c r="CV409" s="136" t="s">
        <v>941</v>
      </c>
      <c r="CW409" s="136" t="s">
        <v>941</v>
      </c>
      <c r="CX409" s="136" t="s">
        <v>941</v>
      </c>
      <c r="CY409" s="136" t="s">
        <v>941</v>
      </c>
      <c r="CZ409" s="136" t="s">
        <v>941</v>
      </c>
      <c r="DA409" s="136" t="s">
        <v>941</v>
      </c>
      <c r="DB409" s="136" t="s">
        <v>941</v>
      </c>
      <c r="DC409" s="136" t="s">
        <v>941</v>
      </c>
      <c r="DD409" s="136" t="s">
        <v>941</v>
      </c>
      <c r="DE409" s="136" t="s">
        <v>941</v>
      </c>
      <c r="DF409" s="136" t="s">
        <v>941</v>
      </c>
      <c r="DG409" s="136" t="s">
        <v>941</v>
      </c>
      <c r="DH409" s="136" t="s">
        <v>941</v>
      </c>
      <c r="DI409" s="136" t="s">
        <v>941</v>
      </c>
      <c r="DJ409" s="136" t="s">
        <v>1692</v>
      </c>
      <c r="DK409" s="137">
        <v>42775.632268518515</v>
      </c>
      <c r="DL409" s="136" t="s">
        <v>1692</v>
      </c>
      <c r="DM409" s="137">
        <v>42775.632268518515</v>
      </c>
      <c r="DN409" s="133">
        <v>42086.603275462963</v>
      </c>
      <c r="DO409" s="132" t="s">
        <v>957</v>
      </c>
      <c r="DP409" s="133">
        <v>42086.603275462963</v>
      </c>
    </row>
    <row r="410" spans="1:120" ht="43.5" x14ac:dyDescent="0.35">
      <c r="A410" s="135">
        <v>412</v>
      </c>
      <c r="B410" s="136" t="s">
        <v>4364</v>
      </c>
      <c r="C410" s="135">
        <v>92</v>
      </c>
      <c r="D410" s="135" t="b">
        <v>1</v>
      </c>
      <c r="E410" s="136" t="s">
        <v>941</v>
      </c>
      <c r="F410" s="136" t="s">
        <v>3958</v>
      </c>
      <c r="G410" s="136" t="s">
        <v>1158</v>
      </c>
      <c r="H410" s="136" t="s">
        <v>2444</v>
      </c>
      <c r="I410" s="136" t="s">
        <v>4875</v>
      </c>
      <c r="J410" s="136" t="s">
        <v>3958</v>
      </c>
      <c r="K410" s="136" t="s">
        <v>941</v>
      </c>
      <c r="L410" s="136" t="s">
        <v>2444</v>
      </c>
      <c r="M410" s="136" t="s">
        <v>2445</v>
      </c>
      <c r="N410" s="136" t="s">
        <v>2446</v>
      </c>
      <c r="O410" s="136" t="s">
        <v>11700</v>
      </c>
      <c r="P410" s="136" t="s">
        <v>11701</v>
      </c>
      <c r="Q410" s="136" t="s">
        <v>948</v>
      </c>
      <c r="R410" s="136" t="s">
        <v>11702</v>
      </c>
      <c r="S410" s="136" t="s">
        <v>11703</v>
      </c>
      <c r="T410" s="136" t="s">
        <v>11704</v>
      </c>
      <c r="U410" s="136" t="s">
        <v>11705</v>
      </c>
      <c r="V410" s="136" t="s">
        <v>11702</v>
      </c>
      <c r="W410" s="136" t="s">
        <v>11704</v>
      </c>
      <c r="X410" s="136" t="s">
        <v>11706</v>
      </c>
      <c r="Y410" s="136" t="s">
        <v>11707</v>
      </c>
      <c r="Z410" s="136" t="s">
        <v>11708</v>
      </c>
      <c r="AA410" s="136" t="s">
        <v>11709</v>
      </c>
      <c r="AB410" s="136" t="s">
        <v>11710</v>
      </c>
      <c r="AC410" s="136" t="s">
        <v>948</v>
      </c>
      <c r="AD410" s="136" t="s">
        <v>11710</v>
      </c>
      <c r="AE410" s="136" t="s">
        <v>11711</v>
      </c>
      <c r="AF410" s="136" t="s">
        <v>11712</v>
      </c>
      <c r="AG410" s="136" t="s">
        <v>1123</v>
      </c>
      <c r="AH410" s="136" t="s">
        <v>11713</v>
      </c>
      <c r="AI410" s="136" t="s">
        <v>948</v>
      </c>
      <c r="AJ410" s="136" t="s">
        <v>948</v>
      </c>
      <c r="AK410" s="136" t="s">
        <v>948</v>
      </c>
      <c r="AL410" s="136" t="s">
        <v>941</v>
      </c>
      <c r="AM410" s="136" t="s">
        <v>11713</v>
      </c>
      <c r="AN410" s="136" t="s">
        <v>941</v>
      </c>
      <c r="AO410" s="136" t="s">
        <v>941</v>
      </c>
      <c r="AP410" s="136" t="s">
        <v>941</v>
      </c>
      <c r="AQ410" s="136" t="s">
        <v>941</v>
      </c>
      <c r="AR410" s="136" t="s">
        <v>941</v>
      </c>
      <c r="AS410" s="136" t="s">
        <v>941</v>
      </c>
      <c r="AT410" s="136" t="s">
        <v>941</v>
      </c>
      <c r="AU410" s="136" t="s">
        <v>941</v>
      </c>
      <c r="AV410" s="136" t="s">
        <v>941</v>
      </c>
      <c r="AW410" s="136" t="s">
        <v>941</v>
      </c>
      <c r="AX410" s="136" t="s">
        <v>941</v>
      </c>
      <c r="AY410" s="136" t="s">
        <v>941</v>
      </c>
      <c r="AZ410" s="136" t="s">
        <v>941</v>
      </c>
      <c r="BA410" s="136" t="s">
        <v>941</v>
      </c>
      <c r="BB410" s="136" t="s">
        <v>941</v>
      </c>
      <c r="BC410" s="136" t="s">
        <v>941</v>
      </c>
      <c r="BD410" s="136" t="s">
        <v>941</v>
      </c>
      <c r="BE410" s="136" t="s">
        <v>941</v>
      </c>
      <c r="BF410" s="136" t="s">
        <v>941</v>
      </c>
      <c r="BG410" s="136" t="s">
        <v>941</v>
      </c>
      <c r="BH410" s="136" t="s">
        <v>941</v>
      </c>
      <c r="BI410" s="136" t="s">
        <v>941</v>
      </c>
      <c r="BJ410" s="136" t="s">
        <v>941</v>
      </c>
      <c r="BK410" s="136" t="s">
        <v>941</v>
      </c>
      <c r="BL410" s="136" t="s">
        <v>941</v>
      </c>
      <c r="BM410" s="136" t="s">
        <v>941</v>
      </c>
      <c r="BN410" s="136" t="s">
        <v>941</v>
      </c>
      <c r="BO410" s="136" t="s">
        <v>941</v>
      </c>
      <c r="BP410" s="136" t="s">
        <v>941</v>
      </c>
      <c r="BQ410" s="136" t="s">
        <v>941</v>
      </c>
      <c r="BR410" s="136" t="s">
        <v>941</v>
      </c>
      <c r="BS410" s="136" t="s">
        <v>941</v>
      </c>
      <c r="BT410" s="136" t="s">
        <v>941</v>
      </c>
      <c r="BU410" s="136" t="s">
        <v>941</v>
      </c>
      <c r="BV410" s="136" t="s">
        <v>941</v>
      </c>
      <c r="BW410" s="136" t="s">
        <v>941</v>
      </c>
      <c r="BX410" s="136" t="s">
        <v>941</v>
      </c>
      <c r="BY410" s="136" t="s">
        <v>941</v>
      </c>
      <c r="BZ410" s="136" t="s">
        <v>941</v>
      </c>
      <c r="CA410" s="136" t="s">
        <v>941</v>
      </c>
      <c r="CB410" s="136" t="s">
        <v>948</v>
      </c>
      <c r="CC410" s="136" t="s">
        <v>948</v>
      </c>
      <c r="CD410" s="136" t="s">
        <v>941</v>
      </c>
      <c r="CE410" s="136" t="s">
        <v>948</v>
      </c>
      <c r="CF410" s="136" t="s">
        <v>941</v>
      </c>
      <c r="CG410" s="136" t="s">
        <v>948</v>
      </c>
      <c r="CH410" s="136" t="s">
        <v>948</v>
      </c>
      <c r="CI410" s="136" t="s">
        <v>941</v>
      </c>
      <c r="CJ410" s="136" t="s">
        <v>941</v>
      </c>
      <c r="CK410" s="136" t="s">
        <v>941</v>
      </c>
      <c r="CL410" s="136" t="s">
        <v>941</v>
      </c>
      <c r="CM410" s="136" t="s">
        <v>941</v>
      </c>
      <c r="CN410" s="136" t="s">
        <v>948</v>
      </c>
      <c r="CO410" s="136" t="s">
        <v>540</v>
      </c>
      <c r="CP410" s="136" t="s">
        <v>941</v>
      </c>
      <c r="CQ410" s="136" t="s">
        <v>941</v>
      </c>
      <c r="CR410" s="136" t="s">
        <v>941</v>
      </c>
      <c r="CS410" s="136" t="s">
        <v>941</v>
      </c>
      <c r="CT410" s="136" t="s">
        <v>941</v>
      </c>
      <c r="CU410" s="136" t="s">
        <v>941</v>
      </c>
      <c r="CV410" s="136" t="s">
        <v>941</v>
      </c>
      <c r="CW410" s="136" t="s">
        <v>941</v>
      </c>
      <c r="CX410" s="136" t="s">
        <v>941</v>
      </c>
      <c r="CY410" s="136" t="s">
        <v>941</v>
      </c>
      <c r="CZ410" s="136" t="s">
        <v>941</v>
      </c>
      <c r="DA410" s="136" t="s">
        <v>941</v>
      </c>
      <c r="DB410" s="136" t="s">
        <v>941</v>
      </c>
      <c r="DC410" s="136" t="s">
        <v>941</v>
      </c>
      <c r="DD410" s="136" t="s">
        <v>941</v>
      </c>
      <c r="DE410" s="136" t="s">
        <v>941</v>
      </c>
      <c r="DF410" s="136" t="s">
        <v>941</v>
      </c>
      <c r="DG410" s="136" t="s">
        <v>941</v>
      </c>
      <c r="DH410" s="136" t="s">
        <v>941</v>
      </c>
      <c r="DI410" s="136" t="s">
        <v>941</v>
      </c>
      <c r="DJ410" s="136" t="s">
        <v>1353</v>
      </c>
      <c r="DK410" s="137">
        <v>42775.66915509259</v>
      </c>
      <c r="DL410" s="136" t="s">
        <v>1353</v>
      </c>
      <c r="DM410" s="137">
        <v>42775.66915509259</v>
      </c>
      <c r="DN410" s="133">
        <v>42086.603310185186</v>
      </c>
      <c r="DO410" s="132" t="s">
        <v>957</v>
      </c>
      <c r="DP410" s="133">
        <v>42086.603310185186</v>
      </c>
    </row>
    <row r="411" spans="1:120" ht="87" x14ac:dyDescent="0.35">
      <c r="A411" s="135">
        <v>413</v>
      </c>
      <c r="B411" s="136" t="s">
        <v>4364</v>
      </c>
      <c r="C411" s="135">
        <v>198</v>
      </c>
      <c r="D411" s="135" t="b">
        <v>1</v>
      </c>
      <c r="E411" s="136" t="s">
        <v>941</v>
      </c>
      <c r="F411" s="136" t="s">
        <v>11714</v>
      </c>
      <c r="G411" s="136" t="s">
        <v>1081</v>
      </c>
      <c r="H411" s="136" t="s">
        <v>11715</v>
      </c>
      <c r="I411" s="136" t="s">
        <v>11716</v>
      </c>
      <c r="J411" s="136" t="s">
        <v>11714</v>
      </c>
      <c r="K411" s="136" t="s">
        <v>48</v>
      </c>
      <c r="L411" s="136" t="s">
        <v>11715</v>
      </c>
      <c r="M411" s="136" t="s">
        <v>11717</v>
      </c>
      <c r="N411" s="136" t="s">
        <v>4073</v>
      </c>
      <c r="O411" s="136" t="s">
        <v>11718</v>
      </c>
      <c r="P411" s="136" t="s">
        <v>948</v>
      </c>
      <c r="Q411" s="136" t="s">
        <v>948</v>
      </c>
      <c r="R411" s="136" t="s">
        <v>948</v>
      </c>
      <c r="S411" s="136" t="s">
        <v>11718</v>
      </c>
      <c r="T411" s="136" t="s">
        <v>11719</v>
      </c>
      <c r="U411" s="136" t="s">
        <v>11720</v>
      </c>
      <c r="V411" s="136" t="s">
        <v>948</v>
      </c>
      <c r="W411" s="136" t="s">
        <v>948</v>
      </c>
      <c r="X411" s="136" t="s">
        <v>948</v>
      </c>
      <c r="Y411" s="136" t="s">
        <v>11721</v>
      </c>
      <c r="Z411" s="136" t="s">
        <v>948</v>
      </c>
      <c r="AA411" s="136" t="s">
        <v>948</v>
      </c>
      <c r="AB411" s="136" t="s">
        <v>11721</v>
      </c>
      <c r="AC411" s="136" t="s">
        <v>948</v>
      </c>
      <c r="AD411" s="136" t="s">
        <v>11721</v>
      </c>
      <c r="AE411" s="136" t="s">
        <v>11722</v>
      </c>
      <c r="AF411" s="136" t="s">
        <v>11723</v>
      </c>
      <c r="AG411" s="136" t="s">
        <v>2315</v>
      </c>
      <c r="AH411" s="136" t="s">
        <v>11724</v>
      </c>
      <c r="AI411" s="136" t="s">
        <v>11725</v>
      </c>
      <c r="AJ411" s="136" t="s">
        <v>2208</v>
      </c>
      <c r="AK411" s="136" t="s">
        <v>11726</v>
      </c>
      <c r="AL411" s="136" t="s">
        <v>941</v>
      </c>
      <c r="AM411" s="136" t="s">
        <v>11727</v>
      </c>
      <c r="AN411" s="136" t="s">
        <v>11718</v>
      </c>
      <c r="AO411" s="136" t="s">
        <v>948</v>
      </c>
      <c r="AP411" s="136" t="s">
        <v>948</v>
      </c>
      <c r="AQ411" s="136" t="s">
        <v>948</v>
      </c>
      <c r="AR411" s="136" t="s">
        <v>11718</v>
      </c>
      <c r="AS411" s="136" t="s">
        <v>11719</v>
      </c>
      <c r="AT411" s="136" t="s">
        <v>11720</v>
      </c>
      <c r="AU411" s="136" t="s">
        <v>941</v>
      </c>
      <c r="AV411" s="136" t="s">
        <v>941</v>
      </c>
      <c r="AW411" s="136" t="s">
        <v>941</v>
      </c>
      <c r="AX411" s="136" t="s">
        <v>11721</v>
      </c>
      <c r="AY411" s="136" t="s">
        <v>948</v>
      </c>
      <c r="AZ411" s="136" t="s">
        <v>948</v>
      </c>
      <c r="BA411" s="136" t="s">
        <v>11721</v>
      </c>
      <c r="BB411" s="136" t="s">
        <v>948</v>
      </c>
      <c r="BC411" s="136" t="s">
        <v>11721</v>
      </c>
      <c r="BD411" s="136" t="s">
        <v>11722</v>
      </c>
      <c r="BE411" s="136" t="s">
        <v>11723</v>
      </c>
      <c r="BF411" s="136" t="s">
        <v>11728</v>
      </c>
      <c r="BG411" s="136" t="s">
        <v>2208</v>
      </c>
      <c r="BH411" s="136" t="s">
        <v>948</v>
      </c>
      <c r="BI411" s="136" t="s">
        <v>11729</v>
      </c>
      <c r="BJ411" s="136" t="s">
        <v>11730</v>
      </c>
      <c r="BK411" s="136" t="s">
        <v>3899</v>
      </c>
      <c r="BL411" s="136" t="s">
        <v>941</v>
      </c>
      <c r="BM411" s="136" t="s">
        <v>941</v>
      </c>
      <c r="BN411" s="136" t="s">
        <v>941</v>
      </c>
      <c r="BO411" s="136" t="s">
        <v>941</v>
      </c>
      <c r="BP411" s="136" t="s">
        <v>941</v>
      </c>
      <c r="BQ411" s="136" t="s">
        <v>941</v>
      </c>
      <c r="BR411" s="136" t="s">
        <v>941</v>
      </c>
      <c r="BS411" s="136" t="s">
        <v>941</v>
      </c>
      <c r="BT411" s="136" t="s">
        <v>941</v>
      </c>
      <c r="BU411" s="136" t="s">
        <v>941</v>
      </c>
      <c r="BV411" s="136" t="s">
        <v>941</v>
      </c>
      <c r="BW411" s="136" t="s">
        <v>941</v>
      </c>
      <c r="BX411" s="136" t="s">
        <v>941</v>
      </c>
      <c r="BY411" s="136" t="s">
        <v>941</v>
      </c>
      <c r="BZ411" s="136" t="s">
        <v>941</v>
      </c>
      <c r="CA411" s="136" t="s">
        <v>941</v>
      </c>
      <c r="CB411" s="136" t="s">
        <v>3899</v>
      </c>
      <c r="CC411" s="136" t="s">
        <v>948</v>
      </c>
      <c r="CD411" s="136" t="s">
        <v>941</v>
      </c>
      <c r="CE411" s="136" t="s">
        <v>948</v>
      </c>
      <c r="CF411" s="136" t="s">
        <v>941</v>
      </c>
      <c r="CG411" s="136" t="s">
        <v>948</v>
      </c>
      <c r="CH411" s="136" t="s">
        <v>1791</v>
      </c>
      <c r="CI411" s="136" t="s">
        <v>11731</v>
      </c>
      <c r="CJ411" s="136" t="s">
        <v>941</v>
      </c>
      <c r="CK411" s="136" t="s">
        <v>941</v>
      </c>
      <c r="CL411" s="136" t="s">
        <v>11732</v>
      </c>
      <c r="CM411" s="136" t="s">
        <v>11733</v>
      </c>
      <c r="CN411" s="136" t="s">
        <v>11731</v>
      </c>
      <c r="CO411" s="136" t="s">
        <v>4074</v>
      </c>
      <c r="CP411" s="136" t="s">
        <v>941</v>
      </c>
      <c r="CQ411" s="136" t="s">
        <v>941</v>
      </c>
      <c r="CR411" s="136" t="s">
        <v>941</v>
      </c>
      <c r="CS411" s="136" t="s">
        <v>941</v>
      </c>
      <c r="CT411" s="136" t="s">
        <v>941</v>
      </c>
      <c r="CU411" s="136" t="s">
        <v>941</v>
      </c>
      <c r="CV411" s="136" t="s">
        <v>941</v>
      </c>
      <c r="CW411" s="136" t="s">
        <v>941</v>
      </c>
      <c r="CX411" s="136" t="s">
        <v>941</v>
      </c>
      <c r="CY411" s="136" t="s">
        <v>941</v>
      </c>
      <c r="CZ411" s="136" t="s">
        <v>941</v>
      </c>
      <c r="DA411" s="136" t="s">
        <v>941</v>
      </c>
      <c r="DB411" s="136" t="s">
        <v>941</v>
      </c>
      <c r="DC411" s="136" t="s">
        <v>941</v>
      </c>
      <c r="DD411" s="136" t="s">
        <v>941</v>
      </c>
      <c r="DE411" s="136" t="s">
        <v>941</v>
      </c>
      <c r="DF411" s="136" t="s">
        <v>941</v>
      </c>
      <c r="DG411" s="136" t="s">
        <v>941</v>
      </c>
      <c r="DH411" s="136" t="s">
        <v>941</v>
      </c>
      <c r="DI411" s="136" t="s">
        <v>941</v>
      </c>
      <c r="DJ411" s="136" t="s">
        <v>1692</v>
      </c>
      <c r="DK411" s="137">
        <v>42776.359039351853</v>
      </c>
      <c r="DL411" s="136" t="s">
        <v>1692</v>
      </c>
      <c r="DM411" s="137">
        <v>42782.438009259262</v>
      </c>
      <c r="DN411" s="133">
        <v>42086.603344907409</v>
      </c>
      <c r="DO411" s="132" t="s">
        <v>957</v>
      </c>
      <c r="DP411" s="133">
        <v>42086.603344907409</v>
      </c>
    </row>
    <row r="412" spans="1:120" ht="72.5" x14ac:dyDescent="0.35">
      <c r="A412" s="135">
        <v>414</v>
      </c>
      <c r="B412" s="136" t="s">
        <v>4364</v>
      </c>
      <c r="C412" s="135">
        <v>437</v>
      </c>
      <c r="D412" s="135" t="b">
        <v>1</v>
      </c>
      <c r="E412" s="136" t="s">
        <v>3548</v>
      </c>
      <c r="F412" s="136" t="s">
        <v>11734</v>
      </c>
      <c r="G412" s="136" t="s">
        <v>943</v>
      </c>
      <c r="H412" s="136" t="s">
        <v>3108</v>
      </c>
      <c r="I412" s="136" t="s">
        <v>7872</v>
      </c>
      <c r="J412" s="136" t="s">
        <v>11735</v>
      </c>
      <c r="K412" s="136" t="s">
        <v>941</v>
      </c>
      <c r="L412" s="136" t="s">
        <v>11736</v>
      </c>
      <c r="M412" s="136" t="s">
        <v>3108</v>
      </c>
      <c r="N412" s="136" t="s">
        <v>11737</v>
      </c>
      <c r="O412" s="136" t="s">
        <v>11738</v>
      </c>
      <c r="P412" s="136" t="s">
        <v>948</v>
      </c>
      <c r="Q412" s="136" t="s">
        <v>948</v>
      </c>
      <c r="R412" s="136" t="s">
        <v>948</v>
      </c>
      <c r="S412" s="136" t="s">
        <v>11738</v>
      </c>
      <c r="T412" s="136" t="s">
        <v>11739</v>
      </c>
      <c r="U412" s="136" t="s">
        <v>11740</v>
      </c>
      <c r="V412" s="136" t="s">
        <v>948</v>
      </c>
      <c r="W412" s="136" t="s">
        <v>948</v>
      </c>
      <c r="X412" s="136" t="s">
        <v>948</v>
      </c>
      <c r="Y412" s="136" t="s">
        <v>11741</v>
      </c>
      <c r="Z412" s="136" t="s">
        <v>3176</v>
      </c>
      <c r="AA412" s="136" t="s">
        <v>11742</v>
      </c>
      <c r="AB412" s="136" t="s">
        <v>11743</v>
      </c>
      <c r="AC412" s="136" t="s">
        <v>948</v>
      </c>
      <c r="AD412" s="136" t="s">
        <v>11743</v>
      </c>
      <c r="AE412" s="136" t="s">
        <v>11744</v>
      </c>
      <c r="AF412" s="136" t="s">
        <v>11745</v>
      </c>
      <c r="AG412" s="136" t="s">
        <v>1263</v>
      </c>
      <c r="AH412" s="136" t="s">
        <v>11746</v>
      </c>
      <c r="AI412" s="136" t="s">
        <v>948</v>
      </c>
      <c r="AJ412" s="136" t="s">
        <v>948</v>
      </c>
      <c r="AK412" s="136" t="s">
        <v>948</v>
      </c>
      <c r="AL412" s="136" t="s">
        <v>941</v>
      </c>
      <c r="AM412" s="136" t="s">
        <v>11746</v>
      </c>
      <c r="AN412" s="136" t="s">
        <v>11738</v>
      </c>
      <c r="AO412" s="136" t="s">
        <v>948</v>
      </c>
      <c r="AP412" s="136" t="s">
        <v>948</v>
      </c>
      <c r="AQ412" s="136" t="s">
        <v>948</v>
      </c>
      <c r="AR412" s="136" t="s">
        <v>11738</v>
      </c>
      <c r="AS412" s="136" t="s">
        <v>11739</v>
      </c>
      <c r="AT412" s="136" t="s">
        <v>11740</v>
      </c>
      <c r="AU412" s="136" t="s">
        <v>941</v>
      </c>
      <c r="AV412" s="136" t="s">
        <v>941</v>
      </c>
      <c r="AW412" s="136" t="s">
        <v>941</v>
      </c>
      <c r="AX412" s="136" t="s">
        <v>11741</v>
      </c>
      <c r="AY412" s="136" t="s">
        <v>3176</v>
      </c>
      <c r="AZ412" s="136" t="s">
        <v>11742</v>
      </c>
      <c r="BA412" s="136" t="s">
        <v>11743</v>
      </c>
      <c r="BB412" s="136" t="s">
        <v>948</v>
      </c>
      <c r="BC412" s="136" t="s">
        <v>11743</v>
      </c>
      <c r="BD412" s="136" t="s">
        <v>948</v>
      </c>
      <c r="BE412" s="136" t="s">
        <v>11747</v>
      </c>
      <c r="BF412" s="136" t="s">
        <v>11748</v>
      </c>
      <c r="BG412" s="136" t="s">
        <v>948</v>
      </c>
      <c r="BH412" s="136" t="s">
        <v>948</v>
      </c>
      <c r="BI412" s="136" t="s">
        <v>948</v>
      </c>
      <c r="BJ412" s="136" t="s">
        <v>11748</v>
      </c>
      <c r="BK412" s="136" t="s">
        <v>11749</v>
      </c>
      <c r="BL412" s="136" t="s">
        <v>948</v>
      </c>
      <c r="BM412" s="136" t="s">
        <v>941</v>
      </c>
      <c r="BN412" s="136" t="s">
        <v>948</v>
      </c>
      <c r="BO412" s="136" t="s">
        <v>948</v>
      </c>
      <c r="BP412" s="136" t="s">
        <v>948</v>
      </c>
      <c r="BQ412" s="136" t="s">
        <v>948</v>
      </c>
      <c r="BR412" s="136" t="s">
        <v>941</v>
      </c>
      <c r="BS412" s="136" t="s">
        <v>948</v>
      </c>
      <c r="BT412" s="136" t="s">
        <v>941</v>
      </c>
      <c r="BU412" s="136" t="s">
        <v>948</v>
      </c>
      <c r="BV412" s="136" t="s">
        <v>941</v>
      </c>
      <c r="BW412" s="136" t="s">
        <v>948</v>
      </c>
      <c r="BX412" s="136" t="s">
        <v>941</v>
      </c>
      <c r="BY412" s="136" t="s">
        <v>948</v>
      </c>
      <c r="BZ412" s="136" t="s">
        <v>941</v>
      </c>
      <c r="CA412" s="136" t="s">
        <v>948</v>
      </c>
      <c r="CB412" s="136" t="s">
        <v>11749</v>
      </c>
      <c r="CC412" s="136" t="s">
        <v>948</v>
      </c>
      <c r="CD412" s="136" t="s">
        <v>941</v>
      </c>
      <c r="CE412" s="136" t="s">
        <v>948</v>
      </c>
      <c r="CF412" s="136" t="s">
        <v>941</v>
      </c>
      <c r="CG412" s="136" t="s">
        <v>948</v>
      </c>
      <c r="CH412" s="136" t="s">
        <v>948</v>
      </c>
      <c r="CI412" s="136" t="s">
        <v>948</v>
      </c>
      <c r="CJ412" s="136" t="s">
        <v>948</v>
      </c>
      <c r="CK412" s="136" t="s">
        <v>948</v>
      </c>
      <c r="CL412" s="136" t="s">
        <v>941</v>
      </c>
      <c r="CM412" s="136" t="s">
        <v>948</v>
      </c>
      <c r="CN412" s="136" t="s">
        <v>948</v>
      </c>
      <c r="CO412" s="136" t="s">
        <v>540</v>
      </c>
      <c r="CP412" s="136" t="s">
        <v>948</v>
      </c>
      <c r="CQ412" s="136" t="s">
        <v>941</v>
      </c>
      <c r="CR412" s="136" t="s">
        <v>941</v>
      </c>
      <c r="CS412" s="136" t="s">
        <v>941</v>
      </c>
      <c r="CT412" s="136" t="s">
        <v>941</v>
      </c>
      <c r="CU412" s="136" t="s">
        <v>941</v>
      </c>
      <c r="CV412" s="136" t="s">
        <v>941</v>
      </c>
      <c r="CW412" s="136" t="s">
        <v>941</v>
      </c>
      <c r="CX412" s="136" t="s">
        <v>941</v>
      </c>
      <c r="CY412" s="136" t="s">
        <v>941</v>
      </c>
      <c r="CZ412" s="136" t="s">
        <v>941</v>
      </c>
      <c r="DA412" s="136" t="s">
        <v>941</v>
      </c>
      <c r="DB412" s="136" t="s">
        <v>941</v>
      </c>
      <c r="DC412" s="136" t="s">
        <v>941</v>
      </c>
      <c r="DD412" s="136" t="s">
        <v>941</v>
      </c>
      <c r="DE412" s="136" t="s">
        <v>941</v>
      </c>
      <c r="DF412" s="136" t="s">
        <v>941</v>
      </c>
      <c r="DG412" s="136" t="s">
        <v>941</v>
      </c>
      <c r="DH412" s="136" t="s">
        <v>941</v>
      </c>
      <c r="DI412" s="136" t="s">
        <v>941</v>
      </c>
      <c r="DJ412" s="136" t="s">
        <v>1692</v>
      </c>
      <c r="DK412" s="137">
        <v>42776.377858796295</v>
      </c>
      <c r="DL412" s="136" t="s">
        <v>1692</v>
      </c>
      <c r="DM412" s="137">
        <v>42907.416122685187</v>
      </c>
      <c r="DN412" s="133">
        <v>42086.603356481479</v>
      </c>
      <c r="DO412" s="132" t="s">
        <v>1692</v>
      </c>
      <c r="DP412" s="133">
        <v>42445.669895833336</v>
      </c>
    </row>
    <row r="413" spans="1:120" ht="174" x14ac:dyDescent="0.35">
      <c r="A413" s="135">
        <v>415</v>
      </c>
      <c r="B413" s="136" t="s">
        <v>4364</v>
      </c>
      <c r="C413" s="135">
        <v>656</v>
      </c>
      <c r="D413" s="135" t="b">
        <v>1</v>
      </c>
      <c r="E413" s="136" t="s">
        <v>941</v>
      </c>
      <c r="F413" s="136" t="s">
        <v>2506</v>
      </c>
      <c r="G413" s="136" t="s">
        <v>2507</v>
      </c>
      <c r="H413" s="136" t="s">
        <v>2508</v>
      </c>
      <c r="I413" s="136" t="s">
        <v>6262</v>
      </c>
      <c r="J413" s="136" t="s">
        <v>2509</v>
      </c>
      <c r="K413" s="136" t="s">
        <v>269</v>
      </c>
      <c r="L413" s="136" t="s">
        <v>2508</v>
      </c>
      <c r="M413" s="136" t="s">
        <v>2510</v>
      </c>
      <c r="N413" s="136" t="s">
        <v>2511</v>
      </c>
      <c r="O413" s="136" t="s">
        <v>11750</v>
      </c>
      <c r="P413" s="136" t="s">
        <v>11751</v>
      </c>
      <c r="Q413" s="136" t="s">
        <v>11752</v>
      </c>
      <c r="R413" s="136" t="s">
        <v>948</v>
      </c>
      <c r="S413" s="136" t="s">
        <v>11753</v>
      </c>
      <c r="T413" s="136" t="s">
        <v>11754</v>
      </c>
      <c r="U413" s="136" t="s">
        <v>11755</v>
      </c>
      <c r="V413" s="136" t="s">
        <v>11756</v>
      </c>
      <c r="W413" s="136" t="s">
        <v>11757</v>
      </c>
      <c r="X413" s="136" t="s">
        <v>11758</v>
      </c>
      <c r="Y413" s="136" t="s">
        <v>11759</v>
      </c>
      <c r="Z413" s="136" t="s">
        <v>11760</v>
      </c>
      <c r="AA413" s="136" t="s">
        <v>11761</v>
      </c>
      <c r="AB413" s="136" t="s">
        <v>11762</v>
      </c>
      <c r="AC413" s="136" t="s">
        <v>948</v>
      </c>
      <c r="AD413" s="136" t="s">
        <v>11762</v>
      </c>
      <c r="AE413" s="136" t="s">
        <v>11763</v>
      </c>
      <c r="AF413" s="136" t="s">
        <v>11764</v>
      </c>
      <c r="AG413" s="136" t="s">
        <v>1882</v>
      </c>
      <c r="AH413" s="136" t="s">
        <v>11765</v>
      </c>
      <c r="AI413" s="136" t="s">
        <v>948</v>
      </c>
      <c r="AJ413" s="136" t="s">
        <v>11766</v>
      </c>
      <c r="AK413" s="136" t="s">
        <v>948</v>
      </c>
      <c r="AL413" s="136" t="s">
        <v>941</v>
      </c>
      <c r="AM413" s="136" t="s">
        <v>11767</v>
      </c>
      <c r="AN413" s="136" t="s">
        <v>941</v>
      </c>
      <c r="AO413" s="136" t="s">
        <v>941</v>
      </c>
      <c r="AP413" s="136" t="s">
        <v>941</v>
      </c>
      <c r="AQ413" s="136" t="s">
        <v>941</v>
      </c>
      <c r="AR413" s="136" t="s">
        <v>941</v>
      </c>
      <c r="AS413" s="136" t="s">
        <v>941</v>
      </c>
      <c r="AT413" s="136" t="s">
        <v>941</v>
      </c>
      <c r="AU413" s="136" t="s">
        <v>941</v>
      </c>
      <c r="AV413" s="136" t="s">
        <v>941</v>
      </c>
      <c r="AW413" s="136" t="s">
        <v>941</v>
      </c>
      <c r="AX413" s="136" t="s">
        <v>941</v>
      </c>
      <c r="AY413" s="136" t="s">
        <v>941</v>
      </c>
      <c r="AZ413" s="136" t="s">
        <v>941</v>
      </c>
      <c r="BA413" s="136" t="s">
        <v>941</v>
      </c>
      <c r="BB413" s="136" t="s">
        <v>941</v>
      </c>
      <c r="BC413" s="136" t="s">
        <v>941</v>
      </c>
      <c r="BD413" s="136" t="s">
        <v>941</v>
      </c>
      <c r="BE413" s="136" t="s">
        <v>941</v>
      </c>
      <c r="BF413" s="136" t="s">
        <v>941</v>
      </c>
      <c r="BG413" s="136" t="s">
        <v>941</v>
      </c>
      <c r="BH413" s="136" t="s">
        <v>941</v>
      </c>
      <c r="BI413" s="136" t="s">
        <v>941</v>
      </c>
      <c r="BJ413" s="136" t="s">
        <v>941</v>
      </c>
      <c r="BK413" s="136" t="s">
        <v>941</v>
      </c>
      <c r="BL413" s="136" t="s">
        <v>941</v>
      </c>
      <c r="BM413" s="136" t="s">
        <v>941</v>
      </c>
      <c r="BN413" s="136" t="s">
        <v>941</v>
      </c>
      <c r="BO413" s="136" t="s">
        <v>941</v>
      </c>
      <c r="BP413" s="136" t="s">
        <v>941</v>
      </c>
      <c r="BQ413" s="136" t="s">
        <v>941</v>
      </c>
      <c r="BR413" s="136" t="s">
        <v>941</v>
      </c>
      <c r="BS413" s="136" t="s">
        <v>941</v>
      </c>
      <c r="BT413" s="136" t="s">
        <v>941</v>
      </c>
      <c r="BU413" s="136" t="s">
        <v>941</v>
      </c>
      <c r="BV413" s="136" t="s">
        <v>941</v>
      </c>
      <c r="BW413" s="136" t="s">
        <v>941</v>
      </c>
      <c r="BX413" s="136" t="s">
        <v>941</v>
      </c>
      <c r="BY413" s="136" t="s">
        <v>941</v>
      </c>
      <c r="BZ413" s="136" t="s">
        <v>941</v>
      </c>
      <c r="CA413" s="136" t="s">
        <v>941</v>
      </c>
      <c r="CB413" s="136" t="s">
        <v>948</v>
      </c>
      <c r="CC413" s="136" t="s">
        <v>948</v>
      </c>
      <c r="CD413" s="136" t="s">
        <v>941</v>
      </c>
      <c r="CE413" s="136" t="s">
        <v>948</v>
      </c>
      <c r="CF413" s="136" t="s">
        <v>941</v>
      </c>
      <c r="CG413" s="136" t="s">
        <v>948</v>
      </c>
      <c r="CH413" s="136" t="s">
        <v>1791</v>
      </c>
      <c r="CI413" s="136" t="s">
        <v>11768</v>
      </c>
      <c r="CJ413" s="136" t="s">
        <v>11769</v>
      </c>
      <c r="CK413" s="136" t="s">
        <v>941</v>
      </c>
      <c r="CL413" s="136" t="s">
        <v>941</v>
      </c>
      <c r="CM413" s="136" t="s">
        <v>11770</v>
      </c>
      <c r="CN413" s="136" t="s">
        <v>11768</v>
      </c>
      <c r="CO413" s="136" t="s">
        <v>2512</v>
      </c>
      <c r="CP413" s="136" t="s">
        <v>941</v>
      </c>
      <c r="CQ413" s="136" t="s">
        <v>941</v>
      </c>
      <c r="CR413" s="136" t="s">
        <v>11771</v>
      </c>
      <c r="CS413" s="136" t="s">
        <v>941</v>
      </c>
      <c r="CT413" s="136" t="s">
        <v>941</v>
      </c>
      <c r="CU413" s="136" t="s">
        <v>941</v>
      </c>
      <c r="CV413" s="136" t="s">
        <v>941</v>
      </c>
      <c r="CW413" s="136" t="s">
        <v>941</v>
      </c>
      <c r="CX413" s="136" t="s">
        <v>941</v>
      </c>
      <c r="CY413" s="136" t="s">
        <v>11772</v>
      </c>
      <c r="CZ413" s="136" t="s">
        <v>941</v>
      </c>
      <c r="DA413" s="136" t="s">
        <v>941</v>
      </c>
      <c r="DB413" s="136" t="s">
        <v>11772</v>
      </c>
      <c r="DC413" s="136" t="s">
        <v>11773</v>
      </c>
      <c r="DD413" s="136" t="s">
        <v>11772</v>
      </c>
      <c r="DE413" s="136" t="s">
        <v>941</v>
      </c>
      <c r="DF413" s="136" t="s">
        <v>941</v>
      </c>
      <c r="DG413" s="136" t="s">
        <v>941</v>
      </c>
      <c r="DH413" s="136" t="s">
        <v>941</v>
      </c>
      <c r="DI413" s="136" t="s">
        <v>941</v>
      </c>
      <c r="DJ413" s="136" t="s">
        <v>1353</v>
      </c>
      <c r="DK413" s="137">
        <v>42776.380370370367</v>
      </c>
      <c r="DL413" s="136" t="s">
        <v>1353</v>
      </c>
      <c r="DM413" s="137">
        <v>42776.380370370367</v>
      </c>
      <c r="DN413" s="133">
        <v>42086.603379629632</v>
      </c>
      <c r="DO413" s="132" t="s">
        <v>957</v>
      </c>
      <c r="DP413" s="133">
        <v>42086.603379629632</v>
      </c>
    </row>
    <row r="414" spans="1:120" ht="58" x14ac:dyDescent="0.35">
      <c r="A414" s="135">
        <v>416</v>
      </c>
      <c r="B414" s="136" t="s">
        <v>4364</v>
      </c>
      <c r="C414" s="135">
        <v>315</v>
      </c>
      <c r="D414" s="135" t="b">
        <v>1</v>
      </c>
      <c r="E414" s="136" t="s">
        <v>941</v>
      </c>
      <c r="F414" s="136" t="s">
        <v>2196</v>
      </c>
      <c r="G414" s="136" t="s">
        <v>11774</v>
      </c>
      <c r="H414" s="136" t="s">
        <v>2197</v>
      </c>
      <c r="I414" s="136" t="s">
        <v>7872</v>
      </c>
      <c r="J414" s="136" t="s">
        <v>2196</v>
      </c>
      <c r="K414" s="136" t="s">
        <v>474</v>
      </c>
      <c r="L414" s="136" t="s">
        <v>2197</v>
      </c>
      <c r="M414" s="136" t="s">
        <v>2198</v>
      </c>
      <c r="N414" s="136" t="s">
        <v>2199</v>
      </c>
      <c r="O414" s="136" t="s">
        <v>11775</v>
      </c>
      <c r="P414" s="136" t="s">
        <v>11776</v>
      </c>
      <c r="Q414" s="136" t="s">
        <v>948</v>
      </c>
      <c r="R414" s="136" t="s">
        <v>11777</v>
      </c>
      <c r="S414" s="136" t="s">
        <v>11778</v>
      </c>
      <c r="T414" s="136" t="s">
        <v>11779</v>
      </c>
      <c r="U414" s="136" t="s">
        <v>11780</v>
      </c>
      <c r="V414" s="136" t="s">
        <v>946</v>
      </c>
      <c r="W414" s="136" t="s">
        <v>3890</v>
      </c>
      <c r="X414" s="136" t="s">
        <v>1044</v>
      </c>
      <c r="Y414" s="136" t="s">
        <v>11781</v>
      </c>
      <c r="Z414" s="136" t="s">
        <v>11782</v>
      </c>
      <c r="AA414" s="136" t="s">
        <v>948</v>
      </c>
      <c r="AB414" s="136" t="s">
        <v>11783</v>
      </c>
      <c r="AC414" s="136" t="s">
        <v>11784</v>
      </c>
      <c r="AD414" s="136" t="s">
        <v>11785</v>
      </c>
      <c r="AE414" s="136" t="s">
        <v>11786</v>
      </c>
      <c r="AF414" s="136" t="s">
        <v>11787</v>
      </c>
      <c r="AG414" s="136" t="s">
        <v>1715</v>
      </c>
      <c r="AH414" s="136" t="s">
        <v>11788</v>
      </c>
      <c r="AI414" s="136" t="s">
        <v>1434</v>
      </c>
      <c r="AJ414" s="136" t="s">
        <v>3249</v>
      </c>
      <c r="AK414" s="136" t="s">
        <v>948</v>
      </c>
      <c r="AL414" s="136" t="s">
        <v>941</v>
      </c>
      <c r="AM414" s="136" t="s">
        <v>11789</v>
      </c>
      <c r="AN414" s="136" t="s">
        <v>941</v>
      </c>
      <c r="AO414" s="136" t="s">
        <v>941</v>
      </c>
      <c r="AP414" s="136" t="s">
        <v>941</v>
      </c>
      <c r="AQ414" s="136" t="s">
        <v>941</v>
      </c>
      <c r="AR414" s="136" t="s">
        <v>941</v>
      </c>
      <c r="AS414" s="136" t="s">
        <v>941</v>
      </c>
      <c r="AT414" s="136" t="s">
        <v>941</v>
      </c>
      <c r="AU414" s="136" t="s">
        <v>941</v>
      </c>
      <c r="AV414" s="136" t="s">
        <v>941</v>
      </c>
      <c r="AW414" s="136" t="s">
        <v>941</v>
      </c>
      <c r="AX414" s="136" t="s">
        <v>941</v>
      </c>
      <c r="AY414" s="136" t="s">
        <v>941</v>
      </c>
      <c r="AZ414" s="136" t="s">
        <v>941</v>
      </c>
      <c r="BA414" s="136" t="s">
        <v>941</v>
      </c>
      <c r="BB414" s="136" t="s">
        <v>941</v>
      </c>
      <c r="BC414" s="136" t="s">
        <v>941</v>
      </c>
      <c r="BD414" s="136" t="s">
        <v>941</v>
      </c>
      <c r="BE414" s="136" t="s">
        <v>941</v>
      </c>
      <c r="BF414" s="136" t="s">
        <v>941</v>
      </c>
      <c r="BG414" s="136" t="s">
        <v>941</v>
      </c>
      <c r="BH414" s="136" t="s">
        <v>941</v>
      </c>
      <c r="BI414" s="136" t="s">
        <v>941</v>
      </c>
      <c r="BJ414" s="136" t="s">
        <v>941</v>
      </c>
      <c r="BK414" s="136" t="s">
        <v>941</v>
      </c>
      <c r="BL414" s="136" t="s">
        <v>941</v>
      </c>
      <c r="BM414" s="136" t="s">
        <v>941</v>
      </c>
      <c r="BN414" s="136" t="s">
        <v>941</v>
      </c>
      <c r="BO414" s="136" t="s">
        <v>941</v>
      </c>
      <c r="BP414" s="136" t="s">
        <v>941</v>
      </c>
      <c r="BQ414" s="136" t="s">
        <v>941</v>
      </c>
      <c r="BR414" s="136" t="s">
        <v>941</v>
      </c>
      <c r="BS414" s="136" t="s">
        <v>941</v>
      </c>
      <c r="BT414" s="136" t="s">
        <v>941</v>
      </c>
      <c r="BU414" s="136" t="s">
        <v>941</v>
      </c>
      <c r="BV414" s="136" t="s">
        <v>941</v>
      </c>
      <c r="BW414" s="136" t="s">
        <v>941</v>
      </c>
      <c r="BX414" s="136" t="s">
        <v>941</v>
      </c>
      <c r="BY414" s="136" t="s">
        <v>941</v>
      </c>
      <c r="BZ414" s="136" t="s">
        <v>941</v>
      </c>
      <c r="CA414" s="136" t="s">
        <v>941</v>
      </c>
      <c r="CB414" s="136" t="s">
        <v>948</v>
      </c>
      <c r="CC414" s="136" t="s">
        <v>948</v>
      </c>
      <c r="CD414" s="136" t="s">
        <v>941</v>
      </c>
      <c r="CE414" s="136" t="s">
        <v>948</v>
      </c>
      <c r="CF414" s="136" t="s">
        <v>941</v>
      </c>
      <c r="CG414" s="136" t="s">
        <v>948</v>
      </c>
      <c r="CH414" s="136" t="s">
        <v>948</v>
      </c>
      <c r="CI414" s="136" t="s">
        <v>941</v>
      </c>
      <c r="CJ414" s="136" t="s">
        <v>941</v>
      </c>
      <c r="CK414" s="136" t="s">
        <v>941</v>
      </c>
      <c r="CL414" s="136" t="s">
        <v>941</v>
      </c>
      <c r="CM414" s="136" t="s">
        <v>941</v>
      </c>
      <c r="CN414" s="136" t="s">
        <v>948</v>
      </c>
      <c r="CO414" s="136" t="s">
        <v>540</v>
      </c>
      <c r="CP414" s="136" t="s">
        <v>941</v>
      </c>
      <c r="CQ414" s="136" t="s">
        <v>941</v>
      </c>
      <c r="CR414" s="136" t="s">
        <v>941</v>
      </c>
      <c r="CS414" s="136" t="s">
        <v>941</v>
      </c>
      <c r="CT414" s="136" t="s">
        <v>941</v>
      </c>
      <c r="CU414" s="136" t="s">
        <v>941</v>
      </c>
      <c r="CV414" s="136" t="s">
        <v>941</v>
      </c>
      <c r="CW414" s="136" t="s">
        <v>941</v>
      </c>
      <c r="CX414" s="136" t="s">
        <v>941</v>
      </c>
      <c r="CY414" s="136" t="s">
        <v>941</v>
      </c>
      <c r="CZ414" s="136" t="s">
        <v>941</v>
      </c>
      <c r="DA414" s="136" t="s">
        <v>941</v>
      </c>
      <c r="DB414" s="136" t="s">
        <v>941</v>
      </c>
      <c r="DC414" s="136" t="s">
        <v>941</v>
      </c>
      <c r="DD414" s="136" t="s">
        <v>941</v>
      </c>
      <c r="DE414" s="136" t="s">
        <v>941</v>
      </c>
      <c r="DF414" s="136" t="s">
        <v>941</v>
      </c>
      <c r="DG414" s="136" t="s">
        <v>941</v>
      </c>
      <c r="DH414" s="136" t="s">
        <v>941</v>
      </c>
      <c r="DI414" s="136" t="s">
        <v>941</v>
      </c>
      <c r="DJ414" s="136" t="s">
        <v>1353</v>
      </c>
      <c r="DK414" s="137">
        <v>42776.420798611114</v>
      </c>
      <c r="DL414" s="136" t="s">
        <v>1353</v>
      </c>
      <c r="DM414" s="137">
        <v>42776.420798611114</v>
      </c>
      <c r="DN414" s="133">
        <v>42086.603391203702</v>
      </c>
      <c r="DO414" s="132" t="s">
        <v>957</v>
      </c>
      <c r="DP414" s="133">
        <v>42086.603391203702</v>
      </c>
    </row>
    <row r="415" spans="1:120" ht="43.5" x14ac:dyDescent="0.35">
      <c r="A415" s="135">
        <v>417</v>
      </c>
      <c r="B415" s="136" t="s">
        <v>4364</v>
      </c>
      <c r="C415" s="135">
        <v>174</v>
      </c>
      <c r="D415" s="135" t="b">
        <v>1</v>
      </c>
      <c r="E415" s="136" t="s">
        <v>941</v>
      </c>
      <c r="F415" s="136" t="s">
        <v>1009</v>
      </c>
      <c r="G415" s="136" t="s">
        <v>1010</v>
      </c>
      <c r="H415" s="136" t="s">
        <v>1011</v>
      </c>
      <c r="I415" s="136" t="s">
        <v>4875</v>
      </c>
      <c r="J415" s="136" t="s">
        <v>1345</v>
      </c>
      <c r="K415" s="136" t="s">
        <v>272</v>
      </c>
      <c r="L415" s="136" t="s">
        <v>1346</v>
      </c>
      <c r="M415" s="136" t="s">
        <v>1012</v>
      </c>
      <c r="N415" s="136" t="s">
        <v>1013</v>
      </c>
      <c r="O415" s="136" t="s">
        <v>11790</v>
      </c>
      <c r="P415" s="136" t="s">
        <v>11791</v>
      </c>
      <c r="Q415" s="136" t="s">
        <v>11792</v>
      </c>
      <c r="R415" s="136" t="s">
        <v>11793</v>
      </c>
      <c r="S415" s="136" t="s">
        <v>11794</v>
      </c>
      <c r="T415" s="136" t="s">
        <v>11795</v>
      </c>
      <c r="U415" s="136" t="s">
        <v>11796</v>
      </c>
      <c r="V415" s="136" t="s">
        <v>11797</v>
      </c>
      <c r="W415" s="136" t="s">
        <v>11798</v>
      </c>
      <c r="X415" s="136" t="s">
        <v>11799</v>
      </c>
      <c r="Y415" s="136" t="s">
        <v>11800</v>
      </c>
      <c r="Z415" s="136" t="s">
        <v>11801</v>
      </c>
      <c r="AA415" s="136" t="s">
        <v>948</v>
      </c>
      <c r="AB415" s="136" t="s">
        <v>11802</v>
      </c>
      <c r="AC415" s="136" t="s">
        <v>948</v>
      </c>
      <c r="AD415" s="136" t="s">
        <v>11802</v>
      </c>
      <c r="AE415" s="136" t="s">
        <v>11803</v>
      </c>
      <c r="AF415" s="136" t="s">
        <v>11804</v>
      </c>
      <c r="AG415" s="136" t="s">
        <v>1261</v>
      </c>
      <c r="AH415" s="136" t="s">
        <v>11805</v>
      </c>
      <c r="AI415" s="136" t="s">
        <v>11806</v>
      </c>
      <c r="AJ415" s="136" t="s">
        <v>2914</v>
      </c>
      <c r="AK415" s="136" t="s">
        <v>11807</v>
      </c>
      <c r="AL415" s="136" t="s">
        <v>941</v>
      </c>
      <c r="AM415" s="136" t="s">
        <v>11808</v>
      </c>
      <c r="AN415" s="136" t="s">
        <v>11790</v>
      </c>
      <c r="AO415" s="136" t="s">
        <v>11791</v>
      </c>
      <c r="AP415" s="136" t="s">
        <v>11792</v>
      </c>
      <c r="AQ415" s="136" t="s">
        <v>11793</v>
      </c>
      <c r="AR415" s="136" t="s">
        <v>11794</v>
      </c>
      <c r="AS415" s="136" t="s">
        <v>11795</v>
      </c>
      <c r="AT415" s="136" t="s">
        <v>11796</v>
      </c>
      <c r="AU415" s="136" t="s">
        <v>941</v>
      </c>
      <c r="AV415" s="136" t="s">
        <v>941</v>
      </c>
      <c r="AW415" s="136" t="s">
        <v>941</v>
      </c>
      <c r="AX415" s="136" t="s">
        <v>11800</v>
      </c>
      <c r="AY415" s="136" t="s">
        <v>11801</v>
      </c>
      <c r="AZ415" s="136" t="s">
        <v>948</v>
      </c>
      <c r="BA415" s="136" t="s">
        <v>11802</v>
      </c>
      <c r="BB415" s="136" t="s">
        <v>948</v>
      </c>
      <c r="BC415" s="136" t="s">
        <v>11802</v>
      </c>
      <c r="BD415" s="136" t="s">
        <v>11803</v>
      </c>
      <c r="BE415" s="136" t="s">
        <v>11804</v>
      </c>
      <c r="BF415" s="136" t="s">
        <v>11805</v>
      </c>
      <c r="BG415" s="136" t="s">
        <v>11806</v>
      </c>
      <c r="BH415" s="136" t="s">
        <v>2914</v>
      </c>
      <c r="BI415" s="136" t="s">
        <v>11807</v>
      </c>
      <c r="BJ415" s="136" t="s">
        <v>11808</v>
      </c>
      <c r="BK415" s="136" t="s">
        <v>941</v>
      </c>
      <c r="BL415" s="136" t="s">
        <v>941</v>
      </c>
      <c r="BM415" s="136" t="s">
        <v>941</v>
      </c>
      <c r="BN415" s="136" t="s">
        <v>941</v>
      </c>
      <c r="BO415" s="136" t="s">
        <v>941</v>
      </c>
      <c r="BP415" s="136" t="s">
        <v>941</v>
      </c>
      <c r="BQ415" s="136" t="s">
        <v>941</v>
      </c>
      <c r="BR415" s="136" t="s">
        <v>941</v>
      </c>
      <c r="BS415" s="136" t="s">
        <v>941</v>
      </c>
      <c r="BT415" s="136" t="s">
        <v>941</v>
      </c>
      <c r="BU415" s="136" t="s">
        <v>941</v>
      </c>
      <c r="BV415" s="136" t="s">
        <v>941</v>
      </c>
      <c r="BW415" s="136" t="s">
        <v>941</v>
      </c>
      <c r="BX415" s="136" t="s">
        <v>941</v>
      </c>
      <c r="BY415" s="136" t="s">
        <v>941</v>
      </c>
      <c r="BZ415" s="136" t="s">
        <v>941</v>
      </c>
      <c r="CA415" s="136" t="s">
        <v>941</v>
      </c>
      <c r="CB415" s="136" t="s">
        <v>948</v>
      </c>
      <c r="CC415" s="136" t="s">
        <v>948</v>
      </c>
      <c r="CD415" s="136" t="s">
        <v>941</v>
      </c>
      <c r="CE415" s="136" t="s">
        <v>948</v>
      </c>
      <c r="CF415" s="136" t="s">
        <v>941</v>
      </c>
      <c r="CG415" s="136" t="s">
        <v>948</v>
      </c>
      <c r="CH415" s="136" t="s">
        <v>948</v>
      </c>
      <c r="CI415" s="136" t="s">
        <v>941</v>
      </c>
      <c r="CJ415" s="136" t="s">
        <v>941</v>
      </c>
      <c r="CK415" s="136" t="s">
        <v>941</v>
      </c>
      <c r="CL415" s="136" t="s">
        <v>941</v>
      </c>
      <c r="CM415" s="136" t="s">
        <v>941</v>
      </c>
      <c r="CN415" s="136" t="s">
        <v>948</v>
      </c>
      <c r="CO415" s="136" t="s">
        <v>540</v>
      </c>
      <c r="CP415" s="136" t="s">
        <v>941</v>
      </c>
      <c r="CQ415" s="136" t="s">
        <v>941</v>
      </c>
      <c r="CR415" s="136" t="s">
        <v>941</v>
      </c>
      <c r="CS415" s="136" t="s">
        <v>941</v>
      </c>
      <c r="CT415" s="136" t="s">
        <v>941</v>
      </c>
      <c r="CU415" s="136" t="s">
        <v>941</v>
      </c>
      <c r="CV415" s="136" t="s">
        <v>941</v>
      </c>
      <c r="CW415" s="136" t="s">
        <v>941</v>
      </c>
      <c r="CX415" s="136" t="s">
        <v>941</v>
      </c>
      <c r="CY415" s="136" t="s">
        <v>941</v>
      </c>
      <c r="CZ415" s="136" t="s">
        <v>941</v>
      </c>
      <c r="DA415" s="136" t="s">
        <v>941</v>
      </c>
      <c r="DB415" s="136" t="s">
        <v>941</v>
      </c>
      <c r="DC415" s="136" t="s">
        <v>941</v>
      </c>
      <c r="DD415" s="136" t="s">
        <v>941</v>
      </c>
      <c r="DE415" s="136" t="s">
        <v>941</v>
      </c>
      <c r="DF415" s="136" t="s">
        <v>941</v>
      </c>
      <c r="DG415" s="136" t="s">
        <v>941</v>
      </c>
      <c r="DH415" s="136" t="s">
        <v>941</v>
      </c>
      <c r="DI415" s="136" t="s">
        <v>941</v>
      </c>
      <c r="DJ415" s="136" t="s">
        <v>1353</v>
      </c>
      <c r="DK415" s="137">
        <v>42776.431192129632</v>
      </c>
      <c r="DL415" s="136" t="s">
        <v>1353</v>
      </c>
      <c r="DM415" s="137">
        <v>42776.431192129632</v>
      </c>
      <c r="DN415" s="133">
        <v>42086.603414351855</v>
      </c>
      <c r="DO415" s="132" t="s">
        <v>957</v>
      </c>
      <c r="DP415" s="133">
        <v>42086.603414351855</v>
      </c>
    </row>
    <row r="416" spans="1:120" ht="43.5" x14ac:dyDescent="0.35">
      <c r="A416" s="135">
        <v>418</v>
      </c>
      <c r="B416" s="136" t="s">
        <v>4364</v>
      </c>
      <c r="C416" s="135">
        <v>172</v>
      </c>
      <c r="D416" s="135" t="b">
        <v>1</v>
      </c>
      <c r="E416" s="136" t="s">
        <v>941</v>
      </c>
      <c r="F416" s="136" t="s">
        <v>1009</v>
      </c>
      <c r="G416" s="136" t="s">
        <v>1010</v>
      </c>
      <c r="H416" s="136" t="s">
        <v>1011</v>
      </c>
      <c r="I416" s="136" t="s">
        <v>4875</v>
      </c>
      <c r="J416" s="136" t="s">
        <v>1345</v>
      </c>
      <c r="K416" s="136" t="s">
        <v>130</v>
      </c>
      <c r="L416" s="136" t="s">
        <v>1346</v>
      </c>
      <c r="M416" s="136" t="s">
        <v>1012</v>
      </c>
      <c r="N416" s="136" t="s">
        <v>1013</v>
      </c>
      <c r="O416" s="136" t="s">
        <v>11809</v>
      </c>
      <c r="P416" s="136" t="s">
        <v>11810</v>
      </c>
      <c r="Q416" s="136" t="s">
        <v>11811</v>
      </c>
      <c r="R416" s="136" t="s">
        <v>11812</v>
      </c>
      <c r="S416" s="136" t="s">
        <v>11813</v>
      </c>
      <c r="T416" s="136" t="s">
        <v>11814</v>
      </c>
      <c r="U416" s="136" t="s">
        <v>11815</v>
      </c>
      <c r="V416" s="136" t="s">
        <v>11816</v>
      </c>
      <c r="W416" s="136" t="s">
        <v>11817</v>
      </c>
      <c r="X416" s="136" t="s">
        <v>11818</v>
      </c>
      <c r="Y416" s="136" t="s">
        <v>11819</v>
      </c>
      <c r="Z416" s="136" t="s">
        <v>11820</v>
      </c>
      <c r="AA416" s="136" t="s">
        <v>948</v>
      </c>
      <c r="AB416" s="136" t="s">
        <v>11821</v>
      </c>
      <c r="AC416" s="136" t="s">
        <v>948</v>
      </c>
      <c r="AD416" s="136" t="s">
        <v>11821</v>
      </c>
      <c r="AE416" s="136" t="s">
        <v>11822</v>
      </c>
      <c r="AF416" s="136" t="s">
        <v>11823</v>
      </c>
      <c r="AG416" s="136" t="s">
        <v>1084</v>
      </c>
      <c r="AH416" s="136" t="s">
        <v>11824</v>
      </c>
      <c r="AI416" s="136" t="s">
        <v>11825</v>
      </c>
      <c r="AJ416" s="136" t="s">
        <v>1725</v>
      </c>
      <c r="AK416" s="136" t="s">
        <v>3326</v>
      </c>
      <c r="AL416" s="136" t="s">
        <v>941</v>
      </c>
      <c r="AM416" s="136" t="s">
        <v>11826</v>
      </c>
      <c r="AN416" s="136" t="s">
        <v>11809</v>
      </c>
      <c r="AO416" s="136" t="s">
        <v>11810</v>
      </c>
      <c r="AP416" s="136" t="s">
        <v>11811</v>
      </c>
      <c r="AQ416" s="136" t="s">
        <v>11812</v>
      </c>
      <c r="AR416" s="136" t="s">
        <v>11813</v>
      </c>
      <c r="AS416" s="136" t="s">
        <v>11814</v>
      </c>
      <c r="AT416" s="136" t="s">
        <v>11815</v>
      </c>
      <c r="AU416" s="136" t="s">
        <v>941</v>
      </c>
      <c r="AV416" s="136" t="s">
        <v>941</v>
      </c>
      <c r="AW416" s="136" t="s">
        <v>941</v>
      </c>
      <c r="AX416" s="136" t="s">
        <v>11819</v>
      </c>
      <c r="AY416" s="136" t="s">
        <v>11820</v>
      </c>
      <c r="AZ416" s="136" t="s">
        <v>948</v>
      </c>
      <c r="BA416" s="136" t="s">
        <v>11821</v>
      </c>
      <c r="BB416" s="136" t="s">
        <v>948</v>
      </c>
      <c r="BC416" s="136" t="s">
        <v>11821</v>
      </c>
      <c r="BD416" s="136" t="s">
        <v>11822</v>
      </c>
      <c r="BE416" s="136" t="s">
        <v>11823</v>
      </c>
      <c r="BF416" s="136" t="s">
        <v>11824</v>
      </c>
      <c r="BG416" s="136" t="s">
        <v>11825</v>
      </c>
      <c r="BH416" s="136" t="s">
        <v>1725</v>
      </c>
      <c r="BI416" s="136" t="s">
        <v>3326</v>
      </c>
      <c r="BJ416" s="136" t="s">
        <v>11826</v>
      </c>
      <c r="BK416" s="136" t="s">
        <v>941</v>
      </c>
      <c r="BL416" s="136" t="s">
        <v>941</v>
      </c>
      <c r="BM416" s="136" t="s">
        <v>941</v>
      </c>
      <c r="BN416" s="136" t="s">
        <v>941</v>
      </c>
      <c r="BO416" s="136" t="s">
        <v>941</v>
      </c>
      <c r="BP416" s="136" t="s">
        <v>941</v>
      </c>
      <c r="BQ416" s="136" t="s">
        <v>941</v>
      </c>
      <c r="BR416" s="136" t="s">
        <v>941</v>
      </c>
      <c r="BS416" s="136" t="s">
        <v>941</v>
      </c>
      <c r="BT416" s="136" t="s">
        <v>941</v>
      </c>
      <c r="BU416" s="136" t="s">
        <v>941</v>
      </c>
      <c r="BV416" s="136" t="s">
        <v>941</v>
      </c>
      <c r="BW416" s="136" t="s">
        <v>941</v>
      </c>
      <c r="BX416" s="136" t="s">
        <v>941</v>
      </c>
      <c r="BY416" s="136" t="s">
        <v>941</v>
      </c>
      <c r="BZ416" s="136" t="s">
        <v>941</v>
      </c>
      <c r="CA416" s="136" t="s">
        <v>941</v>
      </c>
      <c r="CB416" s="136" t="s">
        <v>948</v>
      </c>
      <c r="CC416" s="136" t="s">
        <v>948</v>
      </c>
      <c r="CD416" s="136" t="s">
        <v>941</v>
      </c>
      <c r="CE416" s="136" t="s">
        <v>948</v>
      </c>
      <c r="CF416" s="136" t="s">
        <v>941</v>
      </c>
      <c r="CG416" s="136" t="s">
        <v>948</v>
      </c>
      <c r="CH416" s="136" t="s">
        <v>1791</v>
      </c>
      <c r="CI416" s="136" t="s">
        <v>11827</v>
      </c>
      <c r="CJ416" s="136" t="s">
        <v>941</v>
      </c>
      <c r="CK416" s="136" t="s">
        <v>941</v>
      </c>
      <c r="CL416" s="136" t="s">
        <v>941</v>
      </c>
      <c r="CM416" s="136" t="s">
        <v>941</v>
      </c>
      <c r="CN416" s="136" t="s">
        <v>948</v>
      </c>
      <c r="CO416" s="136" t="s">
        <v>540</v>
      </c>
      <c r="CP416" s="136" t="s">
        <v>941</v>
      </c>
      <c r="CQ416" s="136" t="s">
        <v>941</v>
      </c>
      <c r="CR416" s="136" t="s">
        <v>941</v>
      </c>
      <c r="CS416" s="136" t="s">
        <v>941</v>
      </c>
      <c r="CT416" s="136" t="s">
        <v>941</v>
      </c>
      <c r="CU416" s="136" t="s">
        <v>941</v>
      </c>
      <c r="CV416" s="136" t="s">
        <v>941</v>
      </c>
      <c r="CW416" s="136" t="s">
        <v>941</v>
      </c>
      <c r="CX416" s="136" t="s">
        <v>941</v>
      </c>
      <c r="CY416" s="136" t="s">
        <v>941</v>
      </c>
      <c r="CZ416" s="136" t="s">
        <v>941</v>
      </c>
      <c r="DA416" s="136" t="s">
        <v>941</v>
      </c>
      <c r="DB416" s="136" t="s">
        <v>941</v>
      </c>
      <c r="DC416" s="136" t="s">
        <v>941</v>
      </c>
      <c r="DD416" s="136" t="s">
        <v>941</v>
      </c>
      <c r="DE416" s="136" t="s">
        <v>941</v>
      </c>
      <c r="DF416" s="136" t="s">
        <v>941</v>
      </c>
      <c r="DG416" s="136" t="s">
        <v>941</v>
      </c>
      <c r="DH416" s="136" t="s">
        <v>941</v>
      </c>
      <c r="DI416" s="136" t="s">
        <v>941</v>
      </c>
      <c r="DJ416" s="136" t="s">
        <v>1353</v>
      </c>
      <c r="DK416" s="137">
        <v>42776.434386574074</v>
      </c>
      <c r="DL416" s="136" t="s">
        <v>1353</v>
      </c>
      <c r="DM416" s="137">
        <v>42776.434386574074</v>
      </c>
      <c r="DN416" s="133">
        <v>42086.603425925925</v>
      </c>
      <c r="DO416" s="132" t="s">
        <v>957</v>
      </c>
      <c r="DP416" s="133">
        <v>42086.603425925925</v>
      </c>
    </row>
    <row r="417" spans="1:120" ht="43.5" x14ac:dyDescent="0.35">
      <c r="A417" s="135">
        <v>419</v>
      </c>
      <c r="B417" s="136" t="s">
        <v>4364</v>
      </c>
      <c r="C417" s="135">
        <v>171</v>
      </c>
      <c r="D417" s="135" t="b">
        <v>1</v>
      </c>
      <c r="E417" s="136" t="s">
        <v>941</v>
      </c>
      <c r="F417" s="136" t="s">
        <v>1009</v>
      </c>
      <c r="G417" s="136" t="s">
        <v>1010</v>
      </c>
      <c r="H417" s="136" t="s">
        <v>1011</v>
      </c>
      <c r="I417" s="136" t="s">
        <v>4875</v>
      </c>
      <c r="J417" s="136" t="s">
        <v>1345</v>
      </c>
      <c r="K417" s="136" t="s">
        <v>101</v>
      </c>
      <c r="L417" s="136" t="s">
        <v>1346</v>
      </c>
      <c r="M417" s="136" t="s">
        <v>1012</v>
      </c>
      <c r="N417" s="136" t="s">
        <v>1013</v>
      </c>
      <c r="O417" s="136" t="s">
        <v>11828</v>
      </c>
      <c r="P417" s="136" t="s">
        <v>11829</v>
      </c>
      <c r="Q417" s="136" t="s">
        <v>11830</v>
      </c>
      <c r="R417" s="136" t="s">
        <v>11831</v>
      </c>
      <c r="S417" s="136" t="s">
        <v>11832</v>
      </c>
      <c r="T417" s="136" t="s">
        <v>11833</v>
      </c>
      <c r="U417" s="136" t="s">
        <v>11834</v>
      </c>
      <c r="V417" s="136" t="s">
        <v>11835</v>
      </c>
      <c r="W417" s="136" t="s">
        <v>11836</v>
      </c>
      <c r="X417" s="136" t="s">
        <v>11837</v>
      </c>
      <c r="Y417" s="136" t="s">
        <v>11838</v>
      </c>
      <c r="Z417" s="136" t="s">
        <v>11839</v>
      </c>
      <c r="AA417" s="136" t="s">
        <v>948</v>
      </c>
      <c r="AB417" s="136" t="s">
        <v>11840</v>
      </c>
      <c r="AC417" s="136" t="s">
        <v>948</v>
      </c>
      <c r="AD417" s="136" t="s">
        <v>11840</v>
      </c>
      <c r="AE417" s="136" t="s">
        <v>11841</v>
      </c>
      <c r="AF417" s="136" t="s">
        <v>11842</v>
      </c>
      <c r="AG417" s="136" t="s">
        <v>993</v>
      </c>
      <c r="AH417" s="136" t="s">
        <v>11843</v>
      </c>
      <c r="AI417" s="136" t="s">
        <v>3415</v>
      </c>
      <c r="AJ417" s="136" t="s">
        <v>1071</v>
      </c>
      <c r="AK417" s="136" t="s">
        <v>948</v>
      </c>
      <c r="AL417" s="136" t="s">
        <v>941</v>
      </c>
      <c r="AM417" s="136" t="s">
        <v>11844</v>
      </c>
      <c r="AN417" s="136" t="s">
        <v>11828</v>
      </c>
      <c r="AO417" s="136" t="s">
        <v>11829</v>
      </c>
      <c r="AP417" s="136" t="s">
        <v>11830</v>
      </c>
      <c r="AQ417" s="136" t="s">
        <v>11831</v>
      </c>
      <c r="AR417" s="136" t="s">
        <v>11832</v>
      </c>
      <c r="AS417" s="136" t="s">
        <v>11833</v>
      </c>
      <c r="AT417" s="136" t="s">
        <v>11834</v>
      </c>
      <c r="AU417" s="136" t="s">
        <v>941</v>
      </c>
      <c r="AV417" s="136" t="s">
        <v>941</v>
      </c>
      <c r="AW417" s="136" t="s">
        <v>941</v>
      </c>
      <c r="AX417" s="136" t="s">
        <v>11838</v>
      </c>
      <c r="AY417" s="136" t="s">
        <v>11839</v>
      </c>
      <c r="AZ417" s="136" t="s">
        <v>948</v>
      </c>
      <c r="BA417" s="136" t="s">
        <v>11840</v>
      </c>
      <c r="BB417" s="136" t="s">
        <v>948</v>
      </c>
      <c r="BC417" s="136" t="s">
        <v>11840</v>
      </c>
      <c r="BD417" s="136" t="s">
        <v>11841</v>
      </c>
      <c r="BE417" s="136" t="s">
        <v>11842</v>
      </c>
      <c r="BF417" s="136" t="s">
        <v>11843</v>
      </c>
      <c r="BG417" s="136" t="s">
        <v>3415</v>
      </c>
      <c r="BH417" s="136" t="s">
        <v>1071</v>
      </c>
      <c r="BI417" s="136" t="s">
        <v>948</v>
      </c>
      <c r="BJ417" s="136" t="s">
        <v>11844</v>
      </c>
      <c r="BK417" s="136" t="s">
        <v>941</v>
      </c>
      <c r="BL417" s="136" t="s">
        <v>941</v>
      </c>
      <c r="BM417" s="136" t="s">
        <v>941</v>
      </c>
      <c r="BN417" s="136" t="s">
        <v>941</v>
      </c>
      <c r="BO417" s="136" t="s">
        <v>941</v>
      </c>
      <c r="BP417" s="136" t="s">
        <v>941</v>
      </c>
      <c r="BQ417" s="136" t="s">
        <v>941</v>
      </c>
      <c r="BR417" s="136" t="s">
        <v>941</v>
      </c>
      <c r="BS417" s="136" t="s">
        <v>941</v>
      </c>
      <c r="BT417" s="136" t="s">
        <v>941</v>
      </c>
      <c r="BU417" s="136" t="s">
        <v>941</v>
      </c>
      <c r="BV417" s="136" t="s">
        <v>941</v>
      </c>
      <c r="BW417" s="136" t="s">
        <v>941</v>
      </c>
      <c r="BX417" s="136" t="s">
        <v>941</v>
      </c>
      <c r="BY417" s="136" t="s">
        <v>941</v>
      </c>
      <c r="BZ417" s="136" t="s">
        <v>941</v>
      </c>
      <c r="CA417" s="136" t="s">
        <v>941</v>
      </c>
      <c r="CB417" s="136" t="s">
        <v>948</v>
      </c>
      <c r="CC417" s="136" t="s">
        <v>948</v>
      </c>
      <c r="CD417" s="136" t="s">
        <v>941</v>
      </c>
      <c r="CE417" s="136" t="s">
        <v>948</v>
      </c>
      <c r="CF417" s="136" t="s">
        <v>941</v>
      </c>
      <c r="CG417" s="136" t="s">
        <v>948</v>
      </c>
      <c r="CH417" s="136" t="s">
        <v>948</v>
      </c>
      <c r="CI417" s="136" t="s">
        <v>941</v>
      </c>
      <c r="CJ417" s="136" t="s">
        <v>941</v>
      </c>
      <c r="CK417" s="136" t="s">
        <v>941</v>
      </c>
      <c r="CL417" s="136" t="s">
        <v>941</v>
      </c>
      <c r="CM417" s="136" t="s">
        <v>941</v>
      </c>
      <c r="CN417" s="136" t="s">
        <v>948</v>
      </c>
      <c r="CO417" s="136" t="s">
        <v>540</v>
      </c>
      <c r="CP417" s="136" t="s">
        <v>941</v>
      </c>
      <c r="CQ417" s="136" t="s">
        <v>941</v>
      </c>
      <c r="CR417" s="136" t="s">
        <v>941</v>
      </c>
      <c r="CS417" s="136" t="s">
        <v>941</v>
      </c>
      <c r="CT417" s="136" t="s">
        <v>941</v>
      </c>
      <c r="CU417" s="136" t="s">
        <v>941</v>
      </c>
      <c r="CV417" s="136" t="s">
        <v>941</v>
      </c>
      <c r="CW417" s="136" t="s">
        <v>941</v>
      </c>
      <c r="CX417" s="136" t="s">
        <v>941</v>
      </c>
      <c r="CY417" s="136" t="s">
        <v>941</v>
      </c>
      <c r="CZ417" s="136" t="s">
        <v>941</v>
      </c>
      <c r="DA417" s="136" t="s">
        <v>941</v>
      </c>
      <c r="DB417" s="136" t="s">
        <v>941</v>
      </c>
      <c r="DC417" s="136" t="s">
        <v>941</v>
      </c>
      <c r="DD417" s="136" t="s">
        <v>941</v>
      </c>
      <c r="DE417" s="136" t="s">
        <v>941</v>
      </c>
      <c r="DF417" s="136" t="s">
        <v>941</v>
      </c>
      <c r="DG417" s="136" t="s">
        <v>941</v>
      </c>
      <c r="DH417" s="136" t="s">
        <v>941</v>
      </c>
      <c r="DI417" s="136" t="s">
        <v>941</v>
      </c>
      <c r="DJ417" s="136" t="s">
        <v>1353</v>
      </c>
      <c r="DK417" s="137">
        <v>42776.438599537039</v>
      </c>
      <c r="DL417" s="136" t="s">
        <v>1353</v>
      </c>
      <c r="DM417" s="137">
        <v>42776.438599537039</v>
      </c>
      <c r="DN417" s="133">
        <v>42086.603449074071</v>
      </c>
      <c r="DO417" s="132" t="s">
        <v>957</v>
      </c>
      <c r="DP417" s="133">
        <v>42086.603449074071</v>
      </c>
    </row>
    <row r="418" spans="1:120" ht="43.5" x14ac:dyDescent="0.35">
      <c r="A418" s="135">
        <v>420</v>
      </c>
      <c r="B418" s="136" t="s">
        <v>4364</v>
      </c>
      <c r="C418" s="135">
        <v>173</v>
      </c>
      <c r="D418" s="135" t="b">
        <v>1</v>
      </c>
      <c r="E418" s="136" t="s">
        <v>941</v>
      </c>
      <c r="F418" s="136" t="s">
        <v>1009</v>
      </c>
      <c r="G418" s="136" t="s">
        <v>1010</v>
      </c>
      <c r="H418" s="136" t="s">
        <v>1011</v>
      </c>
      <c r="I418" s="136" t="s">
        <v>4875</v>
      </c>
      <c r="J418" s="136" t="s">
        <v>1345</v>
      </c>
      <c r="K418" s="136" t="s">
        <v>150</v>
      </c>
      <c r="L418" s="136" t="s">
        <v>1346</v>
      </c>
      <c r="M418" s="136" t="s">
        <v>1012</v>
      </c>
      <c r="N418" s="136" t="s">
        <v>1013</v>
      </c>
      <c r="O418" s="136" t="s">
        <v>11845</v>
      </c>
      <c r="P418" s="136" t="s">
        <v>11846</v>
      </c>
      <c r="Q418" s="136" t="s">
        <v>11847</v>
      </c>
      <c r="R418" s="136" t="s">
        <v>11848</v>
      </c>
      <c r="S418" s="136" t="s">
        <v>11849</v>
      </c>
      <c r="T418" s="136" t="s">
        <v>11850</v>
      </c>
      <c r="U418" s="136" t="s">
        <v>11851</v>
      </c>
      <c r="V418" s="136" t="s">
        <v>11852</v>
      </c>
      <c r="W418" s="136" t="s">
        <v>11853</v>
      </c>
      <c r="X418" s="136" t="s">
        <v>11854</v>
      </c>
      <c r="Y418" s="136" t="s">
        <v>11855</v>
      </c>
      <c r="Z418" s="136" t="s">
        <v>11856</v>
      </c>
      <c r="AA418" s="136" t="s">
        <v>948</v>
      </c>
      <c r="AB418" s="136" t="s">
        <v>11857</v>
      </c>
      <c r="AC418" s="136" t="s">
        <v>948</v>
      </c>
      <c r="AD418" s="136" t="s">
        <v>11857</v>
      </c>
      <c r="AE418" s="136" t="s">
        <v>11858</v>
      </c>
      <c r="AF418" s="136" t="s">
        <v>11859</v>
      </c>
      <c r="AG418" s="136" t="s">
        <v>1489</v>
      </c>
      <c r="AH418" s="136" t="s">
        <v>11860</v>
      </c>
      <c r="AI418" s="136" t="s">
        <v>11861</v>
      </c>
      <c r="AJ418" s="136" t="s">
        <v>1191</v>
      </c>
      <c r="AK418" s="136" t="s">
        <v>1435</v>
      </c>
      <c r="AL418" s="136" t="s">
        <v>941</v>
      </c>
      <c r="AM418" s="136" t="s">
        <v>11862</v>
      </c>
      <c r="AN418" s="136" t="s">
        <v>11845</v>
      </c>
      <c r="AO418" s="136" t="s">
        <v>11846</v>
      </c>
      <c r="AP418" s="136" t="s">
        <v>11847</v>
      </c>
      <c r="AQ418" s="136" t="s">
        <v>11848</v>
      </c>
      <c r="AR418" s="136" t="s">
        <v>11849</v>
      </c>
      <c r="AS418" s="136" t="s">
        <v>11850</v>
      </c>
      <c r="AT418" s="136" t="s">
        <v>11851</v>
      </c>
      <c r="AU418" s="136" t="s">
        <v>941</v>
      </c>
      <c r="AV418" s="136" t="s">
        <v>941</v>
      </c>
      <c r="AW418" s="136" t="s">
        <v>941</v>
      </c>
      <c r="AX418" s="136" t="s">
        <v>11855</v>
      </c>
      <c r="AY418" s="136" t="s">
        <v>11856</v>
      </c>
      <c r="AZ418" s="136" t="s">
        <v>948</v>
      </c>
      <c r="BA418" s="136" t="s">
        <v>11857</v>
      </c>
      <c r="BB418" s="136" t="s">
        <v>948</v>
      </c>
      <c r="BC418" s="136" t="s">
        <v>11857</v>
      </c>
      <c r="BD418" s="136" t="s">
        <v>11858</v>
      </c>
      <c r="BE418" s="136" t="s">
        <v>11859</v>
      </c>
      <c r="BF418" s="136" t="s">
        <v>11860</v>
      </c>
      <c r="BG418" s="136" t="s">
        <v>11861</v>
      </c>
      <c r="BH418" s="136" t="s">
        <v>1191</v>
      </c>
      <c r="BI418" s="136" t="s">
        <v>1435</v>
      </c>
      <c r="BJ418" s="136" t="s">
        <v>11862</v>
      </c>
      <c r="BK418" s="136" t="s">
        <v>941</v>
      </c>
      <c r="BL418" s="136" t="s">
        <v>941</v>
      </c>
      <c r="BM418" s="136" t="s">
        <v>941</v>
      </c>
      <c r="BN418" s="136" t="s">
        <v>941</v>
      </c>
      <c r="BO418" s="136" t="s">
        <v>941</v>
      </c>
      <c r="BP418" s="136" t="s">
        <v>941</v>
      </c>
      <c r="BQ418" s="136" t="s">
        <v>941</v>
      </c>
      <c r="BR418" s="136" t="s">
        <v>941</v>
      </c>
      <c r="BS418" s="136" t="s">
        <v>941</v>
      </c>
      <c r="BT418" s="136" t="s">
        <v>941</v>
      </c>
      <c r="BU418" s="136" t="s">
        <v>941</v>
      </c>
      <c r="BV418" s="136" t="s">
        <v>941</v>
      </c>
      <c r="BW418" s="136" t="s">
        <v>941</v>
      </c>
      <c r="BX418" s="136" t="s">
        <v>941</v>
      </c>
      <c r="BY418" s="136" t="s">
        <v>941</v>
      </c>
      <c r="BZ418" s="136" t="s">
        <v>941</v>
      </c>
      <c r="CA418" s="136" t="s">
        <v>941</v>
      </c>
      <c r="CB418" s="136" t="s">
        <v>948</v>
      </c>
      <c r="CC418" s="136" t="s">
        <v>948</v>
      </c>
      <c r="CD418" s="136" t="s">
        <v>941</v>
      </c>
      <c r="CE418" s="136" t="s">
        <v>948</v>
      </c>
      <c r="CF418" s="136" t="s">
        <v>941</v>
      </c>
      <c r="CG418" s="136" t="s">
        <v>948</v>
      </c>
      <c r="CH418" s="136" t="s">
        <v>948</v>
      </c>
      <c r="CI418" s="136" t="s">
        <v>941</v>
      </c>
      <c r="CJ418" s="136" t="s">
        <v>941</v>
      </c>
      <c r="CK418" s="136" t="s">
        <v>941</v>
      </c>
      <c r="CL418" s="136" t="s">
        <v>941</v>
      </c>
      <c r="CM418" s="136" t="s">
        <v>941</v>
      </c>
      <c r="CN418" s="136" t="s">
        <v>948</v>
      </c>
      <c r="CO418" s="136" t="s">
        <v>540</v>
      </c>
      <c r="CP418" s="136" t="s">
        <v>941</v>
      </c>
      <c r="CQ418" s="136" t="s">
        <v>941</v>
      </c>
      <c r="CR418" s="136" t="s">
        <v>941</v>
      </c>
      <c r="CS418" s="136" t="s">
        <v>941</v>
      </c>
      <c r="CT418" s="136" t="s">
        <v>941</v>
      </c>
      <c r="CU418" s="136" t="s">
        <v>941</v>
      </c>
      <c r="CV418" s="136" t="s">
        <v>941</v>
      </c>
      <c r="CW418" s="136" t="s">
        <v>941</v>
      </c>
      <c r="CX418" s="136" t="s">
        <v>941</v>
      </c>
      <c r="CY418" s="136" t="s">
        <v>941</v>
      </c>
      <c r="CZ418" s="136" t="s">
        <v>941</v>
      </c>
      <c r="DA418" s="136" t="s">
        <v>941</v>
      </c>
      <c r="DB418" s="136" t="s">
        <v>941</v>
      </c>
      <c r="DC418" s="136" t="s">
        <v>941</v>
      </c>
      <c r="DD418" s="136" t="s">
        <v>941</v>
      </c>
      <c r="DE418" s="136" t="s">
        <v>941</v>
      </c>
      <c r="DF418" s="136" t="s">
        <v>941</v>
      </c>
      <c r="DG418" s="136" t="s">
        <v>941</v>
      </c>
      <c r="DH418" s="136" t="s">
        <v>941</v>
      </c>
      <c r="DI418" s="136" t="s">
        <v>941</v>
      </c>
      <c r="DJ418" s="136" t="s">
        <v>1353</v>
      </c>
      <c r="DK418" s="137">
        <v>42776.444062499999</v>
      </c>
      <c r="DL418" s="136" t="s">
        <v>1353</v>
      </c>
      <c r="DM418" s="137">
        <v>42776.444062499999</v>
      </c>
      <c r="DN418" s="133">
        <v>42086.603483796294</v>
      </c>
      <c r="DO418" s="132" t="s">
        <v>957</v>
      </c>
      <c r="DP418" s="133">
        <v>42086.603483796294</v>
      </c>
    </row>
    <row r="419" spans="1:120" ht="43.5" x14ac:dyDescent="0.35">
      <c r="A419" s="135">
        <v>421</v>
      </c>
      <c r="B419" s="136" t="s">
        <v>4364</v>
      </c>
      <c r="C419" s="135">
        <v>469</v>
      </c>
      <c r="D419" s="135" t="b">
        <v>1</v>
      </c>
      <c r="E419" s="136" t="s">
        <v>941</v>
      </c>
      <c r="F419" s="136" t="s">
        <v>2276</v>
      </c>
      <c r="G419" s="136" t="s">
        <v>1104</v>
      </c>
      <c r="H419" s="136" t="s">
        <v>2277</v>
      </c>
      <c r="I419" s="136" t="s">
        <v>11863</v>
      </c>
      <c r="J419" s="136" t="s">
        <v>2276</v>
      </c>
      <c r="K419" s="136" t="s">
        <v>497</v>
      </c>
      <c r="L419" s="136" t="s">
        <v>2277</v>
      </c>
      <c r="M419" s="136" t="s">
        <v>2278</v>
      </c>
      <c r="N419" s="136" t="s">
        <v>2279</v>
      </c>
      <c r="O419" s="136" t="s">
        <v>11864</v>
      </c>
      <c r="P419" s="136" t="s">
        <v>11865</v>
      </c>
      <c r="Q419" s="136" t="s">
        <v>11866</v>
      </c>
      <c r="R419" s="136" t="s">
        <v>11867</v>
      </c>
      <c r="S419" s="136" t="s">
        <v>11868</v>
      </c>
      <c r="T419" s="136" t="s">
        <v>11869</v>
      </c>
      <c r="U419" s="136" t="s">
        <v>11870</v>
      </c>
      <c r="V419" s="136" t="s">
        <v>11871</v>
      </c>
      <c r="W419" s="136" t="s">
        <v>11872</v>
      </c>
      <c r="X419" s="136" t="s">
        <v>11873</v>
      </c>
      <c r="Y419" s="136" t="s">
        <v>11874</v>
      </c>
      <c r="Z419" s="136" t="s">
        <v>11875</v>
      </c>
      <c r="AA419" s="136" t="s">
        <v>11876</v>
      </c>
      <c r="AB419" s="136" t="s">
        <v>11877</v>
      </c>
      <c r="AC419" s="136" t="s">
        <v>4189</v>
      </c>
      <c r="AD419" s="136" t="s">
        <v>11878</v>
      </c>
      <c r="AE419" s="136" t="s">
        <v>11879</v>
      </c>
      <c r="AF419" s="136" t="s">
        <v>11880</v>
      </c>
      <c r="AG419" s="136" t="s">
        <v>987</v>
      </c>
      <c r="AH419" s="136" t="s">
        <v>11881</v>
      </c>
      <c r="AI419" s="136" t="s">
        <v>11882</v>
      </c>
      <c r="AJ419" s="136" t="s">
        <v>1589</v>
      </c>
      <c r="AK419" s="136" t="s">
        <v>1483</v>
      </c>
      <c r="AL419" s="136" t="s">
        <v>941</v>
      </c>
      <c r="AM419" s="136" t="s">
        <v>11883</v>
      </c>
      <c r="AN419" s="136" t="s">
        <v>941</v>
      </c>
      <c r="AO419" s="136" t="s">
        <v>941</v>
      </c>
      <c r="AP419" s="136" t="s">
        <v>941</v>
      </c>
      <c r="AQ419" s="136" t="s">
        <v>941</v>
      </c>
      <c r="AR419" s="136" t="s">
        <v>941</v>
      </c>
      <c r="AS419" s="136" t="s">
        <v>941</v>
      </c>
      <c r="AT419" s="136" t="s">
        <v>941</v>
      </c>
      <c r="AU419" s="136" t="s">
        <v>941</v>
      </c>
      <c r="AV419" s="136" t="s">
        <v>941</v>
      </c>
      <c r="AW419" s="136" t="s">
        <v>941</v>
      </c>
      <c r="AX419" s="136" t="s">
        <v>941</v>
      </c>
      <c r="AY419" s="136" t="s">
        <v>941</v>
      </c>
      <c r="AZ419" s="136" t="s">
        <v>941</v>
      </c>
      <c r="BA419" s="136" t="s">
        <v>941</v>
      </c>
      <c r="BB419" s="136" t="s">
        <v>941</v>
      </c>
      <c r="BC419" s="136" t="s">
        <v>941</v>
      </c>
      <c r="BD419" s="136" t="s">
        <v>941</v>
      </c>
      <c r="BE419" s="136" t="s">
        <v>941</v>
      </c>
      <c r="BF419" s="136" t="s">
        <v>941</v>
      </c>
      <c r="BG419" s="136" t="s">
        <v>941</v>
      </c>
      <c r="BH419" s="136" t="s">
        <v>941</v>
      </c>
      <c r="BI419" s="136" t="s">
        <v>941</v>
      </c>
      <c r="BJ419" s="136" t="s">
        <v>941</v>
      </c>
      <c r="BK419" s="136" t="s">
        <v>941</v>
      </c>
      <c r="BL419" s="136" t="s">
        <v>941</v>
      </c>
      <c r="BM419" s="136" t="s">
        <v>941</v>
      </c>
      <c r="BN419" s="136" t="s">
        <v>941</v>
      </c>
      <c r="BO419" s="136" t="s">
        <v>941</v>
      </c>
      <c r="BP419" s="136" t="s">
        <v>941</v>
      </c>
      <c r="BQ419" s="136" t="s">
        <v>941</v>
      </c>
      <c r="BR419" s="136" t="s">
        <v>941</v>
      </c>
      <c r="BS419" s="136" t="s">
        <v>941</v>
      </c>
      <c r="BT419" s="136" t="s">
        <v>941</v>
      </c>
      <c r="BU419" s="136" t="s">
        <v>941</v>
      </c>
      <c r="BV419" s="136" t="s">
        <v>941</v>
      </c>
      <c r="BW419" s="136" t="s">
        <v>941</v>
      </c>
      <c r="BX419" s="136" t="s">
        <v>941</v>
      </c>
      <c r="BY419" s="136" t="s">
        <v>941</v>
      </c>
      <c r="BZ419" s="136" t="s">
        <v>941</v>
      </c>
      <c r="CA419" s="136" t="s">
        <v>941</v>
      </c>
      <c r="CB419" s="136" t="s">
        <v>948</v>
      </c>
      <c r="CC419" s="136" t="s">
        <v>948</v>
      </c>
      <c r="CD419" s="136" t="s">
        <v>941</v>
      </c>
      <c r="CE419" s="136" t="s">
        <v>948</v>
      </c>
      <c r="CF419" s="136" t="s">
        <v>941</v>
      </c>
      <c r="CG419" s="136" t="s">
        <v>948</v>
      </c>
      <c r="CH419" s="136" t="s">
        <v>948</v>
      </c>
      <c r="CI419" s="136" t="s">
        <v>941</v>
      </c>
      <c r="CJ419" s="136" t="s">
        <v>941</v>
      </c>
      <c r="CK419" s="136" t="s">
        <v>941</v>
      </c>
      <c r="CL419" s="136" t="s">
        <v>941</v>
      </c>
      <c r="CM419" s="136" t="s">
        <v>941</v>
      </c>
      <c r="CN419" s="136" t="s">
        <v>948</v>
      </c>
      <c r="CO419" s="136" t="s">
        <v>540</v>
      </c>
      <c r="CP419" s="136" t="s">
        <v>941</v>
      </c>
      <c r="CQ419" s="136" t="s">
        <v>941</v>
      </c>
      <c r="CR419" s="136" t="s">
        <v>941</v>
      </c>
      <c r="CS419" s="136" t="s">
        <v>941</v>
      </c>
      <c r="CT419" s="136" t="s">
        <v>941</v>
      </c>
      <c r="CU419" s="136" t="s">
        <v>941</v>
      </c>
      <c r="CV419" s="136" t="s">
        <v>941</v>
      </c>
      <c r="CW419" s="136" t="s">
        <v>941</v>
      </c>
      <c r="CX419" s="136" t="s">
        <v>941</v>
      </c>
      <c r="CY419" s="136" t="s">
        <v>941</v>
      </c>
      <c r="CZ419" s="136" t="s">
        <v>941</v>
      </c>
      <c r="DA419" s="136" t="s">
        <v>941</v>
      </c>
      <c r="DB419" s="136" t="s">
        <v>941</v>
      </c>
      <c r="DC419" s="136" t="s">
        <v>941</v>
      </c>
      <c r="DD419" s="136" t="s">
        <v>941</v>
      </c>
      <c r="DE419" s="136" t="s">
        <v>941</v>
      </c>
      <c r="DF419" s="136" t="s">
        <v>941</v>
      </c>
      <c r="DG419" s="136" t="s">
        <v>941</v>
      </c>
      <c r="DH419" s="136" t="s">
        <v>941</v>
      </c>
      <c r="DI419" s="136" t="s">
        <v>941</v>
      </c>
      <c r="DJ419" s="136" t="s">
        <v>1692</v>
      </c>
      <c r="DK419" s="137">
        <v>42776.597187500003</v>
      </c>
      <c r="DL419" s="136" t="s">
        <v>1692</v>
      </c>
      <c r="DM419" s="137">
        <v>42776.597187500003</v>
      </c>
      <c r="DN419" s="133">
        <v>42086.603518518517</v>
      </c>
      <c r="DO419" s="132" t="s">
        <v>957</v>
      </c>
      <c r="DP419" s="133">
        <v>42086.603518518517</v>
      </c>
    </row>
    <row r="420" spans="1:120" ht="87" x14ac:dyDescent="0.35">
      <c r="A420" s="135">
        <v>422</v>
      </c>
      <c r="B420" s="136" t="s">
        <v>4364</v>
      </c>
      <c r="C420" s="135">
        <v>294</v>
      </c>
      <c r="D420" s="135" t="b">
        <v>1</v>
      </c>
      <c r="E420" s="136" t="s">
        <v>941</v>
      </c>
      <c r="F420" s="136" t="s">
        <v>2166</v>
      </c>
      <c r="G420" s="136" t="s">
        <v>989</v>
      </c>
      <c r="H420" s="136" t="s">
        <v>2167</v>
      </c>
      <c r="I420" s="136" t="s">
        <v>11716</v>
      </c>
      <c r="J420" s="136" t="s">
        <v>2166</v>
      </c>
      <c r="K420" s="136" t="s">
        <v>468</v>
      </c>
      <c r="L420" s="136" t="s">
        <v>2167</v>
      </c>
      <c r="M420" s="136" t="s">
        <v>2168</v>
      </c>
      <c r="N420" s="136" t="s">
        <v>2169</v>
      </c>
      <c r="O420" s="136" t="s">
        <v>11884</v>
      </c>
      <c r="P420" s="136" t="s">
        <v>11885</v>
      </c>
      <c r="Q420" s="136" t="s">
        <v>2170</v>
      </c>
      <c r="R420" s="136" t="s">
        <v>2171</v>
      </c>
      <c r="S420" s="136" t="s">
        <v>11886</v>
      </c>
      <c r="T420" s="136" t="s">
        <v>11887</v>
      </c>
      <c r="U420" s="136" t="s">
        <v>11888</v>
      </c>
      <c r="V420" s="136" t="s">
        <v>2171</v>
      </c>
      <c r="W420" s="136" t="s">
        <v>2172</v>
      </c>
      <c r="X420" s="136" t="s">
        <v>2173</v>
      </c>
      <c r="Y420" s="136" t="s">
        <v>11889</v>
      </c>
      <c r="Z420" s="136" t="s">
        <v>11890</v>
      </c>
      <c r="AA420" s="136" t="s">
        <v>11891</v>
      </c>
      <c r="AB420" s="136" t="s">
        <v>11892</v>
      </c>
      <c r="AC420" s="136" t="s">
        <v>11893</v>
      </c>
      <c r="AD420" s="136" t="s">
        <v>11894</v>
      </c>
      <c r="AE420" s="136" t="s">
        <v>11895</v>
      </c>
      <c r="AF420" s="136" t="s">
        <v>11896</v>
      </c>
      <c r="AG420" s="136" t="s">
        <v>1263</v>
      </c>
      <c r="AH420" s="136" t="s">
        <v>11897</v>
      </c>
      <c r="AI420" s="136" t="s">
        <v>11898</v>
      </c>
      <c r="AJ420" s="136" t="s">
        <v>2608</v>
      </c>
      <c r="AK420" s="136" t="s">
        <v>948</v>
      </c>
      <c r="AL420" s="136" t="s">
        <v>941</v>
      </c>
      <c r="AM420" s="136" t="s">
        <v>11899</v>
      </c>
      <c r="AN420" s="136" t="s">
        <v>941</v>
      </c>
      <c r="AO420" s="136" t="s">
        <v>941</v>
      </c>
      <c r="AP420" s="136" t="s">
        <v>941</v>
      </c>
      <c r="AQ420" s="136" t="s">
        <v>941</v>
      </c>
      <c r="AR420" s="136" t="s">
        <v>941</v>
      </c>
      <c r="AS420" s="136" t="s">
        <v>941</v>
      </c>
      <c r="AT420" s="136" t="s">
        <v>941</v>
      </c>
      <c r="AU420" s="136" t="s">
        <v>941</v>
      </c>
      <c r="AV420" s="136" t="s">
        <v>941</v>
      </c>
      <c r="AW420" s="136" t="s">
        <v>941</v>
      </c>
      <c r="AX420" s="136" t="s">
        <v>941</v>
      </c>
      <c r="AY420" s="136" t="s">
        <v>941</v>
      </c>
      <c r="AZ420" s="136" t="s">
        <v>941</v>
      </c>
      <c r="BA420" s="136" t="s">
        <v>941</v>
      </c>
      <c r="BB420" s="136" t="s">
        <v>941</v>
      </c>
      <c r="BC420" s="136" t="s">
        <v>941</v>
      </c>
      <c r="BD420" s="136" t="s">
        <v>941</v>
      </c>
      <c r="BE420" s="136" t="s">
        <v>941</v>
      </c>
      <c r="BF420" s="136" t="s">
        <v>941</v>
      </c>
      <c r="BG420" s="136" t="s">
        <v>941</v>
      </c>
      <c r="BH420" s="136" t="s">
        <v>941</v>
      </c>
      <c r="BI420" s="136" t="s">
        <v>941</v>
      </c>
      <c r="BJ420" s="136" t="s">
        <v>941</v>
      </c>
      <c r="BK420" s="136" t="s">
        <v>11900</v>
      </c>
      <c r="BL420" s="136" t="s">
        <v>941</v>
      </c>
      <c r="BM420" s="136" t="s">
        <v>941</v>
      </c>
      <c r="BN420" s="136" t="s">
        <v>941</v>
      </c>
      <c r="BO420" s="136" t="s">
        <v>941</v>
      </c>
      <c r="BP420" s="136" t="s">
        <v>941</v>
      </c>
      <c r="BQ420" s="136" t="s">
        <v>941</v>
      </c>
      <c r="BR420" s="136" t="s">
        <v>941</v>
      </c>
      <c r="BS420" s="136" t="s">
        <v>941</v>
      </c>
      <c r="BT420" s="136" t="s">
        <v>941</v>
      </c>
      <c r="BU420" s="136" t="s">
        <v>941</v>
      </c>
      <c r="BV420" s="136" t="s">
        <v>941</v>
      </c>
      <c r="BW420" s="136" t="s">
        <v>941</v>
      </c>
      <c r="BX420" s="136" t="s">
        <v>941</v>
      </c>
      <c r="BY420" s="136" t="s">
        <v>941</v>
      </c>
      <c r="BZ420" s="136" t="s">
        <v>941</v>
      </c>
      <c r="CA420" s="136" t="s">
        <v>941</v>
      </c>
      <c r="CB420" s="136" t="s">
        <v>11900</v>
      </c>
      <c r="CC420" s="136" t="s">
        <v>948</v>
      </c>
      <c r="CD420" s="136" t="s">
        <v>941</v>
      </c>
      <c r="CE420" s="136" t="s">
        <v>948</v>
      </c>
      <c r="CF420" s="136" t="s">
        <v>941</v>
      </c>
      <c r="CG420" s="136" t="s">
        <v>948</v>
      </c>
      <c r="CH420" s="136" t="s">
        <v>1227</v>
      </c>
      <c r="CI420" s="136" t="s">
        <v>11901</v>
      </c>
      <c r="CJ420" s="136" t="s">
        <v>2608</v>
      </c>
      <c r="CK420" s="136" t="s">
        <v>941</v>
      </c>
      <c r="CL420" s="136" t="s">
        <v>941</v>
      </c>
      <c r="CM420" s="136" t="s">
        <v>11902</v>
      </c>
      <c r="CN420" s="136" t="s">
        <v>11901</v>
      </c>
      <c r="CO420" s="136" t="s">
        <v>11903</v>
      </c>
      <c r="CP420" s="136" t="s">
        <v>941</v>
      </c>
      <c r="CQ420" s="136" t="s">
        <v>941</v>
      </c>
      <c r="CR420" s="136" t="s">
        <v>941</v>
      </c>
      <c r="CS420" s="136" t="s">
        <v>941</v>
      </c>
      <c r="CT420" s="136" t="s">
        <v>941</v>
      </c>
      <c r="CU420" s="136" t="s">
        <v>941</v>
      </c>
      <c r="CV420" s="136" t="s">
        <v>941</v>
      </c>
      <c r="CW420" s="136" t="s">
        <v>941</v>
      </c>
      <c r="CX420" s="136" t="s">
        <v>941</v>
      </c>
      <c r="CY420" s="136" t="s">
        <v>941</v>
      </c>
      <c r="CZ420" s="136" t="s">
        <v>941</v>
      </c>
      <c r="DA420" s="136" t="s">
        <v>941</v>
      </c>
      <c r="DB420" s="136" t="s">
        <v>941</v>
      </c>
      <c r="DC420" s="136" t="s">
        <v>941</v>
      </c>
      <c r="DD420" s="136" t="s">
        <v>941</v>
      </c>
      <c r="DE420" s="136" t="s">
        <v>941</v>
      </c>
      <c r="DF420" s="136" t="s">
        <v>941</v>
      </c>
      <c r="DG420" s="136" t="s">
        <v>941</v>
      </c>
      <c r="DH420" s="136" t="s">
        <v>941</v>
      </c>
      <c r="DI420" s="136" t="s">
        <v>941</v>
      </c>
      <c r="DJ420" s="136" t="s">
        <v>1692</v>
      </c>
      <c r="DK420" s="137">
        <v>42776.600277777776</v>
      </c>
      <c r="DL420" s="136" t="s">
        <v>1692</v>
      </c>
      <c r="DM420" s="137">
        <v>42776.600277777776</v>
      </c>
      <c r="DN420" s="133">
        <v>42086.603530092594</v>
      </c>
      <c r="DO420" s="132" t="s">
        <v>957</v>
      </c>
      <c r="DP420" s="133">
        <v>42086.603530092594</v>
      </c>
    </row>
    <row r="421" spans="1:120" ht="159.5" x14ac:dyDescent="0.35">
      <c r="A421" s="135">
        <v>423</v>
      </c>
      <c r="B421" s="136" t="s">
        <v>4364</v>
      </c>
      <c r="C421" s="135">
        <v>57</v>
      </c>
      <c r="D421" s="135" t="b">
        <v>1</v>
      </c>
      <c r="E421" s="136" t="s">
        <v>941</v>
      </c>
      <c r="F421" s="136" t="s">
        <v>11904</v>
      </c>
      <c r="G421" s="136" t="s">
        <v>1243</v>
      </c>
      <c r="H421" s="136" t="s">
        <v>11905</v>
      </c>
      <c r="I421" s="136" t="s">
        <v>11863</v>
      </c>
      <c r="J421" s="136" t="s">
        <v>11906</v>
      </c>
      <c r="K421" s="136" t="s">
        <v>95</v>
      </c>
      <c r="L421" s="136" t="s">
        <v>11905</v>
      </c>
      <c r="M421" s="136" t="s">
        <v>11907</v>
      </c>
      <c r="N421" s="136" t="s">
        <v>11908</v>
      </c>
      <c r="O421" s="136" t="s">
        <v>11909</v>
      </c>
      <c r="P421" s="136" t="s">
        <v>11910</v>
      </c>
      <c r="Q421" s="136" t="s">
        <v>11911</v>
      </c>
      <c r="R421" s="136" t="s">
        <v>11912</v>
      </c>
      <c r="S421" s="136" t="s">
        <v>11913</v>
      </c>
      <c r="T421" s="136" t="s">
        <v>11914</v>
      </c>
      <c r="U421" s="136" t="s">
        <v>11915</v>
      </c>
      <c r="V421" s="136" t="s">
        <v>948</v>
      </c>
      <c r="W421" s="136" t="s">
        <v>948</v>
      </c>
      <c r="X421" s="136" t="s">
        <v>948</v>
      </c>
      <c r="Y421" s="136" t="s">
        <v>11916</v>
      </c>
      <c r="Z421" s="136" t="s">
        <v>11917</v>
      </c>
      <c r="AA421" s="136" t="s">
        <v>4024</v>
      </c>
      <c r="AB421" s="136" t="s">
        <v>11918</v>
      </c>
      <c r="AC421" s="136" t="s">
        <v>11919</v>
      </c>
      <c r="AD421" s="136" t="s">
        <v>11920</v>
      </c>
      <c r="AE421" s="136" t="s">
        <v>11921</v>
      </c>
      <c r="AF421" s="136" t="s">
        <v>11922</v>
      </c>
      <c r="AG421" s="136" t="s">
        <v>1094</v>
      </c>
      <c r="AH421" s="136" t="s">
        <v>11923</v>
      </c>
      <c r="AI421" s="136" t="s">
        <v>11924</v>
      </c>
      <c r="AJ421" s="136" t="s">
        <v>1466</v>
      </c>
      <c r="AK421" s="136" t="s">
        <v>3629</v>
      </c>
      <c r="AL421" s="136" t="s">
        <v>941</v>
      </c>
      <c r="AM421" s="136" t="s">
        <v>11925</v>
      </c>
      <c r="AN421" s="136" t="s">
        <v>941</v>
      </c>
      <c r="AO421" s="136" t="s">
        <v>941</v>
      </c>
      <c r="AP421" s="136" t="s">
        <v>941</v>
      </c>
      <c r="AQ421" s="136" t="s">
        <v>941</v>
      </c>
      <c r="AR421" s="136" t="s">
        <v>941</v>
      </c>
      <c r="AS421" s="136" t="s">
        <v>941</v>
      </c>
      <c r="AT421" s="136" t="s">
        <v>941</v>
      </c>
      <c r="AU421" s="136" t="s">
        <v>941</v>
      </c>
      <c r="AV421" s="136" t="s">
        <v>941</v>
      </c>
      <c r="AW421" s="136" t="s">
        <v>941</v>
      </c>
      <c r="AX421" s="136" t="s">
        <v>941</v>
      </c>
      <c r="AY421" s="136" t="s">
        <v>941</v>
      </c>
      <c r="AZ421" s="136" t="s">
        <v>941</v>
      </c>
      <c r="BA421" s="136" t="s">
        <v>941</v>
      </c>
      <c r="BB421" s="136" t="s">
        <v>941</v>
      </c>
      <c r="BC421" s="136" t="s">
        <v>941</v>
      </c>
      <c r="BD421" s="136" t="s">
        <v>941</v>
      </c>
      <c r="BE421" s="136" t="s">
        <v>941</v>
      </c>
      <c r="BF421" s="136" t="s">
        <v>941</v>
      </c>
      <c r="BG421" s="136" t="s">
        <v>941</v>
      </c>
      <c r="BH421" s="136" t="s">
        <v>941</v>
      </c>
      <c r="BI421" s="136" t="s">
        <v>941</v>
      </c>
      <c r="BJ421" s="136" t="s">
        <v>941</v>
      </c>
      <c r="BK421" s="136" t="s">
        <v>941</v>
      </c>
      <c r="BL421" s="136" t="s">
        <v>941</v>
      </c>
      <c r="BM421" s="136" t="s">
        <v>941</v>
      </c>
      <c r="BN421" s="136" t="s">
        <v>941</v>
      </c>
      <c r="BO421" s="136" t="s">
        <v>941</v>
      </c>
      <c r="BP421" s="136" t="s">
        <v>941</v>
      </c>
      <c r="BQ421" s="136" t="s">
        <v>941</v>
      </c>
      <c r="BR421" s="136" t="s">
        <v>941</v>
      </c>
      <c r="BS421" s="136" t="s">
        <v>941</v>
      </c>
      <c r="BT421" s="136" t="s">
        <v>941</v>
      </c>
      <c r="BU421" s="136" t="s">
        <v>941</v>
      </c>
      <c r="BV421" s="136" t="s">
        <v>941</v>
      </c>
      <c r="BW421" s="136" t="s">
        <v>941</v>
      </c>
      <c r="BX421" s="136" t="s">
        <v>941</v>
      </c>
      <c r="BY421" s="136" t="s">
        <v>941</v>
      </c>
      <c r="BZ421" s="136" t="s">
        <v>941</v>
      </c>
      <c r="CA421" s="136" t="s">
        <v>941</v>
      </c>
      <c r="CB421" s="136" t="s">
        <v>948</v>
      </c>
      <c r="CC421" s="136" t="s">
        <v>948</v>
      </c>
      <c r="CD421" s="136" t="s">
        <v>941</v>
      </c>
      <c r="CE421" s="136" t="s">
        <v>948</v>
      </c>
      <c r="CF421" s="136" t="s">
        <v>941</v>
      </c>
      <c r="CG421" s="136" t="s">
        <v>948</v>
      </c>
      <c r="CH421" s="136" t="s">
        <v>948</v>
      </c>
      <c r="CI421" s="136" t="s">
        <v>941</v>
      </c>
      <c r="CJ421" s="136" t="s">
        <v>941</v>
      </c>
      <c r="CK421" s="136" t="s">
        <v>941</v>
      </c>
      <c r="CL421" s="136" t="s">
        <v>941</v>
      </c>
      <c r="CM421" s="136" t="s">
        <v>941</v>
      </c>
      <c r="CN421" s="136" t="s">
        <v>948</v>
      </c>
      <c r="CO421" s="136" t="s">
        <v>540</v>
      </c>
      <c r="CP421" s="136" t="s">
        <v>941</v>
      </c>
      <c r="CQ421" s="136" t="s">
        <v>941</v>
      </c>
      <c r="CR421" s="136" t="s">
        <v>941</v>
      </c>
      <c r="CS421" s="136" t="s">
        <v>941</v>
      </c>
      <c r="CT421" s="136" t="s">
        <v>941</v>
      </c>
      <c r="CU421" s="136" t="s">
        <v>941</v>
      </c>
      <c r="CV421" s="136" t="s">
        <v>941</v>
      </c>
      <c r="CW421" s="136" t="s">
        <v>941</v>
      </c>
      <c r="CX421" s="136" t="s">
        <v>941</v>
      </c>
      <c r="CY421" s="136" t="s">
        <v>941</v>
      </c>
      <c r="CZ421" s="136" t="s">
        <v>941</v>
      </c>
      <c r="DA421" s="136" t="s">
        <v>941</v>
      </c>
      <c r="DB421" s="136" t="s">
        <v>11926</v>
      </c>
      <c r="DC421" s="136" t="s">
        <v>11927</v>
      </c>
      <c r="DD421" s="136" t="s">
        <v>11928</v>
      </c>
      <c r="DE421" s="136" t="s">
        <v>941</v>
      </c>
      <c r="DF421" s="136" t="s">
        <v>941</v>
      </c>
      <c r="DG421" s="136" t="s">
        <v>941</v>
      </c>
      <c r="DH421" s="136" t="s">
        <v>941</v>
      </c>
      <c r="DI421" s="136" t="s">
        <v>941</v>
      </c>
      <c r="DJ421" s="136" t="s">
        <v>1692</v>
      </c>
      <c r="DK421" s="137">
        <v>42776.603842592594</v>
      </c>
      <c r="DL421" s="136" t="s">
        <v>1692</v>
      </c>
      <c r="DM421" s="137">
        <v>42776.603842592594</v>
      </c>
      <c r="DN421" s="133">
        <v>42086.605092592596</v>
      </c>
      <c r="DO421" s="132" t="s">
        <v>957</v>
      </c>
      <c r="DP421" s="133">
        <v>42086.605092592596</v>
      </c>
    </row>
    <row r="422" spans="1:120" ht="43.5" x14ac:dyDescent="0.35">
      <c r="A422" s="135">
        <v>424</v>
      </c>
      <c r="B422" s="136" t="s">
        <v>4364</v>
      </c>
      <c r="C422" s="135">
        <v>364</v>
      </c>
      <c r="D422" s="135" t="b">
        <v>1</v>
      </c>
      <c r="E422" s="136" t="s">
        <v>941</v>
      </c>
      <c r="F422" s="136" t="s">
        <v>1009</v>
      </c>
      <c r="G422" s="136" t="s">
        <v>1010</v>
      </c>
      <c r="H422" s="136" t="s">
        <v>1011</v>
      </c>
      <c r="I422" s="136" t="s">
        <v>4875</v>
      </c>
      <c r="J422" s="136" t="s">
        <v>1345</v>
      </c>
      <c r="K422" s="136" t="s">
        <v>37</v>
      </c>
      <c r="L422" s="136" t="s">
        <v>1346</v>
      </c>
      <c r="M422" s="136" t="s">
        <v>1012</v>
      </c>
      <c r="N422" s="136" t="s">
        <v>1013</v>
      </c>
      <c r="O422" s="136" t="s">
        <v>11929</v>
      </c>
      <c r="P422" s="136" t="s">
        <v>11930</v>
      </c>
      <c r="Q422" s="136" t="s">
        <v>11931</v>
      </c>
      <c r="R422" s="136" t="s">
        <v>948</v>
      </c>
      <c r="S422" s="136" t="s">
        <v>11932</v>
      </c>
      <c r="T422" s="136" t="s">
        <v>11933</v>
      </c>
      <c r="U422" s="136" t="s">
        <v>11934</v>
      </c>
      <c r="V422" s="136" t="s">
        <v>948</v>
      </c>
      <c r="W422" s="136" t="s">
        <v>948</v>
      </c>
      <c r="X422" s="136" t="s">
        <v>948</v>
      </c>
      <c r="Y422" s="136" t="s">
        <v>11935</v>
      </c>
      <c r="Z422" s="136" t="s">
        <v>11936</v>
      </c>
      <c r="AA422" s="136" t="s">
        <v>948</v>
      </c>
      <c r="AB422" s="136" t="s">
        <v>11937</v>
      </c>
      <c r="AC422" s="136" t="s">
        <v>3697</v>
      </c>
      <c r="AD422" s="136" t="s">
        <v>11938</v>
      </c>
      <c r="AE422" s="136" t="s">
        <v>11939</v>
      </c>
      <c r="AF422" s="136" t="s">
        <v>11940</v>
      </c>
      <c r="AG422" s="136" t="s">
        <v>1014</v>
      </c>
      <c r="AH422" s="136" t="s">
        <v>11941</v>
      </c>
      <c r="AI422" s="136" t="s">
        <v>948</v>
      </c>
      <c r="AJ422" s="136" t="s">
        <v>11942</v>
      </c>
      <c r="AK422" s="136" t="s">
        <v>948</v>
      </c>
      <c r="AL422" s="136" t="s">
        <v>941</v>
      </c>
      <c r="AM422" s="136" t="s">
        <v>11943</v>
      </c>
      <c r="AN422" s="136" t="s">
        <v>11929</v>
      </c>
      <c r="AO422" s="136" t="s">
        <v>11930</v>
      </c>
      <c r="AP422" s="136" t="s">
        <v>11931</v>
      </c>
      <c r="AQ422" s="136" t="s">
        <v>948</v>
      </c>
      <c r="AR422" s="136" t="s">
        <v>11932</v>
      </c>
      <c r="AS422" s="136" t="s">
        <v>11933</v>
      </c>
      <c r="AT422" s="136" t="s">
        <v>11934</v>
      </c>
      <c r="AU422" s="136" t="s">
        <v>941</v>
      </c>
      <c r="AV422" s="136" t="s">
        <v>941</v>
      </c>
      <c r="AW422" s="136" t="s">
        <v>941</v>
      </c>
      <c r="AX422" s="136" t="s">
        <v>11935</v>
      </c>
      <c r="AY422" s="136" t="s">
        <v>11936</v>
      </c>
      <c r="AZ422" s="136" t="s">
        <v>948</v>
      </c>
      <c r="BA422" s="136" t="s">
        <v>11937</v>
      </c>
      <c r="BB422" s="136" t="s">
        <v>3697</v>
      </c>
      <c r="BC422" s="136" t="s">
        <v>11938</v>
      </c>
      <c r="BD422" s="136" t="s">
        <v>11939</v>
      </c>
      <c r="BE422" s="136" t="s">
        <v>11940</v>
      </c>
      <c r="BF422" s="136" t="s">
        <v>11941</v>
      </c>
      <c r="BG422" s="136" t="s">
        <v>948</v>
      </c>
      <c r="BH422" s="136" t="s">
        <v>11942</v>
      </c>
      <c r="BI422" s="136" t="s">
        <v>948</v>
      </c>
      <c r="BJ422" s="136" t="s">
        <v>11943</v>
      </c>
      <c r="BK422" s="136" t="s">
        <v>941</v>
      </c>
      <c r="BL422" s="136" t="s">
        <v>941</v>
      </c>
      <c r="BM422" s="136" t="s">
        <v>941</v>
      </c>
      <c r="BN422" s="136" t="s">
        <v>941</v>
      </c>
      <c r="BO422" s="136" t="s">
        <v>941</v>
      </c>
      <c r="BP422" s="136" t="s">
        <v>941</v>
      </c>
      <c r="BQ422" s="136" t="s">
        <v>941</v>
      </c>
      <c r="BR422" s="136" t="s">
        <v>941</v>
      </c>
      <c r="BS422" s="136" t="s">
        <v>941</v>
      </c>
      <c r="BT422" s="136" t="s">
        <v>941</v>
      </c>
      <c r="BU422" s="136" t="s">
        <v>941</v>
      </c>
      <c r="BV422" s="136" t="s">
        <v>941</v>
      </c>
      <c r="BW422" s="136" t="s">
        <v>941</v>
      </c>
      <c r="BX422" s="136" t="s">
        <v>941</v>
      </c>
      <c r="BY422" s="136" t="s">
        <v>941</v>
      </c>
      <c r="BZ422" s="136" t="s">
        <v>941</v>
      </c>
      <c r="CA422" s="136" t="s">
        <v>941</v>
      </c>
      <c r="CB422" s="136" t="s">
        <v>948</v>
      </c>
      <c r="CC422" s="136" t="s">
        <v>948</v>
      </c>
      <c r="CD422" s="136" t="s">
        <v>941</v>
      </c>
      <c r="CE422" s="136" t="s">
        <v>948</v>
      </c>
      <c r="CF422" s="136" t="s">
        <v>941</v>
      </c>
      <c r="CG422" s="136" t="s">
        <v>948</v>
      </c>
      <c r="CH422" s="136" t="s">
        <v>948</v>
      </c>
      <c r="CI422" s="136" t="s">
        <v>941</v>
      </c>
      <c r="CJ422" s="136" t="s">
        <v>941</v>
      </c>
      <c r="CK422" s="136" t="s">
        <v>941</v>
      </c>
      <c r="CL422" s="136" t="s">
        <v>941</v>
      </c>
      <c r="CM422" s="136" t="s">
        <v>941</v>
      </c>
      <c r="CN422" s="136" t="s">
        <v>948</v>
      </c>
      <c r="CO422" s="136" t="s">
        <v>540</v>
      </c>
      <c r="CP422" s="136" t="s">
        <v>941</v>
      </c>
      <c r="CQ422" s="136" t="s">
        <v>941</v>
      </c>
      <c r="CR422" s="136" t="s">
        <v>941</v>
      </c>
      <c r="CS422" s="136" t="s">
        <v>941</v>
      </c>
      <c r="CT422" s="136" t="s">
        <v>941</v>
      </c>
      <c r="CU422" s="136" t="s">
        <v>941</v>
      </c>
      <c r="CV422" s="136" t="s">
        <v>941</v>
      </c>
      <c r="CW422" s="136" t="s">
        <v>941</v>
      </c>
      <c r="CX422" s="136" t="s">
        <v>941</v>
      </c>
      <c r="CY422" s="136" t="s">
        <v>941</v>
      </c>
      <c r="CZ422" s="136" t="s">
        <v>941</v>
      </c>
      <c r="DA422" s="136" t="s">
        <v>941</v>
      </c>
      <c r="DB422" s="136" t="s">
        <v>941</v>
      </c>
      <c r="DC422" s="136" t="s">
        <v>941</v>
      </c>
      <c r="DD422" s="136" t="s">
        <v>941</v>
      </c>
      <c r="DE422" s="136" t="s">
        <v>941</v>
      </c>
      <c r="DF422" s="136" t="s">
        <v>941</v>
      </c>
      <c r="DG422" s="136" t="s">
        <v>941</v>
      </c>
      <c r="DH422" s="136" t="s">
        <v>941</v>
      </c>
      <c r="DI422" s="136" t="s">
        <v>941</v>
      </c>
      <c r="DJ422" s="136" t="s">
        <v>1353</v>
      </c>
      <c r="DK422" s="137">
        <v>42776.63925925926</v>
      </c>
      <c r="DL422" s="136" t="s">
        <v>1692</v>
      </c>
      <c r="DM422" s="137">
        <v>42829.474270833336</v>
      </c>
      <c r="DN422" s="133">
        <v>42086.605266203704</v>
      </c>
      <c r="DO422" s="132" t="s">
        <v>957</v>
      </c>
      <c r="DP422" s="133">
        <v>42086.605266203704</v>
      </c>
    </row>
    <row r="423" spans="1:120" ht="72.5" x14ac:dyDescent="0.35">
      <c r="A423" s="135">
        <v>425</v>
      </c>
      <c r="B423" s="136" t="s">
        <v>4364</v>
      </c>
      <c r="C423" s="135">
        <v>97</v>
      </c>
      <c r="D423" s="135" t="b">
        <v>1</v>
      </c>
      <c r="E423" s="136" t="s">
        <v>941</v>
      </c>
      <c r="F423" s="136" t="s">
        <v>11944</v>
      </c>
      <c r="G423" s="136" t="s">
        <v>943</v>
      </c>
      <c r="H423" s="136" t="s">
        <v>11945</v>
      </c>
      <c r="I423" s="136" t="s">
        <v>5839</v>
      </c>
      <c r="J423" s="136" t="s">
        <v>11946</v>
      </c>
      <c r="K423" s="136" t="s">
        <v>214</v>
      </c>
      <c r="L423" s="136" t="s">
        <v>11947</v>
      </c>
      <c r="M423" s="136" t="s">
        <v>11948</v>
      </c>
      <c r="N423" s="136" t="s">
        <v>11949</v>
      </c>
      <c r="O423" s="136" t="s">
        <v>11950</v>
      </c>
      <c r="P423" s="136" t="s">
        <v>11951</v>
      </c>
      <c r="Q423" s="136" t="s">
        <v>11952</v>
      </c>
      <c r="R423" s="136" t="s">
        <v>948</v>
      </c>
      <c r="S423" s="136" t="s">
        <v>11953</v>
      </c>
      <c r="T423" s="136" t="s">
        <v>11954</v>
      </c>
      <c r="U423" s="136" t="s">
        <v>11955</v>
      </c>
      <c r="V423" s="136" t="s">
        <v>948</v>
      </c>
      <c r="W423" s="136" t="s">
        <v>948</v>
      </c>
      <c r="X423" s="136" t="s">
        <v>948</v>
      </c>
      <c r="Y423" s="136" t="s">
        <v>11956</v>
      </c>
      <c r="Z423" s="136" t="s">
        <v>11957</v>
      </c>
      <c r="AA423" s="136" t="s">
        <v>11958</v>
      </c>
      <c r="AB423" s="136" t="s">
        <v>11959</v>
      </c>
      <c r="AC423" s="136" t="s">
        <v>948</v>
      </c>
      <c r="AD423" s="136" t="s">
        <v>11959</v>
      </c>
      <c r="AE423" s="136" t="s">
        <v>11960</v>
      </c>
      <c r="AF423" s="136" t="s">
        <v>11961</v>
      </c>
      <c r="AG423" s="136" t="s">
        <v>3531</v>
      </c>
      <c r="AH423" s="136" t="s">
        <v>11962</v>
      </c>
      <c r="AI423" s="136" t="s">
        <v>11963</v>
      </c>
      <c r="AJ423" s="136" t="s">
        <v>2577</v>
      </c>
      <c r="AK423" s="136" t="s">
        <v>2249</v>
      </c>
      <c r="AL423" s="136" t="s">
        <v>941</v>
      </c>
      <c r="AM423" s="136" t="s">
        <v>11964</v>
      </c>
      <c r="AN423" s="136" t="s">
        <v>11950</v>
      </c>
      <c r="AO423" s="136" t="s">
        <v>11951</v>
      </c>
      <c r="AP423" s="136" t="s">
        <v>11952</v>
      </c>
      <c r="AQ423" s="136" t="s">
        <v>948</v>
      </c>
      <c r="AR423" s="136" t="s">
        <v>11953</v>
      </c>
      <c r="AS423" s="136" t="s">
        <v>11965</v>
      </c>
      <c r="AT423" s="136" t="s">
        <v>11966</v>
      </c>
      <c r="AU423" s="136" t="s">
        <v>941</v>
      </c>
      <c r="AV423" s="136" t="s">
        <v>941</v>
      </c>
      <c r="AW423" s="136" t="s">
        <v>941</v>
      </c>
      <c r="AX423" s="136" t="s">
        <v>11956</v>
      </c>
      <c r="AY423" s="136" t="s">
        <v>11957</v>
      </c>
      <c r="AZ423" s="136" t="s">
        <v>11958</v>
      </c>
      <c r="BA423" s="136" t="s">
        <v>11959</v>
      </c>
      <c r="BB423" s="136" t="s">
        <v>11967</v>
      </c>
      <c r="BC423" s="136" t="s">
        <v>11968</v>
      </c>
      <c r="BD423" s="136" t="s">
        <v>11960</v>
      </c>
      <c r="BE423" s="136" t="s">
        <v>11961</v>
      </c>
      <c r="BF423" s="136" t="s">
        <v>11962</v>
      </c>
      <c r="BG423" s="136" t="s">
        <v>11963</v>
      </c>
      <c r="BH423" s="136" t="s">
        <v>2577</v>
      </c>
      <c r="BI423" s="136" t="s">
        <v>2249</v>
      </c>
      <c r="BJ423" s="136" t="s">
        <v>11964</v>
      </c>
      <c r="BK423" s="136" t="s">
        <v>11969</v>
      </c>
      <c r="BL423" s="136" t="s">
        <v>11970</v>
      </c>
      <c r="BM423" s="136" t="s">
        <v>941</v>
      </c>
      <c r="BN423" s="136" t="s">
        <v>941</v>
      </c>
      <c r="BO423" s="136" t="s">
        <v>3889</v>
      </c>
      <c r="BP423" s="136" t="s">
        <v>941</v>
      </c>
      <c r="BQ423" s="136" t="s">
        <v>1295</v>
      </c>
      <c r="BR423" s="136" t="s">
        <v>941</v>
      </c>
      <c r="BS423" s="136" t="s">
        <v>941</v>
      </c>
      <c r="BT423" s="136" t="s">
        <v>941</v>
      </c>
      <c r="BU423" s="136" t="s">
        <v>941</v>
      </c>
      <c r="BV423" s="136" t="s">
        <v>941</v>
      </c>
      <c r="BW423" s="136" t="s">
        <v>941</v>
      </c>
      <c r="BX423" s="136" t="s">
        <v>941</v>
      </c>
      <c r="BY423" s="136" t="s">
        <v>941</v>
      </c>
      <c r="BZ423" s="136" t="s">
        <v>941</v>
      </c>
      <c r="CA423" s="136" t="s">
        <v>941</v>
      </c>
      <c r="CB423" s="136" t="s">
        <v>11971</v>
      </c>
      <c r="CC423" s="136" t="s">
        <v>956</v>
      </c>
      <c r="CD423" s="136" t="s">
        <v>11972</v>
      </c>
      <c r="CE423" s="136" t="s">
        <v>2731</v>
      </c>
      <c r="CF423" s="136" t="s">
        <v>11973</v>
      </c>
      <c r="CG423" s="136" t="s">
        <v>11974</v>
      </c>
      <c r="CH423" s="136" t="s">
        <v>1791</v>
      </c>
      <c r="CI423" s="136" t="s">
        <v>11975</v>
      </c>
      <c r="CJ423" s="136" t="s">
        <v>948</v>
      </c>
      <c r="CK423" s="136" t="s">
        <v>948</v>
      </c>
      <c r="CL423" s="136" t="s">
        <v>948</v>
      </c>
      <c r="CM423" s="136" t="s">
        <v>11975</v>
      </c>
      <c r="CN423" s="136" t="s">
        <v>11975</v>
      </c>
      <c r="CO423" s="136" t="s">
        <v>11976</v>
      </c>
      <c r="CP423" s="136" t="s">
        <v>941</v>
      </c>
      <c r="CQ423" s="136" t="s">
        <v>941</v>
      </c>
      <c r="CR423" s="136" t="s">
        <v>941</v>
      </c>
      <c r="CS423" s="136" t="s">
        <v>941</v>
      </c>
      <c r="CT423" s="136" t="s">
        <v>941</v>
      </c>
      <c r="CU423" s="136" t="s">
        <v>941</v>
      </c>
      <c r="CV423" s="136" t="s">
        <v>941</v>
      </c>
      <c r="CW423" s="136" t="s">
        <v>941</v>
      </c>
      <c r="CX423" s="136" t="s">
        <v>941</v>
      </c>
      <c r="CY423" s="136" t="s">
        <v>941</v>
      </c>
      <c r="CZ423" s="136" t="s">
        <v>941</v>
      </c>
      <c r="DA423" s="136" t="s">
        <v>941</v>
      </c>
      <c r="DB423" s="136" t="s">
        <v>941</v>
      </c>
      <c r="DC423" s="136" t="s">
        <v>941</v>
      </c>
      <c r="DD423" s="136" t="s">
        <v>941</v>
      </c>
      <c r="DE423" s="136" t="s">
        <v>941</v>
      </c>
      <c r="DF423" s="136" t="s">
        <v>941</v>
      </c>
      <c r="DG423" s="136" t="s">
        <v>941</v>
      </c>
      <c r="DH423" s="136" t="s">
        <v>941</v>
      </c>
      <c r="DI423" s="136" t="s">
        <v>941</v>
      </c>
      <c r="DJ423" s="136" t="s">
        <v>1353</v>
      </c>
      <c r="DK423" s="137">
        <v>42776.654942129629</v>
      </c>
      <c r="DL423" s="136" t="s">
        <v>1353</v>
      </c>
      <c r="DM423" s="137">
        <v>42776.654942129629</v>
      </c>
      <c r="DN423" s="133">
        <v>42086.60528935185</v>
      </c>
      <c r="DO423" s="132" t="s">
        <v>957</v>
      </c>
      <c r="DP423" s="133">
        <v>42086.60528935185</v>
      </c>
    </row>
    <row r="424" spans="1:120" ht="43.5" x14ac:dyDescent="0.35">
      <c r="A424" s="135">
        <v>426</v>
      </c>
      <c r="B424" s="136" t="s">
        <v>4364</v>
      </c>
      <c r="C424" s="135">
        <v>381</v>
      </c>
      <c r="D424" s="135" t="b">
        <v>1</v>
      </c>
      <c r="E424" s="136" t="s">
        <v>941</v>
      </c>
      <c r="F424" s="136" t="s">
        <v>11977</v>
      </c>
      <c r="G424" s="136" t="s">
        <v>1010</v>
      </c>
      <c r="H424" s="136" t="s">
        <v>11978</v>
      </c>
      <c r="I424" s="136" t="s">
        <v>11979</v>
      </c>
      <c r="J424" s="136" t="s">
        <v>11977</v>
      </c>
      <c r="K424" s="136" t="s">
        <v>941</v>
      </c>
      <c r="L424" s="136" t="s">
        <v>11978</v>
      </c>
      <c r="M424" s="136" t="s">
        <v>11980</v>
      </c>
      <c r="N424" s="136" t="s">
        <v>11981</v>
      </c>
      <c r="O424" s="136" t="s">
        <v>11982</v>
      </c>
      <c r="P424" s="136" t="s">
        <v>11983</v>
      </c>
      <c r="Q424" s="136" t="s">
        <v>948</v>
      </c>
      <c r="R424" s="136" t="s">
        <v>948</v>
      </c>
      <c r="S424" s="136" t="s">
        <v>11984</v>
      </c>
      <c r="T424" s="136" t="s">
        <v>11985</v>
      </c>
      <c r="U424" s="136" t="s">
        <v>11986</v>
      </c>
      <c r="V424" s="136" t="s">
        <v>948</v>
      </c>
      <c r="W424" s="136" t="s">
        <v>948</v>
      </c>
      <c r="X424" s="136" t="s">
        <v>948</v>
      </c>
      <c r="Y424" s="136" t="s">
        <v>11987</v>
      </c>
      <c r="Z424" s="136" t="s">
        <v>11988</v>
      </c>
      <c r="AA424" s="136" t="s">
        <v>948</v>
      </c>
      <c r="AB424" s="136" t="s">
        <v>11989</v>
      </c>
      <c r="AC424" s="136" t="s">
        <v>948</v>
      </c>
      <c r="AD424" s="136" t="s">
        <v>11989</v>
      </c>
      <c r="AE424" s="136" t="s">
        <v>11990</v>
      </c>
      <c r="AF424" s="136" t="s">
        <v>11991</v>
      </c>
      <c r="AG424" s="136" t="s">
        <v>3233</v>
      </c>
      <c r="AH424" s="136" t="s">
        <v>11992</v>
      </c>
      <c r="AI424" s="136" t="s">
        <v>11993</v>
      </c>
      <c r="AJ424" s="136" t="s">
        <v>11994</v>
      </c>
      <c r="AK424" s="136" t="s">
        <v>11995</v>
      </c>
      <c r="AL424" s="136" t="s">
        <v>941</v>
      </c>
      <c r="AM424" s="136" t="s">
        <v>11996</v>
      </c>
      <c r="AN424" s="136" t="s">
        <v>941</v>
      </c>
      <c r="AO424" s="136" t="s">
        <v>941</v>
      </c>
      <c r="AP424" s="136" t="s">
        <v>941</v>
      </c>
      <c r="AQ424" s="136" t="s">
        <v>941</v>
      </c>
      <c r="AR424" s="136" t="s">
        <v>941</v>
      </c>
      <c r="AS424" s="136" t="s">
        <v>941</v>
      </c>
      <c r="AT424" s="136" t="s">
        <v>941</v>
      </c>
      <c r="AU424" s="136" t="s">
        <v>941</v>
      </c>
      <c r="AV424" s="136" t="s">
        <v>941</v>
      </c>
      <c r="AW424" s="136" t="s">
        <v>941</v>
      </c>
      <c r="AX424" s="136" t="s">
        <v>941</v>
      </c>
      <c r="AY424" s="136" t="s">
        <v>941</v>
      </c>
      <c r="AZ424" s="136" t="s">
        <v>941</v>
      </c>
      <c r="BA424" s="136" t="s">
        <v>941</v>
      </c>
      <c r="BB424" s="136" t="s">
        <v>941</v>
      </c>
      <c r="BC424" s="136" t="s">
        <v>941</v>
      </c>
      <c r="BD424" s="136" t="s">
        <v>941</v>
      </c>
      <c r="BE424" s="136" t="s">
        <v>941</v>
      </c>
      <c r="BF424" s="136" t="s">
        <v>941</v>
      </c>
      <c r="BG424" s="136" t="s">
        <v>941</v>
      </c>
      <c r="BH424" s="136" t="s">
        <v>941</v>
      </c>
      <c r="BI424" s="136" t="s">
        <v>941</v>
      </c>
      <c r="BJ424" s="136" t="s">
        <v>941</v>
      </c>
      <c r="BK424" s="136" t="s">
        <v>941</v>
      </c>
      <c r="BL424" s="136" t="s">
        <v>941</v>
      </c>
      <c r="BM424" s="136" t="s">
        <v>941</v>
      </c>
      <c r="BN424" s="136" t="s">
        <v>941</v>
      </c>
      <c r="BO424" s="136" t="s">
        <v>941</v>
      </c>
      <c r="BP424" s="136" t="s">
        <v>941</v>
      </c>
      <c r="BQ424" s="136" t="s">
        <v>941</v>
      </c>
      <c r="BR424" s="136" t="s">
        <v>941</v>
      </c>
      <c r="BS424" s="136" t="s">
        <v>941</v>
      </c>
      <c r="BT424" s="136" t="s">
        <v>941</v>
      </c>
      <c r="BU424" s="136" t="s">
        <v>941</v>
      </c>
      <c r="BV424" s="136" t="s">
        <v>941</v>
      </c>
      <c r="BW424" s="136" t="s">
        <v>941</v>
      </c>
      <c r="BX424" s="136" t="s">
        <v>941</v>
      </c>
      <c r="BY424" s="136" t="s">
        <v>941</v>
      </c>
      <c r="BZ424" s="136" t="s">
        <v>941</v>
      </c>
      <c r="CA424" s="136" t="s">
        <v>941</v>
      </c>
      <c r="CB424" s="136" t="s">
        <v>948</v>
      </c>
      <c r="CC424" s="136" t="s">
        <v>948</v>
      </c>
      <c r="CD424" s="136" t="s">
        <v>941</v>
      </c>
      <c r="CE424" s="136" t="s">
        <v>948</v>
      </c>
      <c r="CF424" s="136" t="s">
        <v>941</v>
      </c>
      <c r="CG424" s="136" t="s">
        <v>948</v>
      </c>
      <c r="CH424" s="136" t="s">
        <v>1791</v>
      </c>
      <c r="CI424" s="136" t="s">
        <v>11997</v>
      </c>
      <c r="CJ424" s="136" t="s">
        <v>11997</v>
      </c>
      <c r="CK424" s="136" t="s">
        <v>941</v>
      </c>
      <c r="CL424" s="136" t="s">
        <v>941</v>
      </c>
      <c r="CM424" s="136" t="s">
        <v>941</v>
      </c>
      <c r="CN424" s="136" t="s">
        <v>11997</v>
      </c>
      <c r="CO424" s="136" t="s">
        <v>540</v>
      </c>
      <c r="CP424" s="136" t="s">
        <v>941</v>
      </c>
      <c r="CQ424" s="136" t="s">
        <v>941</v>
      </c>
      <c r="CR424" s="136" t="s">
        <v>941</v>
      </c>
      <c r="CS424" s="136" t="s">
        <v>941</v>
      </c>
      <c r="CT424" s="136" t="s">
        <v>941</v>
      </c>
      <c r="CU424" s="136" t="s">
        <v>941</v>
      </c>
      <c r="CV424" s="136" t="s">
        <v>941</v>
      </c>
      <c r="CW424" s="136" t="s">
        <v>941</v>
      </c>
      <c r="CX424" s="136" t="s">
        <v>941</v>
      </c>
      <c r="CY424" s="136" t="s">
        <v>941</v>
      </c>
      <c r="CZ424" s="136" t="s">
        <v>941</v>
      </c>
      <c r="DA424" s="136" t="s">
        <v>941</v>
      </c>
      <c r="DB424" s="136" t="s">
        <v>941</v>
      </c>
      <c r="DC424" s="136" t="s">
        <v>941</v>
      </c>
      <c r="DD424" s="136" t="s">
        <v>941</v>
      </c>
      <c r="DE424" s="136" t="s">
        <v>941</v>
      </c>
      <c r="DF424" s="136" t="s">
        <v>941</v>
      </c>
      <c r="DG424" s="136" t="s">
        <v>941</v>
      </c>
      <c r="DH424" s="136" t="s">
        <v>941</v>
      </c>
      <c r="DI424" s="136" t="s">
        <v>941</v>
      </c>
      <c r="DJ424" s="136" t="s">
        <v>1692</v>
      </c>
      <c r="DK424" s="137">
        <v>42780.410219907404</v>
      </c>
      <c r="DL424" s="136" t="s">
        <v>1692</v>
      </c>
      <c r="DM424" s="137">
        <v>42780.410219907404</v>
      </c>
      <c r="DN424" s="133">
        <v>42086.605312500003</v>
      </c>
      <c r="DO424" s="132" t="s">
        <v>957</v>
      </c>
      <c r="DP424" s="133">
        <v>42086.605312500003</v>
      </c>
    </row>
    <row r="425" spans="1:120" ht="87" x14ac:dyDescent="0.35">
      <c r="A425" s="135">
        <v>427</v>
      </c>
      <c r="B425" s="136" t="s">
        <v>4364</v>
      </c>
      <c r="C425" s="135">
        <v>19</v>
      </c>
      <c r="D425" s="135" t="b">
        <v>1</v>
      </c>
      <c r="E425" s="136" t="s">
        <v>941</v>
      </c>
      <c r="F425" s="136" t="s">
        <v>958</v>
      </c>
      <c r="G425" s="136" t="s">
        <v>943</v>
      </c>
      <c r="H425" s="136" t="s">
        <v>11998</v>
      </c>
      <c r="I425" s="136" t="s">
        <v>6262</v>
      </c>
      <c r="J425" s="136" t="s">
        <v>958</v>
      </c>
      <c r="K425" s="136" t="s">
        <v>5</v>
      </c>
      <c r="L425" s="136" t="s">
        <v>11998</v>
      </c>
      <c r="M425" s="136" t="s">
        <v>960</v>
      </c>
      <c r="N425" s="136" t="s">
        <v>961</v>
      </c>
      <c r="O425" s="136" t="s">
        <v>11999</v>
      </c>
      <c r="P425" s="136" t="s">
        <v>12000</v>
      </c>
      <c r="Q425" s="136" t="s">
        <v>948</v>
      </c>
      <c r="R425" s="136" t="s">
        <v>948</v>
      </c>
      <c r="S425" s="136" t="s">
        <v>12001</v>
      </c>
      <c r="T425" s="136" t="s">
        <v>12002</v>
      </c>
      <c r="U425" s="136" t="s">
        <v>12003</v>
      </c>
      <c r="V425" s="136" t="s">
        <v>12004</v>
      </c>
      <c r="W425" s="136" t="s">
        <v>12005</v>
      </c>
      <c r="X425" s="136" t="s">
        <v>12006</v>
      </c>
      <c r="Y425" s="136" t="s">
        <v>948</v>
      </c>
      <c r="Z425" s="136" t="s">
        <v>948</v>
      </c>
      <c r="AA425" s="136" t="s">
        <v>12007</v>
      </c>
      <c r="AB425" s="136" t="s">
        <v>12007</v>
      </c>
      <c r="AC425" s="136" t="s">
        <v>948</v>
      </c>
      <c r="AD425" s="136" t="s">
        <v>12007</v>
      </c>
      <c r="AE425" s="136" t="s">
        <v>12008</v>
      </c>
      <c r="AF425" s="136" t="s">
        <v>12009</v>
      </c>
      <c r="AG425" s="136" t="s">
        <v>12010</v>
      </c>
      <c r="AH425" s="136" t="s">
        <v>12011</v>
      </c>
      <c r="AI425" s="136" t="s">
        <v>948</v>
      </c>
      <c r="AJ425" s="136" t="s">
        <v>12012</v>
      </c>
      <c r="AK425" s="136" t="s">
        <v>948</v>
      </c>
      <c r="AL425" s="136" t="s">
        <v>941</v>
      </c>
      <c r="AM425" s="136" t="s">
        <v>12013</v>
      </c>
      <c r="AN425" s="136" t="s">
        <v>941</v>
      </c>
      <c r="AO425" s="136" t="s">
        <v>941</v>
      </c>
      <c r="AP425" s="136" t="s">
        <v>941</v>
      </c>
      <c r="AQ425" s="136" t="s">
        <v>941</v>
      </c>
      <c r="AR425" s="136" t="s">
        <v>941</v>
      </c>
      <c r="AS425" s="136" t="s">
        <v>941</v>
      </c>
      <c r="AT425" s="136" t="s">
        <v>941</v>
      </c>
      <c r="AU425" s="136" t="s">
        <v>941</v>
      </c>
      <c r="AV425" s="136" t="s">
        <v>941</v>
      </c>
      <c r="AW425" s="136" t="s">
        <v>941</v>
      </c>
      <c r="AX425" s="136" t="s">
        <v>941</v>
      </c>
      <c r="AY425" s="136" t="s">
        <v>941</v>
      </c>
      <c r="AZ425" s="136" t="s">
        <v>941</v>
      </c>
      <c r="BA425" s="136" t="s">
        <v>941</v>
      </c>
      <c r="BB425" s="136" t="s">
        <v>941</v>
      </c>
      <c r="BC425" s="136" t="s">
        <v>941</v>
      </c>
      <c r="BD425" s="136" t="s">
        <v>941</v>
      </c>
      <c r="BE425" s="136" t="s">
        <v>941</v>
      </c>
      <c r="BF425" s="136" t="s">
        <v>941</v>
      </c>
      <c r="BG425" s="136" t="s">
        <v>941</v>
      </c>
      <c r="BH425" s="136" t="s">
        <v>941</v>
      </c>
      <c r="BI425" s="136" t="s">
        <v>941</v>
      </c>
      <c r="BJ425" s="136" t="s">
        <v>941</v>
      </c>
      <c r="BK425" s="136" t="s">
        <v>1650</v>
      </c>
      <c r="BL425" s="136" t="s">
        <v>1684</v>
      </c>
      <c r="BM425" s="136" t="s">
        <v>1127</v>
      </c>
      <c r="BN425" s="136" t="s">
        <v>941</v>
      </c>
      <c r="BO425" s="136" t="s">
        <v>941</v>
      </c>
      <c r="BP425" s="136" t="s">
        <v>941</v>
      </c>
      <c r="BQ425" s="136" t="s">
        <v>1018</v>
      </c>
      <c r="BR425" s="136" t="s">
        <v>941</v>
      </c>
      <c r="BS425" s="136" t="s">
        <v>3996</v>
      </c>
      <c r="BT425" s="136" t="s">
        <v>941</v>
      </c>
      <c r="BU425" s="136" t="s">
        <v>941</v>
      </c>
      <c r="BV425" s="136" t="s">
        <v>941</v>
      </c>
      <c r="BW425" s="136" t="s">
        <v>941</v>
      </c>
      <c r="BX425" s="136" t="s">
        <v>941</v>
      </c>
      <c r="BY425" s="136" t="s">
        <v>941</v>
      </c>
      <c r="BZ425" s="136" t="s">
        <v>941</v>
      </c>
      <c r="CA425" s="136" t="s">
        <v>941</v>
      </c>
      <c r="CB425" s="136" t="s">
        <v>1482</v>
      </c>
      <c r="CC425" s="136" t="s">
        <v>948</v>
      </c>
      <c r="CD425" s="136" t="s">
        <v>941</v>
      </c>
      <c r="CE425" s="136" t="s">
        <v>948</v>
      </c>
      <c r="CF425" s="136" t="s">
        <v>941</v>
      </c>
      <c r="CG425" s="136" t="s">
        <v>948</v>
      </c>
      <c r="CH425" s="136" t="s">
        <v>1227</v>
      </c>
      <c r="CI425" s="136" t="s">
        <v>12014</v>
      </c>
      <c r="CJ425" s="136" t="s">
        <v>948</v>
      </c>
      <c r="CK425" s="136" t="s">
        <v>948</v>
      </c>
      <c r="CL425" s="136" t="s">
        <v>948</v>
      </c>
      <c r="CM425" s="136" t="s">
        <v>948</v>
      </c>
      <c r="CN425" s="136" t="s">
        <v>12014</v>
      </c>
      <c r="CO425" s="136" t="s">
        <v>3195</v>
      </c>
      <c r="CP425" s="136" t="s">
        <v>941</v>
      </c>
      <c r="CQ425" s="136" t="s">
        <v>941</v>
      </c>
      <c r="CR425" s="136" t="s">
        <v>941</v>
      </c>
      <c r="CS425" s="136" t="s">
        <v>941</v>
      </c>
      <c r="CT425" s="136" t="s">
        <v>941</v>
      </c>
      <c r="CU425" s="136" t="s">
        <v>941</v>
      </c>
      <c r="CV425" s="136" t="s">
        <v>941</v>
      </c>
      <c r="CW425" s="136" t="s">
        <v>941</v>
      </c>
      <c r="CX425" s="136" t="s">
        <v>941</v>
      </c>
      <c r="CY425" s="136" t="s">
        <v>941</v>
      </c>
      <c r="CZ425" s="136" t="s">
        <v>941</v>
      </c>
      <c r="DA425" s="136" t="s">
        <v>941</v>
      </c>
      <c r="DB425" s="136" t="s">
        <v>941</v>
      </c>
      <c r="DC425" s="136" t="s">
        <v>941</v>
      </c>
      <c r="DD425" s="136" t="s">
        <v>941</v>
      </c>
      <c r="DE425" s="136" t="s">
        <v>941</v>
      </c>
      <c r="DF425" s="136" t="s">
        <v>941</v>
      </c>
      <c r="DG425" s="136" t="s">
        <v>941</v>
      </c>
      <c r="DH425" s="136" t="s">
        <v>941</v>
      </c>
      <c r="DI425" s="136" t="s">
        <v>941</v>
      </c>
      <c r="DJ425" s="136" t="s">
        <v>1692</v>
      </c>
      <c r="DK425" s="137">
        <v>42780.489930555559</v>
      </c>
      <c r="DL425" s="136" t="s">
        <v>1692</v>
      </c>
      <c r="DM425" s="137">
        <v>42780.489930555559</v>
      </c>
      <c r="DN425" s="133">
        <v>42086.605324074073</v>
      </c>
      <c r="DO425" s="132" t="s">
        <v>957</v>
      </c>
      <c r="DP425" s="133">
        <v>42086.605324074073</v>
      </c>
    </row>
    <row r="426" spans="1:120" ht="72.5" x14ac:dyDescent="0.35">
      <c r="A426" s="135">
        <v>428</v>
      </c>
      <c r="B426" s="136" t="s">
        <v>4364</v>
      </c>
      <c r="C426" s="135">
        <v>375</v>
      </c>
      <c r="D426" s="135" t="b">
        <v>1</v>
      </c>
      <c r="E426" s="136" t="s">
        <v>941</v>
      </c>
      <c r="F426" s="136" t="s">
        <v>3092</v>
      </c>
      <c r="G426" s="136" t="s">
        <v>2814</v>
      </c>
      <c r="H426" s="136" t="s">
        <v>3093</v>
      </c>
      <c r="I426" s="136" t="s">
        <v>11979</v>
      </c>
      <c r="J426" s="136" t="s">
        <v>3092</v>
      </c>
      <c r="K426" s="136" t="s">
        <v>941</v>
      </c>
      <c r="L426" s="136" t="s">
        <v>3093</v>
      </c>
      <c r="M426" s="136" t="s">
        <v>3094</v>
      </c>
      <c r="N426" s="136" t="s">
        <v>3095</v>
      </c>
      <c r="O426" s="136" t="s">
        <v>12015</v>
      </c>
      <c r="P426" s="136" t="s">
        <v>12016</v>
      </c>
      <c r="Q426" s="136" t="s">
        <v>948</v>
      </c>
      <c r="R426" s="136" t="s">
        <v>12017</v>
      </c>
      <c r="S426" s="136" t="s">
        <v>12018</v>
      </c>
      <c r="T426" s="136" t="s">
        <v>3096</v>
      </c>
      <c r="U426" s="136" t="s">
        <v>12019</v>
      </c>
      <c r="V426" s="136" t="s">
        <v>12020</v>
      </c>
      <c r="W426" s="136" t="s">
        <v>12021</v>
      </c>
      <c r="X426" s="136" t="s">
        <v>12022</v>
      </c>
      <c r="Y426" s="136" t="s">
        <v>12023</v>
      </c>
      <c r="Z426" s="136" t="s">
        <v>12024</v>
      </c>
      <c r="AA426" s="136" t="s">
        <v>12025</v>
      </c>
      <c r="AB426" s="136" t="s">
        <v>12026</v>
      </c>
      <c r="AC426" s="136" t="s">
        <v>12027</v>
      </c>
      <c r="AD426" s="136" t="s">
        <v>12028</v>
      </c>
      <c r="AE426" s="136" t="s">
        <v>12029</v>
      </c>
      <c r="AF426" s="136" t="s">
        <v>12030</v>
      </c>
      <c r="AG426" s="136" t="s">
        <v>2085</v>
      </c>
      <c r="AH426" s="136" t="s">
        <v>12031</v>
      </c>
      <c r="AI426" s="136" t="s">
        <v>12032</v>
      </c>
      <c r="AJ426" s="136" t="s">
        <v>1311</v>
      </c>
      <c r="AK426" s="136" t="s">
        <v>948</v>
      </c>
      <c r="AL426" s="136" t="s">
        <v>941</v>
      </c>
      <c r="AM426" s="136" t="s">
        <v>12033</v>
      </c>
      <c r="AN426" s="136" t="s">
        <v>941</v>
      </c>
      <c r="AO426" s="136" t="s">
        <v>941</v>
      </c>
      <c r="AP426" s="136" t="s">
        <v>941</v>
      </c>
      <c r="AQ426" s="136" t="s">
        <v>941</v>
      </c>
      <c r="AR426" s="136" t="s">
        <v>941</v>
      </c>
      <c r="AS426" s="136" t="s">
        <v>941</v>
      </c>
      <c r="AT426" s="136" t="s">
        <v>941</v>
      </c>
      <c r="AU426" s="136" t="s">
        <v>941</v>
      </c>
      <c r="AV426" s="136" t="s">
        <v>941</v>
      </c>
      <c r="AW426" s="136" t="s">
        <v>941</v>
      </c>
      <c r="AX426" s="136" t="s">
        <v>941</v>
      </c>
      <c r="AY426" s="136" t="s">
        <v>941</v>
      </c>
      <c r="AZ426" s="136" t="s">
        <v>941</v>
      </c>
      <c r="BA426" s="136" t="s">
        <v>941</v>
      </c>
      <c r="BB426" s="136" t="s">
        <v>941</v>
      </c>
      <c r="BC426" s="136" t="s">
        <v>941</v>
      </c>
      <c r="BD426" s="136" t="s">
        <v>941</v>
      </c>
      <c r="BE426" s="136" t="s">
        <v>941</v>
      </c>
      <c r="BF426" s="136" t="s">
        <v>941</v>
      </c>
      <c r="BG426" s="136" t="s">
        <v>941</v>
      </c>
      <c r="BH426" s="136" t="s">
        <v>941</v>
      </c>
      <c r="BI426" s="136" t="s">
        <v>941</v>
      </c>
      <c r="BJ426" s="136" t="s">
        <v>941</v>
      </c>
      <c r="BK426" s="136" t="s">
        <v>968</v>
      </c>
      <c r="BL426" s="136" t="s">
        <v>941</v>
      </c>
      <c r="BM426" s="136" t="s">
        <v>941</v>
      </c>
      <c r="BN426" s="136" t="s">
        <v>941</v>
      </c>
      <c r="BO426" s="136" t="s">
        <v>941</v>
      </c>
      <c r="BP426" s="136" t="s">
        <v>941</v>
      </c>
      <c r="BQ426" s="136" t="s">
        <v>941</v>
      </c>
      <c r="BR426" s="136" t="s">
        <v>941</v>
      </c>
      <c r="BS426" s="136" t="s">
        <v>941</v>
      </c>
      <c r="BT426" s="136" t="s">
        <v>941</v>
      </c>
      <c r="BU426" s="136" t="s">
        <v>941</v>
      </c>
      <c r="BV426" s="136" t="s">
        <v>941</v>
      </c>
      <c r="BW426" s="136" t="s">
        <v>941</v>
      </c>
      <c r="BX426" s="136" t="s">
        <v>941</v>
      </c>
      <c r="BY426" s="136" t="s">
        <v>941</v>
      </c>
      <c r="BZ426" s="136" t="s">
        <v>941</v>
      </c>
      <c r="CA426" s="136" t="s">
        <v>941</v>
      </c>
      <c r="CB426" s="136" t="s">
        <v>968</v>
      </c>
      <c r="CC426" s="136" t="s">
        <v>948</v>
      </c>
      <c r="CD426" s="136" t="s">
        <v>941</v>
      </c>
      <c r="CE426" s="136" t="s">
        <v>948</v>
      </c>
      <c r="CF426" s="136" t="s">
        <v>941</v>
      </c>
      <c r="CG426" s="136" t="s">
        <v>948</v>
      </c>
      <c r="CH426" s="136" t="s">
        <v>948</v>
      </c>
      <c r="CI426" s="136" t="s">
        <v>941</v>
      </c>
      <c r="CJ426" s="136" t="s">
        <v>941</v>
      </c>
      <c r="CK426" s="136" t="s">
        <v>941</v>
      </c>
      <c r="CL426" s="136" t="s">
        <v>941</v>
      </c>
      <c r="CM426" s="136" t="s">
        <v>941</v>
      </c>
      <c r="CN426" s="136" t="s">
        <v>948</v>
      </c>
      <c r="CO426" s="136" t="s">
        <v>540</v>
      </c>
      <c r="CP426" s="136" t="s">
        <v>941</v>
      </c>
      <c r="CQ426" s="136" t="s">
        <v>941</v>
      </c>
      <c r="CR426" s="136" t="s">
        <v>941</v>
      </c>
      <c r="CS426" s="136" t="s">
        <v>941</v>
      </c>
      <c r="CT426" s="136" t="s">
        <v>941</v>
      </c>
      <c r="CU426" s="136" t="s">
        <v>941</v>
      </c>
      <c r="CV426" s="136" t="s">
        <v>941</v>
      </c>
      <c r="CW426" s="136" t="s">
        <v>941</v>
      </c>
      <c r="CX426" s="136" t="s">
        <v>941</v>
      </c>
      <c r="CY426" s="136" t="s">
        <v>941</v>
      </c>
      <c r="CZ426" s="136" t="s">
        <v>941</v>
      </c>
      <c r="DA426" s="136" t="s">
        <v>941</v>
      </c>
      <c r="DB426" s="136" t="s">
        <v>941</v>
      </c>
      <c r="DC426" s="136" t="s">
        <v>941</v>
      </c>
      <c r="DD426" s="136" t="s">
        <v>941</v>
      </c>
      <c r="DE426" s="136" t="s">
        <v>941</v>
      </c>
      <c r="DF426" s="136" t="s">
        <v>941</v>
      </c>
      <c r="DG426" s="136" t="s">
        <v>941</v>
      </c>
      <c r="DH426" s="136" t="s">
        <v>941</v>
      </c>
      <c r="DI426" s="136" t="s">
        <v>941</v>
      </c>
      <c r="DJ426" s="136" t="s">
        <v>1692</v>
      </c>
      <c r="DK426" s="137">
        <v>42780.494421296295</v>
      </c>
      <c r="DL426" s="136" t="s">
        <v>1692</v>
      </c>
      <c r="DM426" s="137">
        <v>42780.494421296295</v>
      </c>
      <c r="DN426" s="133">
        <v>42086.605347222219</v>
      </c>
      <c r="DO426" s="132" t="s">
        <v>957</v>
      </c>
      <c r="DP426" s="133">
        <v>42086.605347222219</v>
      </c>
    </row>
    <row r="427" spans="1:120" ht="203" x14ac:dyDescent="0.35">
      <c r="A427" s="135">
        <v>429</v>
      </c>
      <c r="B427" s="136" t="s">
        <v>3161</v>
      </c>
      <c r="C427" s="135">
        <v>358</v>
      </c>
      <c r="D427" s="135" t="b">
        <v>1</v>
      </c>
      <c r="E427" s="136" t="s">
        <v>941</v>
      </c>
      <c r="F427" s="136" t="s">
        <v>4122</v>
      </c>
      <c r="G427" s="136" t="s">
        <v>1681</v>
      </c>
      <c r="H427" s="136" t="s">
        <v>3110</v>
      </c>
      <c r="I427" s="136" t="s">
        <v>4123</v>
      </c>
      <c r="J427" s="136" t="s">
        <v>941</v>
      </c>
      <c r="K427" s="136" t="s">
        <v>941</v>
      </c>
      <c r="L427" s="136" t="s">
        <v>941</v>
      </c>
      <c r="M427" s="136" t="s">
        <v>941</v>
      </c>
      <c r="N427" s="136" t="s">
        <v>941</v>
      </c>
      <c r="O427" s="136" t="s">
        <v>4124</v>
      </c>
      <c r="P427" s="136" t="s">
        <v>3113</v>
      </c>
      <c r="Q427" s="136" t="s">
        <v>948</v>
      </c>
      <c r="R427" s="136" t="s">
        <v>948</v>
      </c>
      <c r="S427" s="136" t="s">
        <v>4125</v>
      </c>
      <c r="T427" s="136" t="s">
        <v>4126</v>
      </c>
      <c r="U427" s="136" t="s">
        <v>4127</v>
      </c>
      <c r="V427" s="136" t="s">
        <v>948</v>
      </c>
      <c r="W427" s="136" t="s">
        <v>948</v>
      </c>
      <c r="X427" s="136" t="s">
        <v>948</v>
      </c>
      <c r="Y427" s="136" t="s">
        <v>4128</v>
      </c>
      <c r="Z427" s="136" t="s">
        <v>4129</v>
      </c>
      <c r="AA427" s="136" t="s">
        <v>948</v>
      </c>
      <c r="AB427" s="136" t="s">
        <v>4130</v>
      </c>
      <c r="AC427" s="136" t="s">
        <v>994</v>
      </c>
      <c r="AD427" s="136" t="s">
        <v>4131</v>
      </c>
      <c r="AE427" s="136" t="s">
        <v>4132</v>
      </c>
      <c r="AF427" s="136" t="s">
        <v>4133</v>
      </c>
      <c r="AG427" s="136" t="s">
        <v>1079</v>
      </c>
      <c r="AH427" s="136" t="s">
        <v>558</v>
      </c>
      <c r="AI427" s="136" t="s">
        <v>561</v>
      </c>
      <c r="AJ427" s="136" t="s">
        <v>563</v>
      </c>
      <c r="AK427" s="136" t="s">
        <v>565</v>
      </c>
      <c r="AL427" s="136" t="s">
        <v>941</v>
      </c>
      <c r="AM427" s="136" t="s">
        <v>948</v>
      </c>
      <c r="AN427" s="136" t="s">
        <v>941</v>
      </c>
      <c r="AO427" s="136" t="s">
        <v>941</v>
      </c>
      <c r="AP427" s="136" t="s">
        <v>941</v>
      </c>
      <c r="AQ427" s="136" t="s">
        <v>941</v>
      </c>
      <c r="AR427" s="136" t="s">
        <v>941</v>
      </c>
      <c r="AS427" s="136" t="s">
        <v>941</v>
      </c>
      <c r="AT427" s="136" t="s">
        <v>941</v>
      </c>
      <c r="AU427" s="136" t="s">
        <v>941</v>
      </c>
      <c r="AV427" s="136" t="s">
        <v>941</v>
      </c>
      <c r="AW427" s="136" t="s">
        <v>941</v>
      </c>
      <c r="AX427" s="136" t="s">
        <v>941</v>
      </c>
      <c r="AY427" s="136" t="s">
        <v>941</v>
      </c>
      <c r="AZ427" s="136" t="s">
        <v>941</v>
      </c>
      <c r="BA427" s="136" t="s">
        <v>941</v>
      </c>
      <c r="BB427" s="136" t="s">
        <v>941</v>
      </c>
      <c r="BC427" s="136" t="s">
        <v>941</v>
      </c>
      <c r="BD427" s="136" t="s">
        <v>941</v>
      </c>
      <c r="BE427" s="136" t="s">
        <v>941</v>
      </c>
      <c r="BF427" s="136" t="s">
        <v>941</v>
      </c>
      <c r="BG427" s="136" t="s">
        <v>941</v>
      </c>
      <c r="BH427" s="136" t="s">
        <v>941</v>
      </c>
      <c r="BI427" s="136" t="s">
        <v>941</v>
      </c>
      <c r="BJ427" s="136" t="s">
        <v>941</v>
      </c>
      <c r="BK427" s="136" t="s">
        <v>941</v>
      </c>
      <c r="BL427" s="136" t="s">
        <v>941</v>
      </c>
      <c r="BM427" s="136" t="s">
        <v>941</v>
      </c>
      <c r="BN427" s="136" t="s">
        <v>941</v>
      </c>
      <c r="BO427" s="136" t="s">
        <v>941</v>
      </c>
      <c r="BP427" s="136" t="s">
        <v>941</v>
      </c>
      <c r="BQ427" s="136" t="s">
        <v>941</v>
      </c>
      <c r="BR427" s="136" t="s">
        <v>12034</v>
      </c>
      <c r="BS427" s="136" t="s">
        <v>941</v>
      </c>
      <c r="BT427" s="136" t="s">
        <v>12035</v>
      </c>
      <c r="BU427" s="136" t="s">
        <v>941</v>
      </c>
      <c r="BV427" s="136" t="s">
        <v>12036</v>
      </c>
      <c r="BW427" s="136" t="s">
        <v>941</v>
      </c>
      <c r="BX427" s="136" t="s">
        <v>12037</v>
      </c>
      <c r="BY427" s="136" t="s">
        <v>941</v>
      </c>
      <c r="BZ427" s="136" t="s">
        <v>12038</v>
      </c>
      <c r="CA427" s="136" t="s">
        <v>1232</v>
      </c>
      <c r="CB427" s="136" t="s">
        <v>941</v>
      </c>
      <c r="CC427" s="136" t="s">
        <v>941</v>
      </c>
      <c r="CD427" s="136" t="s">
        <v>941</v>
      </c>
      <c r="CE427" s="136" t="s">
        <v>941</v>
      </c>
      <c r="CF427" s="136" t="s">
        <v>941</v>
      </c>
      <c r="CG427" s="136" t="s">
        <v>941</v>
      </c>
      <c r="CH427" s="136" t="s">
        <v>941</v>
      </c>
      <c r="CI427" s="136" t="s">
        <v>941</v>
      </c>
      <c r="CJ427" s="136" t="s">
        <v>941</v>
      </c>
      <c r="CK427" s="136" t="s">
        <v>941</v>
      </c>
      <c r="CL427" s="136" t="s">
        <v>941</v>
      </c>
      <c r="CM427" s="136" t="s">
        <v>941</v>
      </c>
      <c r="CN427" s="136" t="s">
        <v>941</v>
      </c>
      <c r="CO427" s="136" t="s">
        <v>941</v>
      </c>
      <c r="CP427" s="136" t="s">
        <v>941</v>
      </c>
      <c r="CQ427" s="136" t="s">
        <v>941</v>
      </c>
      <c r="CR427" s="136" t="s">
        <v>941</v>
      </c>
      <c r="CS427" s="136" t="s">
        <v>941</v>
      </c>
      <c r="CT427" s="136" t="s">
        <v>941</v>
      </c>
      <c r="CU427" s="136" t="s">
        <v>941</v>
      </c>
      <c r="CV427" s="136" t="s">
        <v>941</v>
      </c>
      <c r="CW427" s="136" t="s">
        <v>941</v>
      </c>
      <c r="CX427" s="136" t="s">
        <v>941</v>
      </c>
      <c r="CY427" s="136" t="s">
        <v>941</v>
      </c>
      <c r="CZ427" s="136" t="s">
        <v>941</v>
      </c>
      <c r="DA427" s="136" t="s">
        <v>941</v>
      </c>
      <c r="DB427" s="136" t="s">
        <v>941</v>
      </c>
      <c r="DC427" s="136" t="s">
        <v>941</v>
      </c>
      <c r="DD427" s="136" t="s">
        <v>941</v>
      </c>
      <c r="DE427" s="136" t="s">
        <v>941</v>
      </c>
      <c r="DF427" s="136" t="s">
        <v>941</v>
      </c>
      <c r="DG427" s="136" t="s">
        <v>941</v>
      </c>
      <c r="DH427" s="136" t="s">
        <v>941</v>
      </c>
      <c r="DI427" s="136" t="s">
        <v>941</v>
      </c>
      <c r="DJ427" s="136" t="s">
        <v>1353</v>
      </c>
      <c r="DK427" s="137">
        <v>42780.551064814812</v>
      </c>
      <c r="DL427" s="136" t="s">
        <v>1692</v>
      </c>
      <c r="DM427" s="137">
        <v>42807.495937500003</v>
      </c>
      <c r="DN427" s="133">
        <v>42086.605381944442</v>
      </c>
      <c r="DO427" s="132" t="s">
        <v>957</v>
      </c>
      <c r="DP427" s="133">
        <v>42086.605381944442</v>
      </c>
    </row>
    <row r="428" spans="1:120" ht="43.5" x14ac:dyDescent="0.35">
      <c r="A428" s="135">
        <v>430</v>
      </c>
      <c r="B428" s="136" t="s">
        <v>4364</v>
      </c>
      <c r="C428" s="135">
        <v>358</v>
      </c>
      <c r="D428" s="135" t="b">
        <v>1</v>
      </c>
      <c r="E428" s="136" t="s">
        <v>941</v>
      </c>
      <c r="F428" s="136" t="s">
        <v>4122</v>
      </c>
      <c r="G428" s="136" t="s">
        <v>1681</v>
      </c>
      <c r="H428" s="136" t="s">
        <v>3110</v>
      </c>
      <c r="I428" s="136" t="s">
        <v>4793</v>
      </c>
      <c r="J428" s="136" t="s">
        <v>941</v>
      </c>
      <c r="K428" s="136" t="s">
        <v>377</v>
      </c>
      <c r="L428" s="136" t="s">
        <v>941</v>
      </c>
      <c r="M428" s="136" t="s">
        <v>941</v>
      </c>
      <c r="N428" s="136" t="s">
        <v>941</v>
      </c>
      <c r="O428" s="136" t="s">
        <v>12039</v>
      </c>
      <c r="P428" s="136" t="s">
        <v>12040</v>
      </c>
      <c r="Q428" s="136" t="s">
        <v>12041</v>
      </c>
      <c r="R428" s="136" t="s">
        <v>948</v>
      </c>
      <c r="S428" s="136" t="s">
        <v>12042</v>
      </c>
      <c r="T428" s="136" t="s">
        <v>12043</v>
      </c>
      <c r="U428" s="136" t="s">
        <v>12044</v>
      </c>
      <c r="V428" s="136" t="s">
        <v>12045</v>
      </c>
      <c r="W428" s="136" t="s">
        <v>12046</v>
      </c>
      <c r="X428" s="136" t="s">
        <v>12047</v>
      </c>
      <c r="Y428" s="136" t="s">
        <v>12048</v>
      </c>
      <c r="Z428" s="136" t="s">
        <v>12049</v>
      </c>
      <c r="AA428" s="136" t="s">
        <v>948</v>
      </c>
      <c r="AB428" s="136" t="s">
        <v>12050</v>
      </c>
      <c r="AC428" s="136" t="s">
        <v>994</v>
      </c>
      <c r="AD428" s="136" t="s">
        <v>12051</v>
      </c>
      <c r="AE428" s="136" t="s">
        <v>12052</v>
      </c>
      <c r="AF428" s="136" t="s">
        <v>12053</v>
      </c>
      <c r="AG428" s="136" t="s">
        <v>1079</v>
      </c>
      <c r="AH428" s="136" t="s">
        <v>12054</v>
      </c>
      <c r="AI428" s="136" t="s">
        <v>12055</v>
      </c>
      <c r="AJ428" s="136" t="s">
        <v>971</v>
      </c>
      <c r="AK428" s="136" t="s">
        <v>948</v>
      </c>
      <c r="AL428" s="136" t="s">
        <v>941</v>
      </c>
      <c r="AM428" s="136" t="s">
        <v>12056</v>
      </c>
      <c r="AN428" s="136" t="s">
        <v>941</v>
      </c>
      <c r="AO428" s="136" t="s">
        <v>941</v>
      </c>
      <c r="AP428" s="136" t="s">
        <v>941</v>
      </c>
      <c r="AQ428" s="136" t="s">
        <v>941</v>
      </c>
      <c r="AR428" s="136" t="s">
        <v>941</v>
      </c>
      <c r="AS428" s="136" t="s">
        <v>941</v>
      </c>
      <c r="AT428" s="136" t="s">
        <v>941</v>
      </c>
      <c r="AU428" s="136" t="s">
        <v>941</v>
      </c>
      <c r="AV428" s="136" t="s">
        <v>941</v>
      </c>
      <c r="AW428" s="136" t="s">
        <v>941</v>
      </c>
      <c r="AX428" s="136" t="s">
        <v>941</v>
      </c>
      <c r="AY428" s="136" t="s">
        <v>941</v>
      </c>
      <c r="AZ428" s="136" t="s">
        <v>941</v>
      </c>
      <c r="BA428" s="136" t="s">
        <v>941</v>
      </c>
      <c r="BB428" s="136" t="s">
        <v>941</v>
      </c>
      <c r="BC428" s="136" t="s">
        <v>941</v>
      </c>
      <c r="BD428" s="136" t="s">
        <v>941</v>
      </c>
      <c r="BE428" s="136" t="s">
        <v>941</v>
      </c>
      <c r="BF428" s="136" t="s">
        <v>941</v>
      </c>
      <c r="BG428" s="136" t="s">
        <v>941</v>
      </c>
      <c r="BH428" s="136" t="s">
        <v>941</v>
      </c>
      <c r="BI428" s="136" t="s">
        <v>941</v>
      </c>
      <c r="BJ428" s="136" t="s">
        <v>941</v>
      </c>
      <c r="BK428" s="136" t="s">
        <v>941</v>
      </c>
      <c r="BL428" s="136" t="s">
        <v>941</v>
      </c>
      <c r="BM428" s="136" t="s">
        <v>941</v>
      </c>
      <c r="BN428" s="136" t="s">
        <v>941</v>
      </c>
      <c r="BO428" s="136" t="s">
        <v>941</v>
      </c>
      <c r="BP428" s="136" t="s">
        <v>1386</v>
      </c>
      <c r="BQ428" s="136" t="s">
        <v>941</v>
      </c>
      <c r="BR428" s="136" t="s">
        <v>941</v>
      </c>
      <c r="BS428" s="136" t="s">
        <v>941</v>
      </c>
      <c r="BT428" s="136" t="s">
        <v>941</v>
      </c>
      <c r="BU428" s="136" t="s">
        <v>941</v>
      </c>
      <c r="BV428" s="136" t="s">
        <v>941</v>
      </c>
      <c r="BW428" s="136" t="s">
        <v>941</v>
      </c>
      <c r="BX428" s="136" t="s">
        <v>941</v>
      </c>
      <c r="BY428" s="136" t="s">
        <v>941</v>
      </c>
      <c r="BZ428" s="136" t="s">
        <v>941</v>
      </c>
      <c r="CA428" s="136" t="s">
        <v>941</v>
      </c>
      <c r="CB428" s="136" t="s">
        <v>1386</v>
      </c>
      <c r="CC428" s="136" t="s">
        <v>948</v>
      </c>
      <c r="CD428" s="136" t="s">
        <v>941</v>
      </c>
      <c r="CE428" s="136" t="s">
        <v>948</v>
      </c>
      <c r="CF428" s="136" t="s">
        <v>941</v>
      </c>
      <c r="CG428" s="136" t="s">
        <v>948</v>
      </c>
      <c r="CH428" s="136" t="s">
        <v>948</v>
      </c>
      <c r="CI428" s="136" t="s">
        <v>941</v>
      </c>
      <c r="CJ428" s="136" t="s">
        <v>941</v>
      </c>
      <c r="CK428" s="136" t="s">
        <v>941</v>
      </c>
      <c r="CL428" s="136" t="s">
        <v>941</v>
      </c>
      <c r="CM428" s="136" t="s">
        <v>941</v>
      </c>
      <c r="CN428" s="136" t="s">
        <v>948</v>
      </c>
      <c r="CO428" s="136" t="s">
        <v>540</v>
      </c>
      <c r="CP428" s="136" t="s">
        <v>941</v>
      </c>
      <c r="CQ428" s="136" t="s">
        <v>941</v>
      </c>
      <c r="CR428" s="136" t="s">
        <v>941</v>
      </c>
      <c r="CS428" s="136" t="s">
        <v>941</v>
      </c>
      <c r="CT428" s="136" t="s">
        <v>941</v>
      </c>
      <c r="CU428" s="136" t="s">
        <v>941</v>
      </c>
      <c r="CV428" s="136" t="s">
        <v>941</v>
      </c>
      <c r="CW428" s="136" t="s">
        <v>941</v>
      </c>
      <c r="CX428" s="136" t="s">
        <v>941</v>
      </c>
      <c r="CY428" s="136" t="s">
        <v>941</v>
      </c>
      <c r="CZ428" s="136" t="s">
        <v>941</v>
      </c>
      <c r="DA428" s="136" t="s">
        <v>941</v>
      </c>
      <c r="DB428" s="136" t="s">
        <v>941</v>
      </c>
      <c r="DC428" s="136" t="s">
        <v>941</v>
      </c>
      <c r="DD428" s="136" t="s">
        <v>941</v>
      </c>
      <c r="DE428" s="136" t="s">
        <v>941</v>
      </c>
      <c r="DF428" s="136" t="s">
        <v>941</v>
      </c>
      <c r="DG428" s="136" t="s">
        <v>941</v>
      </c>
      <c r="DH428" s="136" t="s">
        <v>941</v>
      </c>
      <c r="DI428" s="136" t="s">
        <v>941</v>
      </c>
      <c r="DJ428" s="136" t="s">
        <v>1353</v>
      </c>
      <c r="DK428" s="137">
        <v>42780.553668981483</v>
      </c>
      <c r="DL428" s="136" t="s">
        <v>1353</v>
      </c>
      <c r="DM428" s="137">
        <v>42780.553668981483</v>
      </c>
      <c r="DN428" s="133">
        <v>42086.605405092596</v>
      </c>
      <c r="DO428" s="132" t="s">
        <v>957</v>
      </c>
      <c r="DP428" s="133">
        <v>42086.605405092596</v>
      </c>
    </row>
    <row r="429" spans="1:120" ht="58" x14ac:dyDescent="0.35">
      <c r="A429" s="135">
        <v>431</v>
      </c>
      <c r="B429" s="136" t="s">
        <v>4364</v>
      </c>
      <c r="C429" s="135">
        <v>135</v>
      </c>
      <c r="D429" s="135" t="b">
        <v>1</v>
      </c>
      <c r="E429" s="136" t="s">
        <v>941</v>
      </c>
      <c r="F429" s="136" t="s">
        <v>4006</v>
      </c>
      <c r="G429" s="136" t="s">
        <v>981</v>
      </c>
      <c r="H429" s="136" t="s">
        <v>1448</v>
      </c>
      <c r="I429" s="136" t="s">
        <v>11979</v>
      </c>
      <c r="J429" s="136" t="s">
        <v>4183</v>
      </c>
      <c r="K429" s="136" t="s">
        <v>284</v>
      </c>
      <c r="L429" s="136" t="s">
        <v>941</v>
      </c>
      <c r="M429" s="136" t="s">
        <v>941</v>
      </c>
      <c r="N429" s="136" t="s">
        <v>1449</v>
      </c>
      <c r="O429" s="136" t="s">
        <v>12057</v>
      </c>
      <c r="P429" s="136" t="s">
        <v>1450</v>
      </c>
      <c r="Q429" s="136" t="s">
        <v>1451</v>
      </c>
      <c r="R429" s="136" t="s">
        <v>12058</v>
      </c>
      <c r="S429" s="136" t="s">
        <v>12059</v>
      </c>
      <c r="T429" s="136" t="s">
        <v>12060</v>
      </c>
      <c r="U429" s="136" t="s">
        <v>12061</v>
      </c>
      <c r="V429" s="136" t="s">
        <v>12062</v>
      </c>
      <c r="W429" s="136" t="s">
        <v>12063</v>
      </c>
      <c r="X429" s="136" t="s">
        <v>12064</v>
      </c>
      <c r="Y429" s="136" t="s">
        <v>12065</v>
      </c>
      <c r="Z429" s="136" t="s">
        <v>12066</v>
      </c>
      <c r="AA429" s="136" t="s">
        <v>12067</v>
      </c>
      <c r="AB429" s="136" t="s">
        <v>12068</v>
      </c>
      <c r="AC429" s="136" t="s">
        <v>948</v>
      </c>
      <c r="AD429" s="136" t="s">
        <v>12068</v>
      </c>
      <c r="AE429" s="136" t="s">
        <v>12069</v>
      </c>
      <c r="AF429" s="136" t="s">
        <v>12070</v>
      </c>
      <c r="AG429" s="136" t="s">
        <v>1452</v>
      </c>
      <c r="AH429" s="136" t="s">
        <v>12071</v>
      </c>
      <c r="AI429" s="136" t="s">
        <v>948</v>
      </c>
      <c r="AJ429" s="136" t="s">
        <v>1205</v>
      </c>
      <c r="AK429" s="136" t="s">
        <v>948</v>
      </c>
      <c r="AL429" s="136" t="s">
        <v>941</v>
      </c>
      <c r="AM429" s="136" t="s">
        <v>12072</v>
      </c>
      <c r="AN429" s="136" t="s">
        <v>941</v>
      </c>
      <c r="AO429" s="136" t="s">
        <v>941</v>
      </c>
      <c r="AP429" s="136" t="s">
        <v>941</v>
      </c>
      <c r="AQ429" s="136" t="s">
        <v>941</v>
      </c>
      <c r="AR429" s="136" t="s">
        <v>941</v>
      </c>
      <c r="AS429" s="136" t="s">
        <v>941</v>
      </c>
      <c r="AT429" s="136" t="s">
        <v>941</v>
      </c>
      <c r="AU429" s="136" t="s">
        <v>941</v>
      </c>
      <c r="AV429" s="136" t="s">
        <v>941</v>
      </c>
      <c r="AW429" s="136" t="s">
        <v>941</v>
      </c>
      <c r="AX429" s="136" t="s">
        <v>941</v>
      </c>
      <c r="AY429" s="136" t="s">
        <v>941</v>
      </c>
      <c r="AZ429" s="136" t="s">
        <v>941</v>
      </c>
      <c r="BA429" s="136" t="s">
        <v>941</v>
      </c>
      <c r="BB429" s="136" t="s">
        <v>941</v>
      </c>
      <c r="BC429" s="136" t="s">
        <v>941</v>
      </c>
      <c r="BD429" s="136" t="s">
        <v>941</v>
      </c>
      <c r="BE429" s="136" t="s">
        <v>941</v>
      </c>
      <c r="BF429" s="136" t="s">
        <v>941</v>
      </c>
      <c r="BG429" s="136" t="s">
        <v>941</v>
      </c>
      <c r="BH429" s="136" t="s">
        <v>941</v>
      </c>
      <c r="BI429" s="136" t="s">
        <v>941</v>
      </c>
      <c r="BJ429" s="136" t="s">
        <v>941</v>
      </c>
      <c r="BK429" s="136" t="s">
        <v>941</v>
      </c>
      <c r="BL429" s="136" t="s">
        <v>941</v>
      </c>
      <c r="BM429" s="136" t="s">
        <v>941</v>
      </c>
      <c r="BN429" s="136" t="s">
        <v>941</v>
      </c>
      <c r="BO429" s="136" t="s">
        <v>941</v>
      </c>
      <c r="BP429" s="136" t="s">
        <v>941</v>
      </c>
      <c r="BQ429" s="136" t="s">
        <v>941</v>
      </c>
      <c r="BR429" s="136" t="s">
        <v>941</v>
      </c>
      <c r="BS429" s="136" t="s">
        <v>941</v>
      </c>
      <c r="BT429" s="136" t="s">
        <v>941</v>
      </c>
      <c r="BU429" s="136" t="s">
        <v>941</v>
      </c>
      <c r="BV429" s="136" t="s">
        <v>941</v>
      </c>
      <c r="BW429" s="136" t="s">
        <v>941</v>
      </c>
      <c r="BX429" s="136" t="s">
        <v>941</v>
      </c>
      <c r="BY429" s="136" t="s">
        <v>941</v>
      </c>
      <c r="BZ429" s="136" t="s">
        <v>941</v>
      </c>
      <c r="CA429" s="136" t="s">
        <v>941</v>
      </c>
      <c r="CB429" s="136" t="s">
        <v>948</v>
      </c>
      <c r="CC429" s="136" t="s">
        <v>948</v>
      </c>
      <c r="CD429" s="136" t="s">
        <v>941</v>
      </c>
      <c r="CE429" s="136" t="s">
        <v>948</v>
      </c>
      <c r="CF429" s="136" t="s">
        <v>941</v>
      </c>
      <c r="CG429" s="136" t="s">
        <v>948</v>
      </c>
      <c r="CH429" s="136" t="s">
        <v>948</v>
      </c>
      <c r="CI429" s="136" t="s">
        <v>941</v>
      </c>
      <c r="CJ429" s="136" t="s">
        <v>941</v>
      </c>
      <c r="CK429" s="136" t="s">
        <v>941</v>
      </c>
      <c r="CL429" s="136" t="s">
        <v>941</v>
      </c>
      <c r="CM429" s="136" t="s">
        <v>941</v>
      </c>
      <c r="CN429" s="136" t="s">
        <v>948</v>
      </c>
      <c r="CO429" s="136" t="s">
        <v>540</v>
      </c>
      <c r="CP429" s="136" t="s">
        <v>941</v>
      </c>
      <c r="CQ429" s="136" t="s">
        <v>941</v>
      </c>
      <c r="CR429" s="136" t="s">
        <v>941</v>
      </c>
      <c r="CS429" s="136" t="s">
        <v>941</v>
      </c>
      <c r="CT429" s="136" t="s">
        <v>941</v>
      </c>
      <c r="CU429" s="136" t="s">
        <v>941</v>
      </c>
      <c r="CV429" s="136" t="s">
        <v>941</v>
      </c>
      <c r="CW429" s="136" t="s">
        <v>941</v>
      </c>
      <c r="CX429" s="136" t="s">
        <v>941</v>
      </c>
      <c r="CY429" s="136" t="s">
        <v>941</v>
      </c>
      <c r="CZ429" s="136" t="s">
        <v>941</v>
      </c>
      <c r="DA429" s="136" t="s">
        <v>941</v>
      </c>
      <c r="DB429" s="136" t="s">
        <v>941</v>
      </c>
      <c r="DC429" s="136" t="s">
        <v>941</v>
      </c>
      <c r="DD429" s="136" t="s">
        <v>941</v>
      </c>
      <c r="DE429" s="136" t="s">
        <v>941</v>
      </c>
      <c r="DF429" s="136" t="s">
        <v>941</v>
      </c>
      <c r="DG429" s="136" t="s">
        <v>941</v>
      </c>
      <c r="DH429" s="136" t="s">
        <v>941</v>
      </c>
      <c r="DI429" s="136" t="s">
        <v>941</v>
      </c>
      <c r="DJ429" s="136" t="s">
        <v>1692</v>
      </c>
      <c r="DK429" s="137">
        <v>42780.581562500003</v>
      </c>
      <c r="DL429" s="136" t="s">
        <v>1692</v>
      </c>
      <c r="DM429" s="137">
        <v>42780.581562500003</v>
      </c>
      <c r="DN429" s="133">
        <v>42086.605428240742</v>
      </c>
      <c r="DO429" s="132" t="s">
        <v>957</v>
      </c>
      <c r="DP429" s="133">
        <v>42086.605428240742</v>
      </c>
    </row>
    <row r="430" spans="1:120" ht="58" x14ac:dyDescent="0.35">
      <c r="A430" s="135">
        <v>432</v>
      </c>
      <c r="B430" s="136" t="s">
        <v>4364</v>
      </c>
      <c r="C430" s="135">
        <v>468</v>
      </c>
      <c r="D430" s="135" t="b">
        <v>1</v>
      </c>
      <c r="E430" s="136" t="s">
        <v>941</v>
      </c>
      <c r="F430" s="136" t="s">
        <v>12073</v>
      </c>
      <c r="G430" s="136" t="s">
        <v>12074</v>
      </c>
      <c r="H430" s="136" t="s">
        <v>3851</v>
      </c>
      <c r="I430" s="136" t="s">
        <v>11979</v>
      </c>
      <c r="J430" s="136" t="s">
        <v>12073</v>
      </c>
      <c r="K430" s="136" t="s">
        <v>444</v>
      </c>
      <c r="L430" s="136" t="s">
        <v>3851</v>
      </c>
      <c r="M430" s="136" t="s">
        <v>941</v>
      </c>
      <c r="N430" s="136" t="s">
        <v>2063</v>
      </c>
      <c r="O430" s="136" t="s">
        <v>12075</v>
      </c>
      <c r="P430" s="136" t="s">
        <v>2064</v>
      </c>
      <c r="Q430" s="136" t="s">
        <v>948</v>
      </c>
      <c r="R430" s="136" t="s">
        <v>3852</v>
      </c>
      <c r="S430" s="136" t="s">
        <v>12076</v>
      </c>
      <c r="T430" s="136" t="s">
        <v>2065</v>
      </c>
      <c r="U430" s="136" t="s">
        <v>12077</v>
      </c>
      <c r="V430" s="136" t="s">
        <v>2066</v>
      </c>
      <c r="W430" s="136" t="s">
        <v>2067</v>
      </c>
      <c r="X430" s="136" t="s">
        <v>2068</v>
      </c>
      <c r="Y430" s="136" t="s">
        <v>12078</v>
      </c>
      <c r="Z430" s="136" t="s">
        <v>3160</v>
      </c>
      <c r="AA430" s="136" t="s">
        <v>3176</v>
      </c>
      <c r="AB430" s="136" t="s">
        <v>12079</v>
      </c>
      <c r="AC430" s="136" t="s">
        <v>948</v>
      </c>
      <c r="AD430" s="136" t="s">
        <v>12079</v>
      </c>
      <c r="AE430" s="136" t="s">
        <v>12080</v>
      </c>
      <c r="AF430" s="136" t="s">
        <v>12081</v>
      </c>
      <c r="AG430" s="136" t="s">
        <v>1308</v>
      </c>
      <c r="AH430" s="136" t="s">
        <v>12082</v>
      </c>
      <c r="AI430" s="136" t="s">
        <v>1785</v>
      </c>
      <c r="AJ430" s="136" t="s">
        <v>948</v>
      </c>
      <c r="AK430" s="136" t="s">
        <v>948</v>
      </c>
      <c r="AL430" s="136" t="s">
        <v>941</v>
      </c>
      <c r="AM430" s="136" t="s">
        <v>12083</v>
      </c>
      <c r="AN430" s="136" t="s">
        <v>941</v>
      </c>
      <c r="AO430" s="136" t="s">
        <v>941</v>
      </c>
      <c r="AP430" s="136" t="s">
        <v>941</v>
      </c>
      <c r="AQ430" s="136" t="s">
        <v>941</v>
      </c>
      <c r="AR430" s="136" t="s">
        <v>941</v>
      </c>
      <c r="AS430" s="136" t="s">
        <v>941</v>
      </c>
      <c r="AT430" s="136" t="s">
        <v>941</v>
      </c>
      <c r="AU430" s="136" t="s">
        <v>941</v>
      </c>
      <c r="AV430" s="136" t="s">
        <v>941</v>
      </c>
      <c r="AW430" s="136" t="s">
        <v>941</v>
      </c>
      <c r="AX430" s="136" t="s">
        <v>941</v>
      </c>
      <c r="AY430" s="136" t="s">
        <v>941</v>
      </c>
      <c r="AZ430" s="136" t="s">
        <v>941</v>
      </c>
      <c r="BA430" s="136" t="s">
        <v>941</v>
      </c>
      <c r="BB430" s="136" t="s">
        <v>941</v>
      </c>
      <c r="BC430" s="136" t="s">
        <v>941</v>
      </c>
      <c r="BD430" s="136" t="s">
        <v>941</v>
      </c>
      <c r="BE430" s="136" t="s">
        <v>941</v>
      </c>
      <c r="BF430" s="136" t="s">
        <v>941</v>
      </c>
      <c r="BG430" s="136" t="s">
        <v>941</v>
      </c>
      <c r="BH430" s="136" t="s">
        <v>941</v>
      </c>
      <c r="BI430" s="136" t="s">
        <v>941</v>
      </c>
      <c r="BJ430" s="136" t="s">
        <v>941</v>
      </c>
      <c r="BK430" s="136" t="s">
        <v>941</v>
      </c>
      <c r="BL430" s="136" t="s">
        <v>941</v>
      </c>
      <c r="BM430" s="136" t="s">
        <v>941</v>
      </c>
      <c r="BN430" s="136" t="s">
        <v>941</v>
      </c>
      <c r="BO430" s="136" t="s">
        <v>941</v>
      </c>
      <c r="BP430" s="136" t="s">
        <v>941</v>
      </c>
      <c r="BQ430" s="136" t="s">
        <v>941</v>
      </c>
      <c r="BR430" s="136" t="s">
        <v>941</v>
      </c>
      <c r="BS430" s="136" t="s">
        <v>941</v>
      </c>
      <c r="BT430" s="136" t="s">
        <v>941</v>
      </c>
      <c r="BU430" s="136" t="s">
        <v>941</v>
      </c>
      <c r="BV430" s="136" t="s">
        <v>941</v>
      </c>
      <c r="BW430" s="136" t="s">
        <v>941</v>
      </c>
      <c r="BX430" s="136" t="s">
        <v>941</v>
      </c>
      <c r="BY430" s="136" t="s">
        <v>941</v>
      </c>
      <c r="BZ430" s="136" t="s">
        <v>941</v>
      </c>
      <c r="CA430" s="136" t="s">
        <v>941</v>
      </c>
      <c r="CB430" s="136" t="s">
        <v>948</v>
      </c>
      <c r="CC430" s="136" t="s">
        <v>948</v>
      </c>
      <c r="CD430" s="136" t="s">
        <v>941</v>
      </c>
      <c r="CE430" s="136" t="s">
        <v>948</v>
      </c>
      <c r="CF430" s="136" t="s">
        <v>941</v>
      </c>
      <c r="CG430" s="136" t="s">
        <v>948</v>
      </c>
      <c r="CH430" s="136" t="s">
        <v>948</v>
      </c>
      <c r="CI430" s="136" t="s">
        <v>941</v>
      </c>
      <c r="CJ430" s="136" t="s">
        <v>941</v>
      </c>
      <c r="CK430" s="136" t="s">
        <v>941</v>
      </c>
      <c r="CL430" s="136" t="s">
        <v>941</v>
      </c>
      <c r="CM430" s="136" t="s">
        <v>941</v>
      </c>
      <c r="CN430" s="136" t="s">
        <v>948</v>
      </c>
      <c r="CO430" s="136" t="s">
        <v>540</v>
      </c>
      <c r="CP430" s="136" t="s">
        <v>941</v>
      </c>
      <c r="CQ430" s="136" t="s">
        <v>941</v>
      </c>
      <c r="CR430" s="136" t="s">
        <v>941</v>
      </c>
      <c r="CS430" s="136" t="s">
        <v>941</v>
      </c>
      <c r="CT430" s="136" t="s">
        <v>941</v>
      </c>
      <c r="CU430" s="136" t="s">
        <v>941</v>
      </c>
      <c r="CV430" s="136" t="s">
        <v>941</v>
      </c>
      <c r="CW430" s="136" t="s">
        <v>941</v>
      </c>
      <c r="CX430" s="136" t="s">
        <v>941</v>
      </c>
      <c r="CY430" s="136" t="s">
        <v>941</v>
      </c>
      <c r="CZ430" s="136" t="s">
        <v>941</v>
      </c>
      <c r="DA430" s="136" t="s">
        <v>941</v>
      </c>
      <c r="DB430" s="136" t="s">
        <v>941</v>
      </c>
      <c r="DC430" s="136" t="s">
        <v>941</v>
      </c>
      <c r="DD430" s="136" t="s">
        <v>941</v>
      </c>
      <c r="DE430" s="136" t="s">
        <v>941</v>
      </c>
      <c r="DF430" s="136" t="s">
        <v>941</v>
      </c>
      <c r="DG430" s="136" t="s">
        <v>941</v>
      </c>
      <c r="DH430" s="136" t="s">
        <v>941</v>
      </c>
      <c r="DI430" s="136" t="s">
        <v>941</v>
      </c>
      <c r="DJ430" s="136" t="s">
        <v>1692</v>
      </c>
      <c r="DK430" s="137">
        <v>42780.656064814815</v>
      </c>
      <c r="DL430" s="136" t="s">
        <v>1692</v>
      </c>
      <c r="DM430" s="137">
        <v>42780.656817129631</v>
      </c>
      <c r="DN430" s="133">
        <v>42086.605439814812</v>
      </c>
      <c r="DO430" s="132" t="s">
        <v>957</v>
      </c>
      <c r="DP430" s="133">
        <v>42086.609571759262</v>
      </c>
    </row>
    <row r="431" spans="1:120" ht="58" x14ac:dyDescent="0.35">
      <c r="A431" s="135">
        <v>433</v>
      </c>
      <c r="B431" s="136" t="s">
        <v>4364</v>
      </c>
      <c r="C431" s="135">
        <v>124</v>
      </c>
      <c r="D431" s="135" t="b">
        <v>1</v>
      </c>
      <c r="E431" s="136" t="s">
        <v>1196</v>
      </c>
      <c r="F431" s="136" t="s">
        <v>941</v>
      </c>
      <c r="G431" s="136" t="s">
        <v>941</v>
      </c>
      <c r="H431" s="136" t="s">
        <v>941</v>
      </c>
      <c r="I431" s="136" t="s">
        <v>941</v>
      </c>
      <c r="J431" s="136" t="s">
        <v>6210</v>
      </c>
      <c r="K431" s="136" t="s">
        <v>122</v>
      </c>
      <c r="L431" s="136" t="s">
        <v>6211</v>
      </c>
      <c r="M431" s="136" t="s">
        <v>6212</v>
      </c>
      <c r="N431" s="136" t="s">
        <v>6213</v>
      </c>
      <c r="O431" s="136" t="s">
        <v>12084</v>
      </c>
      <c r="P431" s="136" t="s">
        <v>12085</v>
      </c>
      <c r="Q431" s="136" t="s">
        <v>12086</v>
      </c>
      <c r="R431" s="136" t="s">
        <v>948</v>
      </c>
      <c r="S431" s="136" t="s">
        <v>12087</v>
      </c>
      <c r="T431" s="136" t="s">
        <v>12088</v>
      </c>
      <c r="U431" s="136" t="s">
        <v>12089</v>
      </c>
      <c r="V431" s="136" t="s">
        <v>12090</v>
      </c>
      <c r="W431" s="136" t="s">
        <v>3401</v>
      </c>
      <c r="X431" s="136" t="s">
        <v>12091</v>
      </c>
      <c r="Y431" s="136" t="s">
        <v>12092</v>
      </c>
      <c r="Z431" s="136" t="s">
        <v>12093</v>
      </c>
      <c r="AA431" s="136" t="s">
        <v>12094</v>
      </c>
      <c r="AB431" s="136" t="s">
        <v>12095</v>
      </c>
      <c r="AC431" s="136" t="s">
        <v>948</v>
      </c>
      <c r="AD431" s="136" t="s">
        <v>12095</v>
      </c>
      <c r="AE431" s="136" t="s">
        <v>12096</v>
      </c>
      <c r="AF431" s="136" t="s">
        <v>12097</v>
      </c>
      <c r="AG431" s="136" t="s">
        <v>2085</v>
      </c>
      <c r="AH431" s="136" t="s">
        <v>12098</v>
      </c>
      <c r="AI431" s="136" t="s">
        <v>948</v>
      </c>
      <c r="AJ431" s="136" t="s">
        <v>4094</v>
      </c>
      <c r="AK431" s="136" t="s">
        <v>948</v>
      </c>
      <c r="AL431" s="136" t="s">
        <v>941</v>
      </c>
      <c r="AM431" s="136" t="s">
        <v>12099</v>
      </c>
      <c r="AN431" s="136" t="s">
        <v>941</v>
      </c>
      <c r="AO431" s="136" t="s">
        <v>941</v>
      </c>
      <c r="AP431" s="136" t="s">
        <v>941</v>
      </c>
      <c r="AQ431" s="136" t="s">
        <v>941</v>
      </c>
      <c r="AR431" s="136" t="s">
        <v>941</v>
      </c>
      <c r="AS431" s="136" t="s">
        <v>941</v>
      </c>
      <c r="AT431" s="136" t="s">
        <v>941</v>
      </c>
      <c r="AU431" s="136" t="s">
        <v>941</v>
      </c>
      <c r="AV431" s="136" t="s">
        <v>941</v>
      </c>
      <c r="AW431" s="136" t="s">
        <v>941</v>
      </c>
      <c r="AX431" s="136" t="s">
        <v>941</v>
      </c>
      <c r="AY431" s="136" t="s">
        <v>941</v>
      </c>
      <c r="AZ431" s="136" t="s">
        <v>941</v>
      </c>
      <c r="BA431" s="136" t="s">
        <v>941</v>
      </c>
      <c r="BB431" s="136" t="s">
        <v>941</v>
      </c>
      <c r="BC431" s="136" t="s">
        <v>941</v>
      </c>
      <c r="BD431" s="136" t="s">
        <v>941</v>
      </c>
      <c r="BE431" s="136" t="s">
        <v>941</v>
      </c>
      <c r="BF431" s="136" t="s">
        <v>941</v>
      </c>
      <c r="BG431" s="136" t="s">
        <v>941</v>
      </c>
      <c r="BH431" s="136" t="s">
        <v>941</v>
      </c>
      <c r="BI431" s="136" t="s">
        <v>941</v>
      </c>
      <c r="BJ431" s="136" t="s">
        <v>941</v>
      </c>
      <c r="BK431" s="136" t="s">
        <v>941</v>
      </c>
      <c r="BL431" s="136" t="s">
        <v>941</v>
      </c>
      <c r="BM431" s="136" t="s">
        <v>941</v>
      </c>
      <c r="BN431" s="136" t="s">
        <v>941</v>
      </c>
      <c r="BO431" s="136" t="s">
        <v>941</v>
      </c>
      <c r="BP431" s="136" t="s">
        <v>941</v>
      </c>
      <c r="BQ431" s="136" t="s">
        <v>941</v>
      </c>
      <c r="BR431" s="136" t="s">
        <v>941</v>
      </c>
      <c r="BS431" s="136" t="s">
        <v>941</v>
      </c>
      <c r="BT431" s="136" t="s">
        <v>941</v>
      </c>
      <c r="BU431" s="136" t="s">
        <v>941</v>
      </c>
      <c r="BV431" s="136" t="s">
        <v>941</v>
      </c>
      <c r="BW431" s="136" t="s">
        <v>941</v>
      </c>
      <c r="BX431" s="136" t="s">
        <v>941</v>
      </c>
      <c r="BY431" s="136" t="s">
        <v>941</v>
      </c>
      <c r="BZ431" s="136" t="s">
        <v>941</v>
      </c>
      <c r="CA431" s="136" t="s">
        <v>941</v>
      </c>
      <c r="CB431" s="136" t="s">
        <v>948</v>
      </c>
      <c r="CC431" s="136" t="s">
        <v>948</v>
      </c>
      <c r="CD431" s="136" t="s">
        <v>941</v>
      </c>
      <c r="CE431" s="136" t="s">
        <v>948</v>
      </c>
      <c r="CF431" s="136" t="s">
        <v>941</v>
      </c>
      <c r="CG431" s="136" t="s">
        <v>948</v>
      </c>
      <c r="CH431" s="136" t="s">
        <v>948</v>
      </c>
      <c r="CI431" s="136" t="s">
        <v>941</v>
      </c>
      <c r="CJ431" s="136" t="s">
        <v>941</v>
      </c>
      <c r="CK431" s="136" t="s">
        <v>941</v>
      </c>
      <c r="CL431" s="136" t="s">
        <v>941</v>
      </c>
      <c r="CM431" s="136" t="s">
        <v>941</v>
      </c>
      <c r="CN431" s="136" t="s">
        <v>948</v>
      </c>
      <c r="CO431" s="136" t="s">
        <v>540</v>
      </c>
      <c r="CP431" s="136" t="s">
        <v>941</v>
      </c>
      <c r="CQ431" s="136" t="s">
        <v>941</v>
      </c>
      <c r="CR431" s="136" t="s">
        <v>941</v>
      </c>
      <c r="CS431" s="136" t="s">
        <v>941</v>
      </c>
      <c r="CT431" s="136" t="s">
        <v>941</v>
      </c>
      <c r="CU431" s="136" t="s">
        <v>941</v>
      </c>
      <c r="CV431" s="136" t="s">
        <v>941</v>
      </c>
      <c r="CW431" s="136" t="s">
        <v>941</v>
      </c>
      <c r="CX431" s="136" t="s">
        <v>941</v>
      </c>
      <c r="CY431" s="136" t="s">
        <v>941</v>
      </c>
      <c r="CZ431" s="136" t="s">
        <v>941</v>
      </c>
      <c r="DA431" s="136" t="s">
        <v>941</v>
      </c>
      <c r="DB431" s="136" t="s">
        <v>941</v>
      </c>
      <c r="DC431" s="136" t="s">
        <v>941</v>
      </c>
      <c r="DD431" s="136" t="s">
        <v>941</v>
      </c>
      <c r="DE431" s="136" t="s">
        <v>941</v>
      </c>
      <c r="DF431" s="136" t="s">
        <v>941</v>
      </c>
      <c r="DG431" s="136" t="s">
        <v>941</v>
      </c>
      <c r="DH431" s="136" t="s">
        <v>941</v>
      </c>
      <c r="DI431" s="136" t="s">
        <v>941</v>
      </c>
      <c r="DJ431" s="136" t="s">
        <v>1692</v>
      </c>
      <c r="DK431" s="137">
        <v>42780.662986111114</v>
      </c>
      <c r="DL431" s="136" t="s">
        <v>1692</v>
      </c>
      <c r="DM431" s="137">
        <v>42780.662986111114</v>
      </c>
      <c r="DN431" s="133">
        <v>42086.605694444443</v>
      </c>
      <c r="DO431" s="132" t="s">
        <v>957</v>
      </c>
      <c r="DP431" s="133">
        <v>42086.605694444443</v>
      </c>
    </row>
    <row r="432" spans="1:120" ht="58" x14ac:dyDescent="0.35">
      <c r="A432" s="135">
        <v>434</v>
      </c>
      <c r="B432" s="136" t="s">
        <v>4364</v>
      </c>
      <c r="C432" s="135">
        <v>638</v>
      </c>
      <c r="D432" s="135" t="b">
        <v>1</v>
      </c>
      <c r="E432" s="136" t="s">
        <v>1196</v>
      </c>
      <c r="F432" s="136" t="s">
        <v>941</v>
      </c>
      <c r="G432" s="136" t="s">
        <v>941</v>
      </c>
      <c r="H432" s="136" t="s">
        <v>941</v>
      </c>
      <c r="I432" s="136" t="s">
        <v>941</v>
      </c>
      <c r="J432" s="136" t="s">
        <v>6210</v>
      </c>
      <c r="K432" s="136" t="s">
        <v>499</v>
      </c>
      <c r="L432" s="136" t="s">
        <v>6211</v>
      </c>
      <c r="M432" s="136" t="s">
        <v>6212</v>
      </c>
      <c r="N432" s="136" t="s">
        <v>6213</v>
      </c>
      <c r="O432" s="136" t="s">
        <v>12100</v>
      </c>
      <c r="P432" s="136" t="s">
        <v>4102</v>
      </c>
      <c r="Q432" s="136" t="s">
        <v>12101</v>
      </c>
      <c r="R432" s="136" t="s">
        <v>948</v>
      </c>
      <c r="S432" s="136" t="s">
        <v>12102</v>
      </c>
      <c r="T432" s="136" t="s">
        <v>12103</v>
      </c>
      <c r="U432" s="136" t="s">
        <v>12104</v>
      </c>
      <c r="V432" s="136" t="s">
        <v>12105</v>
      </c>
      <c r="W432" s="136" t="s">
        <v>12106</v>
      </c>
      <c r="X432" s="136" t="s">
        <v>12107</v>
      </c>
      <c r="Y432" s="136" t="s">
        <v>12108</v>
      </c>
      <c r="Z432" s="136" t="s">
        <v>12109</v>
      </c>
      <c r="AA432" s="136" t="s">
        <v>12110</v>
      </c>
      <c r="AB432" s="136" t="s">
        <v>12111</v>
      </c>
      <c r="AC432" s="136" t="s">
        <v>948</v>
      </c>
      <c r="AD432" s="136" t="s">
        <v>12111</v>
      </c>
      <c r="AE432" s="136" t="s">
        <v>12112</v>
      </c>
      <c r="AF432" s="136" t="s">
        <v>12113</v>
      </c>
      <c r="AG432" s="136" t="s">
        <v>1204</v>
      </c>
      <c r="AH432" s="136" t="s">
        <v>12114</v>
      </c>
      <c r="AI432" s="136" t="s">
        <v>948</v>
      </c>
      <c r="AJ432" s="136" t="s">
        <v>2208</v>
      </c>
      <c r="AK432" s="136" t="s">
        <v>948</v>
      </c>
      <c r="AL432" s="136" t="s">
        <v>941</v>
      </c>
      <c r="AM432" s="136" t="s">
        <v>12115</v>
      </c>
      <c r="AN432" s="136" t="s">
        <v>941</v>
      </c>
      <c r="AO432" s="136" t="s">
        <v>941</v>
      </c>
      <c r="AP432" s="136" t="s">
        <v>941</v>
      </c>
      <c r="AQ432" s="136" t="s">
        <v>941</v>
      </c>
      <c r="AR432" s="136" t="s">
        <v>941</v>
      </c>
      <c r="AS432" s="136" t="s">
        <v>941</v>
      </c>
      <c r="AT432" s="136" t="s">
        <v>941</v>
      </c>
      <c r="AU432" s="136" t="s">
        <v>941</v>
      </c>
      <c r="AV432" s="136" t="s">
        <v>941</v>
      </c>
      <c r="AW432" s="136" t="s">
        <v>941</v>
      </c>
      <c r="AX432" s="136" t="s">
        <v>941</v>
      </c>
      <c r="AY432" s="136" t="s">
        <v>941</v>
      </c>
      <c r="AZ432" s="136" t="s">
        <v>941</v>
      </c>
      <c r="BA432" s="136" t="s">
        <v>941</v>
      </c>
      <c r="BB432" s="136" t="s">
        <v>941</v>
      </c>
      <c r="BC432" s="136" t="s">
        <v>941</v>
      </c>
      <c r="BD432" s="136" t="s">
        <v>941</v>
      </c>
      <c r="BE432" s="136" t="s">
        <v>941</v>
      </c>
      <c r="BF432" s="136" t="s">
        <v>941</v>
      </c>
      <c r="BG432" s="136" t="s">
        <v>941</v>
      </c>
      <c r="BH432" s="136" t="s">
        <v>941</v>
      </c>
      <c r="BI432" s="136" t="s">
        <v>941</v>
      </c>
      <c r="BJ432" s="136" t="s">
        <v>941</v>
      </c>
      <c r="BK432" s="136" t="s">
        <v>941</v>
      </c>
      <c r="BL432" s="136" t="s">
        <v>941</v>
      </c>
      <c r="BM432" s="136" t="s">
        <v>941</v>
      </c>
      <c r="BN432" s="136" t="s">
        <v>941</v>
      </c>
      <c r="BO432" s="136" t="s">
        <v>941</v>
      </c>
      <c r="BP432" s="136" t="s">
        <v>941</v>
      </c>
      <c r="BQ432" s="136" t="s">
        <v>941</v>
      </c>
      <c r="BR432" s="136" t="s">
        <v>941</v>
      </c>
      <c r="BS432" s="136" t="s">
        <v>941</v>
      </c>
      <c r="BT432" s="136" t="s">
        <v>941</v>
      </c>
      <c r="BU432" s="136" t="s">
        <v>941</v>
      </c>
      <c r="BV432" s="136" t="s">
        <v>941</v>
      </c>
      <c r="BW432" s="136" t="s">
        <v>941</v>
      </c>
      <c r="BX432" s="136" t="s">
        <v>941</v>
      </c>
      <c r="BY432" s="136" t="s">
        <v>941</v>
      </c>
      <c r="BZ432" s="136" t="s">
        <v>941</v>
      </c>
      <c r="CA432" s="136" t="s">
        <v>941</v>
      </c>
      <c r="CB432" s="136" t="s">
        <v>948</v>
      </c>
      <c r="CC432" s="136" t="s">
        <v>948</v>
      </c>
      <c r="CD432" s="136" t="s">
        <v>941</v>
      </c>
      <c r="CE432" s="136" t="s">
        <v>948</v>
      </c>
      <c r="CF432" s="136" t="s">
        <v>941</v>
      </c>
      <c r="CG432" s="136" t="s">
        <v>948</v>
      </c>
      <c r="CH432" s="136" t="s">
        <v>948</v>
      </c>
      <c r="CI432" s="136" t="s">
        <v>941</v>
      </c>
      <c r="CJ432" s="136" t="s">
        <v>941</v>
      </c>
      <c r="CK432" s="136" t="s">
        <v>941</v>
      </c>
      <c r="CL432" s="136" t="s">
        <v>941</v>
      </c>
      <c r="CM432" s="136" t="s">
        <v>941</v>
      </c>
      <c r="CN432" s="136" t="s">
        <v>948</v>
      </c>
      <c r="CO432" s="136" t="s">
        <v>540</v>
      </c>
      <c r="CP432" s="136" t="s">
        <v>941</v>
      </c>
      <c r="CQ432" s="136" t="s">
        <v>941</v>
      </c>
      <c r="CR432" s="136" t="s">
        <v>941</v>
      </c>
      <c r="CS432" s="136" t="s">
        <v>941</v>
      </c>
      <c r="CT432" s="136" t="s">
        <v>941</v>
      </c>
      <c r="CU432" s="136" t="s">
        <v>941</v>
      </c>
      <c r="CV432" s="136" t="s">
        <v>941</v>
      </c>
      <c r="CW432" s="136" t="s">
        <v>941</v>
      </c>
      <c r="CX432" s="136" t="s">
        <v>941</v>
      </c>
      <c r="CY432" s="136" t="s">
        <v>941</v>
      </c>
      <c r="CZ432" s="136" t="s">
        <v>941</v>
      </c>
      <c r="DA432" s="136" t="s">
        <v>941</v>
      </c>
      <c r="DB432" s="136" t="s">
        <v>941</v>
      </c>
      <c r="DC432" s="136" t="s">
        <v>941</v>
      </c>
      <c r="DD432" s="136" t="s">
        <v>941</v>
      </c>
      <c r="DE432" s="136" t="s">
        <v>941</v>
      </c>
      <c r="DF432" s="136" t="s">
        <v>941</v>
      </c>
      <c r="DG432" s="136" t="s">
        <v>941</v>
      </c>
      <c r="DH432" s="136" t="s">
        <v>941</v>
      </c>
      <c r="DI432" s="136" t="s">
        <v>941</v>
      </c>
      <c r="DJ432" s="136" t="s">
        <v>1692</v>
      </c>
      <c r="DK432" s="137">
        <v>42780.663182870368</v>
      </c>
      <c r="DL432" s="136" t="s">
        <v>1692</v>
      </c>
      <c r="DM432" s="137">
        <v>42780.663182870368</v>
      </c>
      <c r="DN432" s="133">
        <v>42086.605706018519</v>
      </c>
      <c r="DO432" s="132" t="s">
        <v>957</v>
      </c>
      <c r="DP432" s="133">
        <v>42086.605706018519</v>
      </c>
    </row>
    <row r="433" spans="1:120" ht="58" x14ac:dyDescent="0.35">
      <c r="A433" s="135">
        <v>435</v>
      </c>
      <c r="B433" s="136" t="s">
        <v>4364</v>
      </c>
      <c r="C433" s="135">
        <v>46</v>
      </c>
      <c r="D433" s="135" t="b">
        <v>1</v>
      </c>
      <c r="E433" s="136" t="s">
        <v>941</v>
      </c>
      <c r="F433" s="136" t="s">
        <v>12116</v>
      </c>
      <c r="G433" s="136" t="s">
        <v>943</v>
      </c>
      <c r="H433" s="136" t="s">
        <v>2476</v>
      </c>
      <c r="I433" s="136" t="s">
        <v>11979</v>
      </c>
      <c r="J433" s="136" t="s">
        <v>12117</v>
      </c>
      <c r="K433" s="136" t="s">
        <v>258</v>
      </c>
      <c r="L433" s="136" t="s">
        <v>2476</v>
      </c>
      <c r="M433" s="136" t="s">
        <v>2477</v>
      </c>
      <c r="N433" s="136" t="s">
        <v>2478</v>
      </c>
      <c r="O433" s="136" t="s">
        <v>12118</v>
      </c>
      <c r="P433" s="136" t="s">
        <v>12119</v>
      </c>
      <c r="Q433" s="136" t="s">
        <v>948</v>
      </c>
      <c r="R433" s="136" t="s">
        <v>948</v>
      </c>
      <c r="S433" s="136" t="s">
        <v>12120</v>
      </c>
      <c r="T433" s="136" t="s">
        <v>2479</v>
      </c>
      <c r="U433" s="136" t="s">
        <v>12121</v>
      </c>
      <c r="V433" s="136" t="s">
        <v>4052</v>
      </c>
      <c r="W433" s="136" t="s">
        <v>4053</v>
      </c>
      <c r="X433" s="136" t="s">
        <v>3969</v>
      </c>
      <c r="Y433" s="136" t="s">
        <v>12122</v>
      </c>
      <c r="Z433" s="136" t="s">
        <v>11742</v>
      </c>
      <c r="AA433" s="136" t="s">
        <v>948</v>
      </c>
      <c r="AB433" s="136" t="s">
        <v>12123</v>
      </c>
      <c r="AC433" s="136" t="s">
        <v>948</v>
      </c>
      <c r="AD433" s="136" t="s">
        <v>12123</v>
      </c>
      <c r="AE433" s="136" t="s">
        <v>12124</v>
      </c>
      <c r="AF433" s="136" t="s">
        <v>12125</v>
      </c>
      <c r="AG433" s="136" t="s">
        <v>1263</v>
      </c>
      <c r="AH433" s="136" t="s">
        <v>12126</v>
      </c>
      <c r="AI433" s="136" t="s">
        <v>2469</v>
      </c>
      <c r="AJ433" s="136" t="s">
        <v>948</v>
      </c>
      <c r="AK433" s="136" t="s">
        <v>948</v>
      </c>
      <c r="AL433" s="136" t="s">
        <v>941</v>
      </c>
      <c r="AM433" s="136" t="s">
        <v>12127</v>
      </c>
      <c r="AN433" s="136" t="s">
        <v>941</v>
      </c>
      <c r="AO433" s="136" t="s">
        <v>941</v>
      </c>
      <c r="AP433" s="136" t="s">
        <v>941</v>
      </c>
      <c r="AQ433" s="136" t="s">
        <v>941</v>
      </c>
      <c r="AR433" s="136" t="s">
        <v>941</v>
      </c>
      <c r="AS433" s="136" t="s">
        <v>941</v>
      </c>
      <c r="AT433" s="136" t="s">
        <v>941</v>
      </c>
      <c r="AU433" s="136" t="s">
        <v>941</v>
      </c>
      <c r="AV433" s="136" t="s">
        <v>941</v>
      </c>
      <c r="AW433" s="136" t="s">
        <v>941</v>
      </c>
      <c r="AX433" s="136" t="s">
        <v>941</v>
      </c>
      <c r="AY433" s="136" t="s">
        <v>941</v>
      </c>
      <c r="AZ433" s="136" t="s">
        <v>941</v>
      </c>
      <c r="BA433" s="136" t="s">
        <v>941</v>
      </c>
      <c r="BB433" s="136" t="s">
        <v>941</v>
      </c>
      <c r="BC433" s="136" t="s">
        <v>941</v>
      </c>
      <c r="BD433" s="136" t="s">
        <v>941</v>
      </c>
      <c r="BE433" s="136" t="s">
        <v>941</v>
      </c>
      <c r="BF433" s="136" t="s">
        <v>941</v>
      </c>
      <c r="BG433" s="136" t="s">
        <v>941</v>
      </c>
      <c r="BH433" s="136" t="s">
        <v>941</v>
      </c>
      <c r="BI433" s="136" t="s">
        <v>941</v>
      </c>
      <c r="BJ433" s="136" t="s">
        <v>941</v>
      </c>
      <c r="BK433" s="136" t="s">
        <v>941</v>
      </c>
      <c r="BL433" s="136" t="s">
        <v>941</v>
      </c>
      <c r="BM433" s="136" t="s">
        <v>941</v>
      </c>
      <c r="BN433" s="136" t="s">
        <v>941</v>
      </c>
      <c r="BO433" s="136" t="s">
        <v>941</v>
      </c>
      <c r="BP433" s="136" t="s">
        <v>941</v>
      </c>
      <c r="BQ433" s="136" t="s">
        <v>941</v>
      </c>
      <c r="BR433" s="136" t="s">
        <v>941</v>
      </c>
      <c r="BS433" s="136" t="s">
        <v>941</v>
      </c>
      <c r="BT433" s="136" t="s">
        <v>941</v>
      </c>
      <c r="BU433" s="136" t="s">
        <v>941</v>
      </c>
      <c r="BV433" s="136" t="s">
        <v>941</v>
      </c>
      <c r="BW433" s="136" t="s">
        <v>941</v>
      </c>
      <c r="BX433" s="136" t="s">
        <v>941</v>
      </c>
      <c r="BY433" s="136" t="s">
        <v>941</v>
      </c>
      <c r="BZ433" s="136" t="s">
        <v>941</v>
      </c>
      <c r="CA433" s="136" t="s">
        <v>941</v>
      </c>
      <c r="CB433" s="136" t="s">
        <v>948</v>
      </c>
      <c r="CC433" s="136" t="s">
        <v>948</v>
      </c>
      <c r="CD433" s="136" t="s">
        <v>941</v>
      </c>
      <c r="CE433" s="136" t="s">
        <v>948</v>
      </c>
      <c r="CF433" s="136" t="s">
        <v>941</v>
      </c>
      <c r="CG433" s="136" t="s">
        <v>948</v>
      </c>
      <c r="CH433" s="136" t="s">
        <v>948</v>
      </c>
      <c r="CI433" s="136" t="s">
        <v>941</v>
      </c>
      <c r="CJ433" s="136" t="s">
        <v>941</v>
      </c>
      <c r="CK433" s="136" t="s">
        <v>941</v>
      </c>
      <c r="CL433" s="136" t="s">
        <v>941</v>
      </c>
      <c r="CM433" s="136" t="s">
        <v>941</v>
      </c>
      <c r="CN433" s="136" t="s">
        <v>948</v>
      </c>
      <c r="CO433" s="136" t="s">
        <v>540</v>
      </c>
      <c r="CP433" s="136" t="s">
        <v>941</v>
      </c>
      <c r="CQ433" s="136" t="s">
        <v>941</v>
      </c>
      <c r="CR433" s="136" t="s">
        <v>941</v>
      </c>
      <c r="CS433" s="136" t="s">
        <v>941</v>
      </c>
      <c r="CT433" s="136" t="s">
        <v>941</v>
      </c>
      <c r="CU433" s="136" t="s">
        <v>941</v>
      </c>
      <c r="CV433" s="136" t="s">
        <v>941</v>
      </c>
      <c r="CW433" s="136" t="s">
        <v>941</v>
      </c>
      <c r="CX433" s="136" t="s">
        <v>941</v>
      </c>
      <c r="CY433" s="136" t="s">
        <v>941</v>
      </c>
      <c r="CZ433" s="136" t="s">
        <v>941</v>
      </c>
      <c r="DA433" s="136" t="s">
        <v>941</v>
      </c>
      <c r="DB433" s="136" t="s">
        <v>941</v>
      </c>
      <c r="DC433" s="136" t="s">
        <v>941</v>
      </c>
      <c r="DD433" s="136" t="s">
        <v>941</v>
      </c>
      <c r="DE433" s="136" t="s">
        <v>941</v>
      </c>
      <c r="DF433" s="136" t="s">
        <v>941</v>
      </c>
      <c r="DG433" s="136" t="s">
        <v>941</v>
      </c>
      <c r="DH433" s="136" t="s">
        <v>941</v>
      </c>
      <c r="DI433" s="136" t="s">
        <v>941</v>
      </c>
      <c r="DJ433" s="136" t="s">
        <v>1692</v>
      </c>
      <c r="DK433" s="137">
        <v>42780.691840277781</v>
      </c>
      <c r="DL433" s="136" t="s">
        <v>1692</v>
      </c>
      <c r="DM433" s="137">
        <v>42780.691840277781</v>
      </c>
      <c r="DN433" s="133">
        <v>42086.605729166666</v>
      </c>
      <c r="DO433" s="132" t="s">
        <v>957</v>
      </c>
      <c r="DP433" s="133">
        <v>42086.605729166666</v>
      </c>
    </row>
    <row r="434" spans="1:120" ht="43.5" x14ac:dyDescent="0.35">
      <c r="A434" s="135">
        <v>436</v>
      </c>
      <c r="B434" s="136" t="s">
        <v>4364</v>
      </c>
      <c r="C434" s="135">
        <v>252</v>
      </c>
      <c r="D434" s="135" t="b">
        <v>1</v>
      </c>
      <c r="E434" s="136" t="s">
        <v>941</v>
      </c>
      <c r="F434" s="136" t="s">
        <v>12128</v>
      </c>
      <c r="G434" s="136" t="s">
        <v>1265</v>
      </c>
      <c r="H434" s="136" t="s">
        <v>12129</v>
      </c>
      <c r="I434" s="136" t="s">
        <v>11979</v>
      </c>
      <c r="J434" s="136" t="s">
        <v>12130</v>
      </c>
      <c r="K434" s="136" t="s">
        <v>385</v>
      </c>
      <c r="L434" s="136" t="s">
        <v>12131</v>
      </c>
      <c r="M434" s="136" t="s">
        <v>12132</v>
      </c>
      <c r="N434" s="136" t="s">
        <v>12133</v>
      </c>
      <c r="O434" s="136" t="s">
        <v>12134</v>
      </c>
      <c r="P434" s="136" t="s">
        <v>3084</v>
      </c>
      <c r="Q434" s="136" t="s">
        <v>948</v>
      </c>
      <c r="R434" s="136" t="s">
        <v>948</v>
      </c>
      <c r="S434" s="136" t="s">
        <v>12135</v>
      </c>
      <c r="T434" s="136" t="s">
        <v>12136</v>
      </c>
      <c r="U434" s="136" t="s">
        <v>12137</v>
      </c>
      <c r="V434" s="136" t="s">
        <v>3085</v>
      </c>
      <c r="W434" s="136" t="s">
        <v>3086</v>
      </c>
      <c r="X434" s="136" t="s">
        <v>3087</v>
      </c>
      <c r="Y434" s="136" t="s">
        <v>2202</v>
      </c>
      <c r="Z434" s="136" t="s">
        <v>12138</v>
      </c>
      <c r="AA434" s="136" t="s">
        <v>3455</v>
      </c>
      <c r="AB434" s="136" t="s">
        <v>4098</v>
      </c>
      <c r="AC434" s="136" t="s">
        <v>948</v>
      </c>
      <c r="AD434" s="136" t="s">
        <v>4098</v>
      </c>
      <c r="AE434" s="136" t="s">
        <v>12139</v>
      </c>
      <c r="AF434" s="136" t="s">
        <v>12140</v>
      </c>
      <c r="AG434" s="136" t="s">
        <v>1957</v>
      </c>
      <c r="AH434" s="136" t="s">
        <v>3992</v>
      </c>
      <c r="AI434" s="136" t="s">
        <v>948</v>
      </c>
      <c r="AJ434" s="136" t="s">
        <v>1541</v>
      </c>
      <c r="AK434" s="136" t="s">
        <v>948</v>
      </c>
      <c r="AL434" s="136" t="s">
        <v>941</v>
      </c>
      <c r="AM434" s="136" t="s">
        <v>12141</v>
      </c>
      <c r="AN434" s="136" t="s">
        <v>941</v>
      </c>
      <c r="AO434" s="136" t="s">
        <v>941</v>
      </c>
      <c r="AP434" s="136" t="s">
        <v>941</v>
      </c>
      <c r="AQ434" s="136" t="s">
        <v>941</v>
      </c>
      <c r="AR434" s="136" t="s">
        <v>941</v>
      </c>
      <c r="AS434" s="136" t="s">
        <v>941</v>
      </c>
      <c r="AT434" s="136" t="s">
        <v>941</v>
      </c>
      <c r="AU434" s="136" t="s">
        <v>941</v>
      </c>
      <c r="AV434" s="136" t="s">
        <v>941</v>
      </c>
      <c r="AW434" s="136" t="s">
        <v>941</v>
      </c>
      <c r="AX434" s="136" t="s">
        <v>941</v>
      </c>
      <c r="AY434" s="136" t="s">
        <v>941</v>
      </c>
      <c r="AZ434" s="136" t="s">
        <v>941</v>
      </c>
      <c r="BA434" s="136" t="s">
        <v>941</v>
      </c>
      <c r="BB434" s="136" t="s">
        <v>941</v>
      </c>
      <c r="BC434" s="136" t="s">
        <v>941</v>
      </c>
      <c r="BD434" s="136" t="s">
        <v>941</v>
      </c>
      <c r="BE434" s="136" t="s">
        <v>941</v>
      </c>
      <c r="BF434" s="136" t="s">
        <v>941</v>
      </c>
      <c r="BG434" s="136" t="s">
        <v>941</v>
      </c>
      <c r="BH434" s="136" t="s">
        <v>941</v>
      </c>
      <c r="BI434" s="136" t="s">
        <v>941</v>
      </c>
      <c r="BJ434" s="136" t="s">
        <v>941</v>
      </c>
      <c r="BK434" s="136" t="s">
        <v>941</v>
      </c>
      <c r="BL434" s="136" t="s">
        <v>941</v>
      </c>
      <c r="BM434" s="136" t="s">
        <v>941</v>
      </c>
      <c r="BN434" s="136" t="s">
        <v>941</v>
      </c>
      <c r="BO434" s="136" t="s">
        <v>941</v>
      </c>
      <c r="BP434" s="136" t="s">
        <v>941</v>
      </c>
      <c r="BQ434" s="136" t="s">
        <v>941</v>
      </c>
      <c r="BR434" s="136" t="s">
        <v>941</v>
      </c>
      <c r="BS434" s="136" t="s">
        <v>941</v>
      </c>
      <c r="BT434" s="136" t="s">
        <v>941</v>
      </c>
      <c r="BU434" s="136" t="s">
        <v>941</v>
      </c>
      <c r="BV434" s="136" t="s">
        <v>941</v>
      </c>
      <c r="BW434" s="136" t="s">
        <v>941</v>
      </c>
      <c r="BX434" s="136" t="s">
        <v>941</v>
      </c>
      <c r="BY434" s="136" t="s">
        <v>941</v>
      </c>
      <c r="BZ434" s="136" t="s">
        <v>941</v>
      </c>
      <c r="CA434" s="136" t="s">
        <v>941</v>
      </c>
      <c r="CB434" s="136" t="s">
        <v>948</v>
      </c>
      <c r="CC434" s="136" t="s">
        <v>948</v>
      </c>
      <c r="CD434" s="136" t="s">
        <v>941</v>
      </c>
      <c r="CE434" s="136" t="s">
        <v>948</v>
      </c>
      <c r="CF434" s="136" t="s">
        <v>941</v>
      </c>
      <c r="CG434" s="136" t="s">
        <v>948</v>
      </c>
      <c r="CH434" s="136" t="s">
        <v>948</v>
      </c>
      <c r="CI434" s="136" t="s">
        <v>941</v>
      </c>
      <c r="CJ434" s="136" t="s">
        <v>941</v>
      </c>
      <c r="CK434" s="136" t="s">
        <v>941</v>
      </c>
      <c r="CL434" s="136" t="s">
        <v>941</v>
      </c>
      <c r="CM434" s="136" t="s">
        <v>941</v>
      </c>
      <c r="CN434" s="136" t="s">
        <v>948</v>
      </c>
      <c r="CO434" s="136" t="s">
        <v>540</v>
      </c>
      <c r="CP434" s="136" t="s">
        <v>941</v>
      </c>
      <c r="CQ434" s="136" t="s">
        <v>941</v>
      </c>
      <c r="CR434" s="136" t="s">
        <v>941</v>
      </c>
      <c r="CS434" s="136" t="s">
        <v>941</v>
      </c>
      <c r="CT434" s="136" t="s">
        <v>941</v>
      </c>
      <c r="CU434" s="136" t="s">
        <v>941</v>
      </c>
      <c r="CV434" s="136" t="s">
        <v>941</v>
      </c>
      <c r="CW434" s="136" t="s">
        <v>941</v>
      </c>
      <c r="CX434" s="136" t="s">
        <v>941</v>
      </c>
      <c r="CY434" s="136" t="s">
        <v>941</v>
      </c>
      <c r="CZ434" s="136" t="s">
        <v>941</v>
      </c>
      <c r="DA434" s="136" t="s">
        <v>941</v>
      </c>
      <c r="DB434" s="136" t="s">
        <v>941</v>
      </c>
      <c r="DC434" s="136" t="s">
        <v>941</v>
      </c>
      <c r="DD434" s="136" t="s">
        <v>941</v>
      </c>
      <c r="DE434" s="136" t="s">
        <v>941</v>
      </c>
      <c r="DF434" s="136" t="s">
        <v>941</v>
      </c>
      <c r="DG434" s="136" t="s">
        <v>941</v>
      </c>
      <c r="DH434" s="136" t="s">
        <v>941</v>
      </c>
      <c r="DI434" s="136" t="s">
        <v>941</v>
      </c>
      <c r="DJ434" s="136" t="s">
        <v>1692</v>
      </c>
      <c r="DK434" s="137">
        <v>42781.389687499999</v>
      </c>
      <c r="DL434" s="136" t="s">
        <v>1692</v>
      </c>
      <c r="DM434" s="137">
        <v>42781.389687499999</v>
      </c>
      <c r="DN434" s="133">
        <v>42086.605740740742</v>
      </c>
      <c r="DO434" s="132" t="s">
        <v>957</v>
      </c>
      <c r="DP434" s="133">
        <v>42086.605740740742</v>
      </c>
    </row>
    <row r="435" spans="1:120" ht="174" x14ac:dyDescent="0.35">
      <c r="A435" s="135">
        <v>437</v>
      </c>
      <c r="B435" s="136" t="s">
        <v>4364</v>
      </c>
      <c r="C435" s="135">
        <v>601</v>
      </c>
      <c r="D435" s="135" t="b">
        <v>1</v>
      </c>
      <c r="E435" s="136" t="s">
        <v>941</v>
      </c>
      <c r="F435" s="136" t="s">
        <v>3055</v>
      </c>
      <c r="G435" s="136" t="s">
        <v>1158</v>
      </c>
      <c r="H435" s="136" t="s">
        <v>3056</v>
      </c>
      <c r="I435" s="136" t="s">
        <v>11979</v>
      </c>
      <c r="J435" s="136" t="s">
        <v>3055</v>
      </c>
      <c r="K435" s="136" t="s">
        <v>941</v>
      </c>
      <c r="L435" s="136" t="s">
        <v>3056</v>
      </c>
      <c r="M435" s="136" t="s">
        <v>941</v>
      </c>
      <c r="N435" s="136" t="s">
        <v>3057</v>
      </c>
      <c r="O435" s="136" t="s">
        <v>12142</v>
      </c>
      <c r="P435" s="136" t="s">
        <v>12143</v>
      </c>
      <c r="Q435" s="136" t="s">
        <v>948</v>
      </c>
      <c r="R435" s="136" t="s">
        <v>948</v>
      </c>
      <c r="S435" s="136" t="s">
        <v>12144</v>
      </c>
      <c r="T435" s="136" t="s">
        <v>948</v>
      </c>
      <c r="U435" s="136" t="s">
        <v>12144</v>
      </c>
      <c r="V435" s="136" t="s">
        <v>948</v>
      </c>
      <c r="W435" s="136" t="s">
        <v>948</v>
      </c>
      <c r="X435" s="136" t="s">
        <v>948</v>
      </c>
      <c r="Y435" s="136" t="s">
        <v>12145</v>
      </c>
      <c r="Z435" s="136" t="s">
        <v>12146</v>
      </c>
      <c r="AA435" s="136" t="s">
        <v>948</v>
      </c>
      <c r="AB435" s="136" t="s">
        <v>12147</v>
      </c>
      <c r="AC435" s="136" t="s">
        <v>2222</v>
      </c>
      <c r="AD435" s="136" t="s">
        <v>12148</v>
      </c>
      <c r="AE435" s="136" t="s">
        <v>12149</v>
      </c>
      <c r="AF435" s="136" t="s">
        <v>12150</v>
      </c>
      <c r="AG435" s="136" t="s">
        <v>1039</v>
      </c>
      <c r="AH435" s="136" t="s">
        <v>12151</v>
      </c>
      <c r="AI435" s="136" t="s">
        <v>948</v>
      </c>
      <c r="AJ435" s="136" t="s">
        <v>948</v>
      </c>
      <c r="AK435" s="136" t="s">
        <v>948</v>
      </c>
      <c r="AL435" s="136" t="s">
        <v>941</v>
      </c>
      <c r="AM435" s="136" t="s">
        <v>12151</v>
      </c>
      <c r="AN435" s="136" t="s">
        <v>941</v>
      </c>
      <c r="AO435" s="136" t="s">
        <v>941</v>
      </c>
      <c r="AP435" s="136" t="s">
        <v>941</v>
      </c>
      <c r="AQ435" s="136" t="s">
        <v>941</v>
      </c>
      <c r="AR435" s="136" t="s">
        <v>941</v>
      </c>
      <c r="AS435" s="136" t="s">
        <v>941</v>
      </c>
      <c r="AT435" s="136" t="s">
        <v>941</v>
      </c>
      <c r="AU435" s="136" t="s">
        <v>941</v>
      </c>
      <c r="AV435" s="136" t="s">
        <v>941</v>
      </c>
      <c r="AW435" s="136" t="s">
        <v>941</v>
      </c>
      <c r="AX435" s="136" t="s">
        <v>941</v>
      </c>
      <c r="AY435" s="136" t="s">
        <v>941</v>
      </c>
      <c r="AZ435" s="136" t="s">
        <v>941</v>
      </c>
      <c r="BA435" s="136" t="s">
        <v>941</v>
      </c>
      <c r="BB435" s="136" t="s">
        <v>941</v>
      </c>
      <c r="BC435" s="136" t="s">
        <v>941</v>
      </c>
      <c r="BD435" s="136" t="s">
        <v>941</v>
      </c>
      <c r="BE435" s="136" t="s">
        <v>941</v>
      </c>
      <c r="BF435" s="136" t="s">
        <v>941</v>
      </c>
      <c r="BG435" s="136" t="s">
        <v>941</v>
      </c>
      <c r="BH435" s="136" t="s">
        <v>941</v>
      </c>
      <c r="BI435" s="136" t="s">
        <v>941</v>
      </c>
      <c r="BJ435" s="136" t="s">
        <v>941</v>
      </c>
      <c r="BK435" s="136" t="s">
        <v>941</v>
      </c>
      <c r="BL435" s="136" t="s">
        <v>941</v>
      </c>
      <c r="BM435" s="136" t="s">
        <v>941</v>
      </c>
      <c r="BN435" s="136" t="s">
        <v>941</v>
      </c>
      <c r="BO435" s="136" t="s">
        <v>941</v>
      </c>
      <c r="BP435" s="136" t="s">
        <v>941</v>
      </c>
      <c r="BQ435" s="136" t="s">
        <v>941</v>
      </c>
      <c r="BR435" s="136" t="s">
        <v>941</v>
      </c>
      <c r="BS435" s="136" t="s">
        <v>941</v>
      </c>
      <c r="BT435" s="136" t="s">
        <v>941</v>
      </c>
      <c r="BU435" s="136" t="s">
        <v>941</v>
      </c>
      <c r="BV435" s="136" t="s">
        <v>941</v>
      </c>
      <c r="BW435" s="136" t="s">
        <v>941</v>
      </c>
      <c r="BX435" s="136" t="s">
        <v>941</v>
      </c>
      <c r="BY435" s="136" t="s">
        <v>941</v>
      </c>
      <c r="BZ435" s="136" t="s">
        <v>941</v>
      </c>
      <c r="CA435" s="136" t="s">
        <v>941</v>
      </c>
      <c r="CB435" s="136" t="s">
        <v>948</v>
      </c>
      <c r="CC435" s="136" t="s">
        <v>948</v>
      </c>
      <c r="CD435" s="136" t="s">
        <v>941</v>
      </c>
      <c r="CE435" s="136" t="s">
        <v>948</v>
      </c>
      <c r="CF435" s="136" t="s">
        <v>941</v>
      </c>
      <c r="CG435" s="136" t="s">
        <v>948</v>
      </c>
      <c r="CH435" s="136" t="s">
        <v>948</v>
      </c>
      <c r="CI435" s="136" t="s">
        <v>941</v>
      </c>
      <c r="CJ435" s="136" t="s">
        <v>941</v>
      </c>
      <c r="CK435" s="136" t="s">
        <v>941</v>
      </c>
      <c r="CL435" s="136" t="s">
        <v>941</v>
      </c>
      <c r="CM435" s="136" t="s">
        <v>941</v>
      </c>
      <c r="CN435" s="136" t="s">
        <v>948</v>
      </c>
      <c r="CO435" s="136" t="s">
        <v>540</v>
      </c>
      <c r="CP435" s="136" t="s">
        <v>941</v>
      </c>
      <c r="CQ435" s="136" t="s">
        <v>941</v>
      </c>
      <c r="CR435" s="136" t="s">
        <v>12152</v>
      </c>
      <c r="CS435" s="136" t="s">
        <v>941</v>
      </c>
      <c r="CT435" s="136" t="s">
        <v>941</v>
      </c>
      <c r="CU435" s="136" t="s">
        <v>941</v>
      </c>
      <c r="CV435" s="136" t="s">
        <v>941</v>
      </c>
      <c r="CW435" s="136" t="s">
        <v>941</v>
      </c>
      <c r="CX435" s="136" t="s">
        <v>941</v>
      </c>
      <c r="CY435" s="136" t="s">
        <v>941</v>
      </c>
      <c r="CZ435" s="136" t="s">
        <v>941</v>
      </c>
      <c r="DA435" s="136" t="s">
        <v>941</v>
      </c>
      <c r="DB435" s="136" t="s">
        <v>12153</v>
      </c>
      <c r="DC435" s="136" t="s">
        <v>941</v>
      </c>
      <c r="DD435" s="136" t="s">
        <v>941</v>
      </c>
      <c r="DE435" s="136" t="s">
        <v>941</v>
      </c>
      <c r="DF435" s="136" t="s">
        <v>941</v>
      </c>
      <c r="DG435" s="136" t="s">
        <v>941</v>
      </c>
      <c r="DH435" s="136" t="s">
        <v>941</v>
      </c>
      <c r="DI435" s="136" t="s">
        <v>941</v>
      </c>
      <c r="DJ435" s="136" t="s">
        <v>1692</v>
      </c>
      <c r="DK435" s="137">
        <v>42781.405104166668</v>
      </c>
      <c r="DL435" s="136" t="s">
        <v>1692</v>
      </c>
      <c r="DM435" s="137">
        <v>42781.405115740738</v>
      </c>
      <c r="DN435" s="133">
        <v>42086.605752314812</v>
      </c>
      <c r="DO435" s="132" t="s">
        <v>957</v>
      </c>
      <c r="DP435" s="133">
        <v>42086.605752314812</v>
      </c>
    </row>
    <row r="436" spans="1:120" ht="58" x14ac:dyDescent="0.35">
      <c r="A436" s="135">
        <v>438</v>
      </c>
      <c r="B436" s="136" t="s">
        <v>4364</v>
      </c>
      <c r="C436" s="135">
        <v>108</v>
      </c>
      <c r="D436" s="135" t="b">
        <v>1</v>
      </c>
      <c r="E436" s="136" t="s">
        <v>941</v>
      </c>
      <c r="F436" s="136" t="s">
        <v>3309</v>
      </c>
      <c r="G436" s="136" t="s">
        <v>1243</v>
      </c>
      <c r="H436" s="136" t="s">
        <v>3310</v>
      </c>
      <c r="I436" s="136" t="s">
        <v>12154</v>
      </c>
      <c r="J436" s="136" t="s">
        <v>3311</v>
      </c>
      <c r="K436" s="136" t="s">
        <v>62</v>
      </c>
      <c r="L436" s="136" t="s">
        <v>3310</v>
      </c>
      <c r="M436" s="136" t="s">
        <v>3312</v>
      </c>
      <c r="N436" s="136" t="s">
        <v>3313</v>
      </c>
      <c r="O436" s="136" t="s">
        <v>12155</v>
      </c>
      <c r="P436" s="136" t="s">
        <v>12156</v>
      </c>
      <c r="Q436" s="136" t="s">
        <v>12157</v>
      </c>
      <c r="R436" s="136" t="s">
        <v>12158</v>
      </c>
      <c r="S436" s="136" t="s">
        <v>12159</v>
      </c>
      <c r="T436" s="136" t="s">
        <v>12160</v>
      </c>
      <c r="U436" s="136" t="s">
        <v>12161</v>
      </c>
      <c r="V436" s="136" t="s">
        <v>948</v>
      </c>
      <c r="W436" s="136" t="s">
        <v>948</v>
      </c>
      <c r="X436" s="136" t="s">
        <v>948</v>
      </c>
      <c r="Y436" s="136" t="s">
        <v>12162</v>
      </c>
      <c r="Z436" s="136" t="s">
        <v>3314</v>
      </c>
      <c r="AA436" s="136" t="s">
        <v>12163</v>
      </c>
      <c r="AB436" s="136" t="s">
        <v>12164</v>
      </c>
      <c r="AC436" s="136" t="s">
        <v>948</v>
      </c>
      <c r="AD436" s="136" t="s">
        <v>12164</v>
      </c>
      <c r="AE436" s="136" t="s">
        <v>12165</v>
      </c>
      <c r="AF436" s="136" t="s">
        <v>12166</v>
      </c>
      <c r="AG436" s="136" t="s">
        <v>1554</v>
      </c>
      <c r="AH436" s="136" t="s">
        <v>12167</v>
      </c>
      <c r="AI436" s="136" t="s">
        <v>948</v>
      </c>
      <c r="AJ436" s="136" t="s">
        <v>948</v>
      </c>
      <c r="AK436" s="136" t="s">
        <v>948</v>
      </c>
      <c r="AL436" s="136" t="s">
        <v>941</v>
      </c>
      <c r="AM436" s="136" t="s">
        <v>12167</v>
      </c>
      <c r="AN436" s="136" t="s">
        <v>941</v>
      </c>
      <c r="AO436" s="136" t="s">
        <v>941</v>
      </c>
      <c r="AP436" s="136" t="s">
        <v>941</v>
      </c>
      <c r="AQ436" s="136" t="s">
        <v>941</v>
      </c>
      <c r="AR436" s="136" t="s">
        <v>941</v>
      </c>
      <c r="AS436" s="136" t="s">
        <v>941</v>
      </c>
      <c r="AT436" s="136" t="s">
        <v>941</v>
      </c>
      <c r="AU436" s="136" t="s">
        <v>941</v>
      </c>
      <c r="AV436" s="136" t="s">
        <v>941</v>
      </c>
      <c r="AW436" s="136" t="s">
        <v>941</v>
      </c>
      <c r="AX436" s="136" t="s">
        <v>941</v>
      </c>
      <c r="AY436" s="136" t="s">
        <v>941</v>
      </c>
      <c r="AZ436" s="136" t="s">
        <v>941</v>
      </c>
      <c r="BA436" s="136" t="s">
        <v>941</v>
      </c>
      <c r="BB436" s="136" t="s">
        <v>941</v>
      </c>
      <c r="BC436" s="136" t="s">
        <v>941</v>
      </c>
      <c r="BD436" s="136" t="s">
        <v>941</v>
      </c>
      <c r="BE436" s="136" t="s">
        <v>941</v>
      </c>
      <c r="BF436" s="136" t="s">
        <v>941</v>
      </c>
      <c r="BG436" s="136" t="s">
        <v>941</v>
      </c>
      <c r="BH436" s="136" t="s">
        <v>941</v>
      </c>
      <c r="BI436" s="136" t="s">
        <v>941</v>
      </c>
      <c r="BJ436" s="136" t="s">
        <v>941</v>
      </c>
      <c r="BK436" s="136" t="s">
        <v>975</v>
      </c>
      <c r="BL436" s="136" t="s">
        <v>941</v>
      </c>
      <c r="BM436" s="136" t="s">
        <v>941</v>
      </c>
      <c r="BN436" s="136" t="s">
        <v>941</v>
      </c>
      <c r="BO436" s="136" t="s">
        <v>941</v>
      </c>
      <c r="BP436" s="136" t="s">
        <v>941</v>
      </c>
      <c r="BQ436" s="136" t="s">
        <v>941</v>
      </c>
      <c r="BR436" s="136" t="s">
        <v>941</v>
      </c>
      <c r="BS436" s="136" t="s">
        <v>941</v>
      </c>
      <c r="BT436" s="136" t="s">
        <v>941</v>
      </c>
      <c r="BU436" s="136" t="s">
        <v>941</v>
      </c>
      <c r="BV436" s="136" t="s">
        <v>941</v>
      </c>
      <c r="BW436" s="136" t="s">
        <v>941</v>
      </c>
      <c r="BX436" s="136" t="s">
        <v>941</v>
      </c>
      <c r="BY436" s="136" t="s">
        <v>941</v>
      </c>
      <c r="BZ436" s="136" t="s">
        <v>941</v>
      </c>
      <c r="CA436" s="136" t="s">
        <v>941</v>
      </c>
      <c r="CB436" s="136" t="s">
        <v>975</v>
      </c>
      <c r="CC436" s="136" t="s">
        <v>948</v>
      </c>
      <c r="CD436" s="136" t="s">
        <v>941</v>
      </c>
      <c r="CE436" s="136" t="s">
        <v>948</v>
      </c>
      <c r="CF436" s="136" t="s">
        <v>941</v>
      </c>
      <c r="CG436" s="136" t="s">
        <v>948</v>
      </c>
      <c r="CH436" s="136" t="s">
        <v>948</v>
      </c>
      <c r="CI436" s="136" t="s">
        <v>941</v>
      </c>
      <c r="CJ436" s="136" t="s">
        <v>941</v>
      </c>
      <c r="CK436" s="136" t="s">
        <v>941</v>
      </c>
      <c r="CL436" s="136" t="s">
        <v>941</v>
      </c>
      <c r="CM436" s="136" t="s">
        <v>941</v>
      </c>
      <c r="CN436" s="136" t="s">
        <v>948</v>
      </c>
      <c r="CO436" s="136" t="s">
        <v>540</v>
      </c>
      <c r="CP436" s="136" t="s">
        <v>941</v>
      </c>
      <c r="CQ436" s="136" t="s">
        <v>941</v>
      </c>
      <c r="CR436" s="136" t="s">
        <v>941</v>
      </c>
      <c r="CS436" s="136" t="s">
        <v>941</v>
      </c>
      <c r="CT436" s="136" t="s">
        <v>941</v>
      </c>
      <c r="CU436" s="136" t="s">
        <v>941</v>
      </c>
      <c r="CV436" s="136" t="s">
        <v>941</v>
      </c>
      <c r="CW436" s="136" t="s">
        <v>941</v>
      </c>
      <c r="CX436" s="136" t="s">
        <v>941</v>
      </c>
      <c r="CY436" s="136" t="s">
        <v>941</v>
      </c>
      <c r="CZ436" s="136" t="s">
        <v>941</v>
      </c>
      <c r="DA436" s="136" t="s">
        <v>941</v>
      </c>
      <c r="DB436" s="136" t="s">
        <v>941</v>
      </c>
      <c r="DC436" s="136" t="s">
        <v>941</v>
      </c>
      <c r="DD436" s="136" t="s">
        <v>941</v>
      </c>
      <c r="DE436" s="136" t="s">
        <v>941</v>
      </c>
      <c r="DF436" s="136" t="s">
        <v>941</v>
      </c>
      <c r="DG436" s="136" t="s">
        <v>941</v>
      </c>
      <c r="DH436" s="136" t="s">
        <v>941</v>
      </c>
      <c r="DI436" s="136" t="s">
        <v>941</v>
      </c>
      <c r="DJ436" s="136" t="s">
        <v>1692</v>
      </c>
      <c r="DK436" s="137">
        <v>42781.432719907411</v>
      </c>
      <c r="DL436" s="136" t="s">
        <v>1692</v>
      </c>
      <c r="DM436" s="137">
        <v>42782.610532407409</v>
      </c>
      <c r="DN436" s="133">
        <v>42086.605775462966</v>
      </c>
      <c r="DO436" s="132" t="s">
        <v>957</v>
      </c>
      <c r="DP436" s="133">
        <v>42086.605775462966</v>
      </c>
    </row>
    <row r="437" spans="1:120" ht="43.5" x14ac:dyDescent="0.35">
      <c r="A437" s="135">
        <v>439</v>
      </c>
      <c r="B437" s="136" t="s">
        <v>4364</v>
      </c>
      <c r="C437" s="135">
        <v>27</v>
      </c>
      <c r="D437" s="135" t="b">
        <v>1</v>
      </c>
      <c r="E437" s="136" t="s">
        <v>941</v>
      </c>
      <c r="F437" s="136" t="s">
        <v>12168</v>
      </c>
      <c r="G437" s="136" t="s">
        <v>981</v>
      </c>
      <c r="H437" s="136" t="s">
        <v>2158</v>
      </c>
      <c r="I437" s="136" t="s">
        <v>12154</v>
      </c>
      <c r="J437" s="136" t="s">
        <v>12169</v>
      </c>
      <c r="K437" s="136" t="s">
        <v>466</v>
      </c>
      <c r="L437" s="136" t="s">
        <v>2158</v>
      </c>
      <c r="M437" s="136" t="s">
        <v>2159</v>
      </c>
      <c r="N437" s="136" t="s">
        <v>12170</v>
      </c>
      <c r="O437" s="136" t="s">
        <v>12171</v>
      </c>
      <c r="P437" s="136" t="s">
        <v>12172</v>
      </c>
      <c r="Q437" s="136" t="s">
        <v>948</v>
      </c>
      <c r="R437" s="136" t="s">
        <v>948</v>
      </c>
      <c r="S437" s="136" t="s">
        <v>12173</v>
      </c>
      <c r="T437" s="136" t="s">
        <v>12174</v>
      </c>
      <c r="U437" s="136" t="s">
        <v>12175</v>
      </c>
      <c r="V437" s="136" t="s">
        <v>948</v>
      </c>
      <c r="W437" s="136" t="s">
        <v>948</v>
      </c>
      <c r="X437" s="136" t="s">
        <v>948</v>
      </c>
      <c r="Y437" s="136" t="s">
        <v>948</v>
      </c>
      <c r="Z437" s="136" t="s">
        <v>12176</v>
      </c>
      <c r="AA437" s="136" t="s">
        <v>948</v>
      </c>
      <c r="AB437" s="136" t="s">
        <v>12176</v>
      </c>
      <c r="AC437" s="136" t="s">
        <v>948</v>
      </c>
      <c r="AD437" s="136" t="s">
        <v>12176</v>
      </c>
      <c r="AE437" s="136" t="s">
        <v>12177</v>
      </c>
      <c r="AF437" s="136" t="s">
        <v>12178</v>
      </c>
      <c r="AG437" s="136" t="s">
        <v>1680</v>
      </c>
      <c r="AH437" s="136" t="s">
        <v>12179</v>
      </c>
      <c r="AI437" s="136" t="s">
        <v>12180</v>
      </c>
      <c r="AJ437" s="136" t="s">
        <v>948</v>
      </c>
      <c r="AK437" s="136" t="s">
        <v>948</v>
      </c>
      <c r="AL437" s="136" t="s">
        <v>941</v>
      </c>
      <c r="AM437" s="136" t="s">
        <v>12181</v>
      </c>
      <c r="AN437" s="136" t="s">
        <v>941</v>
      </c>
      <c r="AO437" s="136" t="s">
        <v>941</v>
      </c>
      <c r="AP437" s="136" t="s">
        <v>941</v>
      </c>
      <c r="AQ437" s="136" t="s">
        <v>941</v>
      </c>
      <c r="AR437" s="136" t="s">
        <v>941</v>
      </c>
      <c r="AS437" s="136" t="s">
        <v>941</v>
      </c>
      <c r="AT437" s="136" t="s">
        <v>941</v>
      </c>
      <c r="AU437" s="136" t="s">
        <v>941</v>
      </c>
      <c r="AV437" s="136" t="s">
        <v>941</v>
      </c>
      <c r="AW437" s="136" t="s">
        <v>941</v>
      </c>
      <c r="AX437" s="136" t="s">
        <v>941</v>
      </c>
      <c r="AY437" s="136" t="s">
        <v>941</v>
      </c>
      <c r="AZ437" s="136" t="s">
        <v>941</v>
      </c>
      <c r="BA437" s="136" t="s">
        <v>941</v>
      </c>
      <c r="BB437" s="136" t="s">
        <v>941</v>
      </c>
      <c r="BC437" s="136" t="s">
        <v>941</v>
      </c>
      <c r="BD437" s="136" t="s">
        <v>941</v>
      </c>
      <c r="BE437" s="136" t="s">
        <v>941</v>
      </c>
      <c r="BF437" s="136" t="s">
        <v>941</v>
      </c>
      <c r="BG437" s="136" t="s">
        <v>941</v>
      </c>
      <c r="BH437" s="136" t="s">
        <v>941</v>
      </c>
      <c r="BI437" s="136" t="s">
        <v>941</v>
      </c>
      <c r="BJ437" s="136" t="s">
        <v>941</v>
      </c>
      <c r="BK437" s="136" t="s">
        <v>1515</v>
      </c>
      <c r="BL437" s="136" t="s">
        <v>941</v>
      </c>
      <c r="BM437" s="136" t="s">
        <v>941</v>
      </c>
      <c r="BN437" s="136" t="s">
        <v>941</v>
      </c>
      <c r="BO437" s="136" t="s">
        <v>941</v>
      </c>
      <c r="BP437" s="136" t="s">
        <v>941</v>
      </c>
      <c r="BQ437" s="136" t="s">
        <v>941</v>
      </c>
      <c r="BR437" s="136" t="s">
        <v>941</v>
      </c>
      <c r="BS437" s="136" t="s">
        <v>941</v>
      </c>
      <c r="BT437" s="136" t="s">
        <v>941</v>
      </c>
      <c r="BU437" s="136" t="s">
        <v>941</v>
      </c>
      <c r="BV437" s="136" t="s">
        <v>941</v>
      </c>
      <c r="BW437" s="136" t="s">
        <v>941</v>
      </c>
      <c r="BX437" s="136" t="s">
        <v>941</v>
      </c>
      <c r="BY437" s="136" t="s">
        <v>941</v>
      </c>
      <c r="BZ437" s="136" t="s">
        <v>941</v>
      </c>
      <c r="CA437" s="136" t="s">
        <v>941</v>
      </c>
      <c r="CB437" s="136" t="s">
        <v>1515</v>
      </c>
      <c r="CC437" s="136" t="s">
        <v>948</v>
      </c>
      <c r="CD437" s="136" t="s">
        <v>941</v>
      </c>
      <c r="CE437" s="136" t="s">
        <v>948</v>
      </c>
      <c r="CF437" s="136" t="s">
        <v>941</v>
      </c>
      <c r="CG437" s="136" t="s">
        <v>948</v>
      </c>
      <c r="CH437" s="136" t="s">
        <v>1204</v>
      </c>
      <c r="CI437" s="136" t="s">
        <v>12182</v>
      </c>
      <c r="CJ437" s="136" t="s">
        <v>12182</v>
      </c>
      <c r="CK437" s="136" t="s">
        <v>941</v>
      </c>
      <c r="CL437" s="136" t="s">
        <v>941</v>
      </c>
      <c r="CM437" s="136" t="s">
        <v>941</v>
      </c>
      <c r="CN437" s="136" t="s">
        <v>12182</v>
      </c>
      <c r="CO437" s="136" t="s">
        <v>12183</v>
      </c>
      <c r="CP437" s="136" t="s">
        <v>941</v>
      </c>
      <c r="CQ437" s="136" t="s">
        <v>941</v>
      </c>
      <c r="CR437" s="136" t="s">
        <v>941</v>
      </c>
      <c r="CS437" s="136" t="s">
        <v>941</v>
      </c>
      <c r="CT437" s="136" t="s">
        <v>941</v>
      </c>
      <c r="CU437" s="136" t="s">
        <v>941</v>
      </c>
      <c r="CV437" s="136" t="s">
        <v>941</v>
      </c>
      <c r="CW437" s="136" t="s">
        <v>941</v>
      </c>
      <c r="CX437" s="136" t="s">
        <v>941</v>
      </c>
      <c r="CY437" s="136" t="s">
        <v>941</v>
      </c>
      <c r="CZ437" s="136" t="s">
        <v>941</v>
      </c>
      <c r="DA437" s="136" t="s">
        <v>941</v>
      </c>
      <c r="DB437" s="136" t="s">
        <v>941</v>
      </c>
      <c r="DC437" s="136" t="s">
        <v>941</v>
      </c>
      <c r="DD437" s="136" t="s">
        <v>941</v>
      </c>
      <c r="DE437" s="136" t="s">
        <v>941</v>
      </c>
      <c r="DF437" s="136" t="s">
        <v>941</v>
      </c>
      <c r="DG437" s="136" t="s">
        <v>941</v>
      </c>
      <c r="DH437" s="136" t="s">
        <v>941</v>
      </c>
      <c r="DI437" s="136" t="s">
        <v>941</v>
      </c>
      <c r="DJ437" s="136" t="s">
        <v>1692</v>
      </c>
      <c r="DK437" s="137">
        <v>42781.439756944441</v>
      </c>
      <c r="DL437" s="136" t="s">
        <v>1692</v>
      </c>
      <c r="DM437" s="137">
        <v>42781.439756944441</v>
      </c>
      <c r="DN437" s="133">
        <v>42086.606296296297</v>
      </c>
      <c r="DO437" s="132" t="s">
        <v>1111</v>
      </c>
      <c r="DP437" s="133">
        <v>42086.641250000001</v>
      </c>
    </row>
    <row r="438" spans="1:120" ht="43.5" x14ac:dyDescent="0.35">
      <c r="A438" s="135">
        <v>440</v>
      </c>
      <c r="B438" s="136" t="s">
        <v>4364</v>
      </c>
      <c r="C438" s="135">
        <v>182</v>
      </c>
      <c r="D438" s="135" t="b">
        <v>1</v>
      </c>
      <c r="E438" s="136" t="s">
        <v>941</v>
      </c>
      <c r="F438" s="136" t="s">
        <v>2227</v>
      </c>
      <c r="G438" s="136" t="s">
        <v>989</v>
      </c>
      <c r="H438" s="136" t="s">
        <v>2228</v>
      </c>
      <c r="I438" s="136" t="s">
        <v>12154</v>
      </c>
      <c r="J438" s="136" t="s">
        <v>4183</v>
      </c>
      <c r="K438" s="136" t="s">
        <v>482</v>
      </c>
      <c r="L438" s="136" t="s">
        <v>941</v>
      </c>
      <c r="M438" s="136" t="s">
        <v>2229</v>
      </c>
      <c r="N438" s="136" t="s">
        <v>12184</v>
      </c>
      <c r="O438" s="136" t="s">
        <v>12185</v>
      </c>
      <c r="P438" s="136" t="s">
        <v>12186</v>
      </c>
      <c r="Q438" s="136" t="s">
        <v>12187</v>
      </c>
      <c r="R438" s="136" t="s">
        <v>948</v>
      </c>
      <c r="S438" s="136" t="s">
        <v>12188</v>
      </c>
      <c r="T438" s="136" t="s">
        <v>12189</v>
      </c>
      <c r="U438" s="136" t="s">
        <v>12190</v>
      </c>
      <c r="V438" s="136" t="s">
        <v>948</v>
      </c>
      <c r="W438" s="136" t="s">
        <v>948</v>
      </c>
      <c r="X438" s="136" t="s">
        <v>948</v>
      </c>
      <c r="Y438" s="136" t="s">
        <v>12191</v>
      </c>
      <c r="Z438" s="136" t="s">
        <v>12192</v>
      </c>
      <c r="AA438" s="136" t="s">
        <v>12193</v>
      </c>
      <c r="AB438" s="136" t="s">
        <v>12194</v>
      </c>
      <c r="AC438" s="136" t="s">
        <v>12195</v>
      </c>
      <c r="AD438" s="136" t="s">
        <v>12196</v>
      </c>
      <c r="AE438" s="136" t="s">
        <v>12197</v>
      </c>
      <c r="AF438" s="136" t="s">
        <v>12198</v>
      </c>
      <c r="AG438" s="136" t="s">
        <v>1261</v>
      </c>
      <c r="AH438" s="136" t="s">
        <v>12199</v>
      </c>
      <c r="AI438" s="136" t="s">
        <v>12200</v>
      </c>
      <c r="AJ438" s="136" t="s">
        <v>1516</v>
      </c>
      <c r="AK438" s="136" t="s">
        <v>12201</v>
      </c>
      <c r="AL438" s="136" t="s">
        <v>941</v>
      </c>
      <c r="AM438" s="136" t="s">
        <v>12202</v>
      </c>
      <c r="AN438" s="136" t="s">
        <v>941</v>
      </c>
      <c r="AO438" s="136" t="s">
        <v>941</v>
      </c>
      <c r="AP438" s="136" t="s">
        <v>941</v>
      </c>
      <c r="AQ438" s="136" t="s">
        <v>941</v>
      </c>
      <c r="AR438" s="136" t="s">
        <v>941</v>
      </c>
      <c r="AS438" s="136" t="s">
        <v>941</v>
      </c>
      <c r="AT438" s="136" t="s">
        <v>941</v>
      </c>
      <c r="AU438" s="136" t="s">
        <v>941</v>
      </c>
      <c r="AV438" s="136" t="s">
        <v>941</v>
      </c>
      <c r="AW438" s="136" t="s">
        <v>941</v>
      </c>
      <c r="AX438" s="136" t="s">
        <v>941</v>
      </c>
      <c r="AY438" s="136" t="s">
        <v>941</v>
      </c>
      <c r="AZ438" s="136" t="s">
        <v>941</v>
      </c>
      <c r="BA438" s="136" t="s">
        <v>941</v>
      </c>
      <c r="BB438" s="136" t="s">
        <v>941</v>
      </c>
      <c r="BC438" s="136" t="s">
        <v>941</v>
      </c>
      <c r="BD438" s="136" t="s">
        <v>941</v>
      </c>
      <c r="BE438" s="136" t="s">
        <v>941</v>
      </c>
      <c r="BF438" s="136" t="s">
        <v>941</v>
      </c>
      <c r="BG438" s="136" t="s">
        <v>941</v>
      </c>
      <c r="BH438" s="136" t="s">
        <v>941</v>
      </c>
      <c r="BI438" s="136" t="s">
        <v>941</v>
      </c>
      <c r="BJ438" s="136" t="s">
        <v>941</v>
      </c>
      <c r="BK438" s="136" t="s">
        <v>941</v>
      </c>
      <c r="BL438" s="136" t="s">
        <v>941</v>
      </c>
      <c r="BM438" s="136" t="s">
        <v>941</v>
      </c>
      <c r="BN438" s="136" t="s">
        <v>941</v>
      </c>
      <c r="BO438" s="136" t="s">
        <v>941</v>
      </c>
      <c r="BP438" s="136" t="s">
        <v>941</v>
      </c>
      <c r="BQ438" s="136" t="s">
        <v>941</v>
      </c>
      <c r="BR438" s="136" t="s">
        <v>941</v>
      </c>
      <c r="BS438" s="136" t="s">
        <v>941</v>
      </c>
      <c r="BT438" s="136" t="s">
        <v>941</v>
      </c>
      <c r="BU438" s="136" t="s">
        <v>941</v>
      </c>
      <c r="BV438" s="136" t="s">
        <v>941</v>
      </c>
      <c r="BW438" s="136" t="s">
        <v>941</v>
      </c>
      <c r="BX438" s="136" t="s">
        <v>941</v>
      </c>
      <c r="BY438" s="136" t="s">
        <v>941</v>
      </c>
      <c r="BZ438" s="136" t="s">
        <v>941</v>
      </c>
      <c r="CA438" s="136" t="s">
        <v>941</v>
      </c>
      <c r="CB438" s="136" t="s">
        <v>948</v>
      </c>
      <c r="CC438" s="136" t="s">
        <v>948</v>
      </c>
      <c r="CD438" s="136" t="s">
        <v>941</v>
      </c>
      <c r="CE438" s="136" t="s">
        <v>948</v>
      </c>
      <c r="CF438" s="136" t="s">
        <v>941</v>
      </c>
      <c r="CG438" s="136" t="s">
        <v>948</v>
      </c>
      <c r="CH438" s="136" t="s">
        <v>948</v>
      </c>
      <c r="CI438" s="136" t="s">
        <v>941</v>
      </c>
      <c r="CJ438" s="136" t="s">
        <v>941</v>
      </c>
      <c r="CK438" s="136" t="s">
        <v>941</v>
      </c>
      <c r="CL438" s="136" t="s">
        <v>941</v>
      </c>
      <c r="CM438" s="136" t="s">
        <v>941</v>
      </c>
      <c r="CN438" s="136" t="s">
        <v>948</v>
      </c>
      <c r="CO438" s="136" t="s">
        <v>540</v>
      </c>
      <c r="CP438" s="136" t="s">
        <v>941</v>
      </c>
      <c r="CQ438" s="136" t="s">
        <v>941</v>
      </c>
      <c r="CR438" s="136" t="s">
        <v>941</v>
      </c>
      <c r="CS438" s="136" t="s">
        <v>941</v>
      </c>
      <c r="CT438" s="136" t="s">
        <v>941</v>
      </c>
      <c r="CU438" s="136" t="s">
        <v>941</v>
      </c>
      <c r="CV438" s="136" t="s">
        <v>941</v>
      </c>
      <c r="CW438" s="136" t="s">
        <v>941</v>
      </c>
      <c r="CX438" s="136" t="s">
        <v>941</v>
      </c>
      <c r="CY438" s="136" t="s">
        <v>941</v>
      </c>
      <c r="CZ438" s="136" t="s">
        <v>941</v>
      </c>
      <c r="DA438" s="136" t="s">
        <v>941</v>
      </c>
      <c r="DB438" s="136" t="s">
        <v>941</v>
      </c>
      <c r="DC438" s="136" t="s">
        <v>941</v>
      </c>
      <c r="DD438" s="136" t="s">
        <v>941</v>
      </c>
      <c r="DE438" s="136" t="s">
        <v>941</v>
      </c>
      <c r="DF438" s="136" t="s">
        <v>941</v>
      </c>
      <c r="DG438" s="136" t="s">
        <v>941</v>
      </c>
      <c r="DH438" s="136" t="s">
        <v>941</v>
      </c>
      <c r="DI438" s="136" t="s">
        <v>941</v>
      </c>
      <c r="DJ438" s="136" t="s">
        <v>1692</v>
      </c>
      <c r="DK438" s="137">
        <v>42781.452268518522</v>
      </c>
      <c r="DL438" s="136" t="s">
        <v>1692</v>
      </c>
      <c r="DM438" s="137">
        <v>42781.452268518522</v>
      </c>
      <c r="DN438" s="133">
        <v>42086.606354166666</v>
      </c>
      <c r="DO438" s="132" t="s">
        <v>957</v>
      </c>
      <c r="DP438" s="133">
        <v>42086.606354166666</v>
      </c>
    </row>
    <row r="439" spans="1:120" ht="58" x14ac:dyDescent="0.35">
      <c r="A439" s="135">
        <v>441</v>
      </c>
      <c r="B439" s="136" t="s">
        <v>4364</v>
      </c>
      <c r="C439" s="135">
        <v>347</v>
      </c>
      <c r="D439" s="135" t="b">
        <v>1</v>
      </c>
      <c r="E439" s="136" t="s">
        <v>941</v>
      </c>
      <c r="F439" s="136" t="s">
        <v>3128</v>
      </c>
      <c r="G439" s="136" t="s">
        <v>1332</v>
      </c>
      <c r="H439" s="136" t="s">
        <v>3553</v>
      </c>
      <c r="I439" s="136" t="s">
        <v>7913</v>
      </c>
      <c r="J439" s="136" t="s">
        <v>3128</v>
      </c>
      <c r="K439" s="136" t="s">
        <v>227</v>
      </c>
      <c r="L439" s="136" t="s">
        <v>3553</v>
      </c>
      <c r="M439" s="136" t="s">
        <v>3554</v>
      </c>
      <c r="N439" s="136" t="s">
        <v>3129</v>
      </c>
      <c r="O439" s="136" t="s">
        <v>12203</v>
      </c>
      <c r="P439" s="136" t="s">
        <v>12204</v>
      </c>
      <c r="Q439" s="136" t="s">
        <v>3130</v>
      </c>
      <c r="R439" s="136" t="s">
        <v>948</v>
      </c>
      <c r="S439" s="136" t="s">
        <v>12205</v>
      </c>
      <c r="T439" s="136" t="s">
        <v>12206</v>
      </c>
      <c r="U439" s="136" t="s">
        <v>12207</v>
      </c>
      <c r="V439" s="136" t="s">
        <v>948</v>
      </c>
      <c r="W439" s="136" t="s">
        <v>948</v>
      </c>
      <c r="X439" s="136" t="s">
        <v>948</v>
      </c>
      <c r="Y439" s="136" t="s">
        <v>12208</v>
      </c>
      <c r="Z439" s="136" t="s">
        <v>12209</v>
      </c>
      <c r="AA439" s="136" t="s">
        <v>948</v>
      </c>
      <c r="AB439" s="136" t="s">
        <v>12210</v>
      </c>
      <c r="AC439" s="136" t="s">
        <v>12211</v>
      </c>
      <c r="AD439" s="136" t="s">
        <v>12212</v>
      </c>
      <c r="AE439" s="136" t="s">
        <v>12213</v>
      </c>
      <c r="AF439" s="136" t="s">
        <v>12214</v>
      </c>
      <c r="AG439" s="136" t="s">
        <v>1489</v>
      </c>
      <c r="AH439" s="136" t="s">
        <v>12215</v>
      </c>
      <c r="AI439" s="136" t="s">
        <v>948</v>
      </c>
      <c r="AJ439" s="136" t="s">
        <v>948</v>
      </c>
      <c r="AK439" s="136" t="s">
        <v>948</v>
      </c>
      <c r="AL439" s="136" t="s">
        <v>941</v>
      </c>
      <c r="AM439" s="136" t="s">
        <v>12215</v>
      </c>
      <c r="AN439" s="136" t="s">
        <v>941</v>
      </c>
      <c r="AO439" s="136" t="s">
        <v>941</v>
      </c>
      <c r="AP439" s="136" t="s">
        <v>941</v>
      </c>
      <c r="AQ439" s="136" t="s">
        <v>941</v>
      </c>
      <c r="AR439" s="136" t="s">
        <v>941</v>
      </c>
      <c r="AS439" s="136" t="s">
        <v>941</v>
      </c>
      <c r="AT439" s="136" t="s">
        <v>941</v>
      </c>
      <c r="AU439" s="136" t="s">
        <v>941</v>
      </c>
      <c r="AV439" s="136" t="s">
        <v>941</v>
      </c>
      <c r="AW439" s="136" t="s">
        <v>941</v>
      </c>
      <c r="AX439" s="136" t="s">
        <v>941</v>
      </c>
      <c r="AY439" s="136" t="s">
        <v>941</v>
      </c>
      <c r="AZ439" s="136" t="s">
        <v>941</v>
      </c>
      <c r="BA439" s="136" t="s">
        <v>941</v>
      </c>
      <c r="BB439" s="136" t="s">
        <v>941</v>
      </c>
      <c r="BC439" s="136" t="s">
        <v>941</v>
      </c>
      <c r="BD439" s="136" t="s">
        <v>941</v>
      </c>
      <c r="BE439" s="136" t="s">
        <v>941</v>
      </c>
      <c r="BF439" s="136" t="s">
        <v>941</v>
      </c>
      <c r="BG439" s="136" t="s">
        <v>941</v>
      </c>
      <c r="BH439" s="136" t="s">
        <v>941</v>
      </c>
      <c r="BI439" s="136" t="s">
        <v>941</v>
      </c>
      <c r="BJ439" s="136" t="s">
        <v>941</v>
      </c>
      <c r="BK439" s="136" t="s">
        <v>941</v>
      </c>
      <c r="BL439" s="136" t="s">
        <v>941</v>
      </c>
      <c r="BM439" s="136" t="s">
        <v>941</v>
      </c>
      <c r="BN439" s="136" t="s">
        <v>941</v>
      </c>
      <c r="BO439" s="136" t="s">
        <v>941</v>
      </c>
      <c r="BP439" s="136" t="s">
        <v>941</v>
      </c>
      <c r="BQ439" s="136" t="s">
        <v>941</v>
      </c>
      <c r="BR439" s="136" t="s">
        <v>941</v>
      </c>
      <c r="BS439" s="136" t="s">
        <v>941</v>
      </c>
      <c r="BT439" s="136" t="s">
        <v>941</v>
      </c>
      <c r="BU439" s="136" t="s">
        <v>941</v>
      </c>
      <c r="BV439" s="136" t="s">
        <v>941</v>
      </c>
      <c r="BW439" s="136" t="s">
        <v>941</v>
      </c>
      <c r="BX439" s="136" t="s">
        <v>941</v>
      </c>
      <c r="BY439" s="136" t="s">
        <v>941</v>
      </c>
      <c r="BZ439" s="136" t="s">
        <v>941</v>
      </c>
      <c r="CA439" s="136" t="s">
        <v>941</v>
      </c>
      <c r="CB439" s="136" t="s">
        <v>948</v>
      </c>
      <c r="CC439" s="136" t="s">
        <v>948</v>
      </c>
      <c r="CD439" s="136" t="s">
        <v>941</v>
      </c>
      <c r="CE439" s="136" t="s">
        <v>948</v>
      </c>
      <c r="CF439" s="136" t="s">
        <v>941</v>
      </c>
      <c r="CG439" s="136" t="s">
        <v>948</v>
      </c>
      <c r="CH439" s="136" t="s">
        <v>948</v>
      </c>
      <c r="CI439" s="136" t="s">
        <v>941</v>
      </c>
      <c r="CJ439" s="136" t="s">
        <v>941</v>
      </c>
      <c r="CK439" s="136" t="s">
        <v>941</v>
      </c>
      <c r="CL439" s="136" t="s">
        <v>941</v>
      </c>
      <c r="CM439" s="136" t="s">
        <v>941</v>
      </c>
      <c r="CN439" s="136" t="s">
        <v>948</v>
      </c>
      <c r="CO439" s="136" t="s">
        <v>540</v>
      </c>
      <c r="CP439" s="136" t="s">
        <v>941</v>
      </c>
      <c r="CQ439" s="136" t="s">
        <v>941</v>
      </c>
      <c r="CR439" s="136" t="s">
        <v>941</v>
      </c>
      <c r="CS439" s="136" t="s">
        <v>941</v>
      </c>
      <c r="CT439" s="136" t="s">
        <v>941</v>
      </c>
      <c r="CU439" s="136" t="s">
        <v>941</v>
      </c>
      <c r="CV439" s="136" t="s">
        <v>941</v>
      </c>
      <c r="CW439" s="136" t="s">
        <v>941</v>
      </c>
      <c r="CX439" s="136" t="s">
        <v>941</v>
      </c>
      <c r="CY439" s="136" t="s">
        <v>941</v>
      </c>
      <c r="CZ439" s="136" t="s">
        <v>941</v>
      </c>
      <c r="DA439" s="136" t="s">
        <v>941</v>
      </c>
      <c r="DB439" s="136" t="s">
        <v>941</v>
      </c>
      <c r="DC439" s="136" t="s">
        <v>941</v>
      </c>
      <c r="DD439" s="136" t="s">
        <v>941</v>
      </c>
      <c r="DE439" s="136" t="s">
        <v>941</v>
      </c>
      <c r="DF439" s="136" t="s">
        <v>941</v>
      </c>
      <c r="DG439" s="136" t="s">
        <v>941</v>
      </c>
      <c r="DH439" s="136" t="s">
        <v>941</v>
      </c>
      <c r="DI439" s="136" t="s">
        <v>941</v>
      </c>
      <c r="DJ439" s="136" t="s">
        <v>1353</v>
      </c>
      <c r="DK439" s="137">
        <v>42781.452638888892</v>
      </c>
      <c r="DL439" s="136" t="s">
        <v>1353</v>
      </c>
      <c r="DM439" s="137">
        <v>42781.452638888892</v>
      </c>
      <c r="DN439" s="133">
        <v>42086.606377314813</v>
      </c>
      <c r="DO439" s="132" t="s">
        <v>957</v>
      </c>
      <c r="DP439" s="133">
        <v>42086.606377314813</v>
      </c>
    </row>
    <row r="440" spans="1:120" ht="43.5" x14ac:dyDescent="0.35">
      <c r="A440" s="135">
        <v>442</v>
      </c>
      <c r="B440" s="136" t="s">
        <v>4364</v>
      </c>
      <c r="C440" s="135">
        <v>299</v>
      </c>
      <c r="D440" s="135" t="b">
        <v>1</v>
      </c>
      <c r="E440" s="136" t="s">
        <v>941</v>
      </c>
      <c r="F440" s="136" t="s">
        <v>2006</v>
      </c>
      <c r="G440" s="136" t="s">
        <v>981</v>
      </c>
      <c r="H440" s="136" t="s">
        <v>2007</v>
      </c>
      <c r="I440" s="136" t="s">
        <v>11185</v>
      </c>
      <c r="J440" s="136" t="s">
        <v>2006</v>
      </c>
      <c r="K440" s="136" t="s">
        <v>431</v>
      </c>
      <c r="L440" s="136" t="s">
        <v>2007</v>
      </c>
      <c r="M440" s="136" t="s">
        <v>2008</v>
      </c>
      <c r="N440" s="136" t="s">
        <v>2009</v>
      </c>
      <c r="O440" s="136" t="s">
        <v>12216</v>
      </c>
      <c r="P440" s="136" t="s">
        <v>948</v>
      </c>
      <c r="Q440" s="136" t="s">
        <v>4184</v>
      </c>
      <c r="R440" s="136" t="s">
        <v>948</v>
      </c>
      <c r="S440" s="136" t="s">
        <v>12217</v>
      </c>
      <c r="T440" s="136" t="s">
        <v>12218</v>
      </c>
      <c r="U440" s="136" t="s">
        <v>12219</v>
      </c>
      <c r="V440" s="136" t="s">
        <v>948</v>
      </c>
      <c r="W440" s="136" t="s">
        <v>948</v>
      </c>
      <c r="X440" s="136" t="s">
        <v>948</v>
      </c>
      <c r="Y440" s="136" t="s">
        <v>12220</v>
      </c>
      <c r="Z440" s="136" t="s">
        <v>12221</v>
      </c>
      <c r="AA440" s="136" t="s">
        <v>948</v>
      </c>
      <c r="AB440" s="136" t="s">
        <v>12222</v>
      </c>
      <c r="AC440" s="136" t="s">
        <v>948</v>
      </c>
      <c r="AD440" s="136" t="s">
        <v>12222</v>
      </c>
      <c r="AE440" s="136" t="s">
        <v>12223</v>
      </c>
      <c r="AF440" s="136" t="s">
        <v>12224</v>
      </c>
      <c r="AG440" s="136" t="s">
        <v>1091</v>
      </c>
      <c r="AH440" s="136" t="s">
        <v>12225</v>
      </c>
      <c r="AI440" s="136" t="s">
        <v>12226</v>
      </c>
      <c r="AJ440" s="136" t="s">
        <v>1619</v>
      </c>
      <c r="AK440" s="136" t="s">
        <v>948</v>
      </c>
      <c r="AL440" s="136" t="s">
        <v>941</v>
      </c>
      <c r="AM440" s="136" t="s">
        <v>12227</v>
      </c>
      <c r="AN440" s="136" t="s">
        <v>941</v>
      </c>
      <c r="AO440" s="136" t="s">
        <v>941</v>
      </c>
      <c r="AP440" s="136" t="s">
        <v>941</v>
      </c>
      <c r="AQ440" s="136" t="s">
        <v>941</v>
      </c>
      <c r="AR440" s="136" t="s">
        <v>941</v>
      </c>
      <c r="AS440" s="136" t="s">
        <v>941</v>
      </c>
      <c r="AT440" s="136" t="s">
        <v>941</v>
      </c>
      <c r="AU440" s="136" t="s">
        <v>941</v>
      </c>
      <c r="AV440" s="136" t="s">
        <v>941</v>
      </c>
      <c r="AW440" s="136" t="s">
        <v>941</v>
      </c>
      <c r="AX440" s="136" t="s">
        <v>941</v>
      </c>
      <c r="AY440" s="136" t="s">
        <v>941</v>
      </c>
      <c r="AZ440" s="136" t="s">
        <v>941</v>
      </c>
      <c r="BA440" s="136" t="s">
        <v>941</v>
      </c>
      <c r="BB440" s="136" t="s">
        <v>941</v>
      </c>
      <c r="BC440" s="136" t="s">
        <v>941</v>
      </c>
      <c r="BD440" s="136" t="s">
        <v>941</v>
      </c>
      <c r="BE440" s="136" t="s">
        <v>941</v>
      </c>
      <c r="BF440" s="136" t="s">
        <v>941</v>
      </c>
      <c r="BG440" s="136" t="s">
        <v>941</v>
      </c>
      <c r="BH440" s="136" t="s">
        <v>941</v>
      </c>
      <c r="BI440" s="136" t="s">
        <v>941</v>
      </c>
      <c r="BJ440" s="136" t="s">
        <v>941</v>
      </c>
      <c r="BK440" s="136" t="s">
        <v>941</v>
      </c>
      <c r="BL440" s="136" t="s">
        <v>941</v>
      </c>
      <c r="BM440" s="136" t="s">
        <v>941</v>
      </c>
      <c r="BN440" s="136" t="s">
        <v>941</v>
      </c>
      <c r="BO440" s="136" t="s">
        <v>941</v>
      </c>
      <c r="BP440" s="136" t="s">
        <v>941</v>
      </c>
      <c r="BQ440" s="136" t="s">
        <v>941</v>
      </c>
      <c r="BR440" s="136" t="s">
        <v>941</v>
      </c>
      <c r="BS440" s="136" t="s">
        <v>941</v>
      </c>
      <c r="BT440" s="136" t="s">
        <v>941</v>
      </c>
      <c r="BU440" s="136" t="s">
        <v>941</v>
      </c>
      <c r="BV440" s="136" t="s">
        <v>941</v>
      </c>
      <c r="BW440" s="136" t="s">
        <v>941</v>
      </c>
      <c r="BX440" s="136" t="s">
        <v>941</v>
      </c>
      <c r="BY440" s="136" t="s">
        <v>941</v>
      </c>
      <c r="BZ440" s="136" t="s">
        <v>941</v>
      </c>
      <c r="CA440" s="136" t="s">
        <v>941</v>
      </c>
      <c r="CB440" s="136" t="s">
        <v>948</v>
      </c>
      <c r="CC440" s="136" t="s">
        <v>948</v>
      </c>
      <c r="CD440" s="136" t="s">
        <v>941</v>
      </c>
      <c r="CE440" s="136" t="s">
        <v>948</v>
      </c>
      <c r="CF440" s="136" t="s">
        <v>941</v>
      </c>
      <c r="CG440" s="136" t="s">
        <v>948</v>
      </c>
      <c r="CH440" s="136" t="s">
        <v>948</v>
      </c>
      <c r="CI440" s="136" t="s">
        <v>941</v>
      </c>
      <c r="CJ440" s="136" t="s">
        <v>941</v>
      </c>
      <c r="CK440" s="136" t="s">
        <v>941</v>
      </c>
      <c r="CL440" s="136" t="s">
        <v>941</v>
      </c>
      <c r="CM440" s="136" t="s">
        <v>941</v>
      </c>
      <c r="CN440" s="136" t="s">
        <v>948</v>
      </c>
      <c r="CO440" s="136" t="s">
        <v>540</v>
      </c>
      <c r="CP440" s="136" t="s">
        <v>941</v>
      </c>
      <c r="CQ440" s="136" t="s">
        <v>941</v>
      </c>
      <c r="CR440" s="136" t="s">
        <v>941</v>
      </c>
      <c r="CS440" s="136" t="s">
        <v>941</v>
      </c>
      <c r="CT440" s="136" t="s">
        <v>941</v>
      </c>
      <c r="CU440" s="136" t="s">
        <v>941</v>
      </c>
      <c r="CV440" s="136" t="s">
        <v>941</v>
      </c>
      <c r="CW440" s="136" t="s">
        <v>941</v>
      </c>
      <c r="CX440" s="136" t="s">
        <v>941</v>
      </c>
      <c r="CY440" s="136" t="s">
        <v>941</v>
      </c>
      <c r="CZ440" s="136" t="s">
        <v>941</v>
      </c>
      <c r="DA440" s="136" t="s">
        <v>941</v>
      </c>
      <c r="DB440" s="136" t="s">
        <v>941</v>
      </c>
      <c r="DC440" s="136" t="s">
        <v>941</v>
      </c>
      <c r="DD440" s="136" t="s">
        <v>941</v>
      </c>
      <c r="DE440" s="136" t="s">
        <v>941</v>
      </c>
      <c r="DF440" s="136" t="s">
        <v>941</v>
      </c>
      <c r="DG440" s="136" t="s">
        <v>941</v>
      </c>
      <c r="DH440" s="136" t="s">
        <v>941</v>
      </c>
      <c r="DI440" s="136" t="s">
        <v>941</v>
      </c>
      <c r="DJ440" s="136" t="s">
        <v>1692</v>
      </c>
      <c r="DK440" s="137">
        <v>42781.512129629627</v>
      </c>
      <c r="DL440" s="136" t="s">
        <v>1692</v>
      </c>
      <c r="DM440" s="137">
        <v>42781.512129629627</v>
      </c>
      <c r="DN440" s="133">
        <v>42086.606400462966</v>
      </c>
      <c r="DO440" s="132" t="s">
        <v>957</v>
      </c>
      <c r="DP440" s="133">
        <v>42086.606400462966</v>
      </c>
    </row>
    <row r="441" spans="1:120" ht="43.5" x14ac:dyDescent="0.35">
      <c r="A441" s="135">
        <v>443</v>
      </c>
      <c r="B441" s="136" t="s">
        <v>4364</v>
      </c>
      <c r="C441" s="135">
        <v>157</v>
      </c>
      <c r="D441" s="135" t="b">
        <v>1</v>
      </c>
      <c r="E441" s="136" t="s">
        <v>941</v>
      </c>
      <c r="F441" s="136" t="s">
        <v>4031</v>
      </c>
      <c r="G441" s="136" t="s">
        <v>943</v>
      </c>
      <c r="H441" s="136" t="s">
        <v>2150</v>
      </c>
      <c r="I441" s="136" t="s">
        <v>11979</v>
      </c>
      <c r="J441" s="136" t="s">
        <v>4031</v>
      </c>
      <c r="K441" s="136" t="s">
        <v>463</v>
      </c>
      <c r="L441" s="136" t="s">
        <v>2150</v>
      </c>
      <c r="M441" s="136" t="s">
        <v>2151</v>
      </c>
      <c r="N441" s="136" t="s">
        <v>12228</v>
      </c>
      <c r="O441" s="136" t="s">
        <v>12229</v>
      </c>
      <c r="P441" s="136" t="s">
        <v>948</v>
      </c>
      <c r="Q441" s="136" t="s">
        <v>948</v>
      </c>
      <c r="R441" s="136" t="s">
        <v>948</v>
      </c>
      <c r="S441" s="136" t="s">
        <v>12229</v>
      </c>
      <c r="T441" s="136" t="s">
        <v>12230</v>
      </c>
      <c r="U441" s="136" t="s">
        <v>12231</v>
      </c>
      <c r="V441" s="136" t="s">
        <v>948</v>
      </c>
      <c r="W441" s="136" t="s">
        <v>948</v>
      </c>
      <c r="X441" s="136" t="s">
        <v>948</v>
      </c>
      <c r="Y441" s="136" t="s">
        <v>12232</v>
      </c>
      <c r="Z441" s="136" t="s">
        <v>12233</v>
      </c>
      <c r="AA441" s="136" t="s">
        <v>948</v>
      </c>
      <c r="AB441" s="136" t="s">
        <v>12234</v>
      </c>
      <c r="AC441" s="136" t="s">
        <v>948</v>
      </c>
      <c r="AD441" s="136" t="s">
        <v>12234</v>
      </c>
      <c r="AE441" s="136" t="s">
        <v>12235</v>
      </c>
      <c r="AF441" s="136" t="s">
        <v>12236</v>
      </c>
      <c r="AG441" s="136" t="s">
        <v>1338</v>
      </c>
      <c r="AH441" s="136" t="s">
        <v>12237</v>
      </c>
      <c r="AI441" s="136" t="s">
        <v>948</v>
      </c>
      <c r="AJ441" s="136" t="s">
        <v>948</v>
      </c>
      <c r="AK441" s="136" t="s">
        <v>948</v>
      </c>
      <c r="AL441" s="136" t="s">
        <v>941</v>
      </c>
      <c r="AM441" s="136" t="s">
        <v>12237</v>
      </c>
      <c r="AN441" s="136" t="s">
        <v>941</v>
      </c>
      <c r="AO441" s="136" t="s">
        <v>941</v>
      </c>
      <c r="AP441" s="136" t="s">
        <v>941</v>
      </c>
      <c r="AQ441" s="136" t="s">
        <v>941</v>
      </c>
      <c r="AR441" s="136" t="s">
        <v>941</v>
      </c>
      <c r="AS441" s="136" t="s">
        <v>941</v>
      </c>
      <c r="AT441" s="136" t="s">
        <v>941</v>
      </c>
      <c r="AU441" s="136" t="s">
        <v>941</v>
      </c>
      <c r="AV441" s="136" t="s">
        <v>941</v>
      </c>
      <c r="AW441" s="136" t="s">
        <v>941</v>
      </c>
      <c r="AX441" s="136" t="s">
        <v>941</v>
      </c>
      <c r="AY441" s="136" t="s">
        <v>941</v>
      </c>
      <c r="AZ441" s="136" t="s">
        <v>941</v>
      </c>
      <c r="BA441" s="136" t="s">
        <v>941</v>
      </c>
      <c r="BB441" s="136" t="s">
        <v>941</v>
      </c>
      <c r="BC441" s="136" t="s">
        <v>941</v>
      </c>
      <c r="BD441" s="136" t="s">
        <v>941</v>
      </c>
      <c r="BE441" s="136" t="s">
        <v>941</v>
      </c>
      <c r="BF441" s="136" t="s">
        <v>941</v>
      </c>
      <c r="BG441" s="136" t="s">
        <v>941</v>
      </c>
      <c r="BH441" s="136" t="s">
        <v>941</v>
      </c>
      <c r="BI441" s="136" t="s">
        <v>941</v>
      </c>
      <c r="BJ441" s="136" t="s">
        <v>941</v>
      </c>
      <c r="BK441" s="136" t="s">
        <v>941</v>
      </c>
      <c r="BL441" s="136" t="s">
        <v>941</v>
      </c>
      <c r="BM441" s="136" t="s">
        <v>941</v>
      </c>
      <c r="BN441" s="136" t="s">
        <v>941</v>
      </c>
      <c r="BO441" s="136" t="s">
        <v>941</v>
      </c>
      <c r="BP441" s="136" t="s">
        <v>941</v>
      </c>
      <c r="BQ441" s="136" t="s">
        <v>941</v>
      </c>
      <c r="BR441" s="136" t="s">
        <v>941</v>
      </c>
      <c r="BS441" s="136" t="s">
        <v>941</v>
      </c>
      <c r="BT441" s="136" t="s">
        <v>941</v>
      </c>
      <c r="BU441" s="136" t="s">
        <v>941</v>
      </c>
      <c r="BV441" s="136" t="s">
        <v>941</v>
      </c>
      <c r="BW441" s="136" t="s">
        <v>941</v>
      </c>
      <c r="BX441" s="136" t="s">
        <v>941</v>
      </c>
      <c r="BY441" s="136" t="s">
        <v>941</v>
      </c>
      <c r="BZ441" s="136" t="s">
        <v>941</v>
      </c>
      <c r="CA441" s="136" t="s">
        <v>941</v>
      </c>
      <c r="CB441" s="136" t="s">
        <v>948</v>
      </c>
      <c r="CC441" s="136" t="s">
        <v>948</v>
      </c>
      <c r="CD441" s="136" t="s">
        <v>941</v>
      </c>
      <c r="CE441" s="136" t="s">
        <v>948</v>
      </c>
      <c r="CF441" s="136" t="s">
        <v>941</v>
      </c>
      <c r="CG441" s="136" t="s">
        <v>948</v>
      </c>
      <c r="CH441" s="136" t="s">
        <v>948</v>
      </c>
      <c r="CI441" s="136" t="s">
        <v>941</v>
      </c>
      <c r="CJ441" s="136" t="s">
        <v>941</v>
      </c>
      <c r="CK441" s="136" t="s">
        <v>941</v>
      </c>
      <c r="CL441" s="136" t="s">
        <v>941</v>
      </c>
      <c r="CM441" s="136" t="s">
        <v>941</v>
      </c>
      <c r="CN441" s="136" t="s">
        <v>948</v>
      </c>
      <c r="CO441" s="136" t="s">
        <v>540</v>
      </c>
      <c r="CP441" s="136" t="s">
        <v>941</v>
      </c>
      <c r="CQ441" s="136" t="s">
        <v>941</v>
      </c>
      <c r="CR441" s="136" t="s">
        <v>941</v>
      </c>
      <c r="CS441" s="136" t="s">
        <v>941</v>
      </c>
      <c r="CT441" s="136" t="s">
        <v>941</v>
      </c>
      <c r="CU441" s="136" t="s">
        <v>941</v>
      </c>
      <c r="CV441" s="136" t="s">
        <v>941</v>
      </c>
      <c r="CW441" s="136" t="s">
        <v>941</v>
      </c>
      <c r="CX441" s="136" t="s">
        <v>941</v>
      </c>
      <c r="CY441" s="136" t="s">
        <v>941</v>
      </c>
      <c r="CZ441" s="136" t="s">
        <v>941</v>
      </c>
      <c r="DA441" s="136" t="s">
        <v>941</v>
      </c>
      <c r="DB441" s="136" t="s">
        <v>941</v>
      </c>
      <c r="DC441" s="136" t="s">
        <v>941</v>
      </c>
      <c r="DD441" s="136" t="s">
        <v>941</v>
      </c>
      <c r="DE441" s="136" t="s">
        <v>941</v>
      </c>
      <c r="DF441" s="136" t="s">
        <v>941</v>
      </c>
      <c r="DG441" s="136" t="s">
        <v>941</v>
      </c>
      <c r="DH441" s="136" t="s">
        <v>941</v>
      </c>
      <c r="DI441" s="136" t="s">
        <v>941</v>
      </c>
      <c r="DJ441" s="136" t="s">
        <v>1692</v>
      </c>
      <c r="DK441" s="137">
        <v>42781.51840277778</v>
      </c>
      <c r="DL441" s="136" t="s">
        <v>1692</v>
      </c>
      <c r="DM441" s="137">
        <v>42781.51840277778</v>
      </c>
      <c r="DN441" s="133">
        <v>42086.606412037036</v>
      </c>
      <c r="DO441" s="132" t="s">
        <v>957</v>
      </c>
      <c r="DP441" s="133">
        <v>42086.606412037036</v>
      </c>
    </row>
    <row r="442" spans="1:120" ht="203" x14ac:dyDescent="0.35">
      <c r="A442" s="135">
        <v>444</v>
      </c>
      <c r="B442" s="136" t="s">
        <v>3161</v>
      </c>
      <c r="C442" s="135">
        <v>328</v>
      </c>
      <c r="D442" s="135" t="b">
        <v>1</v>
      </c>
      <c r="E442" s="136" t="s">
        <v>941</v>
      </c>
      <c r="F442" s="136" t="s">
        <v>1167</v>
      </c>
      <c r="G442" s="136" t="s">
        <v>981</v>
      </c>
      <c r="H442" s="136" t="s">
        <v>1168</v>
      </c>
      <c r="I442" s="136" t="s">
        <v>3231</v>
      </c>
      <c r="J442" s="136" t="s">
        <v>1167</v>
      </c>
      <c r="K442" s="136" t="s">
        <v>941</v>
      </c>
      <c r="L442" s="136" t="s">
        <v>1168</v>
      </c>
      <c r="M442" s="136" t="s">
        <v>1169</v>
      </c>
      <c r="N442" s="136" t="s">
        <v>1170</v>
      </c>
      <c r="O442" s="136" t="s">
        <v>3269</v>
      </c>
      <c r="P442" s="136" t="s">
        <v>3270</v>
      </c>
      <c r="Q442" s="136" t="s">
        <v>3271</v>
      </c>
      <c r="R442" s="136" t="s">
        <v>948</v>
      </c>
      <c r="S442" s="136" t="s">
        <v>3272</v>
      </c>
      <c r="T442" s="136" t="s">
        <v>3273</v>
      </c>
      <c r="U442" s="136" t="s">
        <v>3274</v>
      </c>
      <c r="V442" s="136" t="s">
        <v>3275</v>
      </c>
      <c r="W442" s="136" t="s">
        <v>3276</v>
      </c>
      <c r="X442" s="136" t="s">
        <v>3277</v>
      </c>
      <c r="Y442" s="136" t="s">
        <v>3278</v>
      </c>
      <c r="Z442" s="136" t="s">
        <v>3279</v>
      </c>
      <c r="AA442" s="136" t="s">
        <v>3280</v>
      </c>
      <c r="AB442" s="136" t="s">
        <v>3281</v>
      </c>
      <c r="AC442" s="136" t="s">
        <v>1171</v>
      </c>
      <c r="AD442" s="136" t="s">
        <v>3282</v>
      </c>
      <c r="AE442" s="136" t="s">
        <v>3283</v>
      </c>
      <c r="AF442" s="136" t="s">
        <v>3284</v>
      </c>
      <c r="AG442" s="136" t="s">
        <v>1172</v>
      </c>
      <c r="AH442" s="136" t="s">
        <v>558</v>
      </c>
      <c r="AI442" s="136" t="s">
        <v>561</v>
      </c>
      <c r="AJ442" s="136" t="s">
        <v>563</v>
      </c>
      <c r="AK442" s="136" t="s">
        <v>565</v>
      </c>
      <c r="AL442" s="136" t="s">
        <v>941</v>
      </c>
      <c r="AM442" s="136" t="s">
        <v>948</v>
      </c>
      <c r="AN442" s="136" t="s">
        <v>941</v>
      </c>
      <c r="AO442" s="136" t="s">
        <v>941</v>
      </c>
      <c r="AP442" s="136" t="s">
        <v>941</v>
      </c>
      <c r="AQ442" s="136" t="s">
        <v>941</v>
      </c>
      <c r="AR442" s="136" t="s">
        <v>941</v>
      </c>
      <c r="AS442" s="136" t="s">
        <v>941</v>
      </c>
      <c r="AT442" s="136" t="s">
        <v>941</v>
      </c>
      <c r="AU442" s="136" t="s">
        <v>941</v>
      </c>
      <c r="AV442" s="136" t="s">
        <v>941</v>
      </c>
      <c r="AW442" s="136" t="s">
        <v>941</v>
      </c>
      <c r="AX442" s="136" t="s">
        <v>941</v>
      </c>
      <c r="AY442" s="136" t="s">
        <v>941</v>
      </c>
      <c r="AZ442" s="136" t="s">
        <v>941</v>
      </c>
      <c r="BA442" s="136" t="s">
        <v>941</v>
      </c>
      <c r="BB442" s="136" t="s">
        <v>941</v>
      </c>
      <c r="BC442" s="136" t="s">
        <v>941</v>
      </c>
      <c r="BD442" s="136" t="s">
        <v>941</v>
      </c>
      <c r="BE442" s="136" t="s">
        <v>941</v>
      </c>
      <c r="BF442" s="136" t="s">
        <v>941</v>
      </c>
      <c r="BG442" s="136" t="s">
        <v>941</v>
      </c>
      <c r="BH442" s="136" t="s">
        <v>941</v>
      </c>
      <c r="BI442" s="136" t="s">
        <v>941</v>
      </c>
      <c r="BJ442" s="136" t="s">
        <v>941</v>
      </c>
      <c r="BK442" s="136" t="s">
        <v>941</v>
      </c>
      <c r="BL442" s="136" t="s">
        <v>941</v>
      </c>
      <c r="BM442" s="136" t="s">
        <v>941</v>
      </c>
      <c r="BN442" s="136" t="s">
        <v>941</v>
      </c>
      <c r="BO442" s="136" t="s">
        <v>941</v>
      </c>
      <c r="BP442" s="136" t="s">
        <v>941</v>
      </c>
      <c r="BQ442" s="136" t="s">
        <v>941</v>
      </c>
      <c r="BR442" s="136" t="s">
        <v>12034</v>
      </c>
      <c r="BS442" s="136" t="s">
        <v>941</v>
      </c>
      <c r="BT442" s="136" t="s">
        <v>12035</v>
      </c>
      <c r="BU442" s="136" t="s">
        <v>941</v>
      </c>
      <c r="BV442" s="136" t="s">
        <v>12036</v>
      </c>
      <c r="BW442" s="136" t="s">
        <v>941</v>
      </c>
      <c r="BX442" s="136" t="s">
        <v>12037</v>
      </c>
      <c r="BY442" s="136" t="s">
        <v>941</v>
      </c>
      <c r="BZ442" s="136" t="s">
        <v>12038</v>
      </c>
      <c r="CA442" s="136" t="s">
        <v>941</v>
      </c>
      <c r="CB442" s="136" t="s">
        <v>941</v>
      </c>
      <c r="CC442" s="136" t="s">
        <v>941</v>
      </c>
      <c r="CD442" s="136" t="s">
        <v>941</v>
      </c>
      <c r="CE442" s="136" t="s">
        <v>941</v>
      </c>
      <c r="CF442" s="136" t="s">
        <v>941</v>
      </c>
      <c r="CG442" s="136" t="s">
        <v>941</v>
      </c>
      <c r="CH442" s="136" t="s">
        <v>941</v>
      </c>
      <c r="CI442" s="136" t="s">
        <v>941</v>
      </c>
      <c r="CJ442" s="136" t="s">
        <v>941</v>
      </c>
      <c r="CK442" s="136" t="s">
        <v>941</v>
      </c>
      <c r="CL442" s="136" t="s">
        <v>941</v>
      </c>
      <c r="CM442" s="136" t="s">
        <v>941</v>
      </c>
      <c r="CN442" s="136" t="s">
        <v>941</v>
      </c>
      <c r="CO442" s="136" t="s">
        <v>941</v>
      </c>
      <c r="CP442" s="136" t="s">
        <v>941</v>
      </c>
      <c r="CQ442" s="136" t="s">
        <v>941</v>
      </c>
      <c r="CR442" s="136" t="s">
        <v>941</v>
      </c>
      <c r="CS442" s="136" t="s">
        <v>941</v>
      </c>
      <c r="CT442" s="136" t="s">
        <v>941</v>
      </c>
      <c r="CU442" s="136" t="s">
        <v>941</v>
      </c>
      <c r="CV442" s="136" t="s">
        <v>941</v>
      </c>
      <c r="CW442" s="136" t="s">
        <v>941</v>
      </c>
      <c r="CX442" s="136" t="s">
        <v>941</v>
      </c>
      <c r="CY442" s="136" t="s">
        <v>941</v>
      </c>
      <c r="CZ442" s="136" t="s">
        <v>941</v>
      </c>
      <c r="DA442" s="136" t="s">
        <v>941</v>
      </c>
      <c r="DB442" s="136" t="s">
        <v>941</v>
      </c>
      <c r="DC442" s="136" t="s">
        <v>941</v>
      </c>
      <c r="DD442" s="136" t="s">
        <v>941</v>
      </c>
      <c r="DE442" s="136" t="s">
        <v>941</v>
      </c>
      <c r="DF442" s="136" t="s">
        <v>941</v>
      </c>
      <c r="DG442" s="136" t="s">
        <v>941</v>
      </c>
      <c r="DH442" s="136" t="s">
        <v>941</v>
      </c>
      <c r="DI442" s="136" t="s">
        <v>941</v>
      </c>
      <c r="DJ442" s="136" t="s">
        <v>1353</v>
      </c>
      <c r="DK442" s="137">
        <v>42781.539537037039</v>
      </c>
      <c r="DL442" s="136" t="s">
        <v>1353</v>
      </c>
      <c r="DM442" s="137">
        <v>42781.547453703701</v>
      </c>
      <c r="DN442" s="133">
        <v>42086.606435185182</v>
      </c>
      <c r="DO442" s="132" t="s">
        <v>957</v>
      </c>
      <c r="DP442" s="133">
        <v>42086.606435185182</v>
      </c>
    </row>
    <row r="443" spans="1:120" ht="58" x14ac:dyDescent="0.35">
      <c r="A443" s="135">
        <v>445</v>
      </c>
      <c r="B443" s="136" t="s">
        <v>4364</v>
      </c>
      <c r="C443" s="135">
        <v>328</v>
      </c>
      <c r="D443" s="135" t="b">
        <v>1</v>
      </c>
      <c r="E443" s="136" t="s">
        <v>941</v>
      </c>
      <c r="F443" s="136" t="s">
        <v>12238</v>
      </c>
      <c r="G443" s="136" t="s">
        <v>981</v>
      </c>
      <c r="H443" s="136" t="s">
        <v>1168</v>
      </c>
      <c r="I443" s="136" t="s">
        <v>12154</v>
      </c>
      <c r="J443" s="136" t="s">
        <v>12239</v>
      </c>
      <c r="K443" s="136" t="s">
        <v>44</v>
      </c>
      <c r="L443" s="136" t="s">
        <v>1168</v>
      </c>
      <c r="M443" s="136" t="s">
        <v>12240</v>
      </c>
      <c r="N443" s="136" t="s">
        <v>12241</v>
      </c>
      <c r="O443" s="136" t="s">
        <v>12242</v>
      </c>
      <c r="P443" s="136" t="s">
        <v>12243</v>
      </c>
      <c r="Q443" s="136" t="s">
        <v>12244</v>
      </c>
      <c r="R443" s="136" t="s">
        <v>948</v>
      </c>
      <c r="S443" s="136" t="s">
        <v>12245</v>
      </c>
      <c r="T443" s="136" t="s">
        <v>12246</v>
      </c>
      <c r="U443" s="136" t="s">
        <v>12247</v>
      </c>
      <c r="V443" s="136" t="s">
        <v>3275</v>
      </c>
      <c r="W443" s="136" t="s">
        <v>3276</v>
      </c>
      <c r="X443" s="136" t="s">
        <v>3277</v>
      </c>
      <c r="Y443" s="136" t="s">
        <v>12248</v>
      </c>
      <c r="Z443" s="136" t="s">
        <v>12249</v>
      </c>
      <c r="AA443" s="136" t="s">
        <v>12250</v>
      </c>
      <c r="AB443" s="136" t="s">
        <v>12251</v>
      </c>
      <c r="AC443" s="136" t="s">
        <v>948</v>
      </c>
      <c r="AD443" s="136" t="s">
        <v>12252</v>
      </c>
      <c r="AE443" s="136" t="s">
        <v>12253</v>
      </c>
      <c r="AF443" s="136" t="s">
        <v>12254</v>
      </c>
      <c r="AG443" s="136" t="s">
        <v>1172</v>
      </c>
      <c r="AH443" s="136" t="s">
        <v>12255</v>
      </c>
      <c r="AI443" s="136" t="s">
        <v>12256</v>
      </c>
      <c r="AJ443" s="136" t="s">
        <v>2162</v>
      </c>
      <c r="AK443" s="136" t="s">
        <v>948</v>
      </c>
      <c r="AL443" s="136" t="s">
        <v>941</v>
      </c>
      <c r="AM443" s="136" t="s">
        <v>12257</v>
      </c>
      <c r="AN443" s="136" t="s">
        <v>941</v>
      </c>
      <c r="AO443" s="136" t="s">
        <v>941</v>
      </c>
      <c r="AP443" s="136" t="s">
        <v>941</v>
      </c>
      <c r="AQ443" s="136" t="s">
        <v>941</v>
      </c>
      <c r="AR443" s="136" t="s">
        <v>941</v>
      </c>
      <c r="AS443" s="136" t="s">
        <v>941</v>
      </c>
      <c r="AT443" s="136" t="s">
        <v>941</v>
      </c>
      <c r="AU443" s="136" t="s">
        <v>941</v>
      </c>
      <c r="AV443" s="136" t="s">
        <v>941</v>
      </c>
      <c r="AW443" s="136" t="s">
        <v>941</v>
      </c>
      <c r="AX443" s="136" t="s">
        <v>941</v>
      </c>
      <c r="AY443" s="136" t="s">
        <v>941</v>
      </c>
      <c r="AZ443" s="136" t="s">
        <v>941</v>
      </c>
      <c r="BA443" s="136" t="s">
        <v>941</v>
      </c>
      <c r="BB443" s="136" t="s">
        <v>941</v>
      </c>
      <c r="BC443" s="136" t="s">
        <v>941</v>
      </c>
      <c r="BD443" s="136" t="s">
        <v>941</v>
      </c>
      <c r="BE443" s="136" t="s">
        <v>941</v>
      </c>
      <c r="BF443" s="136" t="s">
        <v>941</v>
      </c>
      <c r="BG443" s="136" t="s">
        <v>941</v>
      </c>
      <c r="BH443" s="136" t="s">
        <v>941</v>
      </c>
      <c r="BI443" s="136" t="s">
        <v>941</v>
      </c>
      <c r="BJ443" s="136" t="s">
        <v>941</v>
      </c>
      <c r="BK443" s="136" t="s">
        <v>941</v>
      </c>
      <c r="BL443" s="136" t="s">
        <v>941</v>
      </c>
      <c r="BM443" s="136" t="s">
        <v>941</v>
      </c>
      <c r="BN443" s="136" t="s">
        <v>941</v>
      </c>
      <c r="BO443" s="136" t="s">
        <v>941</v>
      </c>
      <c r="BP443" s="136" t="s">
        <v>941</v>
      </c>
      <c r="BQ443" s="136" t="s">
        <v>941</v>
      </c>
      <c r="BR443" s="136" t="s">
        <v>941</v>
      </c>
      <c r="BS443" s="136" t="s">
        <v>941</v>
      </c>
      <c r="BT443" s="136" t="s">
        <v>941</v>
      </c>
      <c r="BU443" s="136" t="s">
        <v>941</v>
      </c>
      <c r="BV443" s="136" t="s">
        <v>941</v>
      </c>
      <c r="BW443" s="136" t="s">
        <v>941</v>
      </c>
      <c r="BX443" s="136" t="s">
        <v>941</v>
      </c>
      <c r="BY443" s="136" t="s">
        <v>941</v>
      </c>
      <c r="BZ443" s="136" t="s">
        <v>941</v>
      </c>
      <c r="CA443" s="136" t="s">
        <v>941</v>
      </c>
      <c r="CB443" s="136" t="s">
        <v>948</v>
      </c>
      <c r="CC443" s="136" t="s">
        <v>948</v>
      </c>
      <c r="CD443" s="136" t="s">
        <v>941</v>
      </c>
      <c r="CE443" s="136" t="s">
        <v>948</v>
      </c>
      <c r="CF443" s="136" t="s">
        <v>941</v>
      </c>
      <c r="CG443" s="136" t="s">
        <v>948</v>
      </c>
      <c r="CH443" s="136" t="s">
        <v>948</v>
      </c>
      <c r="CI443" s="136" t="s">
        <v>941</v>
      </c>
      <c r="CJ443" s="136" t="s">
        <v>941</v>
      </c>
      <c r="CK443" s="136" t="s">
        <v>941</v>
      </c>
      <c r="CL443" s="136" t="s">
        <v>941</v>
      </c>
      <c r="CM443" s="136" t="s">
        <v>941</v>
      </c>
      <c r="CN443" s="136" t="s">
        <v>948</v>
      </c>
      <c r="CO443" s="136" t="s">
        <v>540</v>
      </c>
      <c r="CP443" s="136" t="s">
        <v>941</v>
      </c>
      <c r="CQ443" s="136" t="s">
        <v>941</v>
      </c>
      <c r="CR443" s="136" t="s">
        <v>941</v>
      </c>
      <c r="CS443" s="136" t="s">
        <v>941</v>
      </c>
      <c r="CT443" s="136" t="s">
        <v>941</v>
      </c>
      <c r="CU443" s="136" t="s">
        <v>941</v>
      </c>
      <c r="CV443" s="136" t="s">
        <v>941</v>
      </c>
      <c r="CW443" s="136" t="s">
        <v>941</v>
      </c>
      <c r="CX443" s="136" t="s">
        <v>941</v>
      </c>
      <c r="CY443" s="136" t="s">
        <v>941</v>
      </c>
      <c r="CZ443" s="136" t="s">
        <v>941</v>
      </c>
      <c r="DA443" s="136" t="s">
        <v>941</v>
      </c>
      <c r="DB443" s="136" t="s">
        <v>941</v>
      </c>
      <c r="DC443" s="136" t="s">
        <v>941</v>
      </c>
      <c r="DD443" s="136" t="s">
        <v>941</v>
      </c>
      <c r="DE443" s="136" t="s">
        <v>941</v>
      </c>
      <c r="DF443" s="136" t="s">
        <v>941</v>
      </c>
      <c r="DG443" s="136" t="s">
        <v>941</v>
      </c>
      <c r="DH443" s="136" t="s">
        <v>941</v>
      </c>
      <c r="DI443" s="136" t="s">
        <v>941</v>
      </c>
      <c r="DJ443" s="136" t="s">
        <v>1353</v>
      </c>
      <c r="DK443" s="137">
        <v>42781.541319444441</v>
      </c>
      <c r="DL443" s="136" t="s">
        <v>1353</v>
      </c>
      <c r="DM443" s="137">
        <v>42781.541319444441</v>
      </c>
      <c r="DN443" s="133">
        <v>42086.606458333335</v>
      </c>
      <c r="DO443" s="132" t="s">
        <v>957</v>
      </c>
      <c r="DP443" s="133">
        <v>42086.606458333335</v>
      </c>
    </row>
    <row r="444" spans="1:120" ht="58" x14ac:dyDescent="0.35">
      <c r="A444" s="135">
        <v>446</v>
      </c>
      <c r="B444" s="136" t="s">
        <v>4364</v>
      </c>
      <c r="C444" s="135">
        <v>98</v>
      </c>
      <c r="D444" s="135" t="b">
        <v>1</v>
      </c>
      <c r="E444" s="136" t="s">
        <v>941</v>
      </c>
      <c r="F444" s="136" t="s">
        <v>3101</v>
      </c>
      <c r="G444" s="136" t="s">
        <v>1148</v>
      </c>
      <c r="H444" s="136" t="s">
        <v>4187</v>
      </c>
      <c r="I444" s="136" t="s">
        <v>12258</v>
      </c>
      <c r="J444" s="136" t="s">
        <v>1534</v>
      </c>
      <c r="K444" s="136" t="s">
        <v>277</v>
      </c>
      <c r="L444" s="136" t="s">
        <v>941</v>
      </c>
      <c r="M444" s="136" t="s">
        <v>941</v>
      </c>
      <c r="N444" s="136" t="s">
        <v>3103</v>
      </c>
      <c r="O444" s="136" t="s">
        <v>12259</v>
      </c>
      <c r="P444" s="136" t="s">
        <v>948</v>
      </c>
      <c r="Q444" s="136" t="s">
        <v>948</v>
      </c>
      <c r="R444" s="136" t="s">
        <v>948</v>
      </c>
      <c r="S444" s="136" t="s">
        <v>12259</v>
      </c>
      <c r="T444" s="136" t="s">
        <v>948</v>
      </c>
      <c r="U444" s="136" t="s">
        <v>12259</v>
      </c>
      <c r="V444" s="136" t="s">
        <v>948</v>
      </c>
      <c r="W444" s="136" t="s">
        <v>948</v>
      </c>
      <c r="X444" s="136" t="s">
        <v>948</v>
      </c>
      <c r="Y444" s="136" t="s">
        <v>12260</v>
      </c>
      <c r="Z444" s="136" t="s">
        <v>948</v>
      </c>
      <c r="AA444" s="136" t="s">
        <v>948</v>
      </c>
      <c r="AB444" s="136" t="s">
        <v>12260</v>
      </c>
      <c r="AC444" s="136" t="s">
        <v>948</v>
      </c>
      <c r="AD444" s="136" t="s">
        <v>12260</v>
      </c>
      <c r="AE444" s="136" t="s">
        <v>12261</v>
      </c>
      <c r="AF444" s="136" t="s">
        <v>12262</v>
      </c>
      <c r="AG444" s="136" t="s">
        <v>1261</v>
      </c>
      <c r="AH444" s="136" t="s">
        <v>12263</v>
      </c>
      <c r="AI444" s="136" t="s">
        <v>12264</v>
      </c>
      <c r="AJ444" s="136" t="s">
        <v>948</v>
      </c>
      <c r="AK444" s="136" t="s">
        <v>948</v>
      </c>
      <c r="AL444" s="136" t="s">
        <v>941</v>
      </c>
      <c r="AM444" s="136" t="s">
        <v>12265</v>
      </c>
      <c r="AN444" s="136" t="s">
        <v>12259</v>
      </c>
      <c r="AO444" s="136" t="s">
        <v>948</v>
      </c>
      <c r="AP444" s="136" t="s">
        <v>948</v>
      </c>
      <c r="AQ444" s="136" t="s">
        <v>948</v>
      </c>
      <c r="AR444" s="136" t="s">
        <v>12259</v>
      </c>
      <c r="AS444" s="136" t="s">
        <v>948</v>
      </c>
      <c r="AT444" s="136" t="s">
        <v>12259</v>
      </c>
      <c r="AU444" s="136" t="s">
        <v>941</v>
      </c>
      <c r="AV444" s="136" t="s">
        <v>941</v>
      </c>
      <c r="AW444" s="136" t="s">
        <v>941</v>
      </c>
      <c r="AX444" s="136" t="s">
        <v>12260</v>
      </c>
      <c r="AY444" s="136" t="s">
        <v>948</v>
      </c>
      <c r="AZ444" s="136" t="s">
        <v>948</v>
      </c>
      <c r="BA444" s="136" t="s">
        <v>12260</v>
      </c>
      <c r="BB444" s="136" t="s">
        <v>948</v>
      </c>
      <c r="BC444" s="136" t="s">
        <v>12260</v>
      </c>
      <c r="BD444" s="136" t="s">
        <v>12261</v>
      </c>
      <c r="BE444" s="136" t="s">
        <v>12262</v>
      </c>
      <c r="BF444" s="136" t="s">
        <v>12263</v>
      </c>
      <c r="BG444" s="136" t="s">
        <v>948</v>
      </c>
      <c r="BH444" s="136" t="s">
        <v>12264</v>
      </c>
      <c r="BI444" s="136" t="s">
        <v>948</v>
      </c>
      <c r="BJ444" s="136" t="s">
        <v>12265</v>
      </c>
      <c r="BK444" s="136" t="s">
        <v>12266</v>
      </c>
      <c r="BL444" s="136" t="s">
        <v>941</v>
      </c>
      <c r="BM444" s="136" t="s">
        <v>941</v>
      </c>
      <c r="BN444" s="136" t="s">
        <v>941</v>
      </c>
      <c r="BO444" s="136" t="s">
        <v>941</v>
      </c>
      <c r="BP444" s="136" t="s">
        <v>941</v>
      </c>
      <c r="BQ444" s="136" t="s">
        <v>941</v>
      </c>
      <c r="BR444" s="136" t="s">
        <v>941</v>
      </c>
      <c r="BS444" s="136" t="s">
        <v>941</v>
      </c>
      <c r="BT444" s="136" t="s">
        <v>941</v>
      </c>
      <c r="BU444" s="136" t="s">
        <v>941</v>
      </c>
      <c r="BV444" s="136" t="s">
        <v>941</v>
      </c>
      <c r="BW444" s="136" t="s">
        <v>941</v>
      </c>
      <c r="BX444" s="136" t="s">
        <v>941</v>
      </c>
      <c r="BY444" s="136" t="s">
        <v>941</v>
      </c>
      <c r="BZ444" s="136" t="s">
        <v>941</v>
      </c>
      <c r="CA444" s="136" t="s">
        <v>941</v>
      </c>
      <c r="CB444" s="136" t="s">
        <v>12266</v>
      </c>
      <c r="CC444" s="136" t="s">
        <v>948</v>
      </c>
      <c r="CD444" s="136" t="s">
        <v>941</v>
      </c>
      <c r="CE444" s="136" t="s">
        <v>948</v>
      </c>
      <c r="CF444" s="136" t="s">
        <v>941</v>
      </c>
      <c r="CG444" s="136" t="s">
        <v>948</v>
      </c>
      <c r="CH444" s="136" t="s">
        <v>948</v>
      </c>
      <c r="CI444" s="136" t="s">
        <v>941</v>
      </c>
      <c r="CJ444" s="136" t="s">
        <v>941</v>
      </c>
      <c r="CK444" s="136" t="s">
        <v>941</v>
      </c>
      <c r="CL444" s="136" t="s">
        <v>941</v>
      </c>
      <c r="CM444" s="136" t="s">
        <v>941</v>
      </c>
      <c r="CN444" s="136" t="s">
        <v>948</v>
      </c>
      <c r="CO444" s="136" t="s">
        <v>540</v>
      </c>
      <c r="CP444" s="136" t="s">
        <v>941</v>
      </c>
      <c r="CQ444" s="136" t="s">
        <v>941</v>
      </c>
      <c r="CR444" s="136" t="s">
        <v>941</v>
      </c>
      <c r="CS444" s="136" t="s">
        <v>941</v>
      </c>
      <c r="CT444" s="136" t="s">
        <v>941</v>
      </c>
      <c r="CU444" s="136" t="s">
        <v>941</v>
      </c>
      <c r="CV444" s="136" t="s">
        <v>941</v>
      </c>
      <c r="CW444" s="136" t="s">
        <v>941</v>
      </c>
      <c r="CX444" s="136" t="s">
        <v>941</v>
      </c>
      <c r="CY444" s="136" t="s">
        <v>941</v>
      </c>
      <c r="CZ444" s="136" t="s">
        <v>941</v>
      </c>
      <c r="DA444" s="136" t="s">
        <v>941</v>
      </c>
      <c r="DB444" s="136" t="s">
        <v>941</v>
      </c>
      <c r="DC444" s="136" t="s">
        <v>941</v>
      </c>
      <c r="DD444" s="136" t="s">
        <v>941</v>
      </c>
      <c r="DE444" s="136" t="s">
        <v>941</v>
      </c>
      <c r="DF444" s="136" t="s">
        <v>941</v>
      </c>
      <c r="DG444" s="136" t="s">
        <v>941</v>
      </c>
      <c r="DH444" s="136" t="s">
        <v>941</v>
      </c>
      <c r="DI444" s="136" t="s">
        <v>941</v>
      </c>
      <c r="DJ444" s="136" t="s">
        <v>1692</v>
      </c>
      <c r="DK444" s="137">
        <v>42781.567175925928</v>
      </c>
      <c r="DL444" s="136" t="s">
        <v>1692</v>
      </c>
      <c r="DM444" s="137">
        <v>42864.68712962963</v>
      </c>
      <c r="DN444" s="133">
        <v>42086.606469907405</v>
      </c>
      <c r="DO444" s="132" t="s">
        <v>957</v>
      </c>
      <c r="DP444" s="133">
        <v>42086.606469907405</v>
      </c>
    </row>
    <row r="445" spans="1:120" ht="43.5" x14ac:dyDescent="0.35">
      <c r="A445" s="135">
        <v>447</v>
      </c>
      <c r="B445" s="136" t="s">
        <v>4364</v>
      </c>
      <c r="C445" s="135">
        <v>391</v>
      </c>
      <c r="D445" s="135" t="b">
        <v>1</v>
      </c>
      <c r="E445" s="136" t="s">
        <v>941</v>
      </c>
      <c r="F445" s="136" t="s">
        <v>4149</v>
      </c>
      <c r="G445" s="136" t="s">
        <v>1010</v>
      </c>
      <c r="H445" s="136" t="s">
        <v>12267</v>
      </c>
      <c r="I445" s="136" t="s">
        <v>12154</v>
      </c>
      <c r="J445" s="136" t="s">
        <v>4149</v>
      </c>
      <c r="K445" s="136" t="s">
        <v>133</v>
      </c>
      <c r="L445" s="136" t="s">
        <v>12267</v>
      </c>
      <c r="M445" s="136" t="s">
        <v>12268</v>
      </c>
      <c r="N445" s="136" t="s">
        <v>4150</v>
      </c>
      <c r="O445" s="136" t="s">
        <v>12269</v>
      </c>
      <c r="P445" s="136" t="s">
        <v>4151</v>
      </c>
      <c r="Q445" s="136" t="s">
        <v>948</v>
      </c>
      <c r="R445" s="136" t="s">
        <v>948</v>
      </c>
      <c r="S445" s="136" t="s">
        <v>12270</v>
      </c>
      <c r="T445" s="136" t="s">
        <v>12271</v>
      </c>
      <c r="U445" s="136" t="s">
        <v>12272</v>
      </c>
      <c r="V445" s="136" t="s">
        <v>4152</v>
      </c>
      <c r="W445" s="136" t="s">
        <v>4153</v>
      </c>
      <c r="X445" s="136" t="s">
        <v>4154</v>
      </c>
      <c r="Y445" s="136" t="s">
        <v>12273</v>
      </c>
      <c r="Z445" s="136" t="s">
        <v>12274</v>
      </c>
      <c r="AA445" s="136" t="s">
        <v>12275</v>
      </c>
      <c r="AB445" s="136" t="s">
        <v>12276</v>
      </c>
      <c r="AC445" s="136" t="s">
        <v>12277</v>
      </c>
      <c r="AD445" s="136" t="s">
        <v>12278</v>
      </c>
      <c r="AE445" s="136" t="s">
        <v>12279</v>
      </c>
      <c r="AF445" s="136" t="s">
        <v>12280</v>
      </c>
      <c r="AG445" s="136" t="s">
        <v>1481</v>
      </c>
      <c r="AH445" s="136" t="s">
        <v>12281</v>
      </c>
      <c r="AI445" s="136" t="s">
        <v>948</v>
      </c>
      <c r="AJ445" s="136" t="s">
        <v>1408</v>
      </c>
      <c r="AK445" s="136" t="s">
        <v>948</v>
      </c>
      <c r="AL445" s="136" t="s">
        <v>941</v>
      </c>
      <c r="AM445" s="136" t="s">
        <v>12282</v>
      </c>
      <c r="AN445" s="136" t="s">
        <v>941</v>
      </c>
      <c r="AO445" s="136" t="s">
        <v>941</v>
      </c>
      <c r="AP445" s="136" t="s">
        <v>941</v>
      </c>
      <c r="AQ445" s="136" t="s">
        <v>941</v>
      </c>
      <c r="AR445" s="136" t="s">
        <v>941</v>
      </c>
      <c r="AS445" s="136" t="s">
        <v>941</v>
      </c>
      <c r="AT445" s="136" t="s">
        <v>941</v>
      </c>
      <c r="AU445" s="136" t="s">
        <v>941</v>
      </c>
      <c r="AV445" s="136" t="s">
        <v>941</v>
      </c>
      <c r="AW445" s="136" t="s">
        <v>941</v>
      </c>
      <c r="AX445" s="136" t="s">
        <v>941</v>
      </c>
      <c r="AY445" s="136" t="s">
        <v>941</v>
      </c>
      <c r="AZ445" s="136" t="s">
        <v>941</v>
      </c>
      <c r="BA445" s="136" t="s">
        <v>941</v>
      </c>
      <c r="BB445" s="136" t="s">
        <v>941</v>
      </c>
      <c r="BC445" s="136" t="s">
        <v>941</v>
      </c>
      <c r="BD445" s="136" t="s">
        <v>941</v>
      </c>
      <c r="BE445" s="136" t="s">
        <v>941</v>
      </c>
      <c r="BF445" s="136" t="s">
        <v>941</v>
      </c>
      <c r="BG445" s="136" t="s">
        <v>941</v>
      </c>
      <c r="BH445" s="136" t="s">
        <v>941</v>
      </c>
      <c r="BI445" s="136" t="s">
        <v>941</v>
      </c>
      <c r="BJ445" s="136" t="s">
        <v>941</v>
      </c>
      <c r="BK445" s="136" t="s">
        <v>941</v>
      </c>
      <c r="BL445" s="136" t="s">
        <v>941</v>
      </c>
      <c r="BM445" s="136" t="s">
        <v>941</v>
      </c>
      <c r="BN445" s="136" t="s">
        <v>941</v>
      </c>
      <c r="BO445" s="136" t="s">
        <v>941</v>
      </c>
      <c r="BP445" s="136" t="s">
        <v>941</v>
      </c>
      <c r="BQ445" s="136" t="s">
        <v>941</v>
      </c>
      <c r="BR445" s="136" t="s">
        <v>941</v>
      </c>
      <c r="BS445" s="136" t="s">
        <v>941</v>
      </c>
      <c r="BT445" s="136" t="s">
        <v>941</v>
      </c>
      <c r="BU445" s="136" t="s">
        <v>941</v>
      </c>
      <c r="BV445" s="136" t="s">
        <v>941</v>
      </c>
      <c r="BW445" s="136" t="s">
        <v>941</v>
      </c>
      <c r="BX445" s="136" t="s">
        <v>941</v>
      </c>
      <c r="BY445" s="136" t="s">
        <v>941</v>
      </c>
      <c r="BZ445" s="136" t="s">
        <v>941</v>
      </c>
      <c r="CA445" s="136" t="s">
        <v>941</v>
      </c>
      <c r="CB445" s="136" t="s">
        <v>948</v>
      </c>
      <c r="CC445" s="136" t="s">
        <v>948</v>
      </c>
      <c r="CD445" s="136" t="s">
        <v>941</v>
      </c>
      <c r="CE445" s="136" t="s">
        <v>948</v>
      </c>
      <c r="CF445" s="136" t="s">
        <v>941</v>
      </c>
      <c r="CG445" s="136" t="s">
        <v>948</v>
      </c>
      <c r="CH445" s="136" t="s">
        <v>948</v>
      </c>
      <c r="CI445" s="136" t="s">
        <v>941</v>
      </c>
      <c r="CJ445" s="136" t="s">
        <v>941</v>
      </c>
      <c r="CK445" s="136" t="s">
        <v>941</v>
      </c>
      <c r="CL445" s="136" t="s">
        <v>941</v>
      </c>
      <c r="CM445" s="136" t="s">
        <v>941</v>
      </c>
      <c r="CN445" s="136" t="s">
        <v>948</v>
      </c>
      <c r="CO445" s="136" t="s">
        <v>540</v>
      </c>
      <c r="CP445" s="136" t="s">
        <v>941</v>
      </c>
      <c r="CQ445" s="136" t="s">
        <v>941</v>
      </c>
      <c r="CR445" s="136" t="s">
        <v>941</v>
      </c>
      <c r="CS445" s="136" t="s">
        <v>941</v>
      </c>
      <c r="CT445" s="136" t="s">
        <v>941</v>
      </c>
      <c r="CU445" s="136" t="s">
        <v>941</v>
      </c>
      <c r="CV445" s="136" t="s">
        <v>941</v>
      </c>
      <c r="CW445" s="136" t="s">
        <v>941</v>
      </c>
      <c r="CX445" s="136" t="s">
        <v>941</v>
      </c>
      <c r="CY445" s="136" t="s">
        <v>941</v>
      </c>
      <c r="CZ445" s="136" t="s">
        <v>941</v>
      </c>
      <c r="DA445" s="136" t="s">
        <v>941</v>
      </c>
      <c r="DB445" s="136" t="s">
        <v>941</v>
      </c>
      <c r="DC445" s="136" t="s">
        <v>941</v>
      </c>
      <c r="DD445" s="136" t="s">
        <v>941</v>
      </c>
      <c r="DE445" s="136" t="s">
        <v>941</v>
      </c>
      <c r="DF445" s="136" t="s">
        <v>941</v>
      </c>
      <c r="DG445" s="136" t="s">
        <v>941</v>
      </c>
      <c r="DH445" s="136" t="s">
        <v>941</v>
      </c>
      <c r="DI445" s="136" t="s">
        <v>941</v>
      </c>
      <c r="DJ445" s="136" t="s">
        <v>1692</v>
      </c>
      <c r="DK445" s="137">
        <v>42781.650833333333</v>
      </c>
      <c r="DL445" s="136" t="s">
        <v>1692</v>
      </c>
      <c r="DM445" s="137">
        <v>42781.650833333333</v>
      </c>
      <c r="DN445" s="133">
        <v>42086.606493055559</v>
      </c>
      <c r="DO445" s="132" t="s">
        <v>957</v>
      </c>
      <c r="DP445" s="133">
        <v>42086.606493055559</v>
      </c>
    </row>
    <row r="446" spans="1:120" ht="58" x14ac:dyDescent="0.35">
      <c r="A446" s="135">
        <v>448</v>
      </c>
      <c r="B446" s="136" t="s">
        <v>4364</v>
      </c>
      <c r="C446" s="135">
        <v>154</v>
      </c>
      <c r="D446" s="135" t="b">
        <v>1</v>
      </c>
      <c r="E446" s="136" t="s">
        <v>941</v>
      </c>
      <c r="F446" s="136" t="s">
        <v>1907</v>
      </c>
      <c r="G446" s="136" t="s">
        <v>1096</v>
      </c>
      <c r="H446" s="136" t="s">
        <v>1908</v>
      </c>
      <c r="I446" s="136" t="s">
        <v>12154</v>
      </c>
      <c r="J446" s="136" t="s">
        <v>1909</v>
      </c>
      <c r="K446" s="136" t="s">
        <v>941</v>
      </c>
      <c r="L446" s="136" t="s">
        <v>1908</v>
      </c>
      <c r="M446" s="136" t="s">
        <v>1910</v>
      </c>
      <c r="N446" s="136" t="s">
        <v>1911</v>
      </c>
      <c r="O446" s="136" t="s">
        <v>12283</v>
      </c>
      <c r="P446" s="136" t="s">
        <v>12284</v>
      </c>
      <c r="Q446" s="136" t="s">
        <v>948</v>
      </c>
      <c r="R446" s="136" t="s">
        <v>948</v>
      </c>
      <c r="S446" s="136" t="s">
        <v>12285</v>
      </c>
      <c r="T446" s="136" t="s">
        <v>12286</v>
      </c>
      <c r="U446" s="136" t="s">
        <v>12287</v>
      </c>
      <c r="V446" s="136" t="s">
        <v>948</v>
      </c>
      <c r="W446" s="136" t="s">
        <v>948</v>
      </c>
      <c r="X446" s="136" t="s">
        <v>948</v>
      </c>
      <c r="Y446" s="136" t="s">
        <v>12288</v>
      </c>
      <c r="Z446" s="136" t="s">
        <v>12289</v>
      </c>
      <c r="AA446" s="136" t="s">
        <v>948</v>
      </c>
      <c r="AB446" s="136" t="s">
        <v>12290</v>
      </c>
      <c r="AC446" s="136" t="s">
        <v>948</v>
      </c>
      <c r="AD446" s="136" t="s">
        <v>12290</v>
      </c>
      <c r="AE446" s="136" t="s">
        <v>12291</v>
      </c>
      <c r="AF446" s="136" t="s">
        <v>12292</v>
      </c>
      <c r="AG446" s="136" t="s">
        <v>1882</v>
      </c>
      <c r="AH446" s="136" t="s">
        <v>12293</v>
      </c>
      <c r="AI446" s="136" t="s">
        <v>948</v>
      </c>
      <c r="AJ446" s="136" t="s">
        <v>948</v>
      </c>
      <c r="AK446" s="136" t="s">
        <v>948</v>
      </c>
      <c r="AL446" s="136" t="s">
        <v>941</v>
      </c>
      <c r="AM446" s="136" t="s">
        <v>12293</v>
      </c>
      <c r="AN446" s="136" t="s">
        <v>941</v>
      </c>
      <c r="AO446" s="136" t="s">
        <v>941</v>
      </c>
      <c r="AP446" s="136" t="s">
        <v>941</v>
      </c>
      <c r="AQ446" s="136" t="s">
        <v>941</v>
      </c>
      <c r="AR446" s="136" t="s">
        <v>941</v>
      </c>
      <c r="AS446" s="136" t="s">
        <v>941</v>
      </c>
      <c r="AT446" s="136" t="s">
        <v>941</v>
      </c>
      <c r="AU446" s="136" t="s">
        <v>941</v>
      </c>
      <c r="AV446" s="136" t="s">
        <v>941</v>
      </c>
      <c r="AW446" s="136" t="s">
        <v>941</v>
      </c>
      <c r="AX446" s="136" t="s">
        <v>941</v>
      </c>
      <c r="AY446" s="136" t="s">
        <v>941</v>
      </c>
      <c r="AZ446" s="136" t="s">
        <v>941</v>
      </c>
      <c r="BA446" s="136" t="s">
        <v>941</v>
      </c>
      <c r="BB446" s="136" t="s">
        <v>941</v>
      </c>
      <c r="BC446" s="136" t="s">
        <v>941</v>
      </c>
      <c r="BD446" s="136" t="s">
        <v>941</v>
      </c>
      <c r="BE446" s="136" t="s">
        <v>941</v>
      </c>
      <c r="BF446" s="136" t="s">
        <v>941</v>
      </c>
      <c r="BG446" s="136" t="s">
        <v>941</v>
      </c>
      <c r="BH446" s="136" t="s">
        <v>941</v>
      </c>
      <c r="BI446" s="136" t="s">
        <v>941</v>
      </c>
      <c r="BJ446" s="136" t="s">
        <v>941</v>
      </c>
      <c r="BK446" s="136" t="s">
        <v>941</v>
      </c>
      <c r="BL446" s="136" t="s">
        <v>941</v>
      </c>
      <c r="BM446" s="136" t="s">
        <v>941</v>
      </c>
      <c r="BN446" s="136" t="s">
        <v>941</v>
      </c>
      <c r="BO446" s="136" t="s">
        <v>941</v>
      </c>
      <c r="BP446" s="136" t="s">
        <v>941</v>
      </c>
      <c r="BQ446" s="136" t="s">
        <v>941</v>
      </c>
      <c r="BR446" s="136" t="s">
        <v>941</v>
      </c>
      <c r="BS446" s="136" t="s">
        <v>941</v>
      </c>
      <c r="BT446" s="136" t="s">
        <v>941</v>
      </c>
      <c r="BU446" s="136" t="s">
        <v>941</v>
      </c>
      <c r="BV446" s="136" t="s">
        <v>941</v>
      </c>
      <c r="BW446" s="136" t="s">
        <v>941</v>
      </c>
      <c r="BX446" s="136" t="s">
        <v>941</v>
      </c>
      <c r="BY446" s="136" t="s">
        <v>941</v>
      </c>
      <c r="BZ446" s="136" t="s">
        <v>941</v>
      </c>
      <c r="CA446" s="136" t="s">
        <v>941</v>
      </c>
      <c r="CB446" s="136" t="s">
        <v>948</v>
      </c>
      <c r="CC446" s="136" t="s">
        <v>948</v>
      </c>
      <c r="CD446" s="136" t="s">
        <v>941</v>
      </c>
      <c r="CE446" s="136" t="s">
        <v>948</v>
      </c>
      <c r="CF446" s="136" t="s">
        <v>941</v>
      </c>
      <c r="CG446" s="136" t="s">
        <v>948</v>
      </c>
      <c r="CH446" s="136" t="s">
        <v>1227</v>
      </c>
      <c r="CI446" s="136" t="s">
        <v>12294</v>
      </c>
      <c r="CJ446" s="136" t="s">
        <v>941</v>
      </c>
      <c r="CK446" s="136" t="s">
        <v>941</v>
      </c>
      <c r="CL446" s="136" t="s">
        <v>941</v>
      </c>
      <c r="CM446" s="136" t="s">
        <v>12294</v>
      </c>
      <c r="CN446" s="136" t="s">
        <v>12294</v>
      </c>
      <c r="CO446" s="136" t="s">
        <v>12295</v>
      </c>
      <c r="CP446" s="136" t="s">
        <v>941</v>
      </c>
      <c r="CQ446" s="136" t="s">
        <v>941</v>
      </c>
      <c r="CR446" s="136" t="s">
        <v>941</v>
      </c>
      <c r="CS446" s="136" t="s">
        <v>941</v>
      </c>
      <c r="CT446" s="136" t="s">
        <v>941</v>
      </c>
      <c r="CU446" s="136" t="s">
        <v>941</v>
      </c>
      <c r="CV446" s="136" t="s">
        <v>941</v>
      </c>
      <c r="CW446" s="136" t="s">
        <v>941</v>
      </c>
      <c r="CX446" s="136" t="s">
        <v>941</v>
      </c>
      <c r="CY446" s="136" t="s">
        <v>941</v>
      </c>
      <c r="CZ446" s="136" t="s">
        <v>941</v>
      </c>
      <c r="DA446" s="136" t="s">
        <v>941</v>
      </c>
      <c r="DB446" s="136" t="s">
        <v>941</v>
      </c>
      <c r="DC446" s="136" t="s">
        <v>941</v>
      </c>
      <c r="DD446" s="136" t="s">
        <v>941</v>
      </c>
      <c r="DE446" s="136" t="s">
        <v>941</v>
      </c>
      <c r="DF446" s="136" t="s">
        <v>941</v>
      </c>
      <c r="DG446" s="136" t="s">
        <v>941</v>
      </c>
      <c r="DH446" s="136" t="s">
        <v>941</v>
      </c>
      <c r="DI446" s="136" t="s">
        <v>941</v>
      </c>
      <c r="DJ446" s="136" t="s">
        <v>1692</v>
      </c>
      <c r="DK446" s="137">
        <v>42781.654930555553</v>
      </c>
      <c r="DL446" s="136" t="s">
        <v>1692</v>
      </c>
      <c r="DM446" s="137">
        <v>42781.654930555553</v>
      </c>
      <c r="DN446" s="133">
        <v>42086.606516203705</v>
      </c>
      <c r="DO446" s="132" t="s">
        <v>957</v>
      </c>
      <c r="DP446" s="133">
        <v>42086.606516203705</v>
      </c>
    </row>
    <row r="447" spans="1:120" ht="58" x14ac:dyDescent="0.35">
      <c r="A447" s="135">
        <v>449</v>
      </c>
      <c r="B447" s="136" t="s">
        <v>4364</v>
      </c>
      <c r="C447" s="135">
        <v>59</v>
      </c>
      <c r="D447" s="135" t="b">
        <v>1</v>
      </c>
      <c r="E447" s="136" t="s">
        <v>941</v>
      </c>
      <c r="F447" s="136" t="s">
        <v>1403</v>
      </c>
      <c r="G447" s="136" t="s">
        <v>1005</v>
      </c>
      <c r="H447" s="136" t="s">
        <v>12296</v>
      </c>
      <c r="I447" s="136" t="s">
        <v>12297</v>
      </c>
      <c r="J447" s="136" t="s">
        <v>1403</v>
      </c>
      <c r="K447" s="136" t="s">
        <v>941</v>
      </c>
      <c r="L447" s="136" t="s">
        <v>12296</v>
      </c>
      <c r="M447" s="136" t="s">
        <v>12298</v>
      </c>
      <c r="N447" s="136" t="s">
        <v>1404</v>
      </c>
      <c r="O447" s="136" t="s">
        <v>12299</v>
      </c>
      <c r="P447" s="136" t="s">
        <v>948</v>
      </c>
      <c r="Q447" s="136" t="s">
        <v>948</v>
      </c>
      <c r="R447" s="136" t="s">
        <v>948</v>
      </c>
      <c r="S447" s="136" t="s">
        <v>12299</v>
      </c>
      <c r="T447" s="136" t="s">
        <v>12300</v>
      </c>
      <c r="U447" s="136" t="s">
        <v>12301</v>
      </c>
      <c r="V447" s="136" t="s">
        <v>948</v>
      </c>
      <c r="W447" s="136" t="s">
        <v>948</v>
      </c>
      <c r="X447" s="136" t="s">
        <v>948</v>
      </c>
      <c r="Y447" s="136" t="s">
        <v>12302</v>
      </c>
      <c r="Z447" s="136" t="s">
        <v>12303</v>
      </c>
      <c r="AA447" s="136" t="s">
        <v>12304</v>
      </c>
      <c r="AB447" s="136" t="s">
        <v>12305</v>
      </c>
      <c r="AC447" s="136" t="s">
        <v>12306</v>
      </c>
      <c r="AD447" s="136" t="s">
        <v>12307</v>
      </c>
      <c r="AE447" s="136" t="s">
        <v>12308</v>
      </c>
      <c r="AF447" s="136" t="s">
        <v>12309</v>
      </c>
      <c r="AG447" s="136" t="s">
        <v>1392</v>
      </c>
      <c r="AH447" s="136" t="s">
        <v>12310</v>
      </c>
      <c r="AI447" s="136" t="s">
        <v>12311</v>
      </c>
      <c r="AJ447" s="136" t="s">
        <v>948</v>
      </c>
      <c r="AK447" s="136" t="s">
        <v>948</v>
      </c>
      <c r="AL447" s="136" t="s">
        <v>941</v>
      </c>
      <c r="AM447" s="136" t="s">
        <v>12312</v>
      </c>
      <c r="AN447" s="136" t="s">
        <v>941</v>
      </c>
      <c r="AO447" s="136" t="s">
        <v>941</v>
      </c>
      <c r="AP447" s="136" t="s">
        <v>941</v>
      </c>
      <c r="AQ447" s="136" t="s">
        <v>941</v>
      </c>
      <c r="AR447" s="136" t="s">
        <v>941</v>
      </c>
      <c r="AS447" s="136" t="s">
        <v>941</v>
      </c>
      <c r="AT447" s="136" t="s">
        <v>941</v>
      </c>
      <c r="AU447" s="136" t="s">
        <v>941</v>
      </c>
      <c r="AV447" s="136" t="s">
        <v>941</v>
      </c>
      <c r="AW447" s="136" t="s">
        <v>941</v>
      </c>
      <c r="AX447" s="136" t="s">
        <v>941</v>
      </c>
      <c r="AY447" s="136" t="s">
        <v>941</v>
      </c>
      <c r="AZ447" s="136" t="s">
        <v>941</v>
      </c>
      <c r="BA447" s="136" t="s">
        <v>941</v>
      </c>
      <c r="BB447" s="136" t="s">
        <v>941</v>
      </c>
      <c r="BC447" s="136" t="s">
        <v>941</v>
      </c>
      <c r="BD447" s="136" t="s">
        <v>941</v>
      </c>
      <c r="BE447" s="136" t="s">
        <v>941</v>
      </c>
      <c r="BF447" s="136" t="s">
        <v>941</v>
      </c>
      <c r="BG447" s="136" t="s">
        <v>941</v>
      </c>
      <c r="BH447" s="136" t="s">
        <v>941</v>
      </c>
      <c r="BI447" s="136" t="s">
        <v>941</v>
      </c>
      <c r="BJ447" s="136" t="s">
        <v>941</v>
      </c>
      <c r="BK447" s="136" t="s">
        <v>955</v>
      </c>
      <c r="BL447" s="136" t="s">
        <v>6173</v>
      </c>
      <c r="BM447" s="136" t="s">
        <v>941</v>
      </c>
      <c r="BN447" s="136" t="s">
        <v>941</v>
      </c>
      <c r="BO447" s="136" t="s">
        <v>968</v>
      </c>
      <c r="BP447" s="136" t="s">
        <v>941</v>
      </c>
      <c r="BQ447" s="136" t="s">
        <v>941</v>
      </c>
      <c r="BR447" s="136" t="s">
        <v>941</v>
      </c>
      <c r="BS447" s="136" t="s">
        <v>941</v>
      </c>
      <c r="BT447" s="136" t="s">
        <v>941</v>
      </c>
      <c r="BU447" s="136" t="s">
        <v>941</v>
      </c>
      <c r="BV447" s="136" t="s">
        <v>941</v>
      </c>
      <c r="BW447" s="136" t="s">
        <v>941</v>
      </c>
      <c r="BX447" s="136" t="s">
        <v>941</v>
      </c>
      <c r="BY447" s="136" t="s">
        <v>941</v>
      </c>
      <c r="BZ447" s="136" t="s">
        <v>941</v>
      </c>
      <c r="CA447" s="136" t="s">
        <v>941</v>
      </c>
      <c r="CB447" s="136" t="s">
        <v>12313</v>
      </c>
      <c r="CC447" s="136" t="s">
        <v>948</v>
      </c>
      <c r="CD447" s="136" t="s">
        <v>941</v>
      </c>
      <c r="CE447" s="136" t="s">
        <v>948</v>
      </c>
      <c r="CF447" s="136" t="s">
        <v>941</v>
      </c>
      <c r="CG447" s="136" t="s">
        <v>948</v>
      </c>
      <c r="CH447" s="136" t="s">
        <v>948</v>
      </c>
      <c r="CI447" s="136" t="s">
        <v>941</v>
      </c>
      <c r="CJ447" s="136" t="s">
        <v>941</v>
      </c>
      <c r="CK447" s="136" t="s">
        <v>941</v>
      </c>
      <c r="CL447" s="136" t="s">
        <v>941</v>
      </c>
      <c r="CM447" s="136" t="s">
        <v>941</v>
      </c>
      <c r="CN447" s="136" t="s">
        <v>948</v>
      </c>
      <c r="CO447" s="136" t="s">
        <v>540</v>
      </c>
      <c r="CP447" s="136" t="s">
        <v>941</v>
      </c>
      <c r="CQ447" s="136" t="s">
        <v>941</v>
      </c>
      <c r="CR447" s="136" t="s">
        <v>941</v>
      </c>
      <c r="CS447" s="136" t="s">
        <v>941</v>
      </c>
      <c r="CT447" s="136" t="s">
        <v>941</v>
      </c>
      <c r="CU447" s="136" t="s">
        <v>941</v>
      </c>
      <c r="CV447" s="136" t="s">
        <v>941</v>
      </c>
      <c r="CW447" s="136" t="s">
        <v>941</v>
      </c>
      <c r="CX447" s="136" t="s">
        <v>941</v>
      </c>
      <c r="CY447" s="136" t="s">
        <v>941</v>
      </c>
      <c r="CZ447" s="136" t="s">
        <v>941</v>
      </c>
      <c r="DA447" s="136" t="s">
        <v>941</v>
      </c>
      <c r="DB447" s="136" t="s">
        <v>941</v>
      </c>
      <c r="DC447" s="136" t="s">
        <v>941</v>
      </c>
      <c r="DD447" s="136" t="s">
        <v>941</v>
      </c>
      <c r="DE447" s="136" t="s">
        <v>941</v>
      </c>
      <c r="DF447" s="136" t="s">
        <v>941</v>
      </c>
      <c r="DG447" s="136" t="s">
        <v>941</v>
      </c>
      <c r="DH447" s="136" t="s">
        <v>941</v>
      </c>
      <c r="DI447" s="136" t="s">
        <v>941</v>
      </c>
      <c r="DJ447" s="136" t="s">
        <v>1692</v>
      </c>
      <c r="DK447" s="137">
        <v>42782.362592592595</v>
      </c>
      <c r="DL447" s="136" t="s">
        <v>1692</v>
      </c>
      <c r="DM447" s="137">
        <v>42782.363263888888</v>
      </c>
      <c r="DN447" s="133">
        <v>42086.606539351851</v>
      </c>
      <c r="DO447" s="132" t="s">
        <v>957</v>
      </c>
      <c r="DP447" s="133">
        <v>42086.606539351851</v>
      </c>
    </row>
    <row r="448" spans="1:120" ht="58" x14ac:dyDescent="0.35">
      <c r="A448" s="135">
        <v>450</v>
      </c>
      <c r="B448" s="136" t="s">
        <v>4364</v>
      </c>
      <c r="C448" s="135">
        <v>138</v>
      </c>
      <c r="D448" s="135" t="b">
        <v>1</v>
      </c>
      <c r="E448" s="136" t="s">
        <v>941</v>
      </c>
      <c r="F448" s="136" t="s">
        <v>2345</v>
      </c>
      <c r="G448" s="136" t="s">
        <v>1135</v>
      </c>
      <c r="H448" s="136" t="s">
        <v>2346</v>
      </c>
      <c r="I448" s="136" t="s">
        <v>12154</v>
      </c>
      <c r="J448" s="136" t="s">
        <v>2345</v>
      </c>
      <c r="K448" s="136" t="s">
        <v>518</v>
      </c>
      <c r="L448" s="136" t="s">
        <v>2346</v>
      </c>
      <c r="M448" s="136" t="s">
        <v>2347</v>
      </c>
      <c r="N448" s="136" t="s">
        <v>2348</v>
      </c>
      <c r="O448" s="136" t="s">
        <v>12314</v>
      </c>
      <c r="P448" s="136" t="s">
        <v>2349</v>
      </c>
      <c r="Q448" s="136" t="s">
        <v>2350</v>
      </c>
      <c r="R448" s="136" t="s">
        <v>12315</v>
      </c>
      <c r="S448" s="136" t="s">
        <v>12316</v>
      </c>
      <c r="T448" s="136" t="s">
        <v>12317</v>
      </c>
      <c r="U448" s="136" t="s">
        <v>12318</v>
      </c>
      <c r="V448" s="136" t="s">
        <v>12319</v>
      </c>
      <c r="W448" s="136" t="s">
        <v>12320</v>
      </c>
      <c r="X448" s="136" t="s">
        <v>12321</v>
      </c>
      <c r="Y448" s="136" t="s">
        <v>12322</v>
      </c>
      <c r="Z448" s="136" t="s">
        <v>12323</v>
      </c>
      <c r="AA448" s="136" t="s">
        <v>12324</v>
      </c>
      <c r="AB448" s="136" t="s">
        <v>12325</v>
      </c>
      <c r="AC448" s="136" t="s">
        <v>3755</v>
      </c>
      <c r="AD448" s="136" t="s">
        <v>12326</v>
      </c>
      <c r="AE448" s="136" t="s">
        <v>12327</v>
      </c>
      <c r="AF448" s="136" t="s">
        <v>12328</v>
      </c>
      <c r="AG448" s="136" t="s">
        <v>2351</v>
      </c>
      <c r="AH448" s="136" t="s">
        <v>12329</v>
      </c>
      <c r="AI448" s="136" t="s">
        <v>948</v>
      </c>
      <c r="AJ448" s="136" t="s">
        <v>948</v>
      </c>
      <c r="AK448" s="136" t="s">
        <v>948</v>
      </c>
      <c r="AL448" s="136" t="s">
        <v>941</v>
      </c>
      <c r="AM448" s="136" t="s">
        <v>12329</v>
      </c>
      <c r="AN448" s="136" t="s">
        <v>12314</v>
      </c>
      <c r="AO448" s="136" t="s">
        <v>2349</v>
      </c>
      <c r="AP448" s="136" t="s">
        <v>2350</v>
      </c>
      <c r="AQ448" s="136" t="s">
        <v>12315</v>
      </c>
      <c r="AR448" s="136" t="s">
        <v>12316</v>
      </c>
      <c r="AS448" s="136" t="s">
        <v>12317</v>
      </c>
      <c r="AT448" s="136" t="s">
        <v>12318</v>
      </c>
      <c r="AU448" s="136" t="s">
        <v>941</v>
      </c>
      <c r="AV448" s="136" t="s">
        <v>941</v>
      </c>
      <c r="AW448" s="136" t="s">
        <v>941</v>
      </c>
      <c r="AX448" s="136" t="s">
        <v>12322</v>
      </c>
      <c r="AY448" s="136" t="s">
        <v>12323</v>
      </c>
      <c r="AZ448" s="136" t="s">
        <v>12324</v>
      </c>
      <c r="BA448" s="136" t="s">
        <v>12325</v>
      </c>
      <c r="BB448" s="136" t="s">
        <v>3755</v>
      </c>
      <c r="BC448" s="136" t="s">
        <v>12326</v>
      </c>
      <c r="BD448" s="136" t="s">
        <v>12327</v>
      </c>
      <c r="BE448" s="136" t="s">
        <v>12328</v>
      </c>
      <c r="BF448" s="136" t="s">
        <v>12329</v>
      </c>
      <c r="BG448" s="136" t="s">
        <v>948</v>
      </c>
      <c r="BH448" s="136" t="s">
        <v>948</v>
      </c>
      <c r="BI448" s="136" t="s">
        <v>948</v>
      </c>
      <c r="BJ448" s="136" t="s">
        <v>12329</v>
      </c>
      <c r="BK448" s="136" t="s">
        <v>941</v>
      </c>
      <c r="BL448" s="136" t="s">
        <v>941</v>
      </c>
      <c r="BM448" s="136" t="s">
        <v>941</v>
      </c>
      <c r="BN448" s="136" t="s">
        <v>941</v>
      </c>
      <c r="BO448" s="136" t="s">
        <v>941</v>
      </c>
      <c r="BP448" s="136" t="s">
        <v>3511</v>
      </c>
      <c r="BQ448" s="136" t="s">
        <v>941</v>
      </c>
      <c r="BR448" s="136" t="s">
        <v>12330</v>
      </c>
      <c r="BS448" s="136" t="s">
        <v>971</v>
      </c>
      <c r="BT448" s="136" t="s">
        <v>941</v>
      </c>
      <c r="BU448" s="136" t="s">
        <v>941</v>
      </c>
      <c r="BV448" s="136" t="s">
        <v>941</v>
      </c>
      <c r="BW448" s="136" t="s">
        <v>941</v>
      </c>
      <c r="BX448" s="136" t="s">
        <v>941</v>
      </c>
      <c r="BY448" s="136" t="s">
        <v>941</v>
      </c>
      <c r="BZ448" s="136" t="s">
        <v>941</v>
      </c>
      <c r="CA448" s="136" t="s">
        <v>941</v>
      </c>
      <c r="CB448" s="136" t="s">
        <v>3427</v>
      </c>
      <c r="CC448" s="136" t="s">
        <v>948</v>
      </c>
      <c r="CD448" s="136" t="s">
        <v>941</v>
      </c>
      <c r="CE448" s="136" t="s">
        <v>948</v>
      </c>
      <c r="CF448" s="136" t="s">
        <v>941</v>
      </c>
      <c r="CG448" s="136" t="s">
        <v>948</v>
      </c>
      <c r="CH448" s="136" t="s">
        <v>948</v>
      </c>
      <c r="CI448" s="136" t="s">
        <v>941</v>
      </c>
      <c r="CJ448" s="136" t="s">
        <v>941</v>
      </c>
      <c r="CK448" s="136" t="s">
        <v>941</v>
      </c>
      <c r="CL448" s="136" t="s">
        <v>941</v>
      </c>
      <c r="CM448" s="136" t="s">
        <v>941</v>
      </c>
      <c r="CN448" s="136" t="s">
        <v>948</v>
      </c>
      <c r="CO448" s="136" t="s">
        <v>540</v>
      </c>
      <c r="CP448" s="136" t="s">
        <v>941</v>
      </c>
      <c r="CQ448" s="136" t="s">
        <v>941</v>
      </c>
      <c r="CR448" s="136" t="s">
        <v>941</v>
      </c>
      <c r="CS448" s="136" t="s">
        <v>941</v>
      </c>
      <c r="CT448" s="136" t="s">
        <v>941</v>
      </c>
      <c r="CU448" s="136" t="s">
        <v>941</v>
      </c>
      <c r="CV448" s="136" t="s">
        <v>941</v>
      </c>
      <c r="CW448" s="136" t="s">
        <v>941</v>
      </c>
      <c r="CX448" s="136" t="s">
        <v>941</v>
      </c>
      <c r="CY448" s="136" t="s">
        <v>941</v>
      </c>
      <c r="CZ448" s="136" t="s">
        <v>941</v>
      </c>
      <c r="DA448" s="136" t="s">
        <v>941</v>
      </c>
      <c r="DB448" s="136" t="s">
        <v>941</v>
      </c>
      <c r="DC448" s="136" t="s">
        <v>941</v>
      </c>
      <c r="DD448" s="136" t="s">
        <v>941</v>
      </c>
      <c r="DE448" s="136" t="s">
        <v>941</v>
      </c>
      <c r="DF448" s="136" t="s">
        <v>941</v>
      </c>
      <c r="DG448" s="136" t="s">
        <v>941</v>
      </c>
      <c r="DH448" s="136" t="s">
        <v>941</v>
      </c>
      <c r="DI448" s="136" t="s">
        <v>941</v>
      </c>
      <c r="DJ448" s="136" t="s">
        <v>1692</v>
      </c>
      <c r="DK448" s="137">
        <v>42782.377118055556</v>
      </c>
      <c r="DL448" s="136" t="s">
        <v>1692</v>
      </c>
      <c r="DM448" s="137">
        <v>42782.377118055556</v>
      </c>
      <c r="DN448" s="133">
        <v>42086.606562499997</v>
      </c>
      <c r="DO448" s="132" t="s">
        <v>957</v>
      </c>
      <c r="DP448" s="133">
        <v>42086.606562499997</v>
      </c>
    </row>
    <row r="449" spans="1:120" ht="116" x14ac:dyDescent="0.35">
      <c r="A449" s="135">
        <v>451</v>
      </c>
      <c r="B449" s="136" t="s">
        <v>4364</v>
      </c>
      <c r="C449" s="135">
        <v>415</v>
      </c>
      <c r="D449" s="135" t="b">
        <v>1</v>
      </c>
      <c r="E449" s="136" t="s">
        <v>941</v>
      </c>
      <c r="F449" s="136" t="s">
        <v>12331</v>
      </c>
      <c r="G449" s="136" t="s">
        <v>2656</v>
      </c>
      <c r="H449" s="136" t="s">
        <v>2657</v>
      </c>
      <c r="I449" s="136" t="s">
        <v>12332</v>
      </c>
      <c r="J449" s="136" t="s">
        <v>12333</v>
      </c>
      <c r="K449" s="136" t="s">
        <v>941</v>
      </c>
      <c r="L449" s="136" t="s">
        <v>2657</v>
      </c>
      <c r="M449" s="136" t="s">
        <v>2657</v>
      </c>
      <c r="N449" s="136" t="s">
        <v>2658</v>
      </c>
      <c r="O449" s="136" t="s">
        <v>12334</v>
      </c>
      <c r="P449" s="136" t="s">
        <v>2659</v>
      </c>
      <c r="Q449" s="136" t="s">
        <v>948</v>
      </c>
      <c r="R449" s="136" t="s">
        <v>948</v>
      </c>
      <c r="S449" s="136" t="s">
        <v>12335</v>
      </c>
      <c r="T449" s="136" t="s">
        <v>12336</v>
      </c>
      <c r="U449" s="136" t="s">
        <v>12337</v>
      </c>
      <c r="V449" s="136" t="s">
        <v>12335</v>
      </c>
      <c r="W449" s="136" t="s">
        <v>12336</v>
      </c>
      <c r="X449" s="136" t="s">
        <v>12337</v>
      </c>
      <c r="Y449" s="136" t="s">
        <v>12338</v>
      </c>
      <c r="Z449" s="136" t="s">
        <v>12339</v>
      </c>
      <c r="AA449" s="136" t="s">
        <v>948</v>
      </c>
      <c r="AB449" s="136" t="s">
        <v>12340</v>
      </c>
      <c r="AC449" s="136" t="s">
        <v>948</v>
      </c>
      <c r="AD449" s="136" t="s">
        <v>12340</v>
      </c>
      <c r="AE449" s="136" t="s">
        <v>12341</v>
      </c>
      <c r="AF449" s="136" t="s">
        <v>12342</v>
      </c>
      <c r="AG449" s="136" t="s">
        <v>1263</v>
      </c>
      <c r="AH449" s="136" t="s">
        <v>12343</v>
      </c>
      <c r="AI449" s="136" t="s">
        <v>1773</v>
      </c>
      <c r="AJ449" s="136" t="s">
        <v>1191</v>
      </c>
      <c r="AK449" s="136" t="s">
        <v>948</v>
      </c>
      <c r="AL449" s="136" t="s">
        <v>941</v>
      </c>
      <c r="AM449" s="136" t="s">
        <v>12344</v>
      </c>
      <c r="AN449" s="136" t="s">
        <v>941</v>
      </c>
      <c r="AO449" s="136" t="s">
        <v>941</v>
      </c>
      <c r="AP449" s="136" t="s">
        <v>941</v>
      </c>
      <c r="AQ449" s="136" t="s">
        <v>941</v>
      </c>
      <c r="AR449" s="136" t="s">
        <v>941</v>
      </c>
      <c r="AS449" s="136" t="s">
        <v>941</v>
      </c>
      <c r="AT449" s="136" t="s">
        <v>941</v>
      </c>
      <c r="AU449" s="136" t="s">
        <v>941</v>
      </c>
      <c r="AV449" s="136" t="s">
        <v>941</v>
      </c>
      <c r="AW449" s="136" t="s">
        <v>941</v>
      </c>
      <c r="AX449" s="136" t="s">
        <v>941</v>
      </c>
      <c r="AY449" s="136" t="s">
        <v>941</v>
      </c>
      <c r="AZ449" s="136" t="s">
        <v>941</v>
      </c>
      <c r="BA449" s="136" t="s">
        <v>941</v>
      </c>
      <c r="BB449" s="136" t="s">
        <v>941</v>
      </c>
      <c r="BC449" s="136" t="s">
        <v>941</v>
      </c>
      <c r="BD449" s="136" t="s">
        <v>941</v>
      </c>
      <c r="BE449" s="136" t="s">
        <v>941</v>
      </c>
      <c r="BF449" s="136" t="s">
        <v>941</v>
      </c>
      <c r="BG449" s="136" t="s">
        <v>941</v>
      </c>
      <c r="BH449" s="136" t="s">
        <v>941</v>
      </c>
      <c r="BI449" s="136" t="s">
        <v>941</v>
      </c>
      <c r="BJ449" s="136" t="s">
        <v>941</v>
      </c>
      <c r="BK449" s="136" t="s">
        <v>941</v>
      </c>
      <c r="BL449" s="136" t="s">
        <v>941</v>
      </c>
      <c r="BM449" s="136" t="s">
        <v>941</v>
      </c>
      <c r="BN449" s="136" t="s">
        <v>941</v>
      </c>
      <c r="BO449" s="136" t="s">
        <v>941</v>
      </c>
      <c r="BP449" s="136" t="s">
        <v>941</v>
      </c>
      <c r="BQ449" s="136" t="s">
        <v>941</v>
      </c>
      <c r="BR449" s="136" t="s">
        <v>941</v>
      </c>
      <c r="BS449" s="136" t="s">
        <v>941</v>
      </c>
      <c r="BT449" s="136" t="s">
        <v>941</v>
      </c>
      <c r="BU449" s="136" t="s">
        <v>941</v>
      </c>
      <c r="BV449" s="136" t="s">
        <v>941</v>
      </c>
      <c r="BW449" s="136" t="s">
        <v>941</v>
      </c>
      <c r="BX449" s="136" t="s">
        <v>941</v>
      </c>
      <c r="BY449" s="136" t="s">
        <v>941</v>
      </c>
      <c r="BZ449" s="136" t="s">
        <v>941</v>
      </c>
      <c r="CA449" s="136" t="s">
        <v>941</v>
      </c>
      <c r="CB449" s="136" t="s">
        <v>948</v>
      </c>
      <c r="CC449" s="136" t="s">
        <v>948</v>
      </c>
      <c r="CD449" s="136" t="s">
        <v>941</v>
      </c>
      <c r="CE449" s="136" t="s">
        <v>948</v>
      </c>
      <c r="CF449" s="136" t="s">
        <v>941</v>
      </c>
      <c r="CG449" s="136" t="s">
        <v>948</v>
      </c>
      <c r="CH449" s="136" t="s">
        <v>948</v>
      </c>
      <c r="CI449" s="136" t="s">
        <v>941</v>
      </c>
      <c r="CJ449" s="136" t="s">
        <v>941</v>
      </c>
      <c r="CK449" s="136" t="s">
        <v>941</v>
      </c>
      <c r="CL449" s="136" t="s">
        <v>941</v>
      </c>
      <c r="CM449" s="136" t="s">
        <v>941</v>
      </c>
      <c r="CN449" s="136" t="s">
        <v>948</v>
      </c>
      <c r="CO449" s="136" t="s">
        <v>540</v>
      </c>
      <c r="CP449" s="136" t="s">
        <v>941</v>
      </c>
      <c r="CQ449" s="136" t="s">
        <v>941</v>
      </c>
      <c r="CR449" s="136" t="s">
        <v>941</v>
      </c>
      <c r="CS449" s="136" t="s">
        <v>941</v>
      </c>
      <c r="CT449" s="136" t="s">
        <v>941</v>
      </c>
      <c r="CU449" s="136" t="s">
        <v>941</v>
      </c>
      <c r="CV449" s="136" t="s">
        <v>941</v>
      </c>
      <c r="CW449" s="136" t="s">
        <v>12345</v>
      </c>
      <c r="CX449" s="136" t="s">
        <v>941</v>
      </c>
      <c r="CY449" s="136" t="s">
        <v>941</v>
      </c>
      <c r="CZ449" s="136" t="s">
        <v>941</v>
      </c>
      <c r="DA449" s="136" t="s">
        <v>941</v>
      </c>
      <c r="DB449" s="136" t="s">
        <v>941</v>
      </c>
      <c r="DC449" s="136" t="s">
        <v>941</v>
      </c>
      <c r="DD449" s="136" t="s">
        <v>941</v>
      </c>
      <c r="DE449" s="136" t="s">
        <v>941</v>
      </c>
      <c r="DF449" s="136" t="s">
        <v>941</v>
      </c>
      <c r="DG449" s="136" t="s">
        <v>941</v>
      </c>
      <c r="DH449" s="136" t="s">
        <v>941</v>
      </c>
      <c r="DI449" s="136" t="s">
        <v>941</v>
      </c>
      <c r="DJ449" s="136" t="s">
        <v>1692</v>
      </c>
      <c r="DK449" s="137">
        <v>42782.515335648146</v>
      </c>
      <c r="DL449" s="136" t="s">
        <v>1692</v>
      </c>
      <c r="DM449" s="137">
        <v>42782.515335648146</v>
      </c>
      <c r="DN449" s="133">
        <v>42086.606574074074</v>
      </c>
      <c r="DO449" s="132" t="s">
        <v>957</v>
      </c>
      <c r="DP449" s="133">
        <v>42086.606574074074</v>
      </c>
    </row>
    <row r="450" spans="1:120" ht="58" x14ac:dyDescent="0.35">
      <c r="A450" s="135">
        <v>452</v>
      </c>
      <c r="B450" s="136" t="s">
        <v>4364</v>
      </c>
      <c r="C450" s="135">
        <v>250</v>
      </c>
      <c r="D450" s="135" t="b">
        <v>1</v>
      </c>
      <c r="E450" s="136" t="s">
        <v>941</v>
      </c>
      <c r="F450" s="136" t="s">
        <v>12346</v>
      </c>
      <c r="G450" s="136" t="s">
        <v>981</v>
      </c>
      <c r="H450" s="136" t="s">
        <v>12347</v>
      </c>
      <c r="I450" s="136" t="s">
        <v>8797</v>
      </c>
      <c r="J450" s="136" t="s">
        <v>12346</v>
      </c>
      <c r="K450" s="136" t="s">
        <v>408</v>
      </c>
      <c r="L450" s="136" t="s">
        <v>12347</v>
      </c>
      <c r="M450" s="136" t="s">
        <v>12348</v>
      </c>
      <c r="N450" s="136" t="s">
        <v>12349</v>
      </c>
      <c r="O450" s="136" t="s">
        <v>12350</v>
      </c>
      <c r="P450" s="136" t="s">
        <v>12351</v>
      </c>
      <c r="Q450" s="136" t="s">
        <v>12352</v>
      </c>
      <c r="R450" s="136" t="s">
        <v>948</v>
      </c>
      <c r="S450" s="136" t="s">
        <v>12353</v>
      </c>
      <c r="T450" s="136" t="s">
        <v>12354</v>
      </c>
      <c r="U450" s="136" t="s">
        <v>12355</v>
      </c>
      <c r="V450" s="136" t="s">
        <v>12356</v>
      </c>
      <c r="W450" s="136" t="s">
        <v>12357</v>
      </c>
      <c r="X450" s="136" t="s">
        <v>3088</v>
      </c>
      <c r="Y450" s="136" t="s">
        <v>12358</v>
      </c>
      <c r="Z450" s="136" t="s">
        <v>12359</v>
      </c>
      <c r="AA450" s="136" t="s">
        <v>1176</v>
      </c>
      <c r="AB450" s="136" t="s">
        <v>12360</v>
      </c>
      <c r="AC450" s="136" t="s">
        <v>12361</v>
      </c>
      <c r="AD450" s="136" t="s">
        <v>12362</v>
      </c>
      <c r="AE450" s="136" t="s">
        <v>12363</v>
      </c>
      <c r="AF450" s="136" t="s">
        <v>12364</v>
      </c>
      <c r="AG450" s="136" t="s">
        <v>12365</v>
      </c>
      <c r="AH450" s="136" t="s">
        <v>12366</v>
      </c>
      <c r="AI450" s="136" t="s">
        <v>2062</v>
      </c>
      <c r="AJ450" s="136" t="s">
        <v>1309</v>
      </c>
      <c r="AK450" s="136" t="s">
        <v>948</v>
      </c>
      <c r="AL450" s="136" t="s">
        <v>941</v>
      </c>
      <c r="AM450" s="136" t="s">
        <v>12367</v>
      </c>
      <c r="AN450" s="136" t="s">
        <v>941</v>
      </c>
      <c r="AO450" s="136" t="s">
        <v>941</v>
      </c>
      <c r="AP450" s="136" t="s">
        <v>941</v>
      </c>
      <c r="AQ450" s="136" t="s">
        <v>941</v>
      </c>
      <c r="AR450" s="136" t="s">
        <v>941</v>
      </c>
      <c r="AS450" s="136" t="s">
        <v>941</v>
      </c>
      <c r="AT450" s="136" t="s">
        <v>941</v>
      </c>
      <c r="AU450" s="136" t="s">
        <v>941</v>
      </c>
      <c r="AV450" s="136" t="s">
        <v>941</v>
      </c>
      <c r="AW450" s="136" t="s">
        <v>941</v>
      </c>
      <c r="AX450" s="136" t="s">
        <v>941</v>
      </c>
      <c r="AY450" s="136" t="s">
        <v>941</v>
      </c>
      <c r="AZ450" s="136" t="s">
        <v>941</v>
      </c>
      <c r="BA450" s="136" t="s">
        <v>941</v>
      </c>
      <c r="BB450" s="136" t="s">
        <v>941</v>
      </c>
      <c r="BC450" s="136" t="s">
        <v>941</v>
      </c>
      <c r="BD450" s="136" t="s">
        <v>941</v>
      </c>
      <c r="BE450" s="136" t="s">
        <v>941</v>
      </c>
      <c r="BF450" s="136" t="s">
        <v>941</v>
      </c>
      <c r="BG450" s="136" t="s">
        <v>941</v>
      </c>
      <c r="BH450" s="136" t="s">
        <v>941</v>
      </c>
      <c r="BI450" s="136" t="s">
        <v>941</v>
      </c>
      <c r="BJ450" s="136" t="s">
        <v>941</v>
      </c>
      <c r="BK450" s="136" t="s">
        <v>941</v>
      </c>
      <c r="BL450" s="136" t="s">
        <v>941</v>
      </c>
      <c r="BM450" s="136" t="s">
        <v>941</v>
      </c>
      <c r="BN450" s="136" t="s">
        <v>941</v>
      </c>
      <c r="BO450" s="136" t="s">
        <v>941</v>
      </c>
      <c r="BP450" s="136" t="s">
        <v>941</v>
      </c>
      <c r="BQ450" s="136" t="s">
        <v>941</v>
      </c>
      <c r="BR450" s="136" t="s">
        <v>941</v>
      </c>
      <c r="BS450" s="136" t="s">
        <v>941</v>
      </c>
      <c r="BT450" s="136" t="s">
        <v>941</v>
      </c>
      <c r="BU450" s="136" t="s">
        <v>941</v>
      </c>
      <c r="BV450" s="136" t="s">
        <v>941</v>
      </c>
      <c r="BW450" s="136" t="s">
        <v>941</v>
      </c>
      <c r="BX450" s="136" t="s">
        <v>941</v>
      </c>
      <c r="BY450" s="136" t="s">
        <v>941</v>
      </c>
      <c r="BZ450" s="136" t="s">
        <v>941</v>
      </c>
      <c r="CA450" s="136" t="s">
        <v>941</v>
      </c>
      <c r="CB450" s="136" t="s">
        <v>948</v>
      </c>
      <c r="CC450" s="136" t="s">
        <v>948</v>
      </c>
      <c r="CD450" s="136" t="s">
        <v>941</v>
      </c>
      <c r="CE450" s="136" t="s">
        <v>948</v>
      </c>
      <c r="CF450" s="136" t="s">
        <v>941</v>
      </c>
      <c r="CG450" s="136" t="s">
        <v>948</v>
      </c>
      <c r="CH450" s="136" t="s">
        <v>948</v>
      </c>
      <c r="CI450" s="136" t="s">
        <v>941</v>
      </c>
      <c r="CJ450" s="136" t="s">
        <v>941</v>
      </c>
      <c r="CK450" s="136" t="s">
        <v>941</v>
      </c>
      <c r="CL450" s="136" t="s">
        <v>941</v>
      </c>
      <c r="CM450" s="136" t="s">
        <v>941</v>
      </c>
      <c r="CN450" s="136" t="s">
        <v>948</v>
      </c>
      <c r="CO450" s="136" t="s">
        <v>540</v>
      </c>
      <c r="CP450" s="136" t="s">
        <v>941</v>
      </c>
      <c r="CQ450" s="136" t="s">
        <v>941</v>
      </c>
      <c r="CR450" s="136" t="s">
        <v>941</v>
      </c>
      <c r="CS450" s="136" t="s">
        <v>941</v>
      </c>
      <c r="CT450" s="136" t="s">
        <v>941</v>
      </c>
      <c r="CU450" s="136" t="s">
        <v>941</v>
      </c>
      <c r="CV450" s="136" t="s">
        <v>941</v>
      </c>
      <c r="CW450" s="136" t="s">
        <v>941</v>
      </c>
      <c r="CX450" s="136" t="s">
        <v>941</v>
      </c>
      <c r="CY450" s="136" t="s">
        <v>941</v>
      </c>
      <c r="CZ450" s="136" t="s">
        <v>941</v>
      </c>
      <c r="DA450" s="136" t="s">
        <v>941</v>
      </c>
      <c r="DB450" s="136" t="s">
        <v>941</v>
      </c>
      <c r="DC450" s="136" t="s">
        <v>941</v>
      </c>
      <c r="DD450" s="136" t="s">
        <v>941</v>
      </c>
      <c r="DE450" s="136" t="s">
        <v>941</v>
      </c>
      <c r="DF450" s="136" t="s">
        <v>941</v>
      </c>
      <c r="DG450" s="136" t="s">
        <v>941</v>
      </c>
      <c r="DH450" s="136" t="s">
        <v>941</v>
      </c>
      <c r="DI450" s="136" t="s">
        <v>941</v>
      </c>
      <c r="DJ450" s="136" t="s">
        <v>1692</v>
      </c>
      <c r="DK450" s="137">
        <v>42782.521967592591</v>
      </c>
      <c r="DL450" s="136" t="s">
        <v>1692</v>
      </c>
      <c r="DM450" s="137">
        <v>42782.521967592591</v>
      </c>
      <c r="DN450" s="133">
        <v>42086.60659722222</v>
      </c>
      <c r="DO450" s="132" t="s">
        <v>957</v>
      </c>
      <c r="DP450" s="133">
        <v>42086.60659722222</v>
      </c>
    </row>
    <row r="451" spans="1:120" ht="29" x14ac:dyDescent="0.35">
      <c r="A451" s="135">
        <v>453</v>
      </c>
      <c r="B451" s="136" t="s">
        <v>4364</v>
      </c>
      <c r="C451" s="135">
        <v>340</v>
      </c>
      <c r="D451" s="135" t="b">
        <v>1</v>
      </c>
      <c r="E451" s="136" t="s">
        <v>941</v>
      </c>
      <c r="F451" s="136" t="s">
        <v>12368</v>
      </c>
      <c r="G451" s="136" t="s">
        <v>981</v>
      </c>
      <c r="H451" s="136" t="s">
        <v>1912</v>
      </c>
      <c r="I451" s="136" t="s">
        <v>4624</v>
      </c>
      <c r="J451" s="136" t="s">
        <v>941</v>
      </c>
      <c r="K451" s="136" t="s">
        <v>398</v>
      </c>
      <c r="L451" s="136" t="s">
        <v>941</v>
      </c>
      <c r="M451" s="136" t="s">
        <v>941</v>
      </c>
      <c r="N451" s="136" t="s">
        <v>941</v>
      </c>
      <c r="O451" s="136" t="s">
        <v>12369</v>
      </c>
      <c r="P451" s="136" t="s">
        <v>948</v>
      </c>
      <c r="Q451" s="136" t="s">
        <v>948</v>
      </c>
      <c r="R451" s="136" t="s">
        <v>948</v>
      </c>
      <c r="S451" s="136" t="s">
        <v>12369</v>
      </c>
      <c r="T451" s="136" t="s">
        <v>12370</v>
      </c>
      <c r="U451" s="136" t="s">
        <v>12371</v>
      </c>
      <c r="V451" s="136" t="s">
        <v>948</v>
      </c>
      <c r="W451" s="136" t="s">
        <v>948</v>
      </c>
      <c r="X451" s="136" t="s">
        <v>948</v>
      </c>
      <c r="Y451" s="136" t="s">
        <v>12372</v>
      </c>
      <c r="Z451" s="136" t="s">
        <v>12373</v>
      </c>
      <c r="AA451" s="136" t="s">
        <v>948</v>
      </c>
      <c r="AB451" s="136" t="s">
        <v>12374</v>
      </c>
      <c r="AC451" s="136" t="s">
        <v>948</v>
      </c>
      <c r="AD451" s="136" t="s">
        <v>12374</v>
      </c>
      <c r="AE451" s="136" t="s">
        <v>12375</v>
      </c>
      <c r="AF451" s="136" t="s">
        <v>12376</v>
      </c>
      <c r="AG451" s="136" t="s">
        <v>2085</v>
      </c>
      <c r="AH451" s="136" t="s">
        <v>12377</v>
      </c>
      <c r="AI451" s="136" t="s">
        <v>948</v>
      </c>
      <c r="AJ451" s="136" t="s">
        <v>948</v>
      </c>
      <c r="AK451" s="136" t="s">
        <v>948</v>
      </c>
      <c r="AL451" s="136" t="s">
        <v>941</v>
      </c>
      <c r="AM451" s="136" t="s">
        <v>12377</v>
      </c>
      <c r="AN451" s="136" t="s">
        <v>941</v>
      </c>
      <c r="AO451" s="136" t="s">
        <v>941</v>
      </c>
      <c r="AP451" s="136" t="s">
        <v>941</v>
      </c>
      <c r="AQ451" s="136" t="s">
        <v>941</v>
      </c>
      <c r="AR451" s="136" t="s">
        <v>941</v>
      </c>
      <c r="AS451" s="136" t="s">
        <v>941</v>
      </c>
      <c r="AT451" s="136" t="s">
        <v>941</v>
      </c>
      <c r="AU451" s="136" t="s">
        <v>941</v>
      </c>
      <c r="AV451" s="136" t="s">
        <v>941</v>
      </c>
      <c r="AW451" s="136" t="s">
        <v>941</v>
      </c>
      <c r="AX451" s="136" t="s">
        <v>941</v>
      </c>
      <c r="AY451" s="136" t="s">
        <v>941</v>
      </c>
      <c r="AZ451" s="136" t="s">
        <v>941</v>
      </c>
      <c r="BA451" s="136" t="s">
        <v>941</v>
      </c>
      <c r="BB451" s="136" t="s">
        <v>941</v>
      </c>
      <c r="BC451" s="136" t="s">
        <v>941</v>
      </c>
      <c r="BD451" s="136" t="s">
        <v>941</v>
      </c>
      <c r="BE451" s="136" t="s">
        <v>941</v>
      </c>
      <c r="BF451" s="136" t="s">
        <v>941</v>
      </c>
      <c r="BG451" s="136" t="s">
        <v>941</v>
      </c>
      <c r="BH451" s="136" t="s">
        <v>941</v>
      </c>
      <c r="BI451" s="136" t="s">
        <v>941</v>
      </c>
      <c r="BJ451" s="136" t="s">
        <v>941</v>
      </c>
      <c r="BK451" s="136" t="s">
        <v>12378</v>
      </c>
      <c r="BL451" s="136" t="s">
        <v>2914</v>
      </c>
      <c r="BM451" s="136" t="s">
        <v>941</v>
      </c>
      <c r="BN451" s="136" t="s">
        <v>941</v>
      </c>
      <c r="BO451" s="136" t="s">
        <v>941</v>
      </c>
      <c r="BP451" s="136" t="s">
        <v>941</v>
      </c>
      <c r="BQ451" s="136" t="s">
        <v>941</v>
      </c>
      <c r="BR451" s="136" t="s">
        <v>941</v>
      </c>
      <c r="BS451" s="136" t="s">
        <v>941</v>
      </c>
      <c r="BT451" s="136" t="s">
        <v>941</v>
      </c>
      <c r="BU451" s="136" t="s">
        <v>941</v>
      </c>
      <c r="BV451" s="136" t="s">
        <v>941</v>
      </c>
      <c r="BW451" s="136" t="s">
        <v>941</v>
      </c>
      <c r="BX451" s="136" t="s">
        <v>941</v>
      </c>
      <c r="BY451" s="136" t="s">
        <v>941</v>
      </c>
      <c r="BZ451" s="136" t="s">
        <v>941</v>
      </c>
      <c r="CA451" s="136" t="s">
        <v>941</v>
      </c>
      <c r="CB451" s="136" t="s">
        <v>12379</v>
      </c>
      <c r="CC451" s="136" t="s">
        <v>948</v>
      </c>
      <c r="CD451" s="136" t="s">
        <v>941</v>
      </c>
      <c r="CE451" s="136" t="s">
        <v>948</v>
      </c>
      <c r="CF451" s="136" t="s">
        <v>941</v>
      </c>
      <c r="CG451" s="136" t="s">
        <v>948</v>
      </c>
      <c r="CH451" s="136" t="s">
        <v>948</v>
      </c>
      <c r="CI451" s="136" t="s">
        <v>941</v>
      </c>
      <c r="CJ451" s="136" t="s">
        <v>941</v>
      </c>
      <c r="CK451" s="136" t="s">
        <v>941</v>
      </c>
      <c r="CL451" s="136" t="s">
        <v>941</v>
      </c>
      <c r="CM451" s="136" t="s">
        <v>941</v>
      </c>
      <c r="CN451" s="136" t="s">
        <v>948</v>
      </c>
      <c r="CO451" s="136" t="s">
        <v>540</v>
      </c>
      <c r="CP451" s="136" t="s">
        <v>941</v>
      </c>
      <c r="CQ451" s="136" t="s">
        <v>941</v>
      </c>
      <c r="CR451" s="136" t="s">
        <v>941</v>
      </c>
      <c r="CS451" s="136" t="s">
        <v>941</v>
      </c>
      <c r="CT451" s="136" t="s">
        <v>941</v>
      </c>
      <c r="CU451" s="136" t="s">
        <v>941</v>
      </c>
      <c r="CV451" s="136" t="s">
        <v>941</v>
      </c>
      <c r="CW451" s="136" t="s">
        <v>941</v>
      </c>
      <c r="CX451" s="136" t="s">
        <v>941</v>
      </c>
      <c r="CY451" s="136" t="s">
        <v>941</v>
      </c>
      <c r="CZ451" s="136" t="s">
        <v>941</v>
      </c>
      <c r="DA451" s="136" t="s">
        <v>941</v>
      </c>
      <c r="DB451" s="136" t="s">
        <v>941</v>
      </c>
      <c r="DC451" s="136" t="s">
        <v>941</v>
      </c>
      <c r="DD451" s="136" t="s">
        <v>941</v>
      </c>
      <c r="DE451" s="136" t="s">
        <v>941</v>
      </c>
      <c r="DF451" s="136" t="s">
        <v>941</v>
      </c>
      <c r="DG451" s="136" t="s">
        <v>941</v>
      </c>
      <c r="DH451" s="136" t="s">
        <v>941</v>
      </c>
      <c r="DI451" s="136" t="s">
        <v>941</v>
      </c>
      <c r="DJ451" s="136" t="s">
        <v>1692</v>
      </c>
      <c r="DK451" s="137">
        <v>42782.574942129628</v>
      </c>
      <c r="DL451" s="136" t="s">
        <v>1692</v>
      </c>
      <c r="DM451" s="137">
        <v>42782.574942129628</v>
      </c>
      <c r="DN451" s="133">
        <v>42086.606782407405</v>
      </c>
      <c r="DO451" s="132" t="s">
        <v>957</v>
      </c>
      <c r="DP451" s="133">
        <v>42086.606782407405</v>
      </c>
    </row>
    <row r="452" spans="1:120" ht="43.5" x14ac:dyDescent="0.35">
      <c r="A452" s="135">
        <v>454</v>
      </c>
      <c r="B452" s="136" t="s">
        <v>4364</v>
      </c>
      <c r="C452" s="135">
        <v>354</v>
      </c>
      <c r="D452" s="135" t="b">
        <v>1</v>
      </c>
      <c r="E452" s="136" t="s">
        <v>941</v>
      </c>
      <c r="F452" s="136" t="s">
        <v>1841</v>
      </c>
      <c r="G452" s="136" t="s">
        <v>1839</v>
      </c>
      <c r="H452" s="136" t="s">
        <v>1840</v>
      </c>
      <c r="I452" s="136" t="s">
        <v>12154</v>
      </c>
      <c r="J452" s="136" t="s">
        <v>1841</v>
      </c>
      <c r="K452" s="136" t="s">
        <v>375</v>
      </c>
      <c r="L452" s="136" t="s">
        <v>1840</v>
      </c>
      <c r="M452" s="136" t="s">
        <v>1842</v>
      </c>
      <c r="N452" s="136" t="s">
        <v>1843</v>
      </c>
      <c r="O452" s="136" t="s">
        <v>12380</v>
      </c>
      <c r="P452" s="136" t="s">
        <v>12381</v>
      </c>
      <c r="Q452" s="136" t="s">
        <v>948</v>
      </c>
      <c r="R452" s="136" t="s">
        <v>948</v>
      </c>
      <c r="S452" s="136" t="s">
        <v>12382</v>
      </c>
      <c r="T452" s="136" t="s">
        <v>948</v>
      </c>
      <c r="U452" s="136" t="s">
        <v>12382</v>
      </c>
      <c r="V452" s="136" t="s">
        <v>948</v>
      </c>
      <c r="W452" s="136" t="s">
        <v>948</v>
      </c>
      <c r="X452" s="136" t="s">
        <v>948</v>
      </c>
      <c r="Y452" s="136" t="s">
        <v>12383</v>
      </c>
      <c r="Z452" s="136" t="s">
        <v>12384</v>
      </c>
      <c r="AA452" s="136" t="s">
        <v>948</v>
      </c>
      <c r="AB452" s="136" t="s">
        <v>12385</v>
      </c>
      <c r="AC452" s="136" t="s">
        <v>948</v>
      </c>
      <c r="AD452" s="136" t="s">
        <v>12385</v>
      </c>
      <c r="AE452" s="136" t="s">
        <v>12386</v>
      </c>
      <c r="AF452" s="136" t="s">
        <v>12387</v>
      </c>
      <c r="AG452" s="136" t="s">
        <v>1308</v>
      </c>
      <c r="AH452" s="136" t="s">
        <v>12388</v>
      </c>
      <c r="AI452" s="136" t="s">
        <v>953</v>
      </c>
      <c r="AJ452" s="136" t="s">
        <v>2033</v>
      </c>
      <c r="AK452" s="136" t="s">
        <v>3211</v>
      </c>
      <c r="AL452" s="136" t="s">
        <v>941</v>
      </c>
      <c r="AM452" s="136" t="s">
        <v>12389</v>
      </c>
      <c r="AN452" s="136" t="s">
        <v>941</v>
      </c>
      <c r="AO452" s="136" t="s">
        <v>941</v>
      </c>
      <c r="AP452" s="136" t="s">
        <v>941</v>
      </c>
      <c r="AQ452" s="136" t="s">
        <v>941</v>
      </c>
      <c r="AR452" s="136" t="s">
        <v>941</v>
      </c>
      <c r="AS452" s="136" t="s">
        <v>941</v>
      </c>
      <c r="AT452" s="136" t="s">
        <v>941</v>
      </c>
      <c r="AU452" s="136" t="s">
        <v>941</v>
      </c>
      <c r="AV452" s="136" t="s">
        <v>941</v>
      </c>
      <c r="AW452" s="136" t="s">
        <v>941</v>
      </c>
      <c r="AX452" s="136" t="s">
        <v>941</v>
      </c>
      <c r="AY452" s="136" t="s">
        <v>941</v>
      </c>
      <c r="AZ452" s="136" t="s">
        <v>941</v>
      </c>
      <c r="BA452" s="136" t="s">
        <v>941</v>
      </c>
      <c r="BB452" s="136" t="s">
        <v>941</v>
      </c>
      <c r="BC452" s="136" t="s">
        <v>941</v>
      </c>
      <c r="BD452" s="136" t="s">
        <v>941</v>
      </c>
      <c r="BE452" s="136" t="s">
        <v>941</v>
      </c>
      <c r="BF452" s="136" t="s">
        <v>941</v>
      </c>
      <c r="BG452" s="136" t="s">
        <v>941</v>
      </c>
      <c r="BH452" s="136" t="s">
        <v>941</v>
      </c>
      <c r="BI452" s="136" t="s">
        <v>941</v>
      </c>
      <c r="BJ452" s="136" t="s">
        <v>941</v>
      </c>
      <c r="BK452" s="136" t="s">
        <v>941</v>
      </c>
      <c r="BL452" s="136" t="s">
        <v>941</v>
      </c>
      <c r="BM452" s="136" t="s">
        <v>941</v>
      </c>
      <c r="BN452" s="136" t="s">
        <v>941</v>
      </c>
      <c r="BO452" s="136" t="s">
        <v>941</v>
      </c>
      <c r="BP452" s="136" t="s">
        <v>941</v>
      </c>
      <c r="BQ452" s="136" t="s">
        <v>941</v>
      </c>
      <c r="BR452" s="136" t="s">
        <v>941</v>
      </c>
      <c r="BS452" s="136" t="s">
        <v>941</v>
      </c>
      <c r="BT452" s="136" t="s">
        <v>941</v>
      </c>
      <c r="BU452" s="136" t="s">
        <v>941</v>
      </c>
      <c r="BV452" s="136" t="s">
        <v>941</v>
      </c>
      <c r="BW452" s="136" t="s">
        <v>941</v>
      </c>
      <c r="BX452" s="136" t="s">
        <v>941</v>
      </c>
      <c r="BY452" s="136" t="s">
        <v>941</v>
      </c>
      <c r="BZ452" s="136" t="s">
        <v>941</v>
      </c>
      <c r="CA452" s="136" t="s">
        <v>941</v>
      </c>
      <c r="CB452" s="136" t="s">
        <v>948</v>
      </c>
      <c r="CC452" s="136" t="s">
        <v>948</v>
      </c>
      <c r="CD452" s="136" t="s">
        <v>941</v>
      </c>
      <c r="CE452" s="136" t="s">
        <v>948</v>
      </c>
      <c r="CF452" s="136" t="s">
        <v>941</v>
      </c>
      <c r="CG452" s="136" t="s">
        <v>948</v>
      </c>
      <c r="CH452" s="136" t="s">
        <v>948</v>
      </c>
      <c r="CI452" s="136" t="s">
        <v>941</v>
      </c>
      <c r="CJ452" s="136" t="s">
        <v>941</v>
      </c>
      <c r="CK452" s="136" t="s">
        <v>941</v>
      </c>
      <c r="CL452" s="136" t="s">
        <v>941</v>
      </c>
      <c r="CM452" s="136" t="s">
        <v>941</v>
      </c>
      <c r="CN452" s="136" t="s">
        <v>948</v>
      </c>
      <c r="CO452" s="136" t="s">
        <v>540</v>
      </c>
      <c r="CP452" s="136" t="s">
        <v>941</v>
      </c>
      <c r="CQ452" s="136" t="s">
        <v>941</v>
      </c>
      <c r="CR452" s="136" t="s">
        <v>941</v>
      </c>
      <c r="CS452" s="136" t="s">
        <v>941</v>
      </c>
      <c r="CT452" s="136" t="s">
        <v>941</v>
      </c>
      <c r="CU452" s="136" t="s">
        <v>941</v>
      </c>
      <c r="CV452" s="136" t="s">
        <v>941</v>
      </c>
      <c r="CW452" s="136" t="s">
        <v>941</v>
      </c>
      <c r="CX452" s="136" t="s">
        <v>941</v>
      </c>
      <c r="CY452" s="136" t="s">
        <v>941</v>
      </c>
      <c r="CZ452" s="136" t="s">
        <v>941</v>
      </c>
      <c r="DA452" s="136" t="s">
        <v>941</v>
      </c>
      <c r="DB452" s="136" t="s">
        <v>941</v>
      </c>
      <c r="DC452" s="136" t="s">
        <v>941</v>
      </c>
      <c r="DD452" s="136" t="s">
        <v>941</v>
      </c>
      <c r="DE452" s="136" t="s">
        <v>941</v>
      </c>
      <c r="DF452" s="136" t="s">
        <v>941</v>
      </c>
      <c r="DG452" s="136" t="s">
        <v>941</v>
      </c>
      <c r="DH452" s="136" t="s">
        <v>941</v>
      </c>
      <c r="DI452" s="136" t="s">
        <v>941</v>
      </c>
      <c r="DJ452" s="136" t="s">
        <v>1692</v>
      </c>
      <c r="DK452" s="137">
        <v>42783.354363425926</v>
      </c>
      <c r="DL452" s="136" t="s">
        <v>1692</v>
      </c>
      <c r="DM452" s="137">
        <v>42783.354363425926</v>
      </c>
      <c r="DN452" s="133">
        <v>42086.606793981482</v>
      </c>
      <c r="DO452" s="132" t="s">
        <v>957</v>
      </c>
      <c r="DP452" s="133">
        <v>42086.606793981482</v>
      </c>
    </row>
    <row r="453" spans="1:120" ht="43.5" x14ac:dyDescent="0.35">
      <c r="A453" s="135">
        <v>455</v>
      </c>
      <c r="B453" s="136" t="s">
        <v>4364</v>
      </c>
      <c r="C453" s="135">
        <v>76</v>
      </c>
      <c r="D453" s="135" t="b">
        <v>1</v>
      </c>
      <c r="E453" s="136" t="s">
        <v>941</v>
      </c>
      <c r="F453" s="136" t="s">
        <v>12390</v>
      </c>
      <c r="G453" s="136" t="s">
        <v>1064</v>
      </c>
      <c r="H453" s="136" t="s">
        <v>1878</v>
      </c>
      <c r="I453" s="136" t="s">
        <v>12154</v>
      </c>
      <c r="J453" s="136" t="s">
        <v>1879</v>
      </c>
      <c r="K453" s="136" t="s">
        <v>390</v>
      </c>
      <c r="L453" s="136" t="s">
        <v>4114</v>
      </c>
      <c r="M453" s="136" t="s">
        <v>941</v>
      </c>
      <c r="N453" s="136" t="s">
        <v>1880</v>
      </c>
      <c r="O453" s="136" t="s">
        <v>948</v>
      </c>
      <c r="P453" s="136" t="s">
        <v>948</v>
      </c>
      <c r="Q453" s="136" t="s">
        <v>948</v>
      </c>
      <c r="R453" s="136" t="s">
        <v>948</v>
      </c>
      <c r="S453" s="136" t="s">
        <v>948</v>
      </c>
      <c r="T453" s="136" t="s">
        <v>948</v>
      </c>
      <c r="U453" s="136" t="s">
        <v>948</v>
      </c>
      <c r="V453" s="136" t="s">
        <v>948</v>
      </c>
      <c r="W453" s="136" t="s">
        <v>948</v>
      </c>
      <c r="X453" s="136" t="s">
        <v>948</v>
      </c>
      <c r="Y453" s="136" t="s">
        <v>948</v>
      </c>
      <c r="Z453" s="136" t="s">
        <v>948</v>
      </c>
      <c r="AA453" s="136" t="s">
        <v>948</v>
      </c>
      <c r="AB453" s="136" t="s">
        <v>948</v>
      </c>
      <c r="AC453" s="136" t="s">
        <v>948</v>
      </c>
      <c r="AD453" s="136" t="s">
        <v>948</v>
      </c>
      <c r="AE453" s="136" t="s">
        <v>948</v>
      </c>
      <c r="AF453" s="136" t="s">
        <v>948</v>
      </c>
      <c r="AG453" s="136" t="s">
        <v>1079</v>
      </c>
      <c r="AH453" s="136" t="s">
        <v>948</v>
      </c>
      <c r="AI453" s="136" t="s">
        <v>948</v>
      </c>
      <c r="AJ453" s="136" t="s">
        <v>948</v>
      </c>
      <c r="AK453" s="136" t="s">
        <v>948</v>
      </c>
      <c r="AL453" s="136" t="s">
        <v>941</v>
      </c>
      <c r="AM453" s="136" t="s">
        <v>948</v>
      </c>
      <c r="AN453" s="136" t="s">
        <v>12391</v>
      </c>
      <c r="AO453" s="136" t="s">
        <v>12392</v>
      </c>
      <c r="AP453" s="136" t="s">
        <v>948</v>
      </c>
      <c r="AQ453" s="136" t="s">
        <v>948</v>
      </c>
      <c r="AR453" s="136" t="s">
        <v>12393</v>
      </c>
      <c r="AS453" s="136" t="s">
        <v>948</v>
      </c>
      <c r="AT453" s="136" t="s">
        <v>12393</v>
      </c>
      <c r="AU453" s="136" t="s">
        <v>941</v>
      </c>
      <c r="AV453" s="136" t="s">
        <v>941</v>
      </c>
      <c r="AW453" s="136" t="s">
        <v>941</v>
      </c>
      <c r="AX453" s="136" t="s">
        <v>12394</v>
      </c>
      <c r="AY453" s="136" t="s">
        <v>12395</v>
      </c>
      <c r="AZ453" s="136" t="s">
        <v>948</v>
      </c>
      <c r="BA453" s="136" t="s">
        <v>12396</v>
      </c>
      <c r="BB453" s="136" t="s">
        <v>948</v>
      </c>
      <c r="BC453" s="136" t="s">
        <v>12396</v>
      </c>
      <c r="BD453" s="136" t="s">
        <v>12397</v>
      </c>
      <c r="BE453" s="136" t="s">
        <v>12398</v>
      </c>
      <c r="BF453" s="136" t="s">
        <v>12399</v>
      </c>
      <c r="BG453" s="136" t="s">
        <v>948</v>
      </c>
      <c r="BH453" s="136" t="s">
        <v>948</v>
      </c>
      <c r="BI453" s="136" t="s">
        <v>948</v>
      </c>
      <c r="BJ453" s="136" t="s">
        <v>12399</v>
      </c>
      <c r="BK453" s="136" t="s">
        <v>941</v>
      </c>
      <c r="BL453" s="136" t="s">
        <v>941</v>
      </c>
      <c r="BM453" s="136" t="s">
        <v>941</v>
      </c>
      <c r="BN453" s="136" t="s">
        <v>941</v>
      </c>
      <c r="BO453" s="136" t="s">
        <v>941</v>
      </c>
      <c r="BP453" s="136" t="s">
        <v>941</v>
      </c>
      <c r="BQ453" s="136" t="s">
        <v>941</v>
      </c>
      <c r="BR453" s="136" t="s">
        <v>941</v>
      </c>
      <c r="BS453" s="136" t="s">
        <v>941</v>
      </c>
      <c r="BT453" s="136" t="s">
        <v>941</v>
      </c>
      <c r="BU453" s="136" t="s">
        <v>941</v>
      </c>
      <c r="BV453" s="136" t="s">
        <v>941</v>
      </c>
      <c r="BW453" s="136" t="s">
        <v>941</v>
      </c>
      <c r="BX453" s="136" t="s">
        <v>941</v>
      </c>
      <c r="BY453" s="136" t="s">
        <v>941</v>
      </c>
      <c r="BZ453" s="136" t="s">
        <v>941</v>
      </c>
      <c r="CA453" s="136" t="s">
        <v>941</v>
      </c>
      <c r="CB453" s="136" t="s">
        <v>948</v>
      </c>
      <c r="CC453" s="136" t="s">
        <v>948</v>
      </c>
      <c r="CD453" s="136" t="s">
        <v>941</v>
      </c>
      <c r="CE453" s="136" t="s">
        <v>948</v>
      </c>
      <c r="CF453" s="136" t="s">
        <v>941</v>
      </c>
      <c r="CG453" s="136" t="s">
        <v>948</v>
      </c>
      <c r="CH453" s="136" t="s">
        <v>948</v>
      </c>
      <c r="CI453" s="136" t="s">
        <v>941</v>
      </c>
      <c r="CJ453" s="136" t="s">
        <v>941</v>
      </c>
      <c r="CK453" s="136" t="s">
        <v>941</v>
      </c>
      <c r="CL453" s="136" t="s">
        <v>941</v>
      </c>
      <c r="CM453" s="136" t="s">
        <v>941</v>
      </c>
      <c r="CN453" s="136" t="s">
        <v>948</v>
      </c>
      <c r="CO453" s="136" t="s">
        <v>540</v>
      </c>
      <c r="CP453" s="136" t="s">
        <v>941</v>
      </c>
      <c r="CQ453" s="136" t="s">
        <v>941</v>
      </c>
      <c r="CR453" s="136" t="s">
        <v>941</v>
      </c>
      <c r="CS453" s="136" t="s">
        <v>941</v>
      </c>
      <c r="CT453" s="136" t="s">
        <v>941</v>
      </c>
      <c r="CU453" s="136" t="s">
        <v>941</v>
      </c>
      <c r="CV453" s="136" t="s">
        <v>941</v>
      </c>
      <c r="CW453" s="136" t="s">
        <v>941</v>
      </c>
      <c r="CX453" s="136" t="s">
        <v>941</v>
      </c>
      <c r="CY453" s="136" t="s">
        <v>941</v>
      </c>
      <c r="CZ453" s="136" t="s">
        <v>941</v>
      </c>
      <c r="DA453" s="136" t="s">
        <v>941</v>
      </c>
      <c r="DB453" s="136" t="s">
        <v>941</v>
      </c>
      <c r="DC453" s="136" t="s">
        <v>941</v>
      </c>
      <c r="DD453" s="136" t="s">
        <v>941</v>
      </c>
      <c r="DE453" s="136" t="s">
        <v>941</v>
      </c>
      <c r="DF453" s="136" t="s">
        <v>941</v>
      </c>
      <c r="DG453" s="136" t="s">
        <v>941</v>
      </c>
      <c r="DH453" s="136" t="s">
        <v>941</v>
      </c>
      <c r="DI453" s="136" t="s">
        <v>941</v>
      </c>
      <c r="DJ453" s="136" t="s">
        <v>1692</v>
      </c>
      <c r="DK453" s="137">
        <v>42783.371527777781</v>
      </c>
      <c r="DL453" s="136" t="s">
        <v>1692</v>
      </c>
      <c r="DM453" s="137">
        <v>42783.451006944444</v>
      </c>
      <c r="DN453" s="133">
        <v>42086.606840277775</v>
      </c>
      <c r="DO453" s="132" t="s">
        <v>957</v>
      </c>
      <c r="DP453" s="133">
        <v>42086.606840277775</v>
      </c>
    </row>
    <row r="454" spans="1:120" ht="188.5" x14ac:dyDescent="0.35">
      <c r="A454" s="135">
        <v>456</v>
      </c>
      <c r="B454" s="136" t="s">
        <v>4364</v>
      </c>
      <c r="C454" s="135">
        <v>168</v>
      </c>
      <c r="D454" s="135" t="b">
        <v>1</v>
      </c>
      <c r="E454" s="136" t="s">
        <v>1196</v>
      </c>
      <c r="F454" s="136" t="s">
        <v>1986</v>
      </c>
      <c r="G454" s="136" t="s">
        <v>1532</v>
      </c>
      <c r="H454" s="136" t="s">
        <v>1987</v>
      </c>
      <c r="I454" s="136" t="s">
        <v>12332</v>
      </c>
      <c r="J454" s="136" t="s">
        <v>1986</v>
      </c>
      <c r="K454" s="136" t="s">
        <v>941</v>
      </c>
      <c r="L454" s="136" t="s">
        <v>1987</v>
      </c>
      <c r="M454" s="136" t="s">
        <v>3978</v>
      </c>
      <c r="N454" s="136" t="s">
        <v>3979</v>
      </c>
      <c r="O454" s="136" t="s">
        <v>12400</v>
      </c>
      <c r="P454" s="136" t="s">
        <v>12401</v>
      </c>
      <c r="Q454" s="136" t="s">
        <v>948</v>
      </c>
      <c r="R454" s="136" t="s">
        <v>948</v>
      </c>
      <c r="S454" s="136" t="s">
        <v>12402</v>
      </c>
      <c r="T454" s="136" t="s">
        <v>12403</v>
      </c>
      <c r="U454" s="136" t="s">
        <v>12404</v>
      </c>
      <c r="V454" s="136" t="s">
        <v>948</v>
      </c>
      <c r="W454" s="136" t="s">
        <v>948</v>
      </c>
      <c r="X454" s="136" t="s">
        <v>948</v>
      </c>
      <c r="Y454" s="136" t="s">
        <v>12405</v>
      </c>
      <c r="Z454" s="136" t="s">
        <v>12406</v>
      </c>
      <c r="AA454" s="136" t="s">
        <v>948</v>
      </c>
      <c r="AB454" s="136" t="s">
        <v>12407</v>
      </c>
      <c r="AC454" s="136" t="s">
        <v>4024</v>
      </c>
      <c r="AD454" s="136" t="s">
        <v>12408</v>
      </c>
      <c r="AE454" s="136" t="s">
        <v>12409</v>
      </c>
      <c r="AF454" s="136" t="s">
        <v>12410</v>
      </c>
      <c r="AG454" s="136" t="s">
        <v>3980</v>
      </c>
      <c r="AH454" s="136" t="s">
        <v>12411</v>
      </c>
      <c r="AI454" s="136" t="s">
        <v>948</v>
      </c>
      <c r="AJ454" s="136" t="s">
        <v>3209</v>
      </c>
      <c r="AK454" s="136" t="s">
        <v>948</v>
      </c>
      <c r="AL454" s="136" t="s">
        <v>941</v>
      </c>
      <c r="AM454" s="136" t="s">
        <v>12412</v>
      </c>
      <c r="AN454" s="136" t="s">
        <v>941</v>
      </c>
      <c r="AO454" s="136" t="s">
        <v>941</v>
      </c>
      <c r="AP454" s="136" t="s">
        <v>941</v>
      </c>
      <c r="AQ454" s="136" t="s">
        <v>941</v>
      </c>
      <c r="AR454" s="136" t="s">
        <v>941</v>
      </c>
      <c r="AS454" s="136" t="s">
        <v>941</v>
      </c>
      <c r="AT454" s="136" t="s">
        <v>941</v>
      </c>
      <c r="AU454" s="136" t="s">
        <v>941</v>
      </c>
      <c r="AV454" s="136" t="s">
        <v>941</v>
      </c>
      <c r="AW454" s="136" t="s">
        <v>941</v>
      </c>
      <c r="AX454" s="136" t="s">
        <v>941</v>
      </c>
      <c r="AY454" s="136" t="s">
        <v>941</v>
      </c>
      <c r="AZ454" s="136" t="s">
        <v>941</v>
      </c>
      <c r="BA454" s="136" t="s">
        <v>941</v>
      </c>
      <c r="BB454" s="136" t="s">
        <v>941</v>
      </c>
      <c r="BC454" s="136" t="s">
        <v>941</v>
      </c>
      <c r="BD454" s="136" t="s">
        <v>941</v>
      </c>
      <c r="BE454" s="136" t="s">
        <v>941</v>
      </c>
      <c r="BF454" s="136" t="s">
        <v>941</v>
      </c>
      <c r="BG454" s="136" t="s">
        <v>941</v>
      </c>
      <c r="BH454" s="136" t="s">
        <v>941</v>
      </c>
      <c r="BI454" s="136" t="s">
        <v>941</v>
      </c>
      <c r="BJ454" s="136" t="s">
        <v>941</v>
      </c>
      <c r="BK454" s="136" t="s">
        <v>1493</v>
      </c>
      <c r="BL454" s="136" t="s">
        <v>1309</v>
      </c>
      <c r="BM454" s="136" t="s">
        <v>941</v>
      </c>
      <c r="BN454" s="136" t="s">
        <v>941</v>
      </c>
      <c r="BO454" s="136" t="s">
        <v>941</v>
      </c>
      <c r="BP454" s="136" t="s">
        <v>941</v>
      </c>
      <c r="BQ454" s="136" t="s">
        <v>941</v>
      </c>
      <c r="BR454" s="136" t="s">
        <v>941</v>
      </c>
      <c r="BS454" s="136" t="s">
        <v>941</v>
      </c>
      <c r="BT454" s="136" t="s">
        <v>941</v>
      </c>
      <c r="BU454" s="136" t="s">
        <v>941</v>
      </c>
      <c r="BV454" s="136" t="s">
        <v>941</v>
      </c>
      <c r="BW454" s="136" t="s">
        <v>941</v>
      </c>
      <c r="BX454" s="136" t="s">
        <v>941</v>
      </c>
      <c r="BY454" s="136" t="s">
        <v>941</v>
      </c>
      <c r="BZ454" s="136" t="s">
        <v>941</v>
      </c>
      <c r="CA454" s="136" t="s">
        <v>941</v>
      </c>
      <c r="CB454" s="136" t="s">
        <v>1310</v>
      </c>
      <c r="CC454" s="136" t="s">
        <v>948</v>
      </c>
      <c r="CD454" s="136" t="s">
        <v>941</v>
      </c>
      <c r="CE454" s="136" t="s">
        <v>948</v>
      </c>
      <c r="CF454" s="136" t="s">
        <v>941</v>
      </c>
      <c r="CG454" s="136" t="s">
        <v>948</v>
      </c>
      <c r="CH454" s="136" t="s">
        <v>948</v>
      </c>
      <c r="CI454" s="136" t="s">
        <v>941</v>
      </c>
      <c r="CJ454" s="136" t="s">
        <v>941</v>
      </c>
      <c r="CK454" s="136" t="s">
        <v>941</v>
      </c>
      <c r="CL454" s="136" t="s">
        <v>941</v>
      </c>
      <c r="CM454" s="136" t="s">
        <v>941</v>
      </c>
      <c r="CN454" s="136" t="s">
        <v>948</v>
      </c>
      <c r="CO454" s="136" t="s">
        <v>540</v>
      </c>
      <c r="CP454" s="136" t="s">
        <v>941</v>
      </c>
      <c r="CQ454" s="136" t="s">
        <v>941</v>
      </c>
      <c r="CR454" s="136" t="s">
        <v>12413</v>
      </c>
      <c r="CS454" s="136" t="s">
        <v>12414</v>
      </c>
      <c r="CT454" s="136" t="s">
        <v>941</v>
      </c>
      <c r="CU454" s="136" t="s">
        <v>941</v>
      </c>
      <c r="CV454" s="136" t="s">
        <v>941</v>
      </c>
      <c r="CW454" s="136" t="s">
        <v>941</v>
      </c>
      <c r="CX454" s="136" t="s">
        <v>941</v>
      </c>
      <c r="CY454" s="136" t="s">
        <v>941</v>
      </c>
      <c r="CZ454" s="136" t="s">
        <v>941</v>
      </c>
      <c r="DA454" s="136" t="s">
        <v>941</v>
      </c>
      <c r="DB454" s="136" t="s">
        <v>941</v>
      </c>
      <c r="DC454" s="136" t="s">
        <v>941</v>
      </c>
      <c r="DD454" s="136" t="s">
        <v>941</v>
      </c>
      <c r="DE454" s="136" t="s">
        <v>941</v>
      </c>
      <c r="DF454" s="136" t="s">
        <v>941</v>
      </c>
      <c r="DG454" s="136" t="s">
        <v>941</v>
      </c>
      <c r="DH454" s="136" t="s">
        <v>941</v>
      </c>
      <c r="DI454" s="136" t="s">
        <v>941</v>
      </c>
      <c r="DJ454" s="136" t="s">
        <v>1692</v>
      </c>
      <c r="DK454" s="137">
        <v>42783.387812499997</v>
      </c>
      <c r="DL454" s="136" t="s">
        <v>1692</v>
      </c>
      <c r="DM454" s="137">
        <v>42802.635740740741</v>
      </c>
      <c r="DN454" s="133">
        <v>42086.606851851851</v>
      </c>
      <c r="DO454" s="132" t="s">
        <v>957</v>
      </c>
      <c r="DP454" s="133">
        <v>42086.606851851851</v>
      </c>
    </row>
    <row r="455" spans="1:120" ht="58" x14ac:dyDescent="0.35">
      <c r="A455" s="135">
        <v>457</v>
      </c>
      <c r="B455" s="136" t="s">
        <v>4364</v>
      </c>
      <c r="C455" s="135">
        <v>312</v>
      </c>
      <c r="D455" s="135" t="b">
        <v>1</v>
      </c>
      <c r="E455" s="136" t="s">
        <v>1196</v>
      </c>
      <c r="F455" s="136" t="s">
        <v>12415</v>
      </c>
      <c r="G455" s="136" t="s">
        <v>981</v>
      </c>
      <c r="H455" s="136" t="s">
        <v>3054</v>
      </c>
      <c r="I455" s="136" t="s">
        <v>941</v>
      </c>
      <c r="J455" s="136" t="s">
        <v>3678</v>
      </c>
      <c r="K455" s="136" t="s">
        <v>941</v>
      </c>
      <c r="L455" s="136" t="s">
        <v>3679</v>
      </c>
      <c r="M455" s="136" t="s">
        <v>4191</v>
      </c>
      <c r="N455" s="136" t="s">
        <v>3680</v>
      </c>
      <c r="O455" s="136" t="s">
        <v>12416</v>
      </c>
      <c r="P455" s="136" t="s">
        <v>12417</v>
      </c>
      <c r="Q455" s="136" t="s">
        <v>948</v>
      </c>
      <c r="R455" s="136" t="s">
        <v>948</v>
      </c>
      <c r="S455" s="136" t="s">
        <v>12418</v>
      </c>
      <c r="T455" s="136" t="s">
        <v>12419</v>
      </c>
      <c r="U455" s="136" t="s">
        <v>12420</v>
      </c>
      <c r="V455" s="136" t="s">
        <v>12421</v>
      </c>
      <c r="W455" s="136" t="s">
        <v>12422</v>
      </c>
      <c r="X455" s="136" t="s">
        <v>12423</v>
      </c>
      <c r="Y455" s="136" t="s">
        <v>12424</v>
      </c>
      <c r="Z455" s="136" t="s">
        <v>12425</v>
      </c>
      <c r="AA455" s="136" t="s">
        <v>948</v>
      </c>
      <c r="AB455" s="136" t="s">
        <v>12426</v>
      </c>
      <c r="AC455" s="136" t="s">
        <v>12427</v>
      </c>
      <c r="AD455" s="136" t="s">
        <v>12428</v>
      </c>
      <c r="AE455" s="136" t="s">
        <v>12429</v>
      </c>
      <c r="AF455" s="136" t="s">
        <v>12430</v>
      </c>
      <c r="AG455" s="136" t="s">
        <v>1156</v>
      </c>
      <c r="AH455" s="136" t="s">
        <v>12431</v>
      </c>
      <c r="AI455" s="136" t="s">
        <v>1601</v>
      </c>
      <c r="AJ455" s="136" t="s">
        <v>1408</v>
      </c>
      <c r="AK455" s="136" t="s">
        <v>1252</v>
      </c>
      <c r="AL455" s="136" t="s">
        <v>941</v>
      </c>
      <c r="AM455" s="136" t="s">
        <v>12432</v>
      </c>
      <c r="AN455" s="136" t="s">
        <v>941</v>
      </c>
      <c r="AO455" s="136" t="s">
        <v>941</v>
      </c>
      <c r="AP455" s="136" t="s">
        <v>941</v>
      </c>
      <c r="AQ455" s="136" t="s">
        <v>941</v>
      </c>
      <c r="AR455" s="136" t="s">
        <v>941</v>
      </c>
      <c r="AS455" s="136" t="s">
        <v>941</v>
      </c>
      <c r="AT455" s="136" t="s">
        <v>941</v>
      </c>
      <c r="AU455" s="136" t="s">
        <v>941</v>
      </c>
      <c r="AV455" s="136" t="s">
        <v>941</v>
      </c>
      <c r="AW455" s="136" t="s">
        <v>941</v>
      </c>
      <c r="AX455" s="136" t="s">
        <v>941</v>
      </c>
      <c r="AY455" s="136" t="s">
        <v>941</v>
      </c>
      <c r="AZ455" s="136" t="s">
        <v>941</v>
      </c>
      <c r="BA455" s="136" t="s">
        <v>941</v>
      </c>
      <c r="BB455" s="136" t="s">
        <v>941</v>
      </c>
      <c r="BC455" s="136" t="s">
        <v>941</v>
      </c>
      <c r="BD455" s="136" t="s">
        <v>941</v>
      </c>
      <c r="BE455" s="136" t="s">
        <v>941</v>
      </c>
      <c r="BF455" s="136" t="s">
        <v>941</v>
      </c>
      <c r="BG455" s="136" t="s">
        <v>941</v>
      </c>
      <c r="BH455" s="136" t="s">
        <v>941</v>
      </c>
      <c r="BI455" s="136" t="s">
        <v>941</v>
      </c>
      <c r="BJ455" s="136" t="s">
        <v>941</v>
      </c>
      <c r="BK455" s="136" t="s">
        <v>12433</v>
      </c>
      <c r="BL455" s="136" t="s">
        <v>941</v>
      </c>
      <c r="BM455" s="136" t="s">
        <v>941</v>
      </c>
      <c r="BN455" s="136" t="s">
        <v>941</v>
      </c>
      <c r="BO455" s="136" t="s">
        <v>941</v>
      </c>
      <c r="BP455" s="136" t="s">
        <v>941</v>
      </c>
      <c r="BQ455" s="136" t="s">
        <v>941</v>
      </c>
      <c r="BR455" s="136" t="s">
        <v>941</v>
      </c>
      <c r="BS455" s="136" t="s">
        <v>941</v>
      </c>
      <c r="BT455" s="136" t="s">
        <v>941</v>
      </c>
      <c r="BU455" s="136" t="s">
        <v>941</v>
      </c>
      <c r="BV455" s="136" t="s">
        <v>941</v>
      </c>
      <c r="BW455" s="136" t="s">
        <v>941</v>
      </c>
      <c r="BX455" s="136" t="s">
        <v>941</v>
      </c>
      <c r="BY455" s="136" t="s">
        <v>941</v>
      </c>
      <c r="BZ455" s="136" t="s">
        <v>941</v>
      </c>
      <c r="CA455" s="136" t="s">
        <v>941</v>
      </c>
      <c r="CB455" s="136" t="s">
        <v>12433</v>
      </c>
      <c r="CC455" s="136" t="s">
        <v>948</v>
      </c>
      <c r="CD455" s="136" t="s">
        <v>941</v>
      </c>
      <c r="CE455" s="136" t="s">
        <v>948</v>
      </c>
      <c r="CF455" s="136" t="s">
        <v>941</v>
      </c>
      <c r="CG455" s="136" t="s">
        <v>948</v>
      </c>
      <c r="CH455" s="136" t="s">
        <v>948</v>
      </c>
      <c r="CI455" s="136" t="s">
        <v>941</v>
      </c>
      <c r="CJ455" s="136" t="s">
        <v>941</v>
      </c>
      <c r="CK455" s="136" t="s">
        <v>941</v>
      </c>
      <c r="CL455" s="136" t="s">
        <v>941</v>
      </c>
      <c r="CM455" s="136" t="s">
        <v>941</v>
      </c>
      <c r="CN455" s="136" t="s">
        <v>948</v>
      </c>
      <c r="CO455" s="136" t="s">
        <v>540</v>
      </c>
      <c r="CP455" s="136" t="s">
        <v>941</v>
      </c>
      <c r="CQ455" s="136" t="s">
        <v>941</v>
      </c>
      <c r="CR455" s="136" t="s">
        <v>941</v>
      </c>
      <c r="CS455" s="136" t="s">
        <v>941</v>
      </c>
      <c r="CT455" s="136" t="s">
        <v>941</v>
      </c>
      <c r="CU455" s="136" t="s">
        <v>941</v>
      </c>
      <c r="CV455" s="136" t="s">
        <v>941</v>
      </c>
      <c r="CW455" s="136" t="s">
        <v>941</v>
      </c>
      <c r="CX455" s="136" t="s">
        <v>941</v>
      </c>
      <c r="CY455" s="136" t="s">
        <v>941</v>
      </c>
      <c r="CZ455" s="136" t="s">
        <v>941</v>
      </c>
      <c r="DA455" s="136" t="s">
        <v>941</v>
      </c>
      <c r="DB455" s="136" t="s">
        <v>941</v>
      </c>
      <c r="DC455" s="136" t="s">
        <v>941</v>
      </c>
      <c r="DD455" s="136" t="s">
        <v>941</v>
      </c>
      <c r="DE455" s="136" t="s">
        <v>941</v>
      </c>
      <c r="DF455" s="136" t="s">
        <v>941</v>
      </c>
      <c r="DG455" s="136" t="s">
        <v>941</v>
      </c>
      <c r="DH455" s="136" t="s">
        <v>941</v>
      </c>
      <c r="DI455" s="136" t="s">
        <v>941</v>
      </c>
      <c r="DJ455" s="136" t="s">
        <v>1353</v>
      </c>
      <c r="DK455" s="137">
        <v>42783.413912037038</v>
      </c>
      <c r="DL455" s="136" t="s">
        <v>1353</v>
      </c>
      <c r="DM455" s="137">
        <v>42783.413912037038</v>
      </c>
      <c r="DN455" s="133">
        <v>42086.606874999998</v>
      </c>
      <c r="DO455" s="132" t="s">
        <v>957</v>
      </c>
      <c r="DP455" s="133">
        <v>42086.606874999998</v>
      </c>
    </row>
    <row r="456" spans="1:120" ht="43.5" x14ac:dyDescent="0.35">
      <c r="A456" s="135">
        <v>458</v>
      </c>
      <c r="B456" s="136" t="s">
        <v>4364</v>
      </c>
      <c r="C456" s="135">
        <v>660</v>
      </c>
      <c r="D456" s="135" t="b">
        <v>1</v>
      </c>
      <c r="E456" s="136" t="s">
        <v>1196</v>
      </c>
      <c r="F456" s="136" t="s">
        <v>12434</v>
      </c>
      <c r="G456" s="136" t="s">
        <v>989</v>
      </c>
      <c r="H456" s="136" t="s">
        <v>1297</v>
      </c>
      <c r="I456" s="136" t="s">
        <v>941</v>
      </c>
      <c r="J456" s="136" t="s">
        <v>12434</v>
      </c>
      <c r="K456" s="136" t="s">
        <v>941</v>
      </c>
      <c r="L456" s="136" t="s">
        <v>1297</v>
      </c>
      <c r="M456" s="136" t="s">
        <v>1298</v>
      </c>
      <c r="N456" s="136" t="s">
        <v>1299</v>
      </c>
      <c r="O456" s="136" t="s">
        <v>12435</v>
      </c>
      <c r="P456" s="136" t="s">
        <v>948</v>
      </c>
      <c r="Q456" s="136" t="s">
        <v>948</v>
      </c>
      <c r="R456" s="136" t="s">
        <v>12436</v>
      </c>
      <c r="S456" s="136" t="s">
        <v>12437</v>
      </c>
      <c r="T456" s="136" t="s">
        <v>12438</v>
      </c>
      <c r="U456" s="136" t="s">
        <v>12439</v>
      </c>
      <c r="V456" s="136" t="s">
        <v>948</v>
      </c>
      <c r="W456" s="136" t="s">
        <v>948</v>
      </c>
      <c r="X456" s="136" t="s">
        <v>948</v>
      </c>
      <c r="Y456" s="136" t="s">
        <v>12440</v>
      </c>
      <c r="Z456" s="136" t="s">
        <v>12441</v>
      </c>
      <c r="AA456" s="136" t="s">
        <v>948</v>
      </c>
      <c r="AB456" s="136" t="s">
        <v>12442</v>
      </c>
      <c r="AC456" s="136" t="s">
        <v>12443</v>
      </c>
      <c r="AD456" s="136" t="s">
        <v>12444</v>
      </c>
      <c r="AE456" s="136" t="s">
        <v>12445</v>
      </c>
      <c r="AF456" s="136" t="s">
        <v>12446</v>
      </c>
      <c r="AG456" s="136" t="s">
        <v>12447</v>
      </c>
      <c r="AH456" s="136" t="s">
        <v>12448</v>
      </c>
      <c r="AI456" s="136" t="s">
        <v>12449</v>
      </c>
      <c r="AJ456" s="136" t="s">
        <v>948</v>
      </c>
      <c r="AK456" s="136" t="s">
        <v>12450</v>
      </c>
      <c r="AL456" s="136" t="s">
        <v>941</v>
      </c>
      <c r="AM456" s="136" t="s">
        <v>12451</v>
      </c>
      <c r="AN456" s="136" t="s">
        <v>941</v>
      </c>
      <c r="AO456" s="136" t="s">
        <v>941</v>
      </c>
      <c r="AP456" s="136" t="s">
        <v>941</v>
      </c>
      <c r="AQ456" s="136" t="s">
        <v>941</v>
      </c>
      <c r="AR456" s="136" t="s">
        <v>941</v>
      </c>
      <c r="AS456" s="136" t="s">
        <v>941</v>
      </c>
      <c r="AT456" s="136" t="s">
        <v>941</v>
      </c>
      <c r="AU456" s="136" t="s">
        <v>941</v>
      </c>
      <c r="AV456" s="136" t="s">
        <v>941</v>
      </c>
      <c r="AW456" s="136" t="s">
        <v>941</v>
      </c>
      <c r="AX456" s="136" t="s">
        <v>941</v>
      </c>
      <c r="AY456" s="136" t="s">
        <v>941</v>
      </c>
      <c r="AZ456" s="136" t="s">
        <v>941</v>
      </c>
      <c r="BA456" s="136" t="s">
        <v>941</v>
      </c>
      <c r="BB456" s="136" t="s">
        <v>941</v>
      </c>
      <c r="BC456" s="136" t="s">
        <v>941</v>
      </c>
      <c r="BD456" s="136" t="s">
        <v>941</v>
      </c>
      <c r="BE456" s="136" t="s">
        <v>941</v>
      </c>
      <c r="BF456" s="136" t="s">
        <v>941</v>
      </c>
      <c r="BG456" s="136" t="s">
        <v>941</v>
      </c>
      <c r="BH456" s="136" t="s">
        <v>941</v>
      </c>
      <c r="BI456" s="136" t="s">
        <v>941</v>
      </c>
      <c r="BJ456" s="136" t="s">
        <v>941</v>
      </c>
      <c r="BK456" s="136" t="s">
        <v>941</v>
      </c>
      <c r="BL456" s="136" t="s">
        <v>941</v>
      </c>
      <c r="BM456" s="136" t="s">
        <v>941</v>
      </c>
      <c r="BN456" s="136" t="s">
        <v>941</v>
      </c>
      <c r="BO456" s="136" t="s">
        <v>941</v>
      </c>
      <c r="BP456" s="136" t="s">
        <v>941</v>
      </c>
      <c r="BQ456" s="136" t="s">
        <v>941</v>
      </c>
      <c r="BR456" s="136" t="s">
        <v>941</v>
      </c>
      <c r="BS456" s="136" t="s">
        <v>941</v>
      </c>
      <c r="BT456" s="136" t="s">
        <v>941</v>
      </c>
      <c r="BU456" s="136" t="s">
        <v>941</v>
      </c>
      <c r="BV456" s="136" t="s">
        <v>941</v>
      </c>
      <c r="BW456" s="136" t="s">
        <v>941</v>
      </c>
      <c r="BX456" s="136" t="s">
        <v>941</v>
      </c>
      <c r="BY456" s="136" t="s">
        <v>941</v>
      </c>
      <c r="BZ456" s="136" t="s">
        <v>941</v>
      </c>
      <c r="CA456" s="136" t="s">
        <v>941</v>
      </c>
      <c r="CB456" s="136" t="s">
        <v>948</v>
      </c>
      <c r="CC456" s="136" t="s">
        <v>948</v>
      </c>
      <c r="CD456" s="136" t="s">
        <v>941</v>
      </c>
      <c r="CE456" s="136" t="s">
        <v>948</v>
      </c>
      <c r="CF456" s="136" t="s">
        <v>941</v>
      </c>
      <c r="CG456" s="136" t="s">
        <v>948</v>
      </c>
      <c r="CH456" s="136" t="s">
        <v>948</v>
      </c>
      <c r="CI456" s="136" t="s">
        <v>941</v>
      </c>
      <c r="CJ456" s="136" t="s">
        <v>941</v>
      </c>
      <c r="CK456" s="136" t="s">
        <v>941</v>
      </c>
      <c r="CL456" s="136" t="s">
        <v>941</v>
      </c>
      <c r="CM456" s="136" t="s">
        <v>941</v>
      </c>
      <c r="CN456" s="136" t="s">
        <v>948</v>
      </c>
      <c r="CO456" s="136" t="s">
        <v>540</v>
      </c>
      <c r="CP456" s="136" t="s">
        <v>941</v>
      </c>
      <c r="CQ456" s="136" t="s">
        <v>941</v>
      </c>
      <c r="CR456" s="136" t="s">
        <v>941</v>
      </c>
      <c r="CS456" s="136" t="s">
        <v>941</v>
      </c>
      <c r="CT456" s="136" t="s">
        <v>941</v>
      </c>
      <c r="CU456" s="136" t="s">
        <v>941</v>
      </c>
      <c r="CV456" s="136" t="s">
        <v>941</v>
      </c>
      <c r="CW456" s="136" t="s">
        <v>941</v>
      </c>
      <c r="CX456" s="136" t="s">
        <v>941</v>
      </c>
      <c r="CY456" s="136" t="s">
        <v>941</v>
      </c>
      <c r="CZ456" s="136" t="s">
        <v>941</v>
      </c>
      <c r="DA456" s="136" t="s">
        <v>941</v>
      </c>
      <c r="DB456" s="136" t="s">
        <v>941</v>
      </c>
      <c r="DC456" s="136" t="s">
        <v>941</v>
      </c>
      <c r="DD456" s="136" t="s">
        <v>941</v>
      </c>
      <c r="DE456" s="136" t="s">
        <v>941</v>
      </c>
      <c r="DF456" s="136" t="s">
        <v>941</v>
      </c>
      <c r="DG456" s="136" t="s">
        <v>941</v>
      </c>
      <c r="DH456" s="136" t="s">
        <v>941</v>
      </c>
      <c r="DI456" s="136" t="s">
        <v>941</v>
      </c>
      <c r="DJ456" s="136" t="s">
        <v>1692</v>
      </c>
      <c r="DK456" s="137">
        <v>42783.527060185188</v>
      </c>
      <c r="DL456" s="136" t="s">
        <v>1692</v>
      </c>
      <c r="DM456" s="137">
        <v>42783.527060185188</v>
      </c>
      <c r="DN456" s="133">
        <v>42086.606898148151</v>
      </c>
      <c r="DO456" s="132" t="s">
        <v>957</v>
      </c>
      <c r="DP456" s="133">
        <v>42086.606898148151</v>
      </c>
    </row>
    <row r="457" spans="1:120" ht="58" x14ac:dyDescent="0.35">
      <c r="A457" s="135">
        <v>459</v>
      </c>
      <c r="B457" s="136" t="s">
        <v>4364</v>
      </c>
      <c r="C457" s="135">
        <v>292</v>
      </c>
      <c r="D457" s="135" t="b">
        <v>1</v>
      </c>
      <c r="E457" s="136" t="s">
        <v>941</v>
      </c>
      <c r="F457" s="136" t="s">
        <v>3658</v>
      </c>
      <c r="G457" s="136" t="s">
        <v>1427</v>
      </c>
      <c r="H457" s="136" t="s">
        <v>3659</v>
      </c>
      <c r="I457" s="136" t="s">
        <v>4683</v>
      </c>
      <c r="J457" s="136" t="s">
        <v>3660</v>
      </c>
      <c r="K457" s="136" t="s">
        <v>304</v>
      </c>
      <c r="L457" s="136" t="s">
        <v>3661</v>
      </c>
      <c r="M457" s="136" t="s">
        <v>3662</v>
      </c>
      <c r="N457" s="136" t="s">
        <v>3663</v>
      </c>
      <c r="O457" s="136" t="s">
        <v>12452</v>
      </c>
      <c r="P457" s="136" t="s">
        <v>3664</v>
      </c>
      <c r="Q457" s="136" t="s">
        <v>948</v>
      </c>
      <c r="R457" s="136" t="s">
        <v>948</v>
      </c>
      <c r="S457" s="136" t="s">
        <v>12453</v>
      </c>
      <c r="T457" s="136" t="s">
        <v>12454</v>
      </c>
      <c r="U457" s="136" t="s">
        <v>12455</v>
      </c>
      <c r="V457" s="136" t="s">
        <v>12456</v>
      </c>
      <c r="W457" s="136" t="s">
        <v>12457</v>
      </c>
      <c r="X457" s="136" t="s">
        <v>12458</v>
      </c>
      <c r="Y457" s="136" t="s">
        <v>12459</v>
      </c>
      <c r="Z457" s="136" t="s">
        <v>12460</v>
      </c>
      <c r="AA457" s="136" t="s">
        <v>12461</v>
      </c>
      <c r="AB457" s="136" t="s">
        <v>12462</v>
      </c>
      <c r="AC457" s="136" t="s">
        <v>948</v>
      </c>
      <c r="AD457" s="136" t="s">
        <v>12462</v>
      </c>
      <c r="AE457" s="136" t="s">
        <v>12463</v>
      </c>
      <c r="AF457" s="136" t="s">
        <v>12464</v>
      </c>
      <c r="AG457" s="136" t="s">
        <v>2461</v>
      </c>
      <c r="AH457" s="136" t="s">
        <v>12465</v>
      </c>
      <c r="AI457" s="136" t="s">
        <v>1021</v>
      </c>
      <c r="AJ457" s="136" t="s">
        <v>3025</v>
      </c>
      <c r="AK457" s="136" t="s">
        <v>948</v>
      </c>
      <c r="AL457" s="136" t="s">
        <v>941</v>
      </c>
      <c r="AM457" s="136" t="s">
        <v>12466</v>
      </c>
      <c r="AN457" s="136" t="s">
        <v>941</v>
      </c>
      <c r="AO457" s="136" t="s">
        <v>941</v>
      </c>
      <c r="AP457" s="136" t="s">
        <v>941</v>
      </c>
      <c r="AQ457" s="136" t="s">
        <v>941</v>
      </c>
      <c r="AR457" s="136" t="s">
        <v>941</v>
      </c>
      <c r="AS457" s="136" t="s">
        <v>941</v>
      </c>
      <c r="AT457" s="136" t="s">
        <v>941</v>
      </c>
      <c r="AU457" s="136" t="s">
        <v>941</v>
      </c>
      <c r="AV457" s="136" t="s">
        <v>941</v>
      </c>
      <c r="AW457" s="136" t="s">
        <v>941</v>
      </c>
      <c r="AX457" s="136" t="s">
        <v>941</v>
      </c>
      <c r="AY457" s="136" t="s">
        <v>941</v>
      </c>
      <c r="AZ457" s="136" t="s">
        <v>941</v>
      </c>
      <c r="BA457" s="136" t="s">
        <v>941</v>
      </c>
      <c r="BB457" s="136" t="s">
        <v>941</v>
      </c>
      <c r="BC457" s="136" t="s">
        <v>941</v>
      </c>
      <c r="BD457" s="136" t="s">
        <v>941</v>
      </c>
      <c r="BE457" s="136" t="s">
        <v>941</v>
      </c>
      <c r="BF457" s="136" t="s">
        <v>941</v>
      </c>
      <c r="BG457" s="136" t="s">
        <v>941</v>
      </c>
      <c r="BH457" s="136" t="s">
        <v>941</v>
      </c>
      <c r="BI457" s="136" t="s">
        <v>941</v>
      </c>
      <c r="BJ457" s="136" t="s">
        <v>941</v>
      </c>
      <c r="BK457" s="136" t="s">
        <v>941</v>
      </c>
      <c r="BL457" s="136" t="s">
        <v>941</v>
      </c>
      <c r="BM457" s="136" t="s">
        <v>941</v>
      </c>
      <c r="BN457" s="136" t="s">
        <v>941</v>
      </c>
      <c r="BO457" s="136" t="s">
        <v>941</v>
      </c>
      <c r="BP457" s="136" t="s">
        <v>941</v>
      </c>
      <c r="BQ457" s="136" t="s">
        <v>941</v>
      </c>
      <c r="BR457" s="136" t="s">
        <v>941</v>
      </c>
      <c r="BS457" s="136" t="s">
        <v>941</v>
      </c>
      <c r="BT457" s="136" t="s">
        <v>941</v>
      </c>
      <c r="BU457" s="136" t="s">
        <v>941</v>
      </c>
      <c r="BV457" s="136" t="s">
        <v>941</v>
      </c>
      <c r="BW457" s="136" t="s">
        <v>941</v>
      </c>
      <c r="BX457" s="136" t="s">
        <v>941</v>
      </c>
      <c r="BY457" s="136" t="s">
        <v>941</v>
      </c>
      <c r="BZ457" s="136" t="s">
        <v>941</v>
      </c>
      <c r="CA457" s="136" t="s">
        <v>941</v>
      </c>
      <c r="CB457" s="136" t="s">
        <v>948</v>
      </c>
      <c r="CC457" s="136" t="s">
        <v>948</v>
      </c>
      <c r="CD457" s="136" t="s">
        <v>941</v>
      </c>
      <c r="CE457" s="136" t="s">
        <v>948</v>
      </c>
      <c r="CF457" s="136" t="s">
        <v>941</v>
      </c>
      <c r="CG457" s="136" t="s">
        <v>948</v>
      </c>
      <c r="CH457" s="136" t="s">
        <v>948</v>
      </c>
      <c r="CI457" s="136" t="s">
        <v>941</v>
      </c>
      <c r="CJ457" s="136" t="s">
        <v>941</v>
      </c>
      <c r="CK457" s="136" t="s">
        <v>941</v>
      </c>
      <c r="CL457" s="136" t="s">
        <v>941</v>
      </c>
      <c r="CM457" s="136" t="s">
        <v>941</v>
      </c>
      <c r="CN457" s="136" t="s">
        <v>948</v>
      </c>
      <c r="CO457" s="136" t="s">
        <v>540</v>
      </c>
      <c r="CP457" s="136" t="s">
        <v>941</v>
      </c>
      <c r="CQ457" s="136" t="s">
        <v>941</v>
      </c>
      <c r="CR457" s="136" t="s">
        <v>941</v>
      </c>
      <c r="CS457" s="136" t="s">
        <v>941</v>
      </c>
      <c r="CT457" s="136" t="s">
        <v>941</v>
      </c>
      <c r="CU457" s="136" t="s">
        <v>941</v>
      </c>
      <c r="CV457" s="136" t="s">
        <v>941</v>
      </c>
      <c r="CW457" s="136" t="s">
        <v>941</v>
      </c>
      <c r="CX457" s="136" t="s">
        <v>941</v>
      </c>
      <c r="CY457" s="136" t="s">
        <v>941</v>
      </c>
      <c r="CZ457" s="136" t="s">
        <v>941</v>
      </c>
      <c r="DA457" s="136" t="s">
        <v>941</v>
      </c>
      <c r="DB457" s="136" t="s">
        <v>941</v>
      </c>
      <c r="DC457" s="136" t="s">
        <v>941</v>
      </c>
      <c r="DD457" s="136" t="s">
        <v>941</v>
      </c>
      <c r="DE457" s="136" t="s">
        <v>941</v>
      </c>
      <c r="DF457" s="136" t="s">
        <v>941</v>
      </c>
      <c r="DG457" s="136" t="s">
        <v>941</v>
      </c>
      <c r="DH457" s="136" t="s">
        <v>941</v>
      </c>
      <c r="DI457" s="136" t="s">
        <v>941</v>
      </c>
      <c r="DJ457" s="136" t="s">
        <v>1353</v>
      </c>
      <c r="DK457" s="137">
        <v>42783.579016203701</v>
      </c>
      <c r="DL457" s="136" t="s">
        <v>1353</v>
      </c>
      <c r="DM457" s="137">
        <v>42783.579016203701</v>
      </c>
      <c r="DN457" s="133">
        <v>42086.606921296298</v>
      </c>
      <c r="DO457" s="132" t="s">
        <v>957</v>
      </c>
      <c r="DP457" s="133">
        <v>42086.606921296298</v>
      </c>
    </row>
    <row r="458" spans="1:120" ht="58" x14ac:dyDescent="0.35">
      <c r="A458" s="135">
        <v>460</v>
      </c>
      <c r="B458" s="136" t="s">
        <v>4364</v>
      </c>
      <c r="C458" s="135">
        <v>111</v>
      </c>
      <c r="D458" s="135" t="b">
        <v>1</v>
      </c>
      <c r="E458" s="136" t="s">
        <v>941</v>
      </c>
      <c r="F458" s="136" t="s">
        <v>3311</v>
      </c>
      <c r="G458" s="136" t="s">
        <v>2699</v>
      </c>
      <c r="H458" s="136" t="s">
        <v>4008</v>
      </c>
      <c r="I458" s="136" t="s">
        <v>6209</v>
      </c>
      <c r="J458" s="136" t="s">
        <v>3311</v>
      </c>
      <c r="K458" s="136" t="s">
        <v>470</v>
      </c>
      <c r="L458" s="136" t="s">
        <v>4008</v>
      </c>
      <c r="M458" s="136" t="s">
        <v>4009</v>
      </c>
      <c r="N458" s="136" t="s">
        <v>4010</v>
      </c>
      <c r="O458" s="136" t="s">
        <v>12467</v>
      </c>
      <c r="P458" s="136" t="s">
        <v>12468</v>
      </c>
      <c r="Q458" s="136" t="s">
        <v>12469</v>
      </c>
      <c r="R458" s="136" t="s">
        <v>12470</v>
      </c>
      <c r="S458" s="136" t="s">
        <v>12471</v>
      </c>
      <c r="T458" s="136" t="s">
        <v>12472</v>
      </c>
      <c r="U458" s="136" t="s">
        <v>12473</v>
      </c>
      <c r="V458" s="136" t="s">
        <v>4011</v>
      </c>
      <c r="W458" s="136" t="s">
        <v>4012</v>
      </c>
      <c r="X458" s="136" t="s">
        <v>4013</v>
      </c>
      <c r="Y458" s="136" t="s">
        <v>12474</v>
      </c>
      <c r="Z458" s="136" t="s">
        <v>12475</v>
      </c>
      <c r="AA458" s="136" t="s">
        <v>12476</v>
      </c>
      <c r="AB458" s="136" t="s">
        <v>12477</v>
      </c>
      <c r="AC458" s="136" t="s">
        <v>12478</v>
      </c>
      <c r="AD458" s="136" t="s">
        <v>12479</v>
      </c>
      <c r="AE458" s="136" t="s">
        <v>12480</v>
      </c>
      <c r="AF458" s="136" t="s">
        <v>12481</v>
      </c>
      <c r="AG458" s="136" t="s">
        <v>2148</v>
      </c>
      <c r="AH458" s="136" t="s">
        <v>12482</v>
      </c>
      <c r="AI458" s="136" t="s">
        <v>948</v>
      </c>
      <c r="AJ458" s="136" t="s">
        <v>12483</v>
      </c>
      <c r="AK458" s="136" t="s">
        <v>948</v>
      </c>
      <c r="AL458" s="136" t="s">
        <v>941</v>
      </c>
      <c r="AM458" s="136" t="s">
        <v>12484</v>
      </c>
      <c r="AN458" s="136" t="s">
        <v>941</v>
      </c>
      <c r="AO458" s="136" t="s">
        <v>941</v>
      </c>
      <c r="AP458" s="136" t="s">
        <v>941</v>
      </c>
      <c r="AQ458" s="136" t="s">
        <v>941</v>
      </c>
      <c r="AR458" s="136" t="s">
        <v>941</v>
      </c>
      <c r="AS458" s="136" t="s">
        <v>941</v>
      </c>
      <c r="AT458" s="136" t="s">
        <v>941</v>
      </c>
      <c r="AU458" s="136" t="s">
        <v>941</v>
      </c>
      <c r="AV458" s="136" t="s">
        <v>941</v>
      </c>
      <c r="AW458" s="136" t="s">
        <v>941</v>
      </c>
      <c r="AX458" s="136" t="s">
        <v>941</v>
      </c>
      <c r="AY458" s="136" t="s">
        <v>941</v>
      </c>
      <c r="AZ458" s="136" t="s">
        <v>941</v>
      </c>
      <c r="BA458" s="136" t="s">
        <v>941</v>
      </c>
      <c r="BB458" s="136" t="s">
        <v>941</v>
      </c>
      <c r="BC458" s="136" t="s">
        <v>941</v>
      </c>
      <c r="BD458" s="136" t="s">
        <v>941</v>
      </c>
      <c r="BE458" s="136" t="s">
        <v>941</v>
      </c>
      <c r="BF458" s="136" t="s">
        <v>941</v>
      </c>
      <c r="BG458" s="136" t="s">
        <v>941</v>
      </c>
      <c r="BH458" s="136" t="s">
        <v>941</v>
      </c>
      <c r="BI458" s="136" t="s">
        <v>941</v>
      </c>
      <c r="BJ458" s="136" t="s">
        <v>941</v>
      </c>
      <c r="BK458" s="136" t="s">
        <v>1095</v>
      </c>
      <c r="BL458" s="136" t="s">
        <v>941</v>
      </c>
      <c r="BM458" s="136" t="s">
        <v>941</v>
      </c>
      <c r="BN458" s="136" t="s">
        <v>941</v>
      </c>
      <c r="BO458" s="136" t="s">
        <v>941</v>
      </c>
      <c r="BP458" s="136" t="s">
        <v>941</v>
      </c>
      <c r="BQ458" s="136" t="s">
        <v>941</v>
      </c>
      <c r="BR458" s="136" t="s">
        <v>941</v>
      </c>
      <c r="BS458" s="136" t="s">
        <v>941</v>
      </c>
      <c r="BT458" s="136" t="s">
        <v>941</v>
      </c>
      <c r="BU458" s="136" t="s">
        <v>941</v>
      </c>
      <c r="BV458" s="136" t="s">
        <v>941</v>
      </c>
      <c r="BW458" s="136" t="s">
        <v>941</v>
      </c>
      <c r="BX458" s="136" t="s">
        <v>941</v>
      </c>
      <c r="BY458" s="136" t="s">
        <v>941</v>
      </c>
      <c r="BZ458" s="136" t="s">
        <v>941</v>
      </c>
      <c r="CA458" s="136" t="s">
        <v>941</v>
      </c>
      <c r="CB458" s="136" t="s">
        <v>1095</v>
      </c>
      <c r="CC458" s="136" t="s">
        <v>948</v>
      </c>
      <c r="CD458" s="136" t="s">
        <v>941</v>
      </c>
      <c r="CE458" s="136" t="s">
        <v>948</v>
      </c>
      <c r="CF458" s="136" t="s">
        <v>941</v>
      </c>
      <c r="CG458" s="136" t="s">
        <v>948</v>
      </c>
      <c r="CH458" s="136" t="s">
        <v>948</v>
      </c>
      <c r="CI458" s="136" t="s">
        <v>941</v>
      </c>
      <c r="CJ458" s="136" t="s">
        <v>941</v>
      </c>
      <c r="CK458" s="136" t="s">
        <v>941</v>
      </c>
      <c r="CL458" s="136" t="s">
        <v>941</v>
      </c>
      <c r="CM458" s="136" t="s">
        <v>941</v>
      </c>
      <c r="CN458" s="136" t="s">
        <v>948</v>
      </c>
      <c r="CO458" s="136" t="s">
        <v>540</v>
      </c>
      <c r="CP458" s="136" t="s">
        <v>941</v>
      </c>
      <c r="CQ458" s="136" t="s">
        <v>941</v>
      </c>
      <c r="CR458" s="136" t="s">
        <v>941</v>
      </c>
      <c r="CS458" s="136" t="s">
        <v>941</v>
      </c>
      <c r="CT458" s="136" t="s">
        <v>941</v>
      </c>
      <c r="CU458" s="136" t="s">
        <v>941</v>
      </c>
      <c r="CV458" s="136" t="s">
        <v>941</v>
      </c>
      <c r="CW458" s="136" t="s">
        <v>941</v>
      </c>
      <c r="CX458" s="136" t="s">
        <v>941</v>
      </c>
      <c r="CY458" s="136" t="s">
        <v>941</v>
      </c>
      <c r="CZ458" s="136" t="s">
        <v>941</v>
      </c>
      <c r="DA458" s="136" t="s">
        <v>941</v>
      </c>
      <c r="DB458" s="136" t="s">
        <v>941</v>
      </c>
      <c r="DC458" s="136" t="s">
        <v>941</v>
      </c>
      <c r="DD458" s="136" t="s">
        <v>941</v>
      </c>
      <c r="DE458" s="136" t="s">
        <v>941</v>
      </c>
      <c r="DF458" s="136" t="s">
        <v>941</v>
      </c>
      <c r="DG458" s="136" t="s">
        <v>941</v>
      </c>
      <c r="DH458" s="136" t="s">
        <v>941</v>
      </c>
      <c r="DI458" s="136" t="s">
        <v>941</v>
      </c>
      <c r="DJ458" s="136" t="s">
        <v>1692</v>
      </c>
      <c r="DK458" s="137">
        <v>42783.657546296294</v>
      </c>
      <c r="DL458" s="136" t="s">
        <v>1692</v>
      </c>
      <c r="DM458" s="137">
        <v>42783.657546296294</v>
      </c>
      <c r="DN458" s="133">
        <v>42086.606944444444</v>
      </c>
      <c r="DO458" s="132" t="s">
        <v>957</v>
      </c>
      <c r="DP458" s="133">
        <v>42086.606944444444</v>
      </c>
    </row>
    <row r="459" spans="1:120" ht="29" x14ac:dyDescent="0.35">
      <c r="A459" s="135">
        <v>461</v>
      </c>
      <c r="B459" s="136" t="s">
        <v>4364</v>
      </c>
      <c r="C459" s="135">
        <v>458</v>
      </c>
      <c r="D459" s="135" t="b">
        <v>1</v>
      </c>
      <c r="E459" s="136" t="s">
        <v>1196</v>
      </c>
      <c r="F459" s="136" t="s">
        <v>2257</v>
      </c>
      <c r="G459" s="136" t="s">
        <v>981</v>
      </c>
      <c r="H459" s="136" t="s">
        <v>2258</v>
      </c>
      <c r="I459" s="136" t="s">
        <v>941</v>
      </c>
      <c r="J459" s="136" t="s">
        <v>12485</v>
      </c>
      <c r="K459" s="136" t="s">
        <v>941</v>
      </c>
      <c r="L459" s="136" t="s">
        <v>12486</v>
      </c>
      <c r="M459" s="136" t="s">
        <v>941</v>
      </c>
      <c r="N459" s="136" t="s">
        <v>941</v>
      </c>
      <c r="O459" s="136" t="s">
        <v>12487</v>
      </c>
      <c r="P459" s="136" t="s">
        <v>12488</v>
      </c>
      <c r="Q459" s="136" t="s">
        <v>948</v>
      </c>
      <c r="R459" s="136" t="s">
        <v>948</v>
      </c>
      <c r="S459" s="136" t="s">
        <v>12489</v>
      </c>
      <c r="T459" s="136" t="s">
        <v>12490</v>
      </c>
      <c r="U459" s="136" t="s">
        <v>12491</v>
      </c>
      <c r="V459" s="136" t="s">
        <v>12492</v>
      </c>
      <c r="W459" s="136" t="s">
        <v>12493</v>
      </c>
      <c r="X459" s="136" t="s">
        <v>12494</v>
      </c>
      <c r="Y459" s="136" t="s">
        <v>12495</v>
      </c>
      <c r="Z459" s="136" t="s">
        <v>12496</v>
      </c>
      <c r="AA459" s="136" t="s">
        <v>12497</v>
      </c>
      <c r="AB459" s="136" t="s">
        <v>12498</v>
      </c>
      <c r="AC459" s="136" t="s">
        <v>4206</v>
      </c>
      <c r="AD459" s="136" t="s">
        <v>12499</v>
      </c>
      <c r="AE459" s="136" t="s">
        <v>12500</v>
      </c>
      <c r="AF459" s="136" t="s">
        <v>12501</v>
      </c>
      <c r="AG459" s="136" t="s">
        <v>987</v>
      </c>
      <c r="AH459" s="136" t="s">
        <v>12502</v>
      </c>
      <c r="AI459" s="136" t="s">
        <v>12503</v>
      </c>
      <c r="AJ459" s="136" t="s">
        <v>1018</v>
      </c>
      <c r="AK459" s="136" t="s">
        <v>948</v>
      </c>
      <c r="AL459" s="136" t="s">
        <v>941</v>
      </c>
      <c r="AM459" s="136" t="s">
        <v>12504</v>
      </c>
      <c r="AN459" s="136" t="s">
        <v>941</v>
      </c>
      <c r="AO459" s="136" t="s">
        <v>941</v>
      </c>
      <c r="AP459" s="136" t="s">
        <v>941</v>
      </c>
      <c r="AQ459" s="136" t="s">
        <v>941</v>
      </c>
      <c r="AR459" s="136" t="s">
        <v>941</v>
      </c>
      <c r="AS459" s="136" t="s">
        <v>941</v>
      </c>
      <c r="AT459" s="136" t="s">
        <v>941</v>
      </c>
      <c r="AU459" s="136" t="s">
        <v>941</v>
      </c>
      <c r="AV459" s="136" t="s">
        <v>941</v>
      </c>
      <c r="AW459" s="136" t="s">
        <v>941</v>
      </c>
      <c r="AX459" s="136" t="s">
        <v>941</v>
      </c>
      <c r="AY459" s="136" t="s">
        <v>941</v>
      </c>
      <c r="AZ459" s="136" t="s">
        <v>941</v>
      </c>
      <c r="BA459" s="136" t="s">
        <v>941</v>
      </c>
      <c r="BB459" s="136" t="s">
        <v>941</v>
      </c>
      <c r="BC459" s="136" t="s">
        <v>941</v>
      </c>
      <c r="BD459" s="136" t="s">
        <v>941</v>
      </c>
      <c r="BE459" s="136" t="s">
        <v>941</v>
      </c>
      <c r="BF459" s="136" t="s">
        <v>941</v>
      </c>
      <c r="BG459" s="136" t="s">
        <v>941</v>
      </c>
      <c r="BH459" s="136" t="s">
        <v>941</v>
      </c>
      <c r="BI459" s="136" t="s">
        <v>941</v>
      </c>
      <c r="BJ459" s="136" t="s">
        <v>941</v>
      </c>
      <c r="BK459" s="136" t="s">
        <v>941</v>
      </c>
      <c r="BL459" s="136" t="s">
        <v>941</v>
      </c>
      <c r="BM459" s="136" t="s">
        <v>941</v>
      </c>
      <c r="BN459" s="136" t="s">
        <v>941</v>
      </c>
      <c r="BO459" s="136" t="s">
        <v>941</v>
      </c>
      <c r="BP459" s="136" t="s">
        <v>941</v>
      </c>
      <c r="BQ459" s="136" t="s">
        <v>941</v>
      </c>
      <c r="BR459" s="136" t="s">
        <v>941</v>
      </c>
      <c r="BS459" s="136" t="s">
        <v>941</v>
      </c>
      <c r="BT459" s="136" t="s">
        <v>941</v>
      </c>
      <c r="BU459" s="136" t="s">
        <v>941</v>
      </c>
      <c r="BV459" s="136" t="s">
        <v>941</v>
      </c>
      <c r="BW459" s="136" t="s">
        <v>941</v>
      </c>
      <c r="BX459" s="136" t="s">
        <v>941</v>
      </c>
      <c r="BY459" s="136" t="s">
        <v>941</v>
      </c>
      <c r="BZ459" s="136" t="s">
        <v>941</v>
      </c>
      <c r="CA459" s="136" t="s">
        <v>941</v>
      </c>
      <c r="CB459" s="136" t="s">
        <v>948</v>
      </c>
      <c r="CC459" s="136" t="s">
        <v>948</v>
      </c>
      <c r="CD459" s="136" t="s">
        <v>941</v>
      </c>
      <c r="CE459" s="136" t="s">
        <v>948</v>
      </c>
      <c r="CF459" s="136" t="s">
        <v>941</v>
      </c>
      <c r="CG459" s="136" t="s">
        <v>948</v>
      </c>
      <c r="CH459" s="136" t="s">
        <v>948</v>
      </c>
      <c r="CI459" s="136" t="s">
        <v>941</v>
      </c>
      <c r="CJ459" s="136" t="s">
        <v>941</v>
      </c>
      <c r="CK459" s="136" t="s">
        <v>941</v>
      </c>
      <c r="CL459" s="136" t="s">
        <v>941</v>
      </c>
      <c r="CM459" s="136" t="s">
        <v>941</v>
      </c>
      <c r="CN459" s="136" t="s">
        <v>948</v>
      </c>
      <c r="CO459" s="136" t="s">
        <v>540</v>
      </c>
      <c r="CP459" s="136" t="s">
        <v>941</v>
      </c>
      <c r="CQ459" s="136" t="s">
        <v>941</v>
      </c>
      <c r="CR459" s="136" t="s">
        <v>941</v>
      </c>
      <c r="CS459" s="136" t="s">
        <v>941</v>
      </c>
      <c r="CT459" s="136" t="s">
        <v>941</v>
      </c>
      <c r="CU459" s="136" t="s">
        <v>941</v>
      </c>
      <c r="CV459" s="136" t="s">
        <v>941</v>
      </c>
      <c r="CW459" s="136" t="s">
        <v>941</v>
      </c>
      <c r="CX459" s="136" t="s">
        <v>941</v>
      </c>
      <c r="CY459" s="136" t="s">
        <v>941</v>
      </c>
      <c r="CZ459" s="136" t="s">
        <v>941</v>
      </c>
      <c r="DA459" s="136" t="s">
        <v>941</v>
      </c>
      <c r="DB459" s="136" t="s">
        <v>941</v>
      </c>
      <c r="DC459" s="136" t="s">
        <v>941</v>
      </c>
      <c r="DD459" s="136" t="s">
        <v>941</v>
      </c>
      <c r="DE459" s="136" t="s">
        <v>941</v>
      </c>
      <c r="DF459" s="136" t="s">
        <v>941</v>
      </c>
      <c r="DG459" s="136" t="s">
        <v>941</v>
      </c>
      <c r="DH459" s="136" t="s">
        <v>941</v>
      </c>
      <c r="DI459" s="136" t="s">
        <v>941</v>
      </c>
      <c r="DJ459" s="136" t="s">
        <v>1692</v>
      </c>
      <c r="DK459" s="137">
        <v>42786.419305555559</v>
      </c>
      <c r="DL459" s="136" t="s">
        <v>1692</v>
      </c>
      <c r="DM459" s="137">
        <v>42786.419305555559</v>
      </c>
      <c r="DN459" s="133">
        <v>42086.606956018521</v>
      </c>
      <c r="DO459" s="132" t="s">
        <v>1111</v>
      </c>
      <c r="DP459" s="133">
        <v>42086.641087962962</v>
      </c>
    </row>
    <row r="460" spans="1:120" ht="58" x14ac:dyDescent="0.35">
      <c r="A460" s="135">
        <v>462</v>
      </c>
      <c r="B460" s="136" t="s">
        <v>4364</v>
      </c>
      <c r="C460" s="135">
        <v>626</v>
      </c>
      <c r="D460" s="135" t="b">
        <v>1</v>
      </c>
      <c r="E460" s="136" t="s">
        <v>941</v>
      </c>
      <c r="F460" s="136" t="s">
        <v>1753</v>
      </c>
      <c r="G460" s="136" t="s">
        <v>943</v>
      </c>
      <c r="H460" s="136" t="s">
        <v>1754</v>
      </c>
      <c r="I460" s="136" t="s">
        <v>3380</v>
      </c>
      <c r="J460" s="136" t="s">
        <v>1755</v>
      </c>
      <c r="K460" s="136" t="s">
        <v>353</v>
      </c>
      <c r="L460" s="136" t="s">
        <v>1757</v>
      </c>
      <c r="M460" s="136" t="s">
        <v>1758</v>
      </c>
      <c r="N460" s="136" t="s">
        <v>1759</v>
      </c>
      <c r="O460" s="136" t="s">
        <v>12505</v>
      </c>
      <c r="P460" s="136" t="s">
        <v>1760</v>
      </c>
      <c r="Q460" s="136" t="s">
        <v>1761</v>
      </c>
      <c r="R460" s="136" t="s">
        <v>948</v>
      </c>
      <c r="S460" s="136" t="s">
        <v>12506</v>
      </c>
      <c r="T460" s="136" t="s">
        <v>12507</v>
      </c>
      <c r="U460" s="136" t="s">
        <v>12508</v>
      </c>
      <c r="V460" s="136" t="s">
        <v>1762</v>
      </c>
      <c r="W460" s="136" t="s">
        <v>1763</v>
      </c>
      <c r="X460" s="136" t="s">
        <v>1764</v>
      </c>
      <c r="Y460" s="136" t="s">
        <v>12509</v>
      </c>
      <c r="Z460" s="136" t="s">
        <v>12510</v>
      </c>
      <c r="AA460" s="136" t="s">
        <v>12511</v>
      </c>
      <c r="AB460" s="136" t="s">
        <v>12512</v>
      </c>
      <c r="AC460" s="136" t="s">
        <v>12513</v>
      </c>
      <c r="AD460" s="136" t="s">
        <v>12514</v>
      </c>
      <c r="AE460" s="136" t="s">
        <v>12515</v>
      </c>
      <c r="AF460" s="136" t="s">
        <v>12516</v>
      </c>
      <c r="AG460" s="136" t="s">
        <v>4025</v>
      </c>
      <c r="AH460" s="136" t="s">
        <v>12517</v>
      </c>
      <c r="AI460" s="136" t="s">
        <v>948</v>
      </c>
      <c r="AJ460" s="136" t="s">
        <v>2033</v>
      </c>
      <c r="AK460" s="136" t="s">
        <v>948</v>
      </c>
      <c r="AL460" s="136" t="s">
        <v>941</v>
      </c>
      <c r="AM460" s="136" t="s">
        <v>12518</v>
      </c>
      <c r="AN460" s="136" t="s">
        <v>941</v>
      </c>
      <c r="AO460" s="136" t="s">
        <v>941</v>
      </c>
      <c r="AP460" s="136" t="s">
        <v>941</v>
      </c>
      <c r="AQ460" s="136" t="s">
        <v>941</v>
      </c>
      <c r="AR460" s="136" t="s">
        <v>941</v>
      </c>
      <c r="AS460" s="136" t="s">
        <v>941</v>
      </c>
      <c r="AT460" s="136" t="s">
        <v>941</v>
      </c>
      <c r="AU460" s="136" t="s">
        <v>941</v>
      </c>
      <c r="AV460" s="136" t="s">
        <v>941</v>
      </c>
      <c r="AW460" s="136" t="s">
        <v>941</v>
      </c>
      <c r="AX460" s="136" t="s">
        <v>941</v>
      </c>
      <c r="AY460" s="136" t="s">
        <v>941</v>
      </c>
      <c r="AZ460" s="136" t="s">
        <v>941</v>
      </c>
      <c r="BA460" s="136" t="s">
        <v>941</v>
      </c>
      <c r="BB460" s="136" t="s">
        <v>941</v>
      </c>
      <c r="BC460" s="136" t="s">
        <v>941</v>
      </c>
      <c r="BD460" s="136" t="s">
        <v>941</v>
      </c>
      <c r="BE460" s="136" t="s">
        <v>941</v>
      </c>
      <c r="BF460" s="136" t="s">
        <v>941</v>
      </c>
      <c r="BG460" s="136" t="s">
        <v>941</v>
      </c>
      <c r="BH460" s="136" t="s">
        <v>941</v>
      </c>
      <c r="BI460" s="136" t="s">
        <v>941</v>
      </c>
      <c r="BJ460" s="136" t="s">
        <v>941</v>
      </c>
      <c r="BK460" s="136" t="s">
        <v>941</v>
      </c>
      <c r="BL460" s="136" t="s">
        <v>941</v>
      </c>
      <c r="BM460" s="136" t="s">
        <v>941</v>
      </c>
      <c r="BN460" s="136" t="s">
        <v>941</v>
      </c>
      <c r="BO460" s="136" t="s">
        <v>941</v>
      </c>
      <c r="BP460" s="136" t="s">
        <v>941</v>
      </c>
      <c r="BQ460" s="136" t="s">
        <v>941</v>
      </c>
      <c r="BR460" s="136" t="s">
        <v>941</v>
      </c>
      <c r="BS460" s="136" t="s">
        <v>941</v>
      </c>
      <c r="BT460" s="136" t="s">
        <v>941</v>
      </c>
      <c r="BU460" s="136" t="s">
        <v>941</v>
      </c>
      <c r="BV460" s="136" t="s">
        <v>941</v>
      </c>
      <c r="BW460" s="136" t="s">
        <v>941</v>
      </c>
      <c r="BX460" s="136" t="s">
        <v>941</v>
      </c>
      <c r="BY460" s="136" t="s">
        <v>941</v>
      </c>
      <c r="BZ460" s="136" t="s">
        <v>941</v>
      </c>
      <c r="CA460" s="136" t="s">
        <v>941</v>
      </c>
      <c r="CB460" s="136" t="s">
        <v>948</v>
      </c>
      <c r="CC460" s="136" t="s">
        <v>948</v>
      </c>
      <c r="CD460" s="136" t="s">
        <v>941</v>
      </c>
      <c r="CE460" s="136" t="s">
        <v>948</v>
      </c>
      <c r="CF460" s="136" t="s">
        <v>941</v>
      </c>
      <c r="CG460" s="136" t="s">
        <v>948</v>
      </c>
      <c r="CH460" s="136" t="s">
        <v>948</v>
      </c>
      <c r="CI460" s="136" t="s">
        <v>941</v>
      </c>
      <c r="CJ460" s="136" t="s">
        <v>941</v>
      </c>
      <c r="CK460" s="136" t="s">
        <v>941</v>
      </c>
      <c r="CL460" s="136" t="s">
        <v>941</v>
      </c>
      <c r="CM460" s="136" t="s">
        <v>941</v>
      </c>
      <c r="CN460" s="136" t="s">
        <v>948</v>
      </c>
      <c r="CO460" s="136" t="s">
        <v>540</v>
      </c>
      <c r="CP460" s="136" t="s">
        <v>941</v>
      </c>
      <c r="CQ460" s="136" t="s">
        <v>941</v>
      </c>
      <c r="CR460" s="136" t="s">
        <v>941</v>
      </c>
      <c r="CS460" s="136" t="s">
        <v>941</v>
      </c>
      <c r="CT460" s="136" t="s">
        <v>941</v>
      </c>
      <c r="CU460" s="136" t="s">
        <v>941</v>
      </c>
      <c r="CV460" s="136" t="s">
        <v>941</v>
      </c>
      <c r="CW460" s="136" t="s">
        <v>941</v>
      </c>
      <c r="CX460" s="136" t="s">
        <v>941</v>
      </c>
      <c r="CY460" s="136" t="s">
        <v>941</v>
      </c>
      <c r="CZ460" s="136" t="s">
        <v>941</v>
      </c>
      <c r="DA460" s="136" t="s">
        <v>941</v>
      </c>
      <c r="DB460" s="136" t="s">
        <v>941</v>
      </c>
      <c r="DC460" s="136" t="s">
        <v>941</v>
      </c>
      <c r="DD460" s="136" t="s">
        <v>941</v>
      </c>
      <c r="DE460" s="136" t="s">
        <v>941</v>
      </c>
      <c r="DF460" s="136" t="s">
        <v>941</v>
      </c>
      <c r="DG460" s="136" t="s">
        <v>941</v>
      </c>
      <c r="DH460" s="136" t="s">
        <v>941</v>
      </c>
      <c r="DI460" s="136" t="s">
        <v>941</v>
      </c>
      <c r="DJ460" s="136" t="s">
        <v>1692</v>
      </c>
      <c r="DK460" s="137">
        <v>42787.440983796296</v>
      </c>
      <c r="DL460" s="136" t="s">
        <v>1692</v>
      </c>
      <c r="DM460" s="137">
        <v>42787.441493055558</v>
      </c>
      <c r="DN460" s="133">
        <v>42086.607002314813</v>
      </c>
      <c r="DO460" s="132" t="s">
        <v>957</v>
      </c>
      <c r="DP460" s="133">
        <v>42086.607002314813</v>
      </c>
    </row>
    <row r="461" spans="1:120" ht="58" x14ac:dyDescent="0.35">
      <c r="A461" s="135">
        <v>463</v>
      </c>
      <c r="B461" s="136" t="s">
        <v>4364</v>
      </c>
      <c r="C461" s="135">
        <v>497</v>
      </c>
      <c r="D461" s="135" t="b">
        <v>1</v>
      </c>
      <c r="E461" s="136" t="s">
        <v>941</v>
      </c>
      <c r="F461" s="136" t="s">
        <v>12519</v>
      </c>
      <c r="G461" s="136" t="s">
        <v>1135</v>
      </c>
      <c r="H461" s="136" t="s">
        <v>2780</v>
      </c>
      <c r="I461" s="136" t="s">
        <v>12520</v>
      </c>
      <c r="J461" s="136" t="s">
        <v>1755</v>
      </c>
      <c r="K461" s="136" t="s">
        <v>192</v>
      </c>
      <c r="L461" s="136" t="s">
        <v>3495</v>
      </c>
      <c r="M461" s="136" t="s">
        <v>1758</v>
      </c>
      <c r="N461" s="136" t="s">
        <v>1759</v>
      </c>
      <c r="O461" s="136" t="s">
        <v>12521</v>
      </c>
      <c r="P461" s="136" t="s">
        <v>12522</v>
      </c>
      <c r="Q461" s="136" t="s">
        <v>12523</v>
      </c>
      <c r="R461" s="136" t="s">
        <v>948</v>
      </c>
      <c r="S461" s="136" t="s">
        <v>12524</v>
      </c>
      <c r="T461" s="136" t="s">
        <v>12525</v>
      </c>
      <c r="U461" s="136" t="s">
        <v>12526</v>
      </c>
      <c r="V461" s="136" t="s">
        <v>3496</v>
      </c>
      <c r="W461" s="136" t="s">
        <v>3497</v>
      </c>
      <c r="X461" s="136" t="s">
        <v>2165</v>
      </c>
      <c r="Y461" s="136" t="s">
        <v>12527</v>
      </c>
      <c r="Z461" s="136" t="s">
        <v>12528</v>
      </c>
      <c r="AA461" s="136" t="s">
        <v>12529</v>
      </c>
      <c r="AB461" s="136" t="s">
        <v>12530</v>
      </c>
      <c r="AC461" s="136" t="s">
        <v>12531</v>
      </c>
      <c r="AD461" s="136" t="s">
        <v>12532</v>
      </c>
      <c r="AE461" s="136" t="s">
        <v>12533</v>
      </c>
      <c r="AF461" s="136" t="s">
        <v>12534</v>
      </c>
      <c r="AG461" s="136" t="s">
        <v>1481</v>
      </c>
      <c r="AH461" s="136" t="s">
        <v>12535</v>
      </c>
      <c r="AI461" s="136" t="s">
        <v>1559</v>
      </c>
      <c r="AJ461" s="136" t="s">
        <v>12536</v>
      </c>
      <c r="AK461" s="136" t="s">
        <v>948</v>
      </c>
      <c r="AL461" s="136" t="s">
        <v>941</v>
      </c>
      <c r="AM461" s="136" t="s">
        <v>12537</v>
      </c>
      <c r="AN461" s="136" t="s">
        <v>941</v>
      </c>
      <c r="AO461" s="136" t="s">
        <v>941</v>
      </c>
      <c r="AP461" s="136" t="s">
        <v>941</v>
      </c>
      <c r="AQ461" s="136" t="s">
        <v>941</v>
      </c>
      <c r="AR461" s="136" t="s">
        <v>941</v>
      </c>
      <c r="AS461" s="136" t="s">
        <v>941</v>
      </c>
      <c r="AT461" s="136" t="s">
        <v>941</v>
      </c>
      <c r="AU461" s="136" t="s">
        <v>941</v>
      </c>
      <c r="AV461" s="136" t="s">
        <v>941</v>
      </c>
      <c r="AW461" s="136" t="s">
        <v>941</v>
      </c>
      <c r="AX461" s="136" t="s">
        <v>941</v>
      </c>
      <c r="AY461" s="136" t="s">
        <v>941</v>
      </c>
      <c r="AZ461" s="136" t="s">
        <v>941</v>
      </c>
      <c r="BA461" s="136" t="s">
        <v>941</v>
      </c>
      <c r="BB461" s="136" t="s">
        <v>941</v>
      </c>
      <c r="BC461" s="136" t="s">
        <v>941</v>
      </c>
      <c r="BD461" s="136" t="s">
        <v>941</v>
      </c>
      <c r="BE461" s="136" t="s">
        <v>941</v>
      </c>
      <c r="BF461" s="136" t="s">
        <v>941</v>
      </c>
      <c r="BG461" s="136" t="s">
        <v>941</v>
      </c>
      <c r="BH461" s="136" t="s">
        <v>941</v>
      </c>
      <c r="BI461" s="136" t="s">
        <v>941</v>
      </c>
      <c r="BJ461" s="136" t="s">
        <v>941</v>
      </c>
      <c r="BK461" s="136" t="s">
        <v>941</v>
      </c>
      <c r="BL461" s="136" t="s">
        <v>941</v>
      </c>
      <c r="BM461" s="136" t="s">
        <v>941</v>
      </c>
      <c r="BN461" s="136" t="s">
        <v>941</v>
      </c>
      <c r="BO461" s="136" t="s">
        <v>941</v>
      </c>
      <c r="BP461" s="136" t="s">
        <v>941</v>
      </c>
      <c r="BQ461" s="136" t="s">
        <v>941</v>
      </c>
      <c r="BR461" s="136" t="s">
        <v>941</v>
      </c>
      <c r="BS461" s="136" t="s">
        <v>941</v>
      </c>
      <c r="BT461" s="136" t="s">
        <v>941</v>
      </c>
      <c r="BU461" s="136" t="s">
        <v>941</v>
      </c>
      <c r="BV461" s="136" t="s">
        <v>941</v>
      </c>
      <c r="BW461" s="136" t="s">
        <v>941</v>
      </c>
      <c r="BX461" s="136" t="s">
        <v>941</v>
      </c>
      <c r="BY461" s="136" t="s">
        <v>941</v>
      </c>
      <c r="BZ461" s="136" t="s">
        <v>941</v>
      </c>
      <c r="CA461" s="136" t="s">
        <v>941</v>
      </c>
      <c r="CB461" s="136" t="s">
        <v>948</v>
      </c>
      <c r="CC461" s="136" t="s">
        <v>948</v>
      </c>
      <c r="CD461" s="136" t="s">
        <v>941</v>
      </c>
      <c r="CE461" s="136" t="s">
        <v>948</v>
      </c>
      <c r="CF461" s="136" t="s">
        <v>941</v>
      </c>
      <c r="CG461" s="136" t="s">
        <v>948</v>
      </c>
      <c r="CH461" s="136" t="s">
        <v>948</v>
      </c>
      <c r="CI461" s="136" t="s">
        <v>941</v>
      </c>
      <c r="CJ461" s="136" t="s">
        <v>941</v>
      </c>
      <c r="CK461" s="136" t="s">
        <v>941</v>
      </c>
      <c r="CL461" s="136" t="s">
        <v>941</v>
      </c>
      <c r="CM461" s="136" t="s">
        <v>941</v>
      </c>
      <c r="CN461" s="136" t="s">
        <v>948</v>
      </c>
      <c r="CO461" s="136" t="s">
        <v>540</v>
      </c>
      <c r="CP461" s="136" t="s">
        <v>941</v>
      </c>
      <c r="CQ461" s="136" t="s">
        <v>941</v>
      </c>
      <c r="CR461" s="136" t="s">
        <v>941</v>
      </c>
      <c r="CS461" s="136" t="s">
        <v>941</v>
      </c>
      <c r="CT461" s="136" t="s">
        <v>941</v>
      </c>
      <c r="CU461" s="136" t="s">
        <v>941</v>
      </c>
      <c r="CV461" s="136" t="s">
        <v>941</v>
      </c>
      <c r="CW461" s="136" t="s">
        <v>941</v>
      </c>
      <c r="CX461" s="136" t="s">
        <v>941</v>
      </c>
      <c r="CY461" s="136" t="s">
        <v>941</v>
      </c>
      <c r="CZ461" s="136" t="s">
        <v>941</v>
      </c>
      <c r="DA461" s="136" t="s">
        <v>941</v>
      </c>
      <c r="DB461" s="136" t="s">
        <v>941</v>
      </c>
      <c r="DC461" s="136" t="s">
        <v>941</v>
      </c>
      <c r="DD461" s="136" t="s">
        <v>941</v>
      </c>
      <c r="DE461" s="136" t="s">
        <v>941</v>
      </c>
      <c r="DF461" s="136" t="s">
        <v>941</v>
      </c>
      <c r="DG461" s="136" t="s">
        <v>941</v>
      </c>
      <c r="DH461" s="136" t="s">
        <v>941</v>
      </c>
      <c r="DI461" s="136" t="s">
        <v>941</v>
      </c>
      <c r="DJ461" s="136" t="s">
        <v>1692</v>
      </c>
      <c r="DK461" s="137">
        <v>42787.447824074072</v>
      </c>
      <c r="DL461" s="136" t="s">
        <v>1692</v>
      </c>
      <c r="DM461" s="137">
        <v>42787.447824074072</v>
      </c>
      <c r="DN461" s="133">
        <v>42086.607557870368</v>
      </c>
      <c r="DO461" s="132" t="s">
        <v>957</v>
      </c>
      <c r="DP461" s="133">
        <v>42086.607557870368</v>
      </c>
    </row>
    <row r="462" spans="1:120" ht="43.5" x14ac:dyDescent="0.35">
      <c r="A462" s="135">
        <v>464</v>
      </c>
      <c r="B462" s="136" t="s">
        <v>4364</v>
      </c>
      <c r="C462" s="135">
        <v>277</v>
      </c>
      <c r="D462" s="135" t="b">
        <v>1</v>
      </c>
      <c r="E462" s="136" t="s">
        <v>941</v>
      </c>
      <c r="F462" s="136" t="s">
        <v>12538</v>
      </c>
      <c r="G462" s="136" t="s">
        <v>981</v>
      </c>
      <c r="H462" s="136" t="s">
        <v>2866</v>
      </c>
      <c r="I462" s="136" t="s">
        <v>12520</v>
      </c>
      <c r="J462" s="136" t="s">
        <v>4183</v>
      </c>
      <c r="K462" s="136" t="s">
        <v>168</v>
      </c>
      <c r="L462" s="136" t="s">
        <v>941</v>
      </c>
      <c r="M462" s="136" t="s">
        <v>2867</v>
      </c>
      <c r="N462" s="136" t="s">
        <v>12539</v>
      </c>
      <c r="O462" s="136" t="s">
        <v>12540</v>
      </c>
      <c r="P462" s="136" t="s">
        <v>12541</v>
      </c>
      <c r="Q462" s="136" t="s">
        <v>4169</v>
      </c>
      <c r="R462" s="136" t="s">
        <v>948</v>
      </c>
      <c r="S462" s="136" t="s">
        <v>12542</v>
      </c>
      <c r="T462" s="136" t="s">
        <v>12543</v>
      </c>
      <c r="U462" s="136" t="s">
        <v>12544</v>
      </c>
      <c r="V462" s="136" t="s">
        <v>948</v>
      </c>
      <c r="W462" s="136" t="s">
        <v>948</v>
      </c>
      <c r="X462" s="136" t="s">
        <v>948</v>
      </c>
      <c r="Y462" s="136" t="s">
        <v>12545</v>
      </c>
      <c r="Z462" s="136" t="s">
        <v>12546</v>
      </c>
      <c r="AA462" s="136" t="s">
        <v>12547</v>
      </c>
      <c r="AB462" s="136" t="s">
        <v>12548</v>
      </c>
      <c r="AC462" s="136" t="s">
        <v>948</v>
      </c>
      <c r="AD462" s="136" t="s">
        <v>12548</v>
      </c>
      <c r="AE462" s="136" t="s">
        <v>12549</v>
      </c>
      <c r="AF462" s="136" t="s">
        <v>12550</v>
      </c>
      <c r="AG462" s="136" t="s">
        <v>12551</v>
      </c>
      <c r="AH462" s="136" t="s">
        <v>12552</v>
      </c>
      <c r="AI462" s="136" t="s">
        <v>948</v>
      </c>
      <c r="AJ462" s="136" t="s">
        <v>948</v>
      </c>
      <c r="AK462" s="136" t="s">
        <v>948</v>
      </c>
      <c r="AL462" s="136" t="s">
        <v>941</v>
      </c>
      <c r="AM462" s="136" t="s">
        <v>12552</v>
      </c>
      <c r="AN462" s="136" t="s">
        <v>941</v>
      </c>
      <c r="AO462" s="136" t="s">
        <v>941</v>
      </c>
      <c r="AP462" s="136" t="s">
        <v>941</v>
      </c>
      <c r="AQ462" s="136" t="s">
        <v>941</v>
      </c>
      <c r="AR462" s="136" t="s">
        <v>941</v>
      </c>
      <c r="AS462" s="136" t="s">
        <v>941</v>
      </c>
      <c r="AT462" s="136" t="s">
        <v>941</v>
      </c>
      <c r="AU462" s="136" t="s">
        <v>941</v>
      </c>
      <c r="AV462" s="136" t="s">
        <v>941</v>
      </c>
      <c r="AW462" s="136" t="s">
        <v>941</v>
      </c>
      <c r="AX462" s="136" t="s">
        <v>941</v>
      </c>
      <c r="AY462" s="136" t="s">
        <v>941</v>
      </c>
      <c r="AZ462" s="136" t="s">
        <v>941</v>
      </c>
      <c r="BA462" s="136" t="s">
        <v>941</v>
      </c>
      <c r="BB462" s="136" t="s">
        <v>941</v>
      </c>
      <c r="BC462" s="136" t="s">
        <v>941</v>
      </c>
      <c r="BD462" s="136" t="s">
        <v>941</v>
      </c>
      <c r="BE462" s="136" t="s">
        <v>941</v>
      </c>
      <c r="BF462" s="136" t="s">
        <v>941</v>
      </c>
      <c r="BG462" s="136" t="s">
        <v>941</v>
      </c>
      <c r="BH462" s="136" t="s">
        <v>941</v>
      </c>
      <c r="BI462" s="136" t="s">
        <v>941</v>
      </c>
      <c r="BJ462" s="136" t="s">
        <v>941</v>
      </c>
      <c r="BK462" s="136" t="s">
        <v>941</v>
      </c>
      <c r="BL462" s="136" t="s">
        <v>941</v>
      </c>
      <c r="BM462" s="136" t="s">
        <v>941</v>
      </c>
      <c r="BN462" s="136" t="s">
        <v>941</v>
      </c>
      <c r="BO462" s="136" t="s">
        <v>941</v>
      </c>
      <c r="BP462" s="136" t="s">
        <v>941</v>
      </c>
      <c r="BQ462" s="136" t="s">
        <v>941</v>
      </c>
      <c r="BR462" s="136" t="s">
        <v>941</v>
      </c>
      <c r="BS462" s="136" t="s">
        <v>941</v>
      </c>
      <c r="BT462" s="136" t="s">
        <v>941</v>
      </c>
      <c r="BU462" s="136" t="s">
        <v>941</v>
      </c>
      <c r="BV462" s="136" t="s">
        <v>941</v>
      </c>
      <c r="BW462" s="136" t="s">
        <v>941</v>
      </c>
      <c r="BX462" s="136" t="s">
        <v>941</v>
      </c>
      <c r="BY462" s="136" t="s">
        <v>941</v>
      </c>
      <c r="BZ462" s="136" t="s">
        <v>941</v>
      </c>
      <c r="CA462" s="136" t="s">
        <v>941</v>
      </c>
      <c r="CB462" s="136" t="s">
        <v>948</v>
      </c>
      <c r="CC462" s="136" t="s">
        <v>948</v>
      </c>
      <c r="CD462" s="136" t="s">
        <v>941</v>
      </c>
      <c r="CE462" s="136" t="s">
        <v>948</v>
      </c>
      <c r="CF462" s="136" t="s">
        <v>941</v>
      </c>
      <c r="CG462" s="136" t="s">
        <v>948</v>
      </c>
      <c r="CH462" s="136" t="s">
        <v>948</v>
      </c>
      <c r="CI462" s="136" t="s">
        <v>941</v>
      </c>
      <c r="CJ462" s="136" t="s">
        <v>941</v>
      </c>
      <c r="CK462" s="136" t="s">
        <v>941</v>
      </c>
      <c r="CL462" s="136" t="s">
        <v>941</v>
      </c>
      <c r="CM462" s="136" t="s">
        <v>941</v>
      </c>
      <c r="CN462" s="136" t="s">
        <v>948</v>
      </c>
      <c r="CO462" s="136" t="s">
        <v>540</v>
      </c>
      <c r="CP462" s="136" t="s">
        <v>941</v>
      </c>
      <c r="CQ462" s="136" t="s">
        <v>941</v>
      </c>
      <c r="CR462" s="136" t="s">
        <v>941</v>
      </c>
      <c r="CS462" s="136" t="s">
        <v>941</v>
      </c>
      <c r="CT462" s="136" t="s">
        <v>941</v>
      </c>
      <c r="CU462" s="136" t="s">
        <v>941</v>
      </c>
      <c r="CV462" s="136" t="s">
        <v>941</v>
      </c>
      <c r="CW462" s="136" t="s">
        <v>941</v>
      </c>
      <c r="CX462" s="136" t="s">
        <v>941</v>
      </c>
      <c r="CY462" s="136" t="s">
        <v>941</v>
      </c>
      <c r="CZ462" s="136" t="s">
        <v>941</v>
      </c>
      <c r="DA462" s="136" t="s">
        <v>941</v>
      </c>
      <c r="DB462" s="136" t="s">
        <v>941</v>
      </c>
      <c r="DC462" s="136" t="s">
        <v>941</v>
      </c>
      <c r="DD462" s="136" t="s">
        <v>941</v>
      </c>
      <c r="DE462" s="136" t="s">
        <v>941</v>
      </c>
      <c r="DF462" s="136" t="s">
        <v>941</v>
      </c>
      <c r="DG462" s="136" t="s">
        <v>941</v>
      </c>
      <c r="DH462" s="136" t="s">
        <v>941</v>
      </c>
      <c r="DI462" s="136" t="s">
        <v>941</v>
      </c>
      <c r="DJ462" s="136" t="s">
        <v>1692</v>
      </c>
      <c r="DK462" s="137">
        <v>42787.456296296295</v>
      </c>
      <c r="DL462" s="136" t="s">
        <v>1692</v>
      </c>
      <c r="DM462" s="137">
        <v>42787.456296296295</v>
      </c>
      <c r="DN462" s="133">
        <v>42102.518437500003</v>
      </c>
      <c r="DO462" s="132" t="s">
        <v>1111</v>
      </c>
      <c r="DP462" s="133">
        <v>42102.518437500003</v>
      </c>
    </row>
    <row r="463" spans="1:120" ht="58" x14ac:dyDescent="0.35">
      <c r="A463" s="135">
        <v>465</v>
      </c>
      <c r="B463" s="136" t="s">
        <v>4364</v>
      </c>
      <c r="C463" s="135">
        <v>224</v>
      </c>
      <c r="D463" s="135" t="b">
        <v>1</v>
      </c>
      <c r="E463" s="136" t="s">
        <v>941</v>
      </c>
      <c r="F463" s="136" t="s">
        <v>12553</v>
      </c>
      <c r="G463" s="136" t="s">
        <v>1427</v>
      </c>
      <c r="H463" s="136" t="s">
        <v>12554</v>
      </c>
      <c r="I463" s="136" t="s">
        <v>12520</v>
      </c>
      <c r="J463" s="136" t="s">
        <v>1357</v>
      </c>
      <c r="K463" s="136" t="s">
        <v>941</v>
      </c>
      <c r="L463" s="136" t="s">
        <v>3914</v>
      </c>
      <c r="M463" s="136" t="s">
        <v>1360</v>
      </c>
      <c r="N463" s="136" t="s">
        <v>1361</v>
      </c>
      <c r="O463" s="136" t="s">
        <v>12555</v>
      </c>
      <c r="P463" s="136" t="s">
        <v>2266</v>
      </c>
      <c r="Q463" s="136" t="s">
        <v>2267</v>
      </c>
      <c r="R463" s="136" t="s">
        <v>948</v>
      </c>
      <c r="S463" s="136" t="s">
        <v>12556</v>
      </c>
      <c r="T463" s="136" t="s">
        <v>12557</v>
      </c>
      <c r="U463" s="136" t="s">
        <v>12558</v>
      </c>
      <c r="V463" s="136" t="s">
        <v>3915</v>
      </c>
      <c r="W463" s="136" t="s">
        <v>3916</v>
      </c>
      <c r="X463" s="136" t="s">
        <v>3917</v>
      </c>
      <c r="Y463" s="136" t="s">
        <v>12559</v>
      </c>
      <c r="Z463" s="136" t="s">
        <v>12560</v>
      </c>
      <c r="AA463" s="136" t="s">
        <v>12561</v>
      </c>
      <c r="AB463" s="136" t="s">
        <v>12562</v>
      </c>
      <c r="AC463" s="136" t="s">
        <v>1163</v>
      </c>
      <c r="AD463" s="136" t="s">
        <v>12563</v>
      </c>
      <c r="AE463" s="136" t="s">
        <v>12564</v>
      </c>
      <c r="AF463" s="136" t="s">
        <v>12565</v>
      </c>
      <c r="AG463" s="136" t="s">
        <v>1882</v>
      </c>
      <c r="AH463" s="136" t="s">
        <v>12566</v>
      </c>
      <c r="AI463" s="136" t="s">
        <v>12567</v>
      </c>
      <c r="AJ463" s="136" t="s">
        <v>948</v>
      </c>
      <c r="AK463" s="136" t="s">
        <v>948</v>
      </c>
      <c r="AL463" s="136" t="s">
        <v>941</v>
      </c>
      <c r="AM463" s="136" t="s">
        <v>12568</v>
      </c>
      <c r="AN463" s="136" t="s">
        <v>941</v>
      </c>
      <c r="AO463" s="136" t="s">
        <v>941</v>
      </c>
      <c r="AP463" s="136" t="s">
        <v>941</v>
      </c>
      <c r="AQ463" s="136" t="s">
        <v>941</v>
      </c>
      <c r="AR463" s="136" t="s">
        <v>941</v>
      </c>
      <c r="AS463" s="136" t="s">
        <v>941</v>
      </c>
      <c r="AT463" s="136" t="s">
        <v>941</v>
      </c>
      <c r="AU463" s="136" t="s">
        <v>941</v>
      </c>
      <c r="AV463" s="136" t="s">
        <v>941</v>
      </c>
      <c r="AW463" s="136" t="s">
        <v>941</v>
      </c>
      <c r="AX463" s="136" t="s">
        <v>941</v>
      </c>
      <c r="AY463" s="136" t="s">
        <v>941</v>
      </c>
      <c r="AZ463" s="136" t="s">
        <v>941</v>
      </c>
      <c r="BA463" s="136" t="s">
        <v>941</v>
      </c>
      <c r="BB463" s="136" t="s">
        <v>941</v>
      </c>
      <c r="BC463" s="136" t="s">
        <v>941</v>
      </c>
      <c r="BD463" s="136" t="s">
        <v>941</v>
      </c>
      <c r="BE463" s="136" t="s">
        <v>941</v>
      </c>
      <c r="BF463" s="136" t="s">
        <v>941</v>
      </c>
      <c r="BG463" s="136" t="s">
        <v>941</v>
      </c>
      <c r="BH463" s="136" t="s">
        <v>941</v>
      </c>
      <c r="BI463" s="136" t="s">
        <v>941</v>
      </c>
      <c r="BJ463" s="136" t="s">
        <v>941</v>
      </c>
      <c r="BK463" s="136" t="s">
        <v>948</v>
      </c>
      <c r="BL463" s="136" t="s">
        <v>948</v>
      </c>
      <c r="BM463" s="136" t="s">
        <v>941</v>
      </c>
      <c r="BN463" s="136" t="s">
        <v>948</v>
      </c>
      <c r="BO463" s="136" t="s">
        <v>948</v>
      </c>
      <c r="BP463" s="136" t="s">
        <v>948</v>
      </c>
      <c r="BQ463" s="136" t="s">
        <v>948</v>
      </c>
      <c r="BR463" s="136" t="s">
        <v>941</v>
      </c>
      <c r="BS463" s="136" t="s">
        <v>941</v>
      </c>
      <c r="BT463" s="136" t="s">
        <v>941</v>
      </c>
      <c r="BU463" s="136" t="s">
        <v>941</v>
      </c>
      <c r="BV463" s="136" t="s">
        <v>941</v>
      </c>
      <c r="BW463" s="136" t="s">
        <v>941</v>
      </c>
      <c r="BX463" s="136" t="s">
        <v>941</v>
      </c>
      <c r="BY463" s="136" t="s">
        <v>941</v>
      </c>
      <c r="BZ463" s="136" t="s">
        <v>941</v>
      </c>
      <c r="CA463" s="136" t="s">
        <v>941</v>
      </c>
      <c r="CB463" s="136" t="s">
        <v>948</v>
      </c>
      <c r="CC463" s="136" t="s">
        <v>948</v>
      </c>
      <c r="CD463" s="136" t="s">
        <v>941</v>
      </c>
      <c r="CE463" s="136" t="s">
        <v>948</v>
      </c>
      <c r="CF463" s="136" t="s">
        <v>941</v>
      </c>
      <c r="CG463" s="136" t="s">
        <v>948</v>
      </c>
      <c r="CH463" s="136" t="s">
        <v>948</v>
      </c>
      <c r="CI463" s="136" t="s">
        <v>941</v>
      </c>
      <c r="CJ463" s="136" t="s">
        <v>941</v>
      </c>
      <c r="CK463" s="136" t="s">
        <v>941</v>
      </c>
      <c r="CL463" s="136" t="s">
        <v>941</v>
      </c>
      <c r="CM463" s="136" t="s">
        <v>941</v>
      </c>
      <c r="CN463" s="136" t="s">
        <v>948</v>
      </c>
      <c r="CO463" s="136" t="s">
        <v>540</v>
      </c>
      <c r="CP463" s="136" t="s">
        <v>941</v>
      </c>
      <c r="CQ463" s="136" t="s">
        <v>941</v>
      </c>
      <c r="CR463" s="136" t="s">
        <v>941</v>
      </c>
      <c r="CS463" s="136" t="s">
        <v>941</v>
      </c>
      <c r="CT463" s="136" t="s">
        <v>941</v>
      </c>
      <c r="CU463" s="136" t="s">
        <v>941</v>
      </c>
      <c r="CV463" s="136" t="s">
        <v>941</v>
      </c>
      <c r="CW463" s="136" t="s">
        <v>941</v>
      </c>
      <c r="CX463" s="136" t="s">
        <v>941</v>
      </c>
      <c r="CY463" s="136" t="s">
        <v>941</v>
      </c>
      <c r="CZ463" s="136" t="s">
        <v>941</v>
      </c>
      <c r="DA463" s="136" t="s">
        <v>941</v>
      </c>
      <c r="DB463" s="136" t="s">
        <v>941</v>
      </c>
      <c r="DC463" s="136" t="s">
        <v>941</v>
      </c>
      <c r="DD463" s="136" t="s">
        <v>941</v>
      </c>
      <c r="DE463" s="136" t="s">
        <v>941</v>
      </c>
      <c r="DF463" s="136" t="s">
        <v>941</v>
      </c>
      <c r="DG463" s="136" t="s">
        <v>941</v>
      </c>
      <c r="DH463" s="136" t="s">
        <v>941</v>
      </c>
      <c r="DI463" s="136" t="s">
        <v>941</v>
      </c>
      <c r="DJ463" s="136" t="s">
        <v>1692</v>
      </c>
      <c r="DK463" s="137">
        <v>42787.484664351854</v>
      </c>
      <c r="DL463" s="136" t="s">
        <v>1692</v>
      </c>
      <c r="DM463" s="137">
        <v>42787.484664351854</v>
      </c>
      <c r="DN463" s="133">
        <v>42102.518564814818</v>
      </c>
      <c r="DO463" s="132" t="s">
        <v>1111</v>
      </c>
      <c r="DP463" s="133">
        <v>42102.518564814818</v>
      </c>
    </row>
    <row r="464" spans="1:120" ht="29" x14ac:dyDescent="0.35">
      <c r="A464" s="135">
        <v>466</v>
      </c>
      <c r="B464" s="136" t="s">
        <v>4364</v>
      </c>
      <c r="C464" s="135">
        <v>461</v>
      </c>
      <c r="D464" s="135" t="b">
        <v>1</v>
      </c>
      <c r="E464" s="136" t="s">
        <v>941</v>
      </c>
      <c r="F464" s="136" t="s">
        <v>1968</v>
      </c>
      <c r="G464" s="136" t="s">
        <v>981</v>
      </c>
      <c r="H464" s="136" t="s">
        <v>1969</v>
      </c>
      <c r="I464" s="136" t="s">
        <v>12569</v>
      </c>
      <c r="J464" s="136" t="s">
        <v>941</v>
      </c>
      <c r="K464" s="136" t="s">
        <v>941</v>
      </c>
      <c r="L464" s="136" t="s">
        <v>941</v>
      </c>
      <c r="M464" s="136" t="s">
        <v>941</v>
      </c>
      <c r="N464" s="136" t="s">
        <v>941</v>
      </c>
      <c r="O464" s="136" t="s">
        <v>12570</v>
      </c>
      <c r="P464" s="136" t="s">
        <v>948</v>
      </c>
      <c r="Q464" s="136" t="s">
        <v>948</v>
      </c>
      <c r="R464" s="136" t="s">
        <v>948</v>
      </c>
      <c r="S464" s="136" t="s">
        <v>12570</v>
      </c>
      <c r="T464" s="136" t="s">
        <v>4067</v>
      </c>
      <c r="U464" s="136" t="s">
        <v>12571</v>
      </c>
      <c r="V464" s="136" t="s">
        <v>12572</v>
      </c>
      <c r="W464" s="136" t="s">
        <v>1970</v>
      </c>
      <c r="X464" s="136" t="s">
        <v>12570</v>
      </c>
      <c r="Y464" s="136" t="s">
        <v>12573</v>
      </c>
      <c r="Z464" s="136" t="s">
        <v>12574</v>
      </c>
      <c r="AA464" s="136" t="s">
        <v>948</v>
      </c>
      <c r="AB464" s="136" t="s">
        <v>12575</v>
      </c>
      <c r="AC464" s="136" t="s">
        <v>948</v>
      </c>
      <c r="AD464" s="136" t="s">
        <v>12575</v>
      </c>
      <c r="AE464" s="136" t="s">
        <v>12576</v>
      </c>
      <c r="AF464" s="136" t="s">
        <v>12577</v>
      </c>
      <c r="AG464" s="136" t="s">
        <v>1833</v>
      </c>
      <c r="AH464" s="136" t="s">
        <v>12578</v>
      </c>
      <c r="AI464" s="136" t="s">
        <v>948</v>
      </c>
      <c r="AJ464" s="136" t="s">
        <v>1541</v>
      </c>
      <c r="AK464" s="136" t="s">
        <v>948</v>
      </c>
      <c r="AL464" s="136" t="s">
        <v>941</v>
      </c>
      <c r="AM464" s="136" t="s">
        <v>12579</v>
      </c>
      <c r="AN464" s="136" t="s">
        <v>941</v>
      </c>
      <c r="AO464" s="136" t="s">
        <v>941</v>
      </c>
      <c r="AP464" s="136" t="s">
        <v>941</v>
      </c>
      <c r="AQ464" s="136" t="s">
        <v>941</v>
      </c>
      <c r="AR464" s="136" t="s">
        <v>941</v>
      </c>
      <c r="AS464" s="136" t="s">
        <v>941</v>
      </c>
      <c r="AT464" s="136" t="s">
        <v>941</v>
      </c>
      <c r="AU464" s="136" t="s">
        <v>941</v>
      </c>
      <c r="AV464" s="136" t="s">
        <v>941</v>
      </c>
      <c r="AW464" s="136" t="s">
        <v>941</v>
      </c>
      <c r="AX464" s="136" t="s">
        <v>941</v>
      </c>
      <c r="AY464" s="136" t="s">
        <v>941</v>
      </c>
      <c r="AZ464" s="136" t="s">
        <v>941</v>
      </c>
      <c r="BA464" s="136" t="s">
        <v>941</v>
      </c>
      <c r="BB464" s="136" t="s">
        <v>941</v>
      </c>
      <c r="BC464" s="136" t="s">
        <v>941</v>
      </c>
      <c r="BD464" s="136" t="s">
        <v>941</v>
      </c>
      <c r="BE464" s="136" t="s">
        <v>941</v>
      </c>
      <c r="BF464" s="136" t="s">
        <v>941</v>
      </c>
      <c r="BG464" s="136" t="s">
        <v>941</v>
      </c>
      <c r="BH464" s="136" t="s">
        <v>941</v>
      </c>
      <c r="BI464" s="136" t="s">
        <v>941</v>
      </c>
      <c r="BJ464" s="136" t="s">
        <v>941</v>
      </c>
      <c r="BK464" s="136" t="s">
        <v>941</v>
      </c>
      <c r="BL464" s="136" t="s">
        <v>941</v>
      </c>
      <c r="BM464" s="136" t="s">
        <v>941</v>
      </c>
      <c r="BN464" s="136" t="s">
        <v>941</v>
      </c>
      <c r="BO464" s="136" t="s">
        <v>941</v>
      </c>
      <c r="BP464" s="136" t="s">
        <v>941</v>
      </c>
      <c r="BQ464" s="136" t="s">
        <v>941</v>
      </c>
      <c r="BR464" s="136" t="s">
        <v>941</v>
      </c>
      <c r="BS464" s="136" t="s">
        <v>941</v>
      </c>
      <c r="BT464" s="136" t="s">
        <v>941</v>
      </c>
      <c r="BU464" s="136" t="s">
        <v>941</v>
      </c>
      <c r="BV464" s="136" t="s">
        <v>941</v>
      </c>
      <c r="BW464" s="136" t="s">
        <v>941</v>
      </c>
      <c r="BX464" s="136" t="s">
        <v>941</v>
      </c>
      <c r="BY464" s="136" t="s">
        <v>941</v>
      </c>
      <c r="BZ464" s="136" t="s">
        <v>941</v>
      </c>
      <c r="CA464" s="136" t="s">
        <v>941</v>
      </c>
      <c r="CB464" s="136" t="s">
        <v>948</v>
      </c>
      <c r="CC464" s="136" t="s">
        <v>948</v>
      </c>
      <c r="CD464" s="136" t="s">
        <v>941</v>
      </c>
      <c r="CE464" s="136" t="s">
        <v>948</v>
      </c>
      <c r="CF464" s="136" t="s">
        <v>941</v>
      </c>
      <c r="CG464" s="136" t="s">
        <v>948</v>
      </c>
      <c r="CH464" s="136" t="s">
        <v>948</v>
      </c>
      <c r="CI464" s="136" t="s">
        <v>941</v>
      </c>
      <c r="CJ464" s="136" t="s">
        <v>941</v>
      </c>
      <c r="CK464" s="136" t="s">
        <v>941</v>
      </c>
      <c r="CL464" s="136" t="s">
        <v>941</v>
      </c>
      <c r="CM464" s="136" t="s">
        <v>941</v>
      </c>
      <c r="CN464" s="136" t="s">
        <v>948</v>
      </c>
      <c r="CO464" s="136" t="s">
        <v>540</v>
      </c>
      <c r="CP464" s="136" t="s">
        <v>941</v>
      </c>
      <c r="CQ464" s="136" t="s">
        <v>941</v>
      </c>
      <c r="CR464" s="136" t="s">
        <v>941</v>
      </c>
      <c r="CS464" s="136" t="s">
        <v>941</v>
      </c>
      <c r="CT464" s="136" t="s">
        <v>941</v>
      </c>
      <c r="CU464" s="136" t="s">
        <v>941</v>
      </c>
      <c r="CV464" s="136" t="s">
        <v>941</v>
      </c>
      <c r="CW464" s="136" t="s">
        <v>941</v>
      </c>
      <c r="CX464" s="136" t="s">
        <v>941</v>
      </c>
      <c r="CY464" s="136" t="s">
        <v>941</v>
      </c>
      <c r="CZ464" s="136" t="s">
        <v>941</v>
      </c>
      <c r="DA464" s="136" t="s">
        <v>941</v>
      </c>
      <c r="DB464" s="136" t="s">
        <v>941</v>
      </c>
      <c r="DC464" s="136" t="s">
        <v>941</v>
      </c>
      <c r="DD464" s="136" t="s">
        <v>941</v>
      </c>
      <c r="DE464" s="136" t="s">
        <v>941</v>
      </c>
      <c r="DF464" s="136" t="s">
        <v>941</v>
      </c>
      <c r="DG464" s="136" t="s">
        <v>941</v>
      </c>
      <c r="DH464" s="136" t="s">
        <v>941</v>
      </c>
      <c r="DI464" s="136" t="s">
        <v>941</v>
      </c>
      <c r="DJ464" s="136" t="s">
        <v>1692</v>
      </c>
      <c r="DK464" s="137">
        <v>42787.52207175926</v>
      </c>
      <c r="DL464" s="136" t="s">
        <v>1692</v>
      </c>
      <c r="DM464" s="137">
        <v>42787.52207175926</v>
      </c>
      <c r="DN464" s="133">
        <v>42102.518576388888</v>
      </c>
      <c r="DO464" s="132" t="s">
        <v>1111</v>
      </c>
      <c r="DP464" s="133">
        <v>42102.518576388888</v>
      </c>
    </row>
    <row r="465" spans="1:120" ht="29" x14ac:dyDescent="0.35">
      <c r="A465" s="135">
        <v>467</v>
      </c>
      <c r="B465" s="136" t="s">
        <v>4364</v>
      </c>
      <c r="C465" s="135">
        <v>289</v>
      </c>
      <c r="D465" s="135" t="b">
        <v>1</v>
      </c>
      <c r="E465" s="136" t="s">
        <v>941</v>
      </c>
      <c r="F465" s="136" t="s">
        <v>4261</v>
      </c>
      <c r="G465" s="136" t="s">
        <v>1265</v>
      </c>
      <c r="H465" s="136" t="s">
        <v>4262</v>
      </c>
      <c r="I465" s="136" t="s">
        <v>12569</v>
      </c>
      <c r="J465" s="136" t="s">
        <v>4183</v>
      </c>
      <c r="K465" s="136" t="s">
        <v>462</v>
      </c>
      <c r="L465" s="136" t="s">
        <v>941</v>
      </c>
      <c r="M465" s="136" t="s">
        <v>941</v>
      </c>
      <c r="N465" s="136" t="s">
        <v>941</v>
      </c>
      <c r="O465" s="136" t="s">
        <v>12580</v>
      </c>
      <c r="P465" s="136" t="s">
        <v>12581</v>
      </c>
      <c r="Q465" s="136" t="s">
        <v>948</v>
      </c>
      <c r="R465" s="136" t="s">
        <v>948</v>
      </c>
      <c r="S465" s="136" t="s">
        <v>12582</v>
      </c>
      <c r="T465" s="136" t="s">
        <v>12583</v>
      </c>
      <c r="U465" s="136" t="s">
        <v>12584</v>
      </c>
      <c r="V465" s="136" t="s">
        <v>12585</v>
      </c>
      <c r="W465" s="136" t="s">
        <v>12586</v>
      </c>
      <c r="X465" s="136" t="s">
        <v>12587</v>
      </c>
      <c r="Y465" s="136" t="s">
        <v>12588</v>
      </c>
      <c r="Z465" s="136" t="s">
        <v>12589</v>
      </c>
      <c r="AA465" s="136" t="s">
        <v>12590</v>
      </c>
      <c r="AB465" s="136" t="s">
        <v>12591</v>
      </c>
      <c r="AC465" s="136" t="s">
        <v>948</v>
      </c>
      <c r="AD465" s="136" t="s">
        <v>12591</v>
      </c>
      <c r="AE465" s="136" t="s">
        <v>12592</v>
      </c>
      <c r="AF465" s="136" t="s">
        <v>12593</v>
      </c>
      <c r="AG465" s="136" t="s">
        <v>1039</v>
      </c>
      <c r="AH465" s="136" t="s">
        <v>12594</v>
      </c>
      <c r="AI465" s="136" t="s">
        <v>1981</v>
      </c>
      <c r="AJ465" s="136" t="s">
        <v>2593</v>
      </c>
      <c r="AK465" s="136" t="s">
        <v>948</v>
      </c>
      <c r="AL465" s="136" t="s">
        <v>941</v>
      </c>
      <c r="AM465" s="136" t="s">
        <v>12595</v>
      </c>
      <c r="AN465" s="136" t="s">
        <v>941</v>
      </c>
      <c r="AO465" s="136" t="s">
        <v>941</v>
      </c>
      <c r="AP465" s="136" t="s">
        <v>941</v>
      </c>
      <c r="AQ465" s="136" t="s">
        <v>941</v>
      </c>
      <c r="AR465" s="136" t="s">
        <v>941</v>
      </c>
      <c r="AS465" s="136" t="s">
        <v>941</v>
      </c>
      <c r="AT465" s="136" t="s">
        <v>941</v>
      </c>
      <c r="AU465" s="136" t="s">
        <v>941</v>
      </c>
      <c r="AV465" s="136" t="s">
        <v>941</v>
      </c>
      <c r="AW465" s="136" t="s">
        <v>941</v>
      </c>
      <c r="AX465" s="136" t="s">
        <v>941</v>
      </c>
      <c r="AY465" s="136" t="s">
        <v>941</v>
      </c>
      <c r="AZ465" s="136" t="s">
        <v>941</v>
      </c>
      <c r="BA465" s="136" t="s">
        <v>941</v>
      </c>
      <c r="BB465" s="136" t="s">
        <v>941</v>
      </c>
      <c r="BC465" s="136" t="s">
        <v>941</v>
      </c>
      <c r="BD465" s="136" t="s">
        <v>941</v>
      </c>
      <c r="BE465" s="136" t="s">
        <v>941</v>
      </c>
      <c r="BF465" s="136" t="s">
        <v>941</v>
      </c>
      <c r="BG465" s="136" t="s">
        <v>941</v>
      </c>
      <c r="BH465" s="136" t="s">
        <v>941</v>
      </c>
      <c r="BI465" s="136" t="s">
        <v>941</v>
      </c>
      <c r="BJ465" s="136" t="s">
        <v>941</v>
      </c>
      <c r="BK465" s="136" t="s">
        <v>941</v>
      </c>
      <c r="BL465" s="136" t="s">
        <v>941</v>
      </c>
      <c r="BM465" s="136" t="s">
        <v>941</v>
      </c>
      <c r="BN465" s="136" t="s">
        <v>941</v>
      </c>
      <c r="BO465" s="136" t="s">
        <v>941</v>
      </c>
      <c r="BP465" s="136" t="s">
        <v>941</v>
      </c>
      <c r="BQ465" s="136" t="s">
        <v>941</v>
      </c>
      <c r="BR465" s="136" t="s">
        <v>941</v>
      </c>
      <c r="BS465" s="136" t="s">
        <v>941</v>
      </c>
      <c r="BT465" s="136" t="s">
        <v>941</v>
      </c>
      <c r="BU465" s="136" t="s">
        <v>941</v>
      </c>
      <c r="BV465" s="136" t="s">
        <v>941</v>
      </c>
      <c r="BW465" s="136" t="s">
        <v>941</v>
      </c>
      <c r="BX465" s="136" t="s">
        <v>941</v>
      </c>
      <c r="BY465" s="136" t="s">
        <v>941</v>
      </c>
      <c r="BZ465" s="136" t="s">
        <v>941</v>
      </c>
      <c r="CA465" s="136" t="s">
        <v>941</v>
      </c>
      <c r="CB465" s="136" t="s">
        <v>948</v>
      </c>
      <c r="CC465" s="136" t="s">
        <v>948</v>
      </c>
      <c r="CD465" s="136" t="s">
        <v>941</v>
      </c>
      <c r="CE465" s="136" t="s">
        <v>948</v>
      </c>
      <c r="CF465" s="136" t="s">
        <v>941</v>
      </c>
      <c r="CG465" s="136" t="s">
        <v>948</v>
      </c>
      <c r="CH465" s="136" t="s">
        <v>948</v>
      </c>
      <c r="CI465" s="136" t="s">
        <v>941</v>
      </c>
      <c r="CJ465" s="136" t="s">
        <v>941</v>
      </c>
      <c r="CK465" s="136" t="s">
        <v>941</v>
      </c>
      <c r="CL465" s="136" t="s">
        <v>941</v>
      </c>
      <c r="CM465" s="136" t="s">
        <v>941</v>
      </c>
      <c r="CN465" s="136" t="s">
        <v>948</v>
      </c>
      <c r="CO465" s="136" t="s">
        <v>540</v>
      </c>
      <c r="CP465" s="136" t="s">
        <v>941</v>
      </c>
      <c r="CQ465" s="136" t="s">
        <v>941</v>
      </c>
      <c r="CR465" s="136" t="s">
        <v>941</v>
      </c>
      <c r="CS465" s="136" t="s">
        <v>941</v>
      </c>
      <c r="CT465" s="136" t="s">
        <v>941</v>
      </c>
      <c r="CU465" s="136" t="s">
        <v>941</v>
      </c>
      <c r="CV465" s="136" t="s">
        <v>941</v>
      </c>
      <c r="CW465" s="136" t="s">
        <v>941</v>
      </c>
      <c r="CX465" s="136" t="s">
        <v>941</v>
      </c>
      <c r="CY465" s="136" t="s">
        <v>941</v>
      </c>
      <c r="CZ465" s="136" t="s">
        <v>941</v>
      </c>
      <c r="DA465" s="136" t="s">
        <v>941</v>
      </c>
      <c r="DB465" s="136" t="s">
        <v>941</v>
      </c>
      <c r="DC465" s="136" t="s">
        <v>941</v>
      </c>
      <c r="DD465" s="136" t="s">
        <v>941</v>
      </c>
      <c r="DE465" s="136" t="s">
        <v>941</v>
      </c>
      <c r="DF465" s="136" t="s">
        <v>941</v>
      </c>
      <c r="DG465" s="136" t="s">
        <v>941</v>
      </c>
      <c r="DH465" s="136" t="s">
        <v>941</v>
      </c>
      <c r="DI465" s="136" t="s">
        <v>941</v>
      </c>
      <c r="DJ465" s="136" t="s">
        <v>1692</v>
      </c>
      <c r="DK465" s="137">
        <v>42788.357106481482</v>
      </c>
      <c r="DL465" s="136" t="s">
        <v>1692</v>
      </c>
      <c r="DM465" s="137">
        <v>42788.357106481482</v>
      </c>
      <c r="DN465" s="133">
        <v>42102.518599537034</v>
      </c>
      <c r="DO465" s="132" t="s">
        <v>1111</v>
      </c>
      <c r="DP465" s="133">
        <v>42102.518599537034</v>
      </c>
    </row>
    <row r="466" spans="1:120" ht="58" x14ac:dyDescent="0.35">
      <c r="A466" s="135">
        <v>468</v>
      </c>
      <c r="B466" s="136" t="s">
        <v>4364</v>
      </c>
      <c r="C466" s="135">
        <v>112</v>
      </c>
      <c r="D466" s="135" t="b">
        <v>1</v>
      </c>
      <c r="E466" s="136" t="s">
        <v>941</v>
      </c>
      <c r="F466" s="136" t="s">
        <v>2357</v>
      </c>
      <c r="G466" s="136" t="s">
        <v>989</v>
      </c>
      <c r="H466" s="136" t="s">
        <v>4045</v>
      </c>
      <c r="I466" s="136" t="s">
        <v>12520</v>
      </c>
      <c r="J466" s="136" t="s">
        <v>2358</v>
      </c>
      <c r="K466" s="136" t="s">
        <v>941</v>
      </c>
      <c r="L466" s="136" t="s">
        <v>4046</v>
      </c>
      <c r="M466" s="136" t="s">
        <v>2359</v>
      </c>
      <c r="N466" s="136" t="s">
        <v>2360</v>
      </c>
      <c r="O466" s="136" t="s">
        <v>12596</v>
      </c>
      <c r="P466" s="136" t="s">
        <v>12597</v>
      </c>
      <c r="Q466" s="136" t="s">
        <v>12598</v>
      </c>
      <c r="R466" s="136" t="s">
        <v>12599</v>
      </c>
      <c r="S466" s="136" t="s">
        <v>12600</v>
      </c>
      <c r="T466" s="136" t="s">
        <v>12599</v>
      </c>
      <c r="U466" s="136" t="s">
        <v>12601</v>
      </c>
      <c r="V466" s="136" t="s">
        <v>948</v>
      </c>
      <c r="W466" s="136" t="s">
        <v>948</v>
      </c>
      <c r="X466" s="136" t="s">
        <v>948</v>
      </c>
      <c r="Y466" s="136" t="s">
        <v>12602</v>
      </c>
      <c r="Z466" s="136" t="s">
        <v>12603</v>
      </c>
      <c r="AA466" s="136" t="s">
        <v>12604</v>
      </c>
      <c r="AB466" s="136" t="s">
        <v>12605</v>
      </c>
      <c r="AC466" s="136" t="s">
        <v>948</v>
      </c>
      <c r="AD466" s="136" t="s">
        <v>12605</v>
      </c>
      <c r="AE466" s="136" t="s">
        <v>12606</v>
      </c>
      <c r="AF466" s="136" t="s">
        <v>12607</v>
      </c>
      <c r="AG466" s="136" t="s">
        <v>2362</v>
      </c>
      <c r="AH466" s="136" t="s">
        <v>12608</v>
      </c>
      <c r="AI466" s="136" t="s">
        <v>3472</v>
      </c>
      <c r="AJ466" s="136" t="s">
        <v>948</v>
      </c>
      <c r="AK466" s="136" t="s">
        <v>948</v>
      </c>
      <c r="AL466" s="136" t="s">
        <v>941</v>
      </c>
      <c r="AM466" s="136" t="s">
        <v>12609</v>
      </c>
      <c r="AN466" s="136" t="s">
        <v>941</v>
      </c>
      <c r="AO466" s="136" t="s">
        <v>941</v>
      </c>
      <c r="AP466" s="136" t="s">
        <v>941</v>
      </c>
      <c r="AQ466" s="136" t="s">
        <v>941</v>
      </c>
      <c r="AR466" s="136" t="s">
        <v>941</v>
      </c>
      <c r="AS466" s="136" t="s">
        <v>941</v>
      </c>
      <c r="AT466" s="136" t="s">
        <v>941</v>
      </c>
      <c r="AU466" s="136" t="s">
        <v>941</v>
      </c>
      <c r="AV466" s="136" t="s">
        <v>941</v>
      </c>
      <c r="AW466" s="136" t="s">
        <v>941</v>
      </c>
      <c r="AX466" s="136" t="s">
        <v>941</v>
      </c>
      <c r="AY466" s="136" t="s">
        <v>941</v>
      </c>
      <c r="AZ466" s="136" t="s">
        <v>941</v>
      </c>
      <c r="BA466" s="136" t="s">
        <v>941</v>
      </c>
      <c r="BB466" s="136" t="s">
        <v>941</v>
      </c>
      <c r="BC466" s="136" t="s">
        <v>941</v>
      </c>
      <c r="BD466" s="136" t="s">
        <v>941</v>
      </c>
      <c r="BE466" s="136" t="s">
        <v>941</v>
      </c>
      <c r="BF466" s="136" t="s">
        <v>941</v>
      </c>
      <c r="BG466" s="136" t="s">
        <v>941</v>
      </c>
      <c r="BH466" s="136" t="s">
        <v>941</v>
      </c>
      <c r="BI466" s="136" t="s">
        <v>941</v>
      </c>
      <c r="BJ466" s="136" t="s">
        <v>941</v>
      </c>
      <c r="BK466" s="136" t="s">
        <v>1225</v>
      </c>
      <c r="BL466" s="136" t="s">
        <v>941</v>
      </c>
      <c r="BM466" s="136" t="s">
        <v>941</v>
      </c>
      <c r="BN466" s="136" t="s">
        <v>941</v>
      </c>
      <c r="BO466" s="136" t="s">
        <v>941</v>
      </c>
      <c r="BP466" s="136" t="s">
        <v>941</v>
      </c>
      <c r="BQ466" s="136" t="s">
        <v>941</v>
      </c>
      <c r="BR466" s="136" t="s">
        <v>941</v>
      </c>
      <c r="BS466" s="136" t="s">
        <v>941</v>
      </c>
      <c r="BT466" s="136" t="s">
        <v>941</v>
      </c>
      <c r="BU466" s="136" t="s">
        <v>941</v>
      </c>
      <c r="BV466" s="136" t="s">
        <v>941</v>
      </c>
      <c r="BW466" s="136" t="s">
        <v>941</v>
      </c>
      <c r="BX466" s="136" t="s">
        <v>941</v>
      </c>
      <c r="BY466" s="136" t="s">
        <v>941</v>
      </c>
      <c r="BZ466" s="136" t="s">
        <v>941</v>
      </c>
      <c r="CA466" s="136" t="s">
        <v>941</v>
      </c>
      <c r="CB466" s="136" t="s">
        <v>1225</v>
      </c>
      <c r="CC466" s="136" t="s">
        <v>948</v>
      </c>
      <c r="CD466" s="136" t="s">
        <v>941</v>
      </c>
      <c r="CE466" s="136" t="s">
        <v>948</v>
      </c>
      <c r="CF466" s="136" t="s">
        <v>941</v>
      </c>
      <c r="CG466" s="136" t="s">
        <v>948</v>
      </c>
      <c r="CH466" s="136" t="s">
        <v>948</v>
      </c>
      <c r="CI466" s="136" t="s">
        <v>941</v>
      </c>
      <c r="CJ466" s="136" t="s">
        <v>941</v>
      </c>
      <c r="CK466" s="136" t="s">
        <v>941</v>
      </c>
      <c r="CL466" s="136" t="s">
        <v>941</v>
      </c>
      <c r="CM466" s="136" t="s">
        <v>941</v>
      </c>
      <c r="CN466" s="136" t="s">
        <v>948</v>
      </c>
      <c r="CO466" s="136" t="s">
        <v>540</v>
      </c>
      <c r="CP466" s="136" t="s">
        <v>941</v>
      </c>
      <c r="CQ466" s="136" t="s">
        <v>941</v>
      </c>
      <c r="CR466" s="136" t="s">
        <v>941</v>
      </c>
      <c r="CS466" s="136" t="s">
        <v>941</v>
      </c>
      <c r="CT466" s="136" t="s">
        <v>941</v>
      </c>
      <c r="CU466" s="136" t="s">
        <v>941</v>
      </c>
      <c r="CV466" s="136" t="s">
        <v>941</v>
      </c>
      <c r="CW466" s="136" t="s">
        <v>941</v>
      </c>
      <c r="CX466" s="136" t="s">
        <v>941</v>
      </c>
      <c r="CY466" s="136" t="s">
        <v>941</v>
      </c>
      <c r="CZ466" s="136" t="s">
        <v>941</v>
      </c>
      <c r="DA466" s="136" t="s">
        <v>941</v>
      </c>
      <c r="DB466" s="136" t="s">
        <v>941</v>
      </c>
      <c r="DC466" s="136" t="s">
        <v>941</v>
      </c>
      <c r="DD466" s="136" t="s">
        <v>941</v>
      </c>
      <c r="DE466" s="136" t="s">
        <v>941</v>
      </c>
      <c r="DF466" s="136" t="s">
        <v>941</v>
      </c>
      <c r="DG466" s="136" t="s">
        <v>941</v>
      </c>
      <c r="DH466" s="136" t="s">
        <v>941</v>
      </c>
      <c r="DI466" s="136" t="s">
        <v>941</v>
      </c>
      <c r="DJ466" s="136" t="s">
        <v>1692</v>
      </c>
      <c r="DK466" s="137">
        <v>42788.424178240741</v>
      </c>
      <c r="DL466" s="136" t="s">
        <v>1692</v>
      </c>
      <c r="DM466" s="137">
        <v>42788.424178240741</v>
      </c>
      <c r="DN466" s="133">
        <v>42102.518611111111</v>
      </c>
      <c r="DO466" s="132" t="s">
        <v>1111</v>
      </c>
      <c r="DP466" s="133">
        <v>42102.518611111111</v>
      </c>
    </row>
    <row r="467" spans="1:120" ht="43.5" x14ac:dyDescent="0.35">
      <c r="A467" s="135">
        <v>469</v>
      </c>
      <c r="B467" s="136" t="s">
        <v>4364</v>
      </c>
      <c r="C467" s="135">
        <v>60</v>
      </c>
      <c r="D467" s="135" t="b">
        <v>1</v>
      </c>
      <c r="E467" s="136" t="s">
        <v>941</v>
      </c>
      <c r="F467" s="136" t="s">
        <v>2181</v>
      </c>
      <c r="G467" s="136" t="s">
        <v>981</v>
      </c>
      <c r="H467" s="136" t="s">
        <v>2182</v>
      </c>
      <c r="I467" s="136" t="s">
        <v>12569</v>
      </c>
      <c r="J467" s="136" t="s">
        <v>2181</v>
      </c>
      <c r="K467" s="136" t="s">
        <v>471</v>
      </c>
      <c r="L467" s="136" t="s">
        <v>2182</v>
      </c>
      <c r="M467" s="136" t="s">
        <v>941</v>
      </c>
      <c r="N467" s="136" t="s">
        <v>2183</v>
      </c>
      <c r="O467" s="136" t="s">
        <v>4215</v>
      </c>
      <c r="P467" s="136" t="s">
        <v>12610</v>
      </c>
      <c r="Q467" s="136" t="s">
        <v>948</v>
      </c>
      <c r="R467" s="136" t="s">
        <v>948</v>
      </c>
      <c r="S467" s="136" t="s">
        <v>12611</v>
      </c>
      <c r="T467" s="136" t="s">
        <v>4216</v>
      </c>
      <c r="U467" s="136" t="s">
        <v>12612</v>
      </c>
      <c r="V467" s="136" t="s">
        <v>948</v>
      </c>
      <c r="W467" s="136" t="s">
        <v>948</v>
      </c>
      <c r="X467" s="136" t="s">
        <v>948</v>
      </c>
      <c r="Y467" s="136" t="s">
        <v>12613</v>
      </c>
      <c r="Z467" s="136" t="s">
        <v>948</v>
      </c>
      <c r="AA467" s="136" t="s">
        <v>12614</v>
      </c>
      <c r="AB467" s="136" t="s">
        <v>12615</v>
      </c>
      <c r="AC467" s="136" t="s">
        <v>4217</v>
      </c>
      <c r="AD467" s="136" t="s">
        <v>12616</v>
      </c>
      <c r="AE467" s="136" t="s">
        <v>12617</v>
      </c>
      <c r="AF467" s="136" t="s">
        <v>12618</v>
      </c>
      <c r="AG467" s="136" t="s">
        <v>1481</v>
      </c>
      <c r="AH467" s="136" t="s">
        <v>12619</v>
      </c>
      <c r="AI467" s="136" t="s">
        <v>12620</v>
      </c>
      <c r="AJ467" s="136" t="s">
        <v>948</v>
      </c>
      <c r="AK467" s="136" t="s">
        <v>948</v>
      </c>
      <c r="AL467" s="136" t="s">
        <v>941</v>
      </c>
      <c r="AM467" s="136" t="s">
        <v>12621</v>
      </c>
      <c r="AN467" s="136" t="s">
        <v>4215</v>
      </c>
      <c r="AO467" s="136" t="s">
        <v>12610</v>
      </c>
      <c r="AP467" s="136" t="s">
        <v>948</v>
      </c>
      <c r="AQ467" s="136" t="s">
        <v>948</v>
      </c>
      <c r="AR467" s="136" t="s">
        <v>12611</v>
      </c>
      <c r="AS467" s="136" t="s">
        <v>4216</v>
      </c>
      <c r="AT467" s="136" t="s">
        <v>12612</v>
      </c>
      <c r="AU467" s="136" t="s">
        <v>941</v>
      </c>
      <c r="AV467" s="136" t="s">
        <v>941</v>
      </c>
      <c r="AW467" s="136" t="s">
        <v>941</v>
      </c>
      <c r="AX467" s="136" t="s">
        <v>12613</v>
      </c>
      <c r="AY467" s="136" t="s">
        <v>948</v>
      </c>
      <c r="AZ467" s="136" t="s">
        <v>12614</v>
      </c>
      <c r="BA467" s="136" t="s">
        <v>12615</v>
      </c>
      <c r="BB467" s="136" t="s">
        <v>4217</v>
      </c>
      <c r="BC467" s="136" t="s">
        <v>12616</v>
      </c>
      <c r="BD467" s="136" t="s">
        <v>12617</v>
      </c>
      <c r="BE467" s="136" t="s">
        <v>12618</v>
      </c>
      <c r="BF467" s="136" t="s">
        <v>12619</v>
      </c>
      <c r="BG467" s="136" t="s">
        <v>12620</v>
      </c>
      <c r="BH467" s="136" t="s">
        <v>948</v>
      </c>
      <c r="BI467" s="136" t="s">
        <v>948</v>
      </c>
      <c r="BJ467" s="136" t="s">
        <v>12621</v>
      </c>
      <c r="BK467" s="136" t="s">
        <v>941</v>
      </c>
      <c r="BL467" s="136" t="s">
        <v>941</v>
      </c>
      <c r="BM467" s="136" t="s">
        <v>941</v>
      </c>
      <c r="BN467" s="136" t="s">
        <v>941</v>
      </c>
      <c r="BO467" s="136" t="s">
        <v>941</v>
      </c>
      <c r="BP467" s="136" t="s">
        <v>941</v>
      </c>
      <c r="BQ467" s="136" t="s">
        <v>941</v>
      </c>
      <c r="BR467" s="136" t="s">
        <v>941</v>
      </c>
      <c r="BS467" s="136" t="s">
        <v>941</v>
      </c>
      <c r="BT467" s="136" t="s">
        <v>941</v>
      </c>
      <c r="BU467" s="136" t="s">
        <v>941</v>
      </c>
      <c r="BV467" s="136" t="s">
        <v>941</v>
      </c>
      <c r="BW467" s="136" t="s">
        <v>941</v>
      </c>
      <c r="BX467" s="136" t="s">
        <v>941</v>
      </c>
      <c r="BY467" s="136" t="s">
        <v>941</v>
      </c>
      <c r="BZ467" s="136" t="s">
        <v>941</v>
      </c>
      <c r="CA467" s="136" t="s">
        <v>941</v>
      </c>
      <c r="CB467" s="136" t="s">
        <v>948</v>
      </c>
      <c r="CC467" s="136" t="s">
        <v>948</v>
      </c>
      <c r="CD467" s="136" t="s">
        <v>941</v>
      </c>
      <c r="CE467" s="136" t="s">
        <v>948</v>
      </c>
      <c r="CF467" s="136" t="s">
        <v>941</v>
      </c>
      <c r="CG467" s="136" t="s">
        <v>948</v>
      </c>
      <c r="CH467" s="136" t="s">
        <v>948</v>
      </c>
      <c r="CI467" s="136" t="s">
        <v>941</v>
      </c>
      <c r="CJ467" s="136" t="s">
        <v>941</v>
      </c>
      <c r="CK467" s="136" t="s">
        <v>941</v>
      </c>
      <c r="CL467" s="136" t="s">
        <v>941</v>
      </c>
      <c r="CM467" s="136" t="s">
        <v>941</v>
      </c>
      <c r="CN467" s="136" t="s">
        <v>948</v>
      </c>
      <c r="CO467" s="136" t="s">
        <v>540</v>
      </c>
      <c r="CP467" s="136" t="s">
        <v>941</v>
      </c>
      <c r="CQ467" s="136" t="s">
        <v>941</v>
      </c>
      <c r="CR467" s="136" t="s">
        <v>941</v>
      </c>
      <c r="CS467" s="136" t="s">
        <v>941</v>
      </c>
      <c r="CT467" s="136" t="s">
        <v>941</v>
      </c>
      <c r="CU467" s="136" t="s">
        <v>941</v>
      </c>
      <c r="CV467" s="136" t="s">
        <v>941</v>
      </c>
      <c r="CW467" s="136" t="s">
        <v>941</v>
      </c>
      <c r="CX467" s="136" t="s">
        <v>941</v>
      </c>
      <c r="CY467" s="136" t="s">
        <v>941</v>
      </c>
      <c r="CZ467" s="136" t="s">
        <v>941</v>
      </c>
      <c r="DA467" s="136" t="s">
        <v>941</v>
      </c>
      <c r="DB467" s="136" t="s">
        <v>941</v>
      </c>
      <c r="DC467" s="136" t="s">
        <v>941</v>
      </c>
      <c r="DD467" s="136" t="s">
        <v>941</v>
      </c>
      <c r="DE467" s="136" t="s">
        <v>941</v>
      </c>
      <c r="DF467" s="136" t="s">
        <v>941</v>
      </c>
      <c r="DG467" s="136" t="s">
        <v>941</v>
      </c>
      <c r="DH467" s="136" t="s">
        <v>941</v>
      </c>
      <c r="DI467" s="136" t="s">
        <v>941</v>
      </c>
      <c r="DJ467" s="136" t="s">
        <v>1692</v>
      </c>
      <c r="DK467" s="137">
        <v>42788.435393518521</v>
      </c>
      <c r="DL467" s="136" t="s">
        <v>1692</v>
      </c>
      <c r="DM467" s="137">
        <v>42788.435393518521</v>
      </c>
      <c r="DN467" s="133">
        <v>42102.518634259257</v>
      </c>
      <c r="DO467" s="132" t="s">
        <v>1111</v>
      </c>
      <c r="DP467" s="133">
        <v>42102.518634259257</v>
      </c>
    </row>
    <row r="468" spans="1:120" ht="58" x14ac:dyDescent="0.35">
      <c r="A468" s="135">
        <v>470</v>
      </c>
      <c r="B468" s="136" t="s">
        <v>4364</v>
      </c>
      <c r="C468" s="135">
        <v>346</v>
      </c>
      <c r="D468" s="135" t="b">
        <v>1</v>
      </c>
      <c r="E468" s="136" t="s">
        <v>941</v>
      </c>
      <c r="F468" s="136" t="s">
        <v>3104</v>
      </c>
      <c r="G468" s="136" t="s">
        <v>1005</v>
      </c>
      <c r="H468" s="136" t="s">
        <v>12622</v>
      </c>
      <c r="I468" s="136" t="s">
        <v>12623</v>
      </c>
      <c r="J468" s="136" t="s">
        <v>3104</v>
      </c>
      <c r="K468" s="136" t="s">
        <v>941</v>
      </c>
      <c r="L468" s="136" t="s">
        <v>12622</v>
      </c>
      <c r="M468" s="136" t="s">
        <v>12624</v>
      </c>
      <c r="N468" s="136" t="s">
        <v>3105</v>
      </c>
      <c r="O468" s="136" t="s">
        <v>12625</v>
      </c>
      <c r="P468" s="136" t="s">
        <v>12626</v>
      </c>
      <c r="Q468" s="136" t="s">
        <v>12627</v>
      </c>
      <c r="R468" s="136" t="s">
        <v>948</v>
      </c>
      <c r="S468" s="136" t="s">
        <v>12628</v>
      </c>
      <c r="T468" s="136" t="s">
        <v>12629</v>
      </c>
      <c r="U468" s="136" t="s">
        <v>12630</v>
      </c>
      <c r="V468" s="136" t="s">
        <v>948</v>
      </c>
      <c r="W468" s="136" t="s">
        <v>948</v>
      </c>
      <c r="X468" s="136" t="s">
        <v>948</v>
      </c>
      <c r="Y468" s="136" t="s">
        <v>12631</v>
      </c>
      <c r="Z468" s="136" t="s">
        <v>12632</v>
      </c>
      <c r="AA468" s="136" t="s">
        <v>948</v>
      </c>
      <c r="AB468" s="136" t="s">
        <v>12633</v>
      </c>
      <c r="AC468" s="136" t="s">
        <v>948</v>
      </c>
      <c r="AD468" s="136" t="s">
        <v>12633</v>
      </c>
      <c r="AE468" s="136" t="s">
        <v>12634</v>
      </c>
      <c r="AF468" s="136" t="s">
        <v>12635</v>
      </c>
      <c r="AG468" s="136" t="s">
        <v>2230</v>
      </c>
      <c r="AH468" s="136" t="s">
        <v>12636</v>
      </c>
      <c r="AI468" s="136" t="s">
        <v>12637</v>
      </c>
      <c r="AJ468" s="136" t="s">
        <v>948</v>
      </c>
      <c r="AK468" s="136" t="s">
        <v>12638</v>
      </c>
      <c r="AL468" s="136" t="s">
        <v>941</v>
      </c>
      <c r="AM468" s="136" t="s">
        <v>12639</v>
      </c>
      <c r="AN468" s="136" t="s">
        <v>941</v>
      </c>
      <c r="AO468" s="136" t="s">
        <v>941</v>
      </c>
      <c r="AP468" s="136" t="s">
        <v>941</v>
      </c>
      <c r="AQ468" s="136" t="s">
        <v>941</v>
      </c>
      <c r="AR468" s="136" t="s">
        <v>941</v>
      </c>
      <c r="AS468" s="136" t="s">
        <v>941</v>
      </c>
      <c r="AT468" s="136" t="s">
        <v>941</v>
      </c>
      <c r="AU468" s="136" t="s">
        <v>941</v>
      </c>
      <c r="AV468" s="136" t="s">
        <v>941</v>
      </c>
      <c r="AW468" s="136" t="s">
        <v>941</v>
      </c>
      <c r="AX468" s="136" t="s">
        <v>941</v>
      </c>
      <c r="AY468" s="136" t="s">
        <v>941</v>
      </c>
      <c r="AZ468" s="136" t="s">
        <v>941</v>
      </c>
      <c r="BA468" s="136" t="s">
        <v>941</v>
      </c>
      <c r="BB468" s="136" t="s">
        <v>941</v>
      </c>
      <c r="BC468" s="136" t="s">
        <v>941</v>
      </c>
      <c r="BD468" s="136" t="s">
        <v>941</v>
      </c>
      <c r="BE468" s="136" t="s">
        <v>941</v>
      </c>
      <c r="BF468" s="136" t="s">
        <v>941</v>
      </c>
      <c r="BG468" s="136" t="s">
        <v>941</v>
      </c>
      <c r="BH468" s="136" t="s">
        <v>941</v>
      </c>
      <c r="BI468" s="136" t="s">
        <v>941</v>
      </c>
      <c r="BJ468" s="136" t="s">
        <v>941</v>
      </c>
      <c r="BK468" s="136" t="s">
        <v>941</v>
      </c>
      <c r="BL468" s="136" t="s">
        <v>941</v>
      </c>
      <c r="BM468" s="136" t="s">
        <v>941</v>
      </c>
      <c r="BN468" s="136" t="s">
        <v>941</v>
      </c>
      <c r="BO468" s="136" t="s">
        <v>941</v>
      </c>
      <c r="BP468" s="136" t="s">
        <v>941</v>
      </c>
      <c r="BQ468" s="136" t="s">
        <v>941</v>
      </c>
      <c r="BR468" s="136" t="s">
        <v>941</v>
      </c>
      <c r="BS468" s="136" t="s">
        <v>941</v>
      </c>
      <c r="BT468" s="136" t="s">
        <v>941</v>
      </c>
      <c r="BU468" s="136" t="s">
        <v>941</v>
      </c>
      <c r="BV468" s="136" t="s">
        <v>941</v>
      </c>
      <c r="BW468" s="136" t="s">
        <v>941</v>
      </c>
      <c r="BX468" s="136" t="s">
        <v>941</v>
      </c>
      <c r="BY468" s="136" t="s">
        <v>941</v>
      </c>
      <c r="BZ468" s="136" t="s">
        <v>941</v>
      </c>
      <c r="CA468" s="136" t="s">
        <v>941</v>
      </c>
      <c r="CB468" s="136" t="s">
        <v>948</v>
      </c>
      <c r="CC468" s="136" t="s">
        <v>948</v>
      </c>
      <c r="CD468" s="136" t="s">
        <v>941</v>
      </c>
      <c r="CE468" s="136" t="s">
        <v>948</v>
      </c>
      <c r="CF468" s="136" t="s">
        <v>941</v>
      </c>
      <c r="CG468" s="136" t="s">
        <v>948</v>
      </c>
      <c r="CH468" s="136" t="s">
        <v>948</v>
      </c>
      <c r="CI468" s="136" t="s">
        <v>941</v>
      </c>
      <c r="CJ468" s="136" t="s">
        <v>941</v>
      </c>
      <c r="CK468" s="136" t="s">
        <v>941</v>
      </c>
      <c r="CL468" s="136" t="s">
        <v>941</v>
      </c>
      <c r="CM468" s="136" t="s">
        <v>941</v>
      </c>
      <c r="CN468" s="136" t="s">
        <v>948</v>
      </c>
      <c r="CO468" s="136" t="s">
        <v>540</v>
      </c>
      <c r="CP468" s="136" t="s">
        <v>941</v>
      </c>
      <c r="CQ468" s="136" t="s">
        <v>941</v>
      </c>
      <c r="CR468" s="136" t="s">
        <v>941</v>
      </c>
      <c r="CS468" s="136" t="s">
        <v>941</v>
      </c>
      <c r="CT468" s="136" t="s">
        <v>941</v>
      </c>
      <c r="CU468" s="136" t="s">
        <v>941</v>
      </c>
      <c r="CV468" s="136" t="s">
        <v>941</v>
      </c>
      <c r="CW468" s="136" t="s">
        <v>941</v>
      </c>
      <c r="CX468" s="136" t="s">
        <v>941</v>
      </c>
      <c r="CY468" s="136" t="s">
        <v>941</v>
      </c>
      <c r="CZ468" s="136" t="s">
        <v>941</v>
      </c>
      <c r="DA468" s="136" t="s">
        <v>941</v>
      </c>
      <c r="DB468" s="136" t="s">
        <v>941</v>
      </c>
      <c r="DC468" s="136" t="s">
        <v>941</v>
      </c>
      <c r="DD468" s="136" t="s">
        <v>941</v>
      </c>
      <c r="DE468" s="136" t="s">
        <v>941</v>
      </c>
      <c r="DF468" s="136" t="s">
        <v>941</v>
      </c>
      <c r="DG468" s="136" t="s">
        <v>941</v>
      </c>
      <c r="DH468" s="136" t="s">
        <v>941</v>
      </c>
      <c r="DI468" s="136" t="s">
        <v>941</v>
      </c>
      <c r="DJ468" s="136" t="s">
        <v>1353</v>
      </c>
      <c r="DK468" s="137">
        <v>42788.662175925929</v>
      </c>
      <c r="DL468" s="136" t="s">
        <v>1353</v>
      </c>
      <c r="DM468" s="137">
        <v>42811.432627314818</v>
      </c>
      <c r="DN468" s="133">
        <v>42102.518657407411</v>
      </c>
      <c r="DO468" s="132" t="s">
        <v>1111</v>
      </c>
      <c r="DP468" s="133">
        <v>42102.518657407411</v>
      </c>
    </row>
    <row r="469" spans="1:120" ht="43.5" x14ac:dyDescent="0.35">
      <c r="A469" s="135">
        <v>471</v>
      </c>
      <c r="B469" s="136" t="s">
        <v>4364</v>
      </c>
      <c r="C469" s="135">
        <v>304</v>
      </c>
      <c r="D469" s="135" t="b">
        <v>1</v>
      </c>
      <c r="E469" s="136" t="s">
        <v>1196</v>
      </c>
      <c r="F469" s="136" t="s">
        <v>941</v>
      </c>
      <c r="G469" s="136" t="s">
        <v>941</v>
      </c>
      <c r="H469" s="136" t="s">
        <v>941</v>
      </c>
      <c r="I469" s="136" t="s">
        <v>941</v>
      </c>
      <c r="J469" s="136" t="s">
        <v>12640</v>
      </c>
      <c r="K469" s="136" t="s">
        <v>941</v>
      </c>
      <c r="L469" s="136" t="s">
        <v>12641</v>
      </c>
      <c r="M469" s="136" t="s">
        <v>12642</v>
      </c>
      <c r="N469" s="136" t="s">
        <v>8076</v>
      </c>
      <c r="O469" s="136" t="s">
        <v>12643</v>
      </c>
      <c r="P469" s="136" t="s">
        <v>12644</v>
      </c>
      <c r="Q469" s="136" t="s">
        <v>12645</v>
      </c>
      <c r="R469" s="136" t="s">
        <v>948</v>
      </c>
      <c r="S469" s="136" t="s">
        <v>12646</v>
      </c>
      <c r="T469" s="136" t="s">
        <v>12647</v>
      </c>
      <c r="U469" s="136" t="s">
        <v>12648</v>
      </c>
      <c r="V469" s="136" t="s">
        <v>12649</v>
      </c>
      <c r="W469" s="136" t="s">
        <v>12650</v>
      </c>
      <c r="X469" s="136" t="s">
        <v>12651</v>
      </c>
      <c r="Y469" s="136" t="s">
        <v>12652</v>
      </c>
      <c r="Z469" s="136" t="s">
        <v>12653</v>
      </c>
      <c r="AA469" s="136" t="s">
        <v>948</v>
      </c>
      <c r="AB469" s="136" t="s">
        <v>12654</v>
      </c>
      <c r="AC469" s="136" t="s">
        <v>12655</v>
      </c>
      <c r="AD469" s="136" t="s">
        <v>12656</v>
      </c>
      <c r="AE469" s="136" t="s">
        <v>12657</v>
      </c>
      <c r="AF469" s="136" t="s">
        <v>12658</v>
      </c>
      <c r="AG469" s="136" t="s">
        <v>1084</v>
      </c>
      <c r="AH469" s="136" t="s">
        <v>12659</v>
      </c>
      <c r="AI469" s="136" t="s">
        <v>3864</v>
      </c>
      <c r="AJ469" s="136" t="s">
        <v>1323</v>
      </c>
      <c r="AK469" s="136" t="s">
        <v>974</v>
      </c>
      <c r="AL469" s="136" t="s">
        <v>941</v>
      </c>
      <c r="AM469" s="136" t="s">
        <v>12660</v>
      </c>
      <c r="AN469" s="136" t="s">
        <v>941</v>
      </c>
      <c r="AO469" s="136" t="s">
        <v>941</v>
      </c>
      <c r="AP469" s="136" t="s">
        <v>941</v>
      </c>
      <c r="AQ469" s="136" t="s">
        <v>941</v>
      </c>
      <c r="AR469" s="136" t="s">
        <v>941</v>
      </c>
      <c r="AS469" s="136" t="s">
        <v>941</v>
      </c>
      <c r="AT469" s="136" t="s">
        <v>941</v>
      </c>
      <c r="AU469" s="136" t="s">
        <v>941</v>
      </c>
      <c r="AV469" s="136" t="s">
        <v>941</v>
      </c>
      <c r="AW469" s="136" t="s">
        <v>941</v>
      </c>
      <c r="AX469" s="136" t="s">
        <v>941</v>
      </c>
      <c r="AY469" s="136" t="s">
        <v>941</v>
      </c>
      <c r="AZ469" s="136" t="s">
        <v>941</v>
      </c>
      <c r="BA469" s="136" t="s">
        <v>941</v>
      </c>
      <c r="BB469" s="136" t="s">
        <v>941</v>
      </c>
      <c r="BC469" s="136" t="s">
        <v>941</v>
      </c>
      <c r="BD469" s="136" t="s">
        <v>941</v>
      </c>
      <c r="BE469" s="136" t="s">
        <v>941</v>
      </c>
      <c r="BF469" s="136" t="s">
        <v>941</v>
      </c>
      <c r="BG469" s="136" t="s">
        <v>941</v>
      </c>
      <c r="BH469" s="136" t="s">
        <v>941</v>
      </c>
      <c r="BI469" s="136" t="s">
        <v>941</v>
      </c>
      <c r="BJ469" s="136" t="s">
        <v>941</v>
      </c>
      <c r="BK469" s="136" t="s">
        <v>941</v>
      </c>
      <c r="BL469" s="136" t="s">
        <v>941</v>
      </c>
      <c r="BM469" s="136" t="s">
        <v>941</v>
      </c>
      <c r="BN469" s="136" t="s">
        <v>941</v>
      </c>
      <c r="BO469" s="136" t="s">
        <v>941</v>
      </c>
      <c r="BP469" s="136" t="s">
        <v>941</v>
      </c>
      <c r="BQ469" s="136" t="s">
        <v>941</v>
      </c>
      <c r="BR469" s="136" t="s">
        <v>941</v>
      </c>
      <c r="BS469" s="136" t="s">
        <v>941</v>
      </c>
      <c r="BT469" s="136" t="s">
        <v>941</v>
      </c>
      <c r="BU469" s="136" t="s">
        <v>941</v>
      </c>
      <c r="BV469" s="136" t="s">
        <v>941</v>
      </c>
      <c r="BW469" s="136" t="s">
        <v>941</v>
      </c>
      <c r="BX469" s="136" t="s">
        <v>941</v>
      </c>
      <c r="BY469" s="136" t="s">
        <v>941</v>
      </c>
      <c r="BZ469" s="136" t="s">
        <v>941</v>
      </c>
      <c r="CA469" s="136" t="s">
        <v>941</v>
      </c>
      <c r="CB469" s="136" t="s">
        <v>948</v>
      </c>
      <c r="CC469" s="136" t="s">
        <v>948</v>
      </c>
      <c r="CD469" s="136" t="s">
        <v>941</v>
      </c>
      <c r="CE469" s="136" t="s">
        <v>948</v>
      </c>
      <c r="CF469" s="136" t="s">
        <v>941</v>
      </c>
      <c r="CG469" s="136" t="s">
        <v>948</v>
      </c>
      <c r="CH469" s="136" t="s">
        <v>948</v>
      </c>
      <c r="CI469" s="136" t="s">
        <v>941</v>
      </c>
      <c r="CJ469" s="136" t="s">
        <v>941</v>
      </c>
      <c r="CK469" s="136" t="s">
        <v>941</v>
      </c>
      <c r="CL469" s="136" t="s">
        <v>941</v>
      </c>
      <c r="CM469" s="136" t="s">
        <v>941</v>
      </c>
      <c r="CN469" s="136" t="s">
        <v>948</v>
      </c>
      <c r="CO469" s="136" t="s">
        <v>540</v>
      </c>
      <c r="CP469" s="136" t="s">
        <v>941</v>
      </c>
      <c r="CQ469" s="136" t="s">
        <v>941</v>
      </c>
      <c r="CR469" s="136" t="s">
        <v>941</v>
      </c>
      <c r="CS469" s="136" t="s">
        <v>941</v>
      </c>
      <c r="CT469" s="136" t="s">
        <v>941</v>
      </c>
      <c r="CU469" s="136" t="s">
        <v>941</v>
      </c>
      <c r="CV469" s="136" t="s">
        <v>941</v>
      </c>
      <c r="CW469" s="136" t="s">
        <v>941</v>
      </c>
      <c r="CX469" s="136" t="s">
        <v>941</v>
      </c>
      <c r="CY469" s="136" t="s">
        <v>941</v>
      </c>
      <c r="CZ469" s="136" t="s">
        <v>941</v>
      </c>
      <c r="DA469" s="136" t="s">
        <v>941</v>
      </c>
      <c r="DB469" s="136" t="s">
        <v>941</v>
      </c>
      <c r="DC469" s="136" t="s">
        <v>941</v>
      </c>
      <c r="DD469" s="136" t="s">
        <v>941</v>
      </c>
      <c r="DE469" s="136" t="s">
        <v>941</v>
      </c>
      <c r="DF469" s="136" t="s">
        <v>941</v>
      </c>
      <c r="DG469" s="136" t="s">
        <v>941</v>
      </c>
      <c r="DH469" s="136" t="s">
        <v>941</v>
      </c>
      <c r="DI469" s="136" t="s">
        <v>941</v>
      </c>
      <c r="DJ469" s="136" t="s">
        <v>1692</v>
      </c>
      <c r="DK469" s="137">
        <v>42789.432997685188</v>
      </c>
      <c r="DL469" s="136" t="s">
        <v>1692</v>
      </c>
      <c r="DM469" s="137">
        <v>42789.432997685188</v>
      </c>
      <c r="DN469" s="133">
        <v>42102.518703703703</v>
      </c>
      <c r="DO469" s="132" t="s">
        <v>1111</v>
      </c>
      <c r="DP469" s="133">
        <v>42102.518703703703</v>
      </c>
    </row>
    <row r="470" spans="1:120" ht="58" x14ac:dyDescent="0.35">
      <c r="A470" s="135">
        <v>472</v>
      </c>
      <c r="B470" s="136" t="s">
        <v>4364</v>
      </c>
      <c r="C470" s="135">
        <v>472</v>
      </c>
      <c r="D470" s="135" t="b">
        <v>1</v>
      </c>
      <c r="E470" s="136" t="s">
        <v>941</v>
      </c>
      <c r="F470" s="136" t="s">
        <v>2306</v>
      </c>
      <c r="G470" s="136" t="s">
        <v>943</v>
      </c>
      <c r="H470" s="136" t="s">
        <v>2307</v>
      </c>
      <c r="I470" s="136" t="s">
        <v>12661</v>
      </c>
      <c r="J470" s="136" t="s">
        <v>12662</v>
      </c>
      <c r="K470" s="136" t="s">
        <v>941</v>
      </c>
      <c r="L470" s="136" t="s">
        <v>2308</v>
      </c>
      <c r="M470" s="136" t="s">
        <v>2309</v>
      </c>
      <c r="N470" s="136" t="s">
        <v>2310</v>
      </c>
      <c r="O470" s="136" t="s">
        <v>12663</v>
      </c>
      <c r="P470" s="136" t="s">
        <v>948</v>
      </c>
      <c r="Q470" s="136" t="s">
        <v>948</v>
      </c>
      <c r="R470" s="136" t="s">
        <v>948</v>
      </c>
      <c r="S470" s="136" t="s">
        <v>12663</v>
      </c>
      <c r="T470" s="136" t="s">
        <v>12664</v>
      </c>
      <c r="U470" s="136" t="s">
        <v>12665</v>
      </c>
      <c r="V470" s="136" t="s">
        <v>12665</v>
      </c>
      <c r="W470" s="136" t="s">
        <v>4192</v>
      </c>
      <c r="X470" s="136" t="s">
        <v>12666</v>
      </c>
      <c r="Y470" s="136" t="s">
        <v>12667</v>
      </c>
      <c r="Z470" s="136" t="s">
        <v>948</v>
      </c>
      <c r="AA470" s="136" t="s">
        <v>12668</v>
      </c>
      <c r="AB470" s="136" t="s">
        <v>12669</v>
      </c>
      <c r="AC470" s="136" t="s">
        <v>948</v>
      </c>
      <c r="AD470" s="136" t="s">
        <v>12669</v>
      </c>
      <c r="AE470" s="136" t="s">
        <v>12670</v>
      </c>
      <c r="AF470" s="136" t="s">
        <v>12671</v>
      </c>
      <c r="AG470" s="136" t="s">
        <v>1204</v>
      </c>
      <c r="AH470" s="136" t="s">
        <v>12672</v>
      </c>
      <c r="AI470" s="136" t="s">
        <v>948</v>
      </c>
      <c r="AJ470" s="136" t="s">
        <v>2344</v>
      </c>
      <c r="AK470" s="136" t="s">
        <v>948</v>
      </c>
      <c r="AL470" s="136" t="s">
        <v>941</v>
      </c>
      <c r="AM470" s="136" t="s">
        <v>2311</v>
      </c>
      <c r="AN470" s="136" t="s">
        <v>941</v>
      </c>
      <c r="AO470" s="136" t="s">
        <v>941</v>
      </c>
      <c r="AP470" s="136" t="s">
        <v>941</v>
      </c>
      <c r="AQ470" s="136" t="s">
        <v>941</v>
      </c>
      <c r="AR470" s="136" t="s">
        <v>941</v>
      </c>
      <c r="AS470" s="136" t="s">
        <v>941</v>
      </c>
      <c r="AT470" s="136" t="s">
        <v>941</v>
      </c>
      <c r="AU470" s="136" t="s">
        <v>941</v>
      </c>
      <c r="AV470" s="136" t="s">
        <v>941</v>
      </c>
      <c r="AW470" s="136" t="s">
        <v>941</v>
      </c>
      <c r="AX470" s="136" t="s">
        <v>941</v>
      </c>
      <c r="AY470" s="136" t="s">
        <v>941</v>
      </c>
      <c r="AZ470" s="136" t="s">
        <v>941</v>
      </c>
      <c r="BA470" s="136" t="s">
        <v>941</v>
      </c>
      <c r="BB470" s="136" t="s">
        <v>941</v>
      </c>
      <c r="BC470" s="136" t="s">
        <v>941</v>
      </c>
      <c r="BD470" s="136" t="s">
        <v>941</v>
      </c>
      <c r="BE470" s="136" t="s">
        <v>941</v>
      </c>
      <c r="BF470" s="136" t="s">
        <v>941</v>
      </c>
      <c r="BG470" s="136" t="s">
        <v>941</v>
      </c>
      <c r="BH470" s="136" t="s">
        <v>941</v>
      </c>
      <c r="BI470" s="136" t="s">
        <v>941</v>
      </c>
      <c r="BJ470" s="136" t="s">
        <v>941</v>
      </c>
      <c r="BK470" s="136" t="s">
        <v>941</v>
      </c>
      <c r="BL470" s="136" t="s">
        <v>941</v>
      </c>
      <c r="BM470" s="136" t="s">
        <v>941</v>
      </c>
      <c r="BN470" s="136" t="s">
        <v>941</v>
      </c>
      <c r="BO470" s="136" t="s">
        <v>941</v>
      </c>
      <c r="BP470" s="136" t="s">
        <v>941</v>
      </c>
      <c r="BQ470" s="136" t="s">
        <v>941</v>
      </c>
      <c r="BR470" s="136" t="s">
        <v>941</v>
      </c>
      <c r="BS470" s="136" t="s">
        <v>941</v>
      </c>
      <c r="BT470" s="136" t="s">
        <v>941</v>
      </c>
      <c r="BU470" s="136" t="s">
        <v>941</v>
      </c>
      <c r="BV470" s="136" t="s">
        <v>941</v>
      </c>
      <c r="BW470" s="136" t="s">
        <v>941</v>
      </c>
      <c r="BX470" s="136" t="s">
        <v>941</v>
      </c>
      <c r="BY470" s="136" t="s">
        <v>941</v>
      </c>
      <c r="BZ470" s="136" t="s">
        <v>941</v>
      </c>
      <c r="CA470" s="136" t="s">
        <v>941</v>
      </c>
      <c r="CB470" s="136" t="s">
        <v>948</v>
      </c>
      <c r="CC470" s="136" t="s">
        <v>948</v>
      </c>
      <c r="CD470" s="136" t="s">
        <v>941</v>
      </c>
      <c r="CE470" s="136" t="s">
        <v>948</v>
      </c>
      <c r="CF470" s="136" t="s">
        <v>941</v>
      </c>
      <c r="CG470" s="136" t="s">
        <v>948</v>
      </c>
      <c r="CH470" s="136" t="s">
        <v>948</v>
      </c>
      <c r="CI470" s="136" t="s">
        <v>941</v>
      </c>
      <c r="CJ470" s="136" t="s">
        <v>941</v>
      </c>
      <c r="CK470" s="136" t="s">
        <v>941</v>
      </c>
      <c r="CL470" s="136" t="s">
        <v>941</v>
      </c>
      <c r="CM470" s="136" t="s">
        <v>941</v>
      </c>
      <c r="CN470" s="136" t="s">
        <v>948</v>
      </c>
      <c r="CO470" s="136" t="s">
        <v>540</v>
      </c>
      <c r="CP470" s="136" t="s">
        <v>941</v>
      </c>
      <c r="CQ470" s="136" t="s">
        <v>941</v>
      </c>
      <c r="CR470" s="136" t="s">
        <v>941</v>
      </c>
      <c r="CS470" s="136" t="s">
        <v>941</v>
      </c>
      <c r="CT470" s="136" t="s">
        <v>941</v>
      </c>
      <c r="CU470" s="136" t="s">
        <v>941</v>
      </c>
      <c r="CV470" s="136" t="s">
        <v>941</v>
      </c>
      <c r="CW470" s="136" t="s">
        <v>941</v>
      </c>
      <c r="CX470" s="136" t="s">
        <v>941</v>
      </c>
      <c r="CY470" s="136" t="s">
        <v>941</v>
      </c>
      <c r="CZ470" s="136" t="s">
        <v>941</v>
      </c>
      <c r="DA470" s="136" t="s">
        <v>941</v>
      </c>
      <c r="DB470" s="136" t="s">
        <v>941</v>
      </c>
      <c r="DC470" s="136" t="s">
        <v>941</v>
      </c>
      <c r="DD470" s="136" t="s">
        <v>941</v>
      </c>
      <c r="DE470" s="136" t="s">
        <v>941</v>
      </c>
      <c r="DF470" s="136" t="s">
        <v>941</v>
      </c>
      <c r="DG470" s="136" t="s">
        <v>941</v>
      </c>
      <c r="DH470" s="136" t="s">
        <v>941</v>
      </c>
      <c r="DI470" s="136" t="s">
        <v>941</v>
      </c>
      <c r="DJ470" s="136" t="s">
        <v>1353</v>
      </c>
      <c r="DK470" s="137">
        <v>42789.47446759259</v>
      </c>
      <c r="DL470" s="136" t="s">
        <v>1353</v>
      </c>
      <c r="DM470" s="137">
        <v>42789.47446759259</v>
      </c>
      <c r="DN470" s="133">
        <v>42102.51871527778</v>
      </c>
      <c r="DO470" s="132" t="s">
        <v>1111</v>
      </c>
      <c r="DP470" s="133">
        <v>42102.51871527778</v>
      </c>
    </row>
    <row r="471" spans="1:120" ht="43.5" x14ac:dyDescent="0.35">
      <c r="A471" s="135">
        <v>473</v>
      </c>
      <c r="B471" s="136" t="s">
        <v>4364</v>
      </c>
      <c r="C471" s="135">
        <v>280</v>
      </c>
      <c r="D471" s="135" t="b">
        <v>1</v>
      </c>
      <c r="E471" s="136" t="s">
        <v>941</v>
      </c>
      <c r="F471" s="136" t="s">
        <v>3975</v>
      </c>
      <c r="G471" s="136" t="s">
        <v>1140</v>
      </c>
      <c r="H471" s="136" t="s">
        <v>12673</v>
      </c>
      <c r="I471" s="136" t="s">
        <v>12661</v>
      </c>
      <c r="J471" s="136" t="s">
        <v>2502</v>
      </c>
      <c r="K471" s="136" t="s">
        <v>23</v>
      </c>
      <c r="L471" s="136" t="s">
        <v>941</v>
      </c>
      <c r="M471" s="136" t="s">
        <v>941</v>
      </c>
      <c r="N471" s="136" t="s">
        <v>941</v>
      </c>
      <c r="O471" s="136" t="s">
        <v>12674</v>
      </c>
      <c r="P471" s="136" t="s">
        <v>12675</v>
      </c>
      <c r="Q471" s="136" t="s">
        <v>12676</v>
      </c>
      <c r="R471" s="136" t="s">
        <v>948</v>
      </c>
      <c r="S471" s="136" t="s">
        <v>12677</v>
      </c>
      <c r="T471" s="136" t="s">
        <v>12678</v>
      </c>
      <c r="U471" s="136" t="s">
        <v>12679</v>
      </c>
      <c r="V471" s="136" t="s">
        <v>12680</v>
      </c>
      <c r="W471" s="136" t="s">
        <v>12681</v>
      </c>
      <c r="X471" s="136" t="s">
        <v>12682</v>
      </c>
      <c r="Y471" s="136" t="s">
        <v>12683</v>
      </c>
      <c r="Z471" s="136" t="s">
        <v>12684</v>
      </c>
      <c r="AA471" s="136" t="s">
        <v>12685</v>
      </c>
      <c r="AB471" s="136" t="s">
        <v>12686</v>
      </c>
      <c r="AC471" s="136" t="s">
        <v>12687</v>
      </c>
      <c r="AD471" s="136" t="s">
        <v>12688</v>
      </c>
      <c r="AE471" s="136" t="s">
        <v>12689</v>
      </c>
      <c r="AF471" s="136" t="s">
        <v>12690</v>
      </c>
      <c r="AG471" s="136" t="s">
        <v>1106</v>
      </c>
      <c r="AH471" s="136" t="s">
        <v>12691</v>
      </c>
      <c r="AI471" s="136" t="s">
        <v>12692</v>
      </c>
      <c r="AJ471" s="136" t="s">
        <v>1610</v>
      </c>
      <c r="AK471" s="136" t="s">
        <v>12693</v>
      </c>
      <c r="AL471" s="136" t="s">
        <v>941</v>
      </c>
      <c r="AM471" s="136" t="s">
        <v>12694</v>
      </c>
      <c r="AN471" s="136" t="s">
        <v>941</v>
      </c>
      <c r="AO471" s="136" t="s">
        <v>941</v>
      </c>
      <c r="AP471" s="136" t="s">
        <v>941</v>
      </c>
      <c r="AQ471" s="136" t="s">
        <v>941</v>
      </c>
      <c r="AR471" s="136" t="s">
        <v>941</v>
      </c>
      <c r="AS471" s="136" t="s">
        <v>941</v>
      </c>
      <c r="AT471" s="136" t="s">
        <v>941</v>
      </c>
      <c r="AU471" s="136" t="s">
        <v>941</v>
      </c>
      <c r="AV471" s="136" t="s">
        <v>941</v>
      </c>
      <c r="AW471" s="136" t="s">
        <v>941</v>
      </c>
      <c r="AX471" s="136" t="s">
        <v>941</v>
      </c>
      <c r="AY471" s="136" t="s">
        <v>941</v>
      </c>
      <c r="AZ471" s="136" t="s">
        <v>941</v>
      </c>
      <c r="BA471" s="136" t="s">
        <v>941</v>
      </c>
      <c r="BB471" s="136" t="s">
        <v>941</v>
      </c>
      <c r="BC471" s="136" t="s">
        <v>941</v>
      </c>
      <c r="BD471" s="136" t="s">
        <v>941</v>
      </c>
      <c r="BE471" s="136" t="s">
        <v>941</v>
      </c>
      <c r="BF471" s="136" t="s">
        <v>941</v>
      </c>
      <c r="BG471" s="136" t="s">
        <v>941</v>
      </c>
      <c r="BH471" s="136" t="s">
        <v>941</v>
      </c>
      <c r="BI471" s="136" t="s">
        <v>941</v>
      </c>
      <c r="BJ471" s="136" t="s">
        <v>941</v>
      </c>
      <c r="BK471" s="136" t="s">
        <v>941</v>
      </c>
      <c r="BL471" s="136" t="s">
        <v>941</v>
      </c>
      <c r="BM471" s="136" t="s">
        <v>941</v>
      </c>
      <c r="BN471" s="136" t="s">
        <v>941</v>
      </c>
      <c r="BO471" s="136" t="s">
        <v>941</v>
      </c>
      <c r="BP471" s="136" t="s">
        <v>941</v>
      </c>
      <c r="BQ471" s="136" t="s">
        <v>941</v>
      </c>
      <c r="BR471" s="136" t="s">
        <v>941</v>
      </c>
      <c r="BS471" s="136" t="s">
        <v>941</v>
      </c>
      <c r="BT471" s="136" t="s">
        <v>941</v>
      </c>
      <c r="BU471" s="136" t="s">
        <v>941</v>
      </c>
      <c r="BV471" s="136" t="s">
        <v>941</v>
      </c>
      <c r="BW471" s="136" t="s">
        <v>941</v>
      </c>
      <c r="BX471" s="136" t="s">
        <v>941</v>
      </c>
      <c r="BY471" s="136" t="s">
        <v>941</v>
      </c>
      <c r="BZ471" s="136" t="s">
        <v>941</v>
      </c>
      <c r="CA471" s="136" t="s">
        <v>941</v>
      </c>
      <c r="CB471" s="136" t="s">
        <v>948</v>
      </c>
      <c r="CC471" s="136" t="s">
        <v>948</v>
      </c>
      <c r="CD471" s="136" t="s">
        <v>941</v>
      </c>
      <c r="CE471" s="136" t="s">
        <v>948</v>
      </c>
      <c r="CF471" s="136" t="s">
        <v>941</v>
      </c>
      <c r="CG471" s="136" t="s">
        <v>948</v>
      </c>
      <c r="CH471" s="136" t="s">
        <v>948</v>
      </c>
      <c r="CI471" s="136" t="s">
        <v>941</v>
      </c>
      <c r="CJ471" s="136" t="s">
        <v>941</v>
      </c>
      <c r="CK471" s="136" t="s">
        <v>941</v>
      </c>
      <c r="CL471" s="136" t="s">
        <v>941</v>
      </c>
      <c r="CM471" s="136" t="s">
        <v>941</v>
      </c>
      <c r="CN471" s="136" t="s">
        <v>948</v>
      </c>
      <c r="CO471" s="136" t="s">
        <v>540</v>
      </c>
      <c r="CP471" s="136" t="s">
        <v>941</v>
      </c>
      <c r="CQ471" s="136" t="s">
        <v>941</v>
      </c>
      <c r="CR471" s="136" t="s">
        <v>941</v>
      </c>
      <c r="CS471" s="136" t="s">
        <v>941</v>
      </c>
      <c r="CT471" s="136" t="s">
        <v>941</v>
      </c>
      <c r="CU471" s="136" t="s">
        <v>941</v>
      </c>
      <c r="CV471" s="136" t="s">
        <v>941</v>
      </c>
      <c r="CW471" s="136" t="s">
        <v>941</v>
      </c>
      <c r="CX471" s="136" t="s">
        <v>941</v>
      </c>
      <c r="CY471" s="136" t="s">
        <v>941</v>
      </c>
      <c r="CZ471" s="136" t="s">
        <v>941</v>
      </c>
      <c r="DA471" s="136" t="s">
        <v>941</v>
      </c>
      <c r="DB471" s="136" t="s">
        <v>941</v>
      </c>
      <c r="DC471" s="136" t="s">
        <v>941</v>
      </c>
      <c r="DD471" s="136" t="s">
        <v>941</v>
      </c>
      <c r="DE471" s="136" t="s">
        <v>941</v>
      </c>
      <c r="DF471" s="136" t="s">
        <v>941</v>
      </c>
      <c r="DG471" s="136" t="s">
        <v>941</v>
      </c>
      <c r="DH471" s="136" t="s">
        <v>941</v>
      </c>
      <c r="DI471" s="136" t="s">
        <v>941</v>
      </c>
      <c r="DJ471" s="136" t="s">
        <v>1353</v>
      </c>
      <c r="DK471" s="137">
        <v>42789.485231481478</v>
      </c>
      <c r="DL471" s="136" t="s">
        <v>1353</v>
      </c>
      <c r="DM471" s="137">
        <v>42789.485231481478</v>
      </c>
      <c r="DN471" s="133">
        <v>42102.518865740742</v>
      </c>
      <c r="DO471" s="132" t="s">
        <v>1111</v>
      </c>
      <c r="DP471" s="133">
        <v>42102.518865740742</v>
      </c>
    </row>
    <row r="472" spans="1:120" ht="43.5" x14ac:dyDescent="0.35">
      <c r="A472" s="135">
        <v>474</v>
      </c>
      <c r="B472" s="136" t="s">
        <v>4364</v>
      </c>
      <c r="C472" s="135">
        <v>261</v>
      </c>
      <c r="D472" s="135" t="b">
        <v>1</v>
      </c>
      <c r="E472" s="136" t="s">
        <v>941</v>
      </c>
      <c r="F472" s="136" t="s">
        <v>12695</v>
      </c>
      <c r="G472" s="136" t="s">
        <v>943</v>
      </c>
      <c r="H472" s="136" t="s">
        <v>12696</v>
      </c>
      <c r="I472" s="136" t="s">
        <v>11452</v>
      </c>
      <c r="J472" s="136" t="s">
        <v>12697</v>
      </c>
      <c r="K472" s="136" t="s">
        <v>201</v>
      </c>
      <c r="L472" s="136" t="s">
        <v>3515</v>
      </c>
      <c r="M472" s="136" t="s">
        <v>3516</v>
      </c>
      <c r="N472" s="136" t="s">
        <v>12698</v>
      </c>
      <c r="O472" s="136" t="s">
        <v>12699</v>
      </c>
      <c r="P472" s="136" t="s">
        <v>12700</v>
      </c>
      <c r="Q472" s="136" t="s">
        <v>12701</v>
      </c>
      <c r="R472" s="136" t="s">
        <v>948</v>
      </c>
      <c r="S472" s="136" t="s">
        <v>12702</v>
      </c>
      <c r="T472" s="136" t="s">
        <v>12703</v>
      </c>
      <c r="U472" s="136" t="s">
        <v>12704</v>
      </c>
      <c r="V472" s="136" t="s">
        <v>948</v>
      </c>
      <c r="W472" s="136" t="s">
        <v>948</v>
      </c>
      <c r="X472" s="136" t="s">
        <v>948</v>
      </c>
      <c r="Y472" s="136" t="s">
        <v>948</v>
      </c>
      <c r="Z472" s="136" t="s">
        <v>948</v>
      </c>
      <c r="AA472" s="136" t="s">
        <v>12705</v>
      </c>
      <c r="AB472" s="136" t="s">
        <v>12705</v>
      </c>
      <c r="AC472" s="136" t="s">
        <v>948</v>
      </c>
      <c r="AD472" s="136" t="s">
        <v>12705</v>
      </c>
      <c r="AE472" s="136" t="s">
        <v>12706</v>
      </c>
      <c r="AF472" s="136" t="s">
        <v>12707</v>
      </c>
      <c r="AG472" s="136" t="s">
        <v>1475</v>
      </c>
      <c r="AH472" s="136" t="s">
        <v>12708</v>
      </c>
      <c r="AI472" s="136" t="s">
        <v>12709</v>
      </c>
      <c r="AJ472" s="136" t="s">
        <v>948</v>
      </c>
      <c r="AK472" s="136" t="s">
        <v>12710</v>
      </c>
      <c r="AL472" s="136" t="s">
        <v>941</v>
      </c>
      <c r="AM472" s="136" t="s">
        <v>12711</v>
      </c>
      <c r="AN472" s="136" t="s">
        <v>941</v>
      </c>
      <c r="AO472" s="136" t="s">
        <v>941</v>
      </c>
      <c r="AP472" s="136" t="s">
        <v>941</v>
      </c>
      <c r="AQ472" s="136" t="s">
        <v>941</v>
      </c>
      <c r="AR472" s="136" t="s">
        <v>941</v>
      </c>
      <c r="AS472" s="136" t="s">
        <v>941</v>
      </c>
      <c r="AT472" s="136" t="s">
        <v>941</v>
      </c>
      <c r="AU472" s="136" t="s">
        <v>941</v>
      </c>
      <c r="AV472" s="136" t="s">
        <v>941</v>
      </c>
      <c r="AW472" s="136" t="s">
        <v>941</v>
      </c>
      <c r="AX472" s="136" t="s">
        <v>941</v>
      </c>
      <c r="AY472" s="136" t="s">
        <v>941</v>
      </c>
      <c r="AZ472" s="136" t="s">
        <v>941</v>
      </c>
      <c r="BA472" s="136" t="s">
        <v>941</v>
      </c>
      <c r="BB472" s="136" t="s">
        <v>941</v>
      </c>
      <c r="BC472" s="136" t="s">
        <v>941</v>
      </c>
      <c r="BD472" s="136" t="s">
        <v>941</v>
      </c>
      <c r="BE472" s="136" t="s">
        <v>941</v>
      </c>
      <c r="BF472" s="136" t="s">
        <v>941</v>
      </c>
      <c r="BG472" s="136" t="s">
        <v>941</v>
      </c>
      <c r="BH472" s="136" t="s">
        <v>941</v>
      </c>
      <c r="BI472" s="136" t="s">
        <v>941</v>
      </c>
      <c r="BJ472" s="136" t="s">
        <v>941</v>
      </c>
      <c r="BK472" s="136" t="s">
        <v>1731</v>
      </c>
      <c r="BL472" s="136" t="s">
        <v>12712</v>
      </c>
      <c r="BM472" s="136" t="s">
        <v>1071</v>
      </c>
      <c r="BN472" s="136" t="s">
        <v>941</v>
      </c>
      <c r="BO472" s="136" t="s">
        <v>1021</v>
      </c>
      <c r="BP472" s="136" t="s">
        <v>941</v>
      </c>
      <c r="BQ472" s="136" t="s">
        <v>941</v>
      </c>
      <c r="BR472" s="136" t="s">
        <v>941</v>
      </c>
      <c r="BS472" s="136" t="s">
        <v>941</v>
      </c>
      <c r="BT472" s="136" t="s">
        <v>941</v>
      </c>
      <c r="BU472" s="136" t="s">
        <v>941</v>
      </c>
      <c r="BV472" s="136" t="s">
        <v>941</v>
      </c>
      <c r="BW472" s="136" t="s">
        <v>941</v>
      </c>
      <c r="BX472" s="136" t="s">
        <v>941</v>
      </c>
      <c r="BY472" s="136" t="s">
        <v>941</v>
      </c>
      <c r="BZ472" s="136" t="s">
        <v>941</v>
      </c>
      <c r="CA472" s="136" t="s">
        <v>941</v>
      </c>
      <c r="CB472" s="136" t="s">
        <v>12713</v>
      </c>
      <c r="CC472" s="136" t="s">
        <v>956</v>
      </c>
      <c r="CD472" s="136" t="s">
        <v>2246</v>
      </c>
      <c r="CE472" s="136" t="s">
        <v>948</v>
      </c>
      <c r="CF472" s="136" t="s">
        <v>941</v>
      </c>
      <c r="CG472" s="136" t="s">
        <v>2246</v>
      </c>
      <c r="CH472" s="136" t="s">
        <v>948</v>
      </c>
      <c r="CI472" s="136" t="s">
        <v>941</v>
      </c>
      <c r="CJ472" s="136" t="s">
        <v>941</v>
      </c>
      <c r="CK472" s="136" t="s">
        <v>941</v>
      </c>
      <c r="CL472" s="136" t="s">
        <v>941</v>
      </c>
      <c r="CM472" s="136" t="s">
        <v>941</v>
      </c>
      <c r="CN472" s="136" t="s">
        <v>948</v>
      </c>
      <c r="CO472" s="136" t="s">
        <v>540</v>
      </c>
      <c r="CP472" s="136" t="s">
        <v>941</v>
      </c>
      <c r="CQ472" s="136" t="s">
        <v>941</v>
      </c>
      <c r="CR472" s="136" t="s">
        <v>941</v>
      </c>
      <c r="CS472" s="136" t="s">
        <v>941</v>
      </c>
      <c r="CT472" s="136" t="s">
        <v>941</v>
      </c>
      <c r="CU472" s="136" t="s">
        <v>941</v>
      </c>
      <c r="CV472" s="136" t="s">
        <v>941</v>
      </c>
      <c r="CW472" s="136" t="s">
        <v>941</v>
      </c>
      <c r="CX472" s="136" t="s">
        <v>941</v>
      </c>
      <c r="CY472" s="136" t="s">
        <v>941</v>
      </c>
      <c r="CZ472" s="136" t="s">
        <v>941</v>
      </c>
      <c r="DA472" s="136" t="s">
        <v>941</v>
      </c>
      <c r="DB472" s="136" t="s">
        <v>941</v>
      </c>
      <c r="DC472" s="136" t="s">
        <v>941</v>
      </c>
      <c r="DD472" s="136" t="s">
        <v>941</v>
      </c>
      <c r="DE472" s="136" t="s">
        <v>941</v>
      </c>
      <c r="DF472" s="136" t="s">
        <v>941</v>
      </c>
      <c r="DG472" s="136" t="s">
        <v>941</v>
      </c>
      <c r="DH472" s="136" t="s">
        <v>941</v>
      </c>
      <c r="DI472" s="136" t="s">
        <v>941</v>
      </c>
      <c r="DJ472" s="136" t="s">
        <v>1353</v>
      </c>
      <c r="DK472" s="137">
        <v>42790.553379629629</v>
      </c>
      <c r="DL472" s="136" t="s">
        <v>1353</v>
      </c>
      <c r="DM472" s="137">
        <v>42790.553379629629</v>
      </c>
      <c r="DN472" s="133">
        <v>42102.518900462965</v>
      </c>
      <c r="DO472" s="132" t="s">
        <v>1111</v>
      </c>
      <c r="DP472" s="133">
        <v>42102.518900462965</v>
      </c>
    </row>
    <row r="473" spans="1:120" ht="58" x14ac:dyDescent="0.35">
      <c r="A473" s="135">
        <v>475</v>
      </c>
      <c r="B473" s="136" t="s">
        <v>4364</v>
      </c>
      <c r="C473" s="135">
        <v>212</v>
      </c>
      <c r="D473" s="135" t="b">
        <v>1</v>
      </c>
      <c r="E473" s="136" t="s">
        <v>941</v>
      </c>
      <c r="F473" s="136" t="s">
        <v>4075</v>
      </c>
      <c r="G473" s="136" t="s">
        <v>1005</v>
      </c>
      <c r="H473" s="136" t="s">
        <v>4076</v>
      </c>
      <c r="I473" s="136" t="s">
        <v>12714</v>
      </c>
      <c r="J473" s="136" t="s">
        <v>4075</v>
      </c>
      <c r="K473" s="136" t="s">
        <v>941</v>
      </c>
      <c r="L473" s="136" t="s">
        <v>4076</v>
      </c>
      <c r="M473" s="136" t="s">
        <v>1262</v>
      </c>
      <c r="N473" s="136" t="s">
        <v>4077</v>
      </c>
      <c r="O473" s="136" t="s">
        <v>948</v>
      </c>
      <c r="P473" s="136" t="s">
        <v>948</v>
      </c>
      <c r="Q473" s="136" t="s">
        <v>948</v>
      </c>
      <c r="R473" s="136" t="s">
        <v>12715</v>
      </c>
      <c r="S473" s="136" t="s">
        <v>12715</v>
      </c>
      <c r="T473" s="136" t="s">
        <v>12716</v>
      </c>
      <c r="U473" s="136" t="s">
        <v>12717</v>
      </c>
      <c r="V473" s="136" t="s">
        <v>948</v>
      </c>
      <c r="W473" s="136" t="s">
        <v>948</v>
      </c>
      <c r="X473" s="136" t="s">
        <v>948</v>
      </c>
      <c r="Y473" s="136" t="s">
        <v>12718</v>
      </c>
      <c r="Z473" s="136" t="s">
        <v>12719</v>
      </c>
      <c r="AA473" s="136" t="s">
        <v>12720</v>
      </c>
      <c r="AB473" s="136" t="s">
        <v>12721</v>
      </c>
      <c r="AC473" s="136" t="s">
        <v>4078</v>
      </c>
      <c r="AD473" s="136" t="s">
        <v>12722</v>
      </c>
      <c r="AE473" s="136" t="s">
        <v>12723</v>
      </c>
      <c r="AF473" s="136" t="s">
        <v>12724</v>
      </c>
      <c r="AG473" s="136" t="s">
        <v>1263</v>
      </c>
      <c r="AH473" s="136" t="s">
        <v>12725</v>
      </c>
      <c r="AI473" s="136" t="s">
        <v>948</v>
      </c>
      <c r="AJ473" s="136" t="s">
        <v>948</v>
      </c>
      <c r="AK473" s="136" t="s">
        <v>948</v>
      </c>
      <c r="AL473" s="136" t="s">
        <v>941</v>
      </c>
      <c r="AM473" s="136" t="s">
        <v>12725</v>
      </c>
      <c r="AN473" s="136" t="s">
        <v>941</v>
      </c>
      <c r="AO473" s="136" t="s">
        <v>941</v>
      </c>
      <c r="AP473" s="136" t="s">
        <v>941</v>
      </c>
      <c r="AQ473" s="136" t="s">
        <v>941</v>
      </c>
      <c r="AR473" s="136" t="s">
        <v>941</v>
      </c>
      <c r="AS473" s="136" t="s">
        <v>941</v>
      </c>
      <c r="AT473" s="136" t="s">
        <v>941</v>
      </c>
      <c r="AU473" s="136" t="s">
        <v>941</v>
      </c>
      <c r="AV473" s="136" t="s">
        <v>941</v>
      </c>
      <c r="AW473" s="136" t="s">
        <v>941</v>
      </c>
      <c r="AX473" s="136" t="s">
        <v>941</v>
      </c>
      <c r="AY473" s="136" t="s">
        <v>941</v>
      </c>
      <c r="AZ473" s="136" t="s">
        <v>941</v>
      </c>
      <c r="BA473" s="136" t="s">
        <v>941</v>
      </c>
      <c r="BB473" s="136" t="s">
        <v>941</v>
      </c>
      <c r="BC473" s="136" t="s">
        <v>941</v>
      </c>
      <c r="BD473" s="136" t="s">
        <v>941</v>
      </c>
      <c r="BE473" s="136" t="s">
        <v>941</v>
      </c>
      <c r="BF473" s="136" t="s">
        <v>941</v>
      </c>
      <c r="BG473" s="136" t="s">
        <v>941</v>
      </c>
      <c r="BH473" s="136" t="s">
        <v>941</v>
      </c>
      <c r="BI473" s="136" t="s">
        <v>941</v>
      </c>
      <c r="BJ473" s="136" t="s">
        <v>941</v>
      </c>
      <c r="BK473" s="136" t="s">
        <v>941</v>
      </c>
      <c r="BL473" s="136" t="s">
        <v>941</v>
      </c>
      <c r="BM473" s="136" t="s">
        <v>941</v>
      </c>
      <c r="BN473" s="136" t="s">
        <v>941</v>
      </c>
      <c r="BO473" s="136" t="s">
        <v>941</v>
      </c>
      <c r="BP473" s="136" t="s">
        <v>941</v>
      </c>
      <c r="BQ473" s="136" t="s">
        <v>941</v>
      </c>
      <c r="BR473" s="136" t="s">
        <v>941</v>
      </c>
      <c r="BS473" s="136" t="s">
        <v>941</v>
      </c>
      <c r="BT473" s="136" t="s">
        <v>941</v>
      </c>
      <c r="BU473" s="136" t="s">
        <v>941</v>
      </c>
      <c r="BV473" s="136" t="s">
        <v>941</v>
      </c>
      <c r="BW473" s="136" t="s">
        <v>941</v>
      </c>
      <c r="BX473" s="136" t="s">
        <v>941</v>
      </c>
      <c r="BY473" s="136" t="s">
        <v>941</v>
      </c>
      <c r="BZ473" s="136" t="s">
        <v>941</v>
      </c>
      <c r="CA473" s="136" t="s">
        <v>941</v>
      </c>
      <c r="CB473" s="136" t="s">
        <v>948</v>
      </c>
      <c r="CC473" s="136" t="s">
        <v>948</v>
      </c>
      <c r="CD473" s="136" t="s">
        <v>941</v>
      </c>
      <c r="CE473" s="136" t="s">
        <v>948</v>
      </c>
      <c r="CF473" s="136" t="s">
        <v>941</v>
      </c>
      <c r="CG473" s="136" t="s">
        <v>948</v>
      </c>
      <c r="CH473" s="136" t="s">
        <v>948</v>
      </c>
      <c r="CI473" s="136" t="s">
        <v>941</v>
      </c>
      <c r="CJ473" s="136" t="s">
        <v>941</v>
      </c>
      <c r="CK473" s="136" t="s">
        <v>941</v>
      </c>
      <c r="CL473" s="136" t="s">
        <v>941</v>
      </c>
      <c r="CM473" s="136" t="s">
        <v>941</v>
      </c>
      <c r="CN473" s="136" t="s">
        <v>948</v>
      </c>
      <c r="CO473" s="136" t="s">
        <v>540</v>
      </c>
      <c r="CP473" s="136" t="s">
        <v>941</v>
      </c>
      <c r="CQ473" s="136" t="s">
        <v>941</v>
      </c>
      <c r="CR473" s="136" t="s">
        <v>941</v>
      </c>
      <c r="CS473" s="136" t="s">
        <v>941</v>
      </c>
      <c r="CT473" s="136" t="s">
        <v>941</v>
      </c>
      <c r="CU473" s="136" t="s">
        <v>941</v>
      </c>
      <c r="CV473" s="136" t="s">
        <v>941</v>
      </c>
      <c r="CW473" s="136" t="s">
        <v>941</v>
      </c>
      <c r="CX473" s="136" t="s">
        <v>941</v>
      </c>
      <c r="CY473" s="136" t="s">
        <v>941</v>
      </c>
      <c r="CZ473" s="136" t="s">
        <v>941</v>
      </c>
      <c r="DA473" s="136" t="s">
        <v>941</v>
      </c>
      <c r="DB473" s="136" t="s">
        <v>941</v>
      </c>
      <c r="DC473" s="136" t="s">
        <v>941</v>
      </c>
      <c r="DD473" s="136" t="s">
        <v>941</v>
      </c>
      <c r="DE473" s="136" t="s">
        <v>941</v>
      </c>
      <c r="DF473" s="136" t="s">
        <v>941</v>
      </c>
      <c r="DG473" s="136" t="s">
        <v>941</v>
      </c>
      <c r="DH473" s="136" t="s">
        <v>941</v>
      </c>
      <c r="DI473" s="136" t="s">
        <v>941</v>
      </c>
      <c r="DJ473" s="136" t="s">
        <v>1353</v>
      </c>
      <c r="DK473" s="137">
        <v>42790.623969907407</v>
      </c>
      <c r="DL473" s="136" t="s">
        <v>1353</v>
      </c>
      <c r="DM473" s="137">
        <v>42790.623969907407</v>
      </c>
      <c r="DN473" s="133">
        <v>42102.518912037034</v>
      </c>
      <c r="DO473" s="132" t="s">
        <v>1111</v>
      </c>
      <c r="DP473" s="133">
        <v>42102.518912037034</v>
      </c>
    </row>
    <row r="474" spans="1:120" ht="29" x14ac:dyDescent="0.35">
      <c r="A474" s="135">
        <v>476</v>
      </c>
      <c r="B474" s="136" t="s">
        <v>4364</v>
      </c>
      <c r="C474" s="135">
        <v>130</v>
      </c>
      <c r="D474" s="135" t="b">
        <v>1</v>
      </c>
      <c r="E474" s="136" t="s">
        <v>941</v>
      </c>
      <c r="F474" s="136" t="s">
        <v>2557</v>
      </c>
      <c r="G474" s="136" t="s">
        <v>981</v>
      </c>
      <c r="H474" s="136" t="s">
        <v>2558</v>
      </c>
      <c r="I474" s="136" t="s">
        <v>12726</v>
      </c>
      <c r="J474" s="136" t="s">
        <v>941</v>
      </c>
      <c r="K474" s="136" t="s">
        <v>240</v>
      </c>
      <c r="L474" s="136" t="s">
        <v>941</v>
      </c>
      <c r="M474" s="136" t="s">
        <v>941</v>
      </c>
      <c r="N474" s="136" t="s">
        <v>941</v>
      </c>
      <c r="O474" s="136" t="s">
        <v>12727</v>
      </c>
      <c r="P474" s="136" t="s">
        <v>948</v>
      </c>
      <c r="Q474" s="136" t="s">
        <v>948</v>
      </c>
      <c r="R474" s="136" t="s">
        <v>948</v>
      </c>
      <c r="S474" s="136" t="s">
        <v>12727</v>
      </c>
      <c r="T474" s="136" t="s">
        <v>12728</v>
      </c>
      <c r="U474" s="136" t="s">
        <v>12729</v>
      </c>
      <c r="V474" s="136" t="s">
        <v>948</v>
      </c>
      <c r="W474" s="136" t="s">
        <v>948</v>
      </c>
      <c r="X474" s="136" t="s">
        <v>948</v>
      </c>
      <c r="Y474" s="136" t="s">
        <v>12730</v>
      </c>
      <c r="Z474" s="136" t="s">
        <v>12731</v>
      </c>
      <c r="AA474" s="136" t="s">
        <v>12732</v>
      </c>
      <c r="AB474" s="136" t="s">
        <v>12733</v>
      </c>
      <c r="AC474" s="136" t="s">
        <v>948</v>
      </c>
      <c r="AD474" s="136" t="s">
        <v>12733</v>
      </c>
      <c r="AE474" s="136" t="s">
        <v>12734</v>
      </c>
      <c r="AF474" s="136" t="s">
        <v>12735</v>
      </c>
      <c r="AG474" s="136" t="s">
        <v>2230</v>
      </c>
      <c r="AH474" s="136" t="s">
        <v>12736</v>
      </c>
      <c r="AI474" s="136" t="s">
        <v>948</v>
      </c>
      <c r="AJ474" s="136" t="s">
        <v>948</v>
      </c>
      <c r="AK474" s="136" t="s">
        <v>948</v>
      </c>
      <c r="AL474" s="136" t="s">
        <v>941</v>
      </c>
      <c r="AM474" s="136" t="s">
        <v>12736</v>
      </c>
      <c r="AN474" s="136" t="s">
        <v>941</v>
      </c>
      <c r="AO474" s="136" t="s">
        <v>941</v>
      </c>
      <c r="AP474" s="136" t="s">
        <v>941</v>
      </c>
      <c r="AQ474" s="136" t="s">
        <v>941</v>
      </c>
      <c r="AR474" s="136" t="s">
        <v>941</v>
      </c>
      <c r="AS474" s="136" t="s">
        <v>941</v>
      </c>
      <c r="AT474" s="136" t="s">
        <v>941</v>
      </c>
      <c r="AU474" s="136" t="s">
        <v>941</v>
      </c>
      <c r="AV474" s="136" t="s">
        <v>941</v>
      </c>
      <c r="AW474" s="136" t="s">
        <v>941</v>
      </c>
      <c r="AX474" s="136" t="s">
        <v>941</v>
      </c>
      <c r="AY474" s="136" t="s">
        <v>941</v>
      </c>
      <c r="AZ474" s="136" t="s">
        <v>941</v>
      </c>
      <c r="BA474" s="136" t="s">
        <v>941</v>
      </c>
      <c r="BB474" s="136" t="s">
        <v>941</v>
      </c>
      <c r="BC474" s="136" t="s">
        <v>941</v>
      </c>
      <c r="BD474" s="136" t="s">
        <v>941</v>
      </c>
      <c r="BE474" s="136" t="s">
        <v>941</v>
      </c>
      <c r="BF474" s="136" t="s">
        <v>941</v>
      </c>
      <c r="BG474" s="136" t="s">
        <v>941</v>
      </c>
      <c r="BH474" s="136" t="s">
        <v>941</v>
      </c>
      <c r="BI474" s="136" t="s">
        <v>941</v>
      </c>
      <c r="BJ474" s="136" t="s">
        <v>941</v>
      </c>
      <c r="BK474" s="136" t="s">
        <v>941</v>
      </c>
      <c r="BL474" s="136" t="s">
        <v>941</v>
      </c>
      <c r="BM474" s="136" t="s">
        <v>941</v>
      </c>
      <c r="BN474" s="136" t="s">
        <v>941</v>
      </c>
      <c r="BO474" s="136" t="s">
        <v>941</v>
      </c>
      <c r="BP474" s="136" t="s">
        <v>941</v>
      </c>
      <c r="BQ474" s="136" t="s">
        <v>941</v>
      </c>
      <c r="BR474" s="136" t="s">
        <v>941</v>
      </c>
      <c r="BS474" s="136" t="s">
        <v>941</v>
      </c>
      <c r="BT474" s="136" t="s">
        <v>941</v>
      </c>
      <c r="BU474" s="136" t="s">
        <v>941</v>
      </c>
      <c r="BV474" s="136" t="s">
        <v>941</v>
      </c>
      <c r="BW474" s="136" t="s">
        <v>941</v>
      </c>
      <c r="BX474" s="136" t="s">
        <v>941</v>
      </c>
      <c r="BY474" s="136" t="s">
        <v>941</v>
      </c>
      <c r="BZ474" s="136" t="s">
        <v>941</v>
      </c>
      <c r="CA474" s="136" t="s">
        <v>941</v>
      </c>
      <c r="CB474" s="136" t="s">
        <v>948</v>
      </c>
      <c r="CC474" s="136" t="s">
        <v>948</v>
      </c>
      <c r="CD474" s="136" t="s">
        <v>941</v>
      </c>
      <c r="CE474" s="136" t="s">
        <v>948</v>
      </c>
      <c r="CF474" s="136" t="s">
        <v>941</v>
      </c>
      <c r="CG474" s="136" t="s">
        <v>948</v>
      </c>
      <c r="CH474" s="136" t="s">
        <v>948</v>
      </c>
      <c r="CI474" s="136" t="s">
        <v>941</v>
      </c>
      <c r="CJ474" s="136" t="s">
        <v>941</v>
      </c>
      <c r="CK474" s="136" t="s">
        <v>941</v>
      </c>
      <c r="CL474" s="136" t="s">
        <v>941</v>
      </c>
      <c r="CM474" s="136" t="s">
        <v>941</v>
      </c>
      <c r="CN474" s="136" t="s">
        <v>948</v>
      </c>
      <c r="CO474" s="136" t="s">
        <v>540</v>
      </c>
      <c r="CP474" s="136" t="s">
        <v>941</v>
      </c>
      <c r="CQ474" s="136" t="s">
        <v>941</v>
      </c>
      <c r="CR474" s="136" t="s">
        <v>941</v>
      </c>
      <c r="CS474" s="136" t="s">
        <v>941</v>
      </c>
      <c r="CT474" s="136" t="s">
        <v>941</v>
      </c>
      <c r="CU474" s="136" t="s">
        <v>941</v>
      </c>
      <c r="CV474" s="136" t="s">
        <v>941</v>
      </c>
      <c r="CW474" s="136" t="s">
        <v>941</v>
      </c>
      <c r="CX474" s="136" t="s">
        <v>941</v>
      </c>
      <c r="CY474" s="136" t="s">
        <v>941</v>
      </c>
      <c r="CZ474" s="136" t="s">
        <v>941</v>
      </c>
      <c r="DA474" s="136" t="s">
        <v>941</v>
      </c>
      <c r="DB474" s="136" t="s">
        <v>941</v>
      </c>
      <c r="DC474" s="136" t="s">
        <v>941</v>
      </c>
      <c r="DD474" s="136" t="s">
        <v>941</v>
      </c>
      <c r="DE474" s="136" t="s">
        <v>941</v>
      </c>
      <c r="DF474" s="136" t="s">
        <v>941</v>
      </c>
      <c r="DG474" s="136" t="s">
        <v>941</v>
      </c>
      <c r="DH474" s="136" t="s">
        <v>941</v>
      </c>
      <c r="DI474" s="136" t="s">
        <v>941</v>
      </c>
      <c r="DJ474" s="136" t="s">
        <v>1692</v>
      </c>
      <c r="DK474" s="137">
        <v>42794.659502314818</v>
      </c>
      <c r="DL474" s="136" t="s">
        <v>1692</v>
      </c>
      <c r="DM474" s="137">
        <v>42797.390324074076</v>
      </c>
      <c r="DN474" s="133">
        <v>42102.518935185188</v>
      </c>
      <c r="DO474" s="132" t="s">
        <v>1111</v>
      </c>
      <c r="DP474" s="133">
        <v>42102.518935185188</v>
      </c>
    </row>
    <row r="475" spans="1:120" ht="29" x14ac:dyDescent="0.35">
      <c r="A475" s="135">
        <v>477</v>
      </c>
      <c r="B475" s="136" t="s">
        <v>4364</v>
      </c>
      <c r="C475" s="135">
        <v>424</v>
      </c>
      <c r="D475" s="135" t="b">
        <v>1</v>
      </c>
      <c r="E475" s="136" t="s">
        <v>941</v>
      </c>
      <c r="F475" s="136" t="s">
        <v>2588</v>
      </c>
      <c r="G475" s="136" t="s">
        <v>989</v>
      </c>
      <c r="H475" s="136" t="s">
        <v>2589</v>
      </c>
      <c r="I475" s="136" t="s">
        <v>4875</v>
      </c>
      <c r="J475" s="136" t="s">
        <v>941</v>
      </c>
      <c r="K475" s="136" t="s">
        <v>941</v>
      </c>
      <c r="L475" s="136" t="s">
        <v>941</v>
      </c>
      <c r="M475" s="136" t="s">
        <v>941</v>
      </c>
      <c r="N475" s="136" t="s">
        <v>941</v>
      </c>
      <c r="O475" s="136" t="s">
        <v>12737</v>
      </c>
      <c r="P475" s="136" t="s">
        <v>12738</v>
      </c>
      <c r="Q475" s="136" t="s">
        <v>948</v>
      </c>
      <c r="R475" s="136" t="s">
        <v>948</v>
      </c>
      <c r="S475" s="136" t="s">
        <v>12739</v>
      </c>
      <c r="T475" s="136" t="s">
        <v>12740</v>
      </c>
      <c r="U475" s="136" t="s">
        <v>12741</v>
      </c>
      <c r="V475" s="136" t="s">
        <v>12742</v>
      </c>
      <c r="W475" s="136" t="s">
        <v>12743</v>
      </c>
      <c r="X475" s="136" t="s">
        <v>12744</v>
      </c>
      <c r="Y475" s="136" t="s">
        <v>12745</v>
      </c>
      <c r="Z475" s="136" t="s">
        <v>12746</v>
      </c>
      <c r="AA475" s="136" t="s">
        <v>1001</v>
      </c>
      <c r="AB475" s="136" t="s">
        <v>12747</v>
      </c>
      <c r="AC475" s="136" t="s">
        <v>948</v>
      </c>
      <c r="AD475" s="136" t="s">
        <v>12747</v>
      </c>
      <c r="AE475" s="136" t="s">
        <v>12748</v>
      </c>
      <c r="AF475" s="136" t="s">
        <v>12749</v>
      </c>
      <c r="AG475" s="136" t="s">
        <v>1263</v>
      </c>
      <c r="AH475" s="136" t="s">
        <v>12750</v>
      </c>
      <c r="AI475" s="136" t="s">
        <v>12751</v>
      </c>
      <c r="AJ475" s="136" t="s">
        <v>1232</v>
      </c>
      <c r="AK475" s="136" t="s">
        <v>948</v>
      </c>
      <c r="AL475" s="136" t="s">
        <v>941</v>
      </c>
      <c r="AM475" s="136" t="s">
        <v>12752</v>
      </c>
      <c r="AN475" s="136" t="s">
        <v>941</v>
      </c>
      <c r="AO475" s="136" t="s">
        <v>941</v>
      </c>
      <c r="AP475" s="136" t="s">
        <v>941</v>
      </c>
      <c r="AQ475" s="136" t="s">
        <v>941</v>
      </c>
      <c r="AR475" s="136" t="s">
        <v>941</v>
      </c>
      <c r="AS475" s="136" t="s">
        <v>941</v>
      </c>
      <c r="AT475" s="136" t="s">
        <v>941</v>
      </c>
      <c r="AU475" s="136" t="s">
        <v>941</v>
      </c>
      <c r="AV475" s="136" t="s">
        <v>941</v>
      </c>
      <c r="AW475" s="136" t="s">
        <v>941</v>
      </c>
      <c r="AX475" s="136" t="s">
        <v>941</v>
      </c>
      <c r="AY475" s="136" t="s">
        <v>941</v>
      </c>
      <c r="AZ475" s="136" t="s">
        <v>941</v>
      </c>
      <c r="BA475" s="136" t="s">
        <v>941</v>
      </c>
      <c r="BB475" s="136" t="s">
        <v>941</v>
      </c>
      <c r="BC475" s="136" t="s">
        <v>941</v>
      </c>
      <c r="BD475" s="136" t="s">
        <v>941</v>
      </c>
      <c r="BE475" s="136" t="s">
        <v>941</v>
      </c>
      <c r="BF475" s="136" t="s">
        <v>941</v>
      </c>
      <c r="BG475" s="136" t="s">
        <v>941</v>
      </c>
      <c r="BH475" s="136" t="s">
        <v>941</v>
      </c>
      <c r="BI475" s="136" t="s">
        <v>941</v>
      </c>
      <c r="BJ475" s="136" t="s">
        <v>941</v>
      </c>
      <c r="BK475" s="136" t="s">
        <v>941</v>
      </c>
      <c r="BL475" s="136" t="s">
        <v>941</v>
      </c>
      <c r="BM475" s="136" t="s">
        <v>941</v>
      </c>
      <c r="BN475" s="136" t="s">
        <v>941</v>
      </c>
      <c r="BO475" s="136" t="s">
        <v>941</v>
      </c>
      <c r="BP475" s="136" t="s">
        <v>941</v>
      </c>
      <c r="BQ475" s="136" t="s">
        <v>941</v>
      </c>
      <c r="BR475" s="136" t="s">
        <v>941</v>
      </c>
      <c r="BS475" s="136" t="s">
        <v>941</v>
      </c>
      <c r="BT475" s="136" t="s">
        <v>941</v>
      </c>
      <c r="BU475" s="136" t="s">
        <v>941</v>
      </c>
      <c r="BV475" s="136" t="s">
        <v>941</v>
      </c>
      <c r="BW475" s="136" t="s">
        <v>941</v>
      </c>
      <c r="BX475" s="136" t="s">
        <v>941</v>
      </c>
      <c r="BY475" s="136" t="s">
        <v>941</v>
      </c>
      <c r="BZ475" s="136" t="s">
        <v>941</v>
      </c>
      <c r="CA475" s="136" t="s">
        <v>941</v>
      </c>
      <c r="CB475" s="136" t="s">
        <v>948</v>
      </c>
      <c r="CC475" s="136" t="s">
        <v>948</v>
      </c>
      <c r="CD475" s="136" t="s">
        <v>941</v>
      </c>
      <c r="CE475" s="136" t="s">
        <v>948</v>
      </c>
      <c r="CF475" s="136" t="s">
        <v>941</v>
      </c>
      <c r="CG475" s="136" t="s">
        <v>948</v>
      </c>
      <c r="CH475" s="136" t="s">
        <v>948</v>
      </c>
      <c r="CI475" s="136" t="s">
        <v>941</v>
      </c>
      <c r="CJ475" s="136" t="s">
        <v>941</v>
      </c>
      <c r="CK475" s="136" t="s">
        <v>941</v>
      </c>
      <c r="CL475" s="136" t="s">
        <v>941</v>
      </c>
      <c r="CM475" s="136" t="s">
        <v>941</v>
      </c>
      <c r="CN475" s="136" t="s">
        <v>948</v>
      </c>
      <c r="CO475" s="136" t="s">
        <v>540</v>
      </c>
      <c r="CP475" s="136" t="s">
        <v>941</v>
      </c>
      <c r="CQ475" s="136" t="s">
        <v>941</v>
      </c>
      <c r="CR475" s="136" t="s">
        <v>941</v>
      </c>
      <c r="CS475" s="136" t="s">
        <v>941</v>
      </c>
      <c r="CT475" s="136" t="s">
        <v>941</v>
      </c>
      <c r="CU475" s="136" t="s">
        <v>941</v>
      </c>
      <c r="CV475" s="136" t="s">
        <v>941</v>
      </c>
      <c r="CW475" s="136" t="s">
        <v>941</v>
      </c>
      <c r="CX475" s="136" t="s">
        <v>941</v>
      </c>
      <c r="CY475" s="136" t="s">
        <v>941</v>
      </c>
      <c r="CZ475" s="136" t="s">
        <v>941</v>
      </c>
      <c r="DA475" s="136" t="s">
        <v>941</v>
      </c>
      <c r="DB475" s="136" t="s">
        <v>941</v>
      </c>
      <c r="DC475" s="136" t="s">
        <v>941</v>
      </c>
      <c r="DD475" s="136" t="s">
        <v>941</v>
      </c>
      <c r="DE475" s="136" t="s">
        <v>941</v>
      </c>
      <c r="DF475" s="136" t="s">
        <v>941</v>
      </c>
      <c r="DG475" s="136" t="s">
        <v>941</v>
      </c>
      <c r="DH475" s="136" t="s">
        <v>941</v>
      </c>
      <c r="DI475" s="136" t="s">
        <v>941</v>
      </c>
      <c r="DJ475" s="136" t="s">
        <v>1353</v>
      </c>
      <c r="DK475" s="137">
        <v>42795.396435185183</v>
      </c>
      <c r="DL475" s="136" t="s">
        <v>1353</v>
      </c>
      <c r="DM475" s="137">
        <v>42795.396435185183</v>
      </c>
      <c r="DN475" s="133">
        <v>42102.51898148148</v>
      </c>
      <c r="DO475" s="132" t="s">
        <v>1111</v>
      </c>
      <c r="DP475" s="133">
        <v>42102.51898148148</v>
      </c>
    </row>
    <row r="476" spans="1:120" ht="29" x14ac:dyDescent="0.35">
      <c r="A476" s="135">
        <v>478</v>
      </c>
      <c r="B476" s="136" t="s">
        <v>4364</v>
      </c>
      <c r="C476" s="135">
        <v>241</v>
      </c>
      <c r="D476" s="135" t="b">
        <v>1</v>
      </c>
      <c r="E476" s="136" t="s">
        <v>941</v>
      </c>
      <c r="F476" s="136" t="s">
        <v>12753</v>
      </c>
      <c r="G476" s="136" t="s">
        <v>943</v>
      </c>
      <c r="H476" s="136" t="s">
        <v>2778</v>
      </c>
      <c r="I476" s="136" t="s">
        <v>12754</v>
      </c>
      <c r="J476" s="136" t="s">
        <v>1718</v>
      </c>
      <c r="K476" s="136" t="s">
        <v>190</v>
      </c>
      <c r="L476" s="136" t="s">
        <v>941</v>
      </c>
      <c r="M476" s="136" t="s">
        <v>941</v>
      </c>
      <c r="N476" s="136" t="s">
        <v>941</v>
      </c>
      <c r="O476" s="136" t="s">
        <v>12755</v>
      </c>
      <c r="P476" s="136" t="s">
        <v>12756</v>
      </c>
      <c r="Q476" s="136" t="s">
        <v>12757</v>
      </c>
      <c r="R476" s="136" t="s">
        <v>948</v>
      </c>
      <c r="S476" s="136" t="s">
        <v>12758</v>
      </c>
      <c r="T476" s="136" t="s">
        <v>12759</v>
      </c>
      <c r="U476" s="136" t="s">
        <v>12760</v>
      </c>
      <c r="V476" s="136" t="s">
        <v>12761</v>
      </c>
      <c r="W476" s="136" t="s">
        <v>12762</v>
      </c>
      <c r="X476" s="136" t="s">
        <v>12763</v>
      </c>
      <c r="Y476" s="136" t="s">
        <v>12764</v>
      </c>
      <c r="Z476" s="136" t="s">
        <v>12765</v>
      </c>
      <c r="AA476" s="136" t="s">
        <v>12766</v>
      </c>
      <c r="AB476" s="136" t="s">
        <v>12767</v>
      </c>
      <c r="AC476" s="136" t="s">
        <v>1938</v>
      </c>
      <c r="AD476" s="136" t="s">
        <v>12768</v>
      </c>
      <c r="AE476" s="136" t="s">
        <v>12769</v>
      </c>
      <c r="AF476" s="136" t="s">
        <v>12770</v>
      </c>
      <c r="AG476" s="136" t="s">
        <v>12771</v>
      </c>
      <c r="AH476" s="136" t="s">
        <v>12772</v>
      </c>
      <c r="AI476" s="136" t="s">
        <v>948</v>
      </c>
      <c r="AJ476" s="136" t="s">
        <v>3259</v>
      </c>
      <c r="AK476" s="136" t="s">
        <v>948</v>
      </c>
      <c r="AL476" s="136" t="s">
        <v>941</v>
      </c>
      <c r="AM476" s="136" t="s">
        <v>12773</v>
      </c>
      <c r="AN476" s="136" t="s">
        <v>12755</v>
      </c>
      <c r="AO476" s="136" t="s">
        <v>12756</v>
      </c>
      <c r="AP476" s="136" t="s">
        <v>12757</v>
      </c>
      <c r="AQ476" s="136" t="s">
        <v>948</v>
      </c>
      <c r="AR476" s="136" t="s">
        <v>12758</v>
      </c>
      <c r="AS476" s="136" t="s">
        <v>12759</v>
      </c>
      <c r="AT476" s="136" t="s">
        <v>12760</v>
      </c>
      <c r="AU476" s="136" t="s">
        <v>941</v>
      </c>
      <c r="AV476" s="136" t="s">
        <v>941</v>
      </c>
      <c r="AW476" s="136" t="s">
        <v>941</v>
      </c>
      <c r="AX476" s="136" t="s">
        <v>12764</v>
      </c>
      <c r="AY476" s="136" t="s">
        <v>12765</v>
      </c>
      <c r="AZ476" s="136" t="s">
        <v>12766</v>
      </c>
      <c r="BA476" s="136" t="s">
        <v>12767</v>
      </c>
      <c r="BB476" s="136" t="s">
        <v>1938</v>
      </c>
      <c r="BC476" s="136" t="s">
        <v>12768</v>
      </c>
      <c r="BD476" s="136" t="s">
        <v>12769</v>
      </c>
      <c r="BE476" s="136" t="s">
        <v>12770</v>
      </c>
      <c r="BF476" s="136" t="s">
        <v>12772</v>
      </c>
      <c r="BG476" s="136" t="s">
        <v>948</v>
      </c>
      <c r="BH476" s="136" t="s">
        <v>3259</v>
      </c>
      <c r="BI476" s="136" t="s">
        <v>948</v>
      </c>
      <c r="BJ476" s="136" t="s">
        <v>12773</v>
      </c>
      <c r="BK476" s="136" t="s">
        <v>963</v>
      </c>
      <c r="BL476" s="136" t="s">
        <v>948</v>
      </c>
      <c r="BM476" s="136" t="s">
        <v>941</v>
      </c>
      <c r="BN476" s="136" t="s">
        <v>948</v>
      </c>
      <c r="BO476" s="136" t="s">
        <v>948</v>
      </c>
      <c r="BP476" s="136" t="s">
        <v>948</v>
      </c>
      <c r="BQ476" s="136" t="s">
        <v>1491</v>
      </c>
      <c r="BR476" s="136" t="s">
        <v>941</v>
      </c>
      <c r="BS476" s="136" t="s">
        <v>948</v>
      </c>
      <c r="BT476" s="136" t="s">
        <v>941</v>
      </c>
      <c r="BU476" s="136" t="s">
        <v>948</v>
      </c>
      <c r="BV476" s="136" t="s">
        <v>941</v>
      </c>
      <c r="BW476" s="136" t="s">
        <v>948</v>
      </c>
      <c r="BX476" s="136" t="s">
        <v>941</v>
      </c>
      <c r="BY476" s="136" t="s">
        <v>948</v>
      </c>
      <c r="BZ476" s="136" t="s">
        <v>941</v>
      </c>
      <c r="CA476" s="136" t="s">
        <v>948</v>
      </c>
      <c r="CB476" s="136" t="s">
        <v>2808</v>
      </c>
      <c r="CC476" s="136" t="s">
        <v>948</v>
      </c>
      <c r="CD476" s="136" t="s">
        <v>941</v>
      </c>
      <c r="CE476" s="136" t="s">
        <v>948</v>
      </c>
      <c r="CF476" s="136" t="s">
        <v>941</v>
      </c>
      <c r="CG476" s="136" t="s">
        <v>948</v>
      </c>
      <c r="CH476" s="136" t="s">
        <v>948</v>
      </c>
      <c r="CI476" s="136" t="s">
        <v>941</v>
      </c>
      <c r="CJ476" s="136" t="s">
        <v>941</v>
      </c>
      <c r="CK476" s="136" t="s">
        <v>941</v>
      </c>
      <c r="CL476" s="136" t="s">
        <v>941</v>
      </c>
      <c r="CM476" s="136" t="s">
        <v>941</v>
      </c>
      <c r="CN476" s="136" t="s">
        <v>948</v>
      </c>
      <c r="CO476" s="136" t="s">
        <v>540</v>
      </c>
      <c r="CP476" s="136" t="s">
        <v>941</v>
      </c>
      <c r="CQ476" s="136" t="s">
        <v>941</v>
      </c>
      <c r="CR476" s="136" t="s">
        <v>941</v>
      </c>
      <c r="CS476" s="136" t="s">
        <v>941</v>
      </c>
      <c r="CT476" s="136" t="s">
        <v>941</v>
      </c>
      <c r="CU476" s="136" t="s">
        <v>941</v>
      </c>
      <c r="CV476" s="136" t="s">
        <v>941</v>
      </c>
      <c r="CW476" s="136" t="s">
        <v>941</v>
      </c>
      <c r="CX476" s="136" t="s">
        <v>941</v>
      </c>
      <c r="CY476" s="136" t="s">
        <v>941</v>
      </c>
      <c r="CZ476" s="136" t="s">
        <v>941</v>
      </c>
      <c r="DA476" s="136" t="s">
        <v>941</v>
      </c>
      <c r="DB476" s="136" t="s">
        <v>941</v>
      </c>
      <c r="DC476" s="136" t="s">
        <v>941</v>
      </c>
      <c r="DD476" s="136" t="s">
        <v>941</v>
      </c>
      <c r="DE476" s="136" t="s">
        <v>941</v>
      </c>
      <c r="DF476" s="136" t="s">
        <v>941</v>
      </c>
      <c r="DG476" s="136" t="s">
        <v>941</v>
      </c>
      <c r="DH476" s="136" t="s">
        <v>941</v>
      </c>
      <c r="DI476" s="136" t="s">
        <v>941</v>
      </c>
      <c r="DJ476" s="136" t="s">
        <v>1353</v>
      </c>
      <c r="DK476" s="137">
        <v>42795.420115740744</v>
      </c>
      <c r="DL476" s="136" t="s">
        <v>1353</v>
      </c>
      <c r="DM476" s="137">
        <v>42795.420115740744</v>
      </c>
      <c r="DN476" s="133">
        <v>42102.51902777778</v>
      </c>
      <c r="DO476" s="132" t="s">
        <v>1111</v>
      </c>
      <c r="DP476" s="133">
        <v>42102.51902777778</v>
      </c>
    </row>
    <row r="477" spans="1:120" ht="58" x14ac:dyDescent="0.35">
      <c r="A477" s="135">
        <v>479</v>
      </c>
      <c r="B477" s="136" t="s">
        <v>4364</v>
      </c>
      <c r="C477" s="135">
        <v>361</v>
      </c>
      <c r="D477" s="135" t="b">
        <v>1</v>
      </c>
      <c r="E477" s="136" t="s">
        <v>941</v>
      </c>
      <c r="F477" s="136" t="s">
        <v>2561</v>
      </c>
      <c r="G477" s="136" t="s">
        <v>1064</v>
      </c>
      <c r="H477" s="136" t="s">
        <v>2562</v>
      </c>
      <c r="I477" s="136" t="s">
        <v>12774</v>
      </c>
      <c r="J477" s="136" t="s">
        <v>2561</v>
      </c>
      <c r="K477" s="136" t="s">
        <v>241</v>
      </c>
      <c r="L477" s="136" t="s">
        <v>2562</v>
      </c>
      <c r="M477" s="136" t="s">
        <v>2563</v>
      </c>
      <c r="N477" s="136" t="s">
        <v>2564</v>
      </c>
      <c r="O477" s="136" t="s">
        <v>12775</v>
      </c>
      <c r="P477" s="136" t="s">
        <v>12776</v>
      </c>
      <c r="Q477" s="136" t="s">
        <v>948</v>
      </c>
      <c r="R477" s="136" t="s">
        <v>948</v>
      </c>
      <c r="S477" s="136" t="s">
        <v>12777</v>
      </c>
      <c r="T477" s="136" t="s">
        <v>12778</v>
      </c>
      <c r="U477" s="136" t="s">
        <v>12779</v>
      </c>
      <c r="V477" s="136" t="s">
        <v>948</v>
      </c>
      <c r="W477" s="136" t="s">
        <v>948</v>
      </c>
      <c r="X477" s="136" t="s">
        <v>948</v>
      </c>
      <c r="Y477" s="136" t="s">
        <v>12780</v>
      </c>
      <c r="Z477" s="136" t="s">
        <v>12781</v>
      </c>
      <c r="AA477" s="136" t="s">
        <v>12782</v>
      </c>
      <c r="AB477" s="136" t="s">
        <v>12783</v>
      </c>
      <c r="AC477" s="136" t="s">
        <v>948</v>
      </c>
      <c r="AD477" s="136" t="s">
        <v>12783</v>
      </c>
      <c r="AE477" s="136" t="s">
        <v>12784</v>
      </c>
      <c r="AF477" s="136" t="s">
        <v>12785</v>
      </c>
      <c r="AG477" s="136" t="s">
        <v>1094</v>
      </c>
      <c r="AH477" s="136" t="s">
        <v>12786</v>
      </c>
      <c r="AI477" s="136" t="s">
        <v>12787</v>
      </c>
      <c r="AJ477" s="136" t="s">
        <v>12788</v>
      </c>
      <c r="AK477" s="136" t="s">
        <v>3990</v>
      </c>
      <c r="AL477" s="136" t="s">
        <v>941</v>
      </c>
      <c r="AM477" s="136" t="s">
        <v>12789</v>
      </c>
      <c r="AN477" s="136" t="s">
        <v>12775</v>
      </c>
      <c r="AO477" s="136" t="s">
        <v>12776</v>
      </c>
      <c r="AP477" s="136" t="s">
        <v>948</v>
      </c>
      <c r="AQ477" s="136" t="s">
        <v>948</v>
      </c>
      <c r="AR477" s="136" t="s">
        <v>12777</v>
      </c>
      <c r="AS477" s="136" t="s">
        <v>12778</v>
      </c>
      <c r="AT477" s="136" t="s">
        <v>12779</v>
      </c>
      <c r="AU477" s="136" t="s">
        <v>941</v>
      </c>
      <c r="AV477" s="136" t="s">
        <v>941</v>
      </c>
      <c r="AW477" s="136" t="s">
        <v>941</v>
      </c>
      <c r="AX477" s="136" t="s">
        <v>12780</v>
      </c>
      <c r="AY477" s="136" t="s">
        <v>12781</v>
      </c>
      <c r="AZ477" s="136" t="s">
        <v>12782</v>
      </c>
      <c r="BA477" s="136" t="s">
        <v>12783</v>
      </c>
      <c r="BB477" s="136" t="s">
        <v>948</v>
      </c>
      <c r="BC477" s="136" t="s">
        <v>12783</v>
      </c>
      <c r="BD477" s="136" t="s">
        <v>12784</v>
      </c>
      <c r="BE477" s="136" t="s">
        <v>12785</v>
      </c>
      <c r="BF477" s="136" t="s">
        <v>12786</v>
      </c>
      <c r="BG477" s="136" t="s">
        <v>12787</v>
      </c>
      <c r="BH477" s="136" t="s">
        <v>12788</v>
      </c>
      <c r="BI477" s="136" t="s">
        <v>3990</v>
      </c>
      <c r="BJ477" s="136" t="s">
        <v>12789</v>
      </c>
      <c r="BK477" s="136" t="s">
        <v>12790</v>
      </c>
      <c r="BL477" s="136" t="s">
        <v>941</v>
      </c>
      <c r="BM477" s="136" t="s">
        <v>941</v>
      </c>
      <c r="BN477" s="136" t="s">
        <v>941</v>
      </c>
      <c r="BO477" s="136" t="s">
        <v>941</v>
      </c>
      <c r="BP477" s="136" t="s">
        <v>941</v>
      </c>
      <c r="BQ477" s="136" t="s">
        <v>941</v>
      </c>
      <c r="BR477" s="136" t="s">
        <v>941</v>
      </c>
      <c r="BS477" s="136" t="s">
        <v>941</v>
      </c>
      <c r="BT477" s="136" t="s">
        <v>941</v>
      </c>
      <c r="BU477" s="136" t="s">
        <v>941</v>
      </c>
      <c r="BV477" s="136" t="s">
        <v>941</v>
      </c>
      <c r="BW477" s="136" t="s">
        <v>941</v>
      </c>
      <c r="BX477" s="136" t="s">
        <v>941</v>
      </c>
      <c r="BY477" s="136" t="s">
        <v>941</v>
      </c>
      <c r="BZ477" s="136" t="s">
        <v>941</v>
      </c>
      <c r="CA477" s="136" t="s">
        <v>941</v>
      </c>
      <c r="CB477" s="136" t="s">
        <v>12790</v>
      </c>
      <c r="CC477" s="136" t="s">
        <v>948</v>
      </c>
      <c r="CD477" s="136" t="s">
        <v>941</v>
      </c>
      <c r="CE477" s="136" t="s">
        <v>948</v>
      </c>
      <c r="CF477" s="136" t="s">
        <v>941</v>
      </c>
      <c r="CG477" s="136" t="s">
        <v>948</v>
      </c>
      <c r="CH477" s="136" t="s">
        <v>948</v>
      </c>
      <c r="CI477" s="136" t="s">
        <v>12791</v>
      </c>
      <c r="CJ477" s="136" t="s">
        <v>941</v>
      </c>
      <c r="CK477" s="136" t="s">
        <v>941</v>
      </c>
      <c r="CL477" s="136" t="s">
        <v>941</v>
      </c>
      <c r="CM477" s="136" t="s">
        <v>12791</v>
      </c>
      <c r="CN477" s="136" t="s">
        <v>12791</v>
      </c>
      <c r="CO477" s="136" t="s">
        <v>3823</v>
      </c>
      <c r="CP477" s="136" t="s">
        <v>941</v>
      </c>
      <c r="CQ477" s="136" t="s">
        <v>941</v>
      </c>
      <c r="CR477" s="136" t="s">
        <v>941</v>
      </c>
      <c r="CS477" s="136" t="s">
        <v>941</v>
      </c>
      <c r="CT477" s="136" t="s">
        <v>941</v>
      </c>
      <c r="CU477" s="136" t="s">
        <v>941</v>
      </c>
      <c r="CV477" s="136" t="s">
        <v>941</v>
      </c>
      <c r="CW477" s="136" t="s">
        <v>941</v>
      </c>
      <c r="CX477" s="136" t="s">
        <v>941</v>
      </c>
      <c r="CY477" s="136" t="s">
        <v>941</v>
      </c>
      <c r="CZ477" s="136" t="s">
        <v>941</v>
      </c>
      <c r="DA477" s="136" t="s">
        <v>941</v>
      </c>
      <c r="DB477" s="136" t="s">
        <v>941</v>
      </c>
      <c r="DC477" s="136" t="s">
        <v>941</v>
      </c>
      <c r="DD477" s="136" t="s">
        <v>941</v>
      </c>
      <c r="DE477" s="136" t="s">
        <v>941</v>
      </c>
      <c r="DF477" s="136" t="s">
        <v>941</v>
      </c>
      <c r="DG477" s="136" t="s">
        <v>941</v>
      </c>
      <c r="DH477" s="136" t="s">
        <v>941</v>
      </c>
      <c r="DI477" s="136" t="s">
        <v>941</v>
      </c>
      <c r="DJ477" s="136" t="s">
        <v>1353</v>
      </c>
      <c r="DK477" s="137">
        <v>42795.424930555557</v>
      </c>
      <c r="DL477" s="136" t="s">
        <v>1353</v>
      </c>
      <c r="DM477" s="137">
        <v>42795.424942129626</v>
      </c>
      <c r="DN477" s="133">
        <v>42102.519074074073</v>
      </c>
      <c r="DO477" s="132" t="s">
        <v>1111</v>
      </c>
      <c r="DP477" s="133">
        <v>42102.519074074073</v>
      </c>
    </row>
    <row r="478" spans="1:120" ht="58" x14ac:dyDescent="0.35">
      <c r="A478" s="135">
        <v>480</v>
      </c>
      <c r="B478" s="136" t="s">
        <v>4364</v>
      </c>
      <c r="C478" s="135">
        <v>148</v>
      </c>
      <c r="D478" s="135" t="b">
        <v>1</v>
      </c>
      <c r="E478" s="136" t="s">
        <v>941</v>
      </c>
      <c r="F478" s="136" t="s">
        <v>2684</v>
      </c>
      <c r="G478" s="136" t="s">
        <v>2685</v>
      </c>
      <c r="H478" s="136" t="s">
        <v>2686</v>
      </c>
      <c r="I478" s="136" t="s">
        <v>12792</v>
      </c>
      <c r="J478" s="136" t="s">
        <v>2684</v>
      </c>
      <c r="K478" s="136" t="s">
        <v>941</v>
      </c>
      <c r="L478" s="136" t="s">
        <v>12793</v>
      </c>
      <c r="M478" s="136" t="s">
        <v>941</v>
      </c>
      <c r="N478" s="136" t="s">
        <v>2688</v>
      </c>
      <c r="O478" s="136" t="s">
        <v>12794</v>
      </c>
      <c r="P478" s="136" t="s">
        <v>12795</v>
      </c>
      <c r="Q478" s="136" t="s">
        <v>12796</v>
      </c>
      <c r="R478" s="136" t="s">
        <v>948</v>
      </c>
      <c r="S478" s="136" t="s">
        <v>12797</v>
      </c>
      <c r="T478" s="136" t="s">
        <v>12798</v>
      </c>
      <c r="U478" s="136" t="s">
        <v>12799</v>
      </c>
      <c r="V478" s="136" t="s">
        <v>4195</v>
      </c>
      <c r="W478" s="136" t="s">
        <v>4196</v>
      </c>
      <c r="X478" s="136" t="s">
        <v>4197</v>
      </c>
      <c r="Y478" s="136" t="s">
        <v>12800</v>
      </c>
      <c r="Z478" s="136" t="s">
        <v>12801</v>
      </c>
      <c r="AA478" s="136" t="s">
        <v>12802</v>
      </c>
      <c r="AB478" s="136" t="s">
        <v>12803</v>
      </c>
      <c r="AC478" s="136" t="s">
        <v>948</v>
      </c>
      <c r="AD478" s="136" t="s">
        <v>12803</v>
      </c>
      <c r="AE478" s="136" t="s">
        <v>12804</v>
      </c>
      <c r="AF478" s="136" t="s">
        <v>12805</v>
      </c>
      <c r="AG478" s="136" t="s">
        <v>1101</v>
      </c>
      <c r="AH478" s="136" t="s">
        <v>12806</v>
      </c>
      <c r="AI478" s="136" t="s">
        <v>2099</v>
      </c>
      <c r="AJ478" s="136" t="s">
        <v>2941</v>
      </c>
      <c r="AK478" s="136" t="s">
        <v>948</v>
      </c>
      <c r="AL478" s="136" t="s">
        <v>941</v>
      </c>
      <c r="AM478" s="136" t="s">
        <v>12807</v>
      </c>
      <c r="AN478" s="136" t="s">
        <v>941</v>
      </c>
      <c r="AO478" s="136" t="s">
        <v>941</v>
      </c>
      <c r="AP478" s="136" t="s">
        <v>941</v>
      </c>
      <c r="AQ478" s="136" t="s">
        <v>941</v>
      </c>
      <c r="AR478" s="136" t="s">
        <v>941</v>
      </c>
      <c r="AS478" s="136" t="s">
        <v>941</v>
      </c>
      <c r="AT478" s="136" t="s">
        <v>941</v>
      </c>
      <c r="AU478" s="136" t="s">
        <v>941</v>
      </c>
      <c r="AV478" s="136" t="s">
        <v>941</v>
      </c>
      <c r="AW478" s="136" t="s">
        <v>941</v>
      </c>
      <c r="AX478" s="136" t="s">
        <v>941</v>
      </c>
      <c r="AY478" s="136" t="s">
        <v>941</v>
      </c>
      <c r="AZ478" s="136" t="s">
        <v>941</v>
      </c>
      <c r="BA478" s="136" t="s">
        <v>941</v>
      </c>
      <c r="BB478" s="136" t="s">
        <v>941</v>
      </c>
      <c r="BC478" s="136" t="s">
        <v>941</v>
      </c>
      <c r="BD478" s="136" t="s">
        <v>941</v>
      </c>
      <c r="BE478" s="136" t="s">
        <v>941</v>
      </c>
      <c r="BF478" s="136" t="s">
        <v>941</v>
      </c>
      <c r="BG478" s="136" t="s">
        <v>941</v>
      </c>
      <c r="BH478" s="136" t="s">
        <v>941</v>
      </c>
      <c r="BI478" s="136" t="s">
        <v>941</v>
      </c>
      <c r="BJ478" s="136" t="s">
        <v>941</v>
      </c>
      <c r="BK478" s="136" t="s">
        <v>941</v>
      </c>
      <c r="BL478" s="136" t="s">
        <v>941</v>
      </c>
      <c r="BM478" s="136" t="s">
        <v>941</v>
      </c>
      <c r="BN478" s="136" t="s">
        <v>941</v>
      </c>
      <c r="BO478" s="136" t="s">
        <v>941</v>
      </c>
      <c r="BP478" s="136" t="s">
        <v>941</v>
      </c>
      <c r="BQ478" s="136" t="s">
        <v>941</v>
      </c>
      <c r="BR478" s="136" t="s">
        <v>941</v>
      </c>
      <c r="BS478" s="136" t="s">
        <v>941</v>
      </c>
      <c r="BT478" s="136" t="s">
        <v>941</v>
      </c>
      <c r="BU478" s="136" t="s">
        <v>941</v>
      </c>
      <c r="BV478" s="136" t="s">
        <v>941</v>
      </c>
      <c r="BW478" s="136" t="s">
        <v>941</v>
      </c>
      <c r="BX478" s="136" t="s">
        <v>941</v>
      </c>
      <c r="BY478" s="136" t="s">
        <v>941</v>
      </c>
      <c r="BZ478" s="136" t="s">
        <v>941</v>
      </c>
      <c r="CA478" s="136" t="s">
        <v>941</v>
      </c>
      <c r="CB478" s="136" t="s">
        <v>948</v>
      </c>
      <c r="CC478" s="136" t="s">
        <v>948</v>
      </c>
      <c r="CD478" s="136" t="s">
        <v>941</v>
      </c>
      <c r="CE478" s="136" t="s">
        <v>948</v>
      </c>
      <c r="CF478" s="136" t="s">
        <v>941</v>
      </c>
      <c r="CG478" s="136" t="s">
        <v>948</v>
      </c>
      <c r="CH478" s="136" t="s">
        <v>948</v>
      </c>
      <c r="CI478" s="136" t="s">
        <v>941</v>
      </c>
      <c r="CJ478" s="136" t="s">
        <v>941</v>
      </c>
      <c r="CK478" s="136" t="s">
        <v>941</v>
      </c>
      <c r="CL478" s="136" t="s">
        <v>941</v>
      </c>
      <c r="CM478" s="136" t="s">
        <v>941</v>
      </c>
      <c r="CN478" s="136" t="s">
        <v>948</v>
      </c>
      <c r="CO478" s="136" t="s">
        <v>540</v>
      </c>
      <c r="CP478" s="136" t="s">
        <v>941</v>
      </c>
      <c r="CQ478" s="136" t="s">
        <v>941</v>
      </c>
      <c r="CR478" s="136" t="s">
        <v>941</v>
      </c>
      <c r="CS478" s="136" t="s">
        <v>941</v>
      </c>
      <c r="CT478" s="136" t="s">
        <v>941</v>
      </c>
      <c r="CU478" s="136" t="s">
        <v>941</v>
      </c>
      <c r="CV478" s="136" t="s">
        <v>941</v>
      </c>
      <c r="CW478" s="136" t="s">
        <v>941</v>
      </c>
      <c r="CX478" s="136" t="s">
        <v>941</v>
      </c>
      <c r="CY478" s="136" t="s">
        <v>941</v>
      </c>
      <c r="CZ478" s="136" t="s">
        <v>941</v>
      </c>
      <c r="DA478" s="136" t="s">
        <v>941</v>
      </c>
      <c r="DB478" s="136" t="s">
        <v>941</v>
      </c>
      <c r="DC478" s="136" t="s">
        <v>941</v>
      </c>
      <c r="DD478" s="136" t="s">
        <v>941</v>
      </c>
      <c r="DE478" s="136" t="s">
        <v>941</v>
      </c>
      <c r="DF478" s="136" t="s">
        <v>941</v>
      </c>
      <c r="DG478" s="136" t="s">
        <v>941</v>
      </c>
      <c r="DH478" s="136" t="s">
        <v>941</v>
      </c>
      <c r="DI478" s="136" t="s">
        <v>941</v>
      </c>
      <c r="DJ478" s="136" t="s">
        <v>1692</v>
      </c>
      <c r="DK478" s="137">
        <v>42795.450879629629</v>
      </c>
      <c r="DL478" s="136" t="s">
        <v>1692</v>
      </c>
      <c r="DM478" s="137">
        <v>42795.456956018519</v>
      </c>
      <c r="DN478" s="133">
        <v>42118.431898148148</v>
      </c>
      <c r="DO478" s="132" t="s">
        <v>1111</v>
      </c>
      <c r="DP478" s="133">
        <v>42118.431898148148</v>
      </c>
    </row>
    <row r="479" spans="1:120" ht="43.5" x14ac:dyDescent="0.35">
      <c r="A479" s="135">
        <v>481</v>
      </c>
      <c r="B479" s="136" t="s">
        <v>4364</v>
      </c>
      <c r="C479" s="135">
        <v>278</v>
      </c>
      <c r="D479" s="135" t="b">
        <v>1</v>
      </c>
      <c r="E479" s="136" t="s">
        <v>941</v>
      </c>
      <c r="F479" s="136" t="s">
        <v>12808</v>
      </c>
      <c r="G479" s="136" t="s">
        <v>989</v>
      </c>
      <c r="H479" s="136" t="s">
        <v>2839</v>
      </c>
      <c r="I479" s="136" t="s">
        <v>12809</v>
      </c>
      <c r="J479" s="136" t="s">
        <v>12808</v>
      </c>
      <c r="K479" s="136" t="s">
        <v>161</v>
      </c>
      <c r="L479" s="136" t="s">
        <v>2839</v>
      </c>
      <c r="M479" s="136" t="s">
        <v>2840</v>
      </c>
      <c r="N479" s="136" t="s">
        <v>12810</v>
      </c>
      <c r="O479" s="136" t="s">
        <v>12811</v>
      </c>
      <c r="P479" s="136" t="s">
        <v>12812</v>
      </c>
      <c r="Q479" s="136" t="s">
        <v>12813</v>
      </c>
      <c r="R479" s="136" t="s">
        <v>12814</v>
      </c>
      <c r="S479" s="136" t="s">
        <v>12815</v>
      </c>
      <c r="T479" s="136" t="s">
        <v>12816</v>
      </c>
      <c r="U479" s="136" t="s">
        <v>12817</v>
      </c>
      <c r="V479" s="136" t="s">
        <v>12818</v>
      </c>
      <c r="W479" s="136" t="s">
        <v>12819</v>
      </c>
      <c r="X479" s="136" t="s">
        <v>12820</v>
      </c>
      <c r="Y479" s="136" t="s">
        <v>12821</v>
      </c>
      <c r="Z479" s="136" t="s">
        <v>12822</v>
      </c>
      <c r="AA479" s="136" t="s">
        <v>12823</v>
      </c>
      <c r="AB479" s="136" t="s">
        <v>12824</v>
      </c>
      <c r="AC479" s="136" t="s">
        <v>948</v>
      </c>
      <c r="AD479" s="136" t="s">
        <v>12824</v>
      </c>
      <c r="AE479" s="136" t="s">
        <v>12825</v>
      </c>
      <c r="AF479" s="136" t="s">
        <v>12826</v>
      </c>
      <c r="AG479" s="136" t="s">
        <v>1338</v>
      </c>
      <c r="AH479" s="136" t="s">
        <v>12827</v>
      </c>
      <c r="AI479" s="136" t="s">
        <v>948</v>
      </c>
      <c r="AJ479" s="136" t="s">
        <v>1494</v>
      </c>
      <c r="AK479" s="136" t="s">
        <v>948</v>
      </c>
      <c r="AL479" s="136" t="s">
        <v>941</v>
      </c>
      <c r="AM479" s="136" t="s">
        <v>12828</v>
      </c>
      <c r="AN479" s="136" t="s">
        <v>941</v>
      </c>
      <c r="AO479" s="136" t="s">
        <v>941</v>
      </c>
      <c r="AP479" s="136" t="s">
        <v>941</v>
      </c>
      <c r="AQ479" s="136" t="s">
        <v>941</v>
      </c>
      <c r="AR479" s="136" t="s">
        <v>941</v>
      </c>
      <c r="AS479" s="136" t="s">
        <v>941</v>
      </c>
      <c r="AT479" s="136" t="s">
        <v>941</v>
      </c>
      <c r="AU479" s="136" t="s">
        <v>941</v>
      </c>
      <c r="AV479" s="136" t="s">
        <v>941</v>
      </c>
      <c r="AW479" s="136" t="s">
        <v>941</v>
      </c>
      <c r="AX479" s="136" t="s">
        <v>941</v>
      </c>
      <c r="AY479" s="136" t="s">
        <v>941</v>
      </c>
      <c r="AZ479" s="136" t="s">
        <v>941</v>
      </c>
      <c r="BA479" s="136" t="s">
        <v>941</v>
      </c>
      <c r="BB479" s="136" t="s">
        <v>941</v>
      </c>
      <c r="BC479" s="136" t="s">
        <v>941</v>
      </c>
      <c r="BD479" s="136" t="s">
        <v>941</v>
      </c>
      <c r="BE479" s="136" t="s">
        <v>941</v>
      </c>
      <c r="BF479" s="136" t="s">
        <v>941</v>
      </c>
      <c r="BG479" s="136" t="s">
        <v>941</v>
      </c>
      <c r="BH479" s="136" t="s">
        <v>941</v>
      </c>
      <c r="BI479" s="136" t="s">
        <v>941</v>
      </c>
      <c r="BJ479" s="136" t="s">
        <v>941</v>
      </c>
      <c r="BK479" s="136" t="s">
        <v>941</v>
      </c>
      <c r="BL479" s="136" t="s">
        <v>941</v>
      </c>
      <c r="BM479" s="136" t="s">
        <v>941</v>
      </c>
      <c r="BN479" s="136" t="s">
        <v>941</v>
      </c>
      <c r="BO479" s="136" t="s">
        <v>941</v>
      </c>
      <c r="BP479" s="136" t="s">
        <v>941</v>
      </c>
      <c r="BQ479" s="136" t="s">
        <v>941</v>
      </c>
      <c r="BR479" s="136" t="s">
        <v>941</v>
      </c>
      <c r="BS479" s="136" t="s">
        <v>941</v>
      </c>
      <c r="BT479" s="136" t="s">
        <v>941</v>
      </c>
      <c r="BU479" s="136" t="s">
        <v>941</v>
      </c>
      <c r="BV479" s="136" t="s">
        <v>941</v>
      </c>
      <c r="BW479" s="136" t="s">
        <v>941</v>
      </c>
      <c r="BX479" s="136" t="s">
        <v>941</v>
      </c>
      <c r="BY479" s="136" t="s">
        <v>941</v>
      </c>
      <c r="BZ479" s="136" t="s">
        <v>941</v>
      </c>
      <c r="CA479" s="136" t="s">
        <v>941</v>
      </c>
      <c r="CB479" s="136" t="s">
        <v>948</v>
      </c>
      <c r="CC479" s="136" t="s">
        <v>948</v>
      </c>
      <c r="CD479" s="136" t="s">
        <v>941</v>
      </c>
      <c r="CE479" s="136" t="s">
        <v>948</v>
      </c>
      <c r="CF479" s="136" t="s">
        <v>941</v>
      </c>
      <c r="CG479" s="136" t="s">
        <v>948</v>
      </c>
      <c r="CH479" s="136" t="s">
        <v>948</v>
      </c>
      <c r="CI479" s="136" t="s">
        <v>941</v>
      </c>
      <c r="CJ479" s="136" t="s">
        <v>941</v>
      </c>
      <c r="CK479" s="136" t="s">
        <v>941</v>
      </c>
      <c r="CL479" s="136" t="s">
        <v>941</v>
      </c>
      <c r="CM479" s="136" t="s">
        <v>941</v>
      </c>
      <c r="CN479" s="136" t="s">
        <v>948</v>
      </c>
      <c r="CO479" s="136" t="s">
        <v>540</v>
      </c>
      <c r="CP479" s="136" t="s">
        <v>941</v>
      </c>
      <c r="CQ479" s="136" t="s">
        <v>941</v>
      </c>
      <c r="CR479" s="136" t="s">
        <v>941</v>
      </c>
      <c r="CS479" s="136" t="s">
        <v>941</v>
      </c>
      <c r="CT479" s="136" t="s">
        <v>941</v>
      </c>
      <c r="CU479" s="136" t="s">
        <v>941</v>
      </c>
      <c r="CV479" s="136" t="s">
        <v>941</v>
      </c>
      <c r="CW479" s="136" t="s">
        <v>941</v>
      </c>
      <c r="CX479" s="136" t="s">
        <v>941</v>
      </c>
      <c r="CY479" s="136" t="s">
        <v>941</v>
      </c>
      <c r="CZ479" s="136" t="s">
        <v>941</v>
      </c>
      <c r="DA479" s="136" t="s">
        <v>941</v>
      </c>
      <c r="DB479" s="136" t="s">
        <v>941</v>
      </c>
      <c r="DC479" s="136" t="s">
        <v>941</v>
      </c>
      <c r="DD479" s="136" t="s">
        <v>941</v>
      </c>
      <c r="DE479" s="136" t="s">
        <v>941</v>
      </c>
      <c r="DF479" s="136" t="s">
        <v>941</v>
      </c>
      <c r="DG479" s="136" t="s">
        <v>941</v>
      </c>
      <c r="DH479" s="136" t="s">
        <v>941</v>
      </c>
      <c r="DI479" s="136" t="s">
        <v>941</v>
      </c>
      <c r="DJ479" s="136" t="s">
        <v>1353</v>
      </c>
      <c r="DK479" s="137">
        <v>42795.57167824074</v>
      </c>
      <c r="DL479" s="136" t="s">
        <v>1353</v>
      </c>
      <c r="DM479" s="137">
        <v>42795.57167824074</v>
      </c>
      <c r="DN479" s="133">
        <v>42118.431944444441</v>
      </c>
      <c r="DO479" s="132" t="s">
        <v>1111</v>
      </c>
      <c r="DP479" s="133">
        <v>42118.431944444441</v>
      </c>
    </row>
    <row r="480" spans="1:120" ht="58" x14ac:dyDescent="0.35">
      <c r="A480" s="135">
        <v>482</v>
      </c>
      <c r="B480" s="136" t="s">
        <v>4364</v>
      </c>
      <c r="C480" s="135">
        <v>232</v>
      </c>
      <c r="D480" s="135" t="b">
        <v>1</v>
      </c>
      <c r="E480" s="136" t="s">
        <v>941</v>
      </c>
      <c r="F480" s="136" t="s">
        <v>4068</v>
      </c>
      <c r="G480" s="136" t="s">
        <v>1289</v>
      </c>
      <c r="H480" s="136" t="s">
        <v>1082</v>
      </c>
      <c r="I480" s="136" t="s">
        <v>12754</v>
      </c>
      <c r="J480" s="136" t="s">
        <v>4068</v>
      </c>
      <c r="K480" s="136" t="s">
        <v>22</v>
      </c>
      <c r="L480" s="136" t="s">
        <v>1082</v>
      </c>
      <c r="M480" s="136" t="s">
        <v>4069</v>
      </c>
      <c r="N480" s="136" t="s">
        <v>4070</v>
      </c>
      <c r="O480" s="136" t="s">
        <v>12829</v>
      </c>
      <c r="P480" s="136" t="s">
        <v>12830</v>
      </c>
      <c r="Q480" s="136" t="s">
        <v>948</v>
      </c>
      <c r="R480" s="136" t="s">
        <v>948</v>
      </c>
      <c r="S480" s="136" t="s">
        <v>12831</v>
      </c>
      <c r="T480" s="136" t="s">
        <v>12832</v>
      </c>
      <c r="U480" s="136" t="s">
        <v>12833</v>
      </c>
      <c r="V480" s="136" t="s">
        <v>948</v>
      </c>
      <c r="W480" s="136" t="s">
        <v>948</v>
      </c>
      <c r="X480" s="136" t="s">
        <v>948</v>
      </c>
      <c r="Y480" s="136" t="s">
        <v>12834</v>
      </c>
      <c r="Z480" s="136" t="s">
        <v>948</v>
      </c>
      <c r="AA480" s="136" t="s">
        <v>948</v>
      </c>
      <c r="AB480" s="136" t="s">
        <v>12834</v>
      </c>
      <c r="AC480" s="136" t="s">
        <v>948</v>
      </c>
      <c r="AD480" s="136" t="s">
        <v>12835</v>
      </c>
      <c r="AE480" s="136" t="s">
        <v>12836</v>
      </c>
      <c r="AF480" s="136" t="s">
        <v>12837</v>
      </c>
      <c r="AG480" s="136" t="s">
        <v>1084</v>
      </c>
      <c r="AH480" s="136" t="s">
        <v>12838</v>
      </c>
      <c r="AI480" s="136" t="s">
        <v>948</v>
      </c>
      <c r="AJ480" s="136" t="s">
        <v>948</v>
      </c>
      <c r="AK480" s="136" t="s">
        <v>948</v>
      </c>
      <c r="AL480" s="136" t="s">
        <v>941</v>
      </c>
      <c r="AM480" s="136" t="s">
        <v>12838</v>
      </c>
      <c r="AN480" s="136" t="s">
        <v>941</v>
      </c>
      <c r="AO480" s="136" t="s">
        <v>941</v>
      </c>
      <c r="AP480" s="136" t="s">
        <v>941</v>
      </c>
      <c r="AQ480" s="136" t="s">
        <v>941</v>
      </c>
      <c r="AR480" s="136" t="s">
        <v>941</v>
      </c>
      <c r="AS480" s="136" t="s">
        <v>941</v>
      </c>
      <c r="AT480" s="136" t="s">
        <v>941</v>
      </c>
      <c r="AU480" s="136" t="s">
        <v>941</v>
      </c>
      <c r="AV480" s="136" t="s">
        <v>941</v>
      </c>
      <c r="AW480" s="136" t="s">
        <v>941</v>
      </c>
      <c r="AX480" s="136" t="s">
        <v>941</v>
      </c>
      <c r="AY480" s="136" t="s">
        <v>941</v>
      </c>
      <c r="AZ480" s="136" t="s">
        <v>941</v>
      </c>
      <c r="BA480" s="136" t="s">
        <v>941</v>
      </c>
      <c r="BB480" s="136" t="s">
        <v>941</v>
      </c>
      <c r="BC480" s="136" t="s">
        <v>941</v>
      </c>
      <c r="BD480" s="136" t="s">
        <v>941</v>
      </c>
      <c r="BE480" s="136" t="s">
        <v>941</v>
      </c>
      <c r="BF480" s="136" t="s">
        <v>941</v>
      </c>
      <c r="BG480" s="136" t="s">
        <v>941</v>
      </c>
      <c r="BH480" s="136" t="s">
        <v>941</v>
      </c>
      <c r="BI480" s="136" t="s">
        <v>941</v>
      </c>
      <c r="BJ480" s="136" t="s">
        <v>941</v>
      </c>
      <c r="BK480" s="136" t="s">
        <v>941</v>
      </c>
      <c r="BL480" s="136" t="s">
        <v>941</v>
      </c>
      <c r="BM480" s="136" t="s">
        <v>941</v>
      </c>
      <c r="BN480" s="136" t="s">
        <v>941</v>
      </c>
      <c r="BO480" s="136" t="s">
        <v>941</v>
      </c>
      <c r="BP480" s="136" t="s">
        <v>941</v>
      </c>
      <c r="BQ480" s="136" t="s">
        <v>941</v>
      </c>
      <c r="BR480" s="136" t="s">
        <v>941</v>
      </c>
      <c r="BS480" s="136" t="s">
        <v>941</v>
      </c>
      <c r="BT480" s="136" t="s">
        <v>941</v>
      </c>
      <c r="BU480" s="136" t="s">
        <v>941</v>
      </c>
      <c r="BV480" s="136" t="s">
        <v>941</v>
      </c>
      <c r="BW480" s="136" t="s">
        <v>941</v>
      </c>
      <c r="BX480" s="136" t="s">
        <v>941</v>
      </c>
      <c r="BY480" s="136" t="s">
        <v>941</v>
      </c>
      <c r="BZ480" s="136" t="s">
        <v>941</v>
      </c>
      <c r="CA480" s="136" t="s">
        <v>941</v>
      </c>
      <c r="CB480" s="136" t="s">
        <v>948</v>
      </c>
      <c r="CC480" s="136" t="s">
        <v>948</v>
      </c>
      <c r="CD480" s="136" t="s">
        <v>941</v>
      </c>
      <c r="CE480" s="136" t="s">
        <v>948</v>
      </c>
      <c r="CF480" s="136" t="s">
        <v>941</v>
      </c>
      <c r="CG480" s="136" t="s">
        <v>948</v>
      </c>
      <c r="CH480" s="136" t="s">
        <v>948</v>
      </c>
      <c r="CI480" s="136" t="s">
        <v>941</v>
      </c>
      <c r="CJ480" s="136" t="s">
        <v>941</v>
      </c>
      <c r="CK480" s="136" t="s">
        <v>941</v>
      </c>
      <c r="CL480" s="136" t="s">
        <v>941</v>
      </c>
      <c r="CM480" s="136" t="s">
        <v>941</v>
      </c>
      <c r="CN480" s="136" t="s">
        <v>948</v>
      </c>
      <c r="CO480" s="136" t="s">
        <v>540</v>
      </c>
      <c r="CP480" s="136" t="s">
        <v>941</v>
      </c>
      <c r="CQ480" s="136" t="s">
        <v>941</v>
      </c>
      <c r="CR480" s="136" t="s">
        <v>941</v>
      </c>
      <c r="CS480" s="136" t="s">
        <v>941</v>
      </c>
      <c r="CT480" s="136" t="s">
        <v>941</v>
      </c>
      <c r="CU480" s="136" t="s">
        <v>941</v>
      </c>
      <c r="CV480" s="136" t="s">
        <v>941</v>
      </c>
      <c r="CW480" s="136" t="s">
        <v>941</v>
      </c>
      <c r="CX480" s="136" t="s">
        <v>941</v>
      </c>
      <c r="CY480" s="136" t="s">
        <v>941</v>
      </c>
      <c r="CZ480" s="136" t="s">
        <v>941</v>
      </c>
      <c r="DA480" s="136" t="s">
        <v>941</v>
      </c>
      <c r="DB480" s="136" t="s">
        <v>941</v>
      </c>
      <c r="DC480" s="136" t="s">
        <v>941</v>
      </c>
      <c r="DD480" s="136" t="s">
        <v>941</v>
      </c>
      <c r="DE480" s="136" t="s">
        <v>941</v>
      </c>
      <c r="DF480" s="136" t="s">
        <v>941</v>
      </c>
      <c r="DG480" s="136" t="s">
        <v>941</v>
      </c>
      <c r="DH480" s="136" t="s">
        <v>941</v>
      </c>
      <c r="DI480" s="136" t="s">
        <v>941</v>
      </c>
      <c r="DJ480" s="136" t="s">
        <v>1353</v>
      </c>
      <c r="DK480" s="137">
        <v>42796.380428240744</v>
      </c>
      <c r="DL480" s="136" t="s">
        <v>1353</v>
      </c>
      <c r="DM480" s="137">
        <v>42796.380428240744</v>
      </c>
      <c r="DN480" s="133">
        <v>42118.432002314818</v>
      </c>
      <c r="DO480" s="132" t="s">
        <v>1111</v>
      </c>
      <c r="DP480" s="133">
        <v>42118.432002314818</v>
      </c>
    </row>
    <row r="481" spans="1:120" ht="58" x14ac:dyDescent="0.35">
      <c r="A481" s="135">
        <v>483</v>
      </c>
      <c r="B481" s="136" t="s">
        <v>4364</v>
      </c>
      <c r="C481" s="135">
        <v>262</v>
      </c>
      <c r="D481" s="135" t="b">
        <v>1</v>
      </c>
      <c r="E481" s="136" t="s">
        <v>941</v>
      </c>
      <c r="F481" s="136" t="s">
        <v>4193</v>
      </c>
      <c r="G481" s="136" t="s">
        <v>1096</v>
      </c>
      <c r="H481" s="136" t="s">
        <v>4194</v>
      </c>
      <c r="I481" s="136" t="s">
        <v>12839</v>
      </c>
      <c r="J481" s="136" t="s">
        <v>12840</v>
      </c>
      <c r="K481" s="136" t="s">
        <v>145</v>
      </c>
      <c r="L481" s="136" t="s">
        <v>4194</v>
      </c>
      <c r="M481" s="136" t="s">
        <v>12841</v>
      </c>
      <c r="N481" s="136" t="s">
        <v>12842</v>
      </c>
      <c r="O481" s="136" t="s">
        <v>12843</v>
      </c>
      <c r="P481" s="136" t="s">
        <v>948</v>
      </c>
      <c r="Q481" s="136" t="s">
        <v>948</v>
      </c>
      <c r="R481" s="136" t="s">
        <v>948</v>
      </c>
      <c r="S481" s="136" t="s">
        <v>12843</v>
      </c>
      <c r="T481" s="136" t="s">
        <v>12844</v>
      </c>
      <c r="U481" s="136" t="s">
        <v>12845</v>
      </c>
      <c r="V481" s="136" t="s">
        <v>948</v>
      </c>
      <c r="W481" s="136" t="s">
        <v>948</v>
      </c>
      <c r="X481" s="136" t="s">
        <v>948</v>
      </c>
      <c r="Y481" s="136" t="s">
        <v>12846</v>
      </c>
      <c r="Z481" s="136" t="s">
        <v>948</v>
      </c>
      <c r="AA481" s="136" t="s">
        <v>948</v>
      </c>
      <c r="AB481" s="136" t="s">
        <v>12846</v>
      </c>
      <c r="AC481" s="136" t="s">
        <v>948</v>
      </c>
      <c r="AD481" s="136" t="s">
        <v>12846</v>
      </c>
      <c r="AE481" s="136" t="s">
        <v>12847</v>
      </c>
      <c r="AF481" s="136" t="s">
        <v>12848</v>
      </c>
      <c r="AG481" s="136" t="s">
        <v>1079</v>
      </c>
      <c r="AH481" s="136" t="s">
        <v>12849</v>
      </c>
      <c r="AI481" s="136" t="s">
        <v>948</v>
      </c>
      <c r="AJ481" s="136" t="s">
        <v>4207</v>
      </c>
      <c r="AK481" s="136" t="s">
        <v>948</v>
      </c>
      <c r="AL481" s="136" t="s">
        <v>941</v>
      </c>
      <c r="AM481" s="136" t="s">
        <v>12850</v>
      </c>
      <c r="AN481" s="136" t="s">
        <v>941</v>
      </c>
      <c r="AO481" s="136" t="s">
        <v>941</v>
      </c>
      <c r="AP481" s="136" t="s">
        <v>941</v>
      </c>
      <c r="AQ481" s="136" t="s">
        <v>941</v>
      </c>
      <c r="AR481" s="136" t="s">
        <v>941</v>
      </c>
      <c r="AS481" s="136" t="s">
        <v>941</v>
      </c>
      <c r="AT481" s="136" t="s">
        <v>941</v>
      </c>
      <c r="AU481" s="136" t="s">
        <v>941</v>
      </c>
      <c r="AV481" s="136" t="s">
        <v>941</v>
      </c>
      <c r="AW481" s="136" t="s">
        <v>941</v>
      </c>
      <c r="AX481" s="136" t="s">
        <v>941</v>
      </c>
      <c r="AY481" s="136" t="s">
        <v>941</v>
      </c>
      <c r="AZ481" s="136" t="s">
        <v>941</v>
      </c>
      <c r="BA481" s="136" t="s">
        <v>941</v>
      </c>
      <c r="BB481" s="136" t="s">
        <v>941</v>
      </c>
      <c r="BC481" s="136" t="s">
        <v>941</v>
      </c>
      <c r="BD481" s="136" t="s">
        <v>941</v>
      </c>
      <c r="BE481" s="136" t="s">
        <v>941</v>
      </c>
      <c r="BF481" s="136" t="s">
        <v>941</v>
      </c>
      <c r="BG481" s="136" t="s">
        <v>941</v>
      </c>
      <c r="BH481" s="136" t="s">
        <v>941</v>
      </c>
      <c r="BI481" s="136" t="s">
        <v>941</v>
      </c>
      <c r="BJ481" s="136" t="s">
        <v>941</v>
      </c>
      <c r="BK481" s="136" t="s">
        <v>941</v>
      </c>
      <c r="BL481" s="136" t="s">
        <v>941</v>
      </c>
      <c r="BM481" s="136" t="s">
        <v>941</v>
      </c>
      <c r="BN481" s="136" t="s">
        <v>941</v>
      </c>
      <c r="BO481" s="136" t="s">
        <v>941</v>
      </c>
      <c r="BP481" s="136" t="s">
        <v>941</v>
      </c>
      <c r="BQ481" s="136" t="s">
        <v>941</v>
      </c>
      <c r="BR481" s="136" t="s">
        <v>941</v>
      </c>
      <c r="BS481" s="136" t="s">
        <v>941</v>
      </c>
      <c r="BT481" s="136" t="s">
        <v>941</v>
      </c>
      <c r="BU481" s="136" t="s">
        <v>941</v>
      </c>
      <c r="BV481" s="136" t="s">
        <v>941</v>
      </c>
      <c r="BW481" s="136" t="s">
        <v>941</v>
      </c>
      <c r="BX481" s="136" t="s">
        <v>941</v>
      </c>
      <c r="BY481" s="136" t="s">
        <v>941</v>
      </c>
      <c r="BZ481" s="136" t="s">
        <v>941</v>
      </c>
      <c r="CA481" s="136" t="s">
        <v>941</v>
      </c>
      <c r="CB481" s="136" t="s">
        <v>948</v>
      </c>
      <c r="CC481" s="136" t="s">
        <v>948</v>
      </c>
      <c r="CD481" s="136" t="s">
        <v>941</v>
      </c>
      <c r="CE481" s="136" t="s">
        <v>948</v>
      </c>
      <c r="CF481" s="136" t="s">
        <v>941</v>
      </c>
      <c r="CG481" s="136" t="s">
        <v>948</v>
      </c>
      <c r="CH481" s="136" t="s">
        <v>948</v>
      </c>
      <c r="CI481" s="136" t="s">
        <v>941</v>
      </c>
      <c r="CJ481" s="136" t="s">
        <v>941</v>
      </c>
      <c r="CK481" s="136" t="s">
        <v>941</v>
      </c>
      <c r="CL481" s="136" t="s">
        <v>941</v>
      </c>
      <c r="CM481" s="136" t="s">
        <v>941</v>
      </c>
      <c r="CN481" s="136" t="s">
        <v>948</v>
      </c>
      <c r="CO481" s="136" t="s">
        <v>540</v>
      </c>
      <c r="CP481" s="136" t="s">
        <v>941</v>
      </c>
      <c r="CQ481" s="136" t="s">
        <v>941</v>
      </c>
      <c r="CR481" s="136" t="s">
        <v>941</v>
      </c>
      <c r="CS481" s="136" t="s">
        <v>941</v>
      </c>
      <c r="CT481" s="136" t="s">
        <v>941</v>
      </c>
      <c r="CU481" s="136" t="s">
        <v>941</v>
      </c>
      <c r="CV481" s="136" t="s">
        <v>941</v>
      </c>
      <c r="CW481" s="136" t="s">
        <v>941</v>
      </c>
      <c r="CX481" s="136" t="s">
        <v>941</v>
      </c>
      <c r="CY481" s="136" t="s">
        <v>941</v>
      </c>
      <c r="CZ481" s="136" t="s">
        <v>941</v>
      </c>
      <c r="DA481" s="136" t="s">
        <v>941</v>
      </c>
      <c r="DB481" s="136" t="s">
        <v>941</v>
      </c>
      <c r="DC481" s="136" t="s">
        <v>941</v>
      </c>
      <c r="DD481" s="136" t="s">
        <v>941</v>
      </c>
      <c r="DE481" s="136" t="s">
        <v>941</v>
      </c>
      <c r="DF481" s="136" t="s">
        <v>941</v>
      </c>
      <c r="DG481" s="136" t="s">
        <v>941</v>
      </c>
      <c r="DH481" s="136" t="s">
        <v>941</v>
      </c>
      <c r="DI481" s="136" t="s">
        <v>941</v>
      </c>
      <c r="DJ481" s="136" t="s">
        <v>1353</v>
      </c>
      <c r="DK481" s="137">
        <v>42797.541412037041</v>
      </c>
      <c r="DL481" s="136" t="s">
        <v>1353</v>
      </c>
      <c r="DM481" s="137">
        <v>42797.541412037041</v>
      </c>
      <c r="DN481" s="133">
        <v>42118.432025462964</v>
      </c>
      <c r="DO481" s="132" t="s">
        <v>1111</v>
      </c>
      <c r="DP481" s="133">
        <v>42118.432025462964</v>
      </c>
    </row>
    <row r="482" spans="1:120" ht="72.5" x14ac:dyDescent="0.35">
      <c r="A482" s="135">
        <v>484</v>
      </c>
      <c r="B482" s="136" t="s">
        <v>4364</v>
      </c>
      <c r="C482" s="135">
        <v>310</v>
      </c>
      <c r="D482" s="135" t="b">
        <v>1</v>
      </c>
      <c r="E482" s="136" t="s">
        <v>941</v>
      </c>
      <c r="F482" s="136" t="s">
        <v>1662</v>
      </c>
      <c r="G482" s="136" t="s">
        <v>989</v>
      </c>
      <c r="H482" s="136" t="s">
        <v>1663</v>
      </c>
      <c r="I482" s="136" t="s">
        <v>12839</v>
      </c>
      <c r="J482" s="136" t="s">
        <v>1664</v>
      </c>
      <c r="K482" s="136" t="s">
        <v>941</v>
      </c>
      <c r="L482" s="136" t="s">
        <v>1666</v>
      </c>
      <c r="M482" s="136" t="s">
        <v>1667</v>
      </c>
      <c r="N482" s="136" t="s">
        <v>1668</v>
      </c>
      <c r="O482" s="136" t="s">
        <v>12851</v>
      </c>
      <c r="P482" s="136" t="s">
        <v>12852</v>
      </c>
      <c r="Q482" s="136" t="s">
        <v>948</v>
      </c>
      <c r="R482" s="136" t="s">
        <v>12853</v>
      </c>
      <c r="S482" s="136" t="s">
        <v>12854</v>
      </c>
      <c r="T482" s="136" t="s">
        <v>12855</v>
      </c>
      <c r="U482" s="136" t="s">
        <v>12856</v>
      </c>
      <c r="V482" s="136" t="s">
        <v>12857</v>
      </c>
      <c r="W482" s="136" t="s">
        <v>12858</v>
      </c>
      <c r="X482" s="136" t="s">
        <v>12853</v>
      </c>
      <c r="Y482" s="136" t="s">
        <v>12859</v>
      </c>
      <c r="Z482" s="136" t="s">
        <v>12860</v>
      </c>
      <c r="AA482" s="136" t="s">
        <v>948</v>
      </c>
      <c r="AB482" s="136" t="s">
        <v>12861</v>
      </c>
      <c r="AC482" s="136" t="s">
        <v>948</v>
      </c>
      <c r="AD482" s="136" t="s">
        <v>12861</v>
      </c>
      <c r="AE482" s="136" t="s">
        <v>12862</v>
      </c>
      <c r="AF482" s="136" t="s">
        <v>12863</v>
      </c>
      <c r="AG482" s="136" t="s">
        <v>1172</v>
      </c>
      <c r="AH482" s="136" t="s">
        <v>12864</v>
      </c>
      <c r="AI482" s="136" t="s">
        <v>12865</v>
      </c>
      <c r="AJ482" s="136" t="s">
        <v>2743</v>
      </c>
      <c r="AK482" s="136" t="s">
        <v>1213</v>
      </c>
      <c r="AL482" s="136" t="s">
        <v>941</v>
      </c>
      <c r="AM482" s="136" t="s">
        <v>12866</v>
      </c>
      <c r="AN482" s="136" t="s">
        <v>941</v>
      </c>
      <c r="AO482" s="136" t="s">
        <v>941</v>
      </c>
      <c r="AP482" s="136" t="s">
        <v>941</v>
      </c>
      <c r="AQ482" s="136" t="s">
        <v>941</v>
      </c>
      <c r="AR482" s="136" t="s">
        <v>941</v>
      </c>
      <c r="AS482" s="136" t="s">
        <v>941</v>
      </c>
      <c r="AT482" s="136" t="s">
        <v>941</v>
      </c>
      <c r="AU482" s="136" t="s">
        <v>941</v>
      </c>
      <c r="AV482" s="136" t="s">
        <v>941</v>
      </c>
      <c r="AW482" s="136" t="s">
        <v>941</v>
      </c>
      <c r="AX482" s="136" t="s">
        <v>941</v>
      </c>
      <c r="AY482" s="136" t="s">
        <v>941</v>
      </c>
      <c r="AZ482" s="136" t="s">
        <v>941</v>
      </c>
      <c r="BA482" s="136" t="s">
        <v>941</v>
      </c>
      <c r="BB482" s="136" t="s">
        <v>941</v>
      </c>
      <c r="BC482" s="136" t="s">
        <v>941</v>
      </c>
      <c r="BD482" s="136" t="s">
        <v>941</v>
      </c>
      <c r="BE482" s="136" t="s">
        <v>941</v>
      </c>
      <c r="BF482" s="136" t="s">
        <v>941</v>
      </c>
      <c r="BG482" s="136" t="s">
        <v>941</v>
      </c>
      <c r="BH482" s="136" t="s">
        <v>941</v>
      </c>
      <c r="BI482" s="136" t="s">
        <v>941</v>
      </c>
      <c r="BJ482" s="136" t="s">
        <v>941</v>
      </c>
      <c r="BK482" s="136" t="s">
        <v>941</v>
      </c>
      <c r="BL482" s="136" t="s">
        <v>941</v>
      </c>
      <c r="BM482" s="136" t="s">
        <v>941</v>
      </c>
      <c r="BN482" s="136" t="s">
        <v>941</v>
      </c>
      <c r="BO482" s="136" t="s">
        <v>941</v>
      </c>
      <c r="BP482" s="136" t="s">
        <v>941</v>
      </c>
      <c r="BQ482" s="136" t="s">
        <v>941</v>
      </c>
      <c r="BR482" s="136" t="s">
        <v>941</v>
      </c>
      <c r="BS482" s="136" t="s">
        <v>941</v>
      </c>
      <c r="BT482" s="136" t="s">
        <v>941</v>
      </c>
      <c r="BU482" s="136" t="s">
        <v>941</v>
      </c>
      <c r="BV482" s="136" t="s">
        <v>941</v>
      </c>
      <c r="BW482" s="136" t="s">
        <v>941</v>
      </c>
      <c r="BX482" s="136" t="s">
        <v>941</v>
      </c>
      <c r="BY482" s="136" t="s">
        <v>941</v>
      </c>
      <c r="BZ482" s="136" t="s">
        <v>941</v>
      </c>
      <c r="CA482" s="136" t="s">
        <v>941</v>
      </c>
      <c r="CB482" s="136" t="s">
        <v>948</v>
      </c>
      <c r="CC482" s="136" t="s">
        <v>948</v>
      </c>
      <c r="CD482" s="136" t="s">
        <v>941</v>
      </c>
      <c r="CE482" s="136" t="s">
        <v>948</v>
      </c>
      <c r="CF482" s="136" t="s">
        <v>941</v>
      </c>
      <c r="CG482" s="136" t="s">
        <v>948</v>
      </c>
      <c r="CH482" s="136" t="s">
        <v>948</v>
      </c>
      <c r="CI482" s="136" t="s">
        <v>941</v>
      </c>
      <c r="CJ482" s="136" t="s">
        <v>941</v>
      </c>
      <c r="CK482" s="136" t="s">
        <v>941</v>
      </c>
      <c r="CL482" s="136" t="s">
        <v>941</v>
      </c>
      <c r="CM482" s="136" t="s">
        <v>941</v>
      </c>
      <c r="CN482" s="136" t="s">
        <v>948</v>
      </c>
      <c r="CO482" s="136" t="s">
        <v>540</v>
      </c>
      <c r="CP482" s="136" t="s">
        <v>941</v>
      </c>
      <c r="CQ482" s="136" t="s">
        <v>941</v>
      </c>
      <c r="CR482" s="136" t="s">
        <v>941</v>
      </c>
      <c r="CS482" s="136" t="s">
        <v>941</v>
      </c>
      <c r="CT482" s="136" t="s">
        <v>941</v>
      </c>
      <c r="CU482" s="136" t="s">
        <v>941</v>
      </c>
      <c r="CV482" s="136" t="s">
        <v>941</v>
      </c>
      <c r="CW482" s="136" t="s">
        <v>941</v>
      </c>
      <c r="CX482" s="136" t="s">
        <v>941</v>
      </c>
      <c r="CY482" s="136" t="s">
        <v>941</v>
      </c>
      <c r="CZ482" s="136" t="s">
        <v>941</v>
      </c>
      <c r="DA482" s="136" t="s">
        <v>941</v>
      </c>
      <c r="DB482" s="136" t="s">
        <v>941</v>
      </c>
      <c r="DC482" s="136" t="s">
        <v>941</v>
      </c>
      <c r="DD482" s="136" t="s">
        <v>941</v>
      </c>
      <c r="DE482" s="136" t="s">
        <v>941</v>
      </c>
      <c r="DF482" s="136" t="s">
        <v>941</v>
      </c>
      <c r="DG482" s="136" t="s">
        <v>941</v>
      </c>
      <c r="DH482" s="136" t="s">
        <v>941</v>
      </c>
      <c r="DI482" s="136" t="s">
        <v>941</v>
      </c>
      <c r="DJ482" s="136" t="s">
        <v>1353</v>
      </c>
      <c r="DK482" s="137">
        <v>42800.416226851848</v>
      </c>
      <c r="DL482" s="136" t="s">
        <v>1353</v>
      </c>
      <c r="DM482" s="137">
        <v>42800.416226851848</v>
      </c>
      <c r="DN482" s="133">
        <v>42118.43204861111</v>
      </c>
      <c r="DO482" s="132" t="s">
        <v>1111</v>
      </c>
      <c r="DP482" s="133">
        <v>42118.43204861111</v>
      </c>
    </row>
    <row r="483" spans="1:120" ht="29" x14ac:dyDescent="0.35">
      <c r="A483" s="135">
        <v>485</v>
      </c>
      <c r="B483" s="136" t="s">
        <v>4364</v>
      </c>
      <c r="C483" s="135">
        <v>445</v>
      </c>
      <c r="D483" s="135" t="b">
        <v>1</v>
      </c>
      <c r="E483" s="136" t="s">
        <v>1196</v>
      </c>
      <c r="F483" s="136" t="s">
        <v>941</v>
      </c>
      <c r="G483" s="136" t="s">
        <v>941</v>
      </c>
      <c r="H483" s="136" t="s">
        <v>941</v>
      </c>
      <c r="I483" s="136" t="s">
        <v>941</v>
      </c>
      <c r="J483" s="136" t="s">
        <v>941</v>
      </c>
      <c r="K483" s="136" t="s">
        <v>389</v>
      </c>
      <c r="L483" s="136" t="s">
        <v>941</v>
      </c>
      <c r="M483" s="136" t="s">
        <v>941</v>
      </c>
      <c r="N483" s="136" t="s">
        <v>941</v>
      </c>
      <c r="O483" s="136" t="s">
        <v>12867</v>
      </c>
      <c r="P483" s="136" t="s">
        <v>12868</v>
      </c>
      <c r="Q483" s="136" t="s">
        <v>948</v>
      </c>
      <c r="R483" s="136" t="s">
        <v>948</v>
      </c>
      <c r="S483" s="136" t="s">
        <v>12869</v>
      </c>
      <c r="T483" s="136" t="s">
        <v>12870</v>
      </c>
      <c r="U483" s="136" t="s">
        <v>12871</v>
      </c>
      <c r="V483" s="136" t="s">
        <v>12872</v>
      </c>
      <c r="W483" s="136" t="s">
        <v>12873</v>
      </c>
      <c r="X483" s="136" t="s">
        <v>12874</v>
      </c>
      <c r="Y483" s="136" t="s">
        <v>12875</v>
      </c>
      <c r="Z483" s="136" t="s">
        <v>12876</v>
      </c>
      <c r="AA483" s="136" t="s">
        <v>12877</v>
      </c>
      <c r="AB483" s="136" t="s">
        <v>12878</v>
      </c>
      <c r="AC483" s="136" t="s">
        <v>12879</v>
      </c>
      <c r="AD483" s="136" t="s">
        <v>12880</v>
      </c>
      <c r="AE483" s="136" t="s">
        <v>12881</v>
      </c>
      <c r="AF483" s="136" t="s">
        <v>12882</v>
      </c>
      <c r="AG483" s="136" t="s">
        <v>1957</v>
      </c>
      <c r="AH483" s="136" t="s">
        <v>12883</v>
      </c>
      <c r="AI483" s="136" t="s">
        <v>1107</v>
      </c>
      <c r="AJ483" s="136" t="s">
        <v>1619</v>
      </c>
      <c r="AK483" s="136" t="s">
        <v>948</v>
      </c>
      <c r="AL483" s="136" t="s">
        <v>941</v>
      </c>
      <c r="AM483" s="136" t="s">
        <v>12884</v>
      </c>
      <c r="AN483" s="136" t="s">
        <v>941</v>
      </c>
      <c r="AO483" s="136" t="s">
        <v>941</v>
      </c>
      <c r="AP483" s="136" t="s">
        <v>941</v>
      </c>
      <c r="AQ483" s="136" t="s">
        <v>941</v>
      </c>
      <c r="AR483" s="136" t="s">
        <v>941</v>
      </c>
      <c r="AS483" s="136" t="s">
        <v>941</v>
      </c>
      <c r="AT483" s="136" t="s">
        <v>941</v>
      </c>
      <c r="AU483" s="136" t="s">
        <v>941</v>
      </c>
      <c r="AV483" s="136" t="s">
        <v>941</v>
      </c>
      <c r="AW483" s="136" t="s">
        <v>941</v>
      </c>
      <c r="AX483" s="136" t="s">
        <v>941</v>
      </c>
      <c r="AY483" s="136" t="s">
        <v>941</v>
      </c>
      <c r="AZ483" s="136" t="s">
        <v>941</v>
      </c>
      <c r="BA483" s="136" t="s">
        <v>941</v>
      </c>
      <c r="BB483" s="136" t="s">
        <v>941</v>
      </c>
      <c r="BC483" s="136" t="s">
        <v>941</v>
      </c>
      <c r="BD483" s="136" t="s">
        <v>941</v>
      </c>
      <c r="BE483" s="136" t="s">
        <v>941</v>
      </c>
      <c r="BF483" s="136" t="s">
        <v>941</v>
      </c>
      <c r="BG483" s="136" t="s">
        <v>941</v>
      </c>
      <c r="BH483" s="136" t="s">
        <v>941</v>
      </c>
      <c r="BI483" s="136" t="s">
        <v>941</v>
      </c>
      <c r="BJ483" s="136" t="s">
        <v>941</v>
      </c>
      <c r="BK483" s="136" t="s">
        <v>941</v>
      </c>
      <c r="BL483" s="136" t="s">
        <v>941</v>
      </c>
      <c r="BM483" s="136" t="s">
        <v>941</v>
      </c>
      <c r="BN483" s="136" t="s">
        <v>941</v>
      </c>
      <c r="BO483" s="136" t="s">
        <v>941</v>
      </c>
      <c r="BP483" s="136" t="s">
        <v>941</v>
      </c>
      <c r="BQ483" s="136" t="s">
        <v>941</v>
      </c>
      <c r="BR483" s="136" t="s">
        <v>941</v>
      </c>
      <c r="BS483" s="136" t="s">
        <v>941</v>
      </c>
      <c r="BT483" s="136" t="s">
        <v>941</v>
      </c>
      <c r="BU483" s="136" t="s">
        <v>941</v>
      </c>
      <c r="BV483" s="136" t="s">
        <v>941</v>
      </c>
      <c r="BW483" s="136" t="s">
        <v>941</v>
      </c>
      <c r="BX483" s="136" t="s">
        <v>941</v>
      </c>
      <c r="BY483" s="136" t="s">
        <v>941</v>
      </c>
      <c r="BZ483" s="136" t="s">
        <v>941</v>
      </c>
      <c r="CA483" s="136" t="s">
        <v>941</v>
      </c>
      <c r="CB483" s="136" t="s">
        <v>948</v>
      </c>
      <c r="CC483" s="136" t="s">
        <v>948</v>
      </c>
      <c r="CD483" s="136" t="s">
        <v>941</v>
      </c>
      <c r="CE483" s="136" t="s">
        <v>948</v>
      </c>
      <c r="CF483" s="136" t="s">
        <v>941</v>
      </c>
      <c r="CG483" s="136" t="s">
        <v>948</v>
      </c>
      <c r="CH483" s="136" t="s">
        <v>948</v>
      </c>
      <c r="CI483" s="136" t="s">
        <v>941</v>
      </c>
      <c r="CJ483" s="136" t="s">
        <v>941</v>
      </c>
      <c r="CK483" s="136" t="s">
        <v>941</v>
      </c>
      <c r="CL483" s="136" t="s">
        <v>941</v>
      </c>
      <c r="CM483" s="136" t="s">
        <v>941</v>
      </c>
      <c r="CN483" s="136" t="s">
        <v>948</v>
      </c>
      <c r="CO483" s="136" t="s">
        <v>540</v>
      </c>
      <c r="CP483" s="136" t="s">
        <v>941</v>
      </c>
      <c r="CQ483" s="136" t="s">
        <v>941</v>
      </c>
      <c r="CR483" s="136" t="s">
        <v>941</v>
      </c>
      <c r="CS483" s="136" t="s">
        <v>941</v>
      </c>
      <c r="CT483" s="136" t="s">
        <v>941</v>
      </c>
      <c r="CU483" s="136" t="s">
        <v>941</v>
      </c>
      <c r="CV483" s="136" t="s">
        <v>941</v>
      </c>
      <c r="CW483" s="136" t="s">
        <v>941</v>
      </c>
      <c r="CX483" s="136" t="s">
        <v>941</v>
      </c>
      <c r="CY483" s="136" t="s">
        <v>941</v>
      </c>
      <c r="CZ483" s="136" t="s">
        <v>941</v>
      </c>
      <c r="DA483" s="136" t="s">
        <v>941</v>
      </c>
      <c r="DB483" s="136" t="s">
        <v>941</v>
      </c>
      <c r="DC483" s="136" t="s">
        <v>941</v>
      </c>
      <c r="DD483" s="136" t="s">
        <v>941</v>
      </c>
      <c r="DE483" s="136" t="s">
        <v>941</v>
      </c>
      <c r="DF483" s="136" t="s">
        <v>941</v>
      </c>
      <c r="DG483" s="136" t="s">
        <v>941</v>
      </c>
      <c r="DH483" s="136" t="s">
        <v>941</v>
      </c>
      <c r="DI483" s="136" t="s">
        <v>941</v>
      </c>
      <c r="DJ483" s="136" t="s">
        <v>1353</v>
      </c>
      <c r="DK483" s="137">
        <v>42800.435694444444</v>
      </c>
      <c r="DL483" s="136" t="s">
        <v>1353</v>
      </c>
      <c r="DM483" s="137">
        <v>42800.435694444444</v>
      </c>
      <c r="DN483" s="133">
        <v>42118.432060185187</v>
      </c>
      <c r="DO483" s="132" t="s">
        <v>1111</v>
      </c>
      <c r="DP483" s="133">
        <v>42118.432060185187</v>
      </c>
    </row>
    <row r="484" spans="1:120" ht="58" x14ac:dyDescent="0.35">
      <c r="A484" s="135">
        <v>486</v>
      </c>
      <c r="B484" s="136" t="s">
        <v>4364</v>
      </c>
      <c r="C484" s="135">
        <v>132</v>
      </c>
      <c r="D484" s="135" t="b">
        <v>1</v>
      </c>
      <c r="E484" s="136" t="s">
        <v>941</v>
      </c>
      <c r="F484" s="136" t="s">
        <v>12885</v>
      </c>
      <c r="G484" s="136" t="s">
        <v>1005</v>
      </c>
      <c r="H484" s="136" t="s">
        <v>12886</v>
      </c>
      <c r="I484" s="136" t="s">
        <v>12887</v>
      </c>
      <c r="J484" s="136" t="s">
        <v>12885</v>
      </c>
      <c r="K484" s="136" t="s">
        <v>498</v>
      </c>
      <c r="L484" s="136" t="s">
        <v>12886</v>
      </c>
      <c r="M484" s="136" t="s">
        <v>12888</v>
      </c>
      <c r="N484" s="136" t="s">
        <v>12889</v>
      </c>
      <c r="O484" s="136" t="s">
        <v>12890</v>
      </c>
      <c r="P484" s="136" t="s">
        <v>12891</v>
      </c>
      <c r="Q484" s="136" t="s">
        <v>948</v>
      </c>
      <c r="R484" s="136" t="s">
        <v>948</v>
      </c>
      <c r="S484" s="136" t="s">
        <v>12892</v>
      </c>
      <c r="T484" s="136" t="s">
        <v>12893</v>
      </c>
      <c r="U484" s="136" t="s">
        <v>12894</v>
      </c>
      <c r="V484" s="136" t="s">
        <v>948</v>
      </c>
      <c r="W484" s="136" t="s">
        <v>948</v>
      </c>
      <c r="X484" s="136" t="s">
        <v>948</v>
      </c>
      <c r="Y484" s="136" t="s">
        <v>12895</v>
      </c>
      <c r="Z484" s="136" t="s">
        <v>12896</v>
      </c>
      <c r="AA484" s="136" t="s">
        <v>948</v>
      </c>
      <c r="AB484" s="136" t="s">
        <v>12897</v>
      </c>
      <c r="AC484" s="136" t="s">
        <v>948</v>
      </c>
      <c r="AD484" s="136" t="s">
        <v>12897</v>
      </c>
      <c r="AE484" s="136" t="s">
        <v>12898</v>
      </c>
      <c r="AF484" s="136" t="s">
        <v>12899</v>
      </c>
      <c r="AG484" s="136" t="s">
        <v>993</v>
      </c>
      <c r="AH484" s="136" t="s">
        <v>12900</v>
      </c>
      <c r="AI484" s="136" t="s">
        <v>12901</v>
      </c>
      <c r="AJ484" s="136" t="s">
        <v>948</v>
      </c>
      <c r="AK484" s="136" t="s">
        <v>12902</v>
      </c>
      <c r="AL484" s="136" t="s">
        <v>941</v>
      </c>
      <c r="AM484" s="136" t="s">
        <v>12903</v>
      </c>
      <c r="AN484" s="136" t="s">
        <v>12890</v>
      </c>
      <c r="AO484" s="136" t="s">
        <v>12891</v>
      </c>
      <c r="AP484" s="136" t="s">
        <v>948</v>
      </c>
      <c r="AQ484" s="136" t="s">
        <v>948</v>
      </c>
      <c r="AR484" s="136" t="s">
        <v>12892</v>
      </c>
      <c r="AS484" s="136" t="s">
        <v>12893</v>
      </c>
      <c r="AT484" s="136" t="s">
        <v>12894</v>
      </c>
      <c r="AU484" s="136" t="s">
        <v>941</v>
      </c>
      <c r="AV484" s="136" t="s">
        <v>941</v>
      </c>
      <c r="AW484" s="136" t="s">
        <v>941</v>
      </c>
      <c r="AX484" s="136" t="s">
        <v>12895</v>
      </c>
      <c r="AY484" s="136" t="s">
        <v>12896</v>
      </c>
      <c r="AZ484" s="136" t="s">
        <v>948</v>
      </c>
      <c r="BA484" s="136" t="s">
        <v>12897</v>
      </c>
      <c r="BB484" s="136" t="s">
        <v>948</v>
      </c>
      <c r="BC484" s="136" t="s">
        <v>12897</v>
      </c>
      <c r="BD484" s="136" t="s">
        <v>12898</v>
      </c>
      <c r="BE484" s="136" t="s">
        <v>12899</v>
      </c>
      <c r="BF484" s="136" t="s">
        <v>12900</v>
      </c>
      <c r="BG484" s="136" t="s">
        <v>12901</v>
      </c>
      <c r="BH484" s="136" t="s">
        <v>948</v>
      </c>
      <c r="BI484" s="136" t="s">
        <v>12902</v>
      </c>
      <c r="BJ484" s="136" t="s">
        <v>12903</v>
      </c>
      <c r="BK484" s="136" t="s">
        <v>941</v>
      </c>
      <c r="BL484" s="136" t="s">
        <v>941</v>
      </c>
      <c r="BM484" s="136" t="s">
        <v>941</v>
      </c>
      <c r="BN484" s="136" t="s">
        <v>941</v>
      </c>
      <c r="BO484" s="136" t="s">
        <v>941</v>
      </c>
      <c r="BP484" s="136" t="s">
        <v>941</v>
      </c>
      <c r="BQ484" s="136" t="s">
        <v>941</v>
      </c>
      <c r="BR484" s="136" t="s">
        <v>941</v>
      </c>
      <c r="BS484" s="136" t="s">
        <v>941</v>
      </c>
      <c r="BT484" s="136" t="s">
        <v>941</v>
      </c>
      <c r="BU484" s="136" t="s">
        <v>941</v>
      </c>
      <c r="BV484" s="136" t="s">
        <v>941</v>
      </c>
      <c r="BW484" s="136" t="s">
        <v>941</v>
      </c>
      <c r="BX484" s="136" t="s">
        <v>941</v>
      </c>
      <c r="BY484" s="136" t="s">
        <v>941</v>
      </c>
      <c r="BZ484" s="136" t="s">
        <v>941</v>
      </c>
      <c r="CA484" s="136" t="s">
        <v>941</v>
      </c>
      <c r="CB484" s="136" t="s">
        <v>948</v>
      </c>
      <c r="CC484" s="136" t="s">
        <v>948</v>
      </c>
      <c r="CD484" s="136" t="s">
        <v>941</v>
      </c>
      <c r="CE484" s="136" t="s">
        <v>948</v>
      </c>
      <c r="CF484" s="136" t="s">
        <v>941</v>
      </c>
      <c r="CG484" s="136" t="s">
        <v>948</v>
      </c>
      <c r="CH484" s="136" t="s">
        <v>948</v>
      </c>
      <c r="CI484" s="136" t="s">
        <v>941</v>
      </c>
      <c r="CJ484" s="136" t="s">
        <v>941</v>
      </c>
      <c r="CK484" s="136" t="s">
        <v>941</v>
      </c>
      <c r="CL484" s="136" t="s">
        <v>941</v>
      </c>
      <c r="CM484" s="136" t="s">
        <v>941</v>
      </c>
      <c r="CN484" s="136" t="s">
        <v>948</v>
      </c>
      <c r="CO484" s="136" t="s">
        <v>540</v>
      </c>
      <c r="CP484" s="136" t="s">
        <v>941</v>
      </c>
      <c r="CQ484" s="136" t="s">
        <v>941</v>
      </c>
      <c r="CR484" s="136" t="s">
        <v>941</v>
      </c>
      <c r="CS484" s="136" t="s">
        <v>941</v>
      </c>
      <c r="CT484" s="136" t="s">
        <v>941</v>
      </c>
      <c r="CU484" s="136" t="s">
        <v>941</v>
      </c>
      <c r="CV484" s="136" t="s">
        <v>941</v>
      </c>
      <c r="CW484" s="136" t="s">
        <v>941</v>
      </c>
      <c r="CX484" s="136" t="s">
        <v>941</v>
      </c>
      <c r="CY484" s="136" t="s">
        <v>941</v>
      </c>
      <c r="CZ484" s="136" t="s">
        <v>941</v>
      </c>
      <c r="DA484" s="136" t="s">
        <v>941</v>
      </c>
      <c r="DB484" s="136" t="s">
        <v>941</v>
      </c>
      <c r="DC484" s="136" t="s">
        <v>941</v>
      </c>
      <c r="DD484" s="136" t="s">
        <v>941</v>
      </c>
      <c r="DE484" s="136" t="s">
        <v>941</v>
      </c>
      <c r="DF484" s="136" t="s">
        <v>941</v>
      </c>
      <c r="DG484" s="136" t="s">
        <v>941</v>
      </c>
      <c r="DH484" s="136" t="s">
        <v>941</v>
      </c>
      <c r="DI484" s="136" t="s">
        <v>941</v>
      </c>
      <c r="DJ484" s="136" t="s">
        <v>1692</v>
      </c>
      <c r="DK484" s="137">
        <v>42800.517650462964</v>
      </c>
      <c r="DL484" s="136" t="s">
        <v>1692</v>
      </c>
      <c r="DM484" s="137">
        <v>42800.517650462964</v>
      </c>
      <c r="DN484" s="133">
        <v>42118.432083333333</v>
      </c>
      <c r="DO484" s="132" t="s">
        <v>1111</v>
      </c>
      <c r="DP484" s="133">
        <v>42118.432083333333</v>
      </c>
    </row>
    <row r="485" spans="1:120" ht="43.5" x14ac:dyDescent="0.35">
      <c r="A485" s="135">
        <v>487</v>
      </c>
      <c r="B485" s="136" t="s">
        <v>4364</v>
      </c>
      <c r="C485" s="135">
        <v>454</v>
      </c>
      <c r="D485" s="135" t="b">
        <v>1</v>
      </c>
      <c r="E485" s="136" t="s">
        <v>941</v>
      </c>
      <c r="F485" s="136" t="s">
        <v>4203</v>
      </c>
      <c r="G485" s="136" t="s">
        <v>12904</v>
      </c>
      <c r="H485" s="136" t="s">
        <v>2201</v>
      </c>
      <c r="I485" s="136" t="s">
        <v>12905</v>
      </c>
      <c r="J485" s="136" t="s">
        <v>12906</v>
      </c>
      <c r="K485" s="136" t="s">
        <v>941</v>
      </c>
      <c r="L485" s="136" t="s">
        <v>2201</v>
      </c>
      <c r="M485" s="136" t="s">
        <v>4204</v>
      </c>
      <c r="N485" s="136" t="s">
        <v>4205</v>
      </c>
      <c r="O485" s="136" t="s">
        <v>12907</v>
      </c>
      <c r="P485" s="136" t="s">
        <v>948</v>
      </c>
      <c r="Q485" s="136" t="s">
        <v>948</v>
      </c>
      <c r="R485" s="136" t="s">
        <v>12908</v>
      </c>
      <c r="S485" s="136" t="s">
        <v>12909</v>
      </c>
      <c r="T485" s="136" t="s">
        <v>948</v>
      </c>
      <c r="U485" s="136" t="s">
        <v>12909</v>
      </c>
      <c r="V485" s="136" t="s">
        <v>948</v>
      </c>
      <c r="W485" s="136" t="s">
        <v>948</v>
      </c>
      <c r="X485" s="136" t="s">
        <v>948</v>
      </c>
      <c r="Y485" s="136" t="s">
        <v>12910</v>
      </c>
      <c r="Z485" s="136" t="s">
        <v>12911</v>
      </c>
      <c r="AA485" s="136" t="s">
        <v>1381</v>
      </c>
      <c r="AB485" s="136" t="s">
        <v>12912</v>
      </c>
      <c r="AC485" s="136" t="s">
        <v>948</v>
      </c>
      <c r="AD485" s="136" t="s">
        <v>12912</v>
      </c>
      <c r="AE485" s="136" t="s">
        <v>12913</v>
      </c>
      <c r="AF485" s="136" t="s">
        <v>12914</v>
      </c>
      <c r="AG485" s="136" t="s">
        <v>1554</v>
      </c>
      <c r="AH485" s="136" t="s">
        <v>12915</v>
      </c>
      <c r="AI485" s="136" t="s">
        <v>948</v>
      </c>
      <c r="AJ485" s="136" t="s">
        <v>948</v>
      </c>
      <c r="AK485" s="136" t="s">
        <v>948</v>
      </c>
      <c r="AL485" s="136" t="s">
        <v>941</v>
      </c>
      <c r="AM485" s="136" t="s">
        <v>12915</v>
      </c>
      <c r="AN485" s="136" t="s">
        <v>941</v>
      </c>
      <c r="AO485" s="136" t="s">
        <v>941</v>
      </c>
      <c r="AP485" s="136" t="s">
        <v>941</v>
      </c>
      <c r="AQ485" s="136" t="s">
        <v>941</v>
      </c>
      <c r="AR485" s="136" t="s">
        <v>941</v>
      </c>
      <c r="AS485" s="136" t="s">
        <v>941</v>
      </c>
      <c r="AT485" s="136" t="s">
        <v>941</v>
      </c>
      <c r="AU485" s="136" t="s">
        <v>941</v>
      </c>
      <c r="AV485" s="136" t="s">
        <v>941</v>
      </c>
      <c r="AW485" s="136" t="s">
        <v>941</v>
      </c>
      <c r="AX485" s="136" t="s">
        <v>941</v>
      </c>
      <c r="AY485" s="136" t="s">
        <v>941</v>
      </c>
      <c r="AZ485" s="136" t="s">
        <v>941</v>
      </c>
      <c r="BA485" s="136" t="s">
        <v>941</v>
      </c>
      <c r="BB485" s="136" t="s">
        <v>941</v>
      </c>
      <c r="BC485" s="136" t="s">
        <v>941</v>
      </c>
      <c r="BD485" s="136" t="s">
        <v>941</v>
      </c>
      <c r="BE485" s="136" t="s">
        <v>941</v>
      </c>
      <c r="BF485" s="136" t="s">
        <v>941</v>
      </c>
      <c r="BG485" s="136" t="s">
        <v>941</v>
      </c>
      <c r="BH485" s="136" t="s">
        <v>941</v>
      </c>
      <c r="BI485" s="136" t="s">
        <v>941</v>
      </c>
      <c r="BJ485" s="136" t="s">
        <v>941</v>
      </c>
      <c r="BK485" s="136" t="s">
        <v>941</v>
      </c>
      <c r="BL485" s="136" t="s">
        <v>941</v>
      </c>
      <c r="BM485" s="136" t="s">
        <v>941</v>
      </c>
      <c r="BN485" s="136" t="s">
        <v>941</v>
      </c>
      <c r="BO485" s="136" t="s">
        <v>941</v>
      </c>
      <c r="BP485" s="136" t="s">
        <v>941</v>
      </c>
      <c r="BQ485" s="136" t="s">
        <v>941</v>
      </c>
      <c r="BR485" s="136" t="s">
        <v>941</v>
      </c>
      <c r="BS485" s="136" t="s">
        <v>941</v>
      </c>
      <c r="BT485" s="136" t="s">
        <v>941</v>
      </c>
      <c r="BU485" s="136" t="s">
        <v>941</v>
      </c>
      <c r="BV485" s="136" t="s">
        <v>941</v>
      </c>
      <c r="BW485" s="136" t="s">
        <v>941</v>
      </c>
      <c r="BX485" s="136" t="s">
        <v>941</v>
      </c>
      <c r="BY485" s="136" t="s">
        <v>941</v>
      </c>
      <c r="BZ485" s="136" t="s">
        <v>941</v>
      </c>
      <c r="CA485" s="136" t="s">
        <v>941</v>
      </c>
      <c r="CB485" s="136" t="s">
        <v>948</v>
      </c>
      <c r="CC485" s="136" t="s">
        <v>948</v>
      </c>
      <c r="CD485" s="136" t="s">
        <v>941</v>
      </c>
      <c r="CE485" s="136" t="s">
        <v>948</v>
      </c>
      <c r="CF485" s="136" t="s">
        <v>941</v>
      </c>
      <c r="CG485" s="136" t="s">
        <v>948</v>
      </c>
      <c r="CH485" s="136" t="s">
        <v>948</v>
      </c>
      <c r="CI485" s="136" t="s">
        <v>941</v>
      </c>
      <c r="CJ485" s="136" t="s">
        <v>941</v>
      </c>
      <c r="CK485" s="136" t="s">
        <v>941</v>
      </c>
      <c r="CL485" s="136" t="s">
        <v>941</v>
      </c>
      <c r="CM485" s="136" t="s">
        <v>941</v>
      </c>
      <c r="CN485" s="136" t="s">
        <v>948</v>
      </c>
      <c r="CO485" s="136" t="s">
        <v>540</v>
      </c>
      <c r="CP485" s="136" t="s">
        <v>941</v>
      </c>
      <c r="CQ485" s="136" t="s">
        <v>941</v>
      </c>
      <c r="CR485" s="136" t="s">
        <v>941</v>
      </c>
      <c r="CS485" s="136" t="s">
        <v>941</v>
      </c>
      <c r="CT485" s="136" t="s">
        <v>941</v>
      </c>
      <c r="CU485" s="136" t="s">
        <v>941</v>
      </c>
      <c r="CV485" s="136" t="s">
        <v>941</v>
      </c>
      <c r="CW485" s="136" t="s">
        <v>941</v>
      </c>
      <c r="CX485" s="136" t="s">
        <v>941</v>
      </c>
      <c r="CY485" s="136" t="s">
        <v>941</v>
      </c>
      <c r="CZ485" s="136" t="s">
        <v>941</v>
      </c>
      <c r="DA485" s="136" t="s">
        <v>941</v>
      </c>
      <c r="DB485" s="136" t="s">
        <v>941</v>
      </c>
      <c r="DC485" s="136" t="s">
        <v>941</v>
      </c>
      <c r="DD485" s="136" t="s">
        <v>941</v>
      </c>
      <c r="DE485" s="136" t="s">
        <v>941</v>
      </c>
      <c r="DF485" s="136" t="s">
        <v>941</v>
      </c>
      <c r="DG485" s="136" t="s">
        <v>941</v>
      </c>
      <c r="DH485" s="136" t="s">
        <v>941</v>
      </c>
      <c r="DI485" s="136" t="s">
        <v>941</v>
      </c>
      <c r="DJ485" s="136" t="s">
        <v>1692</v>
      </c>
      <c r="DK485" s="137">
        <v>42800.564143518517</v>
      </c>
      <c r="DL485" s="136" t="s">
        <v>1692</v>
      </c>
      <c r="DM485" s="137">
        <v>42800.564143518517</v>
      </c>
      <c r="DN485" s="133">
        <v>42118.43209490741</v>
      </c>
      <c r="DO485" s="132" t="s">
        <v>1111</v>
      </c>
      <c r="DP485" s="133">
        <v>42118.43209490741</v>
      </c>
    </row>
    <row r="486" spans="1:120" ht="29" x14ac:dyDescent="0.35">
      <c r="A486" s="135">
        <v>488</v>
      </c>
      <c r="B486" s="136" t="s">
        <v>4364</v>
      </c>
      <c r="C486" s="135">
        <v>644</v>
      </c>
      <c r="D486" s="135" t="b">
        <v>1</v>
      </c>
      <c r="E486" s="136" t="s">
        <v>1196</v>
      </c>
      <c r="F486" s="136" t="s">
        <v>941</v>
      </c>
      <c r="G486" s="136" t="s">
        <v>941</v>
      </c>
      <c r="H486" s="136" t="s">
        <v>941</v>
      </c>
      <c r="I486" s="136" t="s">
        <v>941</v>
      </c>
      <c r="J486" s="136" t="s">
        <v>941</v>
      </c>
      <c r="K486" s="136" t="s">
        <v>36</v>
      </c>
      <c r="L486" s="136" t="s">
        <v>941</v>
      </c>
      <c r="M486" s="136" t="s">
        <v>941</v>
      </c>
      <c r="N486" s="136" t="s">
        <v>941</v>
      </c>
      <c r="O486" s="136" t="s">
        <v>12916</v>
      </c>
      <c r="P486" s="136" t="s">
        <v>12917</v>
      </c>
      <c r="Q486" s="136" t="s">
        <v>12918</v>
      </c>
      <c r="R486" s="136" t="s">
        <v>948</v>
      </c>
      <c r="S486" s="136" t="s">
        <v>12919</v>
      </c>
      <c r="T486" s="136" t="s">
        <v>12920</v>
      </c>
      <c r="U486" s="136" t="s">
        <v>12921</v>
      </c>
      <c r="V486" s="136" t="s">
        <v>3255</v>
      </c>
      <c r="W486" s="136" t="s">
        <v>3256</v>
      </c>
      <c r="X486" s="136" t="s">
        <v>3257</v>
      </c>
      <c r="Y486" s="136" t="s">
        <v>12922</v>
      </c>
      <c r="Z486" s="136" t="s">
        <v>12923</v>
      </c>
      <c r="AA486" s="136" t="s">
        <v>948</v>
      </c>
      <c r="AB486" s="136" t="s">
        <v>12924</v>
      </c>
      <c r="AC486" s="136" t="s">
        <v>948</v>
      </c>
      <c r="AD486" s="136" t="s">
        <v>12924</v>
      </c>
      <c r="AE486" s="136" t="s">
        <v>12925</v>
      </c>
      <c r="AF486" s="136" t="s">
        <v>12926</v>
      </c>
      <c r="AG486" s="136" t="s">
        <v>12927</v>
      </c>
      <c r="AH486" s="136" t="s">
        <v>12928</v>
      </c>
      <c r="AI486" s="136" t="s">
        <v>12929</v>
      </c>
      <c r="AJ486" s="136" t="s">
        <v>3377</v>
      </c>
      <c r="AK486" s="136" t="s">
        <v>1071</v>
      </c>
      <c r="AL486" s="136" t="s">
        <v>941</v>
      </c>
      <c r="AM486" s="136" t="s">
        <v>12930</v>
      </c>
      <c r="AN486" s="136" t="s">
        <v>941</v>
      </c>
      <c r="AO486" s="136" t="s">
        <v>941</v>
      </c>
      <c r="AP486" s="136" t="s">
        <v>941</v>
      </c>
      <c r="AQ486" s="136" t="s">
        <v>941</v>
      </c>
      <c r="AR486" s="136" t="s">
        <v>941</v>
      </c>
      <c r="AS486" s="136" t="s">
        <v>941</v>
      </c>
      <c r="AT486" s="136" t="s">
        <v>941</v>
      </c>
      <c r="AU486" s="136" t="s">
        <v>941</v>
      </c>
      <c r="AV486" s="136" t="s">
        <v>941</v>
      </c>
      <c r="AW486" s="136" t="s">
        <v>941</v>
      </c>
      <c r="AX486" s="136" t="s">
        <v>941</v>
      </c>
      <c r="AY486" s="136" t="s">
        <v>941</v>
      </c>
      <c r="AZ486" s="136" t="s">
        <v>941</v>
      </c>
      <c r="BA486" s="136" t="s">
        <v>941</v>
      </c>
      <c r="BB486" s="136" t="s">
        <v>941</v>
      </c>
      <c r="BC486" s="136" t="s">
        <v>941</v>
      </c>
      <c r="BD486" s="136" t="s">
        <v>941</v>
      </c>
      <c r="BE486" s="136" t="s">
        <v>941</v>
      </c>
      <c r="BF486" s="136" t="s">
        <v>941</v>
      </c>
      <c r="BG486" s="136" t="s">
        <v>941</v>
      </c>
      <c r="BH486" s="136" t="s">
        <v>941</v>
      </c>
      <c r="BI486" s="136" t="s">
        <v>941</v>
      </c>
      <c r="BJ486" s="136" t="s">
        <v>941</v>
      </c>
      <c r="BK486" s="136" t="s">
        <v>941</v>
      </c>
      <c r="BL486" s="136" t="s">
        <v>941</v>
      </c>
      <c r="BM486" s="136" t="s">
        <v>941</v>
      </c>
      <c r="BN486" s="136" t="s">
        <v>941</v>
      </c>
      <c r="BO486" s="136" t="s">
        <v>941</v>
      </c>
      <c r="BP486" s="136" t="s">
        <v>941</v>
      </c>
      <c r="BQ486" s="136" t="s">
        <v>941</v>
      </c>
      <c r="BR486" s="136" t="s">
        <v>941</v>
      </c>
      <c r="BS486" s="136" t="s">
        <v>941</v>
      </c>
      <c r="BT486" s="136" t="s">
        <v>941</v>
      </c>
      <c r="BU486" s="136" t="s">
        <v>941</v>
      </c>
      <c r="BV486" s="136" t="s">
        <v>941</v>
      </c>
      <c r="BW486" s="136" t="s">
        <v>941</v>
      </c>
      <c r="BX486" s="136" t="s">
        <v>941</v>
      </c>
      <c r="BY486" s="136" t="s">
        <v>941</v>
      </c>
      <c r="BZ486" s="136" t="s">
        <v>941</v>
      </c>
      <c r="CA486" s="136" t="s">
        <v>941</v>
      </c>
      <c r="CB486" s="136" t="s">
        <v>948</v>
      </c>
      <c r="CC486" s="136" t="s">
        <v>948</v>
      </c>
      <c r="CD486" s="136" t="s">
        <v>941</v>
      </c>
      <c r="CE486" s="136" t="s">
        <v>948</v>
      </c>
      <c r="CF486" s="136" t="s">
        <v>941</v>
      </c>
      <c r="CG486" s="136" t="s">
        <v>948</v>
      </c>
      <c r="CH486" s="136" t="s">
        <v>948</v>
      </c>
      <c r="CI486" s="136" t="s">
        <v>941</v>
      </c>
      <c r="CJ486" s="136" t="s">
        <v>941</v>
      </c>
      <c r="CK486" s="136" t="s">
        <v>941</v>
      </c>
      <c r="CL486" s="136" t="s">
        <v>941</v>
      </c>
      <c r="CM486" s="136" t="s">
        <v>941</v>
      </c>
      <c r="CN486" s="136" t="s">
        <v>948</v>
      </c>
      <c r="CO486" s="136" t="s">
        <v>540</v>
      </c>
      <c r="CP486" s="136" t="s">
        <v>941</v>
      </c>
      <c r="CQ486" s="136" t="s">
        <v>941</v>
      </c>
      <c r="CR486" s="136" t="s">
        <v>941</v>
      </c>
      <c r="CS486" s="136" t="s">
        <v>941</v>
      </c>
      <c r="CT486" s="136" t="s">
        <v>941</v>
      </c>
      <c r="CU486" s="136" t="s">
        <v>941</v>
      </c>
      <c r="CV486" s="136" t="s">
        <v>941</v>
      </c>
      <c r="CW486" s="136" t="s">
        <v>941</v>
      </c>
      <c r="CX486" s="136" t="s">
        <v>941</v>
      </c>
      <c r="CY486" s="136" t="s">
        <v>941</v>
      </c>
      <c r="CZ486" s="136" t="s">
        <v>941</v>
      </c>
      <c r="DA486" s="136" t="s">
        <v>941</v>
      </c>
      <c r="DB486" s="136" t="s">
        <v>941</v>
      </c>
      <c r="DC486" s="136" t="s">
        <v>941</v>
      </c>
      <c r="DD486" s="136" t="s">
        <v>941</v>
      </c>
      <c r="DE486" s="136" t="s">
        <v>941</v>
      </c>
      <c r="DF486" s="136" t="s">
        <v>941</v>
      </c>
      <c r="DG486" s="136" t="s">
        <v>941</v>
      </c>
      <c r="DH486" s="136" t="s">
        <v>941</v>
      </c>
      <c r="DI486" s="136" t="s">
        <v>941</v>
      </c>
      <c r="DJ486" s="136" t="s">
        <v>1692</v>
      </c>
      <c r="DK486" s="137">
        <v>42802.506342592591</v>
      </c>
      <c r="DL486" s="136" t="s">
        <v>1692</v>
      </c>
      <c r="DM486" s="137">
        <v>42802.506550925929</v>
      </c>
      <c r="DN486" s="133">
        <v>42118.432118055556</v>
      </c>
      <c r="DO486" s="132" t="s">
        <v>1111</v>
      </c>
      <c r="DP486" s="133">
        <v>42118.432118055556</v>
      </c>
    </row>
    <row r="487" spans="1:120" ht="43.5" x14ac:dyDescent="0.35">
      <c r="A487" s="135">
        <v>489</v>
      </c>
      <c r="B487" s="136" t="s">
        <v>4364</v>
      </c>
      <c r="C487" s="135">
        <v>199</v>
      </c>
      <c r="D487" s="135" t="b">
        <v>1</v>
      </c>
      <c r="E487" s="136" t="s">
        <v>941</v>
      </c>
      <c r="F487" s="136" t="s">
        <v>12931</v>
      </c>
      <c r="G487" s="136" t="s">
        <v>1850</v>
      </c>
      <c r="H487" s="136" t="s">
        <v>4236</v>
      </c>
      <c r="I487" s="136" t="s">
        <v>12726</v>
      </c>
      <c r="J487" s="136" t="s">
        <v>12932</v>
      </c>
      <c r="K487" s="136" t="s">
        <v>404</v>
      </c>
      <c r="L487" s="136" t="s">
        <v>4236</v>
      </c>
      <c r="M487" s="136" t="s">
        <v>4237</v>
      </c>
      <c r="N487" s="136" t="s">
        <v>12933</v>
      </c>
      <c r="O487" s="136" t="s">
        <v>12934</v>
      </c>
      <c r="P487" s="136" t="s">
        <v>948</v>
      </c>
      <c r="Q487" s="136" t="s">
        <v>948</v>
      </c>
      <c r="R487" s="136" t="s">
        <v>948</v>
      </c>
      <c r="S487" s="136" t="s">
        <v>12934</v>
      </c>
      <c r="T487" s="136" t="s">
        <v>12935</v>
      </c>
      <c r="U487" s="136" t="s">
        <v>12936</v>
      </c>
      <c r="V487" s="136" t="s">
        <v>12937</v>
      </c>
      <c r="W487" s="136" t="s">
        <v>12938</v>
      </c>
      <c r="X487" s="136" t="s">
        <v>12939</v>
      </c>
      <c r="Y487" s="136" t="s">
        <v>12940</v>
      </c>
      <c r="Z487" s="136" t="s">
        <v>12941</v>
      </c>
      <c r="AA487" s="136" t="s">
        <v>6131</v>
      </c>
      <c r="AB487" s="136" t="s">
        <v>12942</v>
      </c>
      <c r="AC487" s="136" t="s">
        <v>948</v>
      </c>
      <c r="AD487" s="136" t="s">
        <v>12942</v>
      </c>
      <c r="AE487" s="136" t="s">
        <v>12943</v>
      </c>
      <c r="AF487" s="136" t="s">
        <v>12944</v>
      </c>
      <c r="AG487" s="136" t="s">
        <v>1940</v>
      </c>
      <c r="AH487" s="136" t="s">
        <v>12945</v>
      </c>
      <c r="AI487" s="136" t="s">
        <v>948</v>
      </c>
      <c r="AJ487" s="136" t="s">
        <v>948</v>
      </c>
      <c r="AK487" s="136" t="s">
        <v>948</v>
      </c>
      <c r="AL487" s="136" t="s">
        <v>941</v>
      </c>
      <c r="AM487" s="136" t="s">
        <v>12945</v>
      </c>
      <c r="AN487" s="136" t="s">
        <v>941</v>
      </c>
      <c r="AO487" s="136" t="s">
        <v>941</v>
      </c>
      <c r="AP487" s="136" t="s">
        <v>941</v>
      </c>
      <c r="AQ487" s="136" t="s">
        <v>941</v>
      </c>
      <c r="AR487" s="136" t="s">
        <v>941</v>
      </c>
      <c r="AS487" s="136" t="s">
        <v>941</v>
      </c>
      <c r="AT487" s="136" t="s">
        <v>941</v>
      </c>
      <c r="AU487" s="136" t="s">
        <v>941</v>
      </c>
      <c r="AV487" s="136" t="s">
        <v>941</v>
      </c>
      <c r="AW487" s="136" t="s">
        <v>941</v>
      </c>
      <c r="AX487" s="136" t="s">
        <v>941</v>
      </c>
      <c r="AY487" s="136" t="s">
        <v>941</v>
      </c>
      <c r="AZ487" s="136" t="s">
        <v>941</v>
      </c>
      <c r="BA487" s="136" t="s">
        <v>941</v>
      </c>
      <c r="BB487" s="136" t="s">
        <v>941</v>
      </c>
      <c r="BC487" s="136" t="s">
        <v>941</v>
      </c>
      <c r="BD487" s="136" t="s">
        <v>941</v>
      </c>
      <c r="BE487" s="136" t="s">
        <v>941</v>
      </c>
      <c r="BF487" s="136" t="s">
        <v>941</v>
      </c>
      <c r="BG487" s="136" t="s">
        <v>941</v>
      </c>
      <c r="BH487" s="136" t="s">
        <v>941</v>
      </c>
      <c r="BI487" s="136" t="s">
        <v>941</v>
      </c>
      <c r="BJ487" s="136" t="s">
        <v>941</v>
      </c>
      <c r="BK487" s="136" t="s">
        <v>941</v>
      </c>
      <c r="BL487" s="136" t="s">
        <v>941</v>
      </c>
      <c r="BM487" s="136" t="s">
        <v>941</v>
      </c>
      <c r="BN487" s="136" t="s">
        <v>941</v>
      </c>
      <c r="BO487" s="136" t="s">
        <v>941</v>
      </c>
      <c r="BP487" s="136" t="s">
        <v>941</v>
      </c>
      <c r="BQ487" s="136" t="s">
        <v>941</v>
      </c>
      <c r="BR487" s="136" t="s">
        <v>941</v>
      </c>
      <c r="BS487" s="136" t="s">
        <v>941</v>
      </c>
      <c r="BT487" s="136" t="s">
        <v>941</v>
      </c>
      <c r="BU487" s="136" t="s">
        <v>941</v>
      </c>
      <c r="BV487" s="136" t="s">
        <v>941</v>
      </c>
      <c r="BW487" s="136" t="s">
        <v>941</v>
      </c>
      <c r="BX487" s="136" t="s">
        <v>941</v>
      </c>
      <c r="BY487" s="136" t="s">
        <v>941</v>
      </c>
      <c r="BZ487" s="136" t="s">
        <v>941</v>
      </c>
      <c r="CA487" s="136" t="s">
        <v>941</v>
      </c>
      <c r="CB487" s="136" t="s">
        <v>948</v>
      </c>
      <c r="CC487" s="136" t="s">
        <v>948</v>
      </c>
      <c r="CD487" s="136" t="s">
        <v>941</v>
      </c>
      <c r="CE487" s="136" t="s">
        <v>948</v>
      </c>
      <c r="CF487" s="136" t="s">
        <v>941</v>
      </c>
      <c r="CG487" s="136" t="s">
        <v>948</v>
      </c>
      <c r="CH487" s="136" t="s">
        <v>948</v>
      </c>
      <c r="CI487" s="136" t="s">
        <v>941</v>
      </c>
      <c r="CJ487" s="136" t="s">
        <v>941</v>
      </c>
      <c r="CK487" s="136" t="s">
        <v>941</v>
      </c>
      <c r="CL487" s="136" t="s">
        <v>941</v>
      </c>
      <c r="CM487" s="136" t="s">
        <v>941</v>
      </c>
      <c r="CN487" s="136" t="s">
        <v>948</v>
      </c>
      <c r="CO487" s="136" t="s">
        <v>540</v>
      </c>
      <c r="CP487" s="136" t="s">
        <v>941</v>
      </c>
      <c r="CQ487" s="136" t="s">
        <v>941</v>
      </c>
      <c r="CR487" s="136" t="s">
        <v>941</v>
      </c>
      <c r="CS487" s="136" t="s">
        <v>941</v>
      </c>
      <c r="CT487" s="136" t="s">
        <v>941</v>
      </c>
      <c r="CU487" s="136" t="s">
        <v>941</v>
      </c>
      <c r="CV487" s="136" t="s">
        <v>941</v>
      </c>
      <c r="CW487" s="136" t="s">
        <v>941</v>
      </c>
      <c r="CX487" s="136" t="s">
        <v>941</v>
      </c>
      <c r="CY487" s="136" t="s">
        <v>941</v>
      </c>
      <c r="CZ487" s="136" t="s">
        <v>941</v>
      </c>
      <c r="DA487" s="136" t="s">
        <v>941</v>
      </c>
      <c r="DB487" s="136" t="s">
        <v>941</v>
      </c>
      <c r="DC487" s="136" t="s">
        <v>941</v>
      </c>
      <c r="DD487" s="136" t="s">
        <v>941</v>
      </c>
      <c r="DE487" s="136" t="s">
        <v>941</v>
      </c>
      <c r="DF487" s="136" t="s">
        <v>941</v>
      </c>
      <c r="DG487" s="136" t="s">
        <v>941</v>
      </c>
      <c r="DH487" s="136" t="s">
        <v>941</v>
      </c>
      <c r="DI487" s="136" t="s">
        <v>941</v>
      </c>
      <c r="DJ487" s="136" t="s">
        <v>1353</v>
      </c>
      <c r="DK487" s="137">
        <v>42802.54074074074</v>
      </c>
      <c r="DL487" s="136" t="s">
        <v>1692</v>
      </c>
      <c r="DM487" s="137">
        <v>42823.635995370372</v>
      </c>
      <c r="DN487" s="133">
        <v>42118.433495370373</v>
      </c>
      <c r="DO487" s="132" t="s">
        <v>1111</v>
      </c>
      <c r="DP487" s="133">
        <v>42118.433495370373</v>
      </c>
    </row>
    <row r="488" spans="1:120" ht="58" x14ac:dyDescent="0.35">
      <c r="A488" s="135">
        <v>490</v>
      </c>
      <c r="B488" s="136" t="s">
        <v>4364</v>
      </c>
      <c r="C488" s="135">
        <v>369</v>
      </c>
      <c r="D488" s="135" t="b">
        <v>1</v>
      </c>
      <c r="E488" s="136" t="s">
        <v>941</v>
      </c>
      <c r="F488" s="136" t="s">
        <v>12946</v>
      </c>
      <c r="G488" s="136" t="s">
        <v>12947</v>
      </c>
      <c r="H488" s="136" t="s">
        <v>1076</v>
      </c>
      <c r="I488" s="136" t="s">
        <v>12948</v>
      </c>
      <c r="J488" s="136" t="s">
        <v>12946</v>
      </c>
      <c r="K488" s="136" t="s">
        <v>21</v>
      </c>
      <c r="L488" s="136" t="s">
        <v>1076</v>
      </c>
      <c r="M488" s="136" t="s">
        <v>12949</v>
      </c>
      <c r="N488" s="136" t="s">
        <v>3225</v>
      </c>
      <c r="O488" s="136" t="s">
        <v>12950</v>
      </c>
      <c r="P488" s="136" t="s">
        <v>12951</v>
      </c>
      <c r="Q488" s="136" t="s">
        <v>948</v>
      </c>
      <c r="R488" s="136" t="s">
        <v>948</v>
      </c>
      <c r="S488" s="136" t="s">
        <v>12952</v>
      </c>
      <c r="T488" s="136" t="s">
        <v>12953</v>
      </c>
      <c r="U488" s="136" t="s">
        <v>12954</v>
      </c>
      <c r="V488" s="136" t="s">
        <v>3226</v>
      </c>
      <c r="W488" s="136" t="s">
        <v>1078</v>
      </c>
      <c r="X488" s="136" t="s">
        <v>3227</v>
      </c>
      <c r="Y488" s="136" t="s">
        <v>12955</v>
      </c>
      <c r="Z488" s="136" t="s">
        <v>12956</v>
      </c>
      <c r="AA488" s="136" t="s">
        <v>948</v>
      </c>
      <c r="AB488" s="136" t="s">
        <v>12957</v>
      </c>
      <c r="AC488" s="136" t="s">
        <v>948</v>
      </c>
      <c r="AD488" s="136" t="s">
        <v>12957</v>
      </c>
      <c r="AE488" s="136" t="s">
        <v>12958</v>
      </c>
      <c r="AF488" s="136" t="s">
        <v>12959</v>
      </c>
      <c r="AG488" s="136" t="s">
        <v>1079</v>
      </c>
      <c r="AH488" s="136" t="s">
        <v>12960</v>
      </c>
      <c r="AI488" s="136" t="s">
        <v>2391</v>
      </c>
      <c r="AJ488" s="136" t="s">
        <v>948</v>
      </c>
      <c r="AK488" s="136" t="s">
        <v>948</v>
      </c>
      <c r="AL488" s="136" t="s">
        <v>941</v>
      </c>
      <c r="AM488" s="136" t="s">
        <v>12961</v>
      </c>
      <c r="AN488" s="136" t="s">
        <v>941</v>
      </c>
      <c r="AO488" s="136" t="s">
        <v>941</v>
      </c>
      <c r="AP488" s="136" t="s">
        <v>941</v>
      </c>
      <c r="AQ488" s="136" t="s">
        <v>941</v>
      </c>
      <c r="AR488" s="136" t="s">
        <v>941</v>
      </c>
      <c r="AS488" s="136" t="s">
        <v>941</v>
      </c>
      <c r="AT488" s="136" t="s">
        <v>941</v>
      </c>
      <c r="AU488" s="136" t="s">
        <v>941</v>
      </c>
      <c r="AV488" s="136" t="s">
        <v>941</v>
      </c>
      <c r="AW488" s="136" t="s">
        <v>941</v>
      </c>
      <c r="AX488" s="136" t="s">
        <v>941</v>
      </c>
      <c r="AY488" s="136" t="s">
        <v>941</v>
      </c>
      <c r="AZ488" s="136" t="s">
        <v>941</v>
      </c>
      <c r="BA488" s="136" t="s">
        <v>941</v>
      </c>
      <c r="BB488" s="136" t="s">
        <v>941</v>
      </c>
      <c r="BC488" s="136" t="s">
        <v>941</v>
      </c>
      <c r="BD488" s="136" t="s">
        <v>941</v>
      </c>
      <c r="BE488" s="136" t="s">
        <v>941</v>
      </c>
      <c r="BF488" s="136" t="s">
        <v>941</v>
      </c>
      <c r="BG488" s="136" t="s">
        <v>941</v>
      </c>
      <c r="BH488" s="136" t="s">
        <v>941</v>
      </c>
      <c r="BI488" s="136" t="s">
        <v>941</v>
      </c>
      <c r="BJ488" s="136" t="s">
        <v>941</v>
      </c>
      <c r="BK488" s="136" t="s">
        <v>941</v>
      </c>
      <c r="BL488" s="136" t="s">
        <v>941</v>
      </c>
      <c r="BM488" s="136" t="s">
        <v>941</v>
      </c>
      <c r="BN488" s="136" t="s">
        <v>941</v>
      </c>
      <c r="BO488" s="136" t="s">
        <v>941</v>
      </c>
      <c r="BP488" s="136" t="s">
        <v>941</v>
      </c>
      <c r="BQ488" s="136" t="s">
        <v>941</v>
      </c>
      <c r="BR488" s="136" t="s">
        <v>941</v>
      </c>
      <c r="BS488" s="136" t="s">
        <v>941</v>
      </c>
      <c r="BT488" s="136" t="s">
        <v>941</v>
      </c>
      <c r="BU488" s="136" t="s">
        <v>941</v>
      </c>
      <c r="BV488" s="136" t="s">
        <v>941</v>
      </c>
      <c r="BW488" s="136" t="s">
        <v>941</v>
      </c>
      <c r="BX488" s="136" t="s">
        <v>941</v>
      </c>
      <c r="BY488" s="136" t="s">
        <v>941</v>
      </c>
      <c r="BZ488" s="136" t="s">
        <v>941</v>
      </c>
      <c r="CA488" s="136" t="s">
        <v>941</v>
      </c>
      <c r="CB488" s="136" t="s">
        <v>948</v>
      </c>
      <c r="CC488" s="136" t="s">
        <v>948</v>
      </c>
      <c r="CD488" s="136" t="s">
        <v>941</v>
      </c>
      <c r="CE488" s="136" t="s">
        <v>948</v>
      </c>
      <c r="CF488" s="136" t="s">
        <v>941</v>
      </c>
      <c r="CG488" s="136" t="s">
        <v>948</v>
      </c>
      <c r="CH488" s="136" t="s">
        <v>948</v>
      </c>
      <c r="CI488" s="136" t="s">
        <v>941</v>
      </c>
      <c r="CJ488" s="136" t="s">
        <v>941</v>
      </c>
      <c r="CK488" s="136" t="s">
        <v>941</v>
      </c>
      <c r="CL488" s="136" t="s">
        <v>941</v>
      </c>
      <c r="CM488" s="136" t="s">
        <v>941</v>
      </c>
      <c r="CN488" s="136" t="s">
        <v>948</v>
      </c>
      <c r="CO488" s="136" t="s">
        <v>540</v>
      </c>
      <c r="CP488" s="136" t="s">
        <v>941</v>
      </c>
      <c r="CQ488" s="136" t="s">
        <v>941</v>
      </c>
      <c r="CR488" s="136" t="s">
        <v>941</v>
      </c>
      <c r="CS488" s="136" t="s">
        <v>941</v>
      </c>
      <c r="CT488" s="136" t="s">
        <v>941</v>
      </c>
      <c r="CU488" s="136" t="s">
        <v>941</v>
      </c>
      <c r="CV488" s="136" t="s">
        <v>941</v>
      </c>
      <c r="CW488" s="136" t="s">
        <v>941</v>
      </c>
      <c r="CX488" s="136" t="s">
        <v>941</v>
      </c>
      <c r="CY488" s="136" t="s">
        <v>941</v>
      </c>
      <c r="CZ488" s="136" t="s">
        <v>941</v>
      </c>
      <c r="DA488" s="136" t="s">
        <v>941</v>
      </c>
      <c r="DB488" s="136" t="s">
        <v>941</v>
      </c>
      <c r="DC488" s="136" t="s">
        <v>941</v>
      </c>
      <c r="DD488" s="136" t="s">
        <v>941</v>
      </c>
      <c r="DE488" s="136" t="s">
        <v>941</v>
      </c>
      <c r="DF488" s="136" t="s">
        <v>941</v>
      </c>
      <c r="DG488" s="136" t="s">
        <v>941</v>
      </c>
      <c r="DH488" s="136" t="s">
        <v>941</v>
      </c>
      <c r="DI488" s="136" t="s">
        <v>941</v>
      </c>
      <c r="DJ488" s="136" t="s">
        <v>1692</v>
      </c>
      <c r="DK488" s="137">
        <v>42802.671701388892</v>
      </c>
      <c r="DL488" s="136" t="s">
        <v>1692</v>
      </c>
      <c r="DM488" s="137">
        <v>42802.671701388892</v>
      </c>
      <c r="DN488" s="133">
        <v>42123.654074074075</v>
      </c>
      <c r="DO488" s="132" t="s">
        <v>1111</v>
      </c>
      <c r="DP488" s="133">
        <v>42123.654074074075</v>
      </c>
    </row>
    <row r="489" spans="1:120" ht="72.5" x14ac:dyDescent="0.35">
      <c r="A489" s="135">
        <v>491</v>
      </c>
      <c r="B489" s="136" t="s">
        <v>4364</v>
      </c>
      <c r="C489" s="135">
        <v>479</v>
      </c>
      <c r="D489" s="135" t="b">
        <v>1</v>
      </c>
      <c r="E489" s="136" t="s">
        <v>941</v>
      </c>
      <c r="F489" s="136" t="s">
        <v>12962</v>
      </c>
      <c r="G489" s="136" t="s">
        <v>2920</v>
      </c>
      <c r="H489" s="136" t="s">
        <v>2921</v>
      </c>
      <c r="I489" s="136" t="s">
        <v>4875</v>
      </c>
      <c r="J489" s="136" t="s">
        <v>2922</v>
      </c>
      <c r="K489" s="136" t="s">
        <v>79</v>
      </c>
      <c r="L489" s="136" t="s">
        <v>2923</v>
      </c>
      <c r="M489" s="136" t="s">
        <v>12963</v>
      </c>
      <c r="N489" s="136" t="s">
        <v>2924</v>
      </c>
      <c r="O489" s="136" t="s">
        <v>12964</v>
      </c>
      <c r="P489" s="136" t="s">
        <v>12965</v>
      </c>
      <c r="Q489" s="136" t="s">
        <v>12966</v>
      </c>
      <c r="R489" s="136" t="s">
        <v>948</v>
      </c>
      <c r="S489" s="136" t="s">
        <v>12967</v>
      </c>
      <c r="T489" s="136" t="s">
        <v>12968</v>
      </c>
      <c r="U489" s="136" t="s">
        <v>12969</v>
      </c>
      <c r="V489" s="136" t="s">
        <v>12970</v>
      </c>
      <c r="W489" s="136" t="s">
        <v>12971</v>
      </c>
      <c r="X489" s="136" t="s">
        <v>12972</v>
      </c>
      <c r="Y489" s="136" t="s">
        <v>12973</v>
      </c>
      <c r="Z489" s="136" t="s">
        <v>12974</v>
      </c>
      <c r="AA489" s="136" t="s">
        <v>12975</v>
      </c>
      <c r="AB489" s="136" t="s">
        <v>12976</v>
      </c>
      <c r="AC489" s="136" t="s">
        <v>948</v>
      </c>
      <c r="AD489" s="136" t="s">
        <v>12976</v>
      </c>
      <c r="AE489" s="136" t="s">
        <v>12977</v>
      </c>
      <c r="AF489" s="136" t="s">
        <v>12978</v>
      </c>
      <c r="AG489" s="136" t="s">
        <v>1263</v>
      </c>
      <c r="AH489" s="136" t="s">
        <v>12979</v>
      </c>
      <c r="AI489" s="136" t="s">
        <v>12980</v>
      </c>
      <c r="AJ489" s="136" t="s">
        <v>12981</v>
      </c>
      <c r="AK489" s="136" t="s">
        <v>12982</v>
      </c>
      <c r="AL489" s="136" t="s">
        <v>941</v>
      </c>
      <c r="AM489" s="136" t="s">
        <v>12983</v>
      </c>
      <c r="AN489" s="136" t="s">
        <v>12964</v>
      </c>
      <c r="AO489" s="136" t="s">
        <v>12965</v>
      </c>
      <c r="AP489" s="136" t="s">
        <v>12966</v>
      </c>
      <c r="AQ489" s="136" t="s">
        <v>948</v>
      </c>
      <c r="AR489" s="136" t="s">
        <v>12967</v>
      </c>
      <c r="AS489" s="136" t="s">
        <v>12968</v>
      </c>
      <c r="AT489" s="136" t="s">
        <v>12969</v>
      </c>
      <c r="AU489" s="136" t="s">
        <v>941</v>
      </c>
      <c r="AV489" s="136" t="s">
        <v>941</v>
      </c>
      <c r="AW489" s="136" t="s">
        <v>941</v>
      </c>
      <c r="AX489" s="136" t="s">
        <v>12973</v>
      </c>
      <c r="AY489" s="136" t="s">
        <v>12974</v>
      </c>
      <c r="AZ489" s="136" t="s">
        <v>12975</v>
      </c>
      <c r="BA489" s="136" t="s">
        <v>12976</v>
      </c>
      <c r="BB489" s="136" t="s">
        <v>948</v>
      </c>
      <c r="BC489" s="136" t="s">
        <v>12976</v>
      </c>
      <c r="BD489" s="136" t="s">
        <v>12977</v>
      </c>
      <c r="BE489" s="136" t="s">
        <v>12978</v>
      </c>
      <c r="BF489" s="136" t="s">
        <v>12979</v>
      </c>
      <c r="BG489" s="136" t="s">
        <v>12980</v>
      </c>
      <c r="BH489" s="136" t="s">
        <v>12981</v>
      </c>
      <c r="BI489" s="136" t="s">
        <v>12982</v>
      </c>
      <c r="BJ489" s="136" t="s">
        <v>12983</v>
      </c>
      <c r="BK489" s="136" t="s">
        <v>12984</v>
      </c>
      <c r="BL489" s="136" t="s">
        <v>12985</v>
      </c>
      <c r="BM489" s="136" t="s">
        <v>1021</v>
      </c>
      <c r="BN489" s="136" t="s">
        <v>12986</v>
      </c>
      <c r="BO489" s="136" t="s">
        <v>941</v>
      </c>
      <c r="BP489" s="136" t="s">
        <v>12987</v>
      </c>
      <c r="BQ489" s="136" t="s">
        <v>941</v>
      </c>
      <c r="BR489" s="136" t="s">
        <v>941</v>
      </c>
      <c r="BS489" s="136" t="s">
        <v>941</v>
      </c>
      <c r="BT489" s="136" t="s">
        <v>941</v>
      </c>
      <c r="BU489" s="136" t="s">
        <v>941</v>
      </c>
      <c r="BV489" s="136" t="s">
        <v>941</v>
      </c>
      <c r="BW489" s="136" t="s">
        <v>941</v>
      </c>
      <c r="BX489" s="136" t="s">
        <v>941</v>
      </c>
      <c r="BY489" s="136" t="s">
        <v>941</v>
      </c>
      <c r="BZ489" s="136" t="s">
        <v>941</v>
      </c>
      <c r="CA489" s="136" t="s">
        <v>941</v>
      </c>
      <c r="CB489" s="136" t="s">
        <v>12988</v>
      </c>
      <c r="CC489" s="136" t="s">
        <v>956</v>
      </c>
      <c r="CD489" s="136" t="s">
        <v>12989</v>
      </c>
      <c r="CE489" s="136" t="s">
        <v>948</v>
      </c>
      <c r="CF489" s="136" t="s">
        <v>941</v>
      </c>
      <c r="CG489" s="136" t="s">
        <v>12989</v>
      </c>
      <c r="CH489" s="136" t="s">
        <v>948</v>
      </c>
      <c r="CI489" s="136" t="s">
        <v>941</v>
      </c>
      <c r="CJ489" s="136" t="s">
        <v>941</v>
      </c>
      <c r="CK489" s="136" t="s">
        <v>941</v>
      </c>
      <c r="CL489" s="136" t="s">
        <v>941</v>
      </c>
      <c r="CM489" s="136" t="s">
        <v>941</v>
      </c>
      <c r="CN489" s="136" t="s">
        <v>948</v>
      </c>
      <c r="CO489" s="136" t="s">
        <v>540</v>
      </c>
      <c r="CP489" s="136" t="s">
        <v>941</v>
      </c>
      <c r="CQ489" s="136" t="s">
        <v>941</v>
      </c>
      <c r="CR489" s="136" t="s">
        <v>941</v>
      </c>
      <c r="CS489" s="136" t="s">
        <v>941</v>
      </c>
      <c r="CT489" s="136" t="s">
        <v>941</v>
      </c>
      <c r="CU489" s="136" t="s">
        <v>941</v>
      </c>
      <c r="CV489" s="136" t="s">
        <v>941</v>
      </c>
      <c r="CW489" s="136" t="s">
        <v>941</v>
      </c>
      <c r="CX489" s="136" t="s">
        <v>8231</v>
      </c>
      <c r="CY489" s="136" t="s">
        <v>941</v>
      </c>
      <c r="CZ489" s="136" t="s">
        <v>941</v>
      </c>
      <c r="DA489" s="136" t="s">
        <v>941</v>
      </c>
      <c r="DB489" s="136" t="s">
        <v>11393</v>
      </c>
      <c r="DC489" s="136" t="s">
        <v>941</v>
      </c>
      <c r="DD489" s="136" t="s">
        <v>941</v>
      </c>
      <c r="DE489" s="136" t="s">
        <v>941</v>
      </c>
      <c r="DF489" s="136" t="s">
        <v>941</v>
      </c>
      <c r="DG489" s="136" t="s">
        <v>941</v>
      </c>
      <c r="DH489" s="136" t="s">
        <v>941</v>
      </c>
      <c r="DI489" s="136" t="s">
        <v>941</v>
      </c>
      <c r="DJ489" s="136" t="s">
        <v>1692</v>
      </c>
      <c r="DK489" s="137">
        <v>42802.699791666666</v>
      </c>
      <c r="DL489" s="136" t="s">
        <v>1692</v>
      </c>
      <c r="DM489" s="137">
        <v>42802.700243055559</v>
      </c>
      <c r="DN489" s="133">
        <v>42136.506863425922</v>
      </c>
      <c r="DO489" s="132" t="s">
        <v>1111</v>
      </c>
      <c r="DP489" s="133">
        <v>42136.506863425922</v>
      </c>
    </row>
    <row r="490" spans="1:120" ht="43.5" x14ac:dyDescent="0.35">
      <c r="A490" s="135">
        <v>492</v>
      </c>
      <c r="B490" s="136" t="s">
        <v>4364</v>
      </c>
      <c r="C490" s="135">
        <v>483</v>
      </c>
      <c r="D490" s="135" t="b">
        <v>1</v>
      </c>
      <c r="E490" s="136" t="s">
        <v>941</v>
      </c>
      <c r="F490" s="136" t="s">
        <v>4136</v>
      </c>
      <c r="G490" s="136" t="s">
        <v>12990</v>
      </c>
      <c r="H490" s="136" t="s">
        <v>1766</v>
      </c>
      <c r="I490" s="136" t="s">
        <v>12991</v>
      </c>
      <c r="J490" s="136" t="s">
        <v>4136</v>
      </c>
      <c r="K490" s="136" t="s">
        <v>355</v>
      </c>
      <c r="L490" s="136" t="s">
        <v>1766</v>
      </c>
      <c r="M490" s="136" t="s">
        <v>12992</v>
      </c>
      <c r="N490" s="136" t="s">
        <v>941</v>
      </c>
      <c r="O490" s="136" t="s">
        <v>12993</v>
      </c>
      <c r="P490" s="136" t="s">
        <v>4137</v>
      </c>
      <c r="Q490" s="136" t="s">
        <v>948</v>
      </c>
      <c r="R490" s="136" t="s">
        <v>948</v>
      </c>
      <c r="S490" s="136" t="s">
        <v>12994</v>
      </c>
      <c r="T490" s="136" t="s">
        <v>12995</v>
      </c>
      <c r="U490" s="136" t="s">
        <v>12996</v>
      </c>
      <c r="V490" s="136" t="s">
        <v>12997</v>
      </c>
      <c r="W490" s="136" t="s">
        <v>12998</v>
      </c>
      <c r="X490" s="136" t="s">
        <v>12999</v>
      </c>
      <c r="Y490" s="136" t="s">
        <v>13000</v>
      </c>
      <c r="Z490" s="136" t="s">
        <v>13001</v>
      </c>
      <c r="AA490" s="136" t="s">
        <v>948</v>
      </c>
      <c r="AB490" s="136" t="s">
        <v>13002</v>
      </c>
      <c r="AC490" s="136" t="s">
        <v>948</v>
      </c>
      <c r="AD490" s="136" t="s">
        <v>13002</v>
      </c>
      <c r="AE490" s="136" t="s">
        <v>13003</v>
      </c>
      <c r="AF490" s="136" t="s">
        <v>13004</v>
      </c>
      <c r="AG490" s="136" t="s">
        <v>1680</v>
      </c>
      <c r="AH490" s="136" t="s">
        <v>13005</v>
      </c>
      <c r="AI490" s="136" t="s">
        <v>2344</v>
      </c>
      <c r="AJ490" s="136" t="s">
        <v>948</v>
      </c>
      <c r="AK490" s="136" t="s">
        <v>948</v>
      </c>
      <c r="AL490" s="136" t="s">
        <v>941</v>
      </c>
      <c r="AM490" s="136" t="s">
        <v>13006</v>
      </c>
      <c r="AN490" s="136" t="s">
        <v>941</v>
      </c>
      <c r="AO490" s="136" t="s">
        <v>941</v>
      </c>
      <c r="AP490" s="136" t="s">
        <v>941</v>
      </c>
      <c r="AQ490" s="136" t="s">
        <v>941</v>
      </c>
      <c r="AR490" s="136" t="s">
        <v>941</v>
      </c>
      <c r="AS490" s="136" t="s">
        <v>941</v>
      </c>
      <c r="AT490" s="136" t="s">
        <v>941</v>
      </c>
      <c r="AU490" s="136" t="s">
        <v>941</v>
      </c>
      <c r="AV490" s="136" t="s">
        <v>941</v>
      </c>
      <c r="AW490" s="136" t="s">
        <v>941</v>
      </c>
      <c r="AX490" s="136" t="s">
        <v>941</v>
      </c>
      <c r="AY490" s="136" t="s">
        <v>941</v>
      </c>
      <c r="AZ490" s="136" t="s">
        <v>941</v>
      </c>
      <c r="BA490" s="136" t="s">
        <v>941</v>
      </c>
      <c r="BB490" s="136" t="s">
        <v>941</v>
      </c>
      <c r="BC490" s="136" t="s">
        <v>941</v>
      </c>
      <c r="BD490" s="136" t="s">
        <v>941</v>
      </c>
      <c r="BE490" s="136" t="s">
        <v>941</v>
      </c>
      <c r="BF490" s="136" t="s">
        <v>941</v>
      </c>
      <c r="BG490" s="136" t="s">
        <v>941</v>
      </c>
      <c r="BH490" s="136" t="s">
        <v>941</v>
      </c>
      <c r="BI490" s="136" t="s">
        <v>941</v>
      </c>
      <c r="BJ490" s="136" t="s">
        <v>941</v>
      </c>
      <c r="BK490" s="136" t="s">
        <v>941</v>
      </c>
      <c r="BL490" s="136" t="s">
        <v>941</v>
      </c>
      <c r="BM490" s="136" t="s">
        <v>941</v>
      </c>
      <c r="BN490" s="136" t="s">
        <v>941</v>
      </c>
      <c r="BO490" s="136" t="s">
        <v>941</v>
      </c>
      <c r="BP490" s="136" t="s">
        <v>941</v>
      </c>
      <c r="BQ490" s="136" t="s">
        <v>941</v>
      </c>
      <c r="BR490" s="136" t="s">
        <v>941</v>
      </c>
      <c r="BS490" s="136" t="s">
        <v>941</v>
      </c>
      <c r="BT490" s="136" t="s">
        <v>941</v>
      </c>
      <c r="BU490" s="136" t="s">
        <v>941</v>
      </c>
      <c r="BV490" s="136" t="s">
        <v>941</v>
      </c>
      <c r="BW490" s="136" t="s">
        <v>941</v>
      </c>
      <c r="BX490" s="136" t="s">
        <v>941</v>
      </c>
      <c r="BY490" s="136" t="s">
        <v>941</v>
      </c>
      <c r="BZ490" s="136" t="s">
        <v>941</v>
      </c>
      <c r="CA490" s="136" t="s">
        <v>941</v>
      </c>
      <c r="CB490" s="136" t="s">
        <v>948</v>
      </c>
      <c r="CC490" s="136" t="s">
        <v>948</v>
      </c>
      <c r="CD490" s="136" t="s">
        <v>941</v>
      </c>
      <c r="CE490" s="136" t="s">
        <v>948</v>
      </c>
      <c r="CF490" s="136" t="s">
        <v>941</v>
      </c>
      <c r="CG490" s="136" t="s">
        <v>948</v>
      </c>
      <c r="CH490" s="136" t="s">
        <v>948</v>
      </c>
      <c r="CI490" s="136" t="s">
        <v>941</v>
      </c>
      <c r="CJ490" s="136" t="s">
        <v>941</v>
      </c>
      <c r="CK490" s="136" t="s">
        <v>941</v>
      </c>
      <c r="CL490" s="136" t="s">
        <v>941</v>
      </c>
      <c r="CM490" s="136" t="s">
        <v>941</v>
      </c>
      <c r="CN490" s="136" t="s">
        <v>948</v>
      </c>
      <c r="CO490" s="136" t="s">
        <v>540</v>
      </c>
      <c r="CP490" s="136" t="s">
        <v>941</v>
      </c>
      <c r="CQ490" s="136" t="s">
        <v>941</v>
      </c>
      <c r="CR490" s="136" t="s">
        <v>941</v>
      </c>
      <c r="CS490" s="136" t="s">
        <v>941</v>
      </c>
      <c r="CT490" s="136" t="s">
        <v>941</v>
      </c>
      <c r="CU490" s="136" t="s">
        <v>941</v>
      </c>
      <c r="CV490" s="136" t="s">
        <v>941</v>
      </c>
      <c r="CW490" s="136" t="s">
        <v>941</v>
      </c>
      <c r="CX490" s="136" t="s">
        <v>941</v>
      </c>
      <c r="CY490" s="136" t="s">
        <v>941</v>
      </c>
      <c r="CZ490" s="136" t="s">
        <v>941</v>
      </c>
      <c r="DA490" s="136" t="s">
        <v>941</v>
      </c>
      <c r="DB490" s="136" t="s">
        <v>941</v>
      </c>
      <c r="DC490" s="136" t="s">
        <v>941</v>
      </c>
      <c r="DD490" s="136" t="s">
        <v>941</v>
      </c>
      <c r="DE490" s="136" t="s">
        <v>941</v>
      </c>
      <c r="DF490" s="136" t="s">
        <v>941</v>
      </c>
      <c r="DG490" s="136" t="s">
        <v>941</v>
      </c>
      <c r="DH490" s="136" t="s">
        <v>941</v>
      </c>
      <c r="DI490" s="136" t="s">
        <v>941</v>
      </c>
      <c r="DJ490" s="136" t="s">
        <v>1692</v>
      </c>
      <c r="DK490" s="137">
        <v>42803.578159722223</v>
      </c>
      <c r="DL490" s="136" t="s">
        <v>1692</v>
      </c>
      <c r="DM490" s="137">
        <v>42803.578159722223</v>
      </c>
      <c r="DN490" s="133">
        <v>42136.586134259262</v>
      </c>
      <c r="DO490" s="132" t="s">
        <v>1111</v>
      </c>
      <c r="DP490" s="133">
        <v>42136.586134259262</v>
      </c>
    </row>
    <row r="491" spans="1:120" ht="29" x14ac:dyDescent="0.35">
      <c r="A491" s="135">
        <v>493</v>
      </c>
      <c r="B491" s="136" t="s">
        <v>4364</v>
      </c>
      <c r="C491" s="135">
        <v>257</v>
      </c>
      <c r="D491" s="135" t="b">
        <v>1</v>
      </c>
      <c r="E491" s="136" t="s">
        <v>1196</v>
      </c>
      <c r="F491" s="136" t="s">
        <v>941</v>
      </c>
      <c r="G491" s="136" t="s">
        <v>941</v>
      </c>
      <c r="H491" s="136" t="s">
        <v>941</v>
      </c>
      <c r="I491" s="136" t="s">
        <v>941</v>
      </c>
      <c r="J491" s="136" t="s">
        <v>941</v>
      </c>
      <c r="K491" s="136" t="s">
        <v>282</v>
      </c>
      <c r="L491" s="136" t="s">
        <v>941</v>
      </c>
      <c r="M491" s="136" t="s">
        <v>941</v>
      </c>
      <c r="N491" s="136" t="s">
        <v>941</v>
      </c>
      <c r="O491" s="136" t="s">
        <v>13007</v>
      </c>
      <c r="P491" s="136" t="s">
        <v>13008</v>
      </c>
      <c r="Q491" s="136" t="s">
        <v>948</v>
      </c>
      <c r="R491" s="136" t="s">
        <v>948</v>
      </c>
      <c r="S491" s="136" t="s">
        <v>13009</v>
      </c>
      <c r="T491" s="136" t="s">
        <v>13010</v>
      </c>
      <c r="U491" s="136" t="s">
        <v>13011</v>
      </c>
      <c r="V491" s="136" t="s">
        <v>4278</v>
      </c>
      <c r="W491" s="136" t="s">
        <v>4279</v>
      </c>
      <c r="X491" s="136" t="s">
        <v>4280</v>
      </c>
      <c r="Y491" s="136" t="s">
        <v>13012</v>
      </c>
      <c r="Z491" s="136" t="s">
        <v>13013</v>
      </c>
      <c r="AA491" s="136" t="s">
        <v>13014</v>
      </c>
      <c r="AB491" s="136" t="s">
        <v>13015</v>
      </c>
      <c r="AC491" s="136" t="s">
        <v>13016</v>
      </c>
      <c r="AD491" s="136" t="s">
        <v>13017</v>
      </c>
      <c r="AE491" s="136" t="s">
        <v>948</v>
      </c>
      <c r="AF491" s="136" t="s">
        <v>13018</v>
      </c>
      <c r="AG491" s="136" t="s">
        <v>1263</v>
      </c>
      <c r="AH491" s="136" t="s">
        <v>13019</v>
      </c>
      <c r="AI491" s="136" t="s">
        <v>948</v>
      </c>
      <c r="AJ491" s="136" t="s">
        <v>1790</v>
      </c>
      <c r="AK491" s="136" t="s">
        <v>948</v>
      </c>
      <c r="AL491" s="136" t="s">
        <v>941</v>
      </c>
      <c r="AM491" s="136" t="s">
        <v>13020</v>
      </c>
      <c r="AN491" s="136" t="s">
        <v>941</v>
      </c>
      <c r="AO491" s="136" t="s">
        <v>941</v>
      </c>
      <c r="AP491" s="136" t="s">
        <v>941</v>
      </c>
      <c r="AQ491" s="136" t="s">
        <v>941</v>
      </c>
      <c r="AR491" s="136" t="s">
        <v>941</v>
      </c>
      <c r="AS491" s="136" t="s">
        <v>941</v>
      </c>
      <c r="AT491" s="136" t="s">
        <v>941</v>
      </c>
      <c r="AU491" s="136" t="s">
        <v>941</v>
      </c>
      <c r="AV491" s="136" t="s">
        <v>941</v>
      </c>
      <c r="AW491" s="136" t="s">
        <v>941</v>
      </c>
      <c r="AX491" s="136" t="s">
        <v>941</v>
      </c>
      <c r="AY491" s="136" t="s">
        <v>941</v>
      </c>
      <c r="AZ491" s="136" t="s">
        <v>941</v>
      </c>
      <c r="BA491" s="136" t="s">
        <v>941</v>
      </c>
      <c r="BB491" s="136" t="s">
        <v>941</v>
      </c>
      <c r="BC491" s="136" t="s">
        <v>941</v>
      </c>
      <c r="BD491" s="136" t="s">
        <v>941</v>
      </c>
      <c r="BE491" s="136" t="s">
        <v>941</v>
      </c>
      <c r="BF491" s="136" t="s">
        <v>941</v>
      </c>
      <c r="BG491" s="136" t="s">
        <v>941</v>
      </c>
      <c r="BH491" s="136" t="s">
        <v>941</v>
      </c>
      <c r="BI491" s="136" t="s">
        <v>941</v>
      </c>
      <c r="BJ491" s="136" t="s">
        <v>941</v>
      </c>
      <c r="BK491" s="136" t="s">
        <v>941</v>
      </c>
      <c r="BL491" s="136" t="s">
        <v>941</v>
      </c>
      <c r="BM491" s="136" t="s">
        <v>941</v>
      </c>
      <c r="BN491" s="136" t="s">
        <v>941</v>
      </c>
      <c r="BO491" s="136" t="s">
        <v>941</v>
      </c>
      <c r="BP491" s="136" t="s">
        <v>941</v>
      </c>
      <c r="BQ491" s="136" t="s">
        <v>941</v>
      </c>
      <c r="BR491" s="136" t="s">
        <v>941</v>
      </c>
      <c r="BS491" s="136" t="s">
        <v>941</v>
      </c>
      <c r="BT491" s="136" t="s">
        <v>941</v>
      </c>
      <c r="BU491" s="136" t="s">
        <v>941</v>
      </c>
      <c r="BV491" s="136" t="s">
        <v>941</v>
      </c>
      <c r="BW491" s="136" t="s">
        <v>941</v>
      </c>
      <c r="BX491" s="136" t="s">
        <v>941</v>
      </c>
      <c r="BY491" s="136" t="s">
        <v>941</v>
      </c>
      <c r="BZ491" s="136" t="s">
        <v>941</v>
      </c>
      <c r="CA491" s="136" t="s">
        <v>941</v>
      </c>
      <c r="CB491" s="136" t="s">
        <v>948</v>
      </c>
      <c r="CC491" s="136" t="s">
        <v>948</v>
      </c>
      <c r="CD491" s="136" t="s">
        <v>941</v>
      </c>
      <c r="CE491" s="136" t="s">
        <v>948</v>
      </c>
      <c r="CF491" s="136" t="s">
        <v>941</v>
      </c>
      <c r="CG491" s="136" t="s">
        <v>948</v>
      </c>
      <c r="CH491" s="136" t="s">
        <v>948</v>
      </c>
      <c r="CI491" s="136" t="s">
        <v>941</v>
      </c>
      <c r="CJ491" s="136" t="s">
        <v>941</v>
      </c>
      <c r="CK491" s="136" t="s">
        <v>941</v>
      </c>
      <c r="CL491" s="136" t="s">
        <v>941</v>
      </c>
      <c r="CM491" s="136" t="s">
        <v>941</v>
      </c>
      <c r="CN491" s="136" t="s">
        <v>948</v>
      </c>
      <c r="CO491" s="136" t="s">
        <v>540</v>
      </c>
      <c r="CP491" s="136" t="s">
        <v>941</v>
      </c>
      <c r="CQ491" s="136" t="s">
        <v>941</v>
      </c>
      <c r="CR491" s="136" t="s">
        <v>941</v>
      </c>
      <c r="CS491" s="136" t="s">
        <v>941</v>
      </c>
      <c r="CT491" s="136" t="s">
        <v>941</v>
      </c>
      <c r="CU491" s="136" t="s">
        <v>941</v>
      </c>
      <c r="CV491" s="136" t="s">
        <v>941</v>
      </c>
      <c r="CW491" s="136" t="s">
        <v>941</v>
      </c>
      <c r="CX491" s="136" t="s">
        <v>941</v>
      </c>
      <c r="CY491" s="136" t="s">
        <v>941</v>
      </c>
      <c r="CZ491" s="136" t="s">
        <v>941</v>
      </c>
      <c r="DA491" s="136" t="s">
        <v>941</v>
      </c>
      <c r="DB491" s="136" t="s">
        <v>941</v>
      </c>
      <c r="DC491" s="136" t="s">
        <v>941</v>
      </c>
      <c r="DD491" s="136" t="s">
        <v>941</v>
      </c>
      <c r="DE491" s="136" t="s">
        <v>941</v>
      </c>
      <c r="DF491" s="136" t="s">
        <v>941</v>
      </c>
      <c r="DG491" s="136" t="s">
        <v>941</v>
      </c>
      <c r="DH491" s="136" t="s">
        <v>941</v>
      </c>
      <c r="DI491" s="136" t="s">
        <v>941</v>
      </c>
      <c r="DJ491" s="136" t="s">
        <v>1353</v>
      </c>
      <c r="DK491" s="137">
        <v>42804.394189814811</v>
      </c>
      <c r="DL491" s="136" t="s">
        <v>1353</v>
      </c>
      <c r="DM491" s="137">
        <v>42804.394189814811</v>
      </c>
      <c r="DN491" s="133">
        <v>42137.370937500003</v>
      </c>
      <c r="DO491" s="132" t="s">
        <v>1353</v>
      </c>
      <c r="DP491" s="133">
        <v>42137.370937500003</v>
      </c>
    </row>
    <row r="492" spans="1:120" ht="29" x14ac:dyDescent="0.35">
      <c r="A492" s="135">
        <v>494</v>
      </c>
      <c r="B492" s="136" t="s">
        <v>4364</v>
      </c>
      <c r="C492" s="135">
        <v>254</v>
      </c>
      <c r="D492" s="135" t="b">
        <v>1</v>
      </c>
      <c r="E492" s="136" t="s">
        <v>1196</v>
      </c>
      <c r="F492" s="136" t="s">
        <v>941</v>
      </c>
      <c r="G492" s="136" t="s">
        <v>941</v>
      </c>
      <c r="H492" s="136" t="s">
        <v>941</v>
      </c>
      <c r="I492" s="136" t="s">
        <v>941</v>
      </c>
      <c r="J492" s="136" t="s">
        <v>941</v>
      </c>
      <c r="K492" s="136" t="s">
        <v>356</v>
      </c>
      <c r="L492" s="136" t="s">
        <v>941</v>
      </c>
      <c r="M492" s="136" t="s">
        <v>941</v>
      </c>
      <c r="N492" s="136" t="s">
        <v>941</v>
      </c>
      <c r="O492" s="136" t="s">
        <v>13021</v>
      </c>
      <c r="P492" s="136" t="s">
        <v>13022</v>
      </c>
      <c r="Q492" s="136" t="s">
        <v>1769</v>
      </c>
      <c r="R492" s="136" t="s">
        <v>948</v>
      </c>
      <c r="S492" s="136" t="s">
        <v>13023</v>
      </c>
      <c r="T492" s="136" t="s">
        <v>13024</v>
      </c>
      <c r="U492" s="136" t="s">
        <v>13025</v>
      </c>
      <c r="V492" s="136" t="s">
        <v>1770</v>
      </c>
      <c r="W492" s="136" t="s">
        <v>1771</v>
      </c>
      <c r="X492" s="136" t="s">
        <v>1772</v>
      </c>
      <c r="Y492" s="136" t="s">
        <v>13026</v>
      </c>
      <c r="Z492" s="136" t="s">
        <v>13027</v>
      </c>
      <c r="AA492" s="136" t="s">
        <v>13028</v>
      </c>
      <c r="AB492" s="136" t="s">
        <v>13029</v>
      </c>
      <c r="AC492" s="136" t="s">
        <v>13030</v>
      </c>
      <c r="AD492" s="136" t="s">
        <v>13031</v>
      </c>
      <c r="AE492" s="136" t="s">
        <v>948</v>
      </c>
      <c r="AF492" s="136" t="s">
        <v>13032</v>
      </c>
      <c r="AG492" s="136" t="s">
        <v>1084</v>
      </c>
      <c r="AH492" s="136" t="s">
        <v>13033</v>
      </c>
      <c r="AI492" s="136" t="s">
        <v>948</v>
      </c>
      <c r="AJ492" s="136" t="s">
        <v>3885</v>
      </c>
      <c r="AK492" s="136" t="s">
        <v>948</v>
      </c>
      <c r="AL492" s="136" t="s">
        <v>941</v>
      </c>
      <c r="AM492" s="136" t="s">
        <v>13034</v>
      </c>
      <c r="AN492" s="136" t="s">
        <v>941</v>
      </c>
      <c r="AO492" s="136" t="s">
        <v>941</v>
      </c>
      <c r="AP492" s="136" t="s">
        <v>941</v>
      </c>
      <c r="AQ492" s="136" t="s">
        <v>941</v>
      </c>
      <c r="AR492" s="136" t="s">
        <v>941</v>
      </c>
      <c r="AS492" s="136" t="s">
        <v>941</v>
      </c>
      <c r="AT492" s="136" t="s">
        <v>941</v>
      </c>
      <c r="AU492" s="136" t="s">
        <v>941</v>
      </c>
      <c r="AV492" s="136" t="s">
        <v>941</v>
      </c>
      <c r="AW492" s="136" t="s">
        <v>941</v>
      </c>
      <c r="AX492" s="136" t="s">
        <v>941</v>
      </c>
      <c r="AY492" s="136" t="s">
        <v>941</v>
      </c>
      <c r="AZ492" s="136" t="s">
        <v>941</v>
      </c>
      <c r="BA492" s="136" t="s">
        <v>941</v>
      </c>
      <c r="BB492" s="136" t="s">
        <v>941</v>
      </c>
      <c r="BC492" s="136" t="s">
        <v>941</v>
      </c>
      <c r="BD492" s="136" t="s">
        <v>941</v>
      </c>
      <c r="BE492" s="136" t="s">
        <v>941</v>
      </c>
      <c r="BF492" s="136" t="s">
        <v>941</v>
      </c>
      <c r="BG492" s="136" t="s">
        <v>941</v>
      </c>
      <c r="BH492" s="136" t="s">
        <v>941</v>
      </c>
      <c r="BI492" s="136" t="s">
        <v>941</v>
      </c>
      <c r="BJ492" s="136" t="s">
        <v>941</v>
      </c>
      <c r="BK492" s="136" t="s">
        <v>941</v>
      </c>
      <c r="BL492" s="136" t="s">
        <v>941</v>
      </c>
      <c r="BM492" s="136" t="s">
        <v>941</v>
      </c>
      <c r="BN492" s="136" t="s">
        <v>941</v>
      </c>
      <c r="BO492" s="136" t="s">
        <v>941</v>
      </c>
      <c r="BP492" s="136" t="s">
        <v>941</v>
      </c>
      <c r="BQ492" s="136" t="s">
        <v>941</v>
      </c>
      <c r="BR492" s="136" t="s">
        <v>941</v>
      </c>
      <c r="BS492" s="136" t="s">
        <v>941</v>
      </c>
      <c r="BT492" s="136" t="s">
        <v>941</v>
      </c>
      <c r="BU492" s="136" t="s">
        <v>941</v>
      </c>
      <c r="BV492" s="136" t="s">
        <v>941</v>
      </c>
      <c r="BW492" s="136" t="s">
        <v>941</v>
      </c>
      <c r="BX492" s="136" t="s">
        <v>941</v>
      </c>
      <c r="BY492" s="136" t="s">
        <v>941</v>
      </c>
      <c r="BZ492" s="136" t="s">
        <v>941</v>
      </c>
      <c r="CA492" s="136" t="s">
        <v>941</v>
      </c>
      <c r="CB492" s="136" t="s">
        <v>948</v>
      </c>
      <c r="CC492" s="136" t="s">
        <v>948</v>
      </c>
      <c r="CD492" s="136" t="s">
        <v>941</v>
      </c>
      <c r="CE492" s="136" t="s">
        <v>948</v>
      </c>
      <c r="CF492" s="136" t="s">
        <v>941</v>
      </c>
      <c r="CG492" s="136" t="s">
        <v>948</v>
      </c>
      <c r="CH492" s="136" t="s">
        <v>948</v>
      </c>
      <c r="CI492" s="136" t="s">
        <v>941</v>
      </c>
      <c r="CJ492" s="136" t="s">
        <v>941</v>
      </c>
      <c r="CK492" s="136" t="s">
        <v>941</v>
      </c>
      <c r="CL492" s="136" t="s">
        <v>941</v>
      </c>
      <c r="CM492" s="136" t="s">
        <v>941</v>
      </c>
      <c r="CN492" s="136" t="s">
        <v>948</v>
      </c>
      <c r="CO492" s="136" t="s">
        <v>540</v>
      </c>
      <c r="CP492" s="136" t="s">
        <v>941</v>
      </c>
      <c r="CQ492" s="136" t="s">
        <v>941</v>
      </c>
      <c r="CR492" s="136" t="s">
        <v>941</v>
      </c>
      <c r="CS492" s="136" t="s">
        <v>941</v>
      </c>
      <c r="CT492" s="136" t="s">
        <v>941</v>
      </c>
      <c r="CU492" s="136" t="s">
        <v>941</v>
      </c>
      <c r="CV492" s="136" t="s">
        <v>941</v>
      </c>
      <c r="CW492" s="136" t="s">
        <v>941</v>
      </c>
      <c r="CX492" s="136" t="s">
        <v>941</v>
      </c>
      <c r="CY492" s="136" t="s">
        <v>941</v>
      </c>
      <c r="CZ492" s="136" t="s">
        <v>941</v>
      </c>
      <c r="DA492" s="136" t="s">
        <v>941</v>
      </c>
      <c r="DB492" s="136" t="s">
        <v>941</v>
      </c>
      <c r="DC492" s="136" t="s">
        <v>941</v>
      </c>
      <c r="DD492" s="136" t="s">
        <v>941</v>
      </c>
      <c r="DE492" s="136" t="s">
        <v>941</v>
      </c>
      <c r="DF492" s="136" t="s">
        <v>941</v>
      </c>
      <c r="DG492" s="136" t="s">
        <v>941</v>
      </c>
      <c r="DH492" s="136" t="s">
        <v>941</v>
      </c>
      <c r="DI492" s="136" t="s">
        <v>941</v>
      </c>
      <c r="DJ492" s="136" t="s">
        <v>1353</v>
      </c>
      <c r="DK492" s="137">
        <v>42804.400821759256</v>
      </c>
      <c r="DL492" s="136" t="s">
        <v>1353</v>
      </c>
      <c r="DM492" s="137">
        <v>42804.400821759256</v>
      </c>
      <c r="DN492" s="133">
        <v>42137.612488425926</v>
      </c>
      <c r="DO492" s="132" t="s">
        <v>1353</v>
      </c>
      <c r="DP492" s="133">
        <v>42137.612488425926</v>
      </c>
    </row>
    <row r="493" spans="1:120" ht="58" x14ac:dyDescent="0.35">
      <c r="A493" s="135">
        <v>495</v>
      </c>
      <c r="B493" s="136" t="s">
        <v>4364</v>
      </c>
      <c r="C493" s="135">
        <v>433</v>
      </c>
      <c r="D493" s="135" t="b">
        <v>1</v>
      </c>
      <c r="E493" s="136" t="s">
        <v>941</v>
      </c>
      <c r="F493" s="136" t="s">
        <v>13035</v>
      </c>
      <c r="G493" s="136" t="s">
        <v>981</v>
      </c>
      <c r="H493" s="136" t="s">
        <v>2539</v>
      </c>
      <c r="I493" s="136" t="s">
        <v>4875</v>
      </c>
      <c r="J493" s="136" t="s">
        <v>13035</v>
      </c>
      <c r="K493" s="136" t="s">
        <v>279</v>
      </c>
      <c r="L493" s="136" t="s">
        <v>13036</v>
      </c>
      <c r="M493" s="136" t="s">
        <v>941</v>
      </c>
      <c r="N493" s="136" t="s">
        <v>2540</v>
      </c>
      <c r="O493" s="136" t="s">
        <v>13037</v>
      </c>
      <c r="P493" s="136" t="s">
        <v>3618</v>
      </c>
      <c r="Q493" s="136" t="s">
        <v>3619</v>
      </c>
      <c r="R493" s="136" t="s">
        <v>948</v>
      </c>
      <c r="S493" s="136" t="s">
        <v>13038</v>
      </c>
      <c r="T493" s="136" t="s">
        <v>13039</v>
      </c>
      <c r="U493" s="136" t="s">
        <v>13040</v>
      </c>
      <c r="V493" s="136" t="s">
        <v>13041</v>
      </c>
      <c r="W493" s="136" t="s">
        <v>13042</v>
      </c>
      <c r="X493" s="136" t="s">
        <v>13043</v>
      </c>
      <c r="Y493" s="136" t="s">
        <v>13044</v>
      </c>
      <c r="Z493" s="136" t="s">
        <v>13045</v>
      </c>
      <c r="AA493" s="136" t="s">
        <v>13046</v>
      </c>
      <c r="AB493" s="136" t="s">
        <v>13047</v>
      </c>
      <c r="AC493" s="136" t="s">
        <v>948</v>
      </c>
      <c r="AD493" s="136" t="s">
        <v>13047</v>
      </c>
      <c r="AE493" s="136" t="s">
        <v>13048</v>
      </c>
      <c r="AF493" s="136" t="s">
        <v>13049</v>
      </c>
      <c r="AG493" s="136" t="s">
        <v>1833</v>
      </c>
      <c r="AH493" s="136" t="s">
        <v>13050</v>
      </c>
      <c r="AI493" s="136" t="s">
        <v>2099</v>
      </c>
      <c r="AJ493" s="136" t="s">
        <v>1773</v>
      </c>
      <c r="AK493" s="136" t="s">
        <v>948</v>
      </c>
      <c r="AL493" s="136" t="s">
        <v>941</v>
      </c>
      <c r="AM493" s="136" t="s">
        <v>13051</v>
      </c>
      <c r="AN493" s="136" t="s">
        <v>941</v>
      </c>
      <c r="AO493" s="136" t="s">
        <v>941</v>
      </c>
      <c r="AP493" s="136" t="s">
        <v>941</v>
      </c>
      <c r="AQ493" s="136" t="s">
        <v>941</v>
      </c>
      <c r="AR493" s="136" t="s">
        <v>941</v>
      </c>
      <c r="AS493" s="136" t="s">
        <v>941</v>
      </c>
      <c r="AT493" s="136" t="s">
        <v>941</v>
      </c>
      <c r="AU493" s="136" t="s">
        <v>941</v>
      </c>
      <c r="AV493" s="136" t="s">
        <v>941</v>
      </c>
      <c r="AW493" s="136" t="s">
        <v>941</v>
      </c>
      <c r="AX493" s="136" t="s">
        <v>941</v>
      </c>
      <c r="AY493" s="136" t="s">
        <v>941</v>
      </c>
      <c r="AZ493" s="136" t="s">
        <v>941</v>
      </c>
      <c r="BA493" s="136" t="s">
        <v>941</v>
      </c>
      <c r="BB493" s="136" t="s">
        <v>941</v>
      </c>
      <c r="BC493" s="136" t="s">
        <v>941</v>
      </c>
      <c r="BD493" s="136" t="s">
        <v>941</v>
      </c>
      <c r="BE493" s="136" t="s">
        <v>941</v>
      </c>
      <c r="BF493" s="136" t="s">
        <v>941</v>
      </c>
      <c r="BG493" s="136" t="s">
        <v>941</v>
      </c>
      <c r="BH493" s="136" t="s">
        <v>941</v>
      </c>
      <c r="BI493" s="136" t="s">
        <v>941</v>
      </c>
      <c r="BJ493" s="136" t="s">
        <v>941</v>
      </c>
      <c r="BK493" s="136" t="s">
        <v>941</v>
      </c>
      <c r="BL493" s="136" t="s">
        <v>941</v>
      </c>
      <c r="BM493" s="136" t="s">
        <v>941</v>
      </c>
      <c r="BN493" s="136" t="s">
        <v>941</v>
      </c>
      <c r="BO493" s="136" t="s">
        <v>941</v>
      </c>
      <c r="BP493" s="136" t="s">
        <v>941</v>
      </c>
      <c r="BQ493" s="136" t="s">
        <v>941</v>
      </c>
      <c r="BR493" s="136" t="s">
        <v>941</v>
      </c>
      <c r="BS493" s="136" t="s">
        <v>941</v>
      </c>
      <c r="BT493" s="136" t="s">
        <v>941</v>
      </c>
      <c r="BU493" s="136" t="s">
        <v>941</v>
      </c>
      <c r="BV493" s="136" t="s">
        <v>941</v>
      </c>
      <c r="BW493" s="136" t="s">
        <v>941</v>
      </c>
      <c r="BX493" s="136" t="s">
        <v>941</v>
      </c>
      <c r="BY493" s="136" t="s">
        <v>941</v>
      </c>
      <c r="BZ493" s="136" t="s">
        <v>941</v>
      </c>
      <c r="CA493" s="136" t="s">
        <v>941</v>
      </c>
      <c r="CB493" s="136" t="s">
        <v>948</v>
      </c>
      <c r="CC493" s="136" t="s">
        <v>948</v>
      </c>
      <c r="CD493" s="136" t="s">
        <v>941</v>
      </c>
      <c r="CE493" s="136" t="s">
        <v>948</v>
      </c>
      <c r="CF493" s="136" t="s">
        <v>941</v>
      </c>
      <c r="CG493" s="136" t="s">
        <v>948</v>
      </c>
      <c r="CH493" s="136" t="s">
        <v>948</v>
      </c>
      <c r="CI493" s="136" t="s">
        <v>941</v>
      </c>
      <c r="CJ493" s="136" t="s">
        <v>941</v>
      </c>
      <c r="CK493" s="136" t="s">
        <v>941</v>
      </c>
      <c r="CL493" s="136" t="s">
        <v>941</v>
      </c>
      <c r="CM493" s="136" t="s">
        <v>941</v>
      </c>
      <c r="CN493" s="136" t="s">
        <v>948</v>
      </c>
      <c r="CO493" s="136" t="s">
        <v>540</v>
      </c>
      <c r="CP493" s="136" t="s">
        <v>941</v>
      </c>
      <c r="CQ493" s="136" t="s">
        <v>941</v>
      </c>
      <c r="CR493" s="136" t="s">
        <v>941</v>
      </c>
      <c r="CS493" s="136" t="s">
        <v>941</v>
      </c>
      <c r="CT493" s="136" t="s">
        <v>941</v>
      </c>
      <c r="CU493" s="136" t="s">
        <v>941</v>
      </c>
      <c r="CV493" s="136" t="s">
        <v>941</v>
      </c>
      <c r="CW493" s="136" t="s">
        <v>941</v>
      </c>
      <c r="CX493" s="136" t="s">
        <v>941</v>
      </c>
      <c r="CY493" s="136" t="s">
        <v>941</v>
      </c>
      <c r="CZ493" s="136" t="s">
        <v>941</v>
      </c>
      <c r="DA493" s="136" t="s">
        <v>941</v>
      </c>
      <c r="DB493" s="136" t="s">
        <v>941</v>
      </c>
      <c r="DC493" s="136" t="s">
        <v>941</v>
      </c>
      <c r="DD493" s="136" t="s">
        <v>941</v>
      </c>
      <c r="DE493" s="136" t="s">
        <v>941</v>
      </c>
      <c r="DF493" s="136" t="s">
        <v>941</v>
      </c>
      <c r="DG493" s="136" t="s">
        <v>941</v>
      </c>
      <c r="DH493" s="136" t="s">
        <v>941</v>
      </c>
      <c r="DI493" s="136" t="s">
        <v>941</v>
      </c>
      <c r="DJ493" s="136" t="s">
        <v>1692</v>
      </c>
      <c r="DK493" s="137">
        <v>42807.396226851852</v>
      </c>
      <c r="DL493" s="136" t="s">
        <v>1692</v>
      </c>
      <c r="DM493" s="137">
        <v>42807.396226851852</v>
      </c>
      <c r="DN493" s="133">
        <v>42138.424629629626</v>
      </c>
      <c r="DO493" s="132" t="s">
        <v>1353</v>
      </c>
      <c r="DP493" s="133">
        <v>42138.424629629626</v>
      </c>
    </row>
    <row r="494" spans="1:120" ht="72.5" x14ac:dyDescent="0.35">
      <c r="A494" s="135">
        <v>496</v>
      </c>
      <c r="B494" s="136" t="s">
        <v>4364</v>
      </c>
      <c r="C494" s="135">
        <v>474</v>
      </c>
      <c r="D494" s="135" t="b">
        <v>1</v>
      </c>
      <c r="E494" s="136" t="s">
        <v>1196</v>
      </c>
      <c r="F494" s="136" t="s">
        <v>13052</v>
      </c>
      <c r="G494" s="136" t="s">
        <v>989</v>
      </c>
      <c r="H494" s="136" t="s">
        <v>2394</v>
      </c>
      <c r="I494" s="136" t="s">
        <v>941</v>
      </c>
      <c r="J494" s="136" t="s">
        <v>13052</v>
      </c>
      <c r="K494" s="136" t="s">
        <v>524</v>
      </c>
      <c r="L494" s="136" t="s">
        <v>2394</v>
      </c>
      <c r="M494" s="136" t="s">
        <v>2395</v>
      </c>
      <c r="N494" s="136" t="s">
        <v>13053</v>
      </c>
      <c r="O494" s="136" t="s">
        <v>13054</v>
      </c>
      <c r="P494" s="136" t="s">
        <v>13055</v>
      </c>
      <c r="Q494" s="136" t="s">
        <v>13056</v>
      </c>
      <c r="R494" s="136" t="s">
        <v>13057</v>
      </c>
      <c r="S494" s="136" t="s">
        <v>13058</v>
      </c>
      <c r="T494" s="136" t="s">
        <v>13059</v>
      </c>
      <c r="U494" s="136" t="s">
        <v>13060</v>
      </c>
      <c r="V494" s="136" t="s">
        <v>13061</v>
      </c>
      <c r="W494" s="136" t="s">
        <v>13062</v>
      </c>
      <c r="X494" s="136" t="s">
        <v>13063</v>
      </c>
      <c r="Y494" s="136" t="s">
        <v>13064</v>
      </c>
      <c r="Z494" s="136" t="s">
        <v>13065</v>
      </c>
      <c r="AA494" s="136" t="s">
        <v>13066</v>
      </c>
      <c r="AB494" s="136" t="s">
        <v>13067</v>
      </c>
      <c r="AC494" s="136" t="s">
        <v>13068</v>
      </c>
      <c r="AD494" s="136" t="s">
        <v>13069</v>
      </c>
      <c r="AE494" s="136" t="s">
        <v>13070</v>
      </c>
      <c r="AF494" s="136" t="s">
        <v>13071</v>
      </c>
      <c r="AG494" s="136" t="s">
        <v>2666</v>
      </c>
      <c r="AH494" s="136" t="s">
        <v>13072</v>
      </c>
      <c r="AI494" s="136" t="s">
        <v>13073</v>
      </c>
      <c r="AJ494" s="136" t="s">
        <v>13074</v>
      </c>
      <c r="AK494" s="136" t="s">
        <v>13075</v>
      </c>
      <c r="AL494" s="136" t="s">
        <v>941</v>
      </c>
      <c r="AM494" s="136" t="s">
        <v>13076</v>
      </c>
      <c r="AN494" s="136" t="s">
        <v>941</v>
      </c>
      <c r="AO494" s="136" t="s">
        <v>941</v>
      </c>
      <c r="AP494" s="136" t="s">
        <v>941</v>
      </c>
      <c r="AQ494" s="136" t="s">
        <v>941</v>
      </c>
      <c r="AR494" s="136" t="s">
        <v>941</v>
      </c>
      <c r="AS494" s="136" t="s">
        <v>941</v>
      </c>
      <c r="AT494" s="136" t="s">
        <v>941</v>
      </c>
      <c r="AU494" s="136" t="s">
        <v>941</v>
      </c>
      <c r="AV494" s="136" t="s">
        <v>941</v>
      </c>
      <c r="AW494" s="136" t="s">
        <v>941</v>
      </c>
      <c r="AX494" s="136" t="s">
        <v>941</v>
      </c>
      <c r="AY494" s="136" t="s">
        <v>941</v>
      </c>
      <c r="AZ494" s="136" t="s">
        <v>941</v>
      </c>
      <c r="BA494" s="136" t="s">
        <v>941</v>
      </c>
      <c r="BB494" s="136" t="s">
        <v>941</v>
      </c>
      <c r="BC494" s="136" t="s">
        <v>941</v>
      </c>
      <c r="BD494" s="136" t="s">
        <v>941</v>
      </c>
      <c r="BE494" s="136" t="s">
        <v>941</v>
      </c>
      <c r="BF494" s="136" t="s">
        <v>941</v>
      </c>
      <c r="BG494" s="136" t="s">
        <v>941</v>
      </c>
      <c r="BH494" s="136" t="s">
        <v>941</v>
      </c>
      <c r="BI494" s="136" t="s">
        <v>941</v>
      </c>
      <c r="BJ494" s="136" t="s">
        <v>941</v>
      </c>
      <c r="BK494" s="136" t="s">
        <v>13077</v>
      </c>
      <c r="BL494" s="136" t="s">
        <v>13078</v>
      </c>
      <c r="BM494" s="136" t="s">
        <v>1071</v>
      </c>
      <c r="BN494" s="136" t="s">
        <v>948</v>
      </c>
      <c r="BO494" s="136" t="s">
        <v>13079</v>
      </c>
      <c r="BP494" s="136" t="s">
        <v>948</v>
      </c>
      <c r="BQ494" s="136" t="s">
        <v>13080</v>
      </c>
      <c r="BR494" s="136" t="s">
        <v>941</v>
      </c>
      <c r="BS494" s="136" t="s">
        <v>941</v>
      </c>
      <c r="BT494" s="136" t="s">
        <v>941</v>
      </c>
      <c r="BU494" s="136" t="s">
        <v>941</v>
      </c>
      <c r="BV494" s="136" t="s">
        <v>941</v>
      </c>
      <c r="BW494" s="136" t="s">
        <v>941</v>
      </c>
      <c r="BX494" s="136" t="s">
        <v>941</v>
      </c>
      <c r="BY494" s="136" t="s">
        <v>941</v>
      </c>
      <c r="BZ494" s="136" t="s">
        <v>941</v>
      </c>
      <c r="CA494" s="136" t="s">
        <v>941</v>
      </c>
      <c r="CB494" s="136" t="s">
        <v>13081</v>
      </c>
      <c r="CC494" s="136" t="s">
        <v>956</v>
      </c>
      <c r="CD494" s="136" t="s">
        <v>13082</v>
      </c>
      <c r="CE494" s="136" t="s">
        <v>2731</v>
      </c>
      <c r="CF494" s="136" t="s">
        <v>13083</v>
      </c>
      <c r="CG494" s="136" t="s">
        <v>13084</v>
      </c>
      <c r="CH494" s="136" t="s">
        <v>1227</v>
      </c>
      <c r="CI494" s="136" t="s">
        <v>13085</v>
      </c>
      <c r="CJ494" s="136" t="s">
        <v>941</v>
      </c>
      <c r="CK494" s="136" t="s">
        <v>941</v>
      </c>
      <c r="CL494" s="136" t="s">
        <v>941</v>
      </c>
      <c r="CM494" s="136" t="s">
        <v>13085</v>
      </c>
      <c r="CN494" s="136" t="s">
        <v>13085</v>
      </c>
      <c r="CO494" s="136" t="s">
        <v>2399</v>
      </c>
      <c r="CP494" s="136" t="s">
        <v>941</v>
      </c>
      <c r="CQ494" s="136" t="s">
        <v>941</v>
      </c>
      <c r="CR494" s="136" t="s">
        <v>941</v>
      </c>
      <c r="CS494" s="136" t="s">
        <v>941</v>
      </c>
      <c r="CT494" s="136" t="s">
        <v>941</v>
      </c>
      <c r="CU494" s="136" t="s">
        <v>941</v>
      </c>
      <c r="CV494" s="136" t="s">
        <v>941</v>
      </c>
      <c r="CW494" s="136" t="s">
        <v>941</v>
      </c>
      <c r="CX494" s="136" t="s">
        <v>941</v>
      </c>
      <c r="CY494" s="136" t="s">
        <v>941</v>
      </c>
      <c r="CZ494" s="136" t="s">
        <v>941</v>
      </c>
      <c r="DA494" s="136" t="s">
        <v>941</v>
      </c>
      <c r="DB494" s="136" t="s">
        <v>941</v>
      </c>
      <c r="DC494" s="136" t="s">
        <v>941</v>
      </c>
      <c r="DD494" s="136" t="s">
        <v>941</v>
      </c>
      <c r="DE494" s="136" t="s">
        <v>941</v>
      </c>
      <c r="DF494" s="136" t="s">
        <v>941</v>
      </c>
      <c r="DG494" s="136" t="s">
        <v>941</v>
      </c>
      <c r="DH494" s="136" t="s">
        <v>941</v>
      </c>
      <c r="DI494" s="136" t="s">
        <v>941</v>
      </c>
      <c r="DJ494" s="136" t="s">
        <v>1353</v>
      </c>
      <c r="DK494" s="137">
        <v>42807.456087962964</v>
      </c>
      <c r="DL494" s="136" t="s">
        <v>1353</v>
      </c>
      <c r="DM494" s="137">
        <v>42807.456087962964</v>
      </c>
      <c r="DN494" s="133">
        <v>42138.43340277778</v>
      </c>
      <c r="DO494" s="132" t="s">
        <v>1353</v>
      </c>
      <c r="DP494" s="133">
        <v>42138.43340277778</v>
      </c>
    </row>
    <row r="495" spans="1:120" ht="43.5" x14ac:dyDescent="0.35">
      <c r="A495" s="135">
        <v>497</v>
      </c>
      <c r="B495" s="136" t="s">
        <v>4364</v>
      </c>
      <c r="C495" s="135">
        <v>156</v>
      </c>
      <c r="D495" s="135" t="b">
        <v>1</v>
      </c>
      <c r="E495" s="136" t="s">
        <v>941</v>
      </c>
      <c r="F495" s="136" t="s">
        <v>4018</v>
      </c>
      <c r="G495" s="136" t="s">
        <v>989</v>
      </c>
      <c r="H495" s="136" t="s">
        <v>4019</v>
      </c>
      <c r="I495" s="136" t="s">
        <v>13086</v>
      </c>
      <c r="J495" s="136" t="s">
        <v>4018</v>
      </c>
      <c r="K495" s="136" t="s">
        <v>354</v>
      </c>
      <c r="L495" s="136" t="s">
        <v>4019</v>
      </c>
      <c r="M495" s="136" t="s">
        <v>4020</v>
      </c>
      <c r="N495" s="136" t="s">
        <v>4021</v>
      </c>
      <c r="O495" s="136" t="s">
        <v>13087</v>
      </c>
      <c r="P495" s="136" t="s">
        <v>948</v>
      </c>
      <c r="Q495" s="136" t="s">
        <v>948</v>
      </c>
      <c r="R495" s="136" t="s">
        <v>948</v>
      </c>
      <c r="S495" s="136" t="s">
        <v>13087</v>
      </c>
      <c r="T495" s="136" t="s">
        <v>13088</v>
      </c>
      <c r="U495" s="136" t="s">
        <v>13089</v>
      </c>
      <c r="V495" s="136" t="s">
        <v>948</v>
      </c>
      <c r="W495" s="136" t="s">
        <v>948</v>
      </c>
      <c r="X495" s="136" t="s">
        <v>948</v>
      </c>
      <c r="Y495" s="136" t="s">
        <v>13090</v>
      </c>
      <c r="Z495" s="136" t="s">
        <v>948</v>
      </c>
      <c r="AA495" s="136" t="s">
        <v>948</v>
      </c>
      <c r="AB495" s="136" t="s">
        <v>13090</v>
      </c>
      <c r="AC495" s="136" t="s">
        <v>948</v>
      </c>
      <c r="AD495" s="136" t="s">
        <v>13090</v>
      </c>
      <c r="AE495" s="136" t="s">
        <v>13091</v>
      </c>
      <c r="AF495" s="136" t="s">
        <v>13092</v>
      </c>
      <c r="AG495" s="136" t="s">
        <v>3076</v>
      </c>
      <c r="AH495" s="136" t="s">
        <v>13093</v>
      </c>
      <c r="AI495" s="136" t="s">
        <v>13094</v>
      </c>
      <c r="AJ495" s="136" t="s">
        <v>13095</v>
      </c>
      <c r="AK495" s="136" t="s">
        <v>948</v>
      </c>
      <c r="AL495" s="136" t="s">
        <v>941</v>
      </c>
      <c r="AM495" s="136" t="s">
        <v>13096</v>
      </c>
      <c r="AN495" s="136" t="s">
        <v>941</v>
      </c>
      <c r="AO495" s="136" t="s">
        <v>941</v>
      </c>
      <c r="AP495" s="136" t="s">
        <v>941</v>
      </c>
      <c r="AQ495" s="136" t="s">
        <v>941</v>
      </c>
      <c r="AR495" s="136" t="s">
        <v>941</v>
      </c>
      <c r="AS495" s="136" t="s">
        <v>941</v>
      </c>
      <c r="AT495" s="136" t="s">
        <v>941</v>
      </c>
      <c r="AU495" s="136" t="s">
        <v>941</v>
      </c>
      <c r="AV495" s="136" t="s">
        <v>941</v>
      </c>
      <c r="AW495" s="136" t="s">
        <v>941</v>
      </c>
      <c r="AX495" s="136" t="s">
        <v>941</v>
      </c>
      <c r="AY495" s="136" t="s">
        <v>941</v>
      </c>
      <c r="AZ495" s="136" t="s">
        <v>941</v>
      </c>
      <c r="BA495" s="136" t="s">
        <v>941</v>
      </c>
      <c r="BB495" s="136" t="s">
        <v>941</v>
      </c>
      <c r="BC495" s="136" t="s">
        <v>941</v>
      </c>
      <c r="BD495" s="136" t="s">
        <v>941</v>
      </c>
      <c r="BE495" s="136" t="s">
        <v>941</v>
      </c>
      <c r="BF495" s="136" t="s">
        <v>941</v>
      </c>
      <c r="BG495" s="136" t="s">
        <v>941</v>
      </c>
      <c r="BH495" s="136" t="s">
        <v>941</v>
      </c>
      <c r="BI495" s="136" t="s">
        <v>941</v>
      </c>
      <c r="BJ495" s="136" t="s">
        <v>941</v>
      </c>
      <c r="BK495" s="136" t="s">
        <v>1436</v>
      </c>
      <c r="BL495" s="136" t="s">
        <v>941</v>
      </c>
      <c r="BM495" s="136" t="s">
        <v>941</v>
      </c>
      <c r="BN495" s="136" t="s">
        <v>941</v>
      </c>
      <c r="BO495" s="136" t="s">
        <v>941</v>
      </c>
      <c r="BP495" s="136" t="s">
        <v>941</v>
      </c>
      <c r="BQ495" s="136" t="s">
        <v>941</v>
      </c>
      <c r="BR495" s="136" t="s">
        <v>941</v>
      </c>
      <c r="BS495" s="136" t="s">
        <v>941</v>
      </c>
      <c r="BT495" s="136" t="s">
        <v>941</v>
      </c>
      <c r="BU495" s="136" t="s">
        <v>941</v>
      </c>
      <c r="BV495" s="136" t="s">
        <v>941</v>
      </c>
      <c r="BW495" s="136" t="s">
        <v>941</v>
      </c>
      <c r="BX495" s="136" t="s">
        <v>941</v>
      </c>
      <c r="BY495" s="136" t="s">
        <v>941</v>
      </c>
      <c r="BZ495" s="136" t="s">
        <v>941</v>
      </c>
      <c r="CA495" s="136" t="s">
        <v>941</v>
      </c>
      <c r="CB495" s="136" t="s">
        <v>1436</v>
      </c>
      <c r="CC495" s="136" t="s">
        <v>948</v>
      </c>
      <c r="CD495" s="136" t="s">
        <v>941</v>
      </c>
      <c r="CE495" s="136" t="s">
        <v>948</v>
      </c>
      <c r="CF495" s="136" t="s">
        <v>941</v>
      </c>
      <c r="CG495" s="136" t="s">
        <v>948</v>
      </c>
      <c r="CH495" s="136" t="s">
        <v>948</v>
      </c>
      <c r="CI495" s="136" t="s">
        <v>941</v>
      </c>
      <c r="CJ495" s="136" t="s">
        <v>941</v>
      </c>
      <c r="CK495" s="136" t="s">
        <v>941</v>
      </c>
      <c r="CL495" s="136" t="s">
        <v>941</v>
      </c>
      <c r="CM495" s="136" t="s">
        <v>941</v>
      </c>
      <c r="CN495" s="136" t="s">
        <v>948</v>
      </c>
      <c r="CO495" s="136" t="s">
        <v>540</v>
      </c>
      <c r="CP495" s="136" t="s">
        <v>941</v>
      </c>
      <c r="CQ495" s="136" t="s">
        <v>941</v>
      </c>
      <c r="CR495" s="136" t="s">
        <v>941</v>
      </c>
      <c r="CS495" s="136" t="s">
        <v>941</v>
      </c>
      <c r="CT495" s="136" t="s">
        <v>941</v>
      </c>
      <c r="CU495" s="136" t="s">
        <v>941</v>
      </c>
      <c r="CV495" s="136" t="s">
        <v>941</v>
      </c>
      <c r="CW495" s="136" t="s">
        <v>941</v>
      </c>
      <c r="CX495" s="136" t="s">
        <v>941</v>
      </c>
      <c r="CY495" s="136" t="s">
        <v>941</v>
      </c>
      <c r="CZ495" s="136" t="s">
        <v>941</v>
      </c>
      <c r="DA495" s="136" t="s">
        <v>941</v>
      </c>
      <c r="DB495" s="136" t="s">
        <v>941</v>
      </c>
      <c r="DC495" s="136" t="s">
        <v>941</v>
      </c>
      <c r="DD495" s="136" t="s">
        <v>941</v>
      </c>
      <c r="DE495" s="136" t="s">
        <v>941</v>
      </c>
      <c r="DF495" s="136" t="s">
        <v>941</v>
      </c>
      <c r="DG495" s="136" t="s">
        <v>941</v>
      </c>
      <c r="DH495" s="136" t="s">
        <v>941</v>
      </c>
      <c r="DI495" s="136" t="s">
        <v>941</v>
      </c>
      <c r="DJ495" s="136" t="s">
        <v>1353</v>
      </c>
      <c r="DK495" s="137">
        <v>42807.499710648146</v>
      </c>
      <c r="DL495" s="136" t="s">
        <v>1353</v>
      </c>
      <c r="DM495" s="137">
        <v>42807.499710648146</v>
      </c>
      <c r="DN495" s="133">
        <v>42142.37636574074</v>
      </c>
      <c r="DO495" s="132" t="s">
        <v>1692</v>
      </c>
      <c r="DP495" s="133">
        <v>42142.37636574074</v>
      </c>
    </row>
    <row r="496" spans="1:120" ht="43.5" x14ac:dyDescent="0.35">
      <c r="A496" s="135">
        <v>498</v>
      </c>
      <c r="B496" s="136" t="s">
        <v>4364</v>
      </c>
      <c r="C496" s="135">
        <v>482</v>
      </c>
      <c r="D496" s="135" t="b">
        <v>1</v>
      </c>
      <c r="E496" s="136" t="s">
        <v>941</v>
      </c>
      <c r="F496" s="136" t="s">
        <v>3136</v>
      </c>
      <c r="G496" s="136" t="s">
        <v>1265</v>
      </c>
      <c r="H496" s="136" t="s">
        <v>3137</v>
      </c>
      <c r="I496" s="136" t="s">
        <v>5427</v>
      </c>
      <c r="J496" s="136" t="s">
        <v>3136</v>
      </c>
      <c r="K496" s="136" t="s">
        <v>412</v>
      </c>
      <c r="L496" s="136" t="s">
        <v>13097</v>
      </c>
      <c r="M496" s="136" t="s">
        <v>13098</v>
      </c>
      <c r="N496" s="136" t="s">
        <v>4146</v>
      </c>
      <c r="O496" s="136" t="s">
        <v>13099</v>
      </c>
      <c r="P496" s="136" t="s">
        <v>13100</v>
      </c>
      <c r="Q496" s="136" t="s">
        <v>13101</v>
      </c>
      <c r="R496" s="136" t="s">
        <v>948</v>
      </c>
      <c r="S496" s="136" t="s">
        <v>13102</v>
      </c>
      <c r="T496" s="136" t="s">
        <v>948</v>
      </c>
      <c r="U496" s="136" t="s">
        <v>13102</v>
      </c>
      <c r="V496" s="136" t="s">
        <v>948</v>
      </c>
      <c r="W496" s="136" t="s">
        <v>948</v>
      </c>
      <c r="X496" s="136" t="s">
        <v>948</v>
      </c>
      <c r="Y496" s="136" t="s">
        <v>13103</v>
      </c>
      <c r="Z496" s="136" t="s">
        <v>13104</v>
      </c>
      <c r="AA496" s="136" t="s">
        <v>13105</v>
      </c>
      <c r="AB496" s="136" t="s">
        <v>13106</v>
      </c>
      <c r="AC496" s="136" t="s">
        <v>4148</v>
      </c>
      <c r="AD496" s="136" t="s">
        <v>13107</v>
      </c>
      <c r="AE496" s="136" t="s">
        <v>13108</v>
      </c>
      <c r="AF496" s="136" t="s">
        <v>13109</v>
      </c>
      <c r="AG496" s="136" t="s">
        <v>1806</v>
      </c>
      <c r="AH496" s="136" t="s">
        <v>13110</v>
      </c>
      <c r="AI496" s="136" t="s">
        <v>948</v>
      </c>
      <c r="AJ496" s="136" t="s">
        <v>948</v>
      </c>
      <c r="AK496" s="136" t="s">
        <v>948</v>
      </c>
      <c r="AL496" s="136" t="s">
        <v>941</v>
      </c>
      <c r="AM496" s="136" t="s">
        <v>13110</v>
      </c>
      <c r="AN496" s="136" t="s">
        <v>941</v>
      </c>
      <c r="AO496" s="136" t="s">
        <v>941</v>
      </c>
      <c r="AP496" s="136" t="s">
        <v>941</v>
      </c>
      <c r="AQ496" s="136" t="s">
        <v>941</v>
      </c>
      <c r="AR496" s="136" t="s">
        <v>941</v>
      </c>
      <c r="AS496" s="136" t="s">
        <v>941</v>
      </c>
      <c r="AT496" s="136" t="s">
        <v>941</v>
      </c>
      <c r="AU496" s="136" t="s">
        <v>941</v>
      </c>
      <c r="AV496" s="136" t="s">
        <v>941</v>
      </c>
      <c r="AW496" s="136" t="s">
        <v>941</v>
      </c>
      <c r="AX496" s="136" t="s">
        <v>941</v>
      </c>
      <c r="AY496" s="136" t="s">
        <v>941</v>
      </c>
      <c r="AZ496" s="136" t="s">
        <v>941</v>
      </c>
      <c r="BA496" s="136" t="s">
        <v>941</v>
      </c>
      <c r="BB496" s="136" t="s">
        <v>941</v>
      </c>
      <c r="BC496" s="136" t="s">
        <v>941</v>
      </c>
      <c r="BD496" s="136" t="s">
        <v>941</v>
      </c>
      <c r="BE496" s="136" t="s">
        <v>941</v>
      </c>
      <c r="BF496" s="136" t="s">
        <v>941</v>
      </c>
      <c r="BG496" s="136" t="s">
        <v>941</v>
      </c>
      <c r="BH496" s="136" t="s">
        <v>941</v>
      </c>
      <c r="BI496" s="136" t="s">
        <v>941</v>
      </c>
      <c r="BJ496" s="136" t="s">
        <v>941</v>
      </c>
      <c r="BK496" s="136" t="s">
        <v>941</v>
      </c>
      <c r="BL496" s="136" t="s">
        <v>941</v>
      </c>
      <c r="BM496" s="136" t="s">
        <v>941</v>
      </c>
      <c r="BN496" s="136" t="s">
        <v>941</v>
      </c>
      <c r="BO496" s="136" t="s">
        <v>941</v>
      </c>
      <c r="BP496" s="136" t="s">
        <v>941</v>
      </c>
      <c r="BQ496" s="136" t="s">
        <v>941</v>
      </c>
      <c r="BR496" s="136" t="s">
        <v>941</v>
      </c>
      <c r="BS496" s="136" t="s">
        <v>941</v>
      </c>
      <c r="BT496" s="136" t="s">
        <v>941</v>
      </c>
      <c r="BU496" s="136" t="s">
        <v>941</v>
      </c>
      <c r="BV496" s="136" t="s">
        <v>941</v>
      </c>
      <c r="BW496" s="136" t="s">
        <v>941</v>
      </c>
      <c r="BX496" s="136" t="s">
        <v>941</v>
      </c>
      <c r="BY496" s="136" t="s">
        <v>941</v>
      </c>
      <c r="BZ496" s="136" t="s">
        <v>941</v>
      </c>
      <c r="CA496" s="136" t="s">
        <v>941</v>
      </c>
      <c r="CB496" s="136" t="s">
        <v>948</v>
      </c>
      <c r="CC496" s="136" t="s">
        <v>948</v>
      </c>
      <c r="CD496" s="136" t="s">
        <v>941</v>
      </c>
      <c r="CE496" s="136" t="s">
        <v>948</v>
      </c>
      <c r="CF496" s="136" t="s">
        <v>941</v>
      </c>
      <c r="CG496" s="136" t="s">
        <v>948</v>
      </c>
      <c r="CH496" s="136" t="s">
        <v>948</v>
      </c>
      <c r="CI496" s="136" t="s">
        <v>941</v>
      </c>
      <c r="CJ496" s="136" t="s">
        <v>941</v>
      </c>
      <c r="CK496" s="136" t="s">
        <v>941</v>
      </c>
      <c r="CL496" s="136" t="s">
        <v>941</v>
      </c>
      <c r="CM496" s="136" t="s">
        <v>941</v>
      </c>
      <c r="CN496" s="136" t="s">
        <v>948</v>
      </c>
      <c r="CO496" s="136" t="s">
        <v>540</v>
      </c>
      <c r="CP496" s="136" t="s">
        <v>941</v>
      </c>
      <c r="CQ496" s="136" t="s">
        <v>941</v>
      </c>
      <c r="CR496" s="136" t="s">
        <v>941</v>
      </c>
      <c r="CS496" s="136" t="s">
        <v>941</v>
      </c>
      <c r="CT496" s="136" t="s">
        <v>941</v>
      </c>
      <c r="CU496" s="136" t="s">
        <v>941</v>
      </c>
      <c r="CV496" s="136" t="s">
        <v>941</v>
      </c>
      <c r="CW496" s="136" t="s">
        <v>941</v>
      </c>
      <c r="CX496" s="136" t="s">
        <v>941</v>
      </c>
      <c r="CY496" s="136" t="s">
        <v>941</v>
      </c>
      <c r="CZ496" s="136" t="s">
        <v>941</v>
      </c>
      <c r="DA496" s="136" t="s">
        <v>941</v>
      </c>
      <c r="DB496" s="136" t="s">
        <v>941</v>
      </c>
      <c r="DC496" s="136" t="s">
        <v>941</v>
      </c>
      <c r="DD496" s="136" t="s">
        <v>941</v>
      </c>
      <c r="DE496" s="136" t="s">
        <v>941</v>
      </c>
      <c r="DF496" s="136" t="s">
        <v>941</v>
      </c>
      <c r="DG496" s="136" t="s">
        <v>941</v>
      </c>
      <c r="DH496" s="136" t="s">
        <v>941</v>
      </c>
      <c r="DI496" s="136" t="s">
        <v>941</v>
      </c>
      <c r="DJ496" s="136" t="s">
        <v>1692</v>
      </c>
      <c r="DK496" s="137">
        <v>42807.515543981484</v>
      </c>
      <c r="DL496" s="136" t="s">
        <v>1692</v>
      </c>
      <c r="DM496" s="137">
        <v>42807.515543981484</v>
      </c>
      <c r="DN496" s="133">
        <v>42150.437175925923</v>
      </c>
      <c r="DO496" s="132" t="s">
        <v>1353</v>
      </c>
      <c r="DP496" s="133">
        <v>42150.437175925923</v>
      </c>
    </row>
    <row r="497" spans="1:120" ht="43.5" x14ac:dyDescent="0.35">
      <c r="A497" s="135">
        <v>499</v>
      </c>
      <c r="B497" s="136" t="s">
        <v>4364</v>
      </c>
      <c r="C497" s="135">
        <v>300</v>
      </c>
      <c r="D497" s="135" t="b">
        <v>1</v>
      </c>
      <c r="E497" s="136" t="s">
        <v>941</v>
      </c>
      <c r="F497" s="136" t="s">
        <v>13111</v>
      </c>
      <c r="G497" s="136" t="s">
        <v>1096</v>
      </c>
      <c r="H497" s="136" t="s">
        <v>4117</v>
      </c>
      <c r="I497" s="136" t="s">
        <v>12991</v>
      </c>
      <c r="J497" s="136" t="s">
        <v>4118</v>
      </c>
      <c r="K497" s="136" t="s">
        <v>941</v>
      </c>
      <c r="L497" s="136" t="s">
        <v>4117</v>
      </c>
      <c r="M497" s="136" t="s">
        <v>4119</v>
      </c>
      <c r="N497" s="136" t="s">
        <v>4120</v>
      </c>
      <c r="O497" s="136" t="s">
        <v>13112</v>
      </c>
      <c r="P497" s="136" t="s">
        <v>13113</v>
      </c>
      <c r="Q497" s="136" t="s">
        <v>948</v>
      </c>
      <c r="R497" s="136" t="s">
        <v>948</v>
      </c>
      <c r="S497" s="136" t="s">
        <v>13114</v>
      </c>
      <c r="T497" s="136" t="s">
        <v>13115</v>
      </c>
      <c r="U497" s="136" t="s">
        <v>13116</v>
      </c>
      <c r="V497" s="136" t="s">
        <v>13117</v>
      </c>
      <c r="W497" s="136" t="s">
        <v>13118</v>
      </c>
      <c r="X497" s="136" t="s">
        <v>13119</v>
      </c>
      <c r="Y497" s="136" t="s">
        <v>13120</v>
      </c>
      <c r="Z497" s="136" t="s">
        <v>948</v>
      </c>
      <c r="AA497" s="136" t="s">
        <v>13121</v>
      </c>
      <c r="AB497" s="136" t="s">
        <v>13122</v>
      </c>
      <c r="AC497" s="136" t="s">
        <v>948</v>
      </c>
      <c r="AD497" s="136" t="s">
        <v>13122</v>
      </c>
      <c r="AE497" s="136" t="s">
        <v>13123</v>
      </c>
      <c r="AF497" s="136" t="s">
        <v>13124</v>
      </c>
      <c r="AG497" s="136" t="s">
        <v>1084</v>
      </c>
      <c r="AH497" s="136" t="s">
        <v>13125</v>
      </c>
      <c r="AI497" s="136" t="s">
        <v>948</v>
      </c>
      <c r="AJ497" s="136" t="s">
        <v>3210</v>
      </c>
      <c r="AK497" s="136" t="s">
        <v>948</v>
      </c>
      <c r="AL497" s="136" t="s">
        <v>941</v>
      </c>
      <c r="AM497" s="136" t="s">
        <v>13126</v>
      </c>
      <c r="AN497" s="136" t="s">
        <v>941</v>
      </c>
      <c r="AO497" s="136" t="s">
        <v>941</v>
      </c>
      <c r="AP497" s="136" t="s">
        <v>941</v>
      </c>
      <c r="AQ497" s="136" t="s">
        <v>941</v>
      </c>
      <c r="AR497" s="136" t="s">
        <v>941</v>
      </c>
      <c r="AS497" s="136" t="s">
        <v>941</v>
      </c>
      <c r="AT497" s="136" t="s">
        <v>941</v>
      </c>
      <c r="AU497" s="136" t="s">
        <v>941</v>
      </c>
      <c r="AV497" s="136" t="s">
        <v>941</v>
      </c>
      <c r="AW497" s="136" t="s">
        <v>941</v>
      </c>
      <c r="AX497" s="136" t="s">
        <v>941</v>
      </c>
      <c r="AY497" s="136" t="s">
        <v>941</v>
      </c>
      <c r="AZ497" s="136" t="s">
        <v>941</v>
      </c>
      <c r="BA497" s="136" t="s">
        <v>941</v>
      </c>
      <c r="BB497" s="136" t="s">
        <v>941</v>
      </c>
      <c r="BC497" s="136" t="s">
        <v>941</v>
      </c>
      <c r="BD497" s="136" t="s">
        <v>941</v>
      </c>
      <c r="BE497" s="136" t="s">
        <v>941</v>
      </c>
      <c r="BF497" s="136" t="s">
        <v>941</v>
      </c>
      <c r="BG497" s="136" t="s">
        <v>941</v>
      </c>
      <c r="BH497" s="136" t="s">
        <v>941</v>
      </c>
      <c r="BI497" s="136" t="s">
        <v>941</v>
      </c>
      <c r="BJ497" s="136" t="s">
        <v>941</v>
      </c>
      <c r="BK497" s="136" t="s">
        <v>941</v>
      </c>
      <c r="BL497" s="136" t="s">
        <v>3508</v>
      </c>
      <c r="BM497" s="136" t="s">
        <v>941</v>
      </c>
      <c r="BN497" s="136" t="s">
        <v>941</v>
      </c>
      <c r="BO497" s="136" t="s">
        <v>941</v>
      </c>
      <c r="BP497" s="136" t="s">
        <v>941</v>
      </c>
      <c r="BQ497" s="136" t="s">
        <v>941</v>
      </c>
      <c r="BR497" s="136" t="s">
        <v>4121</v>
      </c>
      <c r="BS497" s="136" t="s">
        <v>13127</v>
      </c>
      <c r="BT497" s="136" t="s">
        <v>941</v>
      </c>
      <c r="BU497" s="136" t="s">
        <v>941</v>
      </c>
      <c r="BV497" s="136" t="s">
        <v>941</v>
      </c>
      <c r="BW497" s="136" t="s">
        <v>941</v>
      </c>
      <c r="BX497" s="136" t="s">
        <v>941</v>
      </c>
      <c r="BY497" s="136" t="s">
        <v>941</v>
      </c>
      <c r="BZ497" s="136" t="s">
        <v>941</v>
      </c>
      <c r="CA497" s="136" t="s">
        <v>941</v>
      </c>
      <c r="CB497" s="136" t="s">
        <v>13128</v>
      </c>
      <c r="CC497" s="136" t="s">
        <v>948</v>
      </c>
      <c r="CD497" s="136" t="s">
        <v>941</v>
      </c>
      <c r="CE497" s="136" t="s">
        <v>948</v>
      </c>
      <c r="CF497" s="136" t="s">
        <v>941</v>
      </c>
      <c r="CG497" s="136" t="s">
        <v>948</v>
      </c>
      <c r="CH497" s="136" t="s">
        <v>948</v>
      </c>
      <c r="CI497" s="136" t="s">
        <v>941</v>
      </c>
      <c r="CJ497" s="136" t="s">
        <v>941</v>
      </c>
      <c r="CK497" s="136" t="s">
        <v>941</v>
      </c>
      <c r="CL497" s="136" t="s">
        <v>941</v>
      </c>
      <c r="CM497" s="136" t="s">
        <v>941</v>
      </c>
      <c r="CN497" s="136" t="s">
        <v>948</v>
      </c>
      <c r="CO497" s="136" t="s">
        <v>540</v>
      </c>
      <c r="CP497" s="136" t="s">
        <v>941</v>
      </c>
      <c r="CQ497" s="136" t="s">
        <v>941</v>
      </c>
      <c r="CR497" s="136" t="s">
        <v>941</v>
      </c>
      <c r="CS497" s="136" t="s">
        <v>941</v>
      </c>
      <c r="CT497" s="136" t="s">
        <v>941</v>
      </c>
      <c r="CU497" s="136" t="s">
        <v>941</v>
      </c>
      <c r="CV497" s="136" t="s">
        <v>941</v>
      </c>
      <c r="CW497" s="136" t="s">
        <v>941</v>
      </c>
      <c r="CX497" s="136" t="s">
        <v>941</v>
      </c>
      <c r="CY497" s="136" t="s">
        <v>941</v>
      </c>
      <c r="CZ497" s="136" t="s">
        <v>941</v>
      </c>
      <c r="DA497" s="136" t="s">
        <v>941</v>
      </c>
      <c r="DB497" s="136" t="s">
        <v>941</v>
      </c>
      <c r="DC497" s="136" t="s">
        <v>941</v>
      </c>
      <c r="DD497" s="136" t="s">
        <v>941</v>
      </c>
      <c r="DE497" s="136" t="s">
        <v>941</v>
      </c>
      <c r="DF497" s="136" t="s">
        <v>941</v>
      </c>
      <c r="DG497" s="136" t="s">
        <v>941</v>
      </c>
      <c r="DH497" s="136" t="s">
        <v>941</v>
      </c>
      <c r="DI497" s="136" t="s">
        <v>941</v>
      </c>
      <c r="DJ497" s="136" t="s">
        <v>1692</v>
      </c>
      <c r="DK497" s="137">
        <v>42808.601805555554</v>
      </c>
      <c r="DL497" s="136" t="s">
        <v>1692</v>
      </c>
      <c r="DM497" s="137">
        <v>42808.601805555554</v>
      </c>
      <c r="DN497" s="133">
        <v>42150.563518518517</v>
      </c>
      <c r="DO497" s="132" t="s">
        <v>1353</v>
      </c>
      <c r="DP497" s="133">
        <v>42150.563518518517</v>
      </c>
    </row>
    <row r="498" spans="1:120" ht="58" x14ac:dyDescent="0.35">
      <c r="A498" s="135">
        <v>500</v>
      </c>
      <c r="B498" s="136" t="s">
        <v>4364</v>
      </c>
      <c r="C498" s="135">
        <v>18</v>
      </c>
      <c r="D498" s="135" t="b">
        <v>1</v>
      </c>
      <c r="E498" s="136" t="s">
        <v>941</v>
      </c>
      <c r="F498" s="136" t="s">
        <v>2992</v>
      </c>
      <c r="G498" s="136" t="s">
        <v>981</v>
      </c>
      <c r="H498" s="136" t="s">
        <v>2993</v>
      </c>
      <c r="I498" s="136" t="s">
        <v>13129</v>
      </c>
      <c r="J498" s="136" t="s">
        <v>2992</v>
      </c>
      <c r="K498" s="136" t="s">
        <v>941</v>
      </c>
      <c r="L498" s="136" t="s">
        <v>2993</v>
      </c>
      <c r="M498" s="136" t="s">
        <v>2994</v>
      </c>
      <c r="N498" s="136" t="s">
        <v>2995</v>
      </c>
      <c r="O498" s="136" t="s">
        <v>13130</v>
      </c>
      <c r="P498" s="136" t="s">
        <v>13131</v>
      </c>
      <c r="Q498" s="136" t="s">
        <v>948</v>
      </c>
      <c r="R498" s="136" t="s">
        <v>948</v>
      </c>
      <c r="S498" s="136" t="s">
        <v>13132</v>
      </c>
      <c r="T498" s="136" t="s">
        <v>13133</v>
      </c>
      <c r="U498" s="136" t="s">
        <v>13134</v>
      </c>
      <c r="V498" s="136" t="s">
        <v>13134</v>
      </c>
      <c r="W498" s="136" t="s">
        <v>13135</v>
      </c>
      <c r="X498" s="136" t="s">
        <v>13136</v>
      </c>
      <c r="Y498" s="136" t="s">
        <v>13137</v>
      </c>
      <c r="Z498" s="136" t="s">
        <v>948</v>
      </c>
      <c r="AA498" s="136" t="s">
        <v>13138</v>
      </c>
      <c r="AB498" s="136" t="s">
        <v>13139</v>
      </c>
      <c r="AC498" s="136" t="s">
        <v>948</v>
      </c>
      <c r="AD498" s="136" t="s">
        <v>13139</v>
      </c>
      <c r="AE498" s="136" t="s">
        <v>13140</v>
      </c>
      <c r="AF498" s="136" t="s">
        <v>13141</v>
      </c>
      <c r="AG498" s="136" t="s">
        <v>1554</v>
      </c>
      <c r="AH498" s="136" t="s">
        <v>13142</v>
      </c>
      <c r="AI498" s="136" t="s">
        <v>948</v>
      </c>
      <c r="AJ498" s="136" t="s">
        <v>948</v>
      </c>
      <c r="AK498" s="136" t="s">
        <v>948</v>
      </c>
      <c r="AL498" s="136" t="s">
        <v>941</v>
      </c>
      <c r="AM498" s="136" t="s">
        <v>13142</v>
      </c>
      <c r="AN498" s="136" t="s">
        <v>941</v>
      </c>
      <c r="AO498" s="136" t="s">
        <v>941</v>
      </c>
      <c r="AP498" s="136" t="s">
        <v>941</v>
      </c>
      <c r="AQ498" s="136" t="s">
        <v>941</v>
      </c>
      <c r="AR498" s="136" t="s">
        <v>941</v>
      </c>
      <c r="AS498" s="136" t="s">
        <v>941</v>
      </c>
      <c r="AT498" s="136" t="s">
        <v>941</v>
      </c>
      <c r="AU498" s="136" t="s">
        <v>941</v>
      </c>
      <c r="AV498" s="136" t="s">
        <v>941</v>
      </c>
      <c r="AW498" s="136" t="s">
        <v>941</v>
      </c>
      <c r="AX498" s="136" t="s">
        <v>941</v>
      </c>
      <c r="AY498" s="136" t="s">
        <v>941</v>
      </c>
      <c r="AZ498" s="136" t="s">
        <v>941</v>
      </c>
      <c r="BA498" s="136" t="s">
        <v>941</v>
      </c>
      <c r="BB498" s="136" t="s">
        <v>941</v>
      </c>
      <c r="BC498" s="136" t="s">
        <v>941</v>
      </c>
      <c r="BD498" s="136" t="s">
        <v>941</v>
      </c>
      <c r="BE498" s="136" t="s">
        <v>941</v>
      </c>
      <c r="BF498" s="136" t="s">
        <v>941</v>
      </c>
      <c r="BG498" s="136" t="s">
        <v>941</v>
      </c>
      <c r="BH498" s="136" t="s">
        <v>941</v>
      </c>
      <c r="BI498" s="136" t="s">
        <v>941</v>
      </c>
      <c r="BJ498" s="136" t="s">
        <v>941</v>
      </c>
      <c r="BK498" s="136" t="s">
        <v>941</v>
      </c>
      <c r="BL498" s="136" t="s">
        <v>941</v>
      </c>
      <c r="BM498" s="136" t="s">
        <v>941</v>
      </c>
      <c r="BN498" s="136" t="s">
        <v>941</v>
      </c>
      <c r="BO498" s="136" t="s">
        <v>941</v>
      </c>
      <c r="BP498" s="136" t="s">
        <v>941</v>
      </c>
      <c r="BQ498" s="136" t="s">
        <v>941</v>
      </c>
      <c r="BR498" s="136" t="s">
        <v>941</v>
      </c>
      <c r="BS498" s="136" t="s">
        <v>941</v>
      </c>
      <c r="BT498" s="136" t="s">
        <v>941</v>
      </c>
      <c r="BU498" s="136" t="s">
        <v>941</v>
      </c>
      <c r="BV498" s="136" t="s">
        <v>941</v>
      </c>
      <c r="BW498" s="136" t="s">
        <v>941</v>
      </c>
      <c r="BX498" s="136" t="s">
        <v>941</v>
      </c>
      <c r="BY498" s="136" t="s">
        <v>941</v>
      </c>
      <c r="BZ498" s="136" t="s">
        <v>941</v>
      </c>
      <c r="CA498" s="136" t="s">
        <v>941</v>
      </c>
      <c r="CB498" s="136" t="s">
        <v>948</v>
      </c>
      <c r="CC498" s="136" t="s">
        <v>948</v>
      </c>
      <c r="CD498" s="136" t="s">
        <v>941</v>
      </c>
      <c r="CE498" s="136" t="s">
        <v>948</v>
      </c>
      <c r="CF498" s="136" t="s">
        <v>941</v>
      </c>
      <c r="CG498" s="136" t="s">
        <v>948</v>
      </c>
      <c r="CH498" s="136" t="s">
        <v>948</v>
      </c>
      <c r="CI498" s="136" t="s">
        <v>941</v>
      </c>
      <c r="CJ498" s="136" t="s">
        <v>941</v>
      </c>
      <c r="CK498" s="136" t="s">
        <v>941</v>
      </c>
      <c r="CL498" s="136" t="s">
        <v>941</v>
      </c>
      <c r="CM498" s="136" t="s">
        <v>941</v>
      </c>
      <c r="CN498" s="136" t="s">
        <v>948</v>
      </c>
      <c r="CO498" s="136" t="s">
        <v>540</v>
      </c>
      <c r="CP498" s="136" t="s">
        <v>941</v>
      </c>
      <c r="CQ498" s="136" t="s">
        <v>941</v>
      </c>
      <c r="CR498" s="136" t="s">
        <v>941</v>
      </c>
      <c r="CS498" s="136" t="s">
        <v>941</v>
      </c>
      <c r="CT498" s="136" t="s">
        <v>941</v>
      </c>
      <c r="CU498" s="136" t="s">
        <v>941</v>
      </c>
      <c r="CV498" s="136" t="s">
        <v>941</v>
      </c>
      <c r="CW498" s="136" t="s">
        <v>941</v>
      </c>
      <c r="CX498" s="136" t="s">
        <v>941</v>
      </c>
      <c r="CY498" s="136" t="s">
        <v>941</v>
      </c>
      <c r="CZ498" s="136" t="s">
        <v>941</v>
      </c>
      <c r="DA498" s="136" t="s">
        <v>941</v>
      </c>
      <c r="DB498" s="136" t="s">
        <v>941</v>
      </c>
      <c r="DC498" s="136" t="s">
        <v>941</v>
      </c>
      <c r="DD498" s="136" t="s">
        <v>941</v>
      </c>
      <c r="DE498" s="136" t="s">
        <v>941</v>
      </c>
      <c r="DF498" s="136" t="s">
        <v>941</v>
      </c>
      <c r="DG498" s="136" t="s">
        <v>941</v>
      </c>
      <c r="DH498" s="136" t="s">
        <v>941</v>
      </c>
      <c r="DI498" s="136" t="s">
        <v>941</v>
      </c>
      <c r="DJ498" s="136" t="s">
        <v>1692</v>
      </c>
      <c r="DK498" s="137">
        <v>42808.639768518522</v>
      </c>
      <c r="DL498" s="136" t="s">
        <v>1692</v>
      </c>
      <c r="DM498" s="137">
        <v>42818.478530092594</v>
      </c>
      <c r="DN498" s="133">
        <v>42153.37568287037</v>
      </c>
      <c r="DO498" s="132" t="s">
        <v>1353</v>
      </c>
      <c r="DP498" s="133">
        <v>42153.37568287037</v>
      </c>
    </row>
    <row r="499" spans="1:120" ht="29" x14ac:dyDescent="0.35">
      <c r="A499" s="135">
        <v>501</v>
      </c>
      <c r="B499" s="136" t="s">
        <v>4364</v>
      </c>
      <c r="C499" s="135">
        <v>527</v>
      </c>
      <c r="D499" s="135" t="b">
        <v>1</v>
      </c>
      <c r="E499" s="136" t="s">
        <v>941</v>
      </c>
      <c r="F499" s="136" t="s">
        <v>13143</v>
      </c>
      <c r="G499" s="136" t="s">
        <v>13144</v>
      </c>
      <c r="H499" s="136" t="s">
        <v>3378</v>
      </c>
      <c r="I499" s="136" t="s">
        <v>4672</v>
      </c>
      <c r="J499" s="136" t="s">
        <v>2581</v>
      </c>
      <c r="K499" s="136" t="s">
        <v>941</v>
      </c>
      <c r="L499" s="136" t="s">
        <v>941</v>
      </c>
      <c r="M499" s="136" t="s">
        <v>941</v>
      </c>
      <c r="N499" s="136" t="s">
        <v>941</v>
      </c>
      <c r="O499" s="136" t="s">
        <v>13145</v>
      </c>
      <c r="P499" s="136" t="s">
        <v>13146</v>
      </c>
      <c r="Q499" s="136" t="s">
        <v>948</v>
      </c>
      <c r="R499" s="136" t="s">
        <v>948</v>
      </c>
      <c r="S499" s="136" t="s">
        <v>13147</v>
      </c>
      <c r="T499" s="136" t="s">
        <v>13148</v>
      </c>
      <c r="U499" s="136" t="s">
        <v>13149</v>
      </c>
      <c r="V499" s="136" t="s">
        <v>13147</v>
      </c>
      <c r="W499" s="136" t="s">
        <v>13150</v>
      </c>
      <c r="X499" s="136" t="s">
        <v>13151</v>
      </c>
      <c r="Y499" s="136" t="s">
        <v>13152</v>
      </c>
      <c r="Z499" s="136" t="s">
        <v>13153</v>
      </c>
      <c r="AA499" s="136" t="s">
        <v>948</v>
      </c>
      <c r="AB499" s="136" t="s">
        <v>13154</v>
      </c>
      <c r="AC499" s="136" t="s">
        <v>948</v>
      </c>
      <c r="AD499" s="136" t="s">
        <v>13154</v>
      </c>
      <c r="AE499" s="136" t="s">
        <v>13155</v>
      </c>
      <c r="AF499" s="136" t="s">
        <v>13156</v>
      </c>
      <c r="AG499" s="136" t="s">
        <v>3379</v>
      </c>
      <c r="AH499" s="136" t="s">
        <v>13157</v>
      </c>
      <c r="AI499" s="136" t="s">
        <v>13158</v>
      </c>
      <c r="AJ499" s="136" t="s">
        <v>948</v>
      </c>
      <c r="AK499" s="136" t="s">
        <v>13159</v>
      </c>
      <c r="AL499" s="136" t="s">
        <v>941</v>
      </c>
      <c r="AM499" s="136" t="s">
        <v>13160</v>
      </c>
      <c r="AN499" s="136" t="s">
        <v>941</v>
      </c>
      <c r="AO499" s="136" t="s">
        <v>941</v>
      </c>
      <c r="AP499" s="136" t="s">
        <v>941</v>
      </c>
      <c r="AQ499" s="136" t="s">
        <v>941</v>
      </c>
      <c r="AR499" s="136" t="s">
        <v>941</v>
      </c>
      <c r="AS499" s="136" t="s">
        <v>941</v>
      </c>
      <c r="AT499" s="136" t="s">
        <v>941</v>
      </c>
      <c r="AU499" s="136" t="s">
        <v>941</v>
      </c>
      <c r="AV499" s="136" t="s">
        <v>941</v>
      </c>
      <c r="AW499" s="136" t="s">
        <v>941</v>
      </c>
      <c r="AX499" s="136" t="s">
        <v>941</v>
      </c>
      <c r="AY499" s="136" t="s">
        <v>941</v>
      </c>
      <c r="AZ499" s="136" t="s">
        <v>941</v>
      </c>
      <c r="BA499" s="136" t="s">
        <v>941</v>
      </c>
      <c r="BB499" s="136" t="s">
        <v>941</v>
      </c>
      <c r="BC499" s="136" t="s">
        <v>941</v>
      </c>
      <c r="BD499" s="136" t="s">
        <v>941</v>
      </c>
      <c r="BE499" s="136" t="s">
        <v>941</v>
      </c>
      <c r="BF499" s="136" t="s">
        <v>941</v>
      </c>
      <c r="BG499" s="136" t="s">
        <v>941</v>
      </c>
      <c r="BH499" s="136" t="s">
        <v>941</v>
      </c>
      <c r="BI499" s="136" t="s">
        <v>941</v>
      </c>
      <c r="BJ499" s="136" t="s">
        <v>941</v>
      </c>
      <c r="BK499" s="136" t="s">
        <v>1466</v>
      </c>
      <c r="BL499" s="136" t="s">
        <v>941</v>
      </c>
      <c r="BM499" s="136" t="s">
        <v>941</v>
      </c>
      <c r="BN499" s="136" t="s">
        <v>941</v>
      </c>
      <c r="BO499" s="136" t="s">
        <v>941</v>
      </c>
      <c r="BP499" s="136" t="s">
        <v>1212</v>
      </c>
      <c r="BQ499" s="136" t="s">
        <v>4164</v>
      </c>
      <c r="BR499" s="136" t="s">
        <v>941</v>
      </c>
      <c r="BS499" s="136" t="s">
        <v>941</v>
      </c>
      <c r="BT499" s="136" t="s">
        <v>941</v>
      </c>
      <c r="BU499" s="136" t="s">
        <v>941</v>
      </c>
      <c r="BV499" s="136" t="s">
        <v>941</v>
      </c>
      <c r="BW499" s="136" t="s">
        <v>941</v>
      </c>
      <c r="BX499" s="136" t="s">
        <v>941</v>
      </c>
      <c r="BY499" s="136" t="s">
        <v>941</v>
      </c>
      <c r="BZ499" s="136" t="s">
        <v>941</v>
      </c>
      <c r="CA499" s="136" t="s">
        <v>941</v>
      </c>
      <c r="CB499" s="136" t="s">
        <v>13161</v>
      </c>
      <c r="CC499" s="136" t="s">
        <v>948</v>
      </c>
      <c r="CD499" s="136" t="s">
        <v>941</v>
      </c>
      <c r="CE499" s="136" t="s">
        <v>948</v>
      </c>
      <c r="CF499" s="136" t="s">
        <v>941</v>
      </c>
      <c r="CG499" s="136" t="s">
        <v>948</v>
      </c>
      <c r="CH499" s="136" t="s">
        <v>948</v>
      </c>
      <c r="CI499" s="136" t="s">
        <v>941</v>
      </c>
      <c r="CJ499" s="136" t="s">
        <v>941</v>
      </c>
      <c r="CK499" s="136" t="s">
        <v>941</v>
      </c>
      <c r="CL499" s="136" t="s">
        <v>941</v>
      </c>
      <c r="CM499" s="136" t="s">
        <v>941</v>
      </c>
      <c r="CN499" s="136" t="s">
        <v>948</v>
      </c>
      <c r="CO499" s="136" t="s">
        <v>540</v>
      </c>
      <c r="CP499" s="136" t="s">
        <v>941</v>
      </c>
      <c r="CQ499" s="136" t="s">
        <v>941</v>
      </c>
      <c r="CR499" s="136" t="s">
        <v>941</v>
      </c>
      <c r="CS499" s="136" t="s">
        <v>941</v>
      </c>
      <c r="CT499" s="136" t="s">
        <v>941</v>
      </c>
      <c r="CU499" s="136" t="s">
        <v>941</v>
      </c>
      <c r="CV499" s="136" t="s">
        <v>941</v>
      </c>
      <c r="CW499" s="136" t="s">
        <v>941</v>
      </c>
      <c r="CX499" s="136" t="s">
        <v>941</v>
      </c>
      <c r="CY499" s="136" t="s">
        <v>941</v>
      </c>
      <c r="CZ499" s="136" t="s">
        <v>941</v>
      </c>
      <c r="DA499" s="136" t="s">
        <v>941</v>
      </c>
      <c r="DB499" s="136" t="s">
        <v>941</v>
      </c>
      <c r="DC499" s="136" t="s">
        <v>941</v>
      </c>
      <c r="DD499" s="136" t="s">
        <v>941</v>
      </c>
      <c r="DE499" s="136" t="s">
        <v>941</v>
      </c>
      <c r="DF499" s="136" t="s">
        <v>941</v>
      </c>
      <c r="DG499" s="136" t="s">
        <v>941</v>
      </c>
      <c r="DH499" s="136" t="s">
        <v>941</v>
      </c>
      <c r="DI499" s="136" t="s">
        <v>941</v>
      </c>
      <c r="DJ499" s="136" t="s">
        <v>1692</v>
      </c>
      <c r="DK499" s="137">
        <v>42808.661678240744</v>
      </c>
      <c r="DL499" s="136" t="s">
        <v>1692</v>
      </c>
      <c r="DM499" s="137">
        <v>42808.661678240744</v>
      </c>
      <c r="DN499" s="133">
        <v>42156.350023148145</v>
      </c>
      <c r="DO499" s="132" t="s">
        <v>1353</v>
      </c>
      <c r="DP499" s="133">
        <v>42156.350023148145</v>
      </c>
    </row>
    <row r="500" spans="1:120" ht="29" x14ac:dyDescent="0.35">
      <c r="A500" s="135">
        <v>502</v>
      </c>
      <c r="B500" s="136" t="s">
        <v>4364</v>
      </c>
      <c r="C500" s="135">
        <v>301</v>
      </c>
      <c r="D500" s="135" t="b">
        <v>1</v>
      </c>
      <c r="E500" s="136" t="s">
        <v>941</v>
      </c>
      <c r="F500" s="136" t="s">
        <v>13162</v>
      </c>
      <c r="G500" s="136" t="s">
        <v>1158</v>
      </c>
      <c r="H500" s="136" t="s">
        <v>1881</v>
      </c>
      <c r="I500" s="136" t="s">
        <v>13163</v>
      </c>
      <c r="J500" s="136" t="s">
        <v>941</v>
      </c>
      <c r="K500" s="136" t="s">
        <v>391</v>
      </c>
      <c r="L500" s="136" t="s">
        <v>941</v>
      </c>
      <c r="M500" s="136" t="s">
        <v>941</v>
      </c>
      <c r="N500" s="136" t="s">
        <v>941</v>
      </c>
      <c r="O500" s="136" t="s">
        <v>13164</v>
      </c>
      <c r="P500" s="136" t="s">
        <v>13165</v>
      </c>
      <c r="Q500" s="136" t="s">
        <v>13166</v>
      </c>
      <c r="R500" s="136" t="s">
        <v>13167</v>
      </c>
      <c r="S500" s="136" t="s">
        <v>13168</v>
      </c>
      <c r="T500" s="136" t="s">
        <v>13169</v>
      </c>
      <c r="U500" s="136" t="s">
        <v>13170</v>
      </c>
      <c r="V500" s="136" t="s">
        <v>13171</v>
      </c>
      <c r="W500" s="136" t="s">
        <v>13172</v>
      </c>
      <c r="X500" s="136" t="s">
        <v>13173</v>
      </c>
      <c r="Y500" s="136" t="s">
        <v>13174</v>
      </c>
      <c r="Z500" s="136" t="s">
        <v>13175</v>
      </c>
      <c r="AA500" s="136" t="s">
        <v>13176</v>
      </c>
      <c r="AB500" s="136" t="s">
        <v>13177</v>
      </c>
      <c r="AC500" s="136" t="s">
        <v>948</v>
      </c>
      <c r="AD500" s="136" t="s">
        <v>13177</v>
      </c>
      <c r="AE500" s="136" t="s">
        <v>13178</v>
      </c>
      <c r="AF500" s="136" t="s">
        <v>13179</v>
      </c>
      <c r="AG500" s="136" t="s">
        <v>1882</v>
      </c>
      <c r="AH500" s="136" t="s">
        <v>13180</v>
      </c>
      <c r="AI500" s="136" t="s">
        <v>13181</v>
      </c>
      <c r="AJ500" s="136" t="s">
        <v>13182</v>
      </c>
      <c r="AK500" s="136" t="s">
        <v>948</v>
      </c>
      <c r="AL500" s="136" t="s">
        <v>941</v>
      </c>
      <c r="AM500" s="136" t="s">
        <v>13183</v>
      </c>
      <c r="AN500" s="136" t="s">
        <v>941</v>
      </c>
      <c r="AO500" s="136" t="s">
        <v>941</v>
      </c>
      <c r="AP500" s="136" t="s">
        <v>941</v>
      </c>
      <c r="AQ500" s="136" t="s">
        <v>941</v>
      </c>
      <c r="AR500" s="136" t="s">
        <v>941</v>
      </c>
      <c r="AS500" s="136" t="s">
        <v>941</v>
      </c>
      <c r="AT500" s="136" t="s">
        <v>941</v>
      </c>
      <c r="AU500" s="136" t="s">
        <v>941</v>
      </c>
      <c r="AV500" s="136" t="s">
        <v>941</v>
      </c>
      <c r="AW500" s="136" t="s">
        <v>941</v>
      </c>
      <c r="AX500" s="136" t="s">
        <v>941</v>
      </c>
      <c r="AY500" s="136" t="s">
        <v>941</v>
      </c>
      <c r="AZ500" s="136" t="s">
        <v>941</v>
      </c>
      <c r="BA500" s="136" t="s">
        <v>941</v>
      </c>
      <c r="BB500" s="136" t="s">
        <v>941</v>
      </c>
      <c r="BC500" s="136" t="s">
        <v>941</v>
      </c>
      <c r="BD500" s="136" t="s">
        <v>941</v>
      </c>
      <c r="BE500" s="136" t="s">
        <v>941</v>
      </c>
      <c r="BF500" s="136" t="s">
        <v>941</v>
      </c>
      <c r="BG500" s="136" t="s">
        <v>941</v>
      </c>
      <c r="BH500" s="136" t="s">
        <v>941</v>
      </c>
      <c r="BI500" s="136" t="s">
        <v>941</v>
      </c>
      <c r="BJ500" s="136" t="s">
        <v>941</v>
      </c>
      <c r="BK500" s="136" t="s">
        <v>1150</v>
      </c>
      <c r="BL500" s="136" t="s">
        <v>941</v>
      </c>
      <c r="BM500" s="136" t="s">
        <v>941</v>
      </c>
      <c r="BN500" s="136" t="s">
        <v>941</v>
      </c>
      <c r="BO500" s="136" t="s">
        <v>941</v>
      </c>
      <c r="BP500" s="136" t="s">
        <v>941</v>
      </c>
      <c r="BQ500" s="136" t="s">
        <v>941</v>
      </c>
      <c r="BR500" s="136" t="s">
        <v>941</v>
      </c>
      <c r="BS500" s="136" t="s">
        <v>941</v>
      </c>
      <c r="BT500" s="136" t="s">
        <v>941</v>
      </c>
      <c r="BU500" s="136" t="s">
        <v>941</v>
      </c>
      <c r="BV500" s="136" t="s">
        <v>941</v>
      </c>
      <c r="BW500" s="136" t="s">
        <v>941</v>
      </c>
      <c r="BX500" s="136" t="s">
        <v>941</v>
      </c>
      <c r="BY500" s="136" t="s">
        <v>941</v>
      </c>
      <c r="BZ500" s="136" t="s">
        <v>941</v>
      </c>
      <c r="CA500" s="136" t="s">
        <v>941</v>
      </c>
      <c r="CB500" s="136" t="s">
        <v>1150</v>
      </c>
      <c r="CC500" s="136" t="s">
        <v>948</v>
      </c>
      <c r="CD500" s="136" t="s">
        <v>941</v>
      </c>
      <c r="CE500" s="136" t="s">
        <v>948</v>
      </c>
      <c r="CF500" s="136" t="s">
        <v>941</v>
      </c>
      <c r="CG500" s="136" t="s">
        <v>948</v>
      </c>
      <c r="CH500" s="136" t="s">
        <v>948</v>
      </c>
      <c r="CI500" s="136" t="s">
        <v>941</v>
      </c>
      <c r="CJ500" s="136" t="s">
        <v>941</v>
      </c>
      <c r="CK500" s="136" t="s">
        <v>941</v>
      </c>
      <c r="CL500" s="136" t="s">
        <v>941</v>
      </c>
      <c r="CM500" s="136" t="s">
        <v>941</v>
      </c>
      <c r="CN500" s="136" t="s">
        <v>948</v>
      </c>
      <c r="CO500" s="136" t="s">
        <v>540</v>
      </c>
      <c r="CP500" s="136" t="s">
        <v>941</v>
      </c>
      <c r="CQ500" s="136" t="s">
        <v>941</v>
      </c>
      <c r="CR500" s="136" t="s">
        <v>941</v>
      </c>
      <c r="CS500" s="136" t="s">
        <v>941</v>
      </c>
      <c r="CT500" s="136" t="s">
        <v>941</v>
      </c>
      <c r="CU500" s="136" t="s">
        <v>941</v>
      </c>
      <c r="CV500" s="136" t="s">
        <v>941</v>
      </c>
      <c r="CW500" s="136" t="s">
        <v>941</v>
      </c>
      <c r="CX500" s="136" t="s">
        <v>941</v>
      </c>
      <c r="CY500" s="136" t="s">
        <v>941</v>
      </c>
      <c r="CZ500" s="136" t="s">
        <v>941</v>
      </c>
      <c r="DA500" s="136" t="s">
        <v>941</v>
      </c>
      <c r="DB500" s="136" t="s">
        <v>941</v>
      </c>
      <c r="DC500" s="136" t="s">
        <v>941</v>
      </c>
      <c r="DD500" s="136" t="s">
        <v>941</v>
      </c>
      <c r="DE500" s="136" t="s">
        <v>941</v>
      </c>
      <c r="DF500" s="136" t="s">
        <v>941</v>
      </c>
      <c r="DG500" s="136" t="s">
        <v>941</v>
      </c>
      <c r="DH500" s="136" t="s">
        <v>941</v>
      </c>
      <c r="DI500" s="136" t="s">
        <v>941</v>
      </c>
      <c r="DJ500" s="136" t="s">
        <v>1353</v>
      </c>
      <c r="DK500" s="137">
        <v>42809.389687499999</v>
      </c>
      <c r="DL500" s="136" t="s">
        <v>1353</v>
      </c>
      <c r="DM500" s="137">
        <v>42809.389687499999</v>
      </c>
      <c r="DN500" s="133">
        <v>42163.400439814817</v>
      </c>
      <c r="DO500" s="132" t="s">
        <v>1353</v>
      </c>
      <c r="DP500" s="133">
        <v>42163.400439814817</v>
      </c>
    </row>
    <row r="501" spans="1:120" ht="58" x14ac:dyDescent="0.35">
      <c r="A501" s="135">
        <v>503</v>
      </c>
      <c r="B501" s="136" t="s">
        <v>4364</v>
      </c>
      <c r="C501" s="135">
        <v>303</v>
      </c>
      <c r="D501" s="135" t="b">
        <v>1</v>
      </c>
      <c r="E501" s="136" t="s">
        <v>941</v>
      </c>
      <c r="F501" s="136" t="s">
        <v>2610</v>
      </c>
      <c r="G501" s="136" t="s">
        <v>981</v>
      </c>
      <c r="H501" s="136" t="s">
        <v>2611</v>
      </c>
      <c r="I501" s="136" t="s">
        <v>13184</v>
      </c>
      <c r="J501" s="136" t="s">
        <v>2610</v>
      </c>
      <c r="K501" s="136" t="s">
        <v>941</v>
      </c>
      <c r="L501" s="136" t="s">
        <v>2611</v>
      </c>
      <c r="M501" s="136" t="s">
        <v>2611</v>
      </c>
      <c r="N501" s="136" t="s">
        <v>2612</v>
      </c>
      <c r="O501" s="136" t="s">
        <v>13185</v>
      </c>
      <c r="P501" s="136" t="s">
        <v>13186</v>
      </c>
      <c r="Q501" s="136" t="s">
        <v>948</v>
      </c>
      <c r="R501" s="136" t="s">
        <v>948</v>
      </c>
      <c r="S501" s="136" t="s">
        <v>13187</v>
      </c>
      <c r="T501" s="136" t="s">
        <v>13188</v>
      </c>
      <c r="U501" s="136" t="s">
        <v>13189</v>
      </c>
      <c r="V501" s="136" t="s">
        <v>13190</v>
      </c>
      <c r="W501" s="136" t="s">
        <v>13191</v>
      </c>
      <c r="X501" s="136" t="s">
        <v>13192</v>
      </c>
      <c r="Y501" s="136" t="s">
        <v>13193</v>
      </c>
      <c r="Z501" s="136" t="s">
        <v>13194</v>
      </c>
      <c r="AA501" s="136" t="s">
        <v>948</v>
      </c>
      <c r="AB501" s="136" t="s">
        <v>13195</v>
      </c>
      <c r="AC501" s="136" t="s">
        <v>2613</v>
      </c>
      <c r="AD501" s="136" t="s">
        <v>13196</v>
      </c>
      <c r="AE501" s="136" t="s">
        <v>13197</v>
      </c>
      <c r="AF501" s="136" t="s">
        <v>13198</v>
      </c>
      <c r="AG501" s="136" t="s">
        <v>3970</v>
      </c>
      <c r="AH501" s="136" t="s">
        <v>13199</v>
      </c>
      <c r="AI501" s="136" t="s">
        <v>948</v>
      </c>
      <c r="AJ501" s="136" t="s">
        <v>948</v>
      </c>
      <c r="AK501" s="136" t="s">
        <v>948</v>
      </c>
      <c r="AL501" s="136" t="s">
        <v>941</v>
      </c>
      <c r="AM501" s="136" t="s">
        <v>13199</v>
      </c>
      <c r="AN501" s="136" t="s">
        <v>941</v>
      </c>
      <c r="AO501" s="136" t="s">
        <v>941</v>
      </c>
      <c r="AP501" s="136" t="s">
        <v>941</v>
      </c>
      <c r="AQ501" s="136" t="s">
        <v>941</v>
      </c>
      <c r="AR501" s="136" t="s">
        <v>941</v>
      </c>
      <c r="AS501" s="136" t="s">
        <v>941</v>
      </c>
      <c r="AT501" s="136" t="s">
        <v>941</v>
      </c>
      <c r="AU501" s="136" t="s">
        <v>941</v>
      </c>
      <c r="AV501" s="136" t="s">
        <v>941</v>
      </c>
      <c r="AW501" s="136" t="s">
        <v>941</v>
      </c>
      <c r="AX501" s="136" t="s">
        <v>941</v>
      </c>
      <c r="AY501" s="136" t="s">
        <v>941</v>
      </c>
      <c r="AZ501" s="136" t="s">
        <v>941</v>
      </c>
      <c r="BA501" s="136" t="s">
        <v>941</v>
      </c>
      <c r="BB501" s="136" t="s">
        <v>941</v>
      </c>
      <c r="BC501" s="136" t="s">
        <v>941</v>
      </c>
      <c r="BD501" s="136" t="s">
        <v>941</v>
      </c>
      <c r="BE501" s="136" t="s">
        <v>941</v>
      </c>
      <c r="BF501" s="136" t="s">
        <v>941</v>
      </c>
      <c r="BG501" s="136" t="s">
        <v>941</v>
      </c>
      <c r="BH501" s="136" t="s">
        <v>941</v>
      </c>
      <c r="BI501" s="136" t="s">
        <v>941</v>
      </c>
      <c r="BJ501" s="136" t="s">
        <v>941</v>
      </c>
      <c r="BK501" s="136" t="s">
        <v>975</v>
      </c>
      <c r="BL501" s="136" t="s">
        <v>13200</v>
      </c>
      <c r="BM501" s="136" t="s">
        <v>1071</v>
      </c>
      <c r="BN501" s="136" t="s">
        <v>941</v>
      </c>
      <c r="BO501" s="136" t="s">
        <v>941</v>
      </c>
      <c r="BP501" s="136" t="s">
        <v>941</v>
      </c>
      <c r="BQ501" s="136" t="s">
        <v>941</v>
      </c>
      <c r="BR501" s="136" t="s">
        <v>941</v>
      </c>
      <c r="BS501" s="136" t="s">
        <v>941</v>
      </c>
      <c r="BT501" s="136" t="s">
        <v>941</v>
      </c>
      <c r="BU501" s="136" t="s">
        <v>941</v>
      </c>
      <c r="BV501" s="136" t="s">
        <v>941</v>
      </c>
      <c r="BW501" s="136" t="s">
        <v>941</v>
      </c>
      <c r="BX501" s="136" t="s">
        <v>941</v>
      </c>
      <c r="BY501" s="136" t="s">
        <v>941</v>
      </c>
      <c r="BZ501" s="136" t="s">
        <v>941</v>
      </c>
      <c r="CA501" s="136" t="s">
        <v>941</v>
      </c>
      <c r="CB501" s="136" t="s">
        <v>2265</v>
      </c>
      <c r="CC501" s="136" t="s">
        <v>948</v>
      </c>
      <c r="CD501" s="136" t="s">
        <v>941</v>
      </c>
      <c r="CE501" s="136" t="s">
        <v>948</v>
      </c>
      <c r="CF501" s="136" t="s">
        <v>941</v>
      </c>
      <c r="CG501" s="136" t="s">
        <v>948</v>
      </c>
      <c r="CH501" s="136" t="s">
        <v>948</v>
      </c>
      <c r="CI501" s="136" t="s">
        <v>941</v>
      </c>
      <c r="CJ501" s="136" t="s">
        <v>941</v>
      </c>
      <c r="CK501" s="136" t="s">
        <v>941</v>
      </c>
      <c r="CL501" s="136" t="s">
        <v>941</v>
      </c>
      <c r="CM501" s="136" t="s">
        <v>941</v>
      </c>
      <c r="CN501" s="136" t="s">
        <v>948</v>
      </c>
      <c r="CO501" s="136" t="s">
        <v>540</v>
      </c>
      <c r="CP501" s="136" t="s">
        <v>941</v>
      </c>
      <c r="CQ501" s="136" t="s">
        <v>941</v>
      </c>
      <c r="CR501" s="136" t="s">
        <v>941</v>
      </c>
      <c r="CS501" s="136" t="s">
        <v>941</v>
      </c>
      <c r="CT501" s="136" t="s">
        <v>941</v>
      </c>
      <c r="CU501" s="136" t="s">
        <v>941</v>
      </c>
      <c r="CV501" s="136" t="s">
        <v>941</v>
      </c>
      <c r="CW501" s="136" t="s">
        <v>941</v>
      </c>
      <c r="CX501" s="136" t="s">
        <v>941</v>
      </c>
      <c r="CY501" s="136" t="s">
        <v>941</v>
      </c>
      <c r="CZ501" s="136" t="s">
        <v>941</v>
      </c>
      <c r="DA501" s="136" t="s">
        <v>941</v>
      </c>
      <c r="DB501" s="136" t="s">
        <v>941</v>
      </c>
      <c r="DC501" s="136" t="s">
        <v>941</v>
      </c>
      <c r="DD501" s="136" t="s">
        <v>941</v>
      </c>
      <c r="DE501" s="136" t="s">
        <v>941</v>
      </c>
      <c r="DF501" s="136" t="s">
        <v>941</v>
      </c>
      <c r="DG501" s="136" t="s">
        <v>941</v>
      </c>
      <c r="DH501" s="136" t="s">
        <v>941</v>
      </c>
      <c r="DI501" s="136" t="s">
        <v>941</v>
      </c>
      <c r="DJ501" s="136" t="s">
        <v>1353</v>
      </c>
      <c r="DK501" s="137">
        <v>42811.413958333331</v>
      </c>
      <c r="DL501" s="136" t="s">
        <v>1692</v>
      </c>
      <c r="DM501" s="137">
        <v>42831.450613425928</v>
      </c>
      <c r="DN501" s="133">
        <v>42180.585393518515</v>
      </c>
      <c r="DO501" s="132" t="s">
        <v>1692</v>
      </c>
      <c r="DP501" s="133">
        <v>42180.585393518515</v>
      </c>
    </row>
    <row r="502" spans="1:120" ht="43.5" x14ac:dyDescent="0.35">
      <c r="A502" s="135">
        <v>504</v>
      </c>
      <c r="B502" s="136" t="s">
        <v>4364</v>
      </c>
      <c r="C502" s="135">
        <v>402</v>
      </c>
      <c r="D502" s="135" t="b">
        <v>1</v>
      </c>
      <c r="E502" s="136" t="s">
        <v>941</v>
      </c>
      <c r="F502" s="136" t="s">
        <v>4283</v>
      </c>
      <c r="G502" s="136" t="s">
        <v>1037</v>
      </c>
      <c r="H502" s="136" t="s">
        <v>13201</v>
      </c>
      <c r="I502" s="136" t="s">
        <v>13202</v>
      </c>
      <c r="J502" s="136" t="s">
        <v>4283</v>
      </c>
      <c r="K502" s="136" t="s">
        <v>86</v>
      </c>
      <c r="L502" s="136" t="s">
        <v>13201</v>
      </c>
      <c r="M502" s="136" t="s">
        <v>941</v>
      </c>
      <c r="N502" s="136" t="s">
        <v>13203</v>
      </c>
      <c r="O502" s="136" t="s">
        <v>13204</v>
      </c>
      <c r="P502" s="136" t="s">
        <v>4284</v>
      </c>
      <c r="Q502" s="136" t="s">
        <v>948</v>
      </c>
      <c r="R502" s="136" t="s">
        <v>948</v>
      </c>
      <c r="S502" s="136" t="s">
        <v>13205</v>
      </c>
      <c r="T502" s="136" t="s">
        <v>13206</v>
      </c>
      <c r="U502" s="136" t="s">
        <v>13207</v>
      </c>
      <c r="V502" s="136" t="s">
        <v>3144</v>
      </c>
      <c r="W502" s="136" t="s">
        <v>3145</v>
      </c>
      <c r="X502" s="136" t="s">
        <v>3146</v>
      </c>
      <c r="Y502" s="136" t="s">
        <v>13208</v>
      </c>
      <c r="Z502" s="136" t="s">
        <v>13209</v>
      </c>
      <c r="AA502" s="136" t="s">
        <v>13210</v>
      </c>
      <c r="AB502" s="136" t="s">
        <v>13211</v>
      </c>
      <c r="AC502" s="136" t="s">
        <v>13212</v>
      </c>
      <c r="AD502" s="136" t="s">
        <v>13213</v>
      </c>
      <c r="AE502" s="136" t="s">
        <v>13214</v>
      </c>
      <c r="AF502" s="136" t="s">
        <v>13215</v>
      </c>
      <c r="AG502" s="136" t="s">
        <v>987</v>
      </c>
      <c r="AH502" s="136" t="s">
        <v>13216</v>
      </c>
      <c r="AI502" s="136" t="s">
        <v>3025</v>
      </c>
      <c r="AJ502" s="136" t="s">
        <v>948</v>
      </c>
      <c r="AK502" s="136" t="s">
        <v>948</v>
      </c>
      <c r="AL502" s="136" t="s">
        <v>941</v>
      </c>
      <c r="AM502" s="136" t="s">
        <v>13217</v>
      </c>
      <c r="AN502" s="136" t="s">
        <v>941</v>
      </c>
      <c r="AO502" s="136" t="s">
        <v>941</v>
      </c>
      <c r="AP502" s="136" t="s">
        <v>941</v>
      </c>
      <c r="AQ502" s="136" t="s">
        <v>941</v>
      </c>
      <c r="AR502" s="136" t="s">
        <v>941</v>
      </c>
      <c r="AS502" s="136" t="s">
        <v>941</v>
      </c>
      <c r="AT502" s="136" t="s">
        <v>941</v>
      </c>
      <c r="AU502" s="136" t="s">
        <v>941</v>
      </c>
      <c r="AV502" s="136" t="s">
        <v>941</v>
      </c>
      <c r="AW502" s="136" t="s">
        <v>941</v>
      </c>
      <c r="AX502" s="136" t="s">
        <v>941</v>
      </c>
      <c r="AY502" s="136" t="s">
        <v>941</v>
      </c>
      <c r="AZ502" s="136" t="s">
        <v>941</v>
      </c>
      <c r="BA502" s="136" t="s">
        <v>941</v>
      </c>
      <c r="BB502" s="136" t="s">
        <v>941</v>
      </c>
      <c r="BC502" s="136" t="s">
        <v>941</v>
      </c>
      <c r="BD502" s="136" t="s">
        <v>941</v>
      </c>
      <c r="BE502" s="136" t="s">
        <v>941</v>
      </c>
      <c r="BF502" s="136" t="s">
        <v>941</v>
      </c>
      <c r="BG502" s="136" t="s">
        <v>941</v>
      </c>
      <c r="BH502" s="136" t="s">
        <v>941</v>
      </c>
      <c r="BI502" s="136" t="s">
        <v>941</v>
      </c>
      <c r="BJ502" s="136" t="s">
        <v>941</v>
      </c>
      <c r="BK502" s="136" t="s">
        <v>941</v>
      </c>
      <c r="BL502" s="136" t="s">
        <v>941</v>
      </c>
      <c r="BM502" s="136" t="s">
        <v>941</v>
      </c>
      <c r="BN502" s="136" t="s">
        <v>941</v>
      </c>
      <c r="BO502" s="136" t="s">
        <v>941</v>
      </c>
      <c r="BP502" s="136" t="s">
        <v>941</v>
      </c>
      <c r="BQ502" s="136" t="s">
        <v>941</v>
      </c>
      <c r="BR502" s="136" t="s">
        <v>941</v>
      </c>
      <c r="BS502" s="136" t="s">
        <v>941</v>
      </c>
      <c r="BT502" s="136" t="s">
        <v>941</v>
      </c>
      <c r="BU502" s="136" t="s">
        <v>941</v>
      </c>
      <c r="BV502" s="136" t="s">
        <v>941</v>
      </c>
      <c r="BW502" s="136" t="s">
        <v>941</v>
      </c>
      <c r="BX502" s="136" t="s">
        <v>941</v>
      </c>
      <c r="BY502" s="136" t="s">
        <v>941</v>
      </c>
      <c r="BZ502" s="136" t="s">
        <v>941</v>
      </c>
      <c r="CA502" s="136" t="s">
        <v>941</v>
      </c>
      <c r="CB502" s="136" t="s">
        <v>948</v>
      </c>
      <c r="CC502" s="136" t="s">
        <v>948</v>
      </c>
      <c r="CD502" s="136" t="s">
        <v>941</v>
      </c>
      <c r="CE502" s="136" t="s">
        <v>948</v>
      </c>
      <c r="CF502" s="136" t="s">
        <v>941</v>
      </c>
      <c r="CG502" s="136" t="s">
        <v>948</v>
      </c>
      <c r="CH502" s="136" t="s">
        <v>948</v>
      </c>
      <c r="CI502" s="136" t="s">
        <v>941</v>
      </c>
      <c r="CJ502" s="136" t="s">
        <v>941</v>
      </c>
      <c r="CK502" s="136" t="s">
        <v>941</v>
      </c>
      <c r="CL502" s="136" t="s">
        <v>941</v>
      </c>
      <c r="CM502" s="136" t="s">
        <v>941</v>
      </c>
      <c r="CN502" s="136" t="s">
        <v>948</v>
      </c>
      <c r="CO502" s="136" t="s">
        <v>540</v>
      </c>
      <c r="CP502" s="136" t="s">
        <v>941</v>
      </c>
      <c r="CQ502" s="136" t="s">
        <v>941</v>
      </c>
      <c r="CR502" s="136" t="s">
        <v>941</v>
      </c>
      <c r="CS502" s="136" t="s">
        <v>941</v>
      </c>
      <c r="CT502" s="136" t="s">
        <v>941</v>
      </c>
      <c r="CU502" s="136" t="s">
        <v>941</v>
      </c>
      <c r="CV502" s="136" t="s">
        <v>941</v>
      </c>
      <c r="CW502" s="136" t="s">
        <v>941</v>
      </c>
      <c r="CX502" s="136" t="s">
        <v>941</v>
      </c>
      <c r="CY502" s="136" t="s">
        <v>941</v>
      </c>
      <c r="CZ502" s="136" t="s">
        <v>941</v>
      </c>
      <c r="DA502" s="136" t="s">
        <v>941</v>
      </c>
      <c r="DB502" s="136" t="s">
        <v>941</v>
      </c>
      <c r="DC502" s="136" t="s">
        <v>941</v>
      </c>
      <c r="DD502" s="136" t="s">
        <v>941</v>
      </c>
      <c r="DE502" s="136" t="s">
        <v>941</v>
      </c>
      <c r="DF502" s="136" t="s">
        <v>941</v>
      </c>
      <c r="DG502" s="136" t="s">
        <v>941</v>
      </c>
      <c r="DH502" s="136" t="s">
        <v>941</v>
      </c>
      <c r="DI502" s="136" t="s">
        <v>941</v>
      </c>
      <c r="DJ502" s="136" t="s">
        <v>1692</v>
      </c>
      <c r="DK502" s="137">
        <v>42811.458668981482</v>
      </c>
      <c r="DL502" s="136" t="s">
        <v>1692</v>
      </c>
      <c r="DM502" s="137">
        <v>42811.458668981482</v>
      </c>
      <c r="DN502" s="133">
        <v>42213.597025462965</v>
      </c>
      <c r="DO502" s="132" t="s">
        <v>1353</v>
      </c>
      <c r="DP502" s="133">
        <v>42213.597025462965</v>
      </c>
    </row>
    <row r="503" spans="1:120" ht="58" x14ac:dyDescent="0.35">
      <c r="A503" s="135">
        <v>505</v>
      </c>
      <c r="B503" s="136" t="s">
        <v>4364</v>
      </c>
      <c r="C503" s="135">
        <v>169</v>
      </c>
      <c r="D503" s="135" t="b">
        <v>1</v>
      </c>
      <c r="E503" s="136" t="s">
        <v>941</v>
      </c>
      <c r="F503" s="136" t="s">
        <v>4058</v>
      </c>
      <c r="G503" s="136" t="s">
        <v>1135</v>
      </c>
      <c r="H503" s="136" t="s">
        <v>2325</v>
      </c>
      <c r="I503" s="136" t="s">
        <v>12905</v>
      </c>
      <c r="J503" s="136" t="s">
        <v>13218</v>
      </c>
      <c r="K503" s="136" t="s">
        <v>513</v>
      </c>
      <c r="L503" s="136" t="s">
        <v>2325</v>
      </c>
      <c r="M503" s="136" t="s">
        <v>2326</v>
      </c>
      <c r="N503" s="136" t="s">
        <v>13219</v>
      </c>
      <c r="O503" s="136" t="s">
        <v>13220</v>
      </c>
      <c r="P503" s="136" t="s">
        <v>13221</v>
      </c>
      <c r="Q503" s="136" t="s">
        <v>948</v>
      </c>
      <c r="R503" s="136" t="s">
        <v>948</v>
      </c>
      <c r="S503" s="136" t="s">
        <v>13222</v>
      </c>
      <c r="T503" s="136" t="s">
        <v>13223</v>
      </c>
      <c r="U503" s="136" t="s">
        <v>13224</v>
      </c>
      <c r="V503" s="136" t="s">
        <v>948</v>
      </c>
      <c r="W503" s="136" t="s">
        <v>948</v>
      </c>
      <c r="X503" s="136" t="s">
        <v>948</v>
      </c>
      <c r="Y503" s="136" t="s">
        <v>13225</v>
      </c>
      <c r="Z503" s="136" t="s">
        <v>13226</v>
      </c>
      <c r="AA503" s="136" t="s">
        <v>948</v>
      </c>
      <c r="AB503" s="136" t="s">
        <v>13227</v>
      </c>
      <c r="AC503" s="136" t="s">
        <v>1163</v>
      </c>
      <c r="AD503" s="136" t="s">
        <v>13228</v>
      </c>
      <c r="AE503" s="136" t="s">
        <v>13229</v>
      </c>
      <c r="AF503" s="136" t="s">
        <v>13230</v>
      </c>
      <c r="AG503" s="136" t="s">
        <v>4059</v>
      </c>
      <c r="AH503" s="136" t="s">
        <v>13231</v>
      </c>
      <c r="AI503" s="136" t="s">
        <v>948</v>
      </c>
      <c r="AJ503" s="136" t="s">
        <v>13232</v>
      </c>
      <c r="AK503" s="136" t="s">
        <v>948</v>
      </c>
      <c r="AL503" s="136" t="s">
        <v>941</v>
      </c>
      <c r="AM503" s="136" t="s">
        <v>13233</v>
      </c>
      <c r="AN503" s="136" t="s">
        <v>941</v>
      </c>
      <c r="AO503" s="136" t="s">
        <v>941</v>
      </c>
      <c r="AP503" s="136" t="s">
        <v>941</v>
      </c>
      <c r="AQ503" s="136" t="s">
        <v>941</v>
      </c>
      <c r="AR503" s="136" t="s">
        <v>941</v>
      </c>
      <c r="AS503" s="136" t="s">
        <v>941</v>
      </c>
      <c r="AT503" s="136" t="s">
        <v>941</v>
      </c>
      <c r="AU503" s="136" t="s">
        <v>941</v>
      </c>
      <c r="AV503" s="136" t="s">
        <v>941</v>
      </c>
      <c r="AW503" s="136" t="s">
        <v>941</v>
      </c>
      <c r="AX503" s="136" t="s">
        <v>941</v>
      </c>
      <c r="AY503" s="136" t="s">
        <v>941</v>
      </c>
      <c r="AZ503" s="136" t="s">
        <v>941</v>
      </c>
      <c r="BA503" s="136" t="s">
        <v>941</v>
      </c>
      <c r="BB503" s="136" t="s">
        <v>941</v>
      </c>
      <c r="BC503" s="136" t="s">
        <v>941</v>
      </c>
      <c r="BD503" s="136" t="s">
        <v>941</v>
      </c>
      <c r="BE503" s="136" t="s">
        <v>941</v>
      </c>
      <c r="BF503" s="136" t="s">
        <v>941</v>
      </c>
      <c r="BG503" s="136" t="s">
        <v>941</v>
      </c>
      <c r="BH503" s="136" t="s">
        <v>941</v>
      </c>
      <c r="BI503" s="136" t="s">
        <v>941</v>
      </c>
      <c r="BJ503" s="136" t="s">
        <v>941</v>
      </c>
      <c r="BK503" s="136" t="s">
        <v>1150</v>
      </c>
      <c r="BL503" s="136" t="s">
        <v>941</v>
      </c>
      <c r="BM503" s="136" t="s">
        <v>941</v>
      </c>
      <c r="BN503" s="136" t="s">
        <v>941</v>
      </c>
      <c r="BO503" s="136" t="s">
        <v>941</v>
      </c>
      <c r="BP503" s="136" t="s">
        <v>941</v>
      </c>
      <c r="BQ503" s="136" t="s">
        <v>1491</v>
      </c>
      <c r="BR503" s="136" t="s">
        <v>941</v>
      </c>
      <c r="BS503" s="136" t="s">
        <v>941</v>
      </c>
      <c r="BT503" s="136" t="s">
        <v>941</v>
      </c>
      <c r="BU503" s="136" t="s">
        <v>941</v>
      </c>
      <c r="BV503" s="136" t="s">
        <v>941</v>
      </c>
      <c r="BW503" s="136" t="s">
        <v>941</v>
      </c>
      <c r="BX503" s="136" t="s">
        <v>941</v>
      </c>
      <c r="BY503" s="136" t="s">
        <v>941</v>
      </c>
      <c r="BZ503" s="136" t="s">
        <v>941</v>
      </c>
      <c r="CA503" s="136" t="s">
        <v>941</v>
      </c>
      <c r="CB503" s="136" t="s">
        <v>2762</v>
      </c>
      <c r="CC503" s="136" t="s">
        <v>948</v>
      </c>
      <c r="CD503" s="136" t="s">
        <v>941</v>
      </c>
      <c r="CE503" s="136" t="s">
        <v>948</v>
      </c>
      <c r="CF503" s="136" t="s">
        <v>941</v>
      </c>
      <c r="CG503" s="136" t="s">
        <v>948</v>
      </c>
      <c r="CH503" s="136" t="s">
        <v>948</v>
      </c>
      <c r="CI503" s="136" t="s">
        <v>941</v>
      </c>
      <c r="CJ503" s="136" t="s">
        <v>941</v>
      </c>
      <c r="CK503" s="136" t="s">
        <v>941</v>
      </c>
      <c r="CL503" s="136" t="s">
        <v>941</v>
      </c>
      <c r="CM503" s="136" t="s">
        <v>941</v>
      </c>
      <c r="CN503" s="136" t="s">
        <v>948</v>
      </c>
      <c r="CO503" s="136" t="s">
        <v>540</v>
      </c>
      <c r="CP503" s="136" t="s">
        <v>941</v>
      </c>
      <c r="CQ503" s="136" t="s">
        <v>941</v>
      </c>
      <c r="CR503" s="136" t="s">
        <v>941</v>
      </c>
      <c r="CS503" s="136" t="s">
        <v>941</v>
      </c>
      <c r="CT503" s="136" t="s">
        <v>941</v>
      </c>
      <c r="CU503" s="136" t="s">
        <v>941</v>
      </c>
      <c r="CV503" s="136" t="s">
        <v>941</v>
      </c>
      <c r="CW503" s="136" t="s">
        <v>941</v>
      </c>
      <c r="CX503" s="136" t="s">
        <v>941</v>
      </c>
      <c r="CY503" s="136" t="s">
        <v>941</v>
      </c>
      <c r="CZ503" s="136" t="s">
        <v>941</v>
      </c>
      <c r="DA503" s="136" t="s">
        <v>941</v>
      </c>
      <c r="DB503" s="136" t="s">
        <v>941</v>
      </c>
      <c r="DC503" s="136" t="s">
        <v>941</v>
      </c>
      <c r="DD503" s="136" t="s">
        <v>941</v>
      </c>
      <c r="DE503" s="136" t="s">
        <v>941</v>
      </c>
      <c r="DF503" s="136" t="s">
        <v>941</v>
      </c>
      <c r="DG503" s="136" t="s">
        <v>941</v>
      </c>
      <c r="DH503" s="136" t="s">
        <v>941</v>
      </c>
      <c r="DI503" s="136" t="s">
        <v>941</v>
      </c>
      <c r="DJ503" s="136" t="s">
        <v>1692</v>
      </c>
      <c r="DK503" s="137">
        <v>42814.368576388886</v>
      </c>
      <c r="DL503" s="136" t="s">
        <v>1692</v>
      </c>
      <c r="DM503" s="137">
        <v>42849.439525462964</v>
      </c>
      <c r="DN503" s="133">
        <v>42380.369976851849</v>
      </c>
      <c r="DO503" s="132" t="s">
        <v>1353</v>
      </c>
      <c r="DP503" s="133">
        <v>42380.369976851849</v>
      </c>
    </row>
    <row r="504" spans="1:120" ht="43.5" x14ac:dyDescent="0.35">
      <c r="A504" s="135">
        <v>506</v>
      </c>
      <c r="B504" s="136" t="s">
        <v>4364</v>
      </c>
      <c r="C504" s="135">
        <v>233</v>
      </c>
      <c r="D504" s="135" t="b">
        <v>1</v>
      </c>
      <c r="E504" s="136" t="s">
        <v>941</v>
      </c>
      <c r="F504" s="136" t="s">
        <v>2072</v>
      </c>
      <c r="G504" s="136" t="s">
        <v>943</v>
      </c>
      <c r="H504" s="136" t="s">
        <v>2073</v>
      </c>
      <c r="I504" s="136" t="s">
        <v>13234</v>
      </c>
      <c r="J504" s="136" t="s">
        <v>2072</v>
      </c>
      <c r="K504" s="136" t="s">
        <v>446</v>
      </c>
      <c r="L504" s="136" t="s">
        <v>2073</v>
      </c>
      <c r="M504" s="136" t="s">
        <v>2074</v>
      </c>
      <c r="N504" s="136" t="s">
        <v>2075</v>
      </c>
      <c r="O504" s="136" t="s">
        <v>13235</v>
      </c>
      <c r="P504" s="136" t="s">
        <v>13236</v>
      </c>
      <c r="Q504" s="136" t="s">
        <v>13237</v>
      </c>
      <c r="R504" s="136" t="s">
        <v>948</v>
      </c>
      <c r="S504" s="136" t="s">
        <v>13238</v>
      </c>
      <c r="T504" s="136" t="s">
        <v>13239</v>
      </c>
      <c r="U504" s="136" t="s">
        <v>13240</v>
      </c>
      <c r="V504" s="136" t="s">
        <v>2076</v>
      </c>
      <c r="W504" s="136" t="s">
        <v>13241</v>
      </c>
      <c r="X504" s="136" t="s">
        <v>13242</v>
      </c>
      <c r="Y504" s="136" t="s">
        <v>13243</v>
      </c>
      <c r="Z504" s="136" t="s">
        <v>948</v>
      </c>
      <c r="AA504" s="136" t="s">
        <v>13244</v>
      </c>
      <c r="AB504" s="136" t="s">
        <v>13245</v>
      </c>
      <c r="AC504" s="136" t="s">
        <v>948</v>
      </c>
      <c r="AD504" s="136" t="s">
        <v>13245</v>
      </c>
      <c r="AE504" s="136" t="s">
        <v>13246</v>
      </c>
      <c r="AF504" s="136" t="s">
        <v>13247</v>
      </c>
      <c r="AG504" s="136" t="s">
        <v>2079</v>
      </c>
      <c r="AH504" s="136" t="s">
        <v>13248</v>
      </c>
      <c r="AI504" s="136" t="s">
        <v>948</v>
      </c>
      <c r="AJ504" s="136" t="s">
        <v>948</v>
      </c>
      <c r="AK504" s="136" t="s">
        <v>948</v>
      </c>
      <c r="AL504" s="136" t="s">
        <v>941</v>
      </c>
      <c r="AM504" s="136" t="s">
        <v>13248</v>
      </c>
      <c r="AN504" s="136" t="s">
        <v>941</v>
      </c>
      <c r="AO504" s="136" t="s">
        <v>941</v>
      </c>
      <c r="AP504" s="136" t="s">
        <v>941</v>
      </c>
      <c r="AQ504" s="136" t="s">
        <v>941</v>
      </c>
      <c r="AR504" s="136" t="s">
        <v>941</v>
      </c>
      <c r="AS504" s="136" t="s">
        <v>941</v>
      </c>
      <c r="AT504" s="136" t="s">
        <v>941</v>
      </c>
      <c r="AU504" s="136" t="s">
        <v>941</v>
      </c>
      <c r="AV504" s="136" t="s">
        <v>941</v>
      </c>
      <c r="AW504" s="136" t="s">
        <v>941</v>
      </c>
      <c r="AX504" s="136" t="s">
        <v>941</v>
      </c>
      <c r="AY504" s="136" t="s">
        <v>941</v>
      </c>
      <c r="AZ504" s="136" t="s">
        <v>941</v>
      </c>
      <c r="BA504" s="136" t="s">
        <v>941</v>
      </c>
      <c r="BB504" s="136" t="s">
        <v>941</v>
      </c>
      <c r="BC504" s="136" t="s">
        <v>941</v>
      </c>
      <c r="BD504" s="136" t="s">
        <v>941</v>
      </c>
      <c r="BE504" s="136" t="s">
        <v>941</v>
      </c>
      <c r="BF504" s="136" t="s">
        <v>941</v>
      </c>
      <c r="BG504" s="136" t="s">
        <v>941</v>
      </c>
      <c r="BH504" s="136" t="s">
        <v>941</v>
      </c>
      <c r="BI504" s="136" t="s">
        <v>941</v>
      </c>
      <c r="BJ504" s="136" t="s">
        <v>941</v>
      </c>
      <c r="BK504" s="136" t="s">
        <v>941</v>
      </c>
      <c r="BL504" s="136" t="s">
        <v>941</v>
      </c>
      <c r="BM504" s="136" t="s">
        <v>941</v>
      </c>
      <c r="BN504" s="136" t="s">
        <v>941</v>
      </c>
      <c r="BO504" s="136" t="s">
        <v>941</v>
      </c>
      <c r="BP504" s="136" t="s">
        <v>941</v>
      </c>
      <c r="BQ504" s="136" t="s">
        <v>941</v>
      </c>
      <c r="BR504" s="136" t="s">
        <v>941</v>
      </c>
      <c r="BS504" s="136" t="s">
        <v>941</v>
      </c>
      <c r="BT504" s="136" t="s">
        <v>941</v>
      </c>
      <c r="BU504" s="136" t="s">
        <v>941</v>
      </c>
      <c r="BV504" s="136" t="s">
        <v>941</v>
      </c>
      <c r="BW504" s="136" t="s">
        <v>941</v>
      </c>
      <c r="BX504" s="136" t="s">
        <v>941</v>
      </c>
      <c r="BY504" s="136" t="s">
        <v>941</v>
      </c>
      <c r="BZ504" s="136" t="s">
        <v>941</v>
      </c>
      <c r="CA504" s="136" t="s">
        <v>941</v>
      </c>
      <c r="CB504" s="136" t="s">
        <v>948</v>
      </c>
      <c r="CC504" s="136" t="s">
        <v>956</v>
      </c>
      <c r="CD504" s="136" t="s">
        <v>1724</v>
      </c>
      <c r="CE504" s="136" t="s">
        <v>948</v>
      </c>
      <c r="CF504" s="136" t="s">
        <v>941</v>
      </c>
      <c r="CG504" s="136" t="s">
        <v>1724</v>
      </c>
      <c r="CH504" s="136" t="s">
        <v>948</v>
      </c>
      <c r="CI504" s="136" t="s">
        <v>941</v>
      </c>
      <c r="CJ504" s="136" t="s">
        <v>941</v>
      </c>
      <c r="CK504" s="136" t="s">
        <v>941</v>
      </c>
      <c r="CL504" s="136" t="s">
        <v>941</v>
      </c>
      <c r="CM504" s="136" t="s">
        <v>941</v>
      </c>
      <c r="CN504" s="136" t="s">
        <v>948</v>
      </c>
      <c r="CO504" s="136" t="s">
        <v>540</v>
      </c>
      <c r="CP504" s="136" t="s">
        <v>941</v>
      </c>
      <c r="CQ504" s="136" t="s">
        <v>941</v>
      </c>
      <c r="CR504" s="136" t="s">
        <v>941</v>
      </c>
      <c r="CS504" s="136" t="s">
        <v>941</v>
      </c>
      <c r="CT504" s="136" t="s">
        <v>941</v>
      </c>
      <c r="CU504" s="136" t="s">
        <v>941</v>
      </c>
      <c r="CV504" s="136" t="s">
        <v>941</v>
      </c>
      <c r="CW504" s="136" t="s">
        <v>941</v>
      </c>
      <c r="CX504" s="136" t="s">
        <v>941</v>
      </c>
      <c r="CY504" s="136" t="s">
        <v>941</v>
      </c>
      <c r="CZ504" s="136" t="s">
        <v>941</v>
      </c>
      <c r="DA504" s="136" t="s">
        <v>941</v>
      </c>
      <c r="DB504" s="136" t="s">
        <v>941</v>
      </c>
      <c r="DC504" s="136" t="s">
        <v>941</v>
      </c>
      <c r="DD504" s="136" t="s">
        <v>941</v>
      </c>
      <c r="DE504" s="136" t="s">
        <v>941</v>
      </c>
      <c r="DF504" s="136" t="s">
        <v>941</v>
      </c>
      <c r="DG504" s="136" t="s">
        <v>941</v>
      </c>
      <c r="DH504" s="136" t="s">
        <v>941</v>
      </c>
      <c r="DI504" s="136" t="s">
        <v>941</v>
      </c>
      <c r="DJ504" s="136" t="s">
        <v>1692</v>
      </c>
      <c r="DK504" s="137">
        <v>42814.511747685188</v>
      </c>
      <c r="DL504" s="136" t="s">
        <v>1692</v>
      </c>
      <c r="DM504" s="137">
        <v>42814.511747685188</v>
      </c>
      <c r="DN504" s="133">
        <v>42383.577743055554</v>
      </c>
      <c r="DO504" s="132" t="s">
        <v>1353</v>
      </c>
      <c r="DP504" s="133">
        <v>42383.577743055554</v>
      </c>
    </row>
    <row r="505" spans="1:120" ht="43.5" x14ac:dyDescent="0.35">
      <c r="A505" s="135">
        <v>507</v>
      </c>
      <c r="B505" s="136" t="s">
        <v>4364</v>
      </c>
      <c r="C505" s="135">
        <v>532</v>
      </c>
      <c r="D505" s="135" t="b">
        <v>1</v>
      </c>
      <c r="E505" s="136" t="s">
        <v>941</v>
      </c>
      <c r="F505" s="136" t="s">
        <v>13249</v>
      </c>
      <c r="G505" s="136" t="s">
        <v>1859</v>
      </c>
      <c r="H505" s="136" t="s">
        <v>3099</v>
      </c>
      <c r="I505" s="136" t="s">
        <v>13234</v>
      </c>
      <c r="J505" s="136" t="s">
        <v>1480</v>
      </c>
      <c r="K505" s="136" t="s">
        <v>941</v>
      </c>
      <c r="L505" s="136" t="s">
        <v>941</v>
      </c>
      <c r="M505" s="136" t="s">
        <v>941</v>
      </c>
      <c r="N505" s="136" t="s">
        <v>941</v>
      </c>
      <c r="O505" s="136" t="s">
        <v>13250</v>
      </c>
      <c r="P505" s="136" t="s">
        <v>13251</v>
      </c>
      <c r="Q505" s="136" t="s">
        <v>948</v>
      </c>
      <c r="R505" s="136" t="s">
        <v>948</v>
      </c>
      <c r="S505" s="136" t="s">
        <v>13252</v>
      </c>
      <c r="T505" s="136" t="s">
        <v>13253</v>
      </c>
      <c r="U505" s="136" t="s">
        <v>13254</v>
      </c>
      <c r="V505" s="136" t="s">
        <v>948</v>
      </c>
      <c r="W505" s="136" t="s">
        <v>948</v>
      </c>
      <c r="X505" s="136" t="s">
        <v>948</v>
      </c>
      <c r="Y505" s="136" t="s">
        <v>13255</v>
      </c>
      <c r="Z505" s="136" t="s">
        <v>13256</v>
      </c>
      <c r="AA505" s="136" t="s">
        <v>13257</v>
      </c>
      <c r="AB505" s="136" t="s">
        <v>13258</v>
      </c>
      <c r="AC505" s="136" t="s">
        <v>3100</v>
      </c>
      <c r="AD505" s="136" t="s">
        <v>13259</v>
      </c>
      <c r="AE505" s="136" t="s">
        <v>13260</v>
      </c>
      <c r="AF505" s="136" t="s">
        <v>13261</v>
      </c>
      <c r="AG505" s="136" t="s">
        <v>4030</v>
      </c>
      <c r="AH505" s="136" t="s">
        <v>13262</v>
      </c>
      <c r="AI505" s="136" t="s">
        <v>948</v>
      </c>
      <c r="AJ505" s="136" t="s">
        <v>948</v>
      </c>
      <c r="AK505" s="136" t="s">
        <v>948</v>
      </c>
      <c r="AL505" s="136" t="s">
        <v>941</v>
      </c>
      <c r="AM505" s="136" t="s">
        <v>13262</v>
      </c>
      <c r="AN505" s="136" t="s">
        <v>941</v>
      </c>
      <c r="AO505" s="136" t="s">
        <v>941</v>
      </c>
      <c r="AP505" s="136" t="s">
        <v>941</v>
      </c>
      <c r="AQ505" s="136" t="s">
        <v>941</v>
      </c>
      <c r="AR505" s="136" t="s">
        <v>941</v>
      </c>
      <c r="AS505" s="136" t="s">
        <v>941</v>
      </c>
      <c r="AT505" s="136" t="s">
        <v>941</v>
      </c>
      <c r="AU505" s="136" t="s">
        <v>941</v>
      </c>
      <c r="AV505" s="136" t="s">
        <v>941</v>
      </c>
      <c r="AW505" s="136" t="s">
        <v>941</v>
      </c>
      <c r="AX505" s="136" t="s">
        <v>941</v>
      </c>
      <c r="AY505" s="136" t="s">
        <v>941</v>
      </c>
      <c r="AZ505" s="136" t="s">
        <v>941</v>
      </c>
      <c r="BA505" s="136" t="s">
        <v>941</v>
      </c>
      <c r="BB505" s="136" t="s">
        <v>941</v>
      </c>
      <c r="BC505" s="136" t="s">
        <v>941</v>
      </c>
      <c r="BD505" s="136" t="s">
        <v>941</v>
      </c>
      <c r="BE505" s="136" t="s">
        <v>941</v>
      </c>
      <c r="BF505" s="136" t="s">
        <v>941</v>
      </c>
      <c r="BG505" s="136" t="s">
        <v>941</v>
      </c>
      <c r="BH505" s="136" t="s">
        <v>941</v>
      </c>
      <c r="BI505" s="136" t="s">
        <v>941</v>
      </c>
      <c r="BJ505" s="136" t="s">
        <v>941</v>
      </c>
      <c r="BK505" s="136" t="s">
        <v>941</v>
      </c>
      <c r="BL505" s="136" t="s">
        <v>941</v>
      </c>
      <c r="BM505" s="136" t="s">
        <v>941</v>
      </c>
      <c r="BN505" s="136" t="s">
        <v>941</v>
      </c>
      <c r="BO505" s="136" t="s">
        <v>941</v>
      </c>
      <c r="BP505" s="136" t="s">
        <v>941</v>
      </c>
      <c r="BQ505" s="136" t="s">
        <v>941</v>
      </c>
      <c r="BR505" s="136" t="s">
        <v>941</v>
      </c>
      <c r="BS505" s="136" t="s">
        <v>941</v>
      </c>
      <c r="BT505" s="136" t="s">
        <v>941</v>
      </c>
      <c r="BU505" s="136" t="s">
        <v>941</v>
      </c>
      <c r="BV505" s="136" t="s">
        <v>941</v>
      </c>
      <c r="BW505" s="136" t="s">
        <v>941</v>
      </c>
      <c r="BX505" s="136" t="s">
        <v>941</v>
      </c>
      <c r="BY505" s="136" t="s">
        <v>941</v>
      </c>
      <c r="BZ505" s="136" t="s">
        <v>941</v>
      </c>
      <c r="CA505" s="136" t="s">
        <v>941</v>
      </c>
      <c r="CB505" s="136" t="s">
        <v>948</v>
      </c>
      <c r="CC505" s="136" t="s">
        <v>948</v>
      </c>
      <c r="CD505" s="136" t="s">
        <v>941</v>
      </c>
      <c r="CE505" s="136" t="s">
        <v>948</v>
      </c>
      <c r="CF505" s="136" t="s">
        <v>941</v>
      </c>
      <c r="CG505" s="136" t="s">
        <v>948</v>
      </c>
      <c r="CH505" s="136" t="s">
        <v>948</v>
      </c>
      <c r="CI505" s="136" t="s">
        <v>941</v>
      </c>
      <c r="CJ505" s="136" t="s">
        <v>941</v>
      </c>
      <c r="CK505" s="136" t="s">
        <v>941</v>
      </c>
      <c r="CL505" s="136" t="s">
        <v>941</v>
      </c>
      <c r="CM505" s="136" t="s">
        <v>941</v>
      </c>
      <c r="CN505" s="136" t="s">
        <v>948</v>
      </c>
      <c r="CO505" s="136" t="s">
        <v>540</v>
      </c>
      <c r="CP505" s="136" t="s">
        <v>941</v>
      </c>
      <c r="CQ505" s="136" t="s">
        <v>941</v>
      </c>
      <c r="CR505" s="136" t="s">
        <v>941</v>
      </c>
      <c r="CS505" s="136" t="s">
        <v>941</v>
      </c>
      <c r="CT505" s="136" t="s">
        <v>941</v>
      </c>
      <c r="CU505" s="136" t="s">
        <v>941</v>
      </c>
      <c r="CV505" s="136" t="s">
        <v>941</v>
      </c>
      <c r="CW505" s="136" t="s">
        <v>941</v>
      </c>
      <c r="CX505" s="136" t="s">
        <v>941</v>
      </c>
      <c r="CY505" s="136" t="s">
        <v>941</v>
      </c>
      <c r="CZ505" s="136" t="s">
        <v>941</v>
      </c>
      <c r="DA505" s="136" t="s">
        <v>941</v>
      </c>
      <c r="DB505" s="136" t="s">
        <v>941</v>
      </c>
      <c r="DC505" s="136" t="s">
        <v>941</v>
      </c>
      <c r="DD505" s="136" t="s">
        <v>941</v>
      </c>
      <c r="DE505" s="136" t="s">
        <v>941</v>
      </c>
      <c r="DF505" s="136" t="s">
        <v>941</v>
      </c>
      <c r="DG505" s="136" t="s">
        <v>941</v>
      </c>
      <c r="DH505" s="136" t="s">
        <v>941</v>
      </c>
      <c r="DI505" s="136" t="s">
        <v>941</v>
      </c>
      <c r="DJ505" s="136" t="s">
        <v>1692</v>
      </c>
      <c r="DK505" s="137">
        <v>42815.52107638889</v>
      </c>
      <c r="DL505" s="136" t="s">
        <v>1692</v>
      </c>
      <c r="DM505" s="137">
        <v>42815.642592592594</v>
      </c>
      <c r="DN505" s="133">
        <v>42383.601712962962</v>
      </c>
      <c r="DO505" s="132" t="s">
        <v>1353</v>
      </c>
      <c r="DP505" s="133">
        <v>42383.601712962962</v>
      </c>
    </row>
    <row r="506" spans="1:120" ht="58" x14ac:dyDescent="0.35">
      <c r="A506" s="135">
        <v>508</v>
      </c>
      <c r="B506" s="136" t="s">
        <v>4364</v>
      </c>
      <c r="C506" s="135">
        <v>192</v>
      </c>
      <c r="D506" s="135" t="b">
        <v>1</v>
      </c>
      <c r="E506" s="136" t="s">
        <v>941</v>
      </c>
      <c r="F506" s="136" t="s">
        <v>13263</v>
      </c>
      <c r="G506" s="136" t="s">
        <v>981</v>
      </c>
      <c r="H506" s="136" t="s">
        <v>13264</v>
      </c>
      <c r="I506" s="136" t="s">
        <v>13265</v>
      </c>
      <c r="J506" s="136" t="s">
        <v>13263</v>
      </c>
      <c r="K506" s="136" t="s">
        <v>403</v>
      </c>
      <c r="L506" s="136" t="s">
        <v>13264</v>
      </c>
      <c r="M506" s="136" t="s">
        <v>13266</v>
      </c>
      <c r="N506" s="136" t="s">
        <v>13267</v>
      </c>
      <c r="O506" s="136" t="s">
        <v>13268</v>
      </c>
      <c r="P506" s="136" t="s">
        <v>13269</v>
      </c>
      <c r="Q506" s="136" t="s">
        <v>948</v>
      </c>
      <c r="R506" s="136" t="s">
        <v>948</v>
      </c>
      <c r="S506" s="136" t="s">
        <v>13270</v>
      </c>
      <c r="T506" s="136" t="s">
        <v>13271</v>
      </c>
      <c r="U506" s="136" t="s">
        <v>13272</v>
      </c>
      <c r="V506" s="136" t="s">
        <v>13273</v>
      </c>
      <c r="W506" s="136" t="s">
        <v>13274</v>
      </c>
      <c r="X506" s="136" t="s">
        <v>13275</v>
      </c>
      <c r="Y506" s="136" t="s">
        <v>13276</v>
      </c>
      <c r="Z506" s="136" t="s">
        <v>948</v>
      </c>
      <c r="AA506" s="136" t="s">
        <v>13277</v>
      </c>
      <c r="AB506" s="136" t="s">
        <v>13278</v>
      </c>
      <c r="AC506" s="136" t="s">
        <v>948</v>
      </c>
      <c r="AD506" s="136" t="s">
        <v>13278</v>
      </c>
      <c r="AE506" s="136" t="s">
        <v>13279</v>
      </c>
      <c r="AF506" s="136" t="s">
        <v>13280</v>
      </c>
      <c r="AG506" s="136" t="s">
        <v>1715</v>
      </c>
      <c r="AH506" s="136" t="s">
        <v>13281</v>
      </c>
      <c r="AI506" s="136" t="s">
        <v>948</v>
      </c>
      <c r="AJ506" s="136" t="s">
        <v>1722</v>
      </c>
      <c r="AK506" s="136" t="s">
        <v>948</v>
      </c>
      <c r="AL506" s="136" t="s">
        <v>941</v>
      </c>
      <c r="AM506" s="136" t="s">
        <v>13282</v>
      </c>
      <c r="AN506" s="136" t="s">
        <v>941</v>
      </c>
      <c r="AO506" s="136" t="s">
        <v>941</v>
      </c>
      <c r="AP506" s="136" t="s">
        <v>941</v>
      </c>
      <c r="AQ506" s="136" t="s">
        <v>941</v>
      </c>
      <c r="AR506" s="136" t="s">
        <v>941</v>
      </c>
      <c r="AS506" s="136" t="s">
        <v>941</v>
      </c>
      <c r="AT506" s="136" t="s">
        <v>941</v>
      </c>
      <c r="AU506" s="136" t="s">
        <v>941</v>
      </c>
      <c r="AV506" s="136" t="s">
        <v>941</v>
      </c>
      <c r="AW506" s="136" t="s">
        <v>941</v>
      </c>
      <c r="AX506" s="136" t="s">
        <v>941</v>
      </c>
      <c r="AY506" s="136" t="s">
        <v>941</v>
      </c>
      <c r="AZ506" s="136" t="s">
        <v>941</v>
      </c>
      <c r="BA506" s="136" t="s">
        <v>941</v>
      </c>
      <c r="BB506" s="136" t="s">
        <v>941</v>
      </c>
      <c r="BC506" s="136" t="s">
        <v>941</v>
      </c>
      <c r="BD506" s="136" t="s">
        <v>941</v>
      </c>
      <c r="BE506" s="136" t="s">
        <v>941</v>
      </c>
      <c r="BF506" s="136" t="s">
        <v>941</v>
      </c>
      <c r="BG506" s="136" t="s">
        <v>941</v>
      </c>
      <c r="BH506" s="136" t="s">
        <v>941</v>
      </c>
      <c r="BI506" s="136" t="s">
        <v>941</v>
      </c>
      <c r="BJ506" s="136" t="s">
        <v>941</v>
      </c>
      <c r="BK506" s="136" t="s">
        <v>948</v>
      </c>
      <c r="BL506" s="136" t="s">
        <v>948</v>
      </c>
      <c r="BM506" s="136" t="s">
        <v>941</v>
      </c>
      <c r="BN506" s="136" t="s">
        <v>948</v>
      </c>
      <c r="BO506" s="136" t="s">
        <v>948</v>
      </c>
      <c r="BP506" s="136" t="s">
        <v>948</v>
      </c>
      <c r="BQ506" s="136" t="s">
        <v>948</v>
      </c>
      <c r="BR506" s="136" t="s">
        <v>941</v>
      </c>
      <c r="BS506" s="136" t="s">
        <v>941</v>
      </c>
      <c r="BT506" s="136" t="s">
        <v>941</v>
      </c>
      <c r="BU506" s="136" t="s">
        <v>941</v>
      </c>
      <c r="BV506" s="136" t="s">
        <v>941</v>
      </c>
      <c r="BW506" s="136" t="s">
        <v>941</v>
      </c>
      <c r="BX506" s="136" t="s">
        <v>941</v>
      </c>
      <c r="BY506" s="136" t="s">
        <v>941</v>
      </c>
      <c r="BZ506" s="136" t="s">
        <v>941</v>
      </c>
      <c r="CA506" s="136" t="s">
        <v>941</v>
      </c>
      <c r="CB506" s="136" t="s">
        <v>948</v>
      </c>
      <c r="CC506" s="136" t="s">
        <v>948</v>
      </c>
      <c r="CD506" s="136" t="s">
        <v>941</v>
      </c>
      <c r="CE506" s="136" t="s">
        <v>948</v>
      </c>
      <c r="CF506" s="136" t="s">
        <v>941</v>
      </c>
      <c r="CG506" s="136" t="s">
        <v>948</v>
      </c>
      <c r="CH506" s="136" t="s">
        <v>948</v>
      </c>
      <c r="CI506" s="136" t="s">
        <v>941</v>
      </c>
      <c r="CJ506" s="136" t="s">
        <v>941</v>
      </c>
      <c r="CK506" s="136" t="s">
        <v>941</v>
      </c>
      <c r="CL506" s="136" t="s">
        <v>941</v>
      </c>
      <c r="CM506" s="136" t="s">
        <v>941</v>
      </c>
      <c r="CN506" s="136" t="s">
        <v>948</v>
      </c>
      <c r="CO506" s="136" t="s">
        <v>540</v>
      </c>
      <c r="CP506" s="136" t="s">
        <v>941</v>
      </c>
      <c r="CQ506" s="136" t="s">
        <v>941</v>
      </c>
      <c r="CR506" s="136" t="s">
        <v>941</v>
      </c>
      <c r="CS506" s="136" t="s">
        <v>941</v>
      </c>
      <c r="CT506" s="136" t="s">
        <v>941</v>
      </c>
      <c r="CU506" s="136" t="s">
        <v>941</v>
      </c>
      <c r="CV506" s="136" t="s">
        <v>941</v>
      </c>
      <c r="CW506" s="136" t="s">
        <v>941</v>
      </c>
      <c r="CX506" s="136" t="s">
        <v>941</v>
      </c>
      <c r="CY506" s="136" t="s">
        <v>941</v>
      </c>
      <c r="CZ506" s="136" t="s">
        <v>941</v>
      </c>
      <c r="DA506" s="136" t="s">
        <v>941</v>
      </c>
      <c r="DB506" s="136" t="s">
        <v>941</v>
      </c>
      <c r="DC506" s="136" t="s">
        <v>941</v>
      </c>
      <c r="DD506" s="136" t="s">
        <v>941</v>
      </c>
      <c r="DE506" s="136" t="s">
        <v>941</v>
      </c>
      <c r="DF506" s="136" t="s">
        <v>941</v>
      </c>
      <c r="DG506" s="136" t="s">
        <v>941</v>
      </c>
      <c r="DH506" s="136" t="s">
        <v>941</v>
      </c>
      <c r="DI506" s="136" t="s">
        <v>941</v>
      </c>
      <c r="DJ506" s="136" t="s">
        <v>1692</v>
      </c>
      <c r="DK506" s="137">
        <v>42823.521689814814</v>
      </c>
      <c r="DL506" s="136" t="s">
        <v>1692</v>
      </c>
      <c r="DM506" s="137">
        <v>42823.521689814814</v>
      </c>
      <c r="DN506" s="133">
        <v>42383.605798611112</v>
      </c>
      <c r="DO506" s="132" t="s">
        <v>1111</v>
      </c>
      <c r="DP506" s="133">
        <v>42412.514849537038</v>
      </c>
    </row>
    <row r="507" spans="1:120" ht="58" x14ac:dyDescent="0.35">
      <c r="A507" s="135">
        <v>509</v>
      </c>
      <c r="B507" s="136" t="s">
        <v>4364</v>
      </c>
      <c r="C507" s="135">
        <v>441</v>
      </c>
      <c r="D507" s="135" t="b">
        <v>1</v>
      </c>
      <c r="E507" s="136" t="s">
        <v>1196</v>
      </c>
      <c r="F507" s="136" t="s">
        <v>5865</v>
      </c>
      <c r="G507" s="136" t="s">
        <v>13283</v>
      </c>
      <c r="H507" s="136" t="s">
        <v>13284</v>
      </c>
      <c r="I507" s="136" t="s">
        <v>941</v>
      </c>
      <c r="J507" s="136" t="s">
        <v>5865</v>
      </c>
      <c r="K507" s="136" t="s">
        <v>941</v>
      </c>
      <c r="L507" s="136" t="s">
        <v>13284</v>
      </c>
      <c r="M507" s="136" t="s">
        <v>13285</v>
      </c>
      <c r="N507" s="136" t="s">
        <v>13286</v>
      </c>
      <c r="O507" s="136" t="s">
        <v>13287</v>
      </c>
      <c r="P507" s="136" t="s">
        <v>4071</v>
      </c>
      <c r="Q507" s="136" t="s">
        <v>948</v>
      </c>
      <c r="R507" s="136" t="s">
        <v>948</v>
      </c>
      <c r="S507" s="136" t="s">
        <v>13288</v>
      </c>
      <c r="T507" s="136" t="s">
        <v>13289</v>
      </c>
      <c r="U507" s="136" t="s">
        <v>13290</v>
      </c>
      <c r="V507" s="136" t="s">
        <v>948</v>
      </c>
      <c r="W507" s="136" t="s">
        <v>948</v>
      </c>
      <c r="X507" s="136" t="s">
        <v>948</v>
      </c>
      <c r="Y507" s="136" t="s">
        <v>13291</v>
      </c>
      <c r="Z507" s="136" t="s">
        <v>13292</v>
      </c>
      <c r="AA507" s="136" t="s">
        <v>13293</v>
      </c>
      <c r="AB507" s="136" t="s">
        <v>13294</v>
      </c>
      <c r="AC507" s="136" t="s">
        <v>13295</v>
      </c>
      <c r="AD507" s="136" t="s">
        <v>13296</v>
      </c>
      <c r="AE507" s="136" t="s">
        <v>13297</v>
      </c>
      <c r="AF507" s="136" t="s">
        <v>13298</v>
      </c>
      <c r="AG507" s="136" t="s">
        <v>1704</v>
      </c>
      <c r="AH507" s="136" t="s">
        <v>13299</v>
      </c>
      <c r="AI507" s="136" t="s">
        <v>7746</v>
      </c>
      <c r="AJ507" s="136" t="s">
        <v>972</v>
      </c>
      <c r="AK507" s="136" t="s">
        <v>948</v>
      </c>
      <c r="AL507" s="136" t="s">
        <v>941</v>
      </c>
      <c r="AM507" s="136" t="s">
        <v>13300</v>
      </c>
      <c r="AN507" s="136" t="s">
        <v>941</v>
      </c>
      <c r="AO507" s="136" t="s">
        <v>941</v>
      </c>
      <c r="AP507" s="136" t="s">
        <v>941</v>
      </c>
      <c r="AQ507" s="136" t="s">
        <v>941</v>
      </c>
      <c r="AR507" s="136" t="s">
        <v>941</v>
      </c>
      <c r="AS507" s="136" t="s">
        <v>941</v>
      </c>
      <c r="AT507" s="136" t="s">
        <v>941</v>
      </c>
      <c r="AU507" s="136" t="s">
        <v>941</v>
      </c>
      <c r="AV507" s="136" t="s">
        <v>941</v>
      </c>
      <c r="AW507" s="136" t="s">
        <v>941</v>
      </c>
      <c r="AX507" s="136" t="s">
        <v>941</v>
      </c>
      <c r="AY507" s="136" t="s">
        <v>941</v>
      </c>
      <c r="AZ507" s="136" t="s">
        <v>941</v>
      </c>
      <c r="BA507" s="136" t="s">
        <v>941</v>
      </c>
      <c r="BB507" s="136" t="s">
        <v>941</v>
      </c>
      <c r="BC507" s="136" t="s">
        <v>941</v>
      </c>
      <c r="BD507" s="136" t="s">
        <v>941</v>
      </c>
      <c r="BE507" s="136" t="s">
        <v>941</v>
      </c>
      <c r="BF507" s="136" t="s">
        <v>941</v>
      </c>
      <c r="BG507" s="136" t="s">
        <v>941</v>
      </c>
      <c r="BH507" s="136" t="s">
        <v>941</v>
      </c>
      <c r="BI507" s="136" t="s">
        <v>941</v>
      </c>
      <c r="BJ507" s="136" t="s">
        <v>941</v>
      </c>
      <c r="BK507" s="136" t="s">
        <v>2894</v>
      </c>
      <c r="BL507" s="136" t="s">
        <v>941</v>
      </c>
      <c r="BM507" s="136" t="s">
        <v>941</v>
      </c>
      <c r="BN507" s="136" t="s">
        <v>941</v>
      </c>
      <c r="BO507" s="136" t="s">
        <v>941</v>
      </c>
      <c r="BP507" s="136" t="s">
        <v>941</v>
      </c>
      <c r="BQ507" s="136" t="s">
        <v>941</v>
      </c>
      <c r="BR507" s="136" t="s">
        <v>941</v>
      </c>
      <c r="BS507" s="136" t="s">
        <v>941</v>
      </c>
      <c r="BT507" s="136" t="s">
        <v>941</v>
      </c>
      <c r="BU507" s="136" t="s">
        <v>941</v>
      </c>
      <c r="BV507" s="136" t="s">
        <v>941</v>
      </c>
      <c r="BW507" s="136" t="s">
        <v>941</v>
      </c>
      <c r="BX507" s="136" t="s">
        <v>941</v>
      </c>
      <c r="BY507" s="136" t="s">
        <v>941</v>
      </c>
      <c r="BZ507" s="136" t="s">
        <v>941</v>
      </c>
      <c r="CA507" s="136" t="s">
        <v>941</v>
      </c>
      <c r="CB507" s="136" t="s">
        <v>2894</v>
      </c>
      <c r="CC507" s="136" t="s">
        <v>948</v>
      </c>
      <c r="CD507" s="136" t="s">
        <v>941</v>
      </c>
      <c r="CE507" s="136" t="s">
        <v>948</v>
      </c>
      <c r="CF507" s="136" t="s">
        <v>941</v>
      </c>
      <c r="CG507" s="136" t="s">
        <v>948</v>
      </c>
      <c r="CH507" s="136" t="s">
        <v>1227</v>
      </c>
      <c r="CI507" s="136" t="s">
        <v>13301</v>
      </c>
      <c r="CJ507" s="136" t="s">
        <v>13301</v>
      </c>
      <c r="CK507" s="136" t="s">
        <v>948</v>
      </c>
      <c r="CL507" s="136" t="s">
        <v>948</v>
      </c>
      <c r="CM507" s="136" t="s">
        <v>948</v>
      </c>
      <c r="CN507" s="136" t="s">
        <v>13301</v>
      </c>
      <c r="CO507" s="136" t="s">
        <v>13302</v>
      </c>
      <c r="CP507" s="136" t="s">
        <v>941</v>
      </c>
      <c r="CQ507" s="136" t="s">
        <v>941</v>
      </c>
      <c r="CR507" s="136" t="s">
        <v>941</v>
      </c>
      <c r="CS507" s="136" t="s">
        <v>941</v>
      </c>
      <c r="CT507" s="136" t="s">
        <v>941</v>
      </c>
      <c r="CU507" s="136" t="s">
        <v>941</v>
      </c>
      <c r="CV507" s="136" t="s">
        <v>941</v>
      </c>
      <c r="CW507" s="136" t="s">
        <v>941</v>
      </c>
      <c r="CX507" s="136" t="s">
        <v>941</v>
      </c>
      <c r="CY507" s="136" t="s">
        <v>941</v>
      </c>
      <c r="CZ507" s="136" t="s">
        <v>941</v>
      </c>
      <c r="DA507" s="136" t="s">
        <v>941</v>
      </c>
      <c r="DB507" s="136" t="s">
        <v>941</v>
      </c>
      <c r="DC507" s="136" t="s">
        <v>941</v>
      </c>
      <c r="DD507" s="136" t="s">
        <v>941</v>
      </c>
      <c r="DE507" s="136" t="s">
        <v>941</v>
      </c>
      <c r="DF507" s="136" t="s">
        <v>941</v>
      </c>
      <c r="DG507" s="136" t="s">
        <v>941</v>
      </c>
      <c r="DH507" s="136" t="s">
        <v>941</v>
      </c>
      <c r="DI507" s="136" t="s">
        <v>941</v>
      </c>
      <c r="DJ507" s="136" t="s">
        <v>1692</v>
      </c>
      <c r="DK507" s="137">
        <v>42825.660081018519</v>
      </c>
      <c r="DL507" s="136" t="s">
        <v>1692</v>
      </c>
      <c r="DM507" s="137">
        <v>42825.660081018519</v>
      </c>
      <c r="DN507" s="133">
        <v>42383.61383101852</v>
      </c>
      <c r="DO507" s="132" t="s">
        <v>1353</v>
      </c>
      <c r="DP507" s="133">
        <v>42383.61383101852</v>
      </c>
    </row>
    <row r="508" spans="1:120" ht="43.5" x14ac:dyDescent="0.35">
      <c r="A508" s="135">
        <v>510</v>
      </c>
      <c r="B508" s="136" t="s">
        <v>4364</v>
      </c>
      <c r="C508" s="135">
        <v>66</v>
      </c>
      <c r="D508" s="135" t="b">
        <v>1</v>
      </c>
      <c r="E508" s="136" t="s">
        <v>941</v>
      </c>
      <c r="F508" s="136" t="s">
        <v>13303</v>
      </c>
      <c r="G508" s="136" t="s">
        <v>1173</v>
      </c>
      <c r="H508" s="136" t="s">
        <v>1671</v>
      </c>
      <c r="I508" s="136" t="s">
        <v>13304</v>
      </c>
      <c r="J508" s="136" t="s">
        <v>1670</v>
      </c>
      <c r="K508" s="136" t="s">
        <v>941</v>
      </c>
      <c r="L508" s="136" t="s">
        <v>1671</v>
      </c>
      <c r="M508" s="136" t="s">
        <v>4255</v>
      </c>
      <c r="N508" s="136" t="s">
        <v>4256</v>
      </c>
      <c r="O508" s="136" t="s">
        <v>13305</v>
      </c>
      <c r="P508" s="136" t="s">
        <v>13306</v>
      </c>
      <c r="Q508" s="136" t="s">
        <v>13307</v>
      </c>
      <c r="R508" s="136" t="s">
        <v>948</v>
      </c>
      <c r="S508" s="136" t="s">
        <v>13308</v>
      </c>
      <c r="T508" s="136" t="s">
        <v>13309</v>
      </c>
      <c r="U508" s="136" t="s">
        <v>13310</v>
      </c>
      <c r="V508" s="136" t="s">
        <v>13311</v>
      </c>
      <c r="W508" s="136" t="s">
        <v>13312</v>
      </c>
      <c r="X508" s="136" t="s">
        <v>13313</v>
      </c>
      <c r="Y508" s="136" t="s">
        <v>13314</v>
      </c>
      <c r="Z508" s="136" t="s">
        <v>13315</v>
      </c>
      <c r="AA508" s="136" t="s">
        <v>13316</v>
      </c>
      <c r="AB508" s="136" t="s">
        <v>13317</v>
      </c>
      <c r="AC508" s="136" t="s">
        <v>948</v>
      </c>
      <c r="AD508" s="136" t="s">
        <v>13317</v>
      </c>
      <c r="AE508" s="136" t="s">
        <v>13318</v>
      </c>
      <c r="AF508" s="136" t="s">
        <v>13319</v>
      </c>
      <c r="AG508" s="136" t="s">
        <v>987</v>
      </c>
      <c r="AH508" s="136" t="s">
        <v>13320</v>
      </c>
      <c r="AI508" s="136" t="s">
        <v>979</v>
      </c>
      <c r="AJ508" s="136" t="s">
        <v>948</v>
      </c>
      <c r="AK508" s="136" t="s">
        <v>948</v>
      </c>
      <c r="AL508" s="136" t="s">
        <v>941</v>
      </c>
      <c r="AM508" s="136" t="s">
        <v>13321</v>
      </c>
      <c r="AN508" s="136" t="s">
        <v>941</v>
      </c>
      <c r="AO508" s="136" t="s">
        <v>941</v>
      </c>
      <c r="AP508" s="136" t="s">
        <v>941</v>
      </c>
      <c r="AQ508" s="136" t="s">
        <v>941</v>
      </c>
      <c r="AR508" s="136" t="s">
        <v>941</v>
      </c>
      <c r="AS508" s="136" t="s">
        <v>941</v>
      </c>
      <c r="AT508" s="136" t="s">
        <v>941</v>
      </c>
      <c r="AU508" s="136" t="s">
        <v>941</v>
      </c>
      <c r="AV508" s="136" t="s">
        <v>941</v>
      </c>
      <c r="AW508" s="136" t="s">
        <v>941</v>
      </c>
      <c r="AX508" s="136" t="s">
        <v>941</v>
      </c>
      <c r="AY508" s="136" t="s">
        <v>941</v>
      </c>
      <c r="AZ508" s="136" t="s">
        <v>941</v>
      </c>
      <c r="BA508" s="136" t="s">
        <v>941</v>
      </c>
      <c r="BB508" s="136" t="s">
        <v>941</v>
      </c>
      <c r="BC508" s="136" t="s">
        <v>941</v>
      </c>
      <c r="BD508" s="136" t="s">
        <v>941</v>
      </c>
      <c r="BE508" s="136" t="s">
        <v>941</v>
      </c>
      <c r="BF508" s="136" t="s">
        <v>941</v>
      </c>
      <c r="BG508" s="136" t="s">
        <v>941</v>
      </c>
      <c r="BH508" s="136" t="s">
        <v>941</v>
      </c>
      <c r="BI508" s="136" t="s">
        <v>941</v>
      </c>
      <c r="BJ508" s="136" t="s">
        <v>941</v>
      </c>
      <c r="BK508" s="136" t="s">
        <v>941</v>
      </c>
      <c r="BL508" s="136" t="s">
        <v>941</v>
      </c>
      <c r="BM508" s="136" t="s">
        <v>941</v>
      </c>
      <c r="BN508" s="136" t="s">
        <v>941</v>
      </c>
      <c r="BO508" s="136" t="s">
        <v>941</v>
      </c>
      <c r="BP508" s="136" t="s">
        <v>941</v>
      </c>
      <c r="BQ508" s="136" t="s">
        <v>941</v>
      </c>
      <c r="BR508" s="136" t="s">
        <v>941</v>
      </c>
      <c r="BS508" s="136" t="s">
        <v>941</v>
      </c>
      <c r="BT508" s="136" t="s">
        <v>941</v>
      </c>
      <c r="BU508" s="136" t="s">
        <v>941</v>
      </c>
      <c r="BV508" s="136" t="s">
        <v>941</v>
      </c>
      <c r="BW508" s="136" t="s">
        <v>941</v>
      </c>
      <c r="BX508" s="136" t="s">
        <v>941</v>
      </c>
      <c r="BY508" s="136" t="s">
        <v>941</v>
      </c>
      <c r="BZ508" s="136" t="s">
        <v>941</v>
      </c>
      <c r="CA508" s="136" t="s">
        <v>941</v>
      </c>
      <c r="CB508" s="136" t="s">
        <v>948</v>
      </c>
      <c r="CC508" s="136" t="s">
        <v>948</v>
      </c>
      <c r="CD508" s="136" t="s">
        <v>941</v>
      </c>
      <c r="CE508" s="136" t="s">
        <v>948</v>
      </c>
      <c r="CF508" s="136" t="s">
        <v>941</v>
      </c>
      <c r="CG508" s="136" t="s">
        <v>948</v>
      </c>
      <c r="CH508" s="136" t="s">
        <v>948</v>
      </c>
      <c r="CI508" s="136" t="s">
        <v>941</v>
      </c>
      <c r="CJ508" s="136" t="s">
        <v>941</v>
      </c>
      <c r="CK508" s="136" t="s">
        <v>941</v>
      </c>
      <c r="CL508" s="136" t="s">
        <v>941</v>
      </c>
      <c r="CM508" s="136" t="s">
        <v>941</v>
      </c>
      <c r="CN508" s="136" t="s">
        <v>948</v>
      </c>
      <c r="CO508" s="136" t="s">
        <v>540</v>
      </c>
      <c r="CP508" s="136" t="s">
        <v>941</v>
      </c>
      <c r="CQ508" s="136" t="s">
        <v>941</v>
      </c>
      <c r="CR508" s="136" t="s">
        <v>941</v>
      </c>
      <c r="CS508" s="136" t="s">
        <v>941</v>
      </c>
      <c r="CT508" s="136" t="s">
        <v>941</v>
      </c>
      <c r="CU508" s="136" t="s">
        <v>941</v>
      </c>
      <c r="CV508" s="136" t="s">
        <v>941</v>
      </c>
      <c r="CW508" s="136" t="s">
        <v>941</v>
      </c>
      <c r="CX508" s="136" t="s">
        <v>941</v>
      </c>
      <c r="CY508" s="136" t="s">
        <v>941</v>
      </c>
      <c r="CZ508" s="136" t="s">
        <v>941</v>
      </c>
      <c r="DA508" s="136" t="s">
        <v>941</v>
      </c>
      <c r="DB508" s="136" t="s">
        <v>941</v>
      </c>
      <c r="DC508" s="136" t="s">
        <v>941</v>
      </c>
      <c r="DD508" s="136" t="s">
        <v>941</v>
      </c>
      <c r="DE508" s="136" t="s">
        <v>941</v>
      </c>
      <c r="DF508" s="136" t="s">
        <v>941</v>
      </c>
      <c r="DG508" s="136" t="s">
        <v>941</v>
      </c>
      <c r="DH508" s="136" t="s">
        <v>941</v>
      </c>
      <c r="DI508" s="136" t="s">
        <v>941</v>
      </c>
      <c r="DJ508" s="136" t="s">
        <v>1692</v>
      </c>
      <c r="DK508" s="137">
        <v>42828.530219907407</v>
      </c>
      <c r="DL508" s="136" t="s">
        <v>1692</v>
      </c>
      <c r="DM508" s="137">
        <v>42828.530219907407</v>
      </c>
      <c r="DN508" s="133">
        <v>42388.429560185185</v>
      </c>
      <c r="DO508" s="132" t="s">
        <v>1111</v>
      </c>
      <c r="DP508" s="133">
        <v>42412.519259259258</v>
      </c>
    </row>
    <row r="509" spans="1:120" ht="43.5" x14ac:dyDescent="0.35">
      <c r="A509" s="135">
        <v>511</v>
      </c>
      <c r="B509" s="136" t="s">
        <v>4364</v>
      </c>
      <c r="C509" s="135">
        <v>371</v>
      </c>
      <c r="D509" s="135" t="b">
        <v>1</v>
      </c>
      <c r="E509" s="136" t="s">
        <v>941</v>
      </c>
      <c r="F509" s="136" t="s">
        <v>13322</v>
      </c>
      <c r="G509" s="136" t="s">
        <v>1148</v>
      </c>
      <c r="H509" s="136" t="s">
        <v>13323</v>
      </c>
      <c r="I509" s="136" t="s">
        <v>13304</v>
      </c>
      <c r="J509" s="136" t="s">
        <v>941</v>
      </c>
      <c r="K509" s="136" t="s">
        <v>941</v>
      </c>
      <c r="L509" s="136" t="s">
        <v>941</v>
      </c>
      <c r="M509" s="136" t="s">
        <v>941</v>
      </c>
      <c r="N509" s="136" t="s">
        <v>941</v>
      </c>
      <c r="O509" s="136" t="s">
        <v>13324</v>
      </c>
      <c r="P509" s="136" t="s">
        <v>13325</v>
      </c>
      <c r="Q509" s="136" t="s">
        <v>948</v>
      </c>
      <c r="R509" s="136" t="s">
        <v>948</v>
      </c>
      <c r="S509" s="136" t="s">
        <v>13326</v>
      </c>
      <c r="T509" s="136" t="s">
        <v>13327</v>
      </c>
      <c r="U509" s="136" t="s">
        <v>13328</v>
      </c>
      <c r="V509" s="136" t="s">
        <v>948</v>
      </c>
      <c r="W509" s="136" t="s">
        <v>948</v>
      </c>
      <c r="X509" s="136" t="s">
        <v>948</v>
      </c>
      <c r="Y509" s="136" t="s">
        <v>13329</v>
      </c>
      <c r="Z509" s="136" t="s">
        <v>13330</v>
      </c>
      <c r="AA509" s="136" t="s">
        <v>948</v>
      </c>
      <c r="AB509" s="136" t="s">
        <v>13331</v>
      </c>
      <c r="AC509" s="136" t="s">
        <v>13332</v>
      </c>
      <c r="AD509" s="136" t="s">
        <v>13333</v>
      </c>
      <c r="AE509" s="136" t="s">
        <v>13334</v>
      </c>
      <c r="AF509" s="136" t="s">
        <v>13335</v>
      </c>
      <c r="AG509" s="136" t="s">
        <v>1261</v>
      </c>
      <c r="AH509" s="136" t="s">
        <v>13336</v>
      </c>
      <c r="AI509" s="136" t="s">
        <v>2886</v>
      </c>
      <c r="AJ509" s="136" t="s">
        <v>948</v>
      </c>
      <c r="AK509" s="136" t="s">
        <v>948</v>
      </c>
      <c r="AL509" s="136" t="s">
        <v>941</v>
      </c>
      <c r="AM509" s="136" t="s">
        <v>13337</v>
      </c>
      <c r="AN509" s="136" t="s">
        <v>941</v>
      </c>
      <c r="AO509" s="136" t="s">
        <v>941</v>
      </c>
      <c r="AP509" s="136" t="s">
        <v>941</v>
      </c>
      <c r="AQ509" s="136" t="s">
        <v>941</v>
      </c>
      <c r="AR509" s="136" t="s">
        <v>941</v>
      </c>
      <c r="AS509" s="136" t="s">
        <v>941</v>
      </c>
      <c r="AT509" s="136" t="s">
        <v>941</v>
      </c>
      <c r="AU509" s="136" t="s">
        <v>941</v>
      </c>
      <c r="AV509" s="136" t="s">
        <v>941</v>
      </c>
      <c r="AW509" s="136" t="s">
        <v>941</v>
      </c>
      <c r="AX509" s="136" t="s">
        <v>941</v>
      </c>
      <c r="AY509" s="136" t="s">
        <v>941</v>
      </c>
      <c r="AZ509" s="136" t="s">
        <v>941</v>
      </c>
      <c r="BA509" s="136" t="s">
        <v>941</v>
      </c>
      <c r="BB509" s="136" t="s">
        <v>941</v>
      </c>
      <c r="BC509" s="136" t="s">
        <v>941</v>
      </c>
      <c r="BD509" s="136" t="s">
        <v>941</v>
      </c>
      <c r="BE509" s="136" t="s">
        <v>941</v>
      </c>
      <c r="BF509" s="136" t="s">
        <v>941</v>
      </c>
      <c r="BG509" s="136" t="s">
        <v>941</v>
      </c>
      <c r="BH509" s="136" t="s">
        <v>941</v>
      </c>
      <c r="BI509" s="136" t="s">
        <v>941</v>
      </c>
      <c r="BJ509" s="136" t="s">
        <v>941</v>
      </c>
      <c r="BK509" s="136" t="s">
        <v>941</v>
      </c>
      <c r="BL509" s="136" t="s">
        <v>941</v>
      </c>
      <c r="BM509" s="136" t="s">
        <v>941</v>
      </c>
      <c r="BN509" s="136" t="s">
        <v>941</v>
      </c>
      <c r="BO509" s="136" t="s">
        <v>941</v>
      </c>
      <c r="BP509" s="136" t="s">
        <v>941</v>
      </c>
      <c r="BQ509" s="136" t="s">
        <v>941</v>
      </c>
      <c r="BR509" s="136" t="s">
        <v>941</v>
      </c>
      <c r="BS509" s="136" t="s">
        <v>941</v>
      </c>
      <c r="BT509" s="136" t="s">
        <v>941</v>
      </c>
      <c r="BU509" s="136" t="s">
        <v>941</v>
      </c>
      <c r="BV509" s="136" t="s">
        <v>941</v>
      </c>
      <c r="BW509" s="136" t="s">
        <v>941</v>
      </c>
      <c r="BX509" s="136" t="s">
        <v>941</v>
      </c>
      <c r="BY509" s="136" t="s">
        <v>941</v>
      </c>
      <c r="BZ509" s="136" t="s">
        <v>941</v>
      </c>
      <c r="CA509" s="136" t="s">
        <v>941</v>
      </c>
      <c r="CB509" s="136" t="s">
        <v>948</v>
      </c>
      <c r="CC509" s="136" t="s">
        <v>948</v>
      </c>
      <c r="CD509" s="136" t="s">
        <v>941</v>
      </c>
      <c r="CE509" s="136" t="s">
        <v>948</v>
      </c>
      <c r="CF509" s="136" t="s">
        <v>941</v>
      </c>
      <c r="CG509" s="136" t="s">
        <v>948</v>
      </c>
      <c r="CH509" s="136" t="s">
        <v>948</v>
      </c>
      <c r="CI509" s="136" t="s">
        <v>941</v>
      </c>
      <c r="CJ509" s="136" t="s">
        <v>941</v>
      </c>
      <c r="CK509" s="136" t="s">
        <v>941</v>
      </c>
      <c r="CL509" s="136" t="s">
        <v>941</v>
      </c>
      <c r="CM509" s="136" t="s">
        <v>941</v>
      </c>
      <c r="CN509" s="136" t="s">
        <v>948</v>
      </c>
      <c r="CO509" s="136" t="s">
        <v>540</v>
      </c>
      <c r="CP509" s="136" t="s">
        <v>941</v>
      </c>
      <c r="CQ509" s="136" t="s">
        <v>941</v>
      </c>
      <c r="CR509" s="136" t="s">
        <v>941</v>
      </c>
      <c r="CS509" s="136" t="s">
        <v>941</v>
      </c>
      <c r="CT509" s="136" t="s">
        <v>941</v>
      </c>
      <c r="CU509" s="136" t="s">
        <v>941</v>
      </c>
      <c r="CV509" s="136" t="s">
        <v>941</v>
      </c>
      <c r="CW509" s="136" t="s">
        <v>941</v>
      </c>
      <c r="CX509" s="136" t="s">
        <v>941</v>
      </c>
      <c r="CY509" s="136" t="s">
        <v>941</v>
      </c>
      <c r="CZ509" s="136" t="s">
        <v>941</v>
      </c>
      <c r="DA509" s="136" t="s">
        <v>941</v>
      </c>
      <c r="DB509" s="136" t="s">
        <v>941</v>
      </c>
      <c r="DC509" s="136" t="s">
        <v>941</v>
      </c>
      <c r="DD509" s="136" t="s">
        <v>941</v>
      </c>
      <c r="DE509" s="136" t="s">
        <v>941</v>
      </c>
      <c r="DF509" s="136" t="s">
        <v>941</v>
      </c>
      <c r="DG509" s="136" t="s">
        <v>941</v>
      </c>
      <c r="DH509" s="136" t="s">
        <v>941</v>
      </c>
      <c r="DI509" s="136" t="s">
        <v>941</v>
      </c>
      <c r="DJ509" s="136" t="s">
        <v>1692</v>
      </c>
      <c r="DK509" s="137">
        <v>42828.677372685182</v>
      </c>
      <c r="DL509" s="136" t="s">
        <v>1692</v>
      </c>
      <c r="DM509" s="137">
        <v>42828.677372685182</v>
      </c>
      <c r="DN509" s="133">
        <v>42388.458009259259</v>
      </c>
      <c r="DO509" s="132" t="s">
        <v>1692</v>
      </c>
      <c r="DP509" s="133">
        <v>42388.458009259259</v>
      </c>
    </row>
    <row r="510" spans="1:120" ht="43.5" x14ac:dyDescent="0.35">
      <c r="A510" s="135">
        <v>512</v>
      </c>
      <c r="B510" s="136" t="s">
        <v>4364</v>
      </c>
      <c r="C510" s="135">
        <v>416</v>
      </c>
      <c r="D510" s="135" t="b">
        <v>1</v>
      </c>
      <c r="E510" s="136" t="s">
        <v>941</v>
      </c>
      <c r="F510" s="136" t="s">
        <v>4265</v>
      </c>
      <c r="G510" s="136" t="s">
        <v>943</v>
      </c>
      <c r="H510" s="136" t="s">
        <v>4266</v>
      </c>
      <c r="I510" s="136" t="s">
        <v>13338</v>
      </c>
      <c r="J510" s="136" t="s">
        <v>941</v>
      </c>
      <c r="K510" s="136" t="s">
        <v>941</v>
      </c>
      <c r="L510" s="136" t="s">
        <v>941</v>
      </c>
      <c r="M510" s="136" t="s">
        <v>941</v>
      </c>
      <c r="N510" s="136" t="s">
        <v>4267</v>
      </c>
      <c r="O510" s="136" t="s">
        <v>13339</v>
      </c>
      <c r="P510" s="136" t="s">
        <v>13340</v>
      </c>
      <c r="Q510" s="136" t="s">
        <v>948</v>
      </c>
      <c r="R510" s="136" t="s">
        <v>948</v>
      </c>
      <c r="S510" s="136" t="s">
        <v>13341</v>
      </c>
      <c r="T510" s="136" t="s">
        <v>13342</v>
      </c>
      <c r="U510" s="136" t="s">
        <v>13343</v>
      </c>
      <c r="V510" s="136" t="s">
        <v>4268</v>
      </c>
      <c r="W510" s="136" t="s">
        <v>13344</v>
      </c>
      <c r="X510" s="136" t="s">
        <v>13345</v>
      </c>
      <c r="Y510" s="136" t="s">
        <v>6520</v>
      </c>
      <c r="Z510" s="136" t="s">
        <v>13346</v>
      </c>
      <c r="AA510" s="136" t="s">
        <v>948</v>
      </c>
      <c r="AB510" s="136" t="s">
        <v>13347</v>
      </c>
      <c r="AC510" s="136" t="s">
        <v>948</v>
      </c>
      <c r="AD510" s="136" t="s">
        <v>13347</v>
      </c>
      <c r="AE510" s="136" t="s">
        <v>13348</v>
      </c>
      <c r="AF510" s="136" t="s">
        <v>13349</v>
      </c>
      <c r="AG510" s="136" t="s">
        <v>1833</v>
      </c>
      <c r="AH510" s="136" t="s">
        <v>13350</v>
      </c>
      <c r="AI510" s="136" t="s">
        <v>1549</v>
      </c>
      <c r="AJ510" s="136" t="s">
        <v>1683</v>
      </c>
      <c r="AK510" s="136" t="s">
        <v>948</v>
      </c>
      <c r="AL510" s="136" t="s">
        <v>941</v>
      </c>
      <c r="AM510" s="136" t="s">
        <v>13351</v>
      </c>
      <c r="AN510" s="136" t="s">
        <v>941</v>
      </c>
      <c r="AO510" s="136" t="s">
        <v>941</v>
      </c>
      <c r="AP510" s="136" t="s">
        <v>941</v>
      </c>
      <c r="AQ510" s="136" t="s">
        <v>941</v>
      </c>
      <c r="AR510" s="136" t="s">
        <v>941</v>
      </c>
      <c r="AS510" s="136" t="s">
        <v>941</v>
      </c>
      <c r="AT510" s="136" t="s">
        <v>941</v>
      </c>
      <c r="AU510" s="136" t="s">
        <v>941</v>
      </c>
      <c r="AV510" s="136" t="s">
        <v>941</v>
      </c>
      <c r="AW510" s="136" t="s">
        <v>941</v>
      </c>
      <c r="AX510" s="136" t="s">
        <v>941</v>
      </c>
      <c r="AY510" s="136" t="s">
        <v>941</v>
      </c>
      <c r="AZ510" s="136" t="s">
        <v>941</v>
      </c>
      <c r="BA510" s="136" t="s">
        <v>941</v>
      </c>
      <c r="BB510" s="136" t="s">
        <v>941</v>
      </c>
      <c r="BC510" s="136" t="s">
        <v>941</v>
      </c>
      <c r="BD510" s="136" t="s">
        <v>941</v>
      </c>
      <c r="BE510" s="136" t="s">
        <v>941</v>
      </c>
      <c r="BF510" s="136" t="s">
        <v>941</v>
      </c>
      <c r="BG510" s="136" t="s">
        <v>941</v>
      </c>
      <c r="BH510" s="136" t="s">
        <v>941</v>
      </c>
      <c r="BI510" s="136" t="s">
        <v>941</v>
      </c>
      <c r="BJ510" s="136" t="s">
        <v>941</v>
      </c>
      <c r="BK510" s="136" t="s">
        <v>941</v>
      </c>
      <c r="BL510" s="136" t="s">
        <v>941</v>
      </c>
      <c r="BM510" s="136" t="s">
        <v>941</v>
      </c>
      <c r="BN510" s="136" t="s">
        <v>941</v>
      </c>
      <c r="BO510" s="136" t="s">
        <v>941</v>
      </c>
      <c r="BP510" s="136" t="s">
        <v>941</v>
      </c>
      <c r="BQ510" s="136" t="s">
        <v>941</v>
      </c>
      <c r="BR510" s="136" t="s">
        <v>941</v>
      </c>
      <c r="BS510" s="136" t="s">
        <v>941</v>
      </c>
      <c r="BT510" s="136" t="s">
        <v>941</v>
      </c>
      <c r="BU510" s="136" t="s">
        <v>941</v>
      </c>
      <c r="BV510" s="136" t="s">
        <v>941</v>
      </c>
      <c r="BW510" s="136" t="s">
        <v>941</v>
      </c>
      <c r="BX510" s="136" t="s">
        <v>941</v>
      </c>
      <c r="BY510" s="136" t="s">
        <v>941</v>
      </c>
      <c r="BZ510" s="136" t="s">
        <v>941</v>
      </c>
      <c r="CA510" s="136" t="s">
        <v>941</v>
      </c>
      <c r="CB510" s="136" t="s">
        <v>948</v>
      </c>
      <c r="CC510" s="136" t="s">
        <v>948</v>
      </c>
      <c r="CD510" s="136" t="s">
        <v>941</v>
      </c>
      <c r="CE510" s="136" t="s">
        <v>948</v>
      </c>
      <c r="CF510" s="136" t="s">
        <v>941</v>
      </c>
      <c r="CG510" s="136" t="s">
        <v>948</v>
      </c>
      <c r="CH510" s="136" t="s">
        <v>948</v>
      </c>
      <c r="CI510" s="136" t="s">
        <v>941</v>
      </c>
      <c r="CJ510" s="136" t="s">
        <v>941</v>
      </c>
      <c r="CK510" s="136" t="s">
        <v>941</v>
      </c>
      <c r="CL510" s="136" t="s">
        <v>941</v>
      </c>
      <c r="CM510" s="136" t="s">
        <v>941</v>
      </c>
      <c r="CN510" s="136" t="s">
        <v>948</v>
      </c>
      <c r="CO510" s="136" t="s">
        <v>540</v>
      </c>
      <c r="CP510" s="136" t="s">
        <v>941</v>
      </c>
      <c r="CQ510" s="136" t="s">
        <v>941</v>
      </c>
      <c r="CR510" s="136" t="s">
        <v>941</v>
      </c>
      <c r="CS510" s="136" t="s">
        <v>941</v>
      </c>
      <c r="CT510" s="136" t="s">
        <v>941</v>
      </c>
      <c r="CU510" s="136" t="s">
        <v>941</v>
      </c>
      <c r="CV510" s="136" t="s">
        <v>941</v>
      </c>
      <c r="CW510" s="136" t="s">
        <v>941</v>
      </c>
      <c r="CX510" s="136" t="s">
        <v>941</v>
      </c>
      <c r="CY510" s="136" t="s">
        <v>941</v>
      </c>
      <c r="CZ510" s="136" t="s">
        <v>941</v>
      </c>
      <c r="DA510" s="136" t="s">
        <v>941</v>
      </c>
      <c r="DB510" s="136" t="s">
        <v>941</v>
      </c>
      <c r="DC510" s="136" t="s">
        <v>941</v>
      </c>
      <c r="DD510" s="136" t="s">
        <v>941</v>
      </c>
      <c r="DE510" s="136" t="s">
        <v>941</v>
      </c>
      <c r="DF510" s="136" t="s">
        <v>941</v>
      </c>
      <c r="DG510" s="136" t="s">
        <v>941</v>
      </c>
      <c r="DH510" s="136" t="s">
        <v>941</v>
      </c>
      <c r="DI510" s="136" t="s">
        <v>941</v>
      </c>
      <c r="DJ510" s="136" t="s">
        <v>1353</v>
      </c>
      <c r="DK510" s="137">
        <v>42829.393437500003</v>
      </c>
      <c r="DL510" s="136" t="s">
        <v>1353</v>
      </c>
      <c r="DM510" s="137">
        <v>42829.393437500003</v>
      </c>
      <c r="DN510" s="133">
        <v>42389.460694444446</v>
      </c>
      <c r="DO510" s="132" t="s">
        <v>1111</v>
      </c>
      <c r="DP510" s="133">
        <v>42412.527268518519</v>
      </c>
    </row>
    <row r="511" spans="1:120" ht="58" x14ac:dyDescent="0.35">
      <c r="A511" s="135">
        <v>513</v>
      </c>
      <c r="B511" s="136" t="s">
        <v>4364</v>
      </c>
      <c r="C511" s="135">
        <v>33</v>
      </c>
      <c r="D511" s="135" t="b">
        <v>1</v>
      </c>
      <c r="E511" s="136" t="s">
        <v>941</v>
      </c>
      <c r="F511" s="136" t="s">
        <v>3132</v>
      </c>
      <c r="G511" s="136" t="s">
        <v>943</v>
      </c>
      <c r="H511" s="136" t="s">
        <v>3133</v>
      </c>
      <c r="I511" s="136" t="s">
        <v>13352</v>
      </c>
      <c r="J511" s="136" t="s">
        <v>3132</v>
      </c>
      <c r="K511" s="136" t="s">
        <v>41</v>
      </c>
      <c r="L511" s="136" t="s">
        <v>3133</v>
      </c>
      <c r="M511" s="136" t="s">
        <v>13353</v>
      </c>
      <c r="N511" s="136" t="s">
        <v>3134</v>
      </c>
      <c r="O511" s="136" t="s">
        <v>13354</v>
      </c>
      <c r="P511" s="136" t="s">
        <v>13355</v>
      </c>
      <c r="Q511" s="136" t="s">
        <v>13356</v>
      </c>
      <c r="R511" s="136" t="s">
        <v>948</v>
      </c>
      <c r="S511" s="136" t="s">
        <v>13357</v>
      </c>
      <c r="T511" s="136" t="s">
        <v>13358</v>
      </c>
      <c r="U511" s="136" t="s">
        <v>13359</v>
      </c>
      <c r="V511" s="136" t="s">
        <v>13360</v>
      </c>
      <c r="W511" s="136" t="s">
        <v>13361</v>
      </c>
      <c r="X511" s="136" t="s">
        <v>13362</v>
      </c>
      <c r="Y511" s="136" t="s">
        <v>13363</v>
      </c>
      <c r="Z511" s="136" t="s">
        <v>13364</v>
      </c>
      <c r="AA511" s="136" t="s">
        <v>13365</v>
      </c>
      <c r="AB511" s="136" t="s">
        <v>13366</v>
      </c>
      <c r="AC511" s="136" t="s">
        <v>13367</v>
      </c>
      <c r="AD511" s="136" t="s">
        <v>13368</v>
      </c>
      <c r="AE511" s="136" t="s">
        <v>13369</v>
      </c>
      <c r="AF511" s="136" t="s">
        <v>13370</v>
      </c>
      <c r="AG511" s="136" t="s">
        <v>1475</v>
      </c>
      <c r="AH511" s="136" t="s">
        <v>13371</v>
      </c>
      <c r="AI511" s="136" t="s">
        <v>13372</v>
      </c>
      <c r="AJ511" s="136" t="s">
        <v>1184</v>
      </c>
      <c r="AK511" s="136" t="s">
        <v>1877</v>
      </c>
      <c r="AL511" s="136" t="s">
        <v>941</v>
      </c>
      <c r="AM511" s="136" t="s">
        <v>13373</v>
      </c>
      <c r="AN511" s="136" t="s">
        <v>941</v>
      </c>
      <c r="AO511" s="136" t="s">
        <v>941</v>
      </c>
      <c r="AP511" s="136" t="s">
        <v>941</v>
      </c>
      <c r="AQ511" s="136" t="s">
        <v>941</v>
      </c>
      <c r="AR511" s="136" t="s">
        <v>941</v>
      </c>
      <c r="AS511" s="136" t="s">
        <v>941</v>
      </c>
      <c r="AT511" s="136" t="s">
        <v>941</v>
      </c>
      <c r="AU511" s="136" t="s">
        <v>941</v>
      </c>
      <c r="AV511" s="136" t="s">
        <v>941</v>
      </c>
      <c r="AW511" s="136" t="s">
        <v>941</v>
      </c>
      <c r="AX511" s="136" t="s">
        <v>941</v>
      </c>
      <c r="AY511" s="136" t="s">
        <v>941</v>
      </c>
      <c r="AZ511" s="136" t="s">
        <v>941</v>
      </c>
      <c r="BA511" s="136" t="s">
        <v>941</v>
      </c>
      <c r="BB511" s="136" t="s">
        <v>941</v>
      </c>
      <c r="BC511" s="136" t="s">
        <v>941</v>
      </c>
      <c r="BD511" s="136" t="s">
        <v>941</v>
      </c>
      <c r="BE511" s="136" t="s">
        <v>941</v>
      </c>
      <c r="BF511" s="136" t="s">
        <v>941</v>
      </c>
      <c r="BG511" s="136" t="s">
        <v>941</v>
      </c>
      <c r="BH511" s="136" t="s">
        <v>941</v>
      </c>
      <c r="BI511" s="136" t="s">
        <v>941</v>
      </c>
      <c r="BJ511" s="136" t="s">
        <v>941</v>
      </c>
      <c r="BK511" s="136" t="s">
        <v>941</v>
      </c>
      <c r="BL511" s="136" t="s">
        <v>941</v>
      </c>
      <c r="BM511" s="136" t="s">
        <v>941</v>
      </c>
      <c r="BN511" s="136" t="s">
        <v>941</v>
      </c>
      <c r="BO511" s="136" t="s">
        <v>941</v>
      </c>
      <c r="BP511" s="136" t="s">
        <v>941</v>
      </c>
      <c r="BQ511" s="136" t="s">
        <v>941</v>
      </c>
      <c r="BR511" s="136" t="s">
        <v>941</v>
      </c>
      <c r="BS511" s="136" t="s">
        <v>941</v>
      </c>
      <c r="BT511" s="136" t="s">
        <v>941</v>
      </c>
      <c r="BU511" s="136" t="s">
        <v>941</v>
      </c>
      <c r="BV511" s="136" t="s">
        <v>941</v>
      </c>
      <c r="BW511" s="136" t="s">
        <v>941</v>
      </c>
      <c r="BX511" s="136" t="s">
        <v>941</v>
      </c>
      <c r="BY511" s="136" t="s">
        <v>941</v>
      </c>
      <c r="BZ511" s="136" t="s">
        <v>941</v>
      </c>
      <c r="CA511" s="136" t="s">
        <v>941</v>
      </c>
      <c r="CB511" s="136" t="s">
        <v>948</v>
      </c>
      <c r="CC511" s="136" t="s">
        <v>948</v>
      </c>
      <c r="CD511" s="136" t="s">
        <v>941</v>
      </c>
      <c r="CE511" s="136" t="s">
        <v>948</v>
      </c>
      <c r="CF511" s="136" t="s">
        <v>941</v>
      </c>
      <c r="CG511" s="136" t="s">
        <v>948</v>
      </c>
      <c r="CH511" s="136" t="s">
        <v>948</v>
      </c>
      <c r="CI511" s="136" t="s">
        <v>941</v>
      </c>
      <c r="CJ511" s="136" t="s">
        <v>941</v>
      </c>
      <c r="CK511" s="136" t="s">
        <v>941</v>
      </c>
      <c r="CL511" s="136" t="s">
        <v>941</v>
      </c>
      <c r="CM511" s="136" t="s">
        <v>941</v>
      </c>
      <c r="CN511" s="136" t="s">
        <v>948</v>
      </c>
      <c r="CO511" s="136" t="s">
        <v>540</v>
      </c>
      <c r="CP511" s="136" t="s">
        <v>941</v>
      </c>
      <c r="CQ511" s="136" t="s">
        <v>941</v>
      </c>
      <c r="CR511" s="136" t="s">
        <v>941</v>
      </c>
      <c r="CS511" s="136" t="s">
        <v>941</v>
      </c>
      <c r="CT511" s="136" t="s">
        <v>941</v>
      </c>
      <c r="CU511" s="136" t="s">
        <v>941</v>
      </c>
      <c r="CV511" s="136" t="s">
        <v>941</v>
      </c>
      <c r="CW511" s="136" t="s">
        <v>941</v>
      </c>
      <c r="CX511" s="136" t="s">
        <v>941</v>
      </c>
      <c r="CY511" s="136" t="s">
        <v>941</v>
      </c>
      <c r="CZ511" s="136" t="s">
        <v>941</v>
      </c>
      <c r="DA511" s="136" t="s">
        <v>941</v>
      </c>
      <c r="DB511" s="136" t="s">
        <v>941</v>
      </c>
      <c r="DC511" s="136" t="s">
        <v>941</v>
      </c>
      <c r="DD511" s="136" t="s">
        <v>941</v>
      </c>
      <c r="DE511" s="136" t="s">
        <v>941</v>
      </c>
      <c r="DF511" s="136" t="s">
        <v>941</v>
      </c>
      <c r="DG511" s="136" t="s">
        <v>941</v>
      </c>
      <c r="DH511" s="136" t="s">
        <v>941</v>
      </c>
      <c r="DI511" s="136" t="s">
        <v>941</v>
      </c>
      <c r="DJ511" s="136" t="s">
        <v>1692</v>
      </c>
      <c r="DK511" s="137">
        <v>42831.57916666667</v>
      </c>
      <c r="DL511" s="136" t="s">
        <v>1692</v>
      </c>
      <c r="DM511" s="137">
        <v>42831.57916666667</v>
      </c>
      <c r="DN511" s="133">
        <v>42390.473252314812</v>
      </c>
      <c r="DO511" s="132" t="s">
        <v>1111</v>
      </c>
      <c r="DP511" s="133">
        <v>42412.578981481478</v>
      </c>
    </row>
    <row r="512" spans="1:120" ht="58" x14ac:dyDescent="0.35">
      <c r="A512" s="135">
        <v>514</v>
      </c>
      <c r="B512" s="136" t="s">
        <v>4364</v>
      </c>
      <c r="C512" s="135">
        <v>317</v>
      </c>
      <c r="D512" s="135" t="b">
        <v>1</v>
      </c>
      <c r="E512" s="136" t="s">
        <v>941</v>
      </c>
      <c r="F512" s="136" t="s">
        <v>13374</v>
      </c>
      <c r="G512" s="136" t="s">
        <v>1064</v>
      </c>
      <c r="H512" s="136" t="s">
        <v>3156</v>
      </c>
      <c r="I512" s="136" t="s">
        <v>13352</v>
      </c>
      <c r="J512" s="136" t="s">
        <v>13375</v>
      </c>
      <c r="K512" s="136" t="s">
        <v>396</v>
      </c>
      <c r="L512" s="136" t="s">
        <v>3156</v>
      </c>
      <c r="M512" s="136" t="s">
        <v>3157</v>
      </c>
      <c r="N512" s="136" t="s">
        <v>13376</v>
      </c>
      <c r="O512" s="136" t="s">
        <v>13377</v>
      </c>
      <c r="P512" s="136" t="s">
        <v>13378</v>
      </c>
      <c r="Q512" s="136" t="s">
        <v>3791</v>
      </c>
      <c r="R512" s="136" t="s">
        <v>13379</v>
      </c>
      <c r="S512" s="136" t="s">
        <v>13380</v>
      </c>
      <c r="T512" s="136" t="s">
        <v>13381</v>
      </c>
      <c r="U512" s="136" t="s">
        <v>13382</v>
      </c>
      <c r="V512" s="136" t="s">
        <v>3792</v>
      </c>
      <c r="W512" s="136" t="s">
        <v>3793</v>
      </c>
      <c r="X512" s="136" t="s">
        <v>3794</v>
      </c>
      <c r="Y512" s="136" t="s">
        <v>13383</v>
      </c>
      <c r="Z512" s="136" t="s">
        <v>13384</v>
      </c>
      <c r="AA512" s="136" t="s">
        <v>948</v>
      </c>
      <c r="AB512" s="136" t="s">
        <v>13385</v>
      </c>
      <c r="AC512" s="136" t="s">
        <v>948</v>
      </c>
      <c r="AD512" s="136" t="s">
        <v>13385</v>
      </c>
      <c r="AE512" s="136" t="s">
        <v>13386</v>
      </c>
      <c r="AF512" s="136" t="s">
        <v>13387</v>
      </c>
      <c r="AG512" s="136" t="s">
        <v>2675</v>
      </c>
      <c r="AH512" s="136" t="s">
        <v>13388</v>
      </c>
      <c r="AI512" s="136" t="s">
        <v>13389</v>
      </c>
      <c r="AJ512" s="136" t="s">
        <v>3427</v>
      </c>
      <c r="AK512" s="136" t="s">
        <v>1716</v>
      </c>
      <c r="AL512" s="136" t="s">
        <v>941</v>
      </c>
      <c r="AM512" s="136" t="s">
        <v>13390</v>
      </c>
      <c r="AN512" s="136" t="s">
        <v>941</v>
      </c>
      <c r="AO512" s="136" t="s">
        <v>941</v>
      </c>
      <c r="AP512" s="136" t="s">
        <v>941</v>
      </c>
      <c r="AQ512" s="136" t="s">
        <v>941</v>
      </c>
      <c r="AR512" s="136" t="s">
        <v>941</v>
      </c>
      <c r="AS512" s="136" t="s">
        <v>941</v>
      </c>
      <c r="AT512" s="136" t="s">
        <v>941</v>
      </c>
      <c r="AU512" s="136" t="s">
        <v>941</v>
      </c>
      <c r="AV512" s="136" t="s">
        <v>941</v>
      </c>
      <c r="AW512" s="136" t="s">
        <v>941</v>
      </c>
      <c r="AX512" s="136" t="s">
        <v>941</v>
      </c>
      <c r="AY512" s="136" t="s">
        <v>941</v>
      </c>
      <c r="AZ512" s="136" t="s">
        <v>941</v>
      </c>
      <c r="BA512" s="136" t="s">
        <v>941</v>
      </c>
      <c r="BB512" s="136" t="s">
        <v>941</v>
      </c>
      <c r="BC512" s="136" t="s">
        <v>941</v>
      </c>
      <c r="BD512" s="136" t="s">
        <v>941</v>
      </c>
      <c r="BE512" s="136" t="s">
        <v>941</v>
      </c>
      <c r="BF512" s="136" t="s">
        <v>941</v>
      </c>
      <c r="BG512" s="136" t="s">
        <v>941</v>
      </c>
      <c r="BH512" s="136" t="s">
        <v>941</v>
      </c>
      <c r="BI512" s="136" t="s">
        <v>941</v>
      </c>
      <c r="BJ512" s="136" t="s">
        <v>941</v>
      </c>
      <c r="BK512" s="136" t="s">
        <v>941</v>
      </c>
      <c r="BL512" s="136" t="s">
        <v>941</v>
      </c>
      <c r="BM512" s="136" t="s">
        <v>941</v>
      </c>
      <c r="BN512" s="136" t="s">
        <v>941</v>
      </c>
      <c r="BO512" s="136" t="s">
        <v>941</v>
      </c>
      <c r="BP512" s="136" t="s">
        <v>941</v>
      </c>
      <c r="BQ512" s="136" t="s">
        <v>941</v>
      </c>
      <c r="BR512" s="136" t="s">
        <v>941</v>
      </c>
      <c r="BS512" s="136" t="s">
        <v>941</v>
      </c>
      <c r="BT512" s="136" t="s">
        <v>941</v>
      </c>
      <c r="BU512" s="136" t="s">
        <v>941</v>
      </c>
      <c r="BV512" s="136" t="s">
        <v>941</v>
      </c>
      <c r="BW512" s="136" t="s">
        <v>941</v>
      </c>
      <c r="BX512" s="136" t="s">
        <v>941</v>
      </c>
      <c r="BY512" s="136" t="s">
        <v>941</v>
      </c>
      <c r="BZ512" s="136" t="s">
        <v>941</v>
      </c>
      <c r="CA512" s="136" t="s">
        <v>941</v>
      </c>
      <c r="CB512" s="136" t="s">
        <v>948</v>
      </c>
      <c r="CC512" s="136" t="s">
        <v>948</v>
      </c>
      <c r="CD512" s="136" t="s">
        <v>941</v>
      </c>
      <c r="CE512" s="136" t="s">
        <v>948</v>
      </c>
      <c r="CF512" s="136" t="s">
        <v>941</v>
      </c>
      <c r="CG512" s="136" t="s">
        <v>948</v>
      </c>
      <c r="CH512" s="136" t="s">
        <v>948</v>
      </c>
      <c r="CI512" s="136" t="s">
        <v>941</v>
      </c>
      <c r="CJ512" s="136" t="s">
        <v>941</v>
      </c>
      <c r="CK512" s="136" t="s">
        <v>941</v>
      </c>
      <c r="CL512" s="136" t="s">
        <v>941</v>
      </c>
      <c r="CM512" s="136" t="s">
        <v>941</v>
      </c>
      <c r="CN512" s="136" t="s">
        <v>948</v>
      </c>
      <c r="CO512" s="136" t="s">
        <v>540</v>
      </c>
      <c r="CP512" s="136" t="s">
        <v>941</v>
      </c>
      <c r="CQ512" s="136" t="s">
        <v>941</v>
      </c>
      <c r="CR512" s="136" t="s">
        <v>941</v>
      </c>
      <c r="CS512" s="136" t="s">
        <v>941</v>
      </c>
      <c r="CT512" s="136" t="s">
        <v>941</v>
      </c>
      <c r="CU512" s="136" t="s">
        <v>941</v>
      </c>
      <c r="CV512" s="136" t="s">
        <v>941</v>
      </c>
      <c r="CW512" s="136" t="s">
        <v>941</v>
      </c>
      <c r="CX512" s="136" t="s">
        <v>941</v>
      </c>
      <c r="CY512" s="136" t="s">
        <v>941</v>
      </c>
      <c r="CZ512" s="136" t="s">
        <v>941</v>
      </c>
      <c r="DA512" s="136" t="s">
        <v>941</v>
      </c>
      <c r="DB512" s="136" t="s">
        <v>941</v>
      </c>
      <c r="DC512" s="136" t="s">
        <v>941</v>
      </c>
      <c r="DD512" s="136" t="s">
        <v>941</v>
      </c>
      <c r="DE512" s="136" t="s">
        <v>941</v>
      </c>
      <c r="DF512" s="136" t="s">
        <v>941</v>
      </c>
      <c r="DG512" s="136" t="s">
        <v>941</v>
      </c>
      <c r="DH512" s="136" t="s">
        <v>941</v>
      </c>
      <c r="DI512" s="136" t="s">
        <v>941</v>
      </c>
      <c r="DJ512" s="136" t="s">
        <v>1353</v>
      </c>
      <c r="DK512" s="137">
        <v>42831.580868055556</v>
      </c>
      <c r="DL512" s="136" t="s">
        <v>1353</v>
      </c>
      <c r="DM512" s="137">
        <v>42831.580868055556</v>
      </c>
      <c r="DN512" s="133">
        <v>42408.654965277776</v>
      </c>
      <c r="DO512" s="132" t="s">
        <v>1692</v>
      </c>
      <c r="DP512" s="133">
        <v>42432.352164351854</v>
      </c>
    </row>
    <row r="513" spans="1:120" ht="58" x14ac:dyDescent="0.35">
      <c r="A513" s="135">
        <v>515</v>
      </c>
      <c r="B513" s="136" t="s">
        <v>4364</v>
      </c>
      <c r="C513" s="135">
        <v>393</v>
      </c>
      <c r="D513" s="135" t="b">
        <v>1</v>
      </c>
      <c r="E513" s="136" t="s">
        <v>941</v>
      </c>
      <c r="F513" s="136" t="s">
        <v>13391</v>
      </c>
      <c r="G513" s="136" t="s">
        <v>13392</v>
      </c>
      <c r="H513" s="136" t="s">
        <v>1363</v>
      </c>
      <c r="I513" s="136" t="s">
        <v>13352</v>
      </c>
      <c r="J513" s="136" t="s">
        <v>13393</v>
      </c>
      <c r="K513" s="136" t="s">
        <v>136</v>
      </c>
      <c r="L513" s="136" t="s">
        <v>1363</v>
      </c>
      <c r="M513" s="136" t="s">
        <v>1364</v>
      </c>
      <c r="N513" s="136" t="s">
        <v>13394</v>
      </c>
      <c r="O513" s="136" t="s">
        <v>13395</v>
      </c>
      <c r="P513" s="136" t="s">
        <v>13396</v>
      </c>
      <c r="Q513" s="136" t="s">
        <v>13397</v>
      </c>
      <c r="R513" s="136" t="s">
        <v>948</v>
      </c>
      <c r="S513" s="136" t="s">
        <v>13398</v>
      </c>
      <c r="T513" s="136" t="s">
        <v>13399</v>
      </c>
      <c r="U513" s="136" t="s">
        <v>13400</v>
      </c>
      <c r="V513" s="136" t="s">
        <v>4263</v>
      </c>
      <c r="W513" s="136" t="s">
        <v>4264</v>
      </c>
      <c r="X513" s="136" t="s">
        <v>1365</v>
      </c>
      <c r="Y513" s="136" t="s">
        <v>13401</v>
      </c>
      <c r="Z513" s="136" t="s">
        <v>13402</v>
      </c>
      <c r="AA513" s="136" t="s">
        <v>13403</v>
      </c>
      <c r="AB513" s="136" t="s">
        <v>13404</v>
      </c>
      <c r="AC513" s="136" t="s">
        <v>948</v>
      </c>
      <c r="AD513" s="136" t="s">
        <v>13404</v>
      </c>
      <c r="AE513" s="136" t="s">
        <v>13405</v>
      </c>
      <c r="AF513" s="136" t="s">
        <v>13406</v>
      </c>
      <c r="AG513" s="136" t="s">
        <v>1366</v>
      </c>
      <c r="AH513" s="136" t="s">
        <v>13407</v>
      </c>
      <c r="AI513" s="136" t="s">
        <v>948</v>
      </c>
      <c r="AJ513" s="136" t="s">
        <v>2895</v>
      </c>
      <c r="AK513" s="136" t="s">
        <v>948</v>
      </c>
      <c r="AL513" s="136" t="s">
        <v>941</v>
      </c>
      <c r="AM513" s="136" t="s">
        <v>13408</v>
      </c>
      <c r="AN513" s="136" t="s">
        <v>941</v>
      </c>
      <c r="AO513" s="136" t="s">
        <v>941</v>
      </c>
      <c r="AP513" s="136" t="s">
        <v>941</v>
      </c>
      <c r="AQ513" s="136" t="s">
        <v>941</v>
      </c>
      <c r="AR513" s="136" t="s">
        <v>941</v>
      </c>
      <c r="AS513" s="136" t="s">
        <v>941</v>
      </c>
      <c r="AT513" s="136" t="s">
        <v>941</v>
      </c>
      <c r="AU513" s="136" t="s">
        <v>941</v>
      </c>
      <c r="AV513" s="136" t="s">
        <v>941</v>
      </c>
      <c r="AW513" s="136" t="s">
        <v>941</v>
      </c>
      <c r="AX513" s="136" t="s">
        <v>941</v>
      </c>
      <c r="AY513" s="136" t="s">
        <v>941</v>
      </c>
      <c r="AZ513" s="136" t="s">
        <v>941</v>
      </c>
      <c r="BA513" s="136" t="s">
        <v>941</v>
      </c>
      <c r="BB513" s="136" t="s">
        <v>941</v>
      </c>
      <c r="BC513" s="136" t="s">
        <v>941</v>
      </c>
      <c r="BD513" s="136" t="s">
        <v>941</v>
      </c>
      <c r="BE513" s="136" t="s">
        <v>941</v>
      </c>
      <c r="BF513" s="136" t="s">
        <v>941</v>
      </c>
      <c r="BG513" s="136" t="s">
        <v>941</v>
      </c>
      <c r="BH513" s="136" t="s">
        <v>941</v>
      </c>
      <c r="BI513" s="136" t="s">
        <v>941</v>
      </c>
      <c r="BJ513" s="136" t="s">
        <v>941</v>
      </c>
      <c r="BK513" s="136" t="s">
        <v>941</v>
      </c>
      <c r="BL513" s="136" t="s">
        <v>941</v>
      </c>
      <c r="BM513" s="136" t="s">
        <v>941</v>
      </c>
      <c r="BN513" s="136" t="s">
        <v>941</v>
      </c>
      <c r="BO513" s="136" t="s">
        <v>941</v>
      </c>
      <c r="BP513" s="136" t="s">
        <v>941</v>
      </c>
      <c r="BQ513" s="136" t="s">
        <v>941</v>
      </c>
      <c r="BR513" s="136" t="s">
        <v>941</v>
      </c>
      <c r="BS513" s="136" t="s">
        <v>941</v>
      </c>
      <c r="BT513" s="136" t="s">
        <v>941</v>
      </c>
      <c r="BU513" s="136" t="s">
        <v>941</v>
      </c>
      <c r="BV513" s="136" t="s">
        <v>941</v>
      </c>
      <c r="BW513" s="136" t="s">
        <v>941</v>
      </c>
      <c r="BX513" s="136" t="s">
        <v>941</v>
      </c>
      <c r="BY513" s="136" t="s">
        <v>941</v>
      </c>
      <c r="BZ513" s="136" t="s">
        <v>941</v>
      </c>
      <c r="CA513" s="136" t="s">
        <v>941</v>
      </c>
      <c r="CB513" s="136" t="s">
        <v>948</v>
      </c>
      <c r="CC513" s="136" t="s">
        <v>948</v>
      </c>
      <c r="CD513" s="136" t="s">
        <v>941</v>
      </c>
      <c r="CE513" s="136" t="s">
        <v>948</v>
      </c>
      <c r="CF513" s="136" t="s">
        <v>941</v>
      </c>
      <c r="CG513" s="136" t="s">
        <v>948</v>
      </c>
      <c r="CH513" s="136" t="s">
        <v>948</v>
      </c>
      <c r="CI513" s="136" t="s">
        <v>941</v>
      </c>
      <c r="CJ513" s="136" t="s">
        <v>941</v>
      </c>
      <c r="CK513" s="136" t="s">
        <v>941</v>
      </c>
      <c r="CL513" s="136" t="s">
        <v>941</v>
      </c>
      <c r="CM513" s="136" t="s">
        <v>941</v>
      </c>
      <c r="CN513" s="136" t="s">
        <v>948</v>
      </c>
      <c r="CO513" s="136" t="s">
        <v>540</v>
      </c>
      <c r="CP513" s="136" t="s">
        <v>941</v>
      </c>
      <c r="CQ513" s="136" t="s">
        <v>941</v>
      </c>
      <c r="CR513" s="136" t="s">
        <v>941</v>
      </c>
      <c r="CS513" s="136" t="s">
        <v>941</v>
      </c>
      <c r="CT513" s="136" t="s">
        <v>941</v>
      </c>
      <c r="CU513" s="136" t="s">
        <v>941</v>
      </c>
      <c r="CV513" s="136" t="s">
        <v>941</v>
      </c>
      <c r="CW513" s="136" t="s">
        <v>941</v>
      </c>
      <c r="CX513" s="136" t="s">
        <v>941</v>
      </c>
      <c r="CY513" s="136" t="s">
        <v>941</v>
      </c>
      <c r="CZ513" s="136" t="s">
        <v>941</v>
      </c>
      <c r="DA513" s="136" t="s">
        <v>941</v>
      </c>
      <c r="DB513" s="136" t="s">
        <v>941</v>
      </c>
      <c r="DC513" s="136" t="s">
        <v>941</v>
      </c>
      <c r="DD513" s="136" t="s">
        <v>941</v>
      </c>
      <c r="DE513" s="136" t="s">
        <v>941</v>
      </c>
      <c r="DF513" s="136" t="s">
        <v>941</v>
      </c>
      <c r="DG513" s="136" t="s">
        <v>941</v>
      </c>
      <c r="DH513" s="136" t="s">
        <v>941</v>
      </c>
      <c r="DI513" s="136" t="s">
        <v>941</v>
      </c>
      <c r="DJ513" s="136" t="s">
        <v>1353</v>
      </c>
      <c r="DK513" s="137">
        <v>42831.630335648151</v>
      </c>
      <c r="DL513" s="136" t="s">
        <v>1353</v>
      </c>
      <c r="DM513" s="137">
        <v>42831.630335648151</v>
      </c>
      <c r="DN513" s="133">
        <v>42412.425706018519</v>
      </c>
      <c r="DO513" s="132" t="s">
        <v>1111</v>
      </c>
      <c r="DP513" s="133">
        <v>42412.576851851853</v>
      </c>
    </row>
    <row r="514" spans="1:120" ht="58" x14ac:dyDescent="0.35">
      <c r="A514" s="135">
        <v>516</v>
      </c>
      <c r="B514" s="136" t="s">
        <v>4364</v>
      </c>
      <c r="C514" s="135">
        <v>208</v>
      </c>
      <c r="D514" s="135" t="b">
        <v>1</v>
      </c>
      <c r="E514" s="136" t="s">
        <v>941</v>
      </c>
      <c r="F514" s="136" t="s">
        <v>13409</v>
      </c>
      <c r="G514" s="136" t="s">
        <v>1064</v>
      </c>
      <c r="H514" s="136" t="s">
        <v>2100</v>
      </c>
      <c r="I514" s="136" t="s">
        <v>13352</v>
      </c>
      <c r="J514" s="136" t="s">
        <v>13410</v>
      </c>
      <c r="K514" s="136" t="s">
        <v>453</v>
      </c>
      <c r="L514" s="136" t="s">
        <v>13411</v>
      </c>
      <c r="M514" s="136" t="s">
        <v>2101</v>
      </c>
      <c r="N514" s="136" t="s">
        <v>13412</v>
      </c>
      <c r="O514" s="136" t="s">
        <v>13413</v>
      </c>
      <c r="P514" s="136" t="s">
        <v>13414</v>
      </c>
      <c r="Q514" s="136" t="s">
        <v>948</v>
      </c>
      <c r="R514" s="136" t="s">
        <v>948</v>
      </c>
      <c r="S514" s="136" t="s">
        <v>13415</v>
      </c>
      <c r="T514" s="136" t="s">
        <v>13416</v>
      </c>
      <c r="U514" s="136" t="s">
        <v>13417</v>
      </c>
      <c r="V514" s="136" t="s">
        <v>13418</v>
      </c>
      <c r="W514" s="136" t="s">
        <v>13419</v>
      </c>
      <c r="X514" s="136" t="s">
        <v>13420</v>
      </c>
      <c r="Y514" s="136" t="s">
        <v>13421</v>
      </c>
      <c r="Z514" s="136" t="s">
        <v>13422</v>
      </c>
      <c r="AA514" s="136" t="s">
        <v>13423</v>
      </c>
      <c r="AB514" s="136" t="s">
        <v>13424</v>
      </c>
      <c r="AC514" s="136" t="s">
        <v>948</v>
      </c>
      <c r="AD514" s="136" t="s">
        <v>13424</v>
      </c>
      <c r="AE514" s="136" t="s">
        <v>13425</v>
      </c>
      <c r="AF514" s="136" t="s">
        <v>13426</v>
      </c>
      <c r="AG514" s="136" t="s">
        <v>2102</v>
      </c>
      <c r="AH514" s="136" t="s">
        <v>13427</v>
      </c>
      <c r="AI514" s="136" t="s">
        <v>13428</v>
      </c>
      <c r="AJ514" s="136" t="s">
        <v>2070</v>
      </c>
      <c r="AK514" s="136" t="s">
        <v>948</v>
      </c>
      <c r="AL514" s="136" t="s">
        <v>941</v>
      </c>
      <c r="AM514" s="136" t="s">
        <v>13429</v>
      </c>
      <c r="AN514" s="136" t="s">
        <v>13413</v>
      </c>
      <c r="AO514" s="136" t="s">
        <v>13414</v>
      </c>
      <c r="AP514" s="136" t="s">
        <v>948</v>
      </c>
      <c r="AQ514" s="136" t="s">
        <v>948</v>
      </c>
      <c r="AR514" s="136" t="s">
        <v>13415</v>
      </c>
      <c r="AS514" s="136" t="s">
        <v>13416</v>
      </c>
      <c r="AT514" s="136" t="s">
        <v>13417</v>
      </c>
      <c r="AU514" s="136" t="s">
        <v>941</v>
      </c>
      <c r="AV514" s="136" t="s">
        <v>941</v>
      </c>
      <c r="AW514" s="136" t="s">
        <v>941</v>
      </c>
      <c r="AX514" s="136" t="s">
        <v>13421</v>
      </c>
      <c r="AY514" s="136" t="s">
        <v>13430</v>
      </c>
      <c r="AZ514" s="136" t="s">
        <v>13431</v>
      </c>
      <c r="BA514" s="136" t="s">
        <v>13424</v>
      </c>
      <c r="BB514" s="136" t="s">
        <v>948</v>
      </c>
      <c r="BC514" s="136" t="s">
        <v>13424</v>
      </c>
      <c r="BD514" s="136" t="s">
        <v>13425</v>
      </c>
      <c r="BE514" s="136" t="s">
        <v>13426</v>
      </c>
      <c r="BF514" s="136" t="s">
        <v>13427</v>
      </c>
      <c r="BG514" s="136" t="s">
        <v>13428</v>
      </c>
      <c r="BH514" s="136" t="s">
        <v>2070</v>
      </c>
      <c r="BI514" s="136" t="s">
        <v>948</v>
      </c>
      <c r="BJ514" s="136" t="s">
        <v>13429</v>
      </c>
      <c r="BK514" s="136" t="s">
        <v>941</v>
      </c>
      <c r="BL514" s="136" t="s">
        <v>941</v>
      </c>
      <c r="BM514" s="136" t="s">
        <v>941</v>
      </c>
      <c r="BN514" s="136" t="s">
        <v>941</v>
      </c>
      <c r="BO514" s="136" t="s">
        <v>941</v>
      </c>
      <c r="BP514" s="136" t="s">
        <v>941</v>
      </c>
      <c r="BQ514" s="136" t="s">
        <v>941</v>
      </c>
      <c r="BR514" s="136" t="s">
        <v>941</v>
      </c>
      <c r="BS514" s="136" t="s">
        <v>941</v>
      </c>
      <c r="BT514" s="136" t="s">
        <v>941</v>
      </c>
      <c r="BU514" s="136" t="s">
        <v>941</v>
      </c>
      <c r="BV514" s="136" t="s">
        <v>941</v>
      </c>
      <c r="BW514" s="136" t="s">
        <v>941</v>
      </c>
      <c r="BX514" s="136" t="s">
        <v>941</v>
      </c>
      <c r="BY514" s="136" t="s">
        <v>941</v>
      </c>
      <c r="BZ514" s="136" t="s">
        <v>941</v>
      </c>
      <c r="CA514" s="136" t="s">
        <v>941</v>
      </c>
      <c r="CB514" s="136" t="s">
        <v>948</v>
      </c>
      <c r="CC514" s="136" t="s">
        <v>948</v>
      </c>
      <c r="CD514" s="136" t="s">
        <v>941</v>
      </c>
      <c r="CE514" s="136" t="s">
        <v>948</v>
      </c>
      <c r="CF514" s="136" t="s">
        <v>941</v>
      </c>
      <c r="CG514" s="136" t="s">
        <v>948</v>
      </c>
      <c r="CH514" s="136" t="s">
        <v>948</v>
      </c>
      <c r="CI514" s="136" t="s">
        <v>941</v>
      </c>
      <c r="CJ514" s="136" t="s">
        <v>941</v>
      </c>
      <c r="CK514" s="136" t="s">
        <v>941</v>
      </c>
      <c r="CL514" s="136" t="s">
        <v>941</v>
      </c>
      <c r="CM514" s="136" t="s">
        <v>941</v>
      </c>
      <c r="CN514" s="136" t="s">
        <v>948</v>
      </c>
      <c r="CO514" s="136" t="s">
        <v>540</v>
      </c>
      <c r="CP514" s="136" t="s">
        <v>941</v>
      </c>
      <c r="CQ514" s="136" t="s">
        <v>941</v>
      </c>
      <c r="CR514" s="136" t="s">
        <v>941</v>
      </c>
      <c r="CS514" s="136" t="s">
        <v>941</v>
      </c>
      <c r="CT514" s="136" t="s">
        <v>941</v>
      </c>
      <c r="CU514" s="136" t="s">
        <v>941</v>
      </c>
      <c r="CV514" s="136" t="s">
        <v>941</v>
      </c>
      <c r="CW514" s="136" t="s">
        <v>941</v>
      </c>
      <c r="CX514" s="136" t="s">
        <v>941</v>
      </c>
      <c r="CY514" s="136" t="s">
        <v>941</v>
      </c>
      <c r="CZ514" s="136" t="s">
        <v>941</v>
      </c>
      <c r="DA514" s="136" t="s">
        <v>941</v>
      </c>
      <c r="DB514" s="136" t="s">
        <v>941</v>
      </c>
      <c r="DC514" s="136" t="s">
        <v>941</v>
      </c>
      <c r="DD514" s="136" t="s">
        <v>941</v>
      </c>
      <c r="DE514" s="136" t="s">
        <v>941</v>
      </c>
      <c r="DF514" s="136" t="s">
        <v>941</v>
      </c>
      <c r="DG514" s="136" t="s">
        <v>941</v>
      </c>
      <c r="DH514" s="136" t="s">
        <v>941</v>
      </c>
      <c r="DI514" s="136" t="s">
        <v>941</v>
      </c>
      <c r="DJ514" s="136" t="s">
        <v>1353</v>
      </c>
      <c r="DK514" s="137">
        <v>42832.463483796295</v>
      </c>
      <c r="DL514" s="136" t="s">
        <v>1353</v>
      </c>
      <c r="DM514" s="137">
        <v>42832.463483796295</v>
      </c>
      <c r="DN514" s="133">
        <v>42412.511655092596</v>
      </c>
      <c r="DO514" s="132" t="s">
        <v>1111</v>
      </c>
      <c r="DP514" s="133">
        <v>42412.511655092596</v>
      </c>
    </row>
    <row r="515" spans="1:120" ht="130.5" x14ac:dyDescent="0.35">
      <c r="A515" s="135">
        <v>517</v>
      </c>
      <c r="B515" s="136" t="s">
        <v>4364</v>
      </c>
      <c r="C515" s="135">
        <v>215</v>
      </c>
      <c r="D515" s="135" t="b">
        <v>1</v>
      </c>
      <c r="E515" s="136" t="s">
        <v>13432</v>
      </c>
      <c r="F515" s="136" t="s">
        <v>1417</v>
      </c>
      <c r="G515" s="136" t="s">
        <v>3178</v>
      </c>
      <c r="H515" s="136" t="s">
        <v>1418</v>
      </c>
      <c r="I515" s="136" t="s">
        <v>13433</v>
      </c>
      <c r="J515" s="136" t="s">
        <v>1419</v>
      </c>
      <c r="K515" s="136" t="s">
        <v>941</v>
      </c>
      <c r="L515" s="136" t="s">
        <v>1420</v>
      </c>
      <c r="M515" s="136" t="s">
        <v>3179</v>
      </c>
      <c r="N515" s="136" t="s">
        <v>1421</v>
      </c>
      <c r="O515" s="136" t="s">
        <v>13434</v>
      </c>
      <c r="P515" s="136" t="s">
        <v>13435</v>
      </c>
      <c r="Q515" s="136" t="s">
        <v>13436</v>
      </c>
      <c r="R515" s="136" t="s">
        <v>948</v>
      </c>
      <c r="S515" s="136" t="s">
        <v>13437</v>
      </c>
      <c r="T515" s="136" t="s">
        <v>13438</v>
      </c>
      <c r="U515" s="136" t="s">
        <v>13439</v>
      </c>
      <c r="V515" s="136" t="s">
        <v>3180</v>
      </c>
      <c r="W515" s="136" t="s">
        <v>3181</v>
      </c>
      <c r="X515" s="136" t="s">
        <v>3182</v>
      </c>
      <c r="Y515" s="136" t="s">
        <v>13440</v>
      </c>
      <c r="Z515" s="136" t="s">
        <v>1422</v>
      </c>
      <c r="AA515" s="136" t="s">
        <v>948</v>
      </c>
      <c r="AB515" s="136" t="s">
        <v>13441</v>
      </c>
      <c r="AC515" s="136" t="s">
        <v>13442</v>
      </c>
      <c r="AD515" s="136" t="s">
        <v>13443</v>
      </c>
      <c r="AE515" s="136" t="s">
        <v>13444</v>
      </c>
      <c r="AF515" s="136" t="s">
        <v>13445</v>
      </c>
      <c r="AG515" s="136" t="s">
        <v>1079</v>
      </c>
      <c r="AH515" s="136" t="s">
        <v>13446</v>
      </c>
      <c r="AI515" s="136" t="s">
        <v>13447</v>
      </c>
      <c r="AJ515" s="136" t="s">
        <v>948</v>
      </c>
      <c r="AK515" s="136" t="s">
        <v>948</v>
      </c>
      <c r="AL515" s="136" t="s">
        <v>941</v>
      </c>
      <c r="AM515" s="136" t="s">
        <v>13448</v>
      </c>
      <c r="AN515" s="136" t="s">
        <v>13434</v>
      </c>
      <c r="AO515" s="136" t="s">
        <v>13435</v>
      </c>
      <c r="AP515" s="136" t="s">
        <v>13436</v>
      </c>
      <c r="AQ515" s="136" t="s">
        <v>948</v>
      </c>
      <c r="AR515" s="136" t="s">
        <v>13437</v>
      </c>
      <c r="AS515" s="136" t="s">
        <v>13438</v>
      </c>
      <c r="AT515" s="136" t="s">
        <v>13439</v>
      </c>
      <c r="AU515" s="136" t="s">
        <v>941</v>
      </c>
      <c r="AV515" s="136" t="s">
        <v>941</v>
      </c>
      <c r="AW515" s="136" t="s">
        <v>941</v>
      </c>
      <c r="AX515" s="136" t="s">
        <v>13440</v>
      </c>
      <c r="AY515" s="136" t="s">
        <v>1422</v>
      </c>
      <c r="AZ515" s="136" t="s">
        <v>948</v>
      </c>
      <c r="BA515" s="136" t="s">
        <v>13441</v>
      </c>
      <c r="BB515" s="136" t="s">
        <v>13442</v>
      </c>
      <c r="BC515" s="136" t="s">
        <v>13443</v>
      </c>
      <c r="BD515" s="136" t="s">
        <v>13444</v>
      </c>
      <c r="BE515" s="136" t="s">
        <v>13445</v>
      </c>
      <c r="BF515" s="136" t="s">
        <v>13446</v>
      </c>
      <c r="BG515" s="136" t="s">
        <v>13447</v>
      </c>
      <c r="BH515" s="136" t="s">
        <v>948</v>
      </c>
      <c r="BI515" s="136" t="s">
        <v>948</v>
      </c>
      <c r="BJ515" s="136" t="s">
        <v>13448</v>
      </c>
      <c r="BK515" s="136" t="s">
        <v>1931</v>
      </c>
      <c r="BL515" s="136" t="s">
        <v>941</v>
      </c>
      <c r="BM515" s="136" t="s">
        <v>941</v>
      </c>
      <c r="BN515" s="136" t="s">
        <v>941</v>
      </c>
      <c r="BO515" s="136" t="s">
        <v>941</v>
      </c>
      <c r="BP515" s="136" t="s">
        <v>941</v>
      </c>
      <c r="BQ515" s="136" t="s">
        <v>941</v>
      </c>
      <c r="BR515" s="136" t="s">
        <v>941</v>
      </c>
      <c r="BS515" s="136" t="s">
        <v>941</v>
      </c>
      <c r="BT515" s="136" t="s">
        <v>941</v>
      </c>
      <c r="BU515" s="136" t="s">
        <v>941</v>
      </c>
      <c r="BV515" s="136" t="s">
        <v>941</v>
      </c>
      <c r="BW515" s="136" t="s">
        <v>941</v>
      </c>
      <c r="BX515" s="136" t="s">
        <v>941</v>
      </c>
      <c r="BY515" s="136" t="s">
        <v>941</v>
      </c>
      <c r="BZ515" s="136" t="s">
        <v>941</v>
      </c>
      <c r="CA515" s="136" t="s">
        <v>941</v>
      </c>
      <c r="CB515" s="136" t="s">
        <v>1931</v>
      </c>
      <c r="CC515" s="136" t="s">
        <v>948</v>
      </c>
      <c r="CD515" s="136" t="s">
        <v>941</v>
      </c>
      <c r="CE515" s="136" t="s">
        <v>948</v>
      </c>
      <c r="CF515" s="136" t="s">
        <v>941</v>
      </c>
      <c r="CG515" s="136" t="s">
        <v>948</v>
      </c>
      <c r="CH515" s="136" t="s">
        <v>1791</v>
      </c>
      <c r="CI515" s="136" t="s">
        <v>13449</v>
      </c>
      <c r="CJ515" s="136" t="s">
        <v>941</v>
      </c>
      <c r="CK515" s="136" t="s">
        <v>941</v>
      </c>
      <c r="CL515" s="136" t="s">
        <v>941</v>
      </c>
      <c r="CM515" s="136" t="s">
        <v>13449</v>
      </c>
      <c r="CN515" s="136" t="s">
        <v>13449</v>
      </c>
      <c r="CO515" s="136" t="s">
        <v>3183</v>
      </c>
      <c r="CP515" s="136" t="s">
        <v>941</v>
      </c>
      <c r="CQ515" s="136" t="s">
        <v>941</v>
      </c>
      <c r="CR515" s="136" t="s">
        <v>941</v>
      </c>
      <c r="CS515" s="136" t="s">
        <v>941</v>
      </c>
      <c r="CT515" s="136" t="s">
        <v>941</v>
      </c>
      <c r="CU515" s="136" t="s">
        <v>941</v>
      </c>
      <c r="CV515" s="136" t="s">
        <v>941</v>
      </c>
      <c r="CW515" s="136" t="s">
        <v>941</v>
      </c>
      <c r="CX515" s="136" t="s">
        <v>941</v>
      </c>
      <c r="CY515" s="136" t="s">
        <v>941</v>
      </c>
      <c r="CZ515" s="136" t="s">
        <v>941</v>
      </c>
      <c r="DA515" s="136" t="s">
        <v>941</v>
      </c>
      <c r="DB515" s="136" t="s">
        <v>941</v>
      </c>
      <c r="DC515" s="136" t="s">
        <v>941</v>
      </c>
      <c r="DD515" s="136" t="s">
        <v>941</v>
      </c>
      <c r="DE515" s="136" t="s">
        <v>941</v>
      </c>
      <c r="DF515" s="136" t="s">
        <v>941</v>
      </c>
      <c r="DG515" s="136" t="s">
        <v>941</v>
      </c>
      <c r="DH515" s="136" t="s">
        <v>941</v>
      </c>
      <c r="DI515" s="136" t="s">
        <v>941</v>
      </c>
      <c r="DJ515" s="136" t="s">
        <v>1692</v>
      </c>
      <c r="DK515" s="137">
        <v>42835.385104166664</v>
      </c>
      <c r="DL515" s="136" t="s">
        <v>1353</v>
      </c>
      <c r="DM515" s="137">
        <v>42836.38590277778</v>
      </c>
      <c r="DN515" s="133">
        <v>42412.511689814812</v>
      </c>
      <c r="DO515" s="132" t="s">
        <v>1111</v>
      </c>
      <c r="DP515" s="133">
        <v>42412.511689814812</v>
      </c>
    </row>
    <row r="516" spans="1:120" ht="43.5" x14ac:dyDescent="0.35">
      <c r="A516" s="135">
        <v>518</v>
      </c>
      <c r="B516" s="136" t="s">
        <v>4364</v>
      </c>
      <c r="C516" s="135">
        <v>452</v>
      </c>
      <c r="D516" s="135" t="b">
        <v>1</v>
      </c>
      <c r="E516" s="136" t="s">
        <v>941</v>
      </c>
      <c r="F516" s="136" t="s">
        <v>13450</v>
      </c>
      <c r="G516" s="136" t="s">
        <v>2123</v>
      </c>
      <c r="H516" s="136" t="s">
        <v>2139</v>
      </c>
      <c r="I516" s="136" t="s">
        <v>13451</v>
      </c>
      <c r="J516" s="136" t="s">
        <v>2373</v>
      </c>
      <c r="K516" s="136" t="s">
        <v>459</v>
      </c>
      <c r="L516" s="136" t="s">
        <v>941</v>
      </c>
      <c r="M516" s="136" t="s">
        <v>941</v>
      </c>
      <c r="N516" s="136" t="s">
        <v>941</v>
      </c>
      <c r="O516" s="136" t="s">
        <v>13452</v>
      </c>
      <c r="P516" s="136" t="s">
        <v>948</v>
      </c>
      <c r="Q516" s="136" t="s">
        <v>948</v>
      </c>
      <c r="R516" s="136" t="s">
        <v>948</v>
      </c>
      <c r="S516" s="136" t="s">
        <v>13452</v>
      </c>
      <c r="T516" s="136" t="s">
        <v>13453</v>
      </c>
      <c r="U516" s="136" t="s">
        <v>13454</v>
      </c>
      <c r="V516" s="136" t="s">
        <v>948</v>
      </c>
      <c r="W516" s="136" t="s">
        <v>948</v>
      </c>
      <c r="X516" s="136" t="s">
        <v>948</v>
      </c>
      <c r="Y516" s="136" t="s">
        <v>948</v>
      </c>
      <c r="Z516" s="136" t="s">
        <v>13455</v>
      </c>
      <c r="AA516" s="136" t="s">
        <v>948</v>
      </c>
      <c r="AB516" s="136" t="s">
        <v>13455</v>
      </c>
      <c r="AC516" s="136" t="s">
        <v>948</v>
      </c>
      <c r="AD516" s="136" t="s">
        <v>13455</v>
      </c>
      <c r="AE516" s="136" t="s">
        <v>13456</v>
      </c>
      <c r="AF516" s="136" t="s">
        <v>13457</v>
      </c>
      <c r="AG516" s="136" t="s">
        <v>1211</v>
      </c>
      <c r="AH516" s="136" t="s">
        <v>13458</v>
      </c>
      <c r="AI516" s="136" t="s">
        <v>1241</v>
      </c>
      <c r="AJ516" s="136" t="s">
        <v>948</v>
      </c>
      <c r="AK516" s="136" t="s">
        <v>948</v>
      </c>
      <c r="AL516" s="136" t="s">
        <v>941</v>
      </c>
      <c r="AM516" s="136" t="s">
        <v>13459</v>
      </c>
      <c r="AN516" s="136" t="s">
        <v>941</v>
      </c>
      <c r="AO516" s="136" t="s">
        <v>941</v>
      </c>
      <c r="AP516" s="136" t="s">
        <v>941</v>
      </c>
      <c r="AQ516" s="136" t="s">
        <v>941</v>
      </c>
      <c r="AR516" s="136" t="s">
        <v>941</v>
      </c>
      <c r="AS516" s="136" t="s">
        <v>941</v>
      </c>
      <c r="AT516" s="136" t="s">
        <v>941</v>
      </c>
      <c r="AU516" s="136" t="s">
        <v>941</v>
      </c>
      <c r="AV516" s="136" t="s">
        <v>941</v>
      </c>
      <c r="AW516" s="136" t="s">
        <v>941</v>
      </c>
      <c r="AX516" s="136" t="s">
        <v>941</v>
      </c>
      <c r="AY516" s="136" t="s">
        <v>941</v>
      </c>
      <c r="AZ516" s="136" t="s">
        <v>941</v>
      </c>
      <c r="BA516" s="136" t="s">
        <v>941</v>
      </c>
      <c r="BB516" s="136" t="s">
        <v>941</v>
      </c>
      <c r="BC516" s="136" t="s">
        <v>941</v>
      </c>
      <c r="BD516" s="136" t="s">
        <v>941</v>
      </c>
      <c r="BE516" s="136" t="s">
        <v>941</v>
      </c>
      <c r="BF516" s="136" t="s">
        <v>941</v>
      </c>
      <c r="BG516" s="136" t="s">
        <v>941</v>
      </c>
      <c r="BH516" s="136" t="s">
        <v>941</v>
      </c>
      <c r="BI516" s="136" t="s">
        <v>941</v>
      </c>
      <c r="BJ516" s="136" t="s">
        <v>941</v>
      </c>
      <c r="BK516" s="136" t="s">
        <v>941</v>
      </c>
      <c r="BL516" s="136" t="s">
        <v>941</v>
      </c>
      <c r="BM516" s="136" t="s">
        <v>941</v>
      </c>
      <c r="BN516" s="136" t="s">
        <v>941</v>
      </c>
      <c r="BO516" s="136" t="s">
        <v>941</v>
      </c>
      <c r="BP516" s="136" t="s">
        <v>941</v>
      </c>
      <c r="BQ516" s="136" t="s">
        <v>941</v>
      </c>
      <c r="BR516" s="136" t="s">
        <v>941</v>
      </c>
      <c r="BS516" s="136" t="s">
        <v>941</v>
      </c>
      <c r="BT516" s="136" t="s">
        <v>941</v>
      </c>
      <c r="BU516" s="136" t="s">
        <v>941</v>
      </c>
      <c r="BV516" s="136" t="s">
        <v>941</v>
      </c>
      <c r="BW516" s="136" t="s">
        <v>941</v>
      </c>
      <c r="BX516" s="136" t="s">
        <v>941</v>
      </c>
      <c r="BY516" s="136" t="s">
        <v>941</v>
      </c>
      <c r="BZ516" s="136" t="s">
        <v>941</v>
      </c>
      <c r="CA516" s="136" t="s">
        <v>941</v>
      </c>
      <c r="CB516" s="136" t="s">
        <v>948</v>
      </c>
      <c r="CC516" s="136" t="s">
        <v>948</v>
      </c>
      <c r="CD516" s="136" t="s">
        <v>941</v>
      </c>
      <c r="CE516" s="136" t="s">
        <v>948</v>
      </c>
      <c r="CF516" s="136" t="s">
        <v>941</v>
      </c>
      <c r="CG516" s="136" t="s">
        <v>948</v>
      </c>
      <c r="CH516" s="136" t="s">
        <v>948</v>
      </c>
      <c r="CI516" s="136" t="s">
        <v>941</v>
      </c>
      <c r="CJ516" s="136" t="s">
        <v>941</v>
      </c>
      <c r="CK516" s="136" t="s">
        <v>941</v>
      </c>
      <c r="CL516" s="136" t="s">
        <v>941</v>
      </c>
      <c r="CM516" s="136" t="s">
        <v>941</v>
      </c>
      <c r="CN516" s="136" t="s">
        <v>948</v>
      </c>
      <c r="CO516" s="136" t="s">
        <v>540</v>
      </c>
      <c r="CP516" s="136" t="s">
        <v>941</v>
      </c>
      <c r="CQ516" s="136" t="s">
        <v>941</v>
      </c>
      <c r="CR516" s="136" t="s">
        <v>941</v>
      </c>
      <c r="CS516" s="136" t="s">
        <v>941</v>
      </c>
      <c r="CT516" s="136" t="s">
        <v>941</v>
      </c>
      <c r="CU516" s="136" t="s">
        <v>941</v>
      </c>
      <c r="CV516" s="136" t="s">
        <v>941</v>
      </c>
      <c r="CW516" s="136" t="s">
        <v>941</v>
      </c>
      <c r="CX516" s="136" t="s">
        <v>941</v>
      </c>
      <c r="CY516" s="136" t="s">
        <v>941</v>
      </c>
      <c r="CZ516" s="136" t="s">
        <v>941</v>
      </c>
      <c r="DA516" s="136" t="s">
        <v>941</v>
      </c>
      <c r="DB516" s="136" t="s">
        <v>941</v>
      </c>
      <c r="DC516" s="136" t="s">
        <v>941</v>
      </c>
      <c r="DD516" s="136" t="s">
        <v>941</v>
      </c>
      <c r="DE516" s="136" t="s">
        <v>941</v>
      </c>
      <c r="DF516" s="136" t="s">
        <v>941</v>
      </c>
      <c r="DG516" s="136" t="s">
        <v>941</v>
      </c>
      <c r="DH516" s="136" t="s">
        <v>941</v>
      </c>
      <c r="DI516" s="136" t="s">
        <v>941</v>
      </c>
      <c r="DJ516" s="136" t="s">
        <v>1692</v>
      </c>
      <c r="DK516" s="137">
        <v>42835.468032407407</v>
      </c>
      <c r="DL516" s="136" t="s">
        <v>1692</v>
      </c>
      <c r="DM516" s="137">
        <v>42836.397083333337</v>
      </c>
      <c r="DN516" s="133">
        <v>42412.511712962965</v>
      </c>
      <c r="DO516" s="132" t="s">
        <v>1111</v>
      </c>
      <c r="DP516" s="133">
        <v>42412.511712962965</v>
      </c>
    </row>
    <row r="517" spans="1:120" ht="58" x14ac:dyDescent="0.35">
      <c r="A517" s="135">
        <v>519</v>
      </c>
      <c r="B517" s="136" t="s">
        <v>4364</v>
      </c>
      <c r="C517" s="135">
        <v>281</v>
      </c>
      <c r="D517" s="135" t="b">
        <v>1</v>
      </c>
      <c r="E517" s="136" t="s">
        <v>941</v>
      </c>
      <c r="F517" s="136" t="s">
        <v>2409</v>
      </c>
      <c r="G517" s="136" t="s">
        <v>2410</v>
      </c>
      <c r="H517" s="136" t="s">
        <v>4116</v>
      </c>
      <c r="I517" s="136" t="s">
        <v>13433</v>
      </c>
      <c r="J517" s="136" t="s">
        <v>2411</v>
      </c>
      <c r="K517" s="136" t="s">
        <v>941</v>
      </c>
      <c r="L517" s="136" t="s">
        <v>13460</v>
      </c>
      <c r="M517" s="136" t="s">
        <v>13461</v>
      </c>
      <c r="N517" s="136" t="s">
        <v>2412</v>
      </c>
      <c r="O517" s="136" t="s">
        <v>13462</v>
      </c>
      <c r="P517" s="136" t="s">
        <v>948</v>
      </c>
      <c r="Q517" s="136" t="s">
        <v>948</v>
      </c>
      <c r="R517" s="136" t="s">
        <v>948</v>
      </c>
      <c r="S517" s="136" t="s">
        <v>13462</v>
      </c>
      <c r="T517" s="136" t="s">
        <v>13463</v>
      </c>
      <c r="U517" s="136" t="s">
        <v>13464</v>
      </c>
      <c r="V517" s="136" t="s">
        <v>13465</v>
      </c>
      <c r="W517" s="136" t="s">
        <v>13466</v>
      </c>
      <c r="X517" s="136" t="s">
        <v>13464</v>
      </c>
      <c r="Y517" s="136" t="s">
        <v>13467</v>
      </c>
      <c r="Z517" s="136" t="s">
        <v>13468</v>
      </c>
      <c r="AA517" s="136" t="s">
        <v>948</v>
      </c>
      <c r="AB517" s="136" t="s">
        <v>13469</v>
      </c>
      <c r="AC517" s="136" t="s">
        <v>948</v>
      </c>
      <c r="AD517" s="136" t="s">
        <v>13469</v>
      </c>
      <c r="AE517" s="136" t="s">
        <v>13470</v>
      </c>
      <c r="AF517" s="136" t="s">
        <v>13471</v>
      </c>
      <c r="AG517" s="136" t="s">
        <v>1106</v>
      </c>
      <c r="AH517" s="136" t="s">
        <v>13472</v>
      </c>
      <c r="AI517" s="136" t="s">
        <v>948</v>
      </c>
      <c r="AJ517" s="136" t="s">
        <v>948</v>
      </c>
      <c r="AK517" s="136" t="s">
        <v>948</v>
      </c>
      <c r="AL517" s="136" t="s">
        <v>941</v>
      </c>
      <c r="AM517" s="136" t="s">
        <v>13472</v>
      </c>
      <c r="AN517" s="136" t="s">
        <v>941</v>
      </c>
      <c r="AO517" s="136" t="s">
        <v>941</v>
      </c>
      <c r="AP517" s="136" t="s">
        <v>941</v>
      </c>
      <c r="AQ517" s="136" t="s">
        <v>941</v>
      </c>
      <c r="AR517" s="136" t="s">
        <v>941</v>
      </c>
      <c r="AS517" s="136" t="s">
        <v>941</v>
      </c>
      <c r="AT517" s="136" t="s">
        <v>941</v>
      </c>
      <c r="AU517" s="136" t="s">
        <v>941</v>
      </c>
      <c r="AV517" s="136" t="s">
        <v>941</v>
      </c>
      <c r="AW517" s="136" t="s">
        <v>941</v>
      </c>
      <c r="AX517" s="136" t="s">
        <v>941</v>
      </c>
      <c r="AY517" s="136" t="s">
        <v>941</v>
      </c>
      <c r="AZ517" s="136" t="s">
        <v>941</v>
      </c>
      <c r="BA517" s="136" t="s">
        <v>941</v>
      </c>
      <c r="BB517" s="136" t="s">
        <v>941</v>
      </c>
      <c r="BC517" s="136" t="s">
        <v>941</v>
      </c>
      <c r="BD517" s="136" t="s">
        <v>941</v>
      </c>
      <c r="BE517" s="136" t="s">
        <v>941</v>
      </c>
      <c r="BF517" s="136" t="s">
        <v>941</v>
      </c>
      <c r="BG517" s="136" t="s">
        <v>941</v>
      </c>
      <c r="BH517" s="136" t="s">
        <v>941</v>
      </c>
      <c r="BI517" s="136" t="s">
        <v>941</v>
      </c>
      <c r="BJ517" s="136" t="s">
        <v>941</v>
      </c>
      <c r="BK517" s="136" t="s">
        <v>941</v>
      </c>
      <c r="BL517" s="136" t="s">
        <v>3838</v>
      </c>
      <c r="BM517" s="136" t="s">
        <v>1071</v>
      </c>
      <c r="BN517" s="136" t="s">
        <v>941</v>
      </c>
      <c r="BO517" s="136" t="s">
        <v>941</v>
      </c>
      <c r="BP517" s="136" t="s">
        <v>941</v>
      </c>
      <c r="BQ517" s="136" t="s">
        <v>941</v>
      </c>
      <c r="BR517" s="136" t="s">
        <v>941</v>
      </c>
      <c r="BS517" s="136" t="s">
        <v>941</v>
      </c>
      <c r="BT517" s="136" t="s">
        <v>941</v>
      </c>
      <c r="BU517" s="136" t="s">
        <v>941</v>
      </c>
      <c r="BV517" s="136" t="s">
        <v>941</v>
      </c>
      <c r="BW517" s="136" t="s">
        <v>941</v>
      </c>
      <c r="BX517" s="136" t="s">
        <v>941</v>
      </c>
      <c r="BY517" s="136" t="s">
        <v>941</v>
      </c>
      <c r="BZ517" s="136" t="s">
        <v>941</v>
      </c>
      <c r="CA517" s="136" t="s">
        <v>941</v>
      </c>
      <c r="CB517" s="136" t="s">
        <v>3838</v>
      </c>
      <c r="CC517" s="136" t="s">
        <v>948</v>
      </c>
      <c r="CD517" s="136" t="s">
        <v>941</v>
      </c>
      <c r="CE517" s="136" t="s">
        <v>948</v>
      </c>
      <c r="CF517" s="136" t="s">
        <v>941</v>
      </c>
      <c r="CG517" s="136" t="s">
        <v>948</v>
      </c>
      <c r="CH517" s="136" t="s">
        <v>948</v>
      </c>
      <c r="CI517" s="136" t="s">
        <v>941</v>
      </c>
      <c r="CJ517" s="136" t="s">
        <v>941</v>
      </c>
      <c r="CK517" s="136" t="s">
        <v>941</v>
      </c>
      <c r="CL517" s="136" t="s">
        <v>941</v>
      </c>
      <c r="CM517" s="136" t="s">
        <v>941</v>
      </c>
      <c r="CN517" s="136" t="s">
        <v>948</v>
      </c>
      <c r="CO517" s="136" t="s">
        <v>540</v>
      </c>
      <c r="CP517" s="136" t="s">
        <v>941</v>
      </c>
      <c r="CQ517" s="136" t="s">
        <v>941</v>
      </c>
      <c r="CR517" s="136" t="s">
        <v>941</v>
      </c>
      <c r="CS517" s="136" t="s">
        <v>941</v>
      </c>
      <c r="CT517" s="136" t="s">
        <v>941</v>
      </c>
      <c r="CU517" s="136" t="s">
        <v>941</v>
      </c>
      <c r="CV517" s="136" t="s">
        <v>941</v>
      </c>
      <c r="CW517" s="136" t="s">
        <v>941</v>
      </c>
      <c r="CX517" s="136" t="s">
        <v>941</v>
      </c>
      <c r="CY517" s="136" t="s">
        <v>941</v>
      </c>
      <c r="CZ517" s="136" t="s">
        <v>941</v>
      </c>
      <c r="DA517" s="136" t="s">
        <v>941</v>
      </c>
      <c r="DB517" s="136" t="s">
        <v>941</v>
      </c>
      <c r="DC517" s="136" t="s">
        <v>941</v>
      </c>
      <c r="DD517" s="136" t="s">
        <v>941</v>
      </c>
      <c r="DE517" s="136" t="s">
        <v>941</v>
      </c>
      <c r="DF517" s="136" t="s">
        <v>941</v>
      </c>
      <c r="DG517" s="136" t="s">
        <v>941</v>
      </c>
      <c r="DH517" s="136" t="s">
        <v>941</v>
      </c>
      <c r="DI517" s="136" t="s">
        <v>941</v>
      </c>
      <c r="DJ517" s="136" t="s">
        <v>1692</v>
      </c>
      <c r="DK517" s="137">
        <v>42835.493819444448</v>
      </c>
      <c r="DL517" s="136" t="s">
        <v>1692</v>
      </c>
      <c r="DM517" s="137">
        <v>42835.49927083333</v>
      </c>
      <c r="DN517" s="133">
        <v>42412.511724537035</v>
      </c>
      <c r="DO517" s="132" t="s">
        <v>1353</v>
      </c>
      <c r="DP517" s="133">
        <v>42516.394467592596</v>
      </c>
    </row>
    <row r="518" spans="1:120" ht="101.5" x14ac:dyDescent="0.35">
      <c r="A518" s="135">
        <v>520</v>
      </c>
      <c r="B518" s="136" t="s">
        <v>4364</v>
      </c>
      <c r="C518" s="135">
        <v>213</v>
      </c>
      <c r="D518" s="135" t="b">
        <v>1</v>
      </c>
      <c r="E518" s="136" t="s">
        <v>941</v>
      </c>
      <c r="F518" s="136" t="s">
        <v>4270</v>
      </c>
      <c r="G518" s="136" t="s">
        <v>13473</v>
      </c>
      <c r="H518" s="136" t="s">
        <v>13474</v>
      </c>
      <c r="I518" s="136" t="s">
        <v>13475</v>
      </c>
      <c r="J518" s="136" t="s">
        <v>1326</v>
      </c>
      <c r="K518" s="136" t="s">
        <v>941</v>
      </c>
      <c r="L518" s="136" t="s">
        <v>13476</v>
      </c>
      <c r="M518" s="136" t="s">
        <v>13477</v>
      </c>
      <c r="N518" s="136" t="s">
        <v>1327</v>
      </c>
      <c r="O518" s="136" t="s">
        <v>13478</v>
      </c>
      <c r="P518" s="136" t="s">
        <v>13479</v>
      </c>
      <c r="Q518" s="136" t="s">
        <v>13480</v>
      </c>
      <c r="R518" s="136" t="s">
        <v>13481</v>
      </c>
      <c r="S518" s="136" t="s">
        <v>13482</v>
      </c>
      <c r="T518" s="136" t="s">
        <v>13483</v>
      </c>
      <c r="U518" s="136" t="s">
        <v>13484</v>
      </c>
      <c r="V518" s="136" t="s">
        <v>13485</v>
      </c>
      <c r="W518" s="136" t="s">
        <v>13486</v>
      </c>
      <c r="X518" s="136" t="s">
        <v>13487</v>
      </c>
      <c r="Y518" s="136" t="s">
        <v>13488</v>
      </c>
      <c r="Z518" s="136" t="s">
        <v>13489</v>
      </c>
      <c r="AA518" s="136" t="s">
        <v>948</v>
      </c>
      <c r="AB518" s="136" t="s">
        <v>13490</v>
      </c>
      <c r="AC518" s="136" t="s">
        <v>948</v>
      </c>
      <c r="AD518" s="136" t="s">
        <v>13490</v>
      </c>
      <c r="AE518" s="136" t="s">
        <v>13491</v>
      </c>
      <c r="AF518" s="136" t="s">
        <v>13492</v>
      </c>
      <c r="AG518" s="136" t="s">
        <v>1632</v>
      </c>
      <c r="AH518" s="136" t="s">
        <v>13493</v>
      </c>
      <c r="AI518" s="136" t="s">
        <v>13494</v>
      </c>
      <c r="AJ518" s="136" t="s">
        <v>1643</v>
      </c>
      <c r="AK518" s="136" t="s">
        <v>4163</v>
      </c>
      <c r="AL518" s="136" t="s">
        <v>941</v>
      </c>
      <c r="AM518" s="136" t="s">
        <v>13495</v>
      </c>
      <c r="AN518" s="136" t="s">
        <v>941</v>
      </c>
      <c r="AO518" s="136" t="s">
        <v>941</v>
      </c>
      <c r="AP518" s="136" t="s">
        <v>941</v>
      </c>
      <c r="AQ518" s="136" t="s">
        <v>941</v>
      </c>
      <c r="AR518" s="136" t="s">
        <v>941</v>
      </c>
      <c r="AS518" s="136" t="s">
        <v>941</v>
      </c>
      <c r="AT518" s="136" t="s">
        <v>941</v>
      </c>
      <c r="AU518" s="136" t="s">
        <v>941</v>
      </c>
      <c r="AV518" s="136" t="s">
        <v>941</v>
      </c>
      <c r="AW518" s="136" t="s">
        <v>941</v>
      </c>
      <c r="AX518" s="136" t="s">
        <v>941</v>
      </c>
      <c r="AY518" s="136" t="s">
        <v>941</v>
      </c>
      <c r="AZ518" s="136" t="s">
        <v>941</v>
      </c>
      <c r="BA518" s="136" t="s">
        <v>941</v>
      </c>
      <c r="BB518" s="136" t="s">
        <v>941</v>
      </c>
      <c r="BC518" s="136" t="s">
        <v>941</v>
      </c>
      <c r="BD518" s="136" t="s">
        <v>941</v>
      </c>
      <c r="BE518" s="136" t="s">
        <v>941</v>
      </c>
      <c r="BF518" s="136" t="s">
        <v>941</v>
      </c>
      <c r="BG518" s="136" t="s">
        <v>941</v>
      </c>
      <c r="BH518" s="136" t="s">
        <v>941</v>
      </c>
      <c r="BI518" s="136" t="s">
        <v>941</v>
      </c>
      <c r="BJ518" s="136" t="s">
        <v>941</v>
      </c>
      <c r="BK518" s="136" t="s">
        <v>3164</v>
      </c>
      <c r="BL518" s="136" t="s">
        <v>941</v>
      </c>
      <c r="BM518" s="136" t="s">
        <v>941</v>
      </c>
      <c r="BN518" s="136" t="s">
        <v>941</v>
      </c>
      <c r="BO518" s="136" t="s">
        <v>941</v>
      </c>
      <c r="BP518" s="136" t="s">
        <v>941</v>
      </c>
      <c r="BQ518" s="136" t="s">
        <v>941</v>
      </c>
      <c r="BR518" s="136" t="s">
        <v>941</v>
      </c>
      <c r="BS518" s="136" t="s">
        <v>941</v>
      </c>
      <c r="BT518" s="136" t="s">
        <v>941</v>
      </c>
      <c r="BU518" s="136" t="s">
        <v>941</v>
      </c>
      <c r="BV518" s="136" t="s">
        <v>941</v>
      </c>
      <c r="BW518" s="136" t="s">
        <v>941</v>
      </c>
      <c r="BX518" s="136" t="s">
        <v>941</v>
      </c>
      <c r="BY518" s="136" t="s">
        <v>941</v>
      </c>
      <c r="BZ518" s="136" t="s">
        <v>941</v>
      </c>
      <c r="CA518" s="136" t="s">
        <v>941</v>
      </c>
      <c r="CB518" s="136" t="s">
        <v>3164</v>
      </c>
      <c r="CC518" s="136" t="s">
        <v>948</v>
      </c>
      <c r="CD518" s="136" t="s">
        <v>941</v>
      </c>
      <c r="CE518" s="136" t="s">
        <v>948</v>
      </c>
      <c r="CF518" s="136" t="s">
        <v>941</v>
      </c>
      <c r="CG518" s="136" t="s">
        <v>948</v>
      </c>
      <c r="CH518" s="136" t="s">
        <v>1791</v>
      </c>
      <c r="CI518" s="136" t="s">
        <v>13496</v>
      </c>
      <c r="CJ518" s="136" t="s">
        <v>3904</v>
      </c>
      <c r="CK518" s="136" t="s">
        <v>941</v>
      </c>
      <c r="CL518" s="136" t="s">
        <v>941</v>
      </c>
      <c r="CM518" s="136" t="s">
        <v>13497</v>
      </c>
      <c r="CN518" s="136" t="s">
        <v>13498</v>
      </c>
      <c r="CO518" s="136" t="s">
        <v>13499</v>
      </c>
      <c r="CP518" s="136" t="s">
        <v>941</v>
      </c>
      <c r="CQ518" s="136" t="s">
        <v>941</v>
      </c>
      <c r="CR518" s="136" t="s">
        <v>941</v>
      </c>
      <c r="CS518" s="136" t="s">
        <v>941</v>
      </c>
      <c r="CT518" s="136" t="s">
        <v>941</v>
      </c>
      <c r="CU518" s="136" t="s">
        <v>941</v>
      </c>
      <c r="CV518" s="136" t="s">
        <v>941</v>
      </c>
      <c r="CW518" s="136" t="s">
        <v>941</v>
      </c>
      <c r="CX518" s="136" t="s">
        <v>941</v>
      </c>
      <c r="CY518" s="136" t="s">
        <v>941</v>
      </c>
      <c r="CZ518" s="136" t="s">
        <v>941</v>
      </c>
      <c r="DA518" s="136" t="s">
        <v>941</v>
      </c>
      <c r="DB518" s="136" t="s">
        <v>941</v>
      </c>
      <c r="DC518" s="136" t="s">
        <v>941</v>
      </c>
      <c r="DD518" s="136" t="s">
        <v>941</v>
      </c>
      <c r="DE518" s="136" t="s">
        <v>941</v>
      </c>
      <c r="DF518" s="136" t="s">
        <v>941</v>
      </c>
      <c r="DG518" s="136" t="s">
        <v>941</v>
      </c>
      <c r="DH518" s="136" t="s">
        <v>941</v>
      </c>
      <c r="DI518" s="136" t="s">
        <v>941</v>
      </c>
      <c r="DJ518" s="136" t="s">
        <v>1353</v>
      </c>
      <c r="DK518" s="137">
        <v>42842.491643518515</v>
      </c>
      <c r="DL518" s="136" t="s">
        <v>1353</v>
      </c>
      <c r="DM518" s="137">
        <v>42842.491643518515</v>
      </c>
      <c r="DN518" s="133">
        <v>42412.511747685188</v>
      </c>
      <c r="DO518" s="132" t="s">
        <v>1111</v>
      </c>
      <c r="DP518" s="133">
        <v>42412.511747685188</v>
      </c>
    </row>
    <row r="519" spans="1:120" ht="203" x14ac:dyDescent="0.35">
      <c r="A519" s="135">
        <v>521</v>
      </c>
      <c r="B519" s="136" t="s">
        <v>4364</v>
      </c>
      <c r="C519" s="135">
        <v>490</v>
      </c>
      <c r="D519" s="135" t="b">
        <v>1</v>
      </c>
      <c r="E519" s="136" t="s">
        <v>941</v>
      </c>
      <c r="F519" s="136" t="s">
        <v>13500</v>
      </c>
      <c r="G519" s="136" t="s">
        <v>981</v>
      </c>
      <c r="H519" s="136" t="s">
        <v>3047</v>
      </c>
      <c r="I519" s="136" t="s">
        <v>13501</v>
      </c>
      <c r="J519" s="136" t="s">
        <v>1543</v>
      </c>
      <c r="K519" s="136" t="s">
        <v>11</v>
      </c>
      <c r="L519" s="136" t="s">
        <v>1544</v>
      </c>
      <c r="M519" s="136" t="s">
        <v>1545</v>
      </c>
      <c r="N519" s="136" t="s">
        <v>1546</v>
      </c>
      <c r="O519" s="136" t="s">
        <v>13502</v>
      </c>
      <c r="P519" s="136" t="s">
        <v>13503</v>
      </c>
      <c r="Q519" s="136" t="s">
        <v>948</v>
      </c>
      <c r="R519" s="136" t="s">
        <v>948</v>
      </c>
      <c r="S519" s="136" t="s">
        <v>13504</v>
      </c>
      <c r="T519" s="136" t="s">
        <v>13505</v>
      </c>
      <c r="U519" s="136" t="s">
        <v>13506</v>
      </c>
      <c r="V519" s="136" t="s">
        <v>13507</v>
      </c>
      <c r="W519" s="136" t="s">
        <v>13508</v>
      </c>
      <c r="X519" s="136" t="s">
        <v>13509</v>
      </c>
      <c r="Y519" s="136" t="s">
        <v>13510</v>
      </c>
      <c r="Z519" s="136" t="s">
        <v>13511</v>
      </c>
      <c r="AA519" s="136" t="s">
        <v>948</v>
      </c>
      <c r="AB519" s="136" t="s">
        <v>13512</v>
      </c>
      <c r="AC519" s="136" t="s">
        <v>948</v>
      </c>
      <c r="AD519" s="136" t="s">
        <v>13512</v>
      </c>
      <c r="AE519" s="136" t="s">
        <v>13513</v>
      </c>
      <c r="AF519" s="136" t="s">
        <v>13514</v>
      </c>
      <c r="AG519" s="136" t="s">
        <v>1554</v>
      </c>
      <c r="AH519" s="136" t="s">
        <v>13515</v>
      </c>
      <c r="AI519" s="136" t="s">
        <v>979</v>
      </c>
      <c r="AJ519" s="136" t="s">
        <v>948</v>
      </c>
      <c r="AK519" s="136" t="s">
        <v>948</v>
      </c>
      <c r="AL519" s="136" t="s">
        <v>941</v>
      </c>
      <c r="AM519" s="136" t="s">
        <v>13516</v>
      </c>
      <c r="AN519" s="136" t="s">
        <v>941</v>
      </c>
      <c r="AO519" s="136" t="s">
        <v>941</v>
      </c>
      <c r="AP519" s="136" t="s">
        <v>941</v>
      </c>
      <c r="AQ519" s="136" t="s">
        <v>941</v>
      </c>
      <c r="AR519" s="136" t="s">
        <v>941</v>
      </c>
      <c r="AS519" s="136" t="s">
        <v>941</v>
      </c>
      <c r="AT519" s="136" t="s">
        <v>941</v>
      </c>
      <c r="AU519" s="136" t="s">
        <v>941</v>
      </c>
      <c r="AV519" s="136" t="s">
        <v>941</v>
      </c>
      <c r="AW519" s="136" t="s">
        <v>941</v>
      </c>
      <c r="AX519" s="136" t="s">
        <v>941</v>
      </c>
      <c r="AY519" s="136" t="s">
        <v>941</v>
      </c>
      <c r="AZ519" s="136" t="s">
        <v>941</v>
      </c>
      <c r="BA519" s="136" t="s">
        <v>941</v>
      </c>
      <c r="BB519" s="136" t="s">
        <v>941</v>
      </c>
      <c r="BC519" s="136" t="s">
        <v>941</v>
      </c>
      <c r="BD519" s="136" t="s">
        <v>941</v>
      </c>
      <c r="BE519" s="136" t="s">
        <v>941</v>
      </c>
      <c r="BF519" s="136" t="s">
        <v>941</v>
      </c>
      <c r="BG519" s="136" t="s">
        <v>941</v>
      </c>
      <c r="BH519" s="136" t="s">
        <v>941</v>
      </c>
      <c r="BI519" s="136" t="s">
        <v>941</v>
      </c>
      <c r="BJ519" s="136" t="s">
        <v>941</v>
      </c>
      <c r="BK519" s="136" t="s">
        <v>941</v>
      </c>
      <c r="BL519" s="136" t="s">
        <v>941</v>
      </c>
      <c r="BM519" s="136" t="s">
        <v>941</v>
      </c>
      <c r="BN519" s="136" t="s">
        <v>941</v>
      </c>
      <c r="BO519" s="136" t="s">
        <v>941</v>
      </c>
      <c r="BP519" s="136" t="s">
        <v>941</v>
      </c>
      <c r="BQ519" s="136" t="s">
        <v>941</v>
      </c>
      <c r="BR519" s="136" t="s">
        <v>941</v>
      </c>
      <c r="BS519" s="136" t="s">
        <v>941</v>
      </c>
      <c r="BT519" s="136" t="s">
        <v>941</v>
      </c>
      <c r="BU519" s="136" t="s">
        <v>941</v>
      </c>
      <c r="BV519" s="136" t="s">
        <v>941</v>
      </c>
      <c r="BW519" s="136" t="s">
        <v>941</v>
      </c>
      <c r="BX519" s="136" t="s">
        <v>941</v>
      </c>
      <c r="BY519" s="136" t="s">
        <v>941</v>
      </c>
      <c r="BZ519" s="136" t="s">
        <v>941</v>
      </c>
      <c r="CA519" s="136" t="s">
        <v>941</v>
      </c>
      <c r="CB519" s="136" t="s">
        <v>948</v>
      </c>
      <c r="CC519" s="136" t="s">
        <v>948</v>
      </c>
      <c r="CD519" s="136" t="s">
        <v>941</v>
      </c>
      <c r="CE519" s="136" t="s">
        <v>948</v>
      </c>
      <c r="CF519" s="136" t="s">
        <v>941</v>
      </c>
      <c r="CG519" s="136" t="s">
        <v>948</v>
      </c>
      <c r="CH519" s="136" t="s">
        <v>948</v>
      </c>
      <c r="CI519" s="136" t="s">
        <v>941</v>
      </c>
      <c r="CJ519" s="136" t="s">
        <v>941</v>
      </c>
      <c r="CK519" s="136" t="s">
        <v>941</v>
      </c>
      <c r="CL519" s="136" t="s">
        <v>941</v>
      </c>
      <c r="CM519" s="136" t="s">
        <v>941</v>
      </c>
      <c r="CN519" s="136" t="s">
        <v>948</v>
      </c>
      <c r="CO519" s="136" t="s">
        <v>540</v>
      </c>
      <c r="CP519" s="136" t="s">
        <v>941</v>
      </c>
      <c r="CQ519" s="136" t="s">
        <v>941</v>
      </c>
      <c r="CR519" s="136" t="s">
        <v>13517</v>
      </c>
      <c r="CS519" s="136" t="s">
        <v>13518</v>
      </c>
      <c r="CT519" s="136" t="s">
        <v>13519</v>
      </c>
      <c r="CU519" s="136" t="s">
        <v>13520</v>
      </c>
      <c r="CV519" s="136" t="s">
        <v>941</v>
      </c>
      <c r="CW519" s="136" t="s">
        <v>941</v>
      </c>
      <c r="CX519" s="136" t="s">
        <v>941</v>
      </c>
      <c r="CY519" s="136" t="s">
        <v>941</v>
      </c>
      <c r="CZ519" s="136" t="s">
        <v>941</v>
      </c>
      <c r="DA519" s="136" t="s">
        <v>941</v>
      </c>
      <c r="DB519" s="136" t="s">
        <v>941</v>
      </c>
      <c r="DC519" s="136" t="s">
        <v>941</v>
      </c>
      <c r="DD519" s="136" t="s">
        <v>941</v>
      </c>
      <c r="DE519" s="136" t="s">
        <v>941</v>
      </c>
      <c r="DF519" s="136" t="s">
        <v>941</v>
      </c>
      <c r="DG519" s="136" t="s">
        <v>941</v>
      </c>
      <c r="DH519" s="136" t="s">
        <v>941</v>
      </c>
      <c r="DI519" s="136" t="s">
        <v>941</v>
      </c>
      <c r="DJ519" s="136" t="s">
        <v>1692</v>
      </c>
      <c r="DK519" s="137">
        <v>42844.343981481485</v>
      </c>
      <c r="DL519" s="136" t="s">
        <v>1692</v>
      </c>
      <c r="DM519" s="137">
        <v>42844.343981481485</v>
      </c>
      <c r="DN519" s="133">
        <v>42412.511782407404</v>
      </c>
      <c r="DO519" s="132" t="s">
        <v>1111</v>
      </c>
      <c r="DP519" s="133">
        <v>42412.511782407404</v>
      </c>
    </row>
    <row r="520" spans="1:120" ht="43.5" x14ac:dyDescent="0.35">
      <c r="A520" s="135">
        <v>522</v>
      </c>
      <c r="B520" s="136" t="s">
        <v>4364</v>
      </c>
      <c r="C520" s="135">
        <v>42</v>
      </c>
      <c r="D520" s="135" t="b">
        <v>1</v>
      </c>
      <c r="E520" s="136" t="s">
        <v>941</v>
      </c>
      <c r="F520" s="136" t="s">
        <v>4240</v>
      </c>
      <c r="G520" s="136" t="s">
        <v>1096</v>
      </c>
      <c r="H520" s="136" t="s">
        <v>941</v>
      </c>
      <c r="I520" s="136" t="s">
        <v>13501</v>
      </c>
      <c r="J520" s="136" t="s">
        <v>1543</v>
      </c>
      <c r="K520" s="136" t="s">
        <v>302</v>
      </c>
      <c r="L520" s="136" t="s">
        <v>1544</v>
      </c>
      <c r="M520" s="136" t="s">
        <v>1545</v>
      </c>
      <c r="N520" s="136" t="s">
        <v>1546</v>
      </c>
      <c r="O520" s="136" t="s">
        <v>13521</v>
      </c>
      <c r="P520" s="136" t="s">
        <v>2269</v>
      </c>
      <c r="Q520" s="136" t="s">
        <v>948</v>
      </c>
      <c r="R520" s="136" t="s">
        <v>948</v>
      </c>
      <c r="S520" s="136" t="s">
        <v>13522</v>
      </c>
      <c r="T520" s="136" t="s">
        <v>13523</v>
      </c>
      <c r="U520" s="136" t="s">
        <v>13524</v>
      </c>
      <c r="V520" s="136" t="s">
        <v>13525</v>
      </c>
      <c r="W520" s="136" t="s">
        <v>13526</v>
      </c>
      <c r="X520" s="136" t="s">
        <v>13527</v>
      </c>
      <c r="Y520" s="136" t="s">
        <v>13528</v>
      </c>
      <c r="Z520" s="136" t="s">
        <v>13529</v>
      </c>
      <c r="AA520" s="136" t="s">
        <v>948</v>
      </c>
      <c r="AB520" s="136" t="s">
        <v>13530</v>
      </c>
      <c r="AC520" s="136" t="s">
        <v>948</v>
      </c>
      <c r="AD520" s="136" t="s">
        <v>13530</v>
      </c>
      <c r="AE520" s="136" t="s">
        <v>13531</v>
      </c>
      <c r="AF520" s="136" t="s">
        <v>13532</v>
      </c>
      <c r="AG520" s="136" t="s">
        <v>1036</v>
      </c>
      <c r="AH520" s="136" t="s">
        <v>13533</v>
      </c>
      <c r="AI520" s="136" t="s">
        <v>948</v>
      </c>
      <c r="AJ520" s="136" t="s">
        <v>948</v>
      </c>
      <c r="AK520" s="136" t="s">
        <v>948</v>
      </c>
      <c r="AL520" s="136" t="s">
        <v>941</v>
      </c>
      <c r="AM520" s="136" t="s">
        <v>13533</v>
      </c>
      <c r="AN520" s="136" t="s">
        <v>941</v>
      </c>
      <c r="AO520" s="136" t="s">
        <v>941</v>
      </c>
      <c r="AP520" s="136" t="s">
        <v>941</v>
      </c>
      <c r="AQ520" s="136" t="s">
        <v>941</v>
      </c>
      <c r="AR520" s="136" t="s">
        <v>941</v>
      </c>
      <c r="AS520" s="136" t="s">
        <v>941</v>
      </c>
      <c r="AT520" s="136" t="s">
        <v>941</v>
      </c>
      <c r="AU520" s="136" t="s">
        <v>941</v>
      </c>
      <c r="AV520" s="136" t="s">
        <v>941</v>
      </c>
      <c r="AW520" s="136" t="s">
        <v>941</v>
      </c>
      <c r="AX520" s="136" t="s">
        <v>941</v>
      </c>
      <c r="AY520" s="136" t="s">
        <v>941</v>
      </c>
      <c r="AZ520" s="136" t="s">
        <v>941</v>
      </c>
      <c r="BA520" s="136" t="s">
        <v>941</v>
      </c>
      <c r="BB520" s="136" t="s">
        <v>941</v>
      </c>
      <c r="BC520" s="136" t="s">
        <v>941</v>
      </c>
      <c r="BD520" s="136" t="s">
        <v>941</v>
      </c>
      <c r="BE520" s="136" t="s">
        <v>941</v>
      </c>
      <c r="BF520" s="136" t="s">
        <v>941</v>
      </c>
      <c r="BG520" s="136" t="s">
        <v>941</v>
      </c>
      <c r="BH520" s="136" t="s">
        <v>941</v>
      </c>
      <c r="BI520" s="136" t="s">
        <v>941</v>
      </c>
      <c r="BJ520" s="136" t="s">
        <v>941</v>
      </c>
      <c r="BK520" s="136" t="s">
        <v>941</v>
      </c>
      <c r="BL520" s="136" t="s">
        <v>941</v>
      </c>
      <c r="BM520" s="136" t="s">
        <v>941</v>
      </c>
      <c r="BN520" s="136" t="s">
        <v>941</v>
      </c>
      <c r="BO520" s="136" t="s">
        <v>941</v>
      </c>
      <c r="BP520" s="136" t="s">
        <v>941</v>
      </c>
      <c r="BQ520" s="136" t="s">
        <v>941</v>
      </c>
      <c r="BR520" s="136" t="s">
        <v>941</v>
      </c>
      <c r="BS520" s="136" t="s">
        <v>941</v>
      </c>
      <c r="BT520" s="136" t="s">
        <v>941</v>
      </c>
      <c r="BU520" s="136" t="s">
        <v>941</v>
      </c>
      <c r="BV520" s="136" t="s">
        <v>941</v>
      </c>
      <c r="BW520" s="136" t="s">
        <v>941</v>
      </c>
      <c r="BX520" s="136" t="s">
        <v>941</v>
      </c>
      <c r="BY520" s="136" t="s">
        <v>941</v>
      </c>
      <c r="BZ520" s="136" t="s">
        <v>941</v>
      </c>
      <c r="CA520" s="136" t="s">
        <v>941</v>
      </c>
      <c r="CB520" s="136" t="s">
        <v>948</v>
      </c>
      <c r="CC520" s="136" t="s">
        <v>948</v>
      </c>
      <c r="CD520" s="136" t="s">
        <v>941</v>
      </c>
      <c r="CE520" s="136" t="s">
        <v>948</v>
      </c>
      <c r="CF520" s="136" t="s">
        <v>941</v>
      </c>
      <c r="CG520" s="136" t="s">
        <v>948</v>
      </c>
      <c r="CH520" s="136" t="s">
        <v>948</v>
      </c>
      <c r="CI520" s="136" t="s">
        <v>941</v>
      </c>
      <c r="CJ520" s="136" t="s">
        <v>941</v>
      </c>
      <c r="CK520" s="136" t="s">
        <v>941</v>
      </c>
      <c r="CL520" s="136" t="s">
        <v>941</v>
      </c>
      <c r="CM520" s="136" t="s">
        <v>941</v>
      </c>
      <c r="CN520" s="136" t="s">
        <v>948</v>
      </c>
      <c r="CO520" s="136" t="s">
        <v>540</v>
      </c>
      <c r="CP520" s="136" t="s">
        <v>941</v>
      </c>
      <c r="CQ520" s="136" t="s">
        <v>941</v>
      </c>
      <c r="CR520" s="136" t="s">
        <v>941</v>
      </c>
      <c r="CS520" s="136" t="s">
        <v>941</v>
      </c>
      <c r="CT520" s="136" t="s">
        <v>941</v>
      </c>
      <c r="CU520" s="136" t="s">
        <v>941</v>
      </c>
      <c r="CV520" s="136" t="s">
        <v>941</v>
      </c>
      <c r="CW520" s="136" t="s">
        <v>941</v>
      </c>
      <c r="CX520" s="136" t="s">
        <v>941</v>
      </c>
      <c r="CY520" s="136" t="s">
        <v>941</v>
      </c>
      <c r="CZ520" s="136" t="s">
        <v>941</v>
      </c>
      <c r="DA520" s="136" t="s">
        <v>941</v>
      </c>
      <c r="DB520" s="136" t="s">
        <v>941</v>
      </c>
      <c r="DC520" s="136" t="s">
        <v>941</v>
      </c>
      <c r="DD520" s="136" t="s">
        <v>941</v>
      </c>
      <c r="DE520" s="136" t="s">
        <v>941</v>
      </c>
      <c r="DF520" s="136" t="s">
        <v>941</v>
      </c>
      <c r="DG520" s="136" t="s">
        <v>941</v>
      </c>
      <c r="DH520" s="136" t="s">
        <v>941</v>
      </c>
      <c r="DI520" s="136" t="s">
        <v>941</v>
      </c>
      <c r="DJ520" s="136" t="s">
        <v>1692</v>
      </c>
      <c r="DK520" s="137">
        <v>42844.347256944442</v>
      </c>
      <c r="DL520" s="136" t="s">
        <v>1692</v>
      </c>
      <c r="DM520" s="137">
        <v>42844.347256944442</v>
      </c>
      <c r="DN520" s="133">
        <v>42412.511793981481</v>
      </c>
      <c r="DO520" s="132" t="s">
        <v>1111</v>
      </c>
      <c r="DP520" s="133">
        <v>42412.511793981481</v>
      </c>
    </row>
    <row r="521" spans="1:120" ht="43.5" x14ac:dyDescent="0.35">
      <c r="A521" s="135">
        <v>523</v>
      </c>
      <c r="B521" s="136" t="s">
        <v>4364</v>
      </c>
      <c r="C521" s="135">
        <v>43</v>
      </c>
      <c r="D521" s="135" t="b">
        <v>1</v>
      </c>
      <c r="E521" s="136" t="s">
        <v>941</v>
      </c>
      <c r="F521" s="136" t="s">
        <v>4245</v>
      </c>
      <c r="G521" s="136" t="s">
        <v>1096</v>
      </c>
      <c r="H521" s="136" t="s">
        <v>941</v>
      </c>
      <c r="I521" s="136" t="s">
        <v>13501</v>
      </c>
      <c r="J521" s="136" t="s">
        <v>1543</v>
      </c>
      <c r="K521" s="136" t="s">
        <v>324</v>
      </c>
      <c r="L521" s="136" t="s">
        <v>1544</v>
      </c>
      <c r="M521" s="136" t="s">
        <v>1545</v>
      </c>
      <c r="N521" s="136" t="s">
        <v>1546</v>
      </c>
      <c r="O521" s="136" t="s">
        <v>13534</v>
      </c>
      <c r="P521" s="136" t="s">
        <v>13535</v>
      </c>
      <c r="Q521" s="136" t="s">
        <v>948</v>
      </c>
      <c r="R521" s="136" t="s">
        <v>948</v>
      </c>
      <c r="S521" s="136" t="s">
        <v>13536</v>
      </c>
      <c r="T521" s="136" t="s">
        <v>13537</v>
      </c>
      <c r="U521" s="136" t="s">
        <v>13538</v>
      </c>
      <c r="V521" s="136" t="s">
        <v>4246</v>
      </c>
      <c r="W521" s="136" t="s">
        <v>4247</v>
      </c>
      <c r="X521" s="136" t="s">
        <v>4248</v>
      </c>
      <c r="Y521" s="136" t="s">
        <v>13539</v>
      </c>
      <c r="Z521" s="136" t="s">
        <v>13540</v>
      </c>
      <c r="AA521" s="136" t="s">
        <v>948</v>
      </c>
      <c r="AB521" s="136" t="s">
        <v>13541</v>
      </c>
      <c r="AC521" s="136" t="s">
        <v>948</v>
      </c>
      <c r="AD521" s="136" t="s">
        <v>13541</v>
      </c>
      <c r="AE521" s="136" t="s">
        <v>13542</v>
      </c>
      <c r="AF521" s="136" t="s">
        <v>13543</v>
      </c>
      <c r="AG521" s="136" t="s">
        <v>2230</v>
      </c>
      <c r="AH521" s="136" t="s">
        <v>13544</v>
      </c>
      <c r="AI521" s="136" t="s">
        <v>3346</v>
      </c>
      <c r="AJ521" s="136" t="s">
        <v>948</v>
      </c>
      <c r="AK521" s="136" t="s">
        <v>948</v>
      </c>
      <c r="AL521" s="136" t="s">
        <v>941</v>
      </c>
      <c r="AM521" s="136" t="s">
        <v>13545</v>
      </c>
      <c r="AN521" s="136" t="s">
        <v>941</v>
      </c>
      <c r="AO521" s="136" t="s">
        <v>941</v>
      </c>
      <c r="AP521" s="136" t="s">
        <v>941</v>
      </c>
      <c r="AQ521" s="136" t="s">
        <v>941</v>
      </c>
      <c r="AR521" s="136" t="s">
        <v>941</v>
      </c>
      <c r="AS521" s="136" t="s">
        <v>941</v>
      </c>
      <c r="AT521" s="136" t="s">
        <v>941</v>
      </c>
      <c r="AU521" s="136" t="s">
        <v>941</v>
      </c>
      <c r="AV521" s="136" t="s">
        <v>941</v>
      </c>
      <c r="AW521" s="136" t="s">
        <v>941</v>
      </c>
      <c r="AX521" s="136" t="s">
        <v>941</v>
      </c>
      <c r="AY521" s="136" t="s">
        <v>941</v>
      </c>
      <c r="AZ521" s="136" t="s">
        <v>941</v>
      </c>
      <c r="BA521" s="136" t="s">
        <v>941</v>
      </c>
      <c r="BB521" s="136" t="s">
        <v>941</v>
      </c>
      <c r="BC521" s="136" t="s">
        <v>941</v>
      </c>
      <c r="BD521" s="136" t="s">
        <v>941</v>
      </c>
      <c r="BE521" s="136" t="s">
        <v>941</v>
      </c>
      <c r="BF521" s="136" t="s">
        <v>941</v>
      </c>
      <c r="BG521" s="136" t="s">
        <v>941</v>
      </c>
      <c r="BH521" s="136" t="s">
        <v>941</v>
      </c>
      <c r="BI521" s="136" t="s">
        <v>941</v>
      </c>
      <c r="BJ521" s="136" t="s">
        <v>941</v>
      </c>
      <c r="BK521" s="136" t="s">
        <v>941</v>
      </c>
      <c r="BL521" s="136" t="s">
        <v>941</v>
      </c>
      <c r="BM521" s="136" t="s">
        <v>941</v>
      </c>
      <c r="BN521" s="136" t="s">
        <v>941</v>
      </c>
      <c r="BO521" s="136" t="s">
        <v>941</v>
      </c>
      <c r="BP521" s="136" t="s">
        <v>941</v>
      </c>
      <c r="BQ521" s="136" t="s">
        <v>941</v>
      </c>
      <c r="BR521" s="136" t="s">
        <v>941</v>
      </c>
      <c r="BS521" s="136" t="s">
        <v>941</v>
      </c>
      <c r="BT521" s="136" t="s">
        <v>941</v>
      </c>
      <c r="BU521" s="136" t="s">
        <v>941</v>
      </c>
      <c r="BV521" s="136" t="s">
        <v>941</v>
      </c>
      <c r="BW521" s="136" t="s">
        <v>941</v>
      </c>
      <c r="BX521" s="136" t="s">
        <v>941</v>
      </c>
      <c r="BY521" s="136" t="s">
        <v>941</v>
      </c>
      <c r="BZ521" s="136" t="s">
        <v>941</v>
      </c>
      <c r="CA521" s="136" t="s">
        <v>941</v>
      </c>
      <c r="CB521" s="136" t="s">
        <v>948</v>
      </c>
      <c r="CC521" s="136" t="s">
        <v>948</v>
      </c>
      <c r="CD521" s="136" t="s">
        <v>941</v>
      </c>
      <c r="CE521" s="136" t="s">
        <v>948</v>
      </c>
      <c r="CF521" s="136" t="s">
        <v>941</v>
      </c>
      <c r="CG521" s="136" t="s">
        <v>948</v>
      </c>
      <c r="CH521" s="136" t="s">
        <v>948</v>
      </c>
      <c r="CI521" s="136" t="s">
        <v>941</v>
      </c>
      <c r="CJ521" s="136" t="s">
        <v>941</v>
      </c>
      <c r="CK521" s="136" t="s">
        <v>941</v>
      </c>
      <c r="CL521" s="136" t="s">
        <v>941</v>
      </c>
      <c r="CM521" s="136" t="s">
        <v>941</v>
      </c>
      <c r="CN521" s="136" t="s">
        <v>948</v>
      </c>
      <c r="CO521" s="136" t="s">
        <v>540</v>
      </c>
      <c r="CP521" s="136" t="s">
        <v>941</v>
      </c>
      <c r="CQ521" s="136" t="s">
        <v>941</v>
      </c>
      <c r="CR521" s="136" t="s">
        <v>941</v>
      </c>
      <c r="CS521" s="136" t="s">
        <v>941</v>
      </c>
      <c r="CT521" s="136" t="s">
        <v>941</v>
      </c>
      <c r="CU521" s="136" t="s">
        <v>941</v>
      </c>
      <c r="CV521" s="136" t="s">
        <v>941</v>
      </c>
      <c r="CW521" s="136" t="s">
        <v>941</v>
      </c>
      <c r="CX521" s="136" t="s">
        <v>941</v>
      </c>
      <c r="CY521" s="136" t="s">
        <v>941</v>
      </c>
      <c r="CZ521" s="136" t="s">
        <v>941</v>
      </c>
      <c r="DA521" s="136" t="s">
        <v>941</v>
      </c>
      <c r="DB521" s="136" t="s">
        <v>941</v>
      </c>
      <c r="DC521" s="136" t="s">
        <v>941</v>
      </c>
      <c r="DD521" s="136" t="s">
        <v>941</v>
      </c>
      <c r="DE521" s="136" t="s">
        <v>941</v>
      </c>
      <c r="DF521" s="136" t="s">
        <v>941</v>
      </c>
      <c r="DG521" s="136" t="s">
        <v>941</v>
      </c>
      <c r="DH521" s="136" t="s">
        <v>941</v>
      </c>
      <c r="DI521" s="136" t="s">
        <v>941</v>
      </c>
      <c r="DJ521" s="136" t="s">
        <v>1692</v>
      </c>
      <c r="DK521" s="137">
        <v>42844.348935185182</v>
      </c>
      <c r="DL521" s="136" t="s">
        <v>1692</v>
      </c>
      <c r="DM521" s="137">
        <v>42844.348935185182</v>
      </c>
      <c r="DN521" s="133">
        <v>42412.511828703704</v>
      </c>
      <c r="DO521" s="132" t="s">
        <v>1111</v>
      </c>
      <c r="DP521" s="133">
        <v>42412.511828703704</v>
      </c>
    </row>
    <row r="522" spans="1:120" ht="43.5" x14ac:dyDescent="0.35">
      <c r="A522" s="135">
        <v>524</v>
      </c>
      <c r="B522" s="136" t="s">
        <v>4364</v>
      </c>
      <c r="C522" s="135">
        <v>442</v>
      </c>
      <c r="D522" s="135" t="b">
        <v>1</v>
      </c>
      <c r="E522" s="136" t="s">
        <v>941</v>
      </c>
      <c r="F522" s="136" t="s">
        <v>4249</v>
      </c>
      <c r="G522" s="136" t="s">
        <v>1096</v>
      </c>
      <c r="H522" s="136" t="s">
        <v>941</v>
      </c>
      <c r="I522" s="136" t="s">
        <v>13501</v>
      </c>
      <c r="J522" s="136" t="s">
        <v>1543</v>
      </c>
      <c r="K522" s="136" t="s">
        <v>358</v>
      </c>
      <c r="L522" s="136" t="s">
        <v>1544</v>
      </c>
      <c r="M522" s="136" t="s">
        <v>1545</v>
      </c>
      <c r="N522" s="136" t="s">
        <v>1546</v>
      </c>
      <c r="O522" s="136" t="s">
        <v>13546</v>
      </c>
      <c r="P522" s="136" t="s">
        <v>1779</v>
      </c>
      <c r="Q522" s="136" t="s">
        <v>948</v>
      </c>
      <c r="R522" s="136" t="s">
        <v>948</v>
      </c>
      <c r="S522" s="136" t="s">
        <v>13547</v>
      </c>
      <c r="T522" s="136" t="s">
        <v>13548</v>
      </c>
      <c r="U522" s="136" t="s">
        <v>13549</v>
      </c>
      <c r="V522" s="136" t="s">
        <v>1780</v>
      </c>
      <c r="W522" s="136" t="s">
        <v>1781</v>
      </c>
      <c r="X522" s="136" t="s">
        <v>1782</v>
      </c>
      <c r="Y522" s="136" t="s">
        <v>13550</v>
      </c>
      <c r="Z522" s="136" t="s">
        <v>13551</v>
      </c>
      <c r="AA522" s="136" t="s">
        <v>948</v>
      </c>
      <c r="AB522" s="136" t="s">
        <v>13552</v>
      </c>
      <c r="AC522" s="136" t="s">
        <v>948</v>
      </c>
      <c r="AD522" s="136" t="s">
        <v>13552</v>
      </c>
      <c r="AE522" s="136" t="s">
        <v>13553</v>
      </c>
      <c r="AF522" s="136" t="s">
        <v>13554</v>
      </c>
      <c r="AG522" s="136" t="s">
        <v>1156</v>
      </c>
      <c r="AH522" s="136" t="s">
        <v>13555</v>
      </c>
      <c r="AI522" s="136" t="s">
        <v>3346</v>
      </c>
      <c r="AJ522" s="136" t="s">
        <v>948</v>
      </c>
      <c r="AK522" s="136" t="s">
        <v>948</v>
      </c>
      <c r="AL522" s="136" t="s">
        <v>941</v>
      </c>
      <c r="AM522" s="136" t="s">
        <v>13556</v>
      </c>
      <c r="AN522" s="136" t="s">
        <v>941</v>
      </c>
      <c r="AO522" s="136" t="s">
        <v>941</v>
      </c>
      <c r="AP522" s="136" t="s">
        <v>941</v>
      </c>
      <c r="AQ522" s="136" t="s">
        <v>941</v>
      </c>
      <c r="AR522" s="136" t="s">
        <v>941</v>
      </c>
      <c r="AS522" s="136" t="s">
        <v>941</v>
      </c>
      <c r="AT522" s="136" t="s">
        <v>941</v>
      </c>
      <c r="AU522" s="136" t="s">
        <v>941</v>
      </c>
      <c r="AV522" s="136" t="s">
        <v>941</v>
      </c>
      <c r="AW522" s="136" t="s">
        <v>941</v>
      </c>
      <c r="AX522" s="136" t="s">
        <v>941</v>
      </c>
      <c r="AY522" s="136" t="s">
        <v>941</v>
      </c>
      <c r="AZ522" s="136" t="s">
        <v>941</v>
      </c>
      <c r="BA522" s="136" t="s">
        <v>941</v>
      </c>
      <c r="BB522" s="136" t="s">
        <v>941</v>
      </c>
      <c r="BC522" s="136" t="s">
        <v>941</v>
      </c>
      <c r="BD522" s="136" t="s">
        <v>941</v>
      </c>
      <c r="BE522" s="136" t="s">
        <v>941</v>
      </c>
      <c r="BF522" s="136" t="s">
        <v>941</v>
      </c>
      <c r="BG522" s="136" t="s">
        <v>941</v>
      </c>
      <c r="BH522" s="136" t="s">
        <v>941</v>
      </c>
      <c r="BI522" s="136" t="s">
        <v>941</v>
      </c>
      <c r="BJ522" s="136" t="s">
        <v>941</v>
      </c>
      <c r="BK522" s="136" t="s">
        <v>941</v>
      </c>
      <c r="BL522" s="136" t="s">
        <v>941</v>
      </c>
      <c r="BM522" s="136" t="s">
        <v>941</v>
      </c>
      <c r="BN522" s="136" t="s">
        <v>941</v>
      </c>
      <c r="BO522" s="136" t="s">
        <v>941</v>
      </c>
      <c r="BP522" s="136" t="s">
        <v>941</v>
      </c>
      <c r="BQ522" s="136" t="s">
        <v>941</v>
      </c>
      <c r="BR522" s="136" t="s">
        <v>941</v>
      </c>
      <c r="BS522" s="136" t="s">
        <v>941</v>
      </c>
      <c r="BT522" s="136" t="s">
        <v>941</v>
      </c>
      <c r="BU522" s="136" t="s">
        <v>941</v>
      </c>
      <c r="BV522" s="136" t="s">
        <v>941</v>
      </c>
      <c r="BW522" s="136" t="s">
        <v>941</v>
      </c>
      <c r="BX522" s="136" t="s">
        <v>941</v>
      </c>
      <c r="BY522" s="136" t="s">
        <v>941</v>
      </c>
      <c r="BZ522" s="136" t="s">
        <v>941</v>
      </c>
      <c r="CA522" s="136" t="s">
        <v>941</v>
      </c>
      <c r="CB522" s="136" t="s">
        <v>948</v>
      </c>
      <c r="CC522" s="136" t="s">
        <v>948</v>
      </c>
      <c r="CD522" s="136" t="s">
        <v>941</v>
      </c>
      <c r="CE522" s="136" t="s">
        <v>948</v>
      </c>
      <c r="CF522" s="136" t="s">
        <v>941</v>
      </c>
      <c r="CG522" s="136" t="s">
        <v>948</v>
      </c>
      <c r="CH522" s="136" t="s">
        <v>948</v>
      </c>
      <c r="CI522" s="136" t="s">
        <v>941</v>
      </c>
      <c r="CJ522" s="136" t="s">
        <v>941</v>
      </c>
      <c r="CK522" s="136" t="s">
        <v>941</v>
      </c>
      <c r="CL522" s="136" t="s">
        <v>941</v>
      </c>
      <c r="CM522" s="136" t="s">
        <v>941</v>
      </c>
      <c r="CN522" s="136" t="s">
        <v>948</v>
      </c>
      <c r="CO522" s="136" t="s">
        <v>540</v>
      </c>
      <c r="CP522" s="136" t="s">
        <v>941</v>
      </c>
      <c r="CQ522" s="136" t="s">
        <v>941</v>
      </c>
      <c r="CR522" s="136" t="s">
        <v>941</v>
      </c>
      <c r="CS522" s="136" t="s">
        <v>941</v>
      </c>
      <c r="CT522" s="136" t="s">
        <v>941</v>
      </c>
      <c r="CU522" s="136" t="s">
        <v>941</v>
      </c>
      <c r="CV522" s="136" t="s">
        <v>941</v>
      </c>
      <c r="CW522" s="136" t="s">
        <v>941</v>
      </c>
      <c r="CX522" s="136" t="s">
        <v>941</v>
      </c>
      <c r="CY522" s="136" t="s">
        <v>941</v>
      </c>
      <c r="CZ522" s="136" t="s">
        <v>941</v>
      </c>
      <c r="DA522" s="136" t="s">
        <v>941</v>
      </c>
      <c r="DB522" s="136" t="s">
        <v>941</v>
      </c>
      <c r="DC522" s="136" t="s">
        <v>941</v>
      </c>
      <c r="DD522" s="136" t="s">
        <v>941</v>
      </c>
      <c r="DE522" s="136" t="s">
        <v>941</v>
      </c>
      <c r="DF522" s="136" t="s">
        <v>941</v>
      </c>
      <c r="DG522" s="136" t="s">
        <v>941</v>
      </c>
      <c r="DH522" s="136" t="s">
        <v>941</v>
      </c>
      <c r="DI522" s="136" t="s">
        <v>941</v>
      </c>
      <c r="DJ522" s="136" t="s">
        <v>1692</v>
      </c>
      <c r="DK522" s="137">
        <v>42844.352662037039</v>
      </c>
      <c r="DL522" s="136" t="s">
        <v>1692</v>
      </c>
      <c r="DM522" s="137">
        <v>42844.352662037039</v>
      </c>
      <c r="DN522" s="133">
        <v>42412.511840277781</v>
      </c>
      <c r="DO522" s="132" t="s">
        <v>1111</v>
      </c>
      <c r="DP522" s="133">
        <v>42412.511840277781</v>
      </c>
    </row>
    <row r="523" spans="1:120" ht="43.5" x14ac:dyDescent="0.35">
      <c r="A523" s="135">
        <v>525</v>
      </c>
      <c r="B523" s="136" t="s">
        <v>4364</v>
      </c>
      <c r="C523" s="135">
        <v>44</v>
      </c>
      <c r="D523" s="135" t="b">
        <v>1</v>
      </c>
      <c r="E523" s="136" t="s">
        <v>941</v>
      </c>
      <c r="F523" s="136" t="s">
        <v>4250</v>
      </c>
      <c r="G523" s="136" t="s">
        <v>1096</v>
      </c>
      <c r="H523" s="136" t="s">
        <v>941</v>
      </c>
      <c r="I523" s="136" t="s">
        <v>13501</v>
      </c>
      <c r="J523" s="136" t="s">
        <v>1543</v>
      </c>
      <c r="K523" s="136" t="s">
        <v>494</v>
      </c>
      <c r="L523" s="136" t="s">
        <v>1544</v>
      </c>
      <c r="M523" s="136" t="s">
        <v>1545</v>
      </c>
      <c r="N523" s="136" t="s">
        <v>1546</v>
      </c>
      <c r="O523" s="136" t="s">
        <v>13557</v>
      </c>
      <c r="P523" s="136" t="s">
        <v>13558</v>
      </c>
      <c r="Q523" s="136" t="s">
        <v>1832</v>
      </c>
      <c r="R523" s="136" t="s">
        <v>948</v>
      </c>
      <c r="S523" s="136" t="s">
        <v>13559</v>
      </c>
      <c r="T523" s="136" t="s">
        <v>13560</v>
      </c>
      <c r="U523" s="136" t="s">
        <v>13561</v>
      </c>
      <c r="V523" s="136" t="s">
        <v>13562</v>
      </c>
      <c r="W523" s="136" t="s">
        <v>13563</v>
      </c>
      <c r="X523" s="136" t="s">
        <v>13564</v>
      </c>
      <c r="Y523" s="136" t="s">
        <v>13565</v>
      </c>
      <c r="Z523" s="136" t="s">
        <v>13566</v>
      </c>
      <c r="AA523" s="136" t="s">
        <v>948</v>
      </c>
      <c r="AB523" s="136" t="s">
        <v>13567</v>
      </c>
      <c r="AC523" s="136" t="s">
        <v>948</v>
      </c>
      <c r="AD523" s="136" t="s">
        <v>13567</v>
      </c>
      <c r="AE523" s="136" t="s">
        <v>13568</v>
      </c>
      <c r="AF523" s="136" t="s">
        <v>13569</v>
      </c>
      <c r="AG523" s="136" t="s">
        <v>13570</v>
      </c>
      <c r="AH523" s="136" t="s">
        <v>13571</v>
      </c>
      <c r="AI523" s="136" t="s">
        <v>13572</v>
      </c>
      <c r="AJ523" s="136" t="s">
        <v>948</v>
      </c>
      <c r="AK523" s="136" t="s">
        <v>948</v>
      </c>
      <c r="AL523" s="136" t="s">
        <v>941</v>
      </c>
      <c r="AM523" s="136" t="s">
        <v>13573</v>
      </c>
      <c r="AN523" s="136" t="s">
        <v>941</v>
      </c>
      <c r="AO523" s="136" t="s">
        <v>941</v>
      </c>
      <c r="AP523" s="136" t="s">
        <v>941</v>
      </c>
      <c r="AQ523" s="136" t="s">
        <v>941</v>
      </c>
      <c r="AR523" s="136" t="s">
        <v>941</v>
      </c>
      <c r="AS523" s="136" t="s">
        <v>941</v>
      </c>
      <c r="AT523" s="136" t="s">
        <v>941</v>
      </c>
      <c r="AU523" s="136" t="s">
        <v>941</v>
      </c>
      <c r="AV523" s="136" t="s">
        <v>941</v>
      </c>
      <c r="AW523" s="136" t="s">
        <v>941</v>
      </c>
      <c r="AX523" s="136" t="s">
        <v>941</v>
      </c>
      <c r="AY523" s="136" t="s">
        <v>941</v>
      </c>
      <c r="AZ523" s="136" t="s">
        <v>941</v>
      </c>
      <c r="BA523" s="136" t="s">
        <v>941</v>
      </c>
      <c r="BB523" s="136" t="s">
        <v>941</v>
      </c>
      <c r="BC523" s="136" t="s">
        <v>941</v>
      </c>
      <c r="BD523" s="136" t="s">
        <v>941</v>
      </c>
      <c r="BE523" s="136" t="s">
        <v>941</v>
      </c>
      <c r="BF523" s="136" t="s">
        <v>941</v>
      </c>
      <c r="BG523" s="136" t="s">
        <v>941</v>
      </c>
      <c r="BH523" s="136" t="s">
        <v>941</v>
      </c>
      <c r="BI523" s="136" t="s">
        <v>941</v>
      </c>
      <c r="BJ523" s="136" t="s">
        <v>941</v>
      </c>
      <c r="BK523" s="136" t="s">
        <v>941</v>
      </c>
      <c r="BL523" s="136" t="s">
        <v>941</v>
      </c>
      <c r="BM523" s="136" t="s">
        <v>941</v>
      </c>
      <c r="BN523" s="136" t="s">
        <v>941</v>
      </c>
      <c r="BO523" s="136" t="s">
        <v>941</v>
      </c>
      <c r="BP523" s="136" t="s">
        <v>941</v>
      </c>
      <c r="BQ523" s="136" t="s">
        <v>941</v>
      </c>
      <c r="BR523" s="136" t="s">
        <v>941</v>
      </c>
      <c r="BS523" s="136" t="s">
        <v>941</v>
      </c>
      <c r="BT523" s="136" t="s">
        <v>941</v>
      </c>
      <c r="BU523" s="136" t="s">
        <v>941</v>
      </c>
      <c r="BV523" s="136" t="s">
        <v>941</v>
      </c>
      <c r="BW523" s="136" t="s">
        <v>941</v>
      </c>
      <c r="BX523" s="136" t="s">
        <v>941</v>
      </c>
      <c r="BY523" s="136" t="s">
        <v>941</v>
      </c>
      <c r="BZ523" s="136" t="s">
        <v>941</v>
      </c>
      <c r="CA523" s="136" t="s">
        <v>941</v>
      </c>
      <c r="CB523" s="136" t="s">
        <v>948</v>
      </c>
      <c r="CC523" s="136" t="s">
        <v>948</v>
      </c>
      <c r="CD523" s="136" t="s">
        <v>941</v>
      </c>
      <c r="CE523" s="136" t="s">
        <v>948</v>
      </c>
      <c r="CF523" s="136" t="s">
        <v>941</v>
      </c>
      <c r="CG523" s="136" t="s">
        <v>948</v>
      </c>
      <c r="CH523" s="136" t="s">
        <v>948</v>
      </c>
      <c r="CI523" s="136" t="s">
        <v>941</v>
      </c>
      <c r="CJ523" s="136" t="s">
        <v>941</v>
      </c>
      <c r="CK523" s="136" t="s">
        <v>941</v>
      </c>
      <c r="CL523" s="136" t="s">
        <v>941</v>
      </c>
      <c r="CM523" s="136" t="s">
        <v>941</v>
      </c>
      <c r="CN523" s="136" t="s">
        <v>948</v>
      </c>
      <c r="CO523" s="136" t="s">
        <v>540</v>
      </c>
      <c r="CP523" s="136" t="s">
        <v>941</v>
      </c>
      <c r="CQ523" s="136" t="s">
        <v>941</v>
      </c>
      <c r="CR523" s="136" t="s">
        <v>941</v>
      </c>
      <c r="CS523" s="136" t="s">
        <v>941</v>
      </c>
      <c r="CT523" s="136" t="s">
        <v>941</v>
      </c>
      <c r="CU523" s="136" t="s">
        <v>941</v>
      </c>
      <c r="CV523" s="136" t="s">
        <v>941</v>
      </c>
      <c r="CW523" s="136" t="s">
        <v>941</v>
      </c>
      <c r="CX523" s="136" t="s">
        <v>941</v>
      </c>
      <c r="CY523" s="136" t="s">
        <v>941</v>
      </c>
      <c r="CZ523" s="136" t="s">
        <v>941</v>
      </c>
      <c r="DA523" s="136" t="s">
        <v>941</v>
      </c>
      <c r="DB523" s="136" t="s">
        <v>941</v>
      </c>
      <c r="DC523" s="136" t="s">
        <v>941</v>
      </c>
      <c r="DD523" s="136" t="s">
        <v>941</v>
      </c>
      <c r="DE523" s="136" t="s">
        <v>941</v>
      </c>
      <c r="DF523" s="136" t="s">
        <v>941</v>
      </c>
      <c r="DG523" s="136" t="s">
        <v>941</v>
      </c>
      <c r="DH523" s="136" t="s">
        <v>941</v>
      </c>
      <c r="DI523" s="136" t="s">
        <v>941</v>
      </c>
      <c r="DJ523" s="136" t="s">
        <v>1692</v>
      </c>
      <c r="DK523" s="137">
        <v>42844.355682870373</v>
      </c>
      <c r="DL523" s="136" t="s">
        <v>1692</v>
      </c>
      <c r="DM523" s="137">
        <v>42844.355682870373</v>
      </c>
      <c r="DN523" s="133">
        <v>42412.511863425927</v>
      </c>
      <c r="DO523" s="132" t="s">
        <v>1111</v>
      </c>
      <c r="DP523" s="133">
        <v>42412.511863425927</v>
      </c>
    </row>
    <row r="524" spans="1:120" ht="43.5" x14ac:dyDescent="0.35">
      <c r="A524" s="135">
        <v>526</v>
      </c>
      <c r="B524" s="136" t="s">
        <v>4364</v>
      </c>
      <c r="C524" s="135">
        <v>32</v>
      </c>
      <c r="D524" s="135" t="b">
        <v>1</v>
      </c>
      <c r="E524" s="136" t="s">
        <v>941</v>
      </c>
      <c r="F524" s="136" t="s">
        <v>13574</v>
      </c>
      <c r="G524" s="136" t="s">
        <v>981</v>
      </c>
      <c r="H524" s="136" t="s">
        <v>941</v>
      </c>
      <c r="I524" s="136" t="s">
        <v>13501</v>
      </c>
      <c r="J524" s="136" t="s">
        <v>1543</v>
      </c>
      <c r="K524" s="136" t="s">
        <v>373</v>
      </c>
      <c r="L524" s="136" t="s">
        <v>1544</v>
      </c>
      <c r="M524" s="136" t="s">
        <v>1545</v>
      </c>
      <c r="N524" s="136" t="s">
        <v>1546</v>
      </c>
      <c r="O524" s="136" t="s">
        <v>13575</v>
      </c>
      <c r="P524" s="136" t="s">
        <v>13576</v>
      </c>
      <c r="Q524" s="136" t="s">
        <v>13577</v>
      </c>
      <c r="R524" s="136" t="s">
        <v>948</v>
      </c>
      <c r="S524" s="136" t="s">
        <v>13578</v>
      </c>
      <c r="T524" s="136" t="s">
        <v>13579</v>
      </c>
      <c r="U524" s="136" t="s">
        <v>13580</v>
      </c>
      <c r="V524" s="136" t="s">
        <v>13581</v>
      </c>
      <c r="W524" s="136" t="s">
        <v>13582</v>
      </c>
      <c r="X524" s="136" t="s">
        <v>13583</v>
      </c>
      <c r="Y524" s="136" t="s">
        <v>13584</v>
      </c>
      <c r="Z524" s="136" t="s">
        <v>13585</v>
      </c>
      <c r="AA524" s="136" t="s">
        <v>948</v>
      </c>
      <c r="AB524" s="136" t="s">
        <v>13586</v>
      </c>
      <c r="AC524" s="136" t="s">
        <v>948</v>
      </c>
      <c r="AD524" s="136" t="s">
        <v>13586</v>
      </c>
      <c r="AE524" s="136" t="s">
        <v>13587</v>
      </c>
      <c r="AF524" s="136" t="s">
        <v>13588</v>
      </c>
      <c r="AG524" s="136" t="s">
        <v>1833</v>
      </c>
      <c r="AH524" s="136" t="s">
        <v>13589</v>
      </c>
      <c r="AI524" s="136" t="s">
        <v>13590</v>
      </c>
      <c r="AJ524" s="136" t="s">
        <v>948</v>
      </c>
      <c r="AK524" s="136" t="s">
        <v>948</v>
      </c>
      <c r="AL524" s="136" t="s">
        <v>941</v>
      </c>
      <c r="AM524" s="136" t="s">
        <v>13591</v>
      </c>
      <c r="AN524" s="136" t="s">
        <v>941</v>
      </c>
      <c r="AO524" s="136" t="s">
        <v>941</v>
      </c>
      <c r="AP524" s="136" t="s">
        <v>941</v>
      </c>
      <c r="AQ524" s="136" t="s">
        <v>941</v>
      </c>
      <c r="AR524" s="136" t="s">
        <v>941</v>
      </c>
      <c r="AS524" s="136" t="s">
        <v>941</v>
      </c>
      <c r="AT524" s="136" t="s">
        <v>941</v>
      </c>
      <c r="AU524" s="136" t="s">
        <v>941</v>
      </c>
      <c r="AV524" s="136" t="s">
        <v>941</v>
      </c>
      <c r="AW524" s="136" t="s">
        <v>941</v>
      </c>
      <c r="AX524" s="136" t="s">
        <v>941</v>
      </c>
      <c r="AY524" s="136" t="s">
        <v>941</v>
      </c>
      <c r="AZ524" s="136" t="s">
        <v>941</v>
      </c>
      <c r="BA524" s="136" t="s">
        <v>941</v>
      </c>
      <c r="BB524" s="136" t="s">
        <v>941</v>
      </c>
      <c r="BC524" s="136" t="s">
        <v>941</v>
      </c>
      <c r="BD524" s="136" t="s">
        <v>941</v>
      </c>
      <c r="BE524" s="136" t="s">
        <v>941</v>
      </c>
      <c r="BF524" s="136" t="s">
        <v>941</v>
      </c>
      <c r="BG524" s="136" t="s">
        <v>941</v>
      </c>
      <c r="BH524" s="136" t="s">
        <v>941</v>
      </c>
      <c r="BI524" s="136" t="s">
        <v>941</v>
      </c>
      <c r="BJ524" s="136" t="s">
        <v>941</v>
      </c>
      <c r="BK524" s="136" t="s">
        <v>941</v>
      </c>
      <c r="BL524" s="136" t="s">
        <v>941</v>
      </c>
      <c r="BM524" s="136" t="s">
        <v>941</v>
      </c>
      <c r="BN524" s="136" t="s">
        <v>941</v>
      </c>
      <c r="BO524" s="136" t="s">
        <v>941</v>
      </c>
      <c r="BP524" s="136" t="s">
        <v>941</v>
      </c>
      <c r="BQ524" s="136" t="s">
        <v>941</v>
      </c>
      <c r="BR524" s="136" t="s">
        <v>941</v>
      </c>
      <c r="BS524" s="136" t="s">
        <v>941</v>
      </c>
      <c r="BT524" s="136" t="s">
        <v>941</v>
      </c>
      <c r="BU524" s="136" t="s">
        <v>941</v>
      </c>
      <c r="BV524" s="136" t="s">
        <v>941</v>
      </c>
      <c r="BW524" s="136" t="s">
        <v>941</v>
      </c>
      <c r="BX524" s="136" t="s">
        <v>941</v>
      </c>
      <c r="BY524" s="136" t="s">
        <v>941</v>
      </c>
      <c r="BZ524" s="136" t="s">
        <v>941</v>
      </c>
      <c r="CA524" s="136" t="s">
        <v>941</v>
      </c>
      <c r="CB524" s="136" t="s">
        <v>948</v>
      </c>
      <c r="CC524" s="136" t="s">
        <v>948</v>
      </c>
      <c r="CD524" s="136" t="s">
        <v>941</v>
      </c>
      <c r="CE524" s="136" t="s">
        <v>948</v>
      </c>
      <c r="CF524" s="136" t="s">
        <v>941</v>
      </c>
      <c r="CG524" s="136" t="s">
        <v>948</v>
      </c>
      <c r="CH524" s="136" t="s">
        <v>948</v>
      </c>
      <c r="CI524" s="136" t="s">
        <v>941</v>
      </c>
      <c r="CJ524" s="136" t="s">
        <v>941</v>
      </c>
      <c r="CK524" s="136" t="s">
        <v>941</v>
      </c>
      <c r="CL524" s="136" t="s">
        <v>941</v>
      </c>
      <c r="CM524" s="136" t="s">
        <v>941</v>
      </c>
      <c r="CN524" s="136" t="s">
        <v>948</v>
      </c>
      <c r="CO524" s="136" t="s">
        <v>540</v>
      </c>
      <c r="CP524" s="136" t="s">
        <v>941</v>
      </c>
      <c r="CQ524" s="136" t="s">
        <v>941</v>
      </c>
      <c r="CR524" s="136" t="s">
        <v>941</v>
      </c>
      <c r="CS524" s="136" t="s">
        <v>941</v>
      </c>
      <c r="CT524" s="136" t="s">
        <v>941</v>
      </c>
      <c r="CU524" s="136" t="s">
        <v>941</v>
      </c>
      <c r="CV524" s="136" t="s">
        <v>941</v>
      </c>
      <c r="CW524" s="136" t="s">
        <v>941</v>
      </c>
      <c r="CX524" s="136" t="s">
        <v>941</v>
      </c>
      <c r="CY524" s="136" t="s">
        <v>941</v>
      </c>
      <c r="CZ524" s="136" t="s">
        <v>941</v>
      </c>
      <c r="DA524" s="136" t="s">
        <v>941</v>
      </c>
      <c r="DB524" s="136" t="s">
        <v>941</v>
      </c>
      <c r="DC524" s="136" t="s">
        <v>941</v>
      </c>
      <c r="DD524" s="136" t="s">
        <v>941</v>
      </c>
      <c r="DE524" s="136" t="s">
        <v>941</v>
      </c>
      <c r="DF524" s="136" t="s">
        <v>941</v>
      </c>
      <c r="DG524" s="136" t="s">
        <v>941</v>
      </c>
      <c r="DH524" s="136" t="s">
        <v>941</v>
      </c>
      <c r="DI524" s="136" t="s">
        <v>941</v>
      </c>
      <c r="DJ524" s="136" t="s">
        <v>1692</v>
      </c>
      <c r="DK524" s="137">
        <v>42844.357349537036</v>
      </c>
      <c r="DL524" s="136" t="s">
        <v>1692</v>
      </c>
      <c r="DM524" s="137">
        <v>42844.357349537036</v>
      </c>
      <c r="DN524" s="133">
        <v>42412.511956018519</v>
      </c>
      <c r="DO524" s="132" t="s">
        <v>1111</v>
      </c>
      <c r="DP524" s="133">
        <v>42412.511956018519</v>
      </c>
    </row>
    <row r="525" spans="1:120" ht="43.5" x14ac:dyDescent="0.35">
      <c r="A525" s="135">
        <v>527</v>
      </c>
      <c r="B525" s="136" t="s">
        <v>4364</v>
      </c>
      <c r="C525" s="135">
        <v>20</v>
      </c>
      <c r="D525" s="135" t="b">
        <v>1</v>
      </c>
      <c r="E525" s="136" t="s">
        <v>941</v>
      </c>
      <c r="F525" s="136" t="s">
        <v>13592</v>
      </c>
      <c r="G525" s="136" t="s">
        <v>13593</v>
      </c>
      <c r="H525" s="136" t="s">
        <v>3067</v>
      </c>
      <c r="I525" s="136" t="s">
        <v>13594</v>
      </c>
      <c r="J525" s="136" t="s">
        <v>13592</v>
      </c>
      <c r="K525" s="136" t="s">
        <v>460</v>
      </c>
      <c r="L525" s="136" t="s">
        <v>3067</v>
      </c>
      <c r="M525" s="136" t="s">
        <v>3068</v>
      </c>
      <c r="N525" s="136" t="s">
        <v>3069</v>
      </c>
      <c r="O525" s="136" t="s">
        <v>13595</v>
      </c>
      <c r="P525" s="136" t="s">
        <v>948</v>
      </c>
      <c r="Q525" s="136" t="s">
        <v>948</v>
      </c>
      <c r="R525" s="136" t="s">
        <v>948</v>
      </c>
      <c r="S525" s="136" t="s">
        <v>13595</v>
      </c>
      <c r="T525" s="136" t="s">
        <v>13596</v>
      </c>
      <c r="U525" s="136" t="s">
        <v>13597</v>
      </c>
      <c r="V525" s="136" t="s">
        <v>948</v>
      </c>
      <c r="W525" s="136" t="s">
        <v>948</v>
      </c>
      <c r="X525" s="136" t="s">
        <v>948</v>
      </c>
      <c r="Y525" s="136" t="s">
        <v>13598</v>
      </c>
      <c r="Z525" s="136" t="s">
        <v>13599</v>
      </c>
      <c r="AA525" s="136" t="s">
        <v>948</v>
      </c>
      <c r="AB525" s="136" t="s">
        <v>13600</v>
      </c>
      <c r="AC525" s="136" t="s">
        <v>948</v>
      </c>
      <c r="AD525" s="136" t="s">
        <v>13600</v>
      </c>
      <c r="AE525" s="136" t="s">
        <v>13601</v>
      </c>
      <c r="AF525" s="136" t="s">
        <v>13602</v>
      </c>
      <c r="AG525" s="136" t="s">
        <v>1554</v>
      </c>
      <c r="AH525" s="136" t="s">
        <v>13603</v>
      </c>
      <c r="AI525" s="136" t="s">
        <v>948</v>
      </c>
      <c r="AJ525" s="136" t="s">
        <v>948</v>
      </c>
      <c r="AK525" s="136" t="s">
        <v>948</v>
      </c>
      <c r="AL525" s="136" t="s">
        <v>941</v>
      </c>
      <c r="AM525" s="136" t="s">
        <v>13603</v>
      </c>
      <c r="AN525" s="136" t="s">
        <v>941</v>
      </c>
      <c r="AO525" s="136" t="s">
        <v>941</v>
      </c>
      <c r="AP525" s="136" t="s">
        <v>941</v>
      </c>
      <c r="AQ525" s="136" t="s">
        <v>941</v>
      </c>
      <c r="AR525" s="136" t="s">
        <v>941</v>
      </c>
      <c r="AS525" s="136" t="s">
        <v>941</v>
      </c>
      <c r="AT525" s="136" t="s">
        <v>941</v>
      </c>
      <c r="AU525" s="136" t="s">
        <v>941</v>
      </c>
      <c r="AV525" s="136" t="s">
        <v>941</v>
      </c>
      <c r="AW525" s="136" t="s">
        <v>941</v>
      </c>
      <c r="AX525" s="136" t="s">
        <v>941</v>
      </c>
      <c r="AY525" s="136" t="s">
        <v>941</v>
      </c>
      <c r="AZ525" s="136" t="s">
        <v>941</v>
      </c>
      <c r="BA525" s="136" t="s">
        <v>941</v>
      </c>
      <c r="BB525" s="136" t="s">
        <v>941</v>
      </c>
      <c r="BC525" s="136" t="s">
        <v>941</v>
      </c>
      <c r="BD525" s="136" t="s">
        <v>941</v>
      </c>
      <c r="BE525" s="136" t="s">
        <v>941</v>
      </c>
      <c r="BF525" s="136" t="s">
        <v>941</v>
      </c>
      <c r="BG525" s="136" t="s">
        <v>941</v>
      </c>
      <c r="BH525" s="136" t="s">
        <v>941</v>
      </c>
      <c r="BI525" s="136" t="s">
        <v>941</v>
      </c>
      <c r="BJ525" s="136" t="s">
        <v>941</v>
      </c>
      <c r="BK525" s="136" t="s">
        <v>941</v>
      </c>
      <c r="BL525" s="136" t="s">
        <v>941</v>
      </c>
      <c r="BM525" s="136" t="s">
        <v>941</v>
      </c>
      <c r="BN525" s="136" t="s">
        <v>941</v>
      </c>
      <c r="BO525" s="136" t="s">
        <v>941</v>
      </c>
      <c r="BP525" s="136" t="s">
        <v>941</v>
      </c>
      <c r="BQ525" s="136" t="s">
        <v>941</v>
      </c>
      <c r="BR525" s="136" t="s">
        <v>941</v>
      </c>
      <c r="BS525" s="136" t="s">
        <v>941</v>
      </c>
      <c r="BT525" s="136" t="s">
        <v>941</v>
      </c>
      <c r="BU525" s="136" t="s">
        <v>941</v>
      </c>
      <c r="BV525" s="136" t="s">
        <v>941</v>
      </c>
      <c r="BW525" s="136" t="s">
        <v>941</v>
      </c>
      <c r="BX525" s="136" t="s">
        <v>941</v>
      </c>
      <c r="BY525" s="136" t="s">
        <v>941</v>
      </c>
      <c r="BZ525" s="136" t="s">
        <v>941</v>
      </c>
      <c r="CA525" s="136" t="s">
        <v>941</v>
      </c>
      <c r="CB525" s="136" t="s">
        <v>948</v>
      </c>
      <c r="CC525" s="136" t="s">
        <v>948</v>
      </c>
      <c r="CD525" s="136" t="s">
        <v>941</v>
      </c>
      <c r="CE525" s="136" t="s">
        <v>948</v>
      </c>
      <c r="CF525" s="136" t="s">
        <v>941</v>
      </c>
      <c r="CG525" s="136" t="s">
        <v>948</v>
      </c>
      <c r="CH525" s="136" t="s">
        <v>948</v>
      </c>
      <c r="CI525" s="136" t="s">
        <v>941</v>
      </c>
      <c r="CJ525" s="136" t="s">
        <v>941</v>
      </c>
      <c r="CK525" s="136" t="s">
        <v>941</v>
      </c>
      <c r="CL525" s="136" t="s">
        <v>941</v>
      </c>
      <c r="CM525" s="136" t="s">
        <v>941</v>
      </c>
      <c r="CN525" s="136" t="s">
        <v>948</v>
      </c>
      <c r="CO525" s="136" t="s">
        <v>540</v>
      </c>
      <c r="CP525" s="136" t="s">
        <v>941</v>
      </c>
      <c r="CQ525" s="136" t="s">
        <v>941</v>
      </c>
      <c r="CR525" s="136" t="s">
        <v>941</v>
      </c>
      <c r="CS525" s="136" t="s">
        <v>941</v>
      </c>
      <c r="CT525" s="136" t="s">
        <v>941</v>
      </c>
      <c r="CU525" s="136" t="s">
        <v>941</v>
      </c>
      <c r="CV525" s="136" t="s">
        <v>941</v>
      </c>
      <c r="CW525" s="136" t="s">
        <v>941</v>
      </c>
      <c r="CX525" s="136" t="s">
        <v>941</v>
      </c>
      <c r="CY525" s="136" t="s">
        <v>941</v>
      </c>
      <c r="CZ525" s="136" t="s">
        <v>941</v>
      </c>
      <c r="DA525" s="136" t="s">
        <v>941</v>
      </c>
      <c r="DB525" s="136" t="s">
        <v>941</v>
      </c>
      <c r="DC525" s="136" t="s">
        <v>941</v>
      </c>
      <c r="DD525" s="136" t="s">
        <v>941</v>
      </c>
      <c r="DE525" s="136" t="s">
        <v>941</v>
      </c>
      <c r="DF525" s="136" t="s">
        <v>941</v>
      </c>
      <c r="DG525" s="136" t="s">
        <v>941</v>
      </c>
      <c r="DH525" s="136" t="s">
        <v>941</v>
      </c>
      <c r="DI525" s="136" t="s">
        <v>941</v>
      </c>
      <c r="DJ525" s="136" t="s">
        <v>1692</v>
      </c>
      <c r="DK525" s="137">
        <v>42844.469907407409</v>
      </c>
      <c r="DL525" s="136" t="s">
        <v>1692</v>
      </c>
      <c r="DM525" s="137">
        <v>42844.469907407409</v>
      </c>
      <c r="DN525" s="133">
        <v>42412.514224537037</v>
      </c>
      <c r="DO525" s="132" t="s">
        <v>1111</v>
      </c>
      <c r="DP525" s="133">
        <v>42412.514224537037</v>
      </c>
    </row>
    <row r="526" spans="1:120" ht="58" x14ac:dyDescent="0.35">
      <c r="A526" s="135">
        <v>528</v>
      </c>
      <c r="B526" s="136" t="s">
        <v>4364</v>
      </c>
      <c r="C526" s="135">
        <v>41</v>
      </c>
      <c r="D526" s="135" t="b">
        <v>1</v>
      </c>
      <c r="E526" s="136" t="s">
        <v>941</v>
      </c>
      <c r="F526" s="136" t="s">
        <v>13604</v>
      </c>
      <c r="G526" s="136" t="s">
        <v>13605</v>
      </c>
      <c r="H526" s="136" t="s">
        <v>2519</v>
      </c>
      <c r="I526" s="136" t="s">
        <v>13594</v>
      </c>
      <c r="J526" s="136" t="s">
        <v>941</v>
      </c>
      <c r="K526" s="136" t="s">
        <v>271</v>
      </c>
      <c r="L526" s="136" t="s">
        <v>941</v>
      </c>
      <c r="M526" s="136" t="s">
        <v>2520</v>
      </c>
      <c r="N526" s="136" t="s">
        <v>13606</v>
      </c>
      <c r="O526" s="136" t="s">
        <v>13607</v>
      </c>
      <c r="P526" s="136" t="s">
        <v>948</v>
      </c>
      <c r="Q526" s="136" t="s">
        <v>948</v>
      </c>
      <c r="R526" s="136" t="s">
        <v>948</v>
      </c>
      <c r="S526" s="136" t="s">
        <v>13607</v>
      </c>
      <c r="T526" s="136" t="s">
        <v>4091</v>
      </c>
      <c r="U526" s="136" t="s">
        <v>13608</v>
      </c>
      <c r="V526" s="136" t="s">
        <v>948</v>
      </c>
      <c r="W526" s="136" t="s">
        <v>948</v>
      </c>
      <c r="X526" s="136" t="s">
        <v>948</v>
      </c>
      <c r="Y526" s="136" t="s">
        <v>13609</v>
      </c>
      <c r="Z526" s="136" t="s">
        <v>13610</v>
      </c>
      <c r="AA526" s="136" t="s">
        <v>948</v>
      </c>
      <c r="AB526" s="136" t="s">
        <v>13611</v>
      </c>
      <c r="AC526" s="136" t="s">
        <v>948</v>
      </c>
      <c r="AD526" s="136" t="s">
        <v>13611</v>
      </c>
      <c r="AE526" s="136" t="s">
        <v>13612</v>
      </c>
      <c r="AF526" s="136" t="s">
        <v>13613</v>
      </c>
      <c r="AG526" s="136" t="s">
        <v>1275</v>
      </c>
      <c r="AH526" s="136" t="s">
        <v>13614</v>
      </c>
      <c r="AI526" s="136" t="s">
        <v>948</v>
      </c>
      <c r="AJ526" s="136" t="s">
        <v>948</v>
      </c>
      <c r="AK526" s="136" t="s">
        <v>948</v>
      </c>
      <c r="AL526" s="136" t="s">
        <v>941</v>
      </c>
      <c r="AM526" s="136" t="s">
        <v>13614</v>
      </c>
      <c r="AN526" s="136" t="s">
        <v>941</v>
      </c>
      <c r="AO526" s="136" t="s">
        <v>941</v>
      </c>
      <c r="AP526" s="136" t="s">
        <v>941</v>
      </c>
      <c r="AQ526" s="136" t="s">
        <v>941</v>
      </c>
      <c r="AR526" s="136" t="s">
        <v>941</v>
      </c>
      <c r="AS526" s="136" t="s">
        <v>941</v>
      </c>
      <c r="AT526" s="136" t="s">
        <v>941</v>
      </c>
      <c r="AU526" s="136" t="s">
        <v>941</v>
      </c>
      <c r="AV526" s="136" t="s">
        <v>941</v>
      </c>
      <c r="AW526" s="136" t="s">
        <v>941</v>
      </c>
      <c r="AX526" s="136" t="s">
        <v>941</v>
      </c>
      <c r="AY526" s="136" t="s">
        <v>941</v>
      </c>
      <c r="AZ526" s="136" t="s">
        <v>941</v>
      </c>
      <c r="BA526" s="136" t="s">
        <v>941</v>
      </c>
      <c r="BB526" s="136" t="s">
        <v>941</v>
      </c>
      <c r="BC526" s="136" t="s">
        <v>941</v>
      </c>
      <c r="BD526" s="136" t="s">
        <v>941</v>
      </c>
      <c r="BE526" s="136" t="s">
        <v>941</v>
      </c>
      <c r="BF526" s="136" t="s">
        <v>941</v>
      </c>
      <c r="BG526" s="136" t="s">
        <v>941</v>
      </c>
      <c r="BH526" s="136" t="s">
        <v>941</v>
      </c>
      <c r="BI526" s="136" t="s">
        <v>941</v>
      </c>
      <c r="BJ526" s="136" t="s">
        <v>941</v>
      </c>
      <c r="BK526" s="136" t="s">
        <v>941</v>
      </c>
      <c r="BL526" s="136" t="s">
        <v>941</v>
      </c>
      <c r="BM526" s="136" t="s">
        <v>941</v>
      </c>
      <c r="BN526" s="136" t="s">
        <v>941</v>
      </c>
      <c r="BO526" s="136" t="s">
        <v>941</v>
      </c>
      <c r="BP526" s="136" t="s">
        <v>941</v>
      </c>
      <c r="BQ526" s="136" t="s">
        <v>941</v>
      </c>
      <c r="BR526" s="136" t="s">
        <v>941</v>
      </c>
      <c r="BS526" s="136" t="s">
        <v>941</v>
      </c>
      <c r="BT526" s="136" t="s">
        <v>941</v>
      </c>
      <c r="BU526" s="136" t="s">
        <v>941</v>
      </c>
      <c r="BV526" s="136" t="s">
        <v>941</v>
      </c>
      <c r="BW526" s="136" t="s">
        <v>941</v>
      </c>
      <c r="BX526" s="136" t="s">
        <v>941</v>
      </c>
      <c r="BY526" s="136" t="s">
        <v>941</v>
      </c>
      <c r="BZ526" s="136" t="s">
        <v>941</v>
      </c>
      <c r="CA526" s="136" t="s">
        <v>941</v>
      </c>
      <c r="CB526" s="136" t="s">
        <v>948</v>
      </c>
      <c r="CC526" s="136" t="s">
        <v>948</v>
      </c>
      <c r="CD526" s="136" t="s">
        <v>941</v>
      </c>
      <c r="CE526" s="136" t="s">
        <v>948</v>
      </c>
      <c r="CF526" s="136" t="s">
        <v>941</v>
      </c>
      <c r="CG526" s="136" t="s">
        <v>948</v>
      </c>
      <c r="CH526" s="136" t="s">
        <v>948</v>
      </c>
      <c r="CI526" s="136" t="s">
        <v>941</v>
      </c>
      <c r="CJ526" s="136" t="s">
        <v>941</v>
      </c>
      <c r="CK526" s="136" t="s">
        <v>941</v>
      </c>
      <c r="CL526" s="136" t="s">
        <v>941</v>
      </c>
      <c r="CM526" s="136" t="s">
        <v>941</v>
      </c>
      <c r="CN526" s="136" t="s">
        <v>948</v>
      </c>
      <c r="CO526" s="136" t="s">
        <v>540</v>
      </c>
      <c r="CP526" s="136" t="s">
        <v>941</v>
      </c>
      <c r="CQ526" s="136" t="s">
        <v>941</v>
      </c>
      <c r="CR526" s="136" t="s">
        <v>941</v>
      </c>
      <c r="CS526" s="136" t="s">
        <v>941</v>
      </c>
      <c r="CT526" s="136" t="s">
        <v>941</v>
      </c>
      <c r="CU526" s="136" t="s">
        <v>941</v>
      </c>
      <c r="CV526" s="136" t="s">
        <v>941</v>
      </c>
      <c r="CW526" s="136" t="s">
        <v>941</v>
      </c>
      <c r="CX526" s="136" t="s">
        <v>941</v>
      </c>
      <c r="CY526" s="136" t="s">
        <v>941</v>
      </c>
      <c r="CZ526" s="136" t="s">
        <v>941</v>
      </c>
      <c r="DA526" s="136" t="s">
        <v>941</v>
      </c>
      <c r="DB526" s="136" t="s">
        <v>941</v>
      </c>
      <c r="DC526" s="136" t="s">
        <v>941</v>
      </c>
      <c r="DD526" s="136" t="s">
        <v>941</v>
      </c>
      <c r="DE526" s="136" t="s">
        <v>941</v>
      </c>
      <c r="DF526" s="136" t="s">
        <v>941</v>
      </c>
      <c r="DG526" s="136" t="s">
        <v>941</v>
      </c>
      <c r="DH526" s="136" t="s">
        <v>941</v>
      </c>
      <c r="DI526" s="136" t="s">
        <v>941</v>
      </c>
      <c r="DJ526" s="136" t="s">
        <v>1692</v>
      </c>
      <c r="DK526" s="137">
        <v>42845.40730324074</v>
      </c>
      <c r="DL526" s="136" t="s">
        <v>1692</v>
      </c>
      <c r="DM526" s="137">
        <v>42845.40730324074</v>
      </c>
      <c r="DN526" s="133">
        <v>42412.514340277776</v>
      </c>
      <c r="DO526" s="132" t="s">
        <v>1111</v>
      </c>
      <c r="DP526" s="133">
        <v>42412.514340277776</v>
      </c>
    </row>
    <row r="527" spans="1:120" ht="58" x14ac:dyDescent="0.35">
      <c r="A527" s="135">
        <v>529</v>
      </c>
      <c r="B527" s="136" t="s">
        <v>4364</v>
      </c>
      <c r="C527" s="135">
        <v>476</v>
      </c>
      <c r="D527" s="135" t="b">
        <v>1</v>
      </c>
      <c r="E527" s="136" t="s">
        <v>941</v>
      </c>
      <c r="F527" s="136" t="s">
        <v>13615</v>
      </c>
      <c r="G527" s="136" t="s">
        <v>1681</v>
      </c>
      <c r="H527" s="136" t="s">
        <v>13616</v>
      </c>
      <c r="I527" s="136" t="s">
        <v>13451</v>
      </c>
      <c r="J527" s="136" t="s">
        <v>13617</v>
      </c>
      <c r="K527" s="136" t="s">
        <v>533</v>
      </c>
      <c r="L527" s="136" t="s">
        <v>13616</v>
      </c>
      <c r="M527" s="136" t="s">
        <v>13618</v>
      </c>
      <c r="N527" s="136" t="s">
        <v>13619</v>
      </c>
      <c r="O527" s="136" t="s">
        <v>13620</v>
      </c>
      <c r="P527" s="136" t="s">
        <v>13621</v>
      </c>
      <c r="Q527" s="136" t="s">
        <v>13622</v>
      </c>
      <c r="R527" s="136" t="s">
        <v>948</v>
      </c>
      <c r="S527" s="136" t="s">
        <v>13623</v>
      </c>
      <c r="T527" s="136" t="s">
        <v>13624</v>
      </c>
      <c r="U527" s="136" t="s">
        <v>13625</v>
      </c>
      <c r="V527" s="136" t="s">
        <v>13626</v>
      </c>
      <c r="W527" s="136" t="s">
        <v>13627</v>
      </c>
      <c r="X527" s="136" t="s">
        <v>13628</v>
      </c>
      <c r="Y527" s="136" t="s">
        <v>13629</v>
      </c>
      <c r="Z527" s="136" t="s">
        <v>13630</v>
      </c>
      <c r="AA527" s="136" t="s">
        <v>948</v>
      </c>
      <c r="AB527" s="136" t="s">
        <v>13631</v>
      </c>
      <c r="AC527" s="136" t="s">
        <v>948</v>
      </c>
      <c r="AD527" s="136" t="s">
        <v>13631</v>
      </c>
      <c r="AE527" s="136" t="s">
        <v>13632</v>
      </c>
      <c r="AF527" s="136" t="s">
        <v>13633</v>
      </c>
      <c r="AG527" s="136" t="s">
        <v>2720</v>
      </c>
      <c r="AH527" s="136" t="s">
        <v>13634</v>
      </c>
      <c r="AI527" s="136" t="s">
        <v>13635</v>
      </c>
      <c r="AJ527" s="136" t="s">
        <v>3582</v>
      </c>
      <c r="AK527" s="136" t="s">
        <v>948</v>
      </c>
      <c r="AL527" s="136" t="s">
        <v>941</v>
      </c>
      <c r="AM527" s="136" t="s">
        <v>13636</v>
      </c>
      <c r="AN527" s="136" t="s">
        <v>941</v>
      </c>
      <c r="AO527" s="136" t="s">
        <v>941</v>
      </c>
      <c r="AP527" s="136" t="s">
        <v>941</v>
      </c>
      <c r="AQ527" s="136" t="s">
        <v>941</v>
      </c>
      <c r="AR527" s="136" t="s">
        <v>941</v>
      </c>
      <c r="AS527" s="136" t="s">
        <v>941</v>
      </c>
      <c r="AT527" s="136" t="s">
        <v>941</v>
      </c>
      <c r="AU527" s="136" t="s">
        <v>941</v>
      </c>
      <c r="AV527" s="136" t="s">
        <v>941</v>
      </c>
      <c r="AW527" s="136" t="s">
        <v>941</v>
      </c>
      <c r="AX527" s="136" t="s">
        <v>941</v>
      </c>
      <c r="AY527" s="136" t="s">
        <v>941</v>
      </c>
      <c r="AZ527" s="136" t="s">
        <v>941</v>
      </c>
      <c r="BA527" s="136" t="s">
        <v>941</v>
      </c>
      <c r="BB527" s="136" t="s">
        <v>941</v>
      </c>
      <c r="BC527" s="136" t="s">
        <v>941</v>
      </c>
      <c r="BD527" s="136" t="s">
        <v>941</v>
      </c>
      <c r="BE527" s="136" t="s">
        <v>941</v>
      </c>
      <c r="BF527" s="136" t="s">
        <v>941</v>
      </c>
      <c r="BG527" s="136" t="s">
        <v>941</v>
      </c>
      <c r="BH527" s="136" t="s">
        <v>941</v>
      </c>
      <c r="BI527" s="136" t="s">
        <v>941</v>
      </c>
      <c r="BJ527" s="136" t="s">
        <v>941</v>
      </c>
      <c r="BK527" s="136" t="s">
        <v>941</v>
      </c>
      <c r="BL527" s="136" t="s">
        <v>941</v>
      </c>
      <c r="BM527" s="136" t="s">
        <v>941</v>
      </c>
      <c r="BN527" s="136" t="s">
        <v>941</v>
      </c>
      <c r="BO527" s="136" t="s">
        <v>941</v>
      </c>
      <c r="BP527" s="136" t="s">
        <v>941</v>
      </c>
      <c r="BQ527" s="136" t="s">
        <v>1019</v>
      </c>
      <c r="BR527" s="136" t="s">
        <v>941</v>
      </c>
      <c r="BS527" s="136" t="s">
        <v>941</v>
      </c>
      <c r="BT527" s="136" t="s">
        <v>941</v>
      </c>
      <c r="BU527" s="136" t="s">
        <v>941</v>
      </c>
      <c r="BV527" s="136" t="s">
        <v>941</v>
      </c>
      <c r="BW527" s="136" t="s">
        <v>941</v>
      </c>
      <c r="BX527" s="136" t="s">
        <v>941</v>
      </c>
      <c r="BY527" s="136" t="s">
        <v>941</v>
      </c>
      <c r="BZ527" s="136" t="s">
        <v>941</v>
      </c>
      <c r="CA527" s="136" t="s">
        <v>941</v>
      </c>
      <c r="CB527" s="136" t="s">
        <v>1019</v>
      </c>
      <c r="CC527" s="136" t="s">
        <v>956</v>
      </c>
      <c r="CD527" s="136" t="s">
        <v>4233</v>
      </c>
      <c r="CE527" s="136" t="s">
        <v>948</v>
      </c>
      <c r="CF527" s="136" t="s">
        <v>941</v>
      </c>
      <c r="CG527" s="136" t="s">
        <v>4233</v>
      </c>
      <c r="CH527" s="136" t="s">
        <v>948</v>
      </c>
      <c r="CI527" s="136" t="s">
        <v>941</v>
      </c>
      <c r="CJ527" s="136" t="s">
        <v>941</v>
      </c>
      <c r="CK527" s="136" t="s">
        <v>941</v>
      </c>
      <c r="CL527" s="136" t="s">
        <v>941</v>
      </c>
      <c r="CM527" s="136" t="s">
        <v>941</v>
      </c>
      <c r="CN527" s="136" t="s">
        <v>948</v>
      </c>
      <c r="CO527" s="136" t="s">
        <v>540</v>
      </c>
      <c r="CP527" s="136" t="s">
        <v>941</v>
      </c>
      <c r="CQ527" s="136" t="s">
        <v>941</v>
      </c>
      <c r="CR527" s="136" t="s">
        <v>941</v>
      </c>
      <c r="CS527" s="136" t="s">
        <v>941</v>
      </c>
      <c r="CT527" s="136" t="s">
        <v>941</v>
      </c>
      <c r="CU527" s="136" t="s">
        <v>941</v>
      </c>
      <c r="CV527" s="136" t="s">
        <v>941</v>
      </c>
      <c r="CW527" s="136" t="s">
        <v>941</v>
      </c>
      <c r="CX527" s="136" t="s">
        <v>941</v>
      </c>
      <c r="CY527" s="136" t="s">
        <v>941</v>
      </c>
      <c r="CZ527" s="136" t="s">
        <v>941</v>
      </c>
      <c r="DA527" s="136" t="s">
        <v>941</v>
      </c>
      <c r="DB527" s="136" t="s">
        <v>941</v>
      </c>
      <c r="DC527" s="136" t="s">
        <v>941</v>
      </c>
      <c r="DD527" s="136" t="s">
        <v>941</v>
      </c>
      <c r="DE527" s="136" t="s">
        <v>941</v>
      </c>
      <c r="DF527" s="136" t="s">
        <v>941</v>
      </c>
      <c r="DG527" s="136" t="s">
        <v>941</v>
      </c>
      <c r="DH527" s="136" t="s">
        <v>941</v>
      </c>
      <c r="DI527" s="136" t="s">
        <v>941</v>
      </c>
      <c r="DJ527" s="136" t="s">
        <v>1692</v>
      </c>
      <c r="DK527" s="137">
        <v>42850.638101851851</v>
      </c>
      <c r="DL527" s="136" t="s">
        <v>1692</v>
      </c>
      <c r="DM527" s="137">
        <v>42850.638414351852</v>
      </c>
      <c r="DN527" s="133">
        <v>42412.514351851853</v>
      </c>
      <c r="DO527" s="132" t="s">
        <v>1111</v>
      </c>
      <c r="DP527" s="133">
        <v>42412.514351851853</v>
      </c>
    </row>
    <row r="528" spans="1:120" ht="43.5" x14ac:dyDescent="0.35">
      <c r="A528" s="135">
        <v>530</v>
      </c>
      <c r="B528" s="136" t="s">
        <v>4364</v>
      </c>
      <c r="C528" s="135">
        <v>17</v>
      </c>
      <c r="D528" s="135" t="b">
        <v>1</v>
      </c>
      <c r="E528" s="136" t="s">
        <v>941</v>
      </c>
      <c r="F528" s="136" t="s">
        <v>2428</v>
      </c>
      <c r="G528" s="136" t="s">
        <v>981</v>
      </c>
      <c r="H528" s="136" t="s">
        <v>2429</v>
      </c>
      <c r="I528" s="136" t="s">
        <v>13637</v>
      </c>
      <c r="J528" s="136" t="s">
        <v>2428</v>
      </c>
      <c r="K528" s="136" t="s">
        <v>532</v>
      </c>
      <c r="L528" s="136" t="s">
        <v>2429</v>
      </c>
      <c r="M528" s="136" t="s">
        <v>2430</v>
      </c>
      <c r="N528" s="136" t="s">
        <v>4213</v>
      </c>
      <c r="O528" s="136" t="s">
        <v>13638</v>
      </c>
      <c r="P528" s="136" t="s">
        <v>13639</v>
      </c>
      <c r="Q528" s="136" t="s">
        <v>948</v>
      </c>
      <c r="R528" s="136" t="s">
        <v>948</v>
      </c>
      <c r="S528" s="136" t="s">
        <v>13640</v>
      </c>
      <c r="T528" s="136" t="s">
        <v>13641</v>
      </c>
      <c r="U528" s="136" t="s">
        <v>13642</v>
      </c>
      <c r="V528" s="136" t="s">
        <v>948</v>
      </c>
      <c r="W528" s="136" t="s">
        <v>948</v>
      </c>
      <c r="X528" s="136" t="s">
        <v>948</v>
      </c>
      <c r="Y528" s="136" t="s">
        <v>13643</v>
      </c>
      <c r="Z528" s="136" t="s">
        <v>13644</v>
      </c>
      <c r="AA528" s="136" t="s">
        <v>948</v>
      </c>
      <c r="AB528" s="136" t="s">
        <v>13645</v>
      </c>
      <c r="AC528" s="136" t="s">
        <v>948</v>
      </c>
      <c r="AD528" s="136" t="s">
        <v>13645</v>
      </c>
      <c r="AE528" s="136" t="s">
        <v>13646</v>
      </c>
      <c r="AF528" s="136" t="s">
        <v>13647</v>
      </c>
      <c r="AG528" s="136" t="s">
        <v>1882</v>
      </c>
      <c r="AH528" s="136" t="s">
        <v>13648</v>
      </c>
      <c r="AI528" s="136" t="s">
        <v>2396</v>
      </c>
      <c r="AJ528" s="136" t="s">
        <v>3862</v>
      </c>
      <c r="AK528" s="136" t="s">
        <v>948</v>
      </c>
      <c r="AL528" s="136" t="s">
        <v>941</v>
      </c>
      <c r="AM528" s="136" t="s">
        <v>13649</v>
      </c>
      <c r="AN528" s="136" t="s">
        <v>941</v>
      </c>
      <c r="AO528" s="136" t="s">
        <v>941</v>
      </c>
      <c r="AP528" s="136" t="s">
        <v>941</v>
      </c>
      <c r="AQ528" s="136" t="s">
        <v>941</v>
      </c>
      <c r="AR528" s="136" t="s">
        <v>941</v>
      </c>
      <c r="AS528" s="136" t="s">
        <v>941</v>
      </c>
      <c r="AT528" s="136" t="s">
        <v>941</v>
      </c>
      <c r="AU528" s="136" t="s">
        <v>941</v>
      </c>
      <c r="AV528" s="136" t="s">
        <v>941</v>
      </c>
      <c r="AW528" s="136" t="s">
        <v>941</v>
      </c>
      <c r="AX528" s="136" t="s">
        <v>941</v>
      </c>
      <c r="AY528" s="136" t="s">
        <v>941</v>
      </c>
      <c r="AZ528" s="136" t="s">
        <v>941</v>
      </c>
      <c r="BA528" s="136" t="s">
        <v>941</v>
      </c>
      <c r="BB528" s="136" t="s">
        <v>941</v>
      </c>
      <c r="BC528" s="136" t="s">
        <v>941</v>
      </c>
      <c r="BD528" s="136" t="s">
        <v>941</v>
      </c>
      <c r="BE528" s="136" t="s">
        <v>941</v>
      </c>
      <c r="BF528" s="136" t="s">
        <v>941</v>
      </c>
      <c r="BG528" s="136" t="s">
        <v>941</v>
      </c>
      <c r="BH528" s="136" t="s">
        <v>941</v>
      </c>
      <c r="BI528" s="136" t="s">
        <v>941</v>
      </c>
      <c r="BJ528" s="136" t="s">
        <v>941</v>
      </c>
      <c r="BK528" s="136" t="s">
        <v>941</v>
      </c>
      <c r="BL528" s="136" t="s">
        <v>941</v>
      </c>
      <c r="BM528" s="136" t="s">
        <v>941</v>
      </c>
      <c r="BN528" s="136" t="s">
        <v>941</v>
      </c>
      <c r="BO528" s="136" t="s">
        <v>941</v>
      </c>
      <c r="BP528" s="136" t="s">
        <v>941</v>
      </c>
      <c r="BQ528" s="136" t="s">
        <v>941</v>
      </c>
      <c r="BR528" s="136" t="s">
        <v>941</v>
      </c>
      <c r="BS528" s="136" t="s">
        <v>941</v>
      </c>
      <c r="BT528" s="136" t="s">
        <v>941</v>
      </c>
      <c r="BU528" s="136" t="s">
        <v>941</v>
      </c>
      <c r="BV528" s="136" t="s">
        <v>941</v>
      </c>
      <c r="BW528" s="136" t="s">
        <v>941</v>
      </c>
      <c r="BX528" s="136" t="s">
        <v>941</v>
      </c>
      <c r="BY528" s="136" t="s">
        <v>941</v>
      </c>
      <c r="BZ528" s="136" t="s">
        <v>941</v>
      </c>
      <c r="CA528" s="136" t="s">
        <v>941</v>
      </c>
      <c r="CB528" s="136" t="s">
        <v>948</v>
      </c>
      <c r="CC528" s="136" t="s">
        <v>948</v>
      </c>
      <c r="CD528" s="136" t="s">
        <v>941</v>
      </c>
      <c r="CE528" s="136" t="s">
        <v>948</v>
      </c>
      <c r="CF528" s="136" t="s">
        <v>941</v>
      </c>
      <c r="CG528" s="136" t="s">
        <v>948</v>
      </c>
      <c r="CH528" s="136" t="s">
        <v>948</v>
      </c>
      <c r="CI528" s="136" t="s">
        <v>941</v>
      </c>
      <c r="CJ528" s="136" t="s">
        <v>941</v>
      </c>
      <c r="CK528" s="136" t="s">
        <v>941</v>
      </c>
      <c r="CL528" s="136" t="s">
        <v>941</v>
      </c>
      <c r="CM528" s="136" t="s">
        <v>941</v>
      </c>
      <c r="CN528" s="136" t="s">
        <v>948</v>
      </c>
      <c r="CO528" s="136" t="s">
        <v>540</v>
      </c>
      <c r="CP528" s="136" t="s">
        <v>941</v>
      </c>
      <c r="CQ528" s="136" t="s">
        <v>941</v>
      </c>
      <c r="CR528" s="136" t="s">
        <v>941</v>
      </c>
      <c r="CS528" s="136" t="s">
        <v>941</v>
      </c>
      <c r="CT528" s="136" t="s">
        <v>941</v>
      </c>
      <c r="CU528" s="136" t="s">
        <v>941</v>
      </c>
      <c r="CV528" s="136" t="s">
        <v>941</v>
      </c>
      <c r="CW528" s="136" t="s">
        <v>941</v>
      </c>
      <c r="CX528" s="136" t="s">
        <v>941</v>
      </c>
      <c r="CY528" s="136" t="s">
        <v>941</v>
      </c>
      <c r="CZ528" s="136" t="s">
        <v>941</v>
      </c>
      <c r="DA528" s="136" t="s">
        <v>941</v>
      </c>
      <c r="DB528" s="136" t="s">
        <v>941</v>
      </c>
      <c r="DC528" s="136" t="s">
        <v>941</v>
      </c>
      <c r="DD528" s="136" t="s">
        <v>941</v>
      </c>
      <c r="DE528" s="136" t="s">
        <v>941</v>
      </c>
      <c r="DF528" s="136" t="s">
        <v>941</v>
      </c>
      <c r="DG528" s="136" t="s">
        <v>941</v>
      </c>
      <c r="DH528" s="136" t="s">
        <v>941</v>
      </c>
      <c r="DI528" s="136" t="s">
        <v>941</v>
      </c>
      <c r="DJ528" s="136" t="s">
        <v>1692</v>
      </c>
      <c r="DK528" s="137">
        <v>42851.490694444445</v>
      </c>
      <c r="DL528" s="136" t="s">
        <v>1692</v>
      </c>
      <c r="DM528" s="137">
        <v>42851.490694444445</v>
      </c>
      <c r="DN528" s="133">
        <v>42412.514374999999</v>
      </c>
      <c r="DO528" s="132" t="s">
        <v>1692</v>
      </c>
      <c r="DP528" s="133">
        <v>42423.423495370371</v>
      </c>
    </row>
    <row r="529" spans="1:120" ht="58" x14ac:dyDescent="0.35">
      <c r="A529" s="135">
        <v>531</v>
      </c>
      <c r="B529" s="136" t="s">
        <v>4364</v>
      </c>
      <c r="C529" s="135">
        <v>263</v>
      </c>
      <c r="D529" s="135" t="b">
        <v>1</v>
      </c>
      <c r="E529" s="136" t="s">
        <v>941</v>
      </c>
      <c r="F529" s="136" t="s">
        <v>13650</v>
      </c>
      <c r="G529" s="136" t="s">
        <v>13651</v>
      </c>
      <c r="H529" s="136" t="s">
        <v>13652</v>
      </c>
      <c r="I529" s="136" t="s">
        <v>13653</v>
      </c>
      <c r="J529" s="136" t="s">
        <v>13654</v>
      </c>
      <c r="K529" s="136" t="s">
        <v>124</v>
      </c>
      <c r="L529" s="136" t="s">
        <v>13652</v>
      </c>
      <c r="M529" s="136" t="s">
        <v>13655</v>
      </c>
      <c r="N529" s="136" t="s">
        <v>13656</v>
      </c>
      <c r="O529" s="136" t="s">
        <v>13657</v>
      </c>
      <c r="P529" s="136" t="s">
        <v>948</v>
      </c>
      <c r="Q529" s="136" t="s">
        <v>948</v>
      </c>
      <c r="R529" s="136" t="s">
        <v>13658</v>
      </c>
      <c r="S529" s="136" t="s">
        <v>13659</v>
      </c>
      <c r="T529" s="136" t="s">
        <v>948</v>
      </c>
      <c r="U529" s="136" t="s">
        <v>13659</v>
      </c>
      <c r="V529" s="136" t="s">
        <v>948</v>
      </c>
      <c r="W529" s="136" t="s">
        <v>948</v>
      </c>
      <c r="X529" s="136" t="s">
        <v>948</v>
      </c>
      <c r="Y529" s="136" t="s">
        <v>13660</v>
      </c>
      <c r="Z529" s="136" t="s">
        <v>948</v>
      </c>
      <c r="AA529" s="136" t="s">
        <v>948</v>
      </c>
      <c r="AB529" s="136" t="s">
        <v>13660</v>
      </c>
      <c r="AC529" s="136" t="s">
        <v>948</v>
      </c>
      <c r="AD529" s="136" t="s">
        <v>13660</v>
      </c>
      <c r="AE529" s="136" t="s">
        <v>13661</v>
      </c>
      <c r="AF529" s="136" t="s">
        <v>13662</v>
      </c>
      <c r="AG529" s="136" t="s">
        <v>1084</v>
      </c>
      <c r="AH529" s="136" t="s">
        <v>13663</v>
      </c>
      <c r="AI529" s="136" t="s">
        <v>948</v>
      </c>
      <c r="AJ529" s="136" t="s">
        <v>948</v>
      </c>
      <c r="AK529" s="136" t="s">
        <v>948</v>
      </c>
      <c r="AL529" s="136" t="s">
        <v>941</v>
      </c>
      <c r="AM529" s="136" t="s">
        <v>13663</v>
      </c>
      <c r="AN529" s="136" t="s">
        <v>941</v>
      </c>
      <c r="AO529" s="136" t="s">
        <v>941</v>
      </c>
      <c r="AP529" s="136" t="s">
        <v>941</v>
      </c>
      <c r="AQ529" s="136" t="s">
        <v>941</v>
      </c>
      <c r="AR529" s="136" t="s">
        <v>941</v>
      </c>
      <c r="AS529" s="136" t="s">
        <v>941</v>
      </c>
      <c r="AT529" s="136" t="s">
        <v>941</v>
      </c>
      <c r="AU529" s="136" t="s">
        <v>941</v>
      </c>
      <c r="AV529" s="136" t="s">
        <v>941</v>
      </c>
      <c r="AW529" s="136" t="s">
        <v>941</v>
      </c>
      <c r="AX529" s="136" t="s">
        <v>941</v>
      </c>
      <c r="AY529" s="136" t="s">
        <v>941</v>
      </c>
      <c r="AZ529" s="136" t="s">
        <v>941</v>
      </c>
      <c r="BA529" s="136" t="s">
        <v>941</v>
      </c>
      <c r="BB529" s="136" t="s">
        <v>941</v>
      </c>
      <c r="BC529" s="136" t="s">
        <v>941</v>
      </c>
      <c r="BD529" s="136" t="s">
        <v>941</v>
      </c>
      <c r="BE529" s="136" t="s">
        <v>941</v>
      </c>
      <c r="BF529" s="136" t="s">
        <v>941</v>
      </c>
      <c r="BG529" s="136" t="s">
        <v>941</v>
      </c>
      <c r="BH529" s="136" t="s">
        <v>941</v>
      </c>
      <c r="BI529" s="136" t="s">
        <v>941</v>
      </c>
      <c r="BJ529" s="136" t="s">
        <v>941</v>
      </c>
      <c r="BK529" s="136" t="s">
        <v>941</v>
      </c>
      <c r="BL529" s="136" t="s">
        <v>941</v>
      </c>
      <c r="BM529" s="136" t="s">
        <v>941</v>
      </c>
      <c r="BN529" s="136" t="s">
        <v>941</v>
      </c>
      <c r="BO529" s="136" t="s">
        <v>941</v>
      </c>
      <c r="BP529" s="136" t="s">
        <v>941</v>
      </c>
      <c r="BQ529" s="136" t="s">
        <v>941</v>
      </c>
      <c r="BR529" s="136" t="s">
        <v>941</v>
      </c>
      <c r="BS529" s="136" t="s">
        <v>941</v>
      </c>
      <c r="BT529" s="136" t="s">
        <v>941</v>
      </c>
      <c r="BU529" s="136" t="s">
        <v>941</v>
      </c>
      <c r="BV529" s="136" t="s">
        <v>941</v>
      </c>
      <c r="BW529" s="136" t="s">
        <v>941</v>
      </c>
      <c r="BX529" s="136" t="s">
        <v>941</v>
      </c>
      <c r="BY529" s="136" t="s">
        <v>941</v>
      </c>
      <c r="BZ529" s="136" t="s">
        <v>941</v>
      </c>
      <c r="CA529" s="136" t="s">
        <v>941</v>
      </c>
      <c r="CB529" s="136" t="s">
        <v>948</v>
      </c>
      <c r="CC529" s="136" t="s">
        <v>948</v>
      </c>
      <c r="CD529" s="136" t="s">
        <v>941</v>
      </c>
      <c r="CE529" s="136" t="s">
        <v>948</v>
      </c>
      <c r="CF529" s="136" t="s">
        <v>941</v>
      </c>
      <c r="CG529" s="136" t="s">
        <v>948</v>
      </c>
      <c r="CH529" s="136" t="s">
        <v>948</v>
      </c>
      <c r="CI529" s="136" t="s">
        <v>941</v>
      </c>
      <c r="CJ529" s="136" t="s">
        <v>941</v>
      </c>
      <c r="CK529" s="136" t="s">
        <v>941</v>
      </c>
      <c r="CL529" s="136" t="s">
        <v>941</v>
      </c>
      <c r="CM529" s="136" t="s">
        <v>941</v>
      </c>
      <c r="CN529" s="136" t="s">
        <v>948</v>
      </c>
      <c r="CO529" s="136" t="s">
        <v>540</v>
      </c>
      <c r="CP529" s="136" t="s">
        <v>941</v>
      </c>
      <c r="CQ529" s="136" t="s">
        <v>941</v>
      </c>
      <c r="CR529" s="136" t="s">
        <v>941</v>
      </c>
      <c r="CS529" s="136" t="s">
        <v>941</v>
      </c>
      <c r="CT529" s="136" t="s">
        <v>941</v>
      </c>
      <c r="CU529" s="136" t="s">
        <v>941</v>
      </c>
      <c r="CV529" s="136" t="s">
        <v>941</v>
      </c>
      <c r="CW529" s="136" t="s">
        <v>941</v>
      </c>
      <c r="CX529" s="136" t="s">
        <v>941</v>
      </c>
      <c r="CY529" s="136" t="s">
        <v>941</v>
      </c>
      <c r="CZ529" s="136" t="s">
        <v>941</v>
      </c>
      <c r="DA529" s="136" t="s">
        <v>941</v>
      </c>
      <c r="DB529" s="136" t="s">
        <v>941</v>
      </c>
      <c r="DC529" s="136" t="s">
        <v>941</v>
      </c>
      <c r="DD529" s="136" t="s">
        <v>941</v>
      </c>
      <c r="DE529" s="136" t="s">
        <v>941</v>
      </c>
      <c r="DF529" s="136" t="s">
        <v>941</v>
      </c>
      <c r="DG529" s="136" t="s">
        <v>941</v>
      </c>
      <c r="DH529" s="136" t="s">
        <v>941</v>
      </c>
      <c r="DI529" s="136" t="s">
        <v>941</v>
      </c>
      <c r="DJ529" s="136" t="s">
        <v>1353</v>
      </c>
      <c r="DK529" s="137">
        <v>42851.617650462962</v>
      </c>
      <c r="DL529" s="136" t="s">
        <v>1353</v>
      </c>
      <c r="DM529" s="137">
        <v>42851.617650462962</v>
      </c>
      <c r="DN529" s="133">
        <v>42412.514386574076</v>
      </c>
      <c r="DO529" s="132" t="s">
        <v>1111</v>
      </c>
      <c r="DP529" s="133">
        <v>42412.514386574076</v>
      </c>
    </row>
    <row r="530" spans="1:120" ht="29" x14ac:dyDescent="0.35">
      <c r="A530" s="135">
        <v>532</v>
      </c>
      <c r="B530" s="136" t="s">
        <v>4364</v>
      </c>
      <c r="C530" s="135">
        <v>344</v>
      </c>
      <c r="D530" s="135" t="b">
        <v>1</v>
      </c>
      <c r="E530" s="136" t="s">
        <v>941</v>
      </c>
      <c r="F530" s="136" t="s">
        <v>13664</v>
      </c>
      <c r="G530" s="136" t="s">
        <v>4258</v>
      </c>
      <c r="H530" s="136" t="s">
        <v>4257</v>
      </c>
      <c r="I530" s="136" t="s">
        <v>13665</v>
      </c>
      <c r="J530" s="136" t="s">
        <v>4258</v>
      </c>
      <c r="K530" s="136" t="s">
        <v>152</v>
      </c>
      <c r="L530" s="136" t="s">
        <v>4257</v>
      </c>
      <c r="M530" s="136" t="s">
        <v>941</v>
      </c>
      <c r="N530" s="136" t="s">
        <v>941</v>
      </c>
      <c r="O530" s="136" t="s">
        <v>13666</v>
      </c>
      <c r="P530" s="136" t="s">
        <v>13667</v>
      </c>
      <c r="Q530" s="136" t="s">
        <v>948</v>
      </c>
      <c r="R530" s="136" t="s">
        <v>948</v>
      </c>
      <c r="S530" s="136" t="s">
        <v>13668</v>
      </c>
      <c r="T530" s="136" t="s">
        <v>13669</v>
      </c>
      <c r="U530" s="136" t="s">
        <v>13670</v>
      </c>
      <c r="V530" s="136" t="s">
        <v>13671</v>
      </c>
      <c r="W530" s="136" t="s">
        <v>4260</v>
      </c>
      <c r="X530" s="136" t="s">
        <v>13672</v>
      </c>
      <c r="Y530" s="136" t="s">
        <v>13673</v>
      </c>
      <c r="Z530" s="136" t="s">
        <v>13674</v>
      </c>
      <c r="AA530" s="136" t="s">
        <v>948</v>
      </c>
      <c r="AB530" s="136" t="s">
        <v>13675</v>
      </c>
      <c r="AC530" s="136" t="s">
        <v>948</v>
      </c>
      <c r="AD530" s="136" t="s">
        <v>13675</v>
      </c>
      <c r="AE530" s="136" t="s">
        <v>13676</v>
      </c>
      <c r="AF530" s="136" t="s">
        <v>13677</v>
      </c>
      <c r="AG530" s="136" t="s">
        <v>1715</v>
      </c>
      <c r="AH530" s="136" t="s">
        <v>13678</v>
      </c>
      <c r="AI530" s="136" t="s">
        <v>1069</v>
      </c>
      <c r="AJ530" s="136" t="s">
        <v>11183</v>
      </c>
      <c r="AK530" s="136" t="s">
        <v>948</v>
      </c>
      <c r="AL530" s="136" t="s">
        <v>941</v>
      </c>
      <c r="AM530" s="136" t="s">
        <v>13679</v>
      </c>
      <c r="AN530" s="136" t="s">
        <v>941</v>
      </c>
      <c r="AO530" s="136" t="s">
        <v>941</v>
      </c>
      <c r="AP530" s="136" t="s">
        <v>941</v>
      </c>
      <c r="AQ530" s="136" t="s">
        <v>941</v>
      </c>
      <c r="AR530" s="136" t="s">
        <v>941</v>
      </c>
      <c r="AS530" s="136" t="s">
        <v>941</v>
      </c>
      <c r="AT530" s="136" t="s">
        <v>941</v>
      </c>
      <c r="AU530" s="136" t="s">
        <v>941</v>
      </c>
      <c r="AV530" s="136" t="s">
        <v>941</v>
      </c>
      <c r="AW530" s="136" t="s">
        <v>941</v>
      </c>
      <c r="AX530" s="136" t="s">
        <v>941</v>
      </c>
      <c r="AY530" s="136" t="s">
        <v>941</v>
      </c>
      <c r="AZ530" s="136" t="s">
        <v>941</v>
      </c>
      <c r="BA530" s="136" t="s">
        <v>941</v>
      </c>
      <c r="BB530" s="136" t="s">
        <v>941</v>
      </c>
      <c r="BC530" s="136" t="s">
        <v>941</v>
      </c>
      <c r="BD530" s="136" t="s">
        <v>941</v>
      </c>
      <c r="BE530" s="136" t="s">
        <v>941</v>
      </c>
      <c r="BF530" s="136" t="s">
        <v>941</v>
      </c>
      <c r="BG530" s="136" t="s">
        <v>941</v>
      </c>
      <c r="BH530" s="136" t="s">
        <v>941</v>
      </c>
      <c r="BI530" s="136" t="s">
        <v>941</v>
      </c>
      <c r="BJ530" s="136" t="s">
        <v>941</v>
      </c>
      <c r="BK530" s="136" t="s">
        <v>941</v>
      </c>
      <c r="BL530" s="136" t="s">
        <v>941</v>
      </c>
      <c r="BM530" s="136" t="s">
        <v>941</v>
      </c>
      <c r="BN530" s="136" t="s">
        <v>941</v>
      </c>
      <c r="BO530" s="136" t="s">
        <v>941</v>
      </c>
      <c r="BP530" s="136" t="s">
        <v>941</v>
      </c>
      <c r="BQ530" s="136" t="s">
        <v>941</v>
      </c>
      <c r="BR530" s="136" t="s">
        <v>941</v>
      </c>
      <c r="BS530" s="136" t="s">
        <v>941</v>
      </c>
      <c r="BT530" s="136" t="s">
        <v>941</v>
      </c>
      <c r="BU530" s="136" t="s">
        <v>941</v>
      </c>
      <c r="BV530" s="136" t="s">
        <v>941</v>
      </c>
      <c r="BW530" s="136" t="s">
        <v>941</v>
      </c>
      <c r="BX530" s="136" t="s">
        <v>941</v>
      </c>
      <c r="BY530" s="136" t="s">
        <v>941</v>
      </c>
      <c r="BZ530" s="136" t="s">
        <v>941</v>
      </c>
      <c r="CA530" s="136" t="s">
        <v>941</v>
      </c>
      <c r="CB530" s="136" t="s">
        <v>948</v>
      </c>
      <c r="CC530" s="136" t="s">
        <v>948</v>
      </c>
      <c r="CD530" s="136" t="s">
        <v>941</v>
      </c>
      <c r="CE530" s="136" t="s">
        <v>948</v>
      </c>
      <c r="CF530" s="136" t="s">
        <v>941</v>
      </c>
      <c r="CG530" s="136" t="s">
        <v>948</v>
      </c>
      <c r="CH530" s="136" t="s">
        <v>948</v>
      </c>
      <c r="CI530" s="136" t="s">
        <v>941</v>
      </c>
      <c r="CJ530" s="136" t="s">
        <v>941</v>
      </c>
      <c r="CK530" s="136" t="s">
        <v>941</v>
      </c>
      <c r="CL530" s="136" t="s">
        <v>941</v>
      </c>
      <c r="CM530" s="136" t="s">
        <v>941</v>
      </c>
      <c r="CN530" s="136" t="s">
        <v>948</v>
      </c>
      <c r="CO530" s="136" t="s">
        <v>540</v>
      </c>
      <c r="CP530" s="136" t="s">
        <v>941</v>
      </c>
      <c r="CQ530" s="136" t="s">
        <v>941</v>
      </c>
      <c r="CR530" s="136" t="s">
        <v>941</v>
      </c>
      <c r="CS530" s="136" t="s">
        <v>941</v>
      </c>
      <c r="CT530" s="136" t="s">
        <v>941</v>
      </c>
      <c r="CU530" s="136" t="s">
        <v>941</v>
      </c>
      <c r="CV530" s="136" t="s">
        <v>941</v>
      </c>
      <c r="CW530" s="136" t="s">
        <v>941</v>
      </c>
      <c r="CX530" s="136" t="s">
        <v>941</v>
      </c>
      <c r="CY530" s="136" t="s">
        <v>941</v>
      </c>
      <c r="CZ530" s="136" t="s">
        <v>941</v>
      </c>
      <c r="DA530" s="136" t="s">
        <v>941</v>
      </c>
      <c r="DB530" s="136" t="s">
        <v>941</v>
      </c>
      <c r="DC530" s="136" t="s">
        <v>941</v>
      </c>
      <c r="DD530" s="136" t="s">
        <v>941</v>
      </c>
      <c r="DE530" s="136" t="s">
        <v>941</v>
      </c>
      <c r="DF530" s="136" t="s">
        <v>941</v>
      </c>
      <c r="DG530" s="136" t="s">
        <v>941</v>
      </c>
      <c r="DH530" s="136" t="s">
        <v>941</v>
      </c>
      <c r="DI530" s="136" t="s">
        <v>941</v>
      </c>
      <c r="DJ530" s="136" t="s">
        <v>1353</v>
      </c>
      <c r="DK530" s="137">
        <v>42852.448020833333</v>
      </c>
      <c r="DL530" s="136" t="s">
        <v>1353</v>
      </c>
      <c r="DM530" s="137">
        <v>42852.448020833333</v>
      </c>
      <c r="DN530" s="133">
        <v>42412.514409722222</v>
      </c>
      <c r="DO530" s="132" t="s">
        <v>1111</v>
      </c>
      <c r="DP530" s="133">
        <v>42412.514409722222</v>
      </c>
    </row>
    <row r="531" spans="1:120" ht="58" x14ac:dyDescent="0.35">
      <c r="A531" s="135">
        <v>533</v>
      </c>
      <c r="B531" s="136" t="s">
        <v>4364</v>
      </c>
      <c r="C531" s="135">
        <v>249</v>
      </c>
      <c r="D531" s="135" t="b">
        <v>1</v>
      </c>
      <c r="E531" s="136" t="s">
        <v>941</v>
      </c>
      <c r="F531" s="136" t="s">
        <v>1767</v>
      </c>
      <c r="G531" s="136" t="s">
        <v>981</v>
      </c>
      <c r="H531" s="136" t="s">
        <v>2092</v>
      </c>
      <c r="I531" s="136" t="s">
        <v>4793</v>
      </c>
      <c r="J531" s="136" t="s">
        <v>13680</v>
      </c>
      <c r="K531" s="136" t="s">
        <v>450</v>
      </c>
      <c r="L531" s="136" t="s">
        <v>2092</v>
      </c>
      <c r="M531" s="136" t="s">
        <v>2093</v>
      </c>
      <c r="N531" s="136" t="s">
        <v>13681</v>
      </c>
      <c r="O531" s="136" t="s">
        <v>13682</v>
      </c>
      <c r="P531" s="136" t="s">
        <v>13683</v>
      </c>
      <c r="Q531" s="136" t="s">
        <v>13684</v>
      </c>
      <c r="R531" s="136" t="s">
        <v>948</v>
      </c>
      <c r="S531" s="136" t="s">
        <v>13685</v>
      </c>
      <c r="T531" s="136" t="s">
        <v>13686</v>
      </c>
      <c r="U531" s="136" t="s">
        <v>13687</v>
      </c>
      <c r="V531" s="136" t="s">
        <v>948</v>
      </c>
      <c r="W531" s="136" t="s">
        <v>948</v>
      </c>
      <c r="X531" s="136" t="s">
        <v>948</v>
      </c>
      <c r="Y531" s="136" t="s">
        <v>13688</v>
      </c>
      <c r="Z531" s="136" t="s">
        <v>13689</v>
      </c>
      <c r="AA531" s="136" t="s">
        <v>13690</v>
      </c>
      <c r="AB531" s="136" t="s">
        <v>13691</v>
      </c>
      <c r="AC531" s="136" t="s">
        <v>13692</v>
      </c>
      <c r="AD531" s="136" t="s">
        <v>13693</v>
      </c>
      <c r="AE531" s="136" t="s">
        <v>13694</v>
      </c>
      <c r="AF531" s="136" t="s">
        <v>13695</v>
      </c>
      <c r="AG531" s="136" t="s">
        <v>1882</v>
      </c>
      <c r="AH531" s="136" t="s">
        <v>13696</v>
      </c>
      <c r="AI531" s="136" t="s">
        <v>948</v>
      </c>
      <c r="AJ531" s="136" t="s">
        <v>948</v>
      </c>
      <c r="AK531" s="136" t="s">
        <v>948</v>
      </c>
      <c r="AL531" s="136" t="s">
        <v>941</v>
      </c>
      <c r="AM531" s="136" t="s">
        <v>13696</v>
      </c>
      <c r="AN531" s="136" t="s">
        <v>941</v>
      </c>
      <c r="AO531" s="136" t="s">
        <v>941</v>
      </c>
      <c r="AP531" s="136" t="s">
        <v>941</v>
      </c>
      <c r="AQ531" s="136" t="s">
        <v>941</v>
      </c>
      <c r="AR531" s="136" t="s">
        <v>941</v>
      </c>
      <c r="AS531" s="136" t="s">
        <v>941</v>
      </c>
      <c r="AT531" s="136" t="s">
        <v>941</v>
      </c>
      <c r="AU531" s="136" t="s">
        <v>941</v>
      </c>
      <c r="AV531" s="136" t="s">
        <v>941</v>
      </c>
      <c r="AW531" s="136" t="s">
        <v>941</v>
      </c>
      <c r="AX531" s="136" t="s">
        <v>941</v>
      </c>
      <c r="AY531" s="136" t="s">
        <v>941</v>
      </c>
      <c r="AZ531" s="136" t="s">
        <v>941</v>
      </c>
      <c r="BA531" s="136" t="s">
        <v>941</v>
      </c>
      <c r="BB531" s="136" t="s">
        <v>941</v>
      </c>
      <c r="BC531" s="136" t="s">
        <v>941</v>
      </c>
      <c r="BD531" s="136" t="s">
        <v>941</v>
      </c>
      <c r="BE531" s="136" t="s">
        <v>941</v>
      </c>
      <c r="BF531" s="136" t="s">
        <v>941</v>
      </c>
      <c r="BG531" s="136" t="s">
        <v>941</v>
      </c>
      <c r="BH531" s="136" t="s">
        <v>941</v>
      </c>
      <c r="BI531" s="136" t="s">
        <v>941</v>
      </c>
      <c r="BJ531" s="136" t="s">
        <v>941</v>
      </c>
      <c r="BK531" s="136" t="s">
        <v>1651</v>
      </c>
      <c r="BL531" s="136" t="s">
        <v>941</v>
      </c>
      <c r="BM531" s="136" t="s">
        <v>941</v>
      </c>
      <c r="BN531" s="136" t="s">
        <v>941</v>
      </c>
      <c r="BO531" s="136" t="s">
        <v>941</v>
      </c>
      <c r="BP531" s="136" t="s">
        <v>941</v>
      </c>
      <c r="BQ531" s="136" t="s">
        <v>941</v>
      </c>
      <c r="BR531" s="136" t="s">
        <v>941</v>
      </c>
      <c r="BS531" s="136" t="s">
        <v>941</v>
      </c>
      <c r="BT531" s="136" t="s">
        <v>941</v>
      </c>
      <c r="BU531" s="136" t="s">
        <v>941</v>
      </c>
      <c r="BV531" s="136" t="s">
        <v>941</v>
      </c>
      <c r="BW531" s="136" t="s">
        <v>941</v>
      </c>
      <c r="BX531" s="136" t="s">
        <v>941</v>
      </c>
      <c r="BY531" s="136" t="s">
        <v>941</v>
      </c>
      <c r="BZ531" s="136" t="s">
        <v>941</v>
      </c>
      <c r="CA531" s="136" t="s">
        <v>941</v>
      </c>
      <c r="CB531" s="136" t="s">
        <v>1651</v>
      </c>
      <c r="CC531" s="136" t="s">
        <v>948</v>
      </c>
      <c r="CD531" s="136" t="s">
        <v>941</v>
      </c>
      <c r="CE531" s="136" t="s">
        <v>948</v>
      </c>
      <c r="CF531" s="136" t="s">
        <v>941</v>
      </c>
      <c r="CG531" s="136" t="s">
        <v>948</v>
      </c>
      <c r="CH531" s="136" t="s">
        <v>1791</v>
      </c>
      <c r="CI531" s="136" t="s">
        <v>13697</v>
      </c>
      <c r="CJ531" s="136" t="s">
        <v>941</v>
      </c>
      <c r="CK531" s="136" t="s">
        <v>941</v>
      </c>
      <c r="CL531" s="136" t="s">
        <v>941</v>
      </c>
      <c r="CM531" s="136" t="s">
        <v>13697</v>
      </c>
      <c r="CN531" s="136" t="s">
        <v>13697</v>
      </c>
      <c r="CO531" s="136" t="s">
        <v>4254</v>
      </c>
      <c r="CP531" s="136" t="s">
        <v>941</v>
      </c>
      <c r="CQ531" s="136" t="s">
        <v>941</v>
      </c>
      <c r="CR531" s="136" t="s">
        <v>941</v>
      </c>
      <c r="CS531" s="136" t="s">
        <v>941</v>
      </c>
      <c r="CT531" s="136" t="s">
        <v>941</v>
      </c>
      <c r="CU531" s="136" t="s">
        <v>941</v>
      </c>
      <c r="CV531" s="136" t="s">
        <v>941</v>
      </c>
      <c r="CW531" s="136" t="s">
        <v>941</v>
      </c>
      <c r="CX531" s="136" t="s">
        <v>941</v>
      </c>
      <c r="CY531" s="136" t="s">
        <v>941</v>
      </c>
      <c r="CZ531" s="136" t="s">
        <v>941</v>
      </c>
      <c r="DA531" s="136" t="s">
        <v>941</v>
      </c>
      <c r="DB531" s="136" t="s">
        <v>941</v>
      </c>
      <c r="DC531" s="136" t="s">
        <v>941</v>
      </c>
      <c r="DD531" s="136" t="s">
        <v>941</v>
      </c>
      <c r="DE531" s="136" t="s">
        <v>941</v>
      </c>
      <c r="DF531" s="136" t="s">
        <v>941</v>
      </c>
      <c r="DG531" s="136" t="s">
        <v>941</v>
      </c>
      <c r="DH531" s="136" t="s">
        <v>941</v>
      </c>
      <c r="DI531" s="136" t="s">
        <v>941</v>
      </c>
      <c r="DJ531" s="136" t="s">
        <v>1353</v>
      </c>
      <c r="DK531" s="137">
        <v>42852.494837962964</v>
      </c>
      <c r="DL531" s="136" t="s">
        <v>1353</v>
      </c>
      <c r="DM531" s="137">
        <v>42852.494837962964</v>
      </c>
      <c r="DN531" s="133">
        <v>42412.514432870368</v>
      </c>
      <c r="DO531" s="132" t="s">
        <v>1111</v>
      </c>
      <c r="DP531" s="133">
        <v>42412.514432870368</v>
      </c>
    </row>
    <row r="532" spans="1:120" ht="130.5" x14ac:dyDescent="0.35">
      <c r="A532" s="135">
        <v>534</v>
      </c>
      <c r="B532" s="136" t="s">
        <v>4364</v>
      </c>
      <c r="C532" s="135">
        <v>399</v>
      </c>
      <c r="D532" s="135" t="b">
        <v>1</v>
      </c>
      <c r="E532" s="136" t="s">
        <v>13698</v>
      </c>
      <c r="F532" s="136" t="s">
        <v>4218</v>
      </c>
      <c r="G532" s="136" t="s">
        <v>1265</v>
      </c>
      <c r="H532" s="136" t="s">
        <v>4219</v>
      </c>
      <c r="I532" s="136" t="s">
        <v>941</v>
      </c>
      <c r="J532" s="136" t="s">
        <v>4218</v>
      </c>
      <c r="K532" s="136" t="s">
        <v>941</v>
      </c>
      <c r="L532" s="136" t="s">
        <v>941</v>
      </c>
      <c r="M532" s="136" t="s">
        <v>941</v>
      </c>
      <c r="N532" s="136" t="s">
        <v>4220</v>
      </c>
      <c r="O532" s="136" t="s">
        <v>13699</v>
      </c>
      <c r="P532" s="136" t="s">
        <v>13700</v>
      </c>
      <c r="Q532" s="136" t="s">
        <v>13701</v>
      </c>
      <c r="R532" s="136" t="s">
        <v>13702</v>
      </c>
      <c r="S532" s="136" t="s">
        <v>13703</v>
      </c>
      <c r="T532" s="136" t="s">
        <v>13704</v>
      </c>
      <c r="U532" s="136" t="s">
        <v>13705</v>
      </c>
      <c r="V532" s="136" t="s">
        <v>13706</v>
      </c>
      <c r="W532" s="136" t="s">
        <v>13707</v>
      </c>
      <c r="X532" s="136" t="s">
        <v>13708</v>
      </c>
      <c r="Y532" s="136" t="s">
        <v>13709</v>
      </c>
      <c r="Z532" s="136" t="s">
        <v>13710</v>
      </c>
      <c r="AA532" s="136" t="s">
        <v>13711</v>
      </c>
      <c r="AB532" s="136" t="s">
        <v>13712</v>
      </c>
      <c r="AC532" s="136" t="s">
        <v>2927</v>
      </c>
      <c r="AD532" s="136" t="s">
        <v>13713</v>
      </c>
      <c r="AE532" s="136" t="s">
        <v>13714</v>
      </c>
      <c r="AF532" s="136" t="s">
        <v>13715</v>
      </c>
      <c r="AG532" s="136" t="s">
        <v>1204</v>
      </c>
      <c r="AH532" s="136" t="s">
        <v>13716</v>
      </c>
      <c r="AI532" s="136" t="s">
        <v>1309</v>
      </c>
      <c r="AJ532" s="136" t="s">
        <v>2010</v>
      </c>
      <c r="AK532" s="136" t="s">
        <v>948</v>
      </c>
      <c r="AL532" s="136" t="s">
        <v>941</v>
      </c>
      <c r="AM532" s="136" t="s">
        <v>4750</v>
      </c>
      <c r="AN532" s="136" t="s">
        <v>13699</v>
      </c>
      <c r="AO532" s="136" t="s">
        <v>13700</v>
      </c>
      <c r="AP532" s="136" t="s">
        <v>13701</v>
      </c>
      <c r="AQ532" s="136" t="s">
        <v>948</v>
      </c>
      <c r="AR532" s="136" t="s">
        <v>13702</v>
      </c>
      <c r="AS532" s="136" t="s">
        <v>13704</v>
      </c>
      <c r="AT532" s="136" t="s">
        <v>13717</v>
      </c>
      <c r="AU532" s="136" t="s">
        <v>941</v>
      </c>
      <c r="AV532" s="136" t="s">
        <v>941</v>
      </c>
      <c r="AW532" s="136" t="s">
        <v>941</v>
      </c>
      <c r="AX532" s="136" t="s">
        <v>13709</v>
      </c>
      <c r="AY532" s="136" t="s">
        <v>13710</v>
      </c>
      <c r="AZ532" s="136" t="s">
        <v>13711</v>
      </c>
      <c r="BA532" s="136" t="s">
        <v>13712</v>
      </c>
      <c r="BB532" s="136" t="s">
        <v>13718</v>
      </c>
      <c r="BC532" s="136" t="s">
        <v>13719</v>
      </c>
      <c r="BD532" s="136" t="s">
        <v>13714</v>
      </c>
      <c r="BE532" s="136" t="s">
        <v>13720</v>
      </c>
      <c r="BF532" s="136" t="s">
        <v>13716</v>
      </c>
      <c r="BG532" s="136" t="s">
        <v>1309</v>
      </c>
      <c r="BH532" s="136" t="s">
        <v>2010</v>
      </c>
      <c r="BI532" s="136" t="s">
        <v>948</v>
      </c>
      <c r="BJ532" s="136" t="s">
        <v>4750</v>
      </c>
      <c r="BK532" s="136" t="s">
        <v>941</v>
      </c>
      <c r="BL532" s="136" t="s">
        <v>941</v>
      </c>
      <c r="BM532" s="136" t="s">
        <v>941</v>
      </c>
      <c r="BN532" s="136" t="s">
        <v>941</v>
      </c>
      <c r="BO532" s="136" t="s">
        <v>941</v>
      </c>
      <c r="BP532" s="136" t="s">
        <v>941</v>
      </c>
      <c r="BQ532" s="136" t="s">
        <v>941</v>
      </c>
      <c r="BR532" s="136" t="s">
        <v>941</v>
      </c>
      <c r="BS532" s="136" t="s">
        <v>941</v>
      </c>
      <c r="BT532" s="136" t="s">
        <v>941</v>
      </c>
      <c r="BU532" s="136" t="s">
        <v>941</v>
      </c>
      <c r="BV532" s="136" t="s">
        <v>941</v>
      </c>
      <c r="BW532" s="136" t="s">
        <v>941</v>
      </c>
      <c r="BX532" s="136" t="s">
        <v>941</v>
      </c>
      <c r="BY532" s="136" t="s">
        <v>941</v>
      </c>
      <c r="BZ532" s="136" t="s">
        <v>941</v>
      </c>
      <c r="CA532" s="136" t="s">
        <v>941</v>
      </c>
      <c r="CB532" s="136" t="s">
        <v>948</v>
      </c>
      <c r="CC532" s="136" t="s">
        <v>948</v>
      </c>
      <c r="CD532" s="136" t="s">
        <v>941</v>
      </c>
      <c r="CE532" s="136" t="s">
        <v>948</v>
      </c>
      <c r="CF532" s="136" t="s">
        <v>941</v>
      </c>
      <c r="CG532" s="136" t="s">
        <v>948</v>
      </c>
      <c r="CH532" s="136" t="s">
        <v>948</v>
      </c>
      <c r="CI532" s="136" t="s">
        <v>941</v>
      </c>
      <c r="CJ532" s="136" t="s">
        <v>941</v>
      </c>
      <c r="CK532" s="136" t="s">
        <v>941</v>
      </c>
      <c r="CL532" s="136" t="s">
        <v>941</v>
      </c>
      <c r="CM532" s="136" t="s">
        <v>941</v>
      </c>
      <c r="CN532" s="136" t="s">
        <v>948</v>
      </c>
      <c r="CO532" s="136" t="s">
        <v>540</v>
      </c>
      <c r="CP532" s="136" t="s">
        <v>941</v>
      </c>
      <c r="CQ532" s="136" t="s">
        <v>941</v>
      </c>
      <c r="CR532" s="136" t="s">
        <v>941</v>
      </c>
      <c r="CS532" s="136" t="s">
        <v>941</v>
      </c>
      <c r="CT532" s="136" t="s">
        <v>941</v>
      </c>
      <c r="CU532" s="136" t="s">
        <v>941</v>
      </c>
      <c r="CV532" s="136" t="s">
        <v>941</v>
      </c>
      <c r="CW532" s="136" t="s">
        <v>941</v>
      </c>
      <c r="CX532" s="136" t="s">
        <v>941</v>
      </c>
      <c r="CY532" s="136" t="s">
        <v>941</v>
      </c>
      <c r="CZ532" s="136" t="s">
        <v>941</v>
      </c>
      <c r="DA532" s="136" t="s">
        <v>941</v>
      </c>
      <c r="DB532" s="136" t="s">
        <v>941</v>
      </c>
      <c r="DC532" s="136" t="s">
        <v>941</v>
      </c>
      <c r="DD532" s="136" t="s">
        <v>941</v>
      </c>
      <c r="DE532" s="136" t="s">
        <v>941</v>
      </c>
      <c r="DF532" s="136" t="s">
        <v>941</v>
      </c>
      <c r="DG532" s="136" t="s">
        <v>941</v>
      </c>
      <c r="DH532" s="136" t="s">
        <v>941</v>
      </c>
      <c r="DI532" s="136" t="s">
        <v>941</v>
      </c>
      <c r="DJ532" s="136" t="s">
        <v>1692</v>
      </c>
      <c r="DK532" s="137">
        <v>42852.608344907407</v>
      </c>
      <c r="DL532" s="136" t="s">
        <v>1692</v>
      </c>
      <c r="DM532" s="137">
        <v>42853.36546296296</v>
      </c>
      <c r="DN532" s="133">
        <v>42412.514444444445</v>
      </c>
      <c r="DO532" s="132" t="s">
        <v>1111</v>
      </c>
      <c r="DP532" s="133">
        <v>42412.514444444445</v>
      </c>
    </row>
    <row r="533" spans="1:120" ht="58" x14ac:dyDescent="0.35">
      <c r="A533" s="135">
        <v>535</v>
      </c>
      <c r="B533" s="136" t="s">
        <v>4364</v>
      </c>
      <c r="C533" s="135">
        <v>501</v>
      </c>
      <c r="D533" s="135" t="b">
        <v>1</v>
      </c>
      <c r="E533" s="136" t="s">
        <v>941</v>
      </c>
      <c r="F533" s="136" t="s">
        <v>13721</v>
      </c>
      <c r="G533" s="136" t="s">
        <v>13722</v>
      </c>
      <c r="H533" s="136" t="s">
        <v>13723</v>
      </c>
      <c r="I533" s="136" t="s">
        <v>13724</v>
      </c>
      <c r="J533" s="136" t="s">
        <v>13721</v>
      </c>
      <c r="K533" s="136" t="s">
        <v>344</v>
      </c>
      <c r="L533" s="136" t="s">
        <v>13723</v>
      </c>
      <c r="M533" s="136" t="s">
        <v>13725</v>
      </c>
      <c r="N533" s="136" t="s">
        <v>13726</v>
      </c>
      <c r="O533" s="136" t="s">
        <v>13727</v>
      </c>
      <c r="P533" s="136" t="s">
        <v>13728</v>
      </c>
      <c r="Q533" s="136" t="s">
        <v>3720</v>
      </c>
      <c r="R533" s="136" t="s">
        <v>948</v>
      </c>
      <c r="S533" s="136" t="s">
        <v>13729</v>
      </c>
      <c r="T533" s="136" t="s">
        <v>13730</v>
      </c>
      <c r="U533" s="136" t="s">
        <v>13731</v>
      </c>
      <c r="V533" s="136" t="s">
        <v>13732</v>
      </c>
      <c r="W533" s="136" t="s">
        <v>13733</v>
      </c>
      <c r="X533" s="136" t="s">
        <v>13734</v>
      </c>
      <c r="Y533" s="136" t="s">
        <v>13735</v>
      </c>
      <c r="Z533" s="136" t="s">
        <v>13736</v>
      </c>
      <c r="AA533" s="136" t="s">
        <v>948</v>
      </c>
      <c r="AB533" s="136" t="s">
        <v>13737</v>
      </c>
      <c r="AC533" s="136" t="s">
        <v>13738</v>
      </c>
      <c r="AD533" s="136" t="s">
        <v>13739</v>
      </c>
      <c r="AE533" s="136" t="s">
        <v>13740</v>
      </c>
      <c r="AF533" s="136" t="s">
        <v>13741</v>
      </c>
      <c r="AG533" s="136" t="s">
        <v>1845</v>
      </c>
      <c r="AH533" s="136" t="s">
        <v>2129</v>
      </c>
      <c r="AI533" s="136" t="s">
        <v>1405</v>
      </c>
      <c r="AJ533" s="136" t="s">
        <v>1773</v>
      </c>
      <c r="AK533" s="136" t="s">
        <v>948</v>
      </c>
      <c r="AL533" s="136" t="s">
        <v>941</v>
      </c>
      <c r="AM533" s="136" t="s">
        <v>13742</v>
      </c>
      <c r="AN533" s="136" t="s">
        <v>941</v>
      </c>
      <c r="AO533" s="136" t="s">
        <v>941</v>
      </c>
      <c r="AP533" s="136" t="s">
        <v>941</v>
      </c>
      <c r="AQ533" s="136" t="s">
        <v>941</v>
      </c>
      <c r="AR533" s="136" t="s">
        <v>941</v>
      </c>
      <c r="AS533" s="136" t="s">
        <v>941</v>
      </c>
      <c r="AT533" s="136" t="s">
        <v>941</v>
      </c>
      <c r="AU533" s="136" t="s">
        <v>941</v>
      </c>
      <c r="AV533" s="136" t="s">
        <v>941</v>
      </c>
      <c r="AW533" s="136" t="s">
        <v>941</v>
      </c>
      <c r="AX533" s="136" t="s">
        <v>941</v>
      </c>
      <c r="AY533" s="136" t="s">
        <v>941</v>
      </c>
      <c r="AZ533" s="136" t="s">
        <v>941</v>
      </c>
      <c r="BA533" s="136" t="s">
        <v>941</v>
      </c>
      <c r="BB533" s="136" t="s">
        <v>941</v>
      </c>
      <c r="BC533" s="136" t="s">
        <v>941</v>
      </c>
      <c r="BD533" s="136" t="s">
        <v>941</v>
      </c>
      <c r="BE533" s="136" t="s">
        <v>941</v>
      </c>
      <c r="BF533" s="136" t="s">
        <v>941</v>
      </c>
      <c r="BG533" s="136" t="s">
        <v>941</v>
      </c>
      <c r="BH533" s="136" t="s">
        <v>941</v>
      </c>
      <c r="BI533" s="136" t="s">
        <v>941</v>
      </c>
      <c r="BJ533" s="136" t="s">
        <v>941</v>
      </c>
      <c r="BK533" s="136" t="s">
        <v>941</v>
      </c>
      <c r="BL533" s="136" t="s">
        <v>941</v>
      </c>
      <c r="BM533" s="136" t="s">
        <v>941</v>
      </c>
      <c r="BN533" s="136" t="s">
        <v>941</v>
      </c>
      <c r="BO533" s="136" t="s">
        <v>941</v>
      </c>
      <c r="BP533" s="136" t="s">
        <v>941</v>
      </c>
      <c r="BQ533" s="136" t="s">
        <v>941</v>
      </c>
      <c r="BR533" s="136" t="s">
        <v>941</v>
      </c>
      <c r="BS533" s="136" t="s">
        <v>941</v>
      </c>
      <c r="BT533" s="136" t="s">
        <v>941</v>
      </c>
      <c r="BU533" s="136" t="s">
        <v>941</v>
      </c>
      <c r="BV533" s="136" t="s">
        <v>941</v>
      </c>
      <c r="BW533" s="136" t="s">
        <v>941</v>
      </c>
      <c r="BX533" s="136" t="s">
        <v>941</v>
      </c>
      <c r="BY533" s="136" t="s">
        <v>941</v>
      </c>
      <c r="BZ533" s="136" t="s">
        <v>941</v>
      </c>
      <c r="CA533" s="136" t="s">
        <v>941</v>
      </c>
      <c r="CB533" s="136" t="s">
        <v>948</v>
      </c>
      <c r="CC533" s="136" t="s">
        <v>948</v>
      </c>
      <c r="CD533" s="136" t="s">
        <v>941</v>
      </c>
      <c r="CE533" s="136" t="s">
        <v>948</v>
      </c>
      <c r="CF533" s="136" t="s">
        <v>941</v>
      </c>
      <c r="CG533" s="136" t="s">
        <v>948</v>
      </c>
      <c r="CH533" s="136" t="s">
        <v>948</v>
      </c>
      <c r="CI533" s="136" t="s">
        <v>941</v>
      </c>
      <c r="CJ533" s="136" t="s">
        <v>941</v>
      </c>
      <c r="CK533" s="136" t="s">
        <v>941</v>
      </c>
      <c r="CL533" s="136" t="s">
        <v>941</v>
      </c>
      <c r="CM533" s="136" t="s">
        <v>941</v>
      </c>
      <c r="CN533" s="136" t="s">
        <v>948</v>
      </c>
      <c r="CO533" s="136" t="s">
        <v>540</v>
      </c>
      <c r="CP533" s="136" t="s">
        <v>941</v>
      </c>
      <c r="CQ533" s="136" t="s">
        <v>941</v>
      </c>
      <c r="CR533" s="136" t="s">
        <v>941</v>
      </c>
      <c r="CS533" s="136" t="s">
        <v>941</v>
      </c>
      <c r="CT533" s="136" t="s">
        <v>941</v>
      </c>
      <c r="CU533" s="136" t="s">
        <v>941</v>
      </c>
      <c r="CV533" s="136" t="s">
        <v>941</v>
      </c>
      <c r="CW533" s="136" t="s">
        <v>941</v>
      </c>
      <c r="CX533" s="136" t="s">
        <v>941</v>
      </c>
      <c r="CY533" s="136" t="s">
        <v>941</v>
      </c>
      <c r="CZ533" s="136" t="s">
        <v>941</v>
      </c>
      <c r="DA533" s="136" t="s">
        <v>941</v>
      </c>
      <c r="DB533" s="136" t="s">
        <v>941</v>
      </c>
      <c r="DC533" s="136" t="s">
        <v>941</v>
      </c>
      <c r="DD533" s="136" t="s">
        <v>941</v>
      </c>
      <c r="DE533" s="136" t="s">
        <v>941</v>
      </c>
      <c r="DF533" s="136" t="s">
        <v>941</v>
      </c>
      <c r="DG533" s="136" t="s">
        <v>941</v>
      </c>
      <c r="DH533" s="136" t="s">
        <v>941</v>
      </c>
      <c r="DI533" s="136" t="s">
        <v>941</v>
      </c>
      <c r="DJ533" s="136" t="s">
        <v>1692</v>
      </c>
      <c r="DK533" s="137">
        <v>42856.388784722221</v>
      </c>
      <c r="DL533" s="136" t="s">
        <v>1692</v>
      </c>
      <c r="DM533" s="137">
        <v>42856.390069444446</v>
      </c>
      <c r="DN533" s="133">
        <v>42412.514467592591</v>
      </c>
      <c r="DO533" s="132" t="s">
        <v>1111</v>
      </c>
      <c r="DP533" s="133">
        <v>42412.514467592591</v>
      </c>
    </row>
    <row r="534" spans="1:120" ht="58" x14ac:dyDescent="0.35">
      <c r="A534" s="135">
        <v>536</v>
      </c>
      <c r="B534" s="136" t="s">
        <v>4364</v>
      </c>
      <c r="C534" s="135">
        <v>286</v>
      </c>
      <c r="D534" s="135" t="b">
        <v>1</v>
      </c>
      <c r="E534" s="136" t="s">
        <v>941</v>
      </c>
      <c r="F534" s="136" t="s">
        <v>13743</v>
      </c>
      <c r="G534" s="136" t="s">
        <v>13744</v>
      </c>
      <c r="H534" s="136" t="s">
        <v>13745</v>
      </c>
      <c r="I534" s="136" t="s">
        <v>13746</v>
      </c>
      <c r="J534" s="136" t="s">
        <v>13743</v>
      </c>
      <c r="K534" s="136" t="s">
        <v>18</v>
      </c>
      <c r="L534" s="136" t="s">
        <v>13745</v>
      </c>
      <c r="M534" s="136" t="s">
        <v>2373</v>
      </c>
      <c r="N534" s="136" t="s">
        <v>13747</v>
      </c>
      <c r="O534" s="136" t="s">
        <v>13748</v>
      </c>
      <c r="P534" s="136" t="s">
        <v>948</v>
      </c>
      <c r="Q534" s="136" t="s">
        <v>948</v>
      </c>
      <c r="R534" s="136" t="s">
        <v>948</v>
      </c>
      <c r="S534" s="136" t="s">
        <v>13748</v>
      </c>
      <c r="T534" s="136" t="s">
        <v>13749</v>
      </c>
      <c r="U534" s="136" t="s">
        <v>13750</v>
      </c>
      <c r="V534" s="136" t="s">
        <v>948</v>
      </c>
      <c r="W534" s="136" t="s">
        <v>948</v>
      </c>
      <c r="X534" s="136" t="s">
        <v>948</v>
      </c>
      <c r="Y534" s="136" t="s">
        <v>13751</v>
      </c>
      <c r="Z534" s="136" t="s">
        <v>948</v>
      </c>
      <c r="AA534" s="136" t="s">
        <v>948</v>
      </c>
      <c r="AB534" s="136" t="s">
        <v>13751</v>
      </c>
      <c r="AC534" s="136" t="s">
        <v>948</v>
      </c>
      <c r="AD534" s="136" t="s">
        <v>13751</v>
      </c>
      <c r="AE534" s="136" t="s">
        <v>13752</v>
      </c>
      <c r="AF534" s="136" t="s">
        <v>13753</v>
      </c>
      <c r="AG534" s="136" t="s">
        <v>1452</v>
      </c>
      <c r="AH534" s="136" t="s">
        <v>13754</v>
      </c>
      <c r="AI534" s="136" t="s">
        <v>948</v>
      </c>
      <c r="AJ534" s="136" t="s">
        <v>948</v>
      </c>
      <c r="AK534" s="136" t="s">
        <v>948</v>
      </c>
      <c r="AL534" s="136" t="s">
        <v>941</v>
      </c>
      <c r="AM534" s="136" t="s">
        <v>13754</v>
      </c>
      <c r="AN534" s="136" t="s">
        <v>941</v>
      </c>
      <c r="AO534" s="136" t="s">
        <v>941</v>
      </c>
      <c r="AP534" s="136" t="s">
        <v>941</v>
      </c>
      <c r="AQ534" s="136" t="s">
        <v>941</v>
      </c>
      <c r="AR534" s="136" t="s">
        <v>941</v>
      </c>
      <c r="AS534" s="136" t="s">
        <v>941</v>
      </c>
      <c r="AT534" s="136" t="s">
        <v>941</v>
      </c>
      <c r="AU534" s="136" t="s">
        <v>941</v>
      </c>
      <c r="AV534" s="136" t="s">
        <v>941</v>
      </c>
      <c r="AW534" s="136" t="s">
        <v>941</v>
      </c>
      <c r="AX534" s="136" t="s">
        <v>941</v>
      </c>
      <c r="AY534" s="136" t="s">
        <v>941</v>
      </c>
      <c r="AZ534" s="136" t="s">
        <v>941</v>
      </c>
      <c r="BA534" s="136" t="s">
        <v>941</v>
      </c>
      <c r="BB534" s="136" t="s">
        <v>941</v>
      </c>
      <c r="BC534" s="136" t="s">
        <v>941</v>
      </c>
      <c r="BD534" s="136" t="s">
        <v>941</v>
      </c>
      <c r="BE534" s="136" t="s">
        <v>941</v>
      </c>
      <c r="BF534" s="136" t="s">
        <v>941</v>
      </c>
      <c r="BG534" s="136" t="s">
        <v>941</v>
      </c>
      <c r="BH534" s="136" t="s">
        <v>941</v>
      </c>
      <c r="BI534" s="136" t="s">
        <v>941</v>
      </c>
      <c r="BJ534" s="136" t="s">
        <v>941</v>
      </c>
      <c r="BK534" s="136" t="s">
        <v>941</v>
      </c>
      <c r="BL534" s="136" t="s">
        <v>941</v>
      </c>
      <c r="BM534" s="136" t="s">
        <v>941</v>
      </c>
      <c r="BN534" s="136" t="s">
        <v>941</v>
      </c>
      <c r="BO534" s="136" t="s">
        <v>941</v>
      </c>
      <c r="BP534" s="136" t="s">
        <v>941</v>
      </c>
      <c r="BQ534" s="136" t="s">
        <v>941</v>
      </c>
      <c r="BR534" s="136" t="s">
        <v>941</v>
      </c>
      <c r="BS534" s="136" t="s">
        <v>941</v>
      </c>
      <c r="BT534" s="136" t="s">
        <v>941</v>
      </c>
      <c r="BU534" s="136" t="s">
        <v>941</v>
      </c>
      <c r="BV534" s="136" t="s">
        <v>941</v>
      </c>
      <c r="BW534" s="136" t="s">
        <v>941</v>
      </c>
      <c r="BX534" s="136" t="s">
        <v>941</v>
      </c>
      <c r="BY534" s="136" t="s">
        <v>941</v>
      </c>
      <c r="BZ534" s="136" t="s">
        <v>941</v>
      </c>
      <c r="CA534" s="136" t="s">
        <v>941</v>
      </c>
      <c r="CB534" s="136" t="s">
        <v>948</v>
      </c>
      <c r="CC534" s="136" t="s">
        <v>948</v>
      </c>
      <c r="CD534" s="136" t="s">
        <v>941</v>
      </c>
      <c r="CE534" s="136" t="s">
        <v>948</v>
      </c>
      <c r="CF534" s="136" t="s">
        <v>941</v>
      </c>
      <c r="CG534" s="136" t="s">
        <v>948</v>
      </c>
      <c r="CH534" s="136" t="s">
        <v>948</v>
      </c>
      <c r="CI534" s="136" t="s">
        <v>941</v>
      </c>
      <c r="CJ534" s="136" t="s">
        <v>941</v>
      </c>
      <c r="CK534" s="136" t="s">
        <v>941</v>
      </c>
      <c r="CL534" s="136" t="s">
        <v>941</v>
      </c>
      <c r="CM534" s="136" t="s">
        <v>941</v>
      </c>
      <c r="CN534" s="136" t="s">
        <v>948</v>
      </c>
      <c r="CO534" s="136" t="s">
        <v>540</v>
      </c>
      <c r="CP534" s="136" t="s">
        <v>941</v>
      </c>
      <c r="CQ534" s="136" t="s">
        <v>941</v>
      </c>
      <c r="CR534" s="136" t="s">
        <v>941</v>
      </c>
      <c r="CS534" s="136" t="s">
        <v>941</v>
      </c>
      <c r="CT534" s="136" t="s">
        <v>941</v>
      </c>
      <c r="CU534" s="136" t="s">
        <v>941</v>
      </c>
      <c r="CV534" s="136" t="s">
        <v>941</v>
      </c>
      <c r="CW534" s="136" t="s">
        <v>941</v>
      </c>
      <c r="CX534" s="136" t="s">
        <v>941</v>
      </c>
      <c r="CY534" s="136" t="s">
        <v>941</v>
      </c>
      <c r="CZ534" s="136" t="s">
        <v>941</v>
      </c>
      <c r="DA534" s="136" t="s">
        <v>941</v>
      </c>
      <c r="DB534" s="136" t="s">
        <v>941</v>
      </c>
      <c r="DC534" s="136" t="s">
        <v>941</v>
      </c>
      <c r="DD534" s="136" t="s">
        <v>941</v>
      </c>
      <c r="DE534" s="136" t="s">
        <v>941</v>
      </c>
      <c r="DF534" s="136" t="s">
        <v>941</v>
      </c>
      <c r="DG534" s="136" t="s">
        <v>941</v>
      </c>
      <c r="DH534" s="136" t="s">
        <v>941</v>
      </c>
      <c r="DI534" s="136" t="s">
        <v>941</v>
      </c>
      <c r="DJ534" s="136" t="s">
        <v>1353</v>
      </c>
      <c r="DK534" s="137">
        <v>42857.398032407407</v>
      </c>
      <c r="DL534" s="136" t="s">
        <v>1353</v>
      </c>
      <c r="DM534" s="137">
        <v>42857.398032407407</v>
      </c>
      <c r="DN534" s="133">
        <v>42412.514479166668</v>
      </c>
      <c r="DO534" s="132" t="s">
        <v>1111</v>
      </c>
      <c r="DP534" s="133">
        <v>42412.514479166668</v>
      </c>
    </row>
    <row r="535" spans="1:120" ht="58" x14ac:dyDescent="0.35">
      <c r="A535" s="135">
        <v>537</v>
      </c>
      <c r="B535" s="136" t="s">
        <v>4364</v>
      </c>
      <c r="C535" s="135">
        <v>503</v>
      </c>
      <c r="D535" s="135" t="b">
        <v>1</v>
      </c>
      <c r="E535" s="136" t="s">
        <v>941</v>
      </c>
      <c r="F535" s="136" t="s">
        <v>13755</v>
      </c>
      <c r="G535" s="136" t="s">
        <v>943</v>
      </c>
      <c r="H535" s="136" t="s">
        <v>3150</v>
      </c>
      <c r="I535" s="136" t="s">
        <v>13756</v>
      </c>
      <c r="J535" s="136" t="s">
        <v>13755</v>
      </c>
      <c r="K535" s="136" t="s">
        <v>420</v>
      </c>
      <c r="L535" s="136" t="s">
        <v>3150</v>
      </c>
      <c r="M535" s="136" t="s">
        <v>3142</v>
      </c>
      <c r="N535" s="136" t="s">
        <v>13757</v>
      </c>
      <c r="O535" s="136" t="s">
        <v>13758</v>
      </c>
      <c r="P535" s="136" t="s">
        <v>2565</v>
      </c>
      <c r="Q535" s="136" t="s">
        <v>948</v>
      </c>
      <c r="R535" s="136" t="s">
        <v>13759</v>
      </c>
      <c r="S535" s="136" t="s">
        <v>13760</v>
      </c>
      <c r="T535" s="136" t="s">
        <v>13761</v>
      </c>
      <c r="U535" s="136" t="s">
        <v>13762</v>
      </c>
      <c r="V535" s="136" t="s">
        <v>13763</v>
      </c>
      <c r="W535" s="136" t="s">
        <v>3688</v>
      </c>
      <c r="X535" s="136" t="s">
        <v>13764</v>
      </c>
      <c r="Y535" s="136" t="s">
        <v>1582</v>
      </c>
      <c r="Z535" s="136" t="s">
        <v>13765</v>
      </c>
      <c r="AA535" s="136" t="s">
        <v>13766</v>
      </c>
      <c r="AB535" s="136" t="s">
        <v>13767</v>
      </c>
      <c r="AC535" s="136" t="s">
        <v>4287</v>
      </c>
      <c r="AD535" s="136" t="s">
        <v>13768</v>
      </c>
      <c r="AE535" s="136" t="s">
        <v>13769</v>
      </c>
      <c r="AF535" s="136" t="s">
        <v>13770</v>
      </c>
      <c r="AG535" s="136" t="s">
        <v>1263</v>
      </c>
      <c r="AH535" s="136" t="s">
        <v>13771</v>
      </c>
      <c r="AI535" s="136" t="s">
        <v>2907</v>
      </c>
      <c r="AJ535" s="136" t="s">
        <v>948</v>
      </c>
      <c r="AK535" s="136" t="s">
        <v>948</v>
      </c>
      <c r="AL535" s="136" t="s">
        <v>941</v>
      </c>
      <c r="AM535" s="136" t="s">
        <v>13772</v>
      </c>
      <c r="AN535" s="136" t="s">
        <v>941</v>
      </c>
      <c r="AO535" s="136" t="s">
        <v>941</v>
      </c>
      <c r="AP535" s="136" t="s">
        <v>941</v>
      </c>
      <c r="AQ535" s="136" t="s">
        <v>941</v>
      </c>
      <c r="AR535" s="136" t="s">
        <v>941</v>
      </c>
      <c r="AS535" s="136" t="s">
        <v>941</v>
      </c>
      <c r="AT535" s="136" t="s">
        <v>941</v>
      </c>
      <c r="AU535" s="136" t="s">
        <v>941</v>
      </c>
      <c r="AV535" s="136" t="s">
        <v>941</v>
      </c>
      <c r="AW535" s="136" t="s">
        <v>941</v>
      </c>
      <c r="AX535" s="136" t="s">
        <v>941</v>
      </c>
      <c r="AY535" s="136" t="s">
        <v>941</v>
      </c>
      <c r="AZ535" s="136" t="s">
        <v>941</v>
      </c>
      <c r="BA535" s="136" t="s">
        <v>941</v>
      </c>
      <c r="BB535" s="136" t="s">
        <v>941</v>
      </c>
      <c r="BC535" s="136" t="s">
        <v>941</v>
      </c>
      <c r="BD535" s="136" t="s">
        <v>941</v>
      </c>
      <c r="BE535" s="136" t="s">
        <v>941</v>
      </c>
      <c r="BF535" s="136" t="s">
        <v>941</v>
      </c>
      <c r="BG535" s="136" t="s">
        <v>941</v>
      </c>
      <c r="BH535" s="136" t="s">
        <v>941</v>
      </c>
      <c r="BI535" s="136" t="s">
        <v>941</v>
      </c>
      <c r="BJ535" s="136" t="s">
        <v>941</v>
      </c>
      <c r="BK535" s="136" t="s">
        <v>941</v>
      </c>
      <c r="BL535" s="136" t="s">
        <v>941</v>
      </c>
      <c r="BM535" s="136" t="s">
        <v>941</v>
      </c>
      <c r="BN535" s="136" t="s">
        <v>941</v>
      </c>
      <c r="BO535" s="136" t="s">
        <v>941</v>
      </c>
      <c r="BP535" s="136" t="s">
        <v>941</v>
      </c>
      <c r="BQ535" s="136" t="s">
        <v>941</v>
      </c>
      <c r="BR535" s="136" t="s">
        <v>941</v>
      </c>
      <c r="BS535" s="136" t="s">
        <v>941</v>
      </c>
      <c r="BT535" s="136" t="s">
        <v>941</v>
      </c>
      <c r="BU535" s="136" t="s">
        <v>941</v>
      </c>
      <c r="BV535" s="136" t="s">
        <v>941</v>
      </c>
      <c r="BW535" s="136" t="s">
        <v>941</v>
      </c>
      <c r="BX535" s="136" t="s">
        <v>941</v>
      </c>
      <c r="BY535" s="136" t="s">
        <v>941</v>
      </c>
      <c r="BZ535" s="136" t="s">
        <v>941</v>
      </c>
      <c r="CA535" s="136" t="s">
        <v>941</v>
      </c>
      <c r="CB535" s="136" t="s">
        <v>948</v>
      </c>
      <c r="CC535" s="136" t="s">
        <v>948</v>
      </c>
      <c r="CD535" s="136" t="s">
        <v>941</v>
      </c>
      <c r="CE535" s="136" t="s">
        <v>948</v>
      </c>
      <c r="CF535" s="136" t="s">
        <v>941</v>
      </c>
      <c r="CG535" s="136" t="s">
        <v>948</v>
      </c>
      <c r="CH535" s="136" t="s">
        <v>948</v>
      </c>
      <c r="CI535" s="136" t="s">
        <v>941</v>
      </c>
      <c r="CJ535" s="136" t="s">
        <v>941</v>
      </c>
      <c r="CK535" s="136" t="s">
        <v>941</v>
      </c>
      <c r="CL535" s="136" t="s">
        <v>941</v>
      </c>
      <c r="CM535" s="136" t="s">
        <v>941</v>
      </c>
      <c r="CN535" s="136" t="s">
        <v>948</v>
      </c>
      <c r="CO535" s="136" t="s">
        <v>540</v>
      </c>
      <c r="CP535" s="136" t="s">
        <v>941</v>
      </c>
      <c r="CQ535" s="136" t="s">
        <v>941</v>
      </c>
      <c r="CR535" s="136" t="s">
        <v>941</v>
      </c>
      <c r="CS535" s="136" t="s">
        <v>941</v>
      </c>
      <c r="CT535" s="136" t="s">
        <v>941</v>
      </c>
      <c r="CU535" s="136" t="s">
        <v>941</v>
      </c>
      <c r="CV535" s="136" t="s">
        <v>941</v>
      </c>
      <c r="CW535" s="136" t="s">
        <v>941</v>
      </c>
      <c r="CX535" s="136" t="s">
        <v>941</v>
      </c>
      <c r="CY535" s="136" t="s">
        <v>941</v>
      </c>
      <c r="CZ535" s="136" t="s">
        <v>941</v>
      </c>
      <c r="DA535" s="136" t="s">
        <v>941</v>
      </c>
      <c r="DB535" s="136" t="s">
        <v>941</v>
      </c>
      <c r="DC535" s="136" t="s">
        <v>941</v>
      </c>
      <c r="DD535" s="136" t="s">
        <v>941</v>
      </c>
      <c r="DE535" s="136" t="s">
        <v>941</v>
      </c>
      <c r="DF535" s="136" t="s">
        <v>941</v>
      </c>
      <c r="DG535" s="136" t="s">
        <v>941</v>
      </c>
      <c r="DH535" s="136" t="s">
        <v>941</v>
      </c>
      <c r="DI535" s="136" t="s">
        <v>941</v>
      </c>
      <c r="DJ535" s="136" t="s">
        <v>1692</v>
      </c>
      <c r="DK535" s="137">
        <v>42860.486018518517</v>
      </c>
      <c r="DL535" s="136" t="s">
        <v>1692</v>
      </c>
      <c r="DM535" s="137">
        <v>42880.507928240739</v>
      </c>
      <c r="DN535" s="133">
        <v>42412.514490740738</v>
      </c>
      <c r="DO535" s="132" t="s">
        <v>1111</v>
      </c>
      <c r="DP535" s="133">
        <v>42412.514490740738</v>
      </c>
    </row>
    <row r="536" spans="1:120" ht="58" x14ac:dyDescent="0.35">
      <c r="A536" s="135">
        <v>538</v>
      </c>
      <c r="B536" s="136" t="s">
        <v>4364</v>
      </c>
      <c r="C536" s="135">
        <v>591</v>
      </c>
      <c r="D536" s="135" t="b">
        <v>1</v>
      </c>
      <c r="E536" s="136" t="s">
        <v>941</v>
      </c>
      <c r="F536" s="136" t="s">
        <v>13773</v>
      </c>
      <c r="G536" s="136" t="s">
        <v>943</v>
      </c>
      <c r="H536" s="136" t="s">
        <v>13774</v>
      </c>
      <c r="I536" s="136" t="s">
        <v>13756</v>
      </c>
      <c r="J536" s="136" t="s">
        <v>13773</v>
      </c>
      <c r="K536" s="136" t="s">
        <v>420</v>
      </c>
      <c r="L536" s="136" t="s">
        <v>13774</v>
      </c>
      <c r="M536" s="136" t="s">
        <v>3142</v>
      </c>
      <c r="N536" s="136" t="s">
        <v>3143</v>
      </c>
      <c r="O536" s="136" t="s">
        <v>13775</v>
      </c>
      <c r="P536" s="136" t="s">
        <v>3148</v>
      </c>
      <c r="Q536" s="136" t="s">
        <v>948</v>
      </c>
      <c r="R536" s="136" t="s">
        <v>13776</v>
      </c>
      <c r="S536" s="136" t="s">
        <v>13777</v>
      </c>
      <c r="T536" s="136" t="s">
        <v>13778</v>
      </c>
      <c r="U536" s="136" t="s">
        <v>13779</v>
      </c>
      <c r="V536" s="136" t="s">
        <v>13780</v>
      </c>
      <c r="W536" s="136" t="s">
        <v>13781</v>
      </c>
      <c r="X536" s="136" t="s">
        <v>13782</v>
      </c>
      <c r="Y536" s="136" t="s">
        <v>13783</v>
      </c>
      <c r="Z536" s="136" t="s">
        <v>13784</v>
      </c>
      <c r="AA536" s="136" t="s">
        <v>13785</v>
      </c>
      <c r="AB536" s="136" t="s">
        <v>13786</v>
      </c>
      <c r="AC536" s="136" t="s">
        <v>994</v>
      </c>
      <c r="AD536" s="136" t="s">
        <v>13787</v>
      </c>
      <c r="AE536" s="136" t="s">
        <v>13788</v>
      </c>
      <c r="AF536" s="136" t="s">
        <v>13789</v>
      </c>
      <c r="AG536" s="136" t="s">
        <v>1204</v>
      </c>
      <c r="AH536" s="136" t="s">
        <v>13790</v>
      </c>
      <c r="AI536" s="136" t="s">
        <v>2344</v>
      </c>
      <c r="AJ536" s="136" t="s">
        <v>948</v>
      </c>
      <c r="AK536" s="136" t="s">
        <v>948</v>
      </c>
      <c r="AL536" s="136" t="s">
        <v>941</v>
      </c>
      <c r="AM536" s="136" t="s">
        <v>13791</v>
      </c>
      <c r="AN536" s="136" t="s">
        <v>941</v>
      </c>
      <c r="AO536" s="136" t="s">
        <v>941</v>
      </c>
      <c r="AP536" s="136" t="s">
        <v>941</v>
      </c>
      <c r="AQ536" s="136" t="s">
        <v>941</v>
      </c>
      <c r="AR536" s="136" t="s">
        <v>941</v>
      </c>
      <c r="AS536" s="136" t="s">
        <v>941</v>
      </c>
      <c r="AT536" s="136" t="s">
        <v>941</v>
      </c>
      <c r="AU536" s="136" t="s">
        <v>941</v>
      </c>
      <c r="AV536" s="136" t="s">
        <v>941</v>
      </c>
      <c r="AW536" s="136" t="s">
        <v>941</v>
      </c>
      <c r="AX536" s="136" t="s">
        <v>941</v>
      </c>
      <c r="AY536" s="136" t="s">
        <v>941</v>
      </c>
      <c r="AZ536" s="136" t="s">
        <v>941</v>
      </c>
      <c r="BA536" s="136" t="s">
        <v>941</v>
      </c>
      <c r="BB536" s="136" t="s">
        <v>941</v>
      </c>
      <c r="BC536" s="136" t="s">
        <v>941</v>
      </c>
      <c r="BD536" s="136" t="s">
        <v>941</v>
      </c>
      <c r="BE536" s="136" t="s">
        <v>941</v>
      </c>
      <c r="BF536" s="136" t="s">
        <v>941</v>
      </c>
      <c r="BG536" s="136" t="s">
        <v>941</v>
      </c>
      <c r="BH536" s="136" t="s">
        <v>941</v>
      </c>
      <c r="BI536" s="136" t="s">
        <v>941</v>
      </c>
      <c r="BJ536" s="136" t="s">
        <v>941</v>
      </c>
      <c r="BK536" s="136" t="s">
        <v>941</v>
      </c>
      <c r="BL536" s="136" t="s">
        <v>941</v>
      </c>
      <c r="BM536" s="136" t="s">
        <v>941</v>
      </c>
      <c r="BN536" s="136" t="s">
        <v>941</v>
      </c>
      <c r="BO536" s="136" t="s">
        <v>941</v>
      </c>
      <c r="BP536" s="136" t="s">
        <v>941</v>
      </c>
      <c r="BQ536" s="136" t="s">
        <v>941</v>
      </c>
      <c r="BR536" s="136" t="s">
        <v>941</v>
      </c>
      <c r="BS536" s="136" t="s">
        <v>941</v>
      </c>
      <c r="BT536" s="136" t="s">
        <v>941</v>
      </c>
      <c r="BU536" s="136" t="s">
        <v>941</v>
      </c>
      <c r="BV536" s="136" t="s">
        <v>941</v>
      </c>
      <c r="BW536" s="136" t="s">
        <v>941</v>
      </c>
      <c r="BX536" s="136" t="s">
        <v>941</v>
      </c>
      <c r="BY536" s="136" t="s">
        <v>941</v>
      </c>
      <c r="BZ536" s="136" t="s">
        <v>941</v>
      </c>
      <c r="CA536" s="136" t="s">
        <v>941</v>
      </c>
      <c r="CB536" s="136" t="s">
        <v>948</v>
      </c>
      <c r="CC536" s="136" t="s">
        <v>948</v>
      </c>
      <c r="CD536" s="136" t="s">
        <v>941</v>
      </c>
      <c r="CE536" s="136" t="s">
        <v>948</v>
      </c>
      <c r="CF536" s="136" t="s">
        <v>941</v>
      </c>
      <c r="CG536" s="136" t="s">
        <v>948</v>
      </c>
      <c r="CH536" s="136" t="s">
        <v>948</v>
      </c>
      <c r="CI536" s="136" t="s">
        <v>941</v>
      </c>
      <c r="CJ536" s="136" t="s">
        <v>941</v>
      </c>
      <c r="CK536" s="136" t="s">
        <v>941</v>
      </c>
      <c r="CL536" s="136" t="s">
        <v>941</v>
      </c>
      <c r="CM536" s="136" t="s">
        <v>941</v>
      </c>
      <c r="CN536" s="136" t="s">
        <v>948</v>
      </c>
      <c r="CO536" s="136" t="s">
        <v>540</v>
      </c>
      <c r="CP536" s="136" t="s">
        <v>941</v>
      </c>
      <c r="CQ536" s="136" t="s">
        <v>941</v>
      </c>
      <c r="CR536" s="136" t="s">
        <v>941</v>
      </c>
      <c r="CS536" s="136" t="s">
        <v>941</v>
      </c>
      <c r="CT536" s="136" t="s">
        <v>941</v>
      </c>
      <c r="CU536" s="136" t="s">
        <v>941</v>
      </c>
      <c r="CV536" s="136" t="s">
        <v>941</v>
      </c>
      <c r="CW536" s="136" t="s">
        <v>941</v>
      </c>
      <c r="CX536" s="136" t="s">
        <v>941</v>
      </c>
      <c r="CY536" s="136" t="s">
        <v>941</v>
      </c>
      <c r="CZ536" s="136" t="s">
        <v>941</v>
      </c>
      <c r="DA536" s="136" t="s">
        <v>941</v>
      </c>
      <c r="DB536" s="136" t="s">
        <v>941</v>
      </c>
      <c r="DC536" s="136" t="s">
        <v>941</v>
      </c>
      <c r="DD536" s="136" t="s">
        <v>941</v>
      </c>
      <c r="DE536" s="136" t="s">
        <v>941</v>
      </c>
      <c r="DF536" s="136" t="s">
        <v>941</v>
      </c>
      <c r="DG536" s="136" t="s">
        <v>941</v>
      </c>
      <c r="DH536" s="136" t="s">
        <v>941</v>
      </c>
      <c r="DI536" s="136" t="s">
        <v>941</v>
      </c>
      <c r="DJ536" s="136" t="s">
        <v>1692</v>
      </c>
      <c r="DK536" s="137">
        <v>42860.487962962965</v>
      </c>
      <c r="DL536" s="136" t="s">
        <v>1692</v>
      </c>
      <c r="DM536" s="137">
        <v>42880.507719907408</v>
      </c>
      <c r="DN536" s="133">
        <v>42412.514513888891</v>
      </c>
      <c r="DO536" s="132" t="s">
        <v>1111</v>
      </c>
      <c r="DP536" s="133">
        <v>42412.514513888891</v>
      </c>
    </row>
    <row r="537" spans="1:120" ht="72.5" x14ac:dyDescent="0.35">
      <c r="A537" s="135">
        <v>539</v>
      </c>
      <c r="B537" s="136" t="s">
        <v>4364</v>
      </c>
      <c r="C537" s="135">
        <v>528</v>
      </c>
      <c r="D537" s="135" t="b">
        <v>1</v>
      </c>
      <c r="E537" s="136" t="s">
        <v>941</v>
      </c>
      <c r="F537" s="136" t="s">
        <v>13792</v>
      </c>
      <c r="G537" s="136" t="s">
        <v>1064</v>
      </c>
      <c r="H537" s="136" t="s">
        <v>1325</v>
      </c>
      <c r="I537" s="136" t="s">
        <v>4875</v>
      </c>
      <c r="J537" s="136" t="s">
        <v>1326</v>
      </c>
      <c r="K537" s="136" t="s">
        <v>941</v>
      </c>
      <c r="L537" s="136" t="s">
        <v>13476</v>
      </c>
      <c r="M537" s="136" t="s">
        <v>13477</v>
      </c>
      <c r="N537" s="136" t="s">
        <v>1327</v>
      </c>
      <c r="O537" s="136" t="s">
        <v>13793</v>
      </c>
      <c r="P537" s="136" t="s">
        <v>13794</v>
      </c>
      <c r="Q537" s="136" t="s">
        <v>13795</v>
      </c>
      <c r="R537" s="136" t="s">
        <v>13796</v>
      </c>
      <c r="S537" s="136" t="s">
        <v>13797</v>
      </c>
      <c r="T537" s="136" t="s">
        <v>13798</v>
      </c>
      <c r="U537" s="136" t="s">
        <v>13799</v>
      </c>
      <c r="V537" s="136" t="s">
        <v>13800</v>
      </c>
      <c r="W537" s="136" t="s">
        <v>13801</v>
      </c>
      <c r="X537" s="136" t="s">
        <v>8519</v>
      </c>
      <c r="Y537" s="136" t="s">
        <v>13802</v>
      </c>
      <c r="Z537" s="136" t="s">
        <v>13803</v>
      </c>
      <c r="AA537" s="136" t="s">
        <v>948</v>
      </c>
      <c r="AB537" s="136" t="s">
        <v>13804</v>
      </c>
      <c r="AC537" s="136" t="s">
        <v>4273</v>
      </c>
      <c r="AD537" s="136" t="s">
        <v>13805</v>
      </c>
      <c r="AE537" s="136" t="s">
        <v>13806</v>
      </c>
      <c r="AF537" s="136" t="s">
        <v>13807</v>
      </c>
      <c r="AG537" s="136" t="s">
        <v>1308</v>
      </c>
      <c r="AH537" s="136" t="s">
        <v>13808</v>
      </c>
      <c r="AI537" s="136" t="s">
        <v>13809</v>
      </c>
      <c r="AJ537" s="136" t="s">
        <v>2163</v>
      </c>
      <c r="AK537" s="136" t="s">
        <v>3892</v>
      </c>
      <c r="AL537" s="136" t="s">
        <v>941</v>
      </c>
      <c r="AM537" s="136" t="s">
        <v>13810</v>
      </c>
      <c r="AN537" s="136" t="s">
        <v>941</v>
      </c>
      <c r="AO537" s="136" t="s">
        <v>941</v>
      </c>
      <c r="AP537" s="136" t="s">
        <v>941</v>
      </c>
      <c r="AQ537" s="136" t="s">
        <v>941</v>
      </c>
      <c r="AR537" s="136" t="s">
        <v>941</v>
      </c>
      <c r="AS537" s="136" t="s">
        <v>941</v>
      </c>
      <c r="AT537" s="136" t="s">
        <v>941</v>
      </c>
      <c r="AU537" s="136" t="s">
        <v>941</v>
      </c>
      <c r="AV537" s="136" t="s">
        <v>941</v>
      </c>
      <c r="AW537" s="136" t="s">
        <v>941</v>
      </c>
      <c r="AX537" s="136" t="s">
        <v>941</v>
      </c>
      <c r="AY537" s="136" t="s">
        <v>941</v>
      </c>
      <c r="AZ537" s="136" t="s">
        <v>941</v>
      </c>
      <c r="BA537" s="136" t="s">
        <v>941</v>
      </c>
      <c r="BB537" s="136" t="s">
        <v>941</v>
      </c>
      <c r="BC537" s="136" t="s">
        <v>941</v>
      </c>
      <c r="BD537" s="136" t="s">
        <v>941</v>
      </c>
      <c r="BE537" s="136" t="s">
        <v>941</v>
      </c>
      <c r="BF537" s="136" t="s">
        <v>941</v>
      </c>
      <c r="BG537" s="136" t="s">
        <v>941</v>
      </c>
      <c r="BH537" s="136" t="s">
        <v>941</v>
      </c>
      <c r="BI537" s="136" t="s">
        <v>941</v>
      </c>
      <c r="BJ537" s="136" t="s">
        <v>941</v>
      </c>
      <c r="BK537" s="136" t="s">
        <v>941</v>
      </c>
      <c r="BL537" s="136" t="s">
        <v>941</v>
      </c>
      <c r="BM537" s="136" t="s">
        <v>941</v>
      </c>
      <c r="BN537" s="136" t="s">
        <v>941</v>
      </c>
      <c r="BO537" s="136" t="s">
        <v>941</v>
      </c>
      <c r="BP537" s="136" t="s">
        <v>941</v>
      </c>
      <c r="BQ537" s="136" t="s">
        <v>941</v>
      </c>
      <c r="BR537" s="136" t="s">
        <v>941</v>
      </c>
      <c r="BS537" s="136" t="s">
        <v>941</v>
      </c>
      <c r="BT537" s="136" t="s">
        <v>941</v>
      </c>
      <c r="BU537" s="136" t="s">
        <v>941</v>
      </c>
      <c r="BV537" s="136" t="s">
        <v>941</v>
      </c>
      <c r="BW537" s="136" t="s">
        <v>941</v>
      </c>
      <c r="BX537" s="136" t="s">
        <v>941</v>
      </c>
      <c r="BY537" s="136" t="s">
        <v>941</v>
      </c>
      <c r="BZ537" s="136" t="s">
        <v>941</v>
      </c>
      <c r="CA537" s="136" t="s">
        <v>941</v>
      </c>
      <c r="CB537" s="136" t="s">
        <v>948</v>
      </c>
      <c r="CC537" s="136" t="s">
        <v>948</v>
      </c>
      <c r="CD537" s="136" t="s">
        <v>941</v>
      </c>
      <c r="CE537" s="136" t="s">
        <v>948</v>
      </c>
      <c r="CF537" s="136" t="s">
        <v>941</v>
      </c>
      <c r="CG537" s="136" t="s">
        <v>948</v>
      </c>
      <c r="CH537" s="136" t="s">
        <v>1791</v>
      </c>
      <c r="CI537" s="136" t="s">
        <v>13811</v>
      </c>
      <c r="CJ537" s="136" t="s">
        <v>948</v>
      </c>
      <c r="CK537" s="136" t="s">
        <v>13812</v>
      </c>
      <c r="CL537" s="136" t="s">
        <v>948</v>
      </c>
      <c r="CM537" s="136" t="s">
        <v>13813</v>
      </c>
      <c r="CN537" s="136" t="s">
        <v>13811</v>
      </c>
      <c r="CO537" s="136" t="s">
        <v>13814</v>
      </c>
      <c r="CP537" s="136" t="s">
        <v>941</v>
      </c>
      <c r="CQ537" s="136" t="s">
        <v>941</v>
      </c>
      <c r="CR537" s="136" t="s">
        <v>941</v>
      </c>
      <c r="CS537" s="136" t="s">
        <v>941</v>
      </c>
      <c r="CT537" s="136" t="s">
        <v>941</v>
      </c>
      <c r="CU537" s="136" t="s">
        <v>941</v>
      </c>
      <c r="CV537" s="136" t="s">
        <v>941</v>
      </c>
      <c r="CW537" s="136" t="s">
        <v>941</v>
      </c>
      <c r="CX537" s="136" t="s">
        <v>941</v>
      </c>
      <c r="CY537" s="136" t="s">
        <v>941</v>
      </c>
      <c r="CZ537" s="136" t="s">
        <v>941</v>
      </c>
      <c r="DA537" s="136" t="s">
        <v>941</v>
      </c>
      <c r="DB537" s="136" t="s">
        <v>941</v>
      </c>
      <c r="DC537" s="136" t="s">
        <v>941</v>
      </c>
      <c r="DD537" s="136" t="s">
        <v>941</v>
      </c>
      <c r="DE537" s="136" t="s">
        <v>941</v>
      </c>
      <c r="DF537" s="136" t="s">
        <v>941</v>
      </c>
      <c r="DG537" s="136" t="s">
        <v>941</v>
      </c>
      <c r="DH537" s="136" t="s">
        <v>941</v>
      </c>
      <c r="DI537" s="136" t="s">
        <v>941</v>
      </c>
      <c r="DJ537" s="136" t="s">
        <v>1353</v>
      </c>
      <c r="DK537" s="137">
        <v>42863.403819444444</v>
      </c>
      <c r="DL537" s="136" t="s">
        <v>1353</v>
      </c>
      <c r="DM537" s="137">
        <v>42863.403819444444</v>
      </c>
      <c r="DN537" s="133">
        <v>42412.514525462961</v>
      </c>
      <c r="DO537" s="132" t="s">
        <v>1111</v>
      </c>
      <c r="DP537" s="133">
        <v>42412.514525462961</v>
      </c>
    </row>
    <row r="538" spans="1:120" ht="58" x14ac:dyDescent="0.35">
      <c r="A538" s="135">
        <v>540</v>
      </c>
      <c r="B538" s="136" t="s">
        <v>13815</v>
      </c>
      <c r="C538" s="135">
        <v>142</v>
      </c>
      <c r="D538" s="135" t="b">
        <v>1</v>
      </c>
      <c r="E538" s="136" t="s">
        <v>941</v>
      </c>
      <c r="F538" s="136" t="s">
        <v>1130</v>
      </c>
      <c r="G538" s="136" t="s">
        <v>989</v>
      </c>
      <c r="H538" s="136" t="s">
        <v>1131</v>
      </c>
      <c r="I538" s="136" t="s">
        <v>13816</v>
      </c>
      <c r="J538" s="136" t="s">
        <v>1130</v>
      </c>
      <c r="K538" s="136" t="s">
        <v>941</v>
      </c>
      <c r="L538" s="136" t="s">
        <v>1131</v>
      </c>
      <c r="M538" s="136" t="s">
        <v>1132</v>
      </c>
      <c r="N538" s="136" t="s">
        <v>1133</v>
      </c>
      <c r="O538" s="136" t="s">
        <v>13817</v>
      </c>
      <c r="P538" s="136" t="s">
        <v>13818</v>
      </c>
      <c r="Q538" s="136" t="s">
        <v>13819</v>
      </c>
      <c r="R538" s="136" t="s">
        <v>948</v>
      </c>
      <c r="S538" s="136" t="s">
        <v>13820</v>
      </c>
      <c r="T538" s="136" t="s">
        <v>13821</v>
      </c>
      <c r="U538" s="136" t="s">
        <v>13822</v>
      </c>
      <c r="V538" s="136" t="s">
        <v>13823</v>
      </c>
      <c r="W538" s="136" t="s">
        <v>13824</v>
      </c>
      <c r="X538" s="136" t="s">
        <v>13825</v>
      </c>
      <c r="Y538" s="136" t="s">
        <v>13826</v>
      </c>
      <c r="Z538" s="136" t="s">
        <v>13827</v>
      </c>
      <c r="AA538" s="136" t="s">
        <v>13828</v>
      </c>
      <c r="AB538" s="136" t="s">
        <v>13829</v>
      </c>
      <c r="AC538" s="136" t="s">
        <v>13830</v>
      </c>
      <c r="AD538" s="136" t="s">
        <v>13831</v>
      </c>
      <c r="AE538" s="136" t="s">
        <v>13832</v>
      </c>
      <c r="AF538" s="136" t="s">
        <v>13833</v>
      </c>
      <c r="AG538" s="136" t="s">
        <v>2427</v>
      </c>
      <c r="AH538" s="136" t="s">
        <v>13834</v>
      </c>
      <c r="AI538" s="136" t="s">
        <v>13835</v>
      </c>
      <c r="AJ538" s="136" t="s">
        <v>5377</v>
      </c>
      <c r="AK538" s="136" t="s">
        <v>948</v>
      </c>
      <c r="AL538" s="136" t="s">
        <v>941</v>
      </c>
      <c r="AM538" s="136" t="s">
        <v>13836</v>
      </c>
      <c r="AN538" s="136" t="s">
        <v>941</v>
      </c>
      <c r="AO538" s="136" t="s">
        <v>941</v>
      </c>
      <c r="AP538" s="136" t="s">
        <v>941</v>
      </c>
      <c r="AQ538" s="136" t="s">
        <v>941</v>
      </c>
      <c r="AR538" s="136" t="s">
        <v>941</v>
      </c>
      <c r="AS538" s="136" t="s">
        <v>941</v>
      </c>
      <c r="AT538" s="136" t="s">
        <v>941</v>
      </c>
      <c r="AU538" s="136" t="s">
        <v>941</v>
      </c>
      <c r="AV538" s="136" t="s">
        <v>941</v>
      </c>
      <c r="AW538" s="136" t="s">
        <v>941</v>
      </c>
      <c r="AX538" s="136" t="s">
        <v>941</v>
      </c>
      <c r="AY538" s="136" t="s">
        <v>941</v>
      </c>
      <c r="AZ538" s="136" t="s">
        <v>941</v>
      </c>
      <c r="BA538" s="136" t="s">
        <v>941</v>
      </c>
      <c r="BB538" s="136" t="s">
        <v>941</v>
      </c>
      <c r="BC538" s="136" t="s">
        <v>941</v>
      </c>
      <c r="BD538" s="136" t="s">
        <v>941</v>
      </c>
      <c r="BE538" s="136" t="s">
        <v>941</v>
      </c>
      <c r="BF538" s="136" t="s">
        <v>941</v>
      </c>
      <c r="BG538" s="136" t="s">
        <v>941</v>
      </c>
      <c r="BH538" s="136" t="s">
        <v>941</v>
      </c>
      <c r="BI538" s="136" t="s">
        <v>941</v>
      </c>
      <c r="BJ538" s="136" t="s">
        <v>941</v>
      </c>
      <c r="BK538" s="136" t="s">
        <v>13837</v>
      </c>
      <c r="BL538" s="136" t="s">
        <v>13838</v>
      </c>
      <c r="BM538" s="136" t="s">
        <v>1021</v>
      </c>
      <c r="BN538" s="136" t="s">
        <v>941</v>
      </c>
      <c r="BO538" s="136" t="s">
        <v>941</v>
      </c>
      <c r="BP538" s="136" t="s">
        <v>941</v>
      </c>
      <c r="BQ538" s="136" t="s">
        <v>941</v>
      </c>
      <c r="BR538" s="136" t="s">
        <v>941</v>
      </c>
      <c r="BS538" s="136" t="s">
        <v>941</v>
      </c>
      <c r="BT538" s="136" t="s">
        <v>941</v>
      </c>
      <c r="BU538" s="136" t="s">
        <v>941</v>
      </c>
      <c r="BV538" s="136" t="s">
        <v>941</v>
      </c>
      <c r="BW538" s="136" t="s">
        <v>941</v>
      </c>
      <c r="BX538" s="136" t="s">
        <v>941</v>
      </c>
      <c r="BY538" s="136" t="s">
        <v>941</v>
      </c>
      <c r="BZ538" s="136" t="s">
        <v>941</v>
      </c>
      <c r="CA538" s="136" t="s">
        <v>941</v>
      </c>
      <c r="CB538" s="136" t="s">
        <v>13839</v>
      </c>
      <c r="CC538" s="136" t="s">
        <v>956</v>
      </c>
      <c r="CD538" s="136" t="s">
        <v>13840</v>
      </c>
      <c r="CE538" s="136" t="s">
        <v>948</v>
      </c>
      <c r="CF538" s="136" t="s">
        <v>941</v>
      </c>
      <c r="CG538" s="136" t="s">
        <v>13840</v>
      </c>
      <c r="CH538" s="136" t="s">
        <v>1227</v>
      </c>
      <c r="CI538" s="136" t="s">
        <v>13841</v>
      </c>
      <c r="CJ538" s="136" t="s">
        <v>941</v>
      </c>
      <c r="CK538" s="136" t="s">
        <v>941</v>
      </c>
      <c r="CL538" s="136" t="s">
        <v>941</v>
      </c>
      <c r="CM538" s="136" t="s">
        <v>941</v>
      </c>
      <c r="CN538" s="136" t="s">
        <v>13841</v>
      </c>
      <c r="CO538" s="136" t="s">
        <v>13842</v>
      </c>
      <c r="CP538" s="136" t="s">
        <v>948</v>
      </c>
      <c r="CQ538" s="136" t="s">
        <v>941</v>
      </c>
      <c r="CR538" s="136" t="s">
        <v>941</v>
      </c>
      <c r="CS538" s="136" t="s">
        <v>941</v>
      </c>
      <c r="CT538" s="136" t="s">
        <v>941</v>
      </c>
      <c r="CU538" s="136" t="s">
        <v>941</v>
      </c>
      <c r="CV538" s="136" t="s">
        <v>941</v>
      </c>
      <c r="CW538" s="136" t="s">
        <v>941</v>
      </c>
      <c r="CX538" s="136" t="s">
        <v>941</v>
      </c>
      <c r="CY538" s="136" t="s">
        <v>941</v>
      </c>
      <c r="CZ538" s="136" t="s">
        <v>941</v>
      </c>
      <c r="DA538" s="136" t="s">
        <v>941</v>
      </c>
      <c r="DB538" s="136" t="s">
        <v>941</v>
      </c>
      <c r="DC538" s="136" t="s">
        <v>941</v>
      </c>
      <c r="DD538" s="136" t="s">
        <v>941</v>
      </c>
      <c r="DE538" s="136" t="s">
        <v>941</v>
      </c>
      <c r="DF538" s="136" t="s">
        <v>941</v>
      </c>
      <c r="DG538" s="136" t="s">
        <v>941</v>
      </c>
      <c r="DH538" s="136" t="s">
        <v>941</v>
      </c>
      <c r="DI538" s="136" t="s">
        <v>941</v>
      </c>
      <c r="DJ538" s="136" t="s">
        <v>1692</v>
      </c>
      <c r="DK538" s="137">
        <v>43104.663321759261</v>
      </c>
      <c r="DL538" s="136" t="s">
        <v>1692</v>
      </c>
      <c r="DM538" s="137">
        <v>43104.663321759261</v>
      </c>
      <c r="DN538" s="133">
        <v>42412.514548611114</v>
      </c>
      <c r="DO538" s="132" t="s">
        <v>1692</v>
      </c>
      <c r="DP538" s="133">
        <v>42472.436666666668</v>
      </c>
    </row>
    <row r="539" spans="1:120" ht="43.5" x14ac:dyDescent="0.35">
      <c r="A539" s="135">
        <v>541</v>
      </c>
      <c r="B539" s="136" t="s">
        <v>13815</v>
      </c>
      <c r="C539" s="135">
        <v>522</v>
      </c>
      <c r="D539" s="135" t="b">
        <v>1</v>
      </c>
      <c r="E539" s="136" t="s">
        <v>941</v>
      </c>
      <c r="F539" s="136" t="s">
        <v>13843</v>
      </c>
      <c r="G539" s="136" t="s">
        <v>13844</v>
      </c>
      <c r="H539" s="136" t="s">
        <v>2852</v>
      </c>
      <c r="I539" s="136" t="s">
        <v>13816</v>
      </c>
      <c r="J539" s="136" t="s">
        <v>13845</v>
      </c>
      <c r="K539" s="136" t="s">
        <v>941</v>
      </c>
      <c r="L539" s="136" t="s">
        <v>2852</v>
      </c>
      <c r="M539" s="136" t="s">
        <v>2854</v>
      </c>
      <c r="N539" s="136" t="s">
        <v>2855</v>
      </c>
      <c r="O539" s="136" t="s">
        <v>13846</v>
      </c>
      <c r="P539" s="136" t="s">
        <v>948</v>
      </c>
      <c r="Q539" s="136" t="s">
        <v>948</v>
      </c>
      <c r="R539" s="136" t="s">
        <v>948</v>
      </c>
      <c r="S539" s="136" t="s">
        <v>13846</v>
      </c>
      <c r="T539" s="136" t="s">
        <v>13847</v>
      </c>
      <c r="U539" s="136" t="s">
        <v>13848</v>
      </c>
      <c r="V539" s="136" t="s">
        <v>948</v>
      </c>
      <c r="W539" s="136" t="s">
        <v>948</v>
      </c>
      <c r="X539" s="136" t="s">
        <v>948</v>
      </c>
      <c r="Y539" s="136" t="s">
        <v>13849</v>
      </c>
      <c r="Z539" s="136" t="s">
        <v>948</v>
      </c>
      <c r="AA539" s="136" t="s">
        <v>948</v>
      </c>
      <c r="AB539" s="136" t="s">
        <v>13849</v>
      </c>
      <c r="AC539" s="136" t="s">
        <v>948</v>
      </c>
      <c r="AD539" s="136" t="s">
        <v>13849</v>
      </c>
      <c r="AE539" s="136" t="s">
        <v>13850</v>
      </c>
      <c r="AF539" s="136" t="s">
        <v>13851</v>
      </c>
      <c r="AG539" s="136" t="s">
        <v>2315</v>
      </c>
      <c r="AH539" s="136" t="s">
        <v>13852</v>
      </c>
      <c r="AI539" s="136" t="s">
        <v>13853</v>
      </c>
      <c r="AJ539" s="136" t="s">
        <v>3617</v>
      </c>
      <c r="AK539" s="136" t="s">
        <v>13854</v>
      </c>
      <c r="AL539" s="136" t="s">
        <v>941</v>
      </c>
      <c r="AM539" s="136" t="s">
        <v>13855</v>
      </c>
      <c r="AN539" s="136" t="s">
        <v>948</v>
      </c>
      <c r="AO539" s="136" t="s">
        <v>948</v>
      </c>
      <c r="AP539" s="136" t="s">
        <v>948</v>
      </c>
      <c r="AQ539" s="136" t="s">
        <v>948</v>
      </c>
      <c r="AR539" s="136" t="s">
        <v>948</v>
      </c>
      <c r="AS539" s="136" t="s">
        <v>948</v>
      </c>
      <c r="AT539" s="136" t="s">
        <v>948</v>
      </c>
      <c r="AU539" s="136" t="s">
        <v>941</v>
      </c>
      <c r="AV539" s="136" t="s">
        <v>941</v>
      </c>
      <c r="AW539" s="136" t="s">
        <v>941</v>
      </c>
      <c r="AX539" s="136" t="s">
        <v>948</v>
      </c>
      <c r="AY539" s="136" t="s">
        <v>948</v>
      </c>
      <c r="AZ539" s="136" t="s">
        <v>948</v>
      </c>
      <c r="BA539" s="136" t="s">
        <v>948</v>
      </c>
      <c r="BB539" s="136" t="s">
        <v>948</v>
      </c>
      <c r="BC539" s="136" t="s">
        <v>948</v>
      </c>
      <c r="BD539" s="136" t="s">
        <v>13850</v>
      </c>
      <c r="BE539" s="136" t="s">
        <v>13850</v>
      </c>
      <c r="BF539" s="136" t="s">
        <v>948</v>
      </c>
      <c r="BG539" s="136" t="s">
        <v>948</v>
      </c>
      <c r="BH539" s="136" t="s">
        <v>948</v>
      </c>
      <c r="BI539" s="136" t="s">
        <v>948</v>
      </c>
      <c r="BJ539" s="136" t="s">
        <v>948</v>
      </c>
      <c r="BK539" s="136" t="s">
        <v>1675</v>
      </c>
      <c r="BL539" s="136" t="s">
        <v>941</v>
      </c>
      <c r="BM539" s="136" t="s">
        <v>941</v>
      </c>
      <c r="BN539" s="136" t="s">
        <v>941</v>
      </c>
      <c r="BO539" s="136" t="s">
        <v>941</v>
      </c>
      <c r="BP539" s="136" t="s">
        <v>941</v>
      </c>
      <c r="BQ539" s="136" t="s">
        <v>941</v>
      </c>
      <c r="BR539" s="136" t="s">
        <v>941</v>
      </c>
      <c r="BS539" s="136" t="s">
        <v>941</v>
      </c>
      <c r="BT539" s="136" t="s">
        <v>941</v>
      </c>
      <c r="BU539" s="136" t="s">
        <v>941</v>
      </c>
      <c r="BV539" s="136" t="s">
        <v>941</v>
      </c>
      <c r="BW539" s="136" t="s">
        <v>941</v>
      </c>
      <c r="BX539" s="136" t="s">
        <v>941</v>
      </c>
      <c r="BY539" s="136" t="s">
        <v>941</v>
      </c>
      <c r="BZ539" s="136" t="s">
        <v>941</v>
      </c>
      <c r="CA539" s="136" t="s">
        <v>941</v>
      </c>
      <c r="CB539" s="136" t="s">
        <v>1675</v>
      </c>
      <c r="CC539" s="136" t="s">
        <v>948</v>
      </c>
      <c r="CD539" s="136" t="s">
        <v>941</v>
      </c>
      <c r="CE539" s="136" t="s">
        <v>948</v>
      </c>
      <c r="CF539" s="136" t="s">
        <v>941</v>
      </c>
      <c r="CG539" s="136" t="s">
        <v>948</v>
      </c>
      <c r="CH539" s="136" t="s">
        <v>948</v>
      </c>
      <c r="CI539" s="136" t="s">
        <v>941</v>
      </c>
      <c r="CJ539" s="136" t="s">
        <v>941</v>
      </c>
      <c r="CK539" s="136" t="s">
        <v>941</v>
      </c>
      <c r="CL539" s="136" t="s">
        <v>941</v>
      </c>
      <c r="CM539" s="136" t="s">
        <v>941</v>
      </c>
      <c r="CN539" s="136" t="s">
        <v>948</v>
      </c>
      <c r="CO539" s="136" t="s">
        <v>540</v>
      </c>
      <c r="CP539" s="136" t="s">
        <v>948</v>
      </c>
      <c r="CQ539" s="136" t="s">
        <v>941</v>
      </c>
      <c r="CR539" s="136" t="s">
        <v>941</v>
      </c>
      <c r="CS539" s="136" t="s">
        <v>941</v>
      </c>
      <c r="CT539" s="136" t="s">
        <v>941</v>
      </c>
      <c r="CU539" s="136" t="s">
        <v>941</v>
      </c>
      <c r="CV539" s="136" t="s">
        <v>941</v>
      </c>
      <c r="CW539" s="136" t="s">
        <v>941</v>
      </c>
      <c r="CX539" s="136" t="s">
        <v>941</v>
      </c>
      <c r="CY539" s="136" t="s">
        <v>941</v>
      </c>
      <c r="CZ539" s="136" t="s">
        <v>941</v>
      </c>
      <c r="DA539" s="136" t="s">
        <v>941</v>
      </c>
      <c r="DB539" s="136" t="s">
        <v>941</v>
      </c>
      <c r="DC539" s="136" t="s">
        <v>941</v>
      </c>
      <c r="DD539" s="136" t="s">
        <v>941</v>
      </c>
      <c r="DE539" s="136" t="s">
        <v>941</v>
      </c>
      <c r="DF539" s="136" t="s">
        <v>941</v>
      </c>
      <c r="DG539" s="136" t="s">
        <v>941</v>
      </c>
      <c r="DH539" s="136" t="s">
        <v>941</v>
      </c>
      <c r="DI539" s="136" t="s">
        <v>941</v>
      </c>
      <c r="DJ539" s="136" t="s">
        <v>1692</v>
      </c>
      <c r="DK539" s="137">
        <v>43105.375578703701</v>
      </c>
      <c r="DL539" s="136" t="s">
        <v>1692</v>
      </c>
      <c r="DM539" s="137">
        <v>43105.388460648152</v>
      </c>
      <c r="DN539" s="133">
        <v>42412.514560185184</v>
      </c>
      <c r="DO539" s="132" t="s">
        <v>1111</v>
      </c>
      <c r="DP539" s="133">
        <v>42412.514560185184</v>
      </c>
    </row>
    <row r="540" spans="1:120" ht="58" x14ac:dyDescent="0.35">
      <c r="A540" s="135">
        <v>542</v>
      </c>
      <c r="B540" s="136" t="s">
        <v>13815</v>
      </c>
      <c r="C540" s="135">
        <v>1</v>
      </c>
      <c r="D540" s="135" t="b">
        <v>1</v>
      </c>
      <c r="E540" s="136" t="s">
        <v>941</v>
      </c>
      <c r="F540" s="136" t="s">
        <v>5052</v>
      </c>
      <c r="G540" s="136" t="s">
        <v>1173</v>
      </c>
      <c r="H540" s="136" t="s">
        <v>2462</v>
      </c>
      <c r="I540" s="136" t="s">
        <v>13856</v>
      </c>
      <c r="J540" s="136" t="s">
        <v>3595</v>
      </c>
      <c r="K540" s="136" t="s">
        <v>941</v>
      </c>
      <c r="L540" s="136" t="s">
        <v>2462</v>
      </c>
      <c r="M540" s="136" t="s">
        <v>2463</v>
      </c>
      <c r="N540" s="136" t="s">
        <v>2464</v>
      </c>
      <c r="O540" s="136" t="s">
        <v>13857</v>
      </c>
      <c r="P540" s="136" t="s">
        <v>948</v>
      </c>
      <c r="Q540" s="136" t="s">
        <v>948</v>
      </c>
      <c r="R540" s="136" t="s">
        <v>948</v>
      </c>
      <c r="S540" s="136" t="s">
        <v>13857</v>
      </c>
      <c r="T540" s="136" t="s">
        <v>948</v>
      </c>
      <c r="U540" s="136" t="s">
        <v>13857</v>
      </c>
      <c r="V540" s="136" t="s">
        <v>948</v>
      </c>
      <c r="W540" s="136" t="s">
        <v>948</v>
      </c>
      <c r="X540" s="136" t="s">
        <v>948</v>
      </c>
      <c r="Y540" s="136" t="s">
        <v>948</v>
      </c>
      <c r="Z540" s="136" t="s">
        <v>948</v>
      </c>
      <c r="AA540" s="136" t="s">
        <v>13858</v>
      </c>
      <c r="AB540" s="136" t="s">
        <v>13858</v>
      </c>
      <c r="AC540" s="136" t="s">
        <v>3596</v>
      </c>
      <c r="AD540" s="136" t="s">
        <v>13859</v>
      </c>
      <c r="AE540" s="136" t="s">
        <v>13860</v>
      </c>
      <c r="AF540" s="136" t="s">
        <v>13861</v>
      </c>
      <c r="AG540" s="136" t="s">
        <v>1116</v>
      </c>
      <c r="AH540" s="136" t="s">
        <v>13862</v>
      </c>
      <c r="AI540" s="136" t="s">
        <v>948</v>
      </c>
      <c r="AJ540" s="136" t="s">
        <v>948</v>
      </c>
      <c r="AK540" s="136" t="s">
        <v>948</v>
      </c>
      <c r="AL540" s="136" t="s">
        <v>941</v>
      </c>
      <c r="AM540" s="136" t="s">
        <v>13862</v>
      </c>
      <c r="AN540" s="136" t="s">
        <v>941</v>
      </c>
      <c r="AO540" s="136" t="s">
        <v>941</v>
      </c>
      <c r="AP540" s="136" t="s">
        <v>941</v>
      </c>
      <c r="AQ540" s="136" t="s">
        <v>941</v>
      </c>
      <c r="AR540" s="136" t="s">
        <v>941</v>
      </c>
      <c r="AS540" s="136" t="s">
        <v>941</v>
      </c>
      <c r="AT540" s="136" t="s">
        <v>941</v>
      </c>
      <c r="AU540" s="136" t="s">
        <v>941</v>
      </c>
      <c r="AV540" s="136" t="s">
        <v>941</v>
      </c>
      <c r="AW540" s="136" t="s">
        <v>941</v>
      </c>
      <c r="AX540" s="136" t="s">
        <v>941</v>
      </c>
      <c r="AY540" s="136" t="s">
        <v>941</v>
      </c>
      <c r="AZ540" s="136" t="s">
        <v>941</v>
      </c>
      <c r="BA540" s="136" t="s">
        <v>941</v>
      </c>
      <c r="BB540" s="136" t="s">
        <v>941</v>
      </c>
      <c r="BC540" s="136" t="s">
        <v>941</v>
      </c>
      <c r="BD540" s="136" t="s">
        <v>941</v>
      </c>
      <c r="BE540" s="136" t="s">
        <v>941</v>
      </c>
      <c r="BF540" s="136" t="s">
        <v>941</v>
      </c>
      <c r="BG540" s="136" t="s">
        <v>941</v>
      </c>
      <c r="BH540" s="136" t="s">
        <v>941</v>
      </c>
      <c r="BI540" s="136" t="s">
        <v>941</v>
      </c>
      <c r="BJ540" s="136" t="s">
        <v>941</v>
      </c>
      <c r="BK540" s="136" t="s">
        <v>941</v>
      </c>
      <c r="BL540" s="136" t="s">
        <v>941</v>
      </c>
      <c r="BM540" s="136" t="s">
        <v>941</v>
      </c>
      <c r="BN540" s="136" t="s">
        <v>941</v>
      </c>
      <c r="BO540" s="136" t="s">
        <v>941</v>
      </c>
      <c r="BP540" s="136" t="s">
        <v>941</v>
      </c>
      <c r="BQ540" s="136" t="s">
        <v>941</v>
      </c>
      <c r="BR540" s="136" t="s">
        <v>941</v>
      </c>
      <c r="BS540" s="136" t="s">
        <v>941</v>
      </c>
      <c r="BT540" s="136" t="s">
        <v>941</v>
      </c>
      <c r="BU540" s="136" t="s">
        <v>941</v>
      </c>
      <c r="BV540" s="136" t="s">
        <v>941</v>
      </c>
      <c r="BW540" s="136" t="s">
        <v>941</v>
      </c>
      <c r="BX540" s="136" t="s">
        <v>941</v>
      </c>
      <c r="BY540" s="136" t="s">
        <v>941</v>
      </c>
      <c r="BZ540" s="136" t="s">
        <v>941</v>
      </c>
      <c r="CA540" s="136" t="s">
        <v>941</v>
      </c>
      <c r="CB540" s="136" t="s">
        <v>948</v>
      </c>
      <c r="CC540" s="136" t="s">
        <v>948</v>
      </c>
      <c r="CD540" s="136" t="s">
        <v>941</v>
      </c>
      <c r="CE540" s="136" t="s">
        <v>948</v>
      </c>
      <c r="CF540" s="136" t="s">
        <v>941</v>
      </c>
      <c r="CG540" s="136" t="s">
        <v>948</v>
      </c>
      <c r="CH540" s="136" t="s">
        <v>948</v>
      </c>
      <c r="CI540" s="136" t="s">
        <v>941</v>
      </c>
      <c r="CJ540" s="136" t="s">
        <v>941</v>
      </c>
      <c r="CK540" s="136" t="s">
        <v>941</v>
      </c>
      <c r="CL540" s="136" t="s">
        <v>941</v>
      </c>
      <c r="CM540" s="136" t="s">
        <v>941</v>
      </c>
      <c r="CN540" s="136" t="s">
        <v>948</v>
      </c>
      <c r="CO540" s="136" t="s">
        <v>540</v>
      </c>
      <c r="CP540" s="136" t="s">
        <v>948</v>
      </c>
      <c r="CQ540" s="136" t="s">
        <v>941</v>
      </c>
      <c r="CR540" s="136" t="s">
        <v>941</v>
      </c>
      <c r="CS540" s="136" t="s">
        <v>941</v>
      </c>
      <c r="CT540" s="136" t="s">
        <v>941</v>
      </c>
      <c r="CU540" s="136" t="s">
        <v>941</v>
      </c>
      <c r="CV540" s="136" t="s">
        <v>941</v>
      </c>
      <c r="CW540" s="136" t="s">
        <v>941</v>
      </c>
      <c r="CX540" s="136" t="s">
        <v>941</v>
      </c>
      <c r="CY540" s="136" t="s">
        <v>941</v>
      </c>
      <c r="CZ540" s="136" t="s">
        <v>941</v>
      </c>
      <c r="DA540" s="136" t="s">
        <v>941</v>
      </c>
      <c r="DB540" s="136" t="s">
        <v>941</v>
      </c>
      <c r="DC540" s="136" t="s">
        <v>941</v>
      </c>
      <c r="DD540" s="136" t="s">
        <v>941</v>
      </c>
      <c r="DE540" s="136" t="s">
        <v>941</v>
      </c>
      <c r="DF540" s="136" t="s">
        <v>941</v>
      </c>
      <c r="DG540" s="136" t="s">
        <v>941</v>
      </c>
      <c r="DH540" s="136" t="s">
        <v>941</v>
      </c>
      <c r="DI540" s="136" t="s">
        <v>941</v>
      </c>
      <c r="DJ540" s="136" t="s">
        <v>1692</v>
      </c>
      <c r="DK540" s="137">
        <v>43105.4216087963</v>
      </c>
      <c r="DL540" s="136" t="s">
        <v>1692</v>
      </c>
      <c r="DM540" s="137">
        <v>43256.605104166665</v>
      </c>
      <c r="DN540" s="133">
        <v>42412.51458333333</v>
      </c>
      <c r="DO540" s="132" t="s">
        <v>1111</v>
      </c>
      <c r="DP540" s="133">
        <v>42412.51458333333</v>
      </c>
    </row>
    <row r="541" spans="1:120" ht="58" x14ac:dyDescent="0.35">
      <c r="A541" s="135">
        <v>543</v>
      </c>
      <c r="B541" s="136" t="s">
        <v>13815</v>
      </c>
      <c r="C541" s="135">
        <v>346</v>
      </c>
      <c r="D541" s="135" t="b">
        <v>1</v>
      </c>
      <c r="E541" s="136" t="s">
        <v>941</v>
      </c>
      <c r="F541" s="136" t="s">
        <v>13863</v>
      </c>
      <c r="G541" s="136" t="s">
        <v>13864</v>
      </c>
      <c r="H541" s="136" t="s">
        <v>12622</v>
      </c>
      <c r="I541" s="136" t="s">
        <v>13865</v>
      </c>
      <c r="J541" s="136" t="s">
        <v>13863</v>
      </c>
      <c r="K541" s="136" t="s">
        <v>941</v>
      </c>
      <c r="L541" s="136" t="s">
        <v>12622</v>
      </c>
      <c r="M541" s="136" t="s">
        <v>12624</v>
      </c>
      <c r="N541" s="136" t="s">
        <v>3105</v>
      </c>
      <c r="O541" s="136" t="s">
        <v>13866</v>
      </c>
      <c r="P541" s="136" t="s">
        <v>13867</v>
      </c>
      <c r="Q541" s="136" t="s">
        <v>3106</v>
      </c>
      <c r="R541" s="136" t="s">
        <v>948</v>
      </c>
      <c r="S541" s="136" t="s">
        <v>13868</v>
      </c>
      <c r="T541" s="136" t="s">
        <v>13869</v>
      </c>
      <c r="U541" s="136" t="s">
        <v>13870</v>
      </c>
      <c r="V541" s="136" t="s">
        <v>948</v>
      </c>
      <c r="W541" s="136" t="s">
        <v>948</v>
      </c>
      <c r="X541" s="136" t="s">
        <v>948</v>
      </c>
      <c r="Y541" s="136" t="s">
        <v>13871</v>
      </c>
      <c r="Z541" s="136" t="s">
        <v>13872</v>
      </c>
      <c r="AA541" s="136" t="s">
        <v>948</v>
      </c>
      <c r="AB541" s="136" t="s">
        <v>13873</v>
      </c>
      <c r="AC541" s="136" t="s">
        <v>2269</v>
      </c>
      <c r="AD541" s="136" t="s">
        <v>13874</v>
      </c>
      <c r="AE541" s="136" t="s">
        <v>13875</v>
      </c>
      <c r="AF541" s="136" t="s">
        <v>13876</v>
      </c>
      <c r="AG541" s="136" t="s">
        <v>2230</v>
      </c>
      <c r="AH541" s="136" t="s">
        <v>13877</v>
      </c>
      <c r="AI541" s="136" t="s">
        <v>1185</v>
      </c>
      <c r="AJ541" s="136" t="s">
        <v>948</v>
      </c>
      <c r="AK541" s="136" t="s">
        <v>3336</v>
      </c>
      <c r="AL541" s="136" t="s">
        <v>941</v>
      </c>
      <c r="AM541" s="136" t="s">
        <v>13878</v>
      </c>
      <c r="AN541" s="136" t="s">
        <v>941</v>
      </c>
      <c r="AO541" s="136" t="s">
        <v>941</v>
      </c>
      <c r="AP541" s="136" t="s">
        <v>941</v>
      </c>
      <c r="AQ541" s="136" t="s">
        <v>941</v>
      </c>
      <c r="AR541" s="136" t="s">
        <v>941</v>
      </c>
      <c r="AS541" s="136" t="s">
        <v>941</v>
      </c>
      <c r="AT541" s="136" t="s">
        <v>941</v>
      </c>
      <c r="AU541" s="136" t="s">
        <v>941</v>
      </c>
      <c r="AV541" s="136" t="s">
        <v>941</v>
      </c>
      <c r="AW541" s="136" t="s">
        <v>941</v>
      </c>
      <c r="AX541" s="136" t="s">
        <v>941</v>
      </c>
      <c r="AY541" s="136" t="s">
        <v>941</v>
      </c>
      <c r="AZ541" s="136" t="s">
        <v>941</v>
      </c>
      <c r="BA541" s="136" t="s">
        <v>941</v>
      </c>
      <c r="BB541" s="136" t="s">
        <v>941</v>
      </c>
      <c r="BC541" s="136" t="s">
        <v>941</v>
      </c>
      <c r="BD541" s="136" t="s">
        <v>941</v>
      </c>
      <c r="BE541" s="136" t="s">
        <v>941</v>
      </c>
      <c r="BF541" s="136" t="s">
        <v>941</v>
      </c>
      <c r="BG541" s="136" t="s">
        <v>941</v>
      </c>
      <c r="BH541" s="136" t="s">
        <v>941</v>
      </c>
      <c r="BI541" s="136" t="s">
        <v>941</v>
      </c>
      <c r="BJ541" s="136" t="s">
        <v>941</v>
      </c>
      <c r="BK541" s="136" t="s">
        <v>941</v>
      </c>
      <c r="BL541" s="136" t="s">
        <v>941</v>
      </c>
      <c r="BM541" s="136" t="s">
        <v>941</v>
      </c>
      <c r="BN541" s="136" t="s">
        <v>941</v>
      </c>
      <c r="BO541" s="136" t="s">
        <v>941</v>
      </c>
      <c r="BP541" s="136" t="s">
        <v>941</v>
      </c>
      <c r="BQ541" s="136" t="s">
        <v>941</v>
      </c>
      <c r="BR541" s="136" t="s">
        <v>941</v>
      </c>
      <c r="BS541" s="136" t="s">
        <v>941</v>
      </c>
      <c r="BT541" s="136" t="s">
        <v>941</v>
      </c>
      <c r="BU541" s="136" t="s">
        <v>941</v>
      </c>
      <c r="BV541" s="136" t="s">
        <v>941</v>
      </c>
      <c r="BW541" s="136" t="s">
        <v>941</v>
      </c>
      <c r="BX541" s="136" t="s">
        <v>941</v>
      </c>
      <c r="BY541" s="136" t="s">
        <v>941</v>
      </c>
      <c r="BZ541" s="136" t="s">
        <v>941</v>
      </c>
      <c r="CA541" s="136" t="s">
        <v>941</v>
      </c>
      <c r="CB541" s="136" t="s">
        <v>948</v>
      </c>
      <c r="CC541" s="136" t="s">
        <v>948</v>
      </c>
      <c r="CD541" s="136" t="s">
        <v>941</v>
      </c>
      <c r="CE541" s="136" t="s">
        <v>948</v>
      </c>
      <c r="CF541" s="136" t="s">
        <v>941</v>
      </c>
      <c r="CG541" s="136" t="s">
        <v>948</v>
      </c>
      <c r="CH541" s="136" t="s">
        <v>948</v>
      </c>
      <c r="CI541" s="136" t="s">
        <v>941</v>
      </c>
      <c r="CJ541" s="136" t="s">
        <v>941</v>
      </c>
      <c r="CK541" s="136" t="s">
        <v>941</v>
      </c>
      <c r="CL541" s="136" t="s">
        <v>941</v>
      </c>
      <c r="CM541" s="136" t="s">
        <v>941</v>
      </c>
      <c r="CN541" s="136" t="s">
        <v>948</v>
      </c>
      <c r="CO541" s="136" t="s">
        <v>540</v>
      </c>
      <c r="CP541" s="136" t="s">
        <v>948</v>
      </c>
      <c r="CQ541" s="136" t="s">
        <v>941</v>
      </c>
      <c r="CR541" s="136" t="s">
        <v>941</v>
      </c>
      <c r="CS541" s="136" t="s">
        <v>941</v>
      </c>
      <c r="CT541" s="136" t="s">
        <v>941</v>
      </c>
      <c r="CU541" s="136" t="s">
        <v>941</v>
      </c>
      <c r="CV541" s="136" t="s">
        <v>941</v>
      </c>
      <c r="CW541" s="136" t="s">
        <v>941</v>
      </c>
      <c r="CX541" s="136" t="s">
        <v>941</v>
      </c>
      <c r="CY541" s="136" t="s">
        <v>941</v>
      </c>
      <c r="CZ541" s="136" t="s">
        <v>941</v>
      </c>
      <c r="DA541" s="136" t="s">
        <v>941</v>
      </c>
      <c r="DB541" s="136" t="s">
        <v>941</v>
      </c>
      <c r="DC541" s="136" t="s">
        <v>941</v>
      </c>
      <c r="DD541" s="136" t="s">
        <v>941</v>
      </c>
      <c r="DE541" s="136" t="s">
        <v>941</v>
      </c>
      <c r="DF541" s="136" t="s">
        <v>941</v>
      </c>
      <c r="DG541" s="136" t="s">
        <v>941</v>
      </c>
      <c r="DH541" s="136" t="s">
        <v>941</v>
      </c>
      <c r="DI541" s="136" t="s">
        <v>941</v>
      </c>
      <c r="DJ541" s="136" t="s">
        <v>1353</v>
      </c>
      <c r="DK541" s="137">
        <v>43105.596435185187</v>
      </c>
      <c r="DL541" s="136" t="s">
        <v>1353</v>
      </c>
      <c r="DM541" s="137">
        <v>43105.60083333333</v>
      </c>
      <c r="DN541" s="133">
        <v>42412.514594907407</v>
      </c>
      <c r="DO541" s="132" t="s">
        <v>1111</v>
      </c>
      <c r="DP541" s="133">
        <v>42412.514594907407</v>
      </c>
    </row>
    <row r="542" spans="1:120" ht="72.5" x14ac:dyDescent="0.35">
      <c r="A542" s="135">
        <v>544</v>
      </c>
      <c r="B542" s="136" t="s">
        <v>13815</v>
      </c>
      <c r="C542" s="135">
        <v>49</v>
      </c>
      <c r="D542" s="135" t="b">
        <v>1</v>
      </c>
      <c r="E542" s="136" t="s">
        <v>941</v>
      </c>
      <c r="F542" s="136" t="s">
        <v>1412</v>
      </c>
      <c r="G542" s="136" t="s">
        <v>1286</v>
      </c>
      <c r="H542" s="136" t="s">
        <v>13879</v>
      </c>
      <c r="I542" s="136" t="s">
        <v>13880</v>
      </c>
      <c r="J542" s="136" t="s">
        <v>1412</v>
      </c>
      <c r="K542" s="136" t="s">
        <v>941</v>
      </c>
      <c r="L542" s="136" t="s">
        <v>13879</v>
      </c>
      <c r="M542" s="136" t="s">
        <v>13881</v>
      </c>
      <c r="N542" s="136" t="s">
        <v>13882</v>
      </c>
      <c r="O542" s="136" t="s">
        <v>13883</v>
      </c>
      <c r="P542" s="136" t="s">
        <v>13884</v>
      </c>
      <c r="Q542" s="136" t="s">
        <v>948</v>
      </c>
      <c r="R542" s="136" t="s">
        <v>948</v>
      </c>
      <c r="S542" s="136" t="s">
        <v>13885</v>
      </c>
      <c r="T542" s="136" t="s">
        <v>13886</v>
      </c>
      <c r="U542" s="136" t="s">
        <v>13887</v>
      </c>
      <c r="V542" s="136" t="s">
        <v>948</v>
      </c>
      <c r="W542" s="136" t="s">
        <v>948</v>
      </c>
      <c r="X542" s="136" t="s">
        <v>948</v>
      </c>
      <c r="Y542" s="136" t="s">
        <v>13888</v>
      </c>
      <c r="Z542" s="136" t="s">
        <v>13889</v>
      </c>
      <c r="AA542" s="136" t="s">
        <v>948</v>
      </c>
      <c r="AB542" s="136" t="s">
        <v>13890</v>
      </c>
      <c r="AC542" s="136" t="s">
        <v>948</v>
      </c>
      <c r="AD542" s="136" t="s">
        <v>13890</v>
      </c>
      <c r="AE542" s="136" t="s">
        <v>13891</v>
      </c>
      <c r="AF542" s="136" t="s">
        <v>13892</v>
      </c>
      <c r="AG542" s="136" t="s">
        <v>1156</v>
      </c>
      <c r="AH542" s="136" t="s">
        <v>13893</v>
      </c>
      <c r="AI542" s="136" t="s">
        <v>1203</v>
      </c>
      <c r="AJ542" s="136" t="s">
        <v>948</v>
      </c>
      <c r="AK542" s="136" t="s">
        <v>948</v>
      </c>
      <c r="AL542" s="136" t="s">
        <v>941</v>
      </c>
      <c r="AM542" s="136" t="s">
        <v>13894</v>
      </c>
      <c r="AN542" s="136" t="s">
        <v>941</v>
      </c>
      <c r="AO542" s="136" t="s">
        <v>941</v>
      </c>
      <c r="AP542" s="136" t="s">
        <v>941</v>
      </c>
      <c r="AQ542" s="136" t="s">
        <v>941</v>
      </c>
      <c r="AR542" s="136" t="s">
        <v>941</v>
      </c>
      <c r="AS542" s="136" t="s">
        <v>941</v>
      </c>
      <c r="AT542" s="136" t="s">
        <v>941</v>
      </c>
      <c r="AU542" s="136" t="s">
        <v>941</v>
      </c>
      <c r="AV542" s="136" t="s">
        <v>941</v>
      </c>
      <c r="AW542" s="136" t="s">
        <v>941</v>
      </c>
      <c r="AX542" s="136" t="s">
        <v>941</v>
      </c>
      <c r="AY542" s="136" t="s">
        <v>941</v>
      </c>
      <c r="AZ542" s="136" t="s">
        <v>941</v>
      </c>
      <c r="BA542" s="136" t="s">
        <v>941</v>
      </c>
      <c r="BB542" s="136" t="s">
        <v>941</v>
      </c>
      <c r="BC542" s="136" t="s">
        <v>941</v>
      </c>
      <c r="BD542" s="136" t="s">
        <v>941</v>
      </c>
      <c r="BE542" s="136" t="s">
        <v>941</v>
      </c>
      <c r="BF542" s="136" t="s">
        <v>941</v>
      </c>
      <c r="BG542" s="136" t="s">
        <v>941</v>
      </c>
      <c r="BH542" s="136" t="s">
        <v>941</v>
      </c>
      <c r="BI542" s="136" t="s">
        <v>941</v>
      </c>
      <c r="BJ542" s="136" t="s">
        <v>941</v>
      </c>
      <c r="BK542" s="136" t="s">
        <v>1232</v>
      </c>
      <c r="BL542" s="136" t="s">
        <v>941</v>
      </c>
      <c r="BM542" s="136" t="s">
        <v>941</v>
      </c>
      <c r="BN542" s="136" t="s">
        <v>941</v>
      </c>
      <c r="BO542" s="136" t="s">
        <v>941</v>
      </c>
      <c r="BP542" s="136" t="s">
        <v>941</v>
      </c>
      <c r="BQ542" s="136" t="s">
        <v>941</v>
      </c>
      <c r="BR542" s="136" t="s">
        <v>941</v>
      </c>
      <c r="BS542" s="136" t="s">
        <v>941</v>
      </c>
      <c r="BT542" s="136" t="s">
        <v>941</v>
      </c>
      <c r="BU542" s="136" t="s">
        <v>941</v>
      </c>
      <c r="BV542" s="136" t="s">
        <v>941</v>
      </c>
      <c r="BW542" s="136" t="s">
        <v>941</v>
      </c>
      <c r="BX542" s="136" t="s">
        <v>941</v>
      </c>
      <c r="BY542" s="136" t="s">
        <v>941</v>
      </c>
      <c r="BZ542" s="136" t="s">
        <v>941</v>
      </c>
      <c r="CA542" s="136" t="s">
        <v>941</v>
      </c>
      <c r="CB542" s="136" t="s">
        <v>1232</v>
      </c>
      <c r="CC542" s="136" t="s">
        <v>948</v>
      </c>
      <c r="CD542" s="136" t="s">
        <v>941</v>
      </c>
      <c r="CE542" s="136" t="s">
        <v>948</v>
      </c>
      <c r="CF542" s="136" t="s">
        <v>941</v>
      </c>
      <c r="CG542" s="136" t="s">
        <v>948</v>
      </c>
      <c r="CH542" s="136" t="s">
        <v>948</v>
      </c>
      <c r="CI542" s="136" t="s">
        <v>941</v>
      </c>
      <c r="CJ542" s="136" t="s">
        <v>941</v>
      </c>
      <c r="CK542" s="136" t="s">
        <v>941</v>
      </c>
      <c r="CL542" s="136" t="s">
        <v>941</v>
      </c>
      <c r="CM542" s="136" t="s">
        <v>941</v>
      </c>
      <c r="CN542" s="136" t="s">
        <v>948</v>
      </c>
      <c r="CO542" s="136" t="s">
        <v>540</v>
      </c>
      <c r="CP542" s="136" t="s">
        <v>948</v>
      </c>
      <c r="CQ542" s="136" t="s">
        <v>941</v>
      </c>
      <c r="CR542" s="136" t="s">
        <v>941</v>
      </c>
      <c r="CS542" s="136" t="s">
        <v>941</v>
      </c>
      <c r="CT542" s="136" t="s">
        <v>941</v>
      </c>
      <c r="CU542" s="136" t="s">
        <v>941</v>
      </c>
      <c r="CV542" s="136" t="s">
        <v>941</v>
      </c>
      <c r="CW542" s="136" t="s">
        <v>941</v>
      </c>
      <c r="CX542" s="136" t="s">
        <v>941</v>
      </c>
      <c r="CY542" s="136" t="s">
        <v>941</v>
      </c>
      <c r="CZ542" s="136" t="s">
        <v>941</v>
      </c>
      <c r="DA542" s="136" t="s">
        <v>941</v>
      </c>
      <c r="DB542" s="136" t="s">
        <v>941</v>
      </c>
      <c r="DC542" s="136" t="s">
        <v>941</v>
      </c>
      <c r="DD542" s="136" t="s">
        <v>941</v>
      </c>
      <c r="DE542" s="136" t="s">
        <v>941</v>
      </c>
      <c r="DF542" s="136" t="s">
        <v>941</v>
      </c>
      <c r="DG542" s="136" t="s">
        <v>941</v>
      </c>
      <c r="DH542" s="136" t="s">
        <v>941</v>
      </c>
      <c r="DI542" s="136" t="s">
        <v>941</v>
      </c>
      <c r="DJ542" s="136" t="s">
        <v>1353</v>
      </c>
      <c r="DK542" s="137">
        <v>43108.597696759258</v>
      </c>
      <c r="DL542" s="136" t="s">
        <v>1353</v>
      </c>
      <c r="DM542" s="137">
        <v>43108.597696759258</v>
      </c>
      <c r="DN542" s="133">
        <v>42412.514618055553</v>
      </c>
      <c r="DO542" s="132" t="s">
        <v>1111</v>
      </c>
      <c r="DP542" s="133">
        <v>42412.514618055553</v>
      </c>
    </row>
    <row r="543" spans="1:120" ht="43.5" x14ac:dyDescent="0.35">
      <c r="A543" s="135">
        <v>545</v>
      </c>
      <c r="B543" s="136" t="s">
        <v>13815</v>
      </c>
      <c r="C543" s="135">
        <v>527</v>
      </c>
      <c r="D543" s="135" t="b">
        <v>1</v>
      </c>
      <c r="E543" s="136" t="s">
        <v>941</v>
      </c>
      <c r="F543" s="136" t="s">
        <v>2997</v>
      </c>
      <c r="G543" s="136" t="s">
        <v>13144</v>
      </c>
      <c r="H543" s="136" t="s">
        <v>3378</v>
      </c>
      <c r="I543" s="136" t="s">
        <v>13880</v>
      </c>
      <c r="J543" s="136" t="s">
        <v>2581</v>
      </c>
      <c r="K543" s="136" t="s">
        <v>941</v>
      </c>
      <c r="L543" s="136" t="s">
        <v>941</v>
      </c>
      <c r="M543" s="136" t="s">
        <v>941</v>
      </c>
      <c r="N543" s="136" t="s">
        <v>941</v>
      </c>
      <c r="O543" s="136" t="s">
        <v>13895</v>
      </c>
      <c r="P543" s="136" t="s">
        <v>13896</v>
      </c>
      <c r="Q543" s="136" t="s">
        <v>948</v>
      </c>
      <c r="R543" s="136" t="s">
        <v>948</v>
      </c>
      <c r="S543" s="136" t="s">
        <v>13897</v>
      </c>
      <c r="T543" s="136" t="s">
        <v>13898</v>
      </c>
      <c r="U543" s="136" t="s">
        <v>13899</v>
      </c>
      <c r="V543" s="136" t="s">
        <v>13900</v>
      </c>
      <c r="W543" s="136" t="s">
        <v>13901</v>
      </c>
      <c r="X543" s="136" t="s">
        <v>13902</v>
      </c>
      <c r="Y543" s="136" t="s">
        <v>13903</v>
      </c>
      <c r="Z543" s="136" t="s">
        <v>13904</v>
      </c>
      <c r="AA543" s="136" t="s">
        <v>13905</v>
      </c>
      <c r="AB543" s="136" t="s">
        <v>13906</v>
      </c>
      <c r="AC543" s="136" t="s">
        <v>6375</v>
      </c>
      <c r="AD543" s="136" t="s">
        <v>13907</v>
      </c>
      <c r="AE543" s="136" t="s">
        <v>13908</v>
      </c>
      <c r="AF543" s="136" t="s">
        <v>13909</v>
      </c>
      <c r="AG543" s="136" t="s">
        <v>13910</v>
      </c>
      <c r="AH543" s="136" t="s">
        <v>13911</v>
      </c>
      <c r="AI543" s="136" t="s">
        <v>13912</v>
      </c>
      <c r="AJ543" s="136" t="s">
        <v>948</v>
      </c>
      <c r="AK543" s="136" t="s">
        <v>13913</v>
      </c>
      <c r="AL543" s="136" t="s">
        <v>941</v>
      </c>
      <c r="AM543" s="136" t="s">
        <v>13914</v>
      </c>
      <c r="AN543" s="136" t="s">
        <v>941</v>
      </c>
      <c r="AO543" s="136" t="s">
        <v>941</v>
      </c>
      <c r="AP543" s="136" t="s">
        <v>941</v>
      </c>
      <c r="AQ543" s="136" t="s">
        <v>941</v>
      </c>
      <c r="AR543" s="136" t="s">
        <v>941</v>
      </c>
      <c r="AS543" s="136" t="s">
        <v>941</v>
      </c>
      <c r="AT543" s="136" t="s">
        <v>941</v>
      </c>
      <c r="AU543" s="136" t="s">
        <v>941</v>
      </c>
      <c r="AV543" s="136" t="s">
        <v>941</v>
      </c>
      <c r="AW543" s="136" t="s">
        <v>941</v>
      </c>
      <c r="AX543" s="136" t="s">
        <v>941</v>
      </c>
      <c r="AY543" s="136" t="s">
        <v>941</v>
      </c>
      <c r="AZ543" s="136" t="s">
        <v>941</v>
      </c>
      <c r="BA543" s="136" t="s">
        <v>941</v>
      </c>
      <c r="BB543" s="136" t="s">
        <v>941</v>
      </c>
      <c r="BC543" s="136" t="s">
        <v>941</v>
      </c>
      <c r="BD543" s="136" t="s">
        <v>941</v>
      </c>
      <c r="BE543" s="136" t="s">
        <v>941</v>
      </c>
      <c r="BF543" s="136" t="s">
        <v>941</v>
      </c>
      <c r="BG543" s="136" t="s">
        <v>941</v>
      </c>
      <c r="BH543" s="136" t="s">
        <v>941</v>
      </c>
      <c r="BI543" s="136" t="s">
        <v>941</v>
      </c>
      <c r="BJ543" s="136" t="s">
        <v>941</v>
      </c>
      <c r="BK543" s="136" t="s">
        <v>1466</v>
      </c>
      <c r="BL543" s="136" t="s">
        <v>941</v>
      </c>
      <c r="BM543" s="136" t="s">
        <v>941</v>
      </c>
      <c r="BN543" s="136" t="s">
        <v>941</v>
      </c>
      <c r="BO543" s="136" t="s">
        <v>941</v>
      </c>
      <c r="BP543" s="136" t="s">
        <v>1138</v>
      </c>
      <c r="BQ543" s="136" t="s">
        <v>941</v>
      </c>
      <c r="BR543" s="136" t="s">
        <v>13915</v>
      </c>
      <c r="BS543" s="136" t="s">
        <v>13916</v>
      </c>
      <c r="BT543" s="136" t="s">
        <v>941</v>
      </c>
      <c r="BU543" s="136" t="s">
        <v>941</v>
      </c>
      <c r="BV543" s="136" t="s">
        <v>941</v>
      </c>
      <c r="BW543" s="136" t="s">
        <v>941</v>
      </c>
      <c r="BX543" s="136" t="s">
        <v>941</v>
      </c>
      <c r="BY543" s="136" t="s">
        <v>941</v>
      </c>
      <c r="BZ543" s="136" t="s">
        <v>941</v>
      </c>
      <c r="CA543" s="136" t="s">
        <v>941</v>
      </c>
      <c r="CB543" s="136" t="s">
        <v>5383</v>
      </c>
      <c r="CC543" s="136" t="s">
        <v>948</v>
      </c>
      <c r="CD543" s="136" t="s">
        <v>941</v>
      </c>
      <c r="CE543" s="136" t="s">
        <v>948</v>
      </c>
      <c r="CF543" s="136" t="s">
        <v>941</v>
      </c>
      <c r="CG543" s="136" t="s">
        <v>948</v>
      </c>
      <c r="CH543" s="136" t="s">
        <v>948</v>
      </c>
      <c r="CI543" s="136" t="s">
        <v>941</v>
      </c>
      <c r="CJ543" s="136" t="s">
        <v>941</v>
      </c>
      <c r="CK543" s="136" t="s">
        <v>941</v>
      </c>
      <c r="CL543" s="136" t="s">
        <v>941</v>
      </c>
      <c r="CM543" s="136" t="s">
        <v>941</v>
      </c>
      <c r="CN543" s="136" t="s">
        <v>948</v>
      </c>
      <c r="CO543" s="136" t="s">
        <v>540</v>
      </c>
      <c r="CP543" s="136" t="s">
        <v>948</v>
      </c>
      <c r="CQ543" s="136" t="s">
        <v>941</v>
      </c>
      <c r="CR543" s="136" t="s">
        <v>941</v>
      </c>
      <c r="CS543" s="136" t="s">
        <v>941</v>
      </c>
      <c r="CT543" s="136" t="s">
        <v>941</v>
      </c>
      <c r="CU543" s="136" t="s">
        <v>941</v>
      </c>
      <c r="CV543" s="136" t="s">
        <v>941</v>
      </c>
      <c r="CW543" s="136" t="s">
        <v>941</v>
      </c>
      <c r="CX543" s="136" t="s">
        <v>941</v>
      </c>
      <c r="CY543" s="136" t="s">
        <v>941</v>
      </c>
      <c r="CZ543" s="136" t="s">
        <v>941</v>
      </c>
      <c r="DA543" s="136" t="s">
        <v>941</v>
      </c>
      <c r="DB543" s="136" t="s">
        <v>941</v>
      </c>
      <c r="DC543" s="136" t="s">
        <v>941</v>
      </c>
      <c r="DD543" s="136" t="s">
        <v>941</v>
      </c>
      <c r="DE543" s="136" t="s">
        <v>941</v>
      </c>
      <c r="DF543" s="136" t="s">
        <v>941</v>
      </c>
      <c r="DG543" s="136" t="s">
        <v>941</v>
      </c>
      <c r="DH543" s="136" t="s">
        <v>941</v>
      </c>
      <c r="DI543" s="136" t="s">
        <v>941</v>
      </c>
      <c r="DJ543" s="136" t="s">
        <v>1353</v>
      </c>
      <c r="DK543" s="137">
        <v>43108.597928240742</v>
      </c>
      <c r="DL543" s="136" t="s">
        <v>1353</v>
      </c>
      <c r="DM543" s="137">
        <v>43109.534814814811</v>
      </c>
      <c r="DN543" s="133">
        <v>42412.514641203707</v>
      </c>
      <c r="DO543" s="132" t="s">
        <v>1111</v>
      </c>
      <c r="DP543" s="133">
        <v>42412.514641203707</v>
      </c>
    </row>
    <row r="544" spans="1:120" ht="87" x14ac:dyDescent="0.35">
      <c r="A544" s="135">
        <v>546</v>
      </c>
      <c r="B544" s="136" t="s">
        <v>13815</v>
      </c>
      <c r="C544" s="135">
        <v>730</v>
      </c>
      <c r="D544" s="135" t="b">
        <v>1</v>
      </c>
      <c r="E544" s="136" t="s">
        <v>941</v>
      </c>
      <c r="F544" s="136" t="s">
        <v>13917</v>
      </c>
      <c r="G544" s="136" t="s">
        <v>13918</v>
      </c>
      <c r="H544" s="136" t="s">
        <v>13919</v>
      </c>
      <c r="I544" s="136" t="s">
        <v>13920</v>
      </c>
      <c r="J544" s="136" t="s">
        <v>2835</v>
      </c>
      <c r="K544" s="136" t="s">
        <v>941</v>
      </c>
      <c r="L544" s="136" t="s">
        <v>2836</v>
      </c>
      <c r="M544" s="136" t="s">
        <v>2837</v>
      </c>
      <c r="N544" s="136" t="s">
        <v>2838</v>
      </c>
      <c r="O544" s="136" t="s">
        <v>13921</v>
      </c>
      <c r="P544" s="136" t="s">
        <v>13922</v>
      </c>
      <c r="Q544" s="136" t="s">
        <v>13923</v>
      </c>
      <c r="R544" s="136" t="s">
        <v>948</v>
      </c>
      <c r="S544" s="136" t="s">
        <v>13924</v>
      </c>
      <c r="T544" s="136" t="s">
        <v>13925</v>
      </c>
      <c r="U544" s="136" t="s">
        <v>13926</v>
      </c>
      <c r="V544" s="136" t="s">
        <v>13927</v>
      </c>
      <c r="W544" s="136" t="s">
        <v>13928</v>
      </c>
      <c r="X544" s="136" t="s">
        <v>13929</v>
      </c>
      <c r="Y544" s="136" t="s">
        <v>13930</v>
      </c>
      <c r="Z544" s="136" t="s">
        <v>13931</v>
      </c>
      <c r="AA544" s="136" t="s">
        <v>13932</v>
      </c>
      <c r="AB544" s="136" t="s">
        <v>13933</v>
      </c>
      <c r="AC544" s="136" t="s">
        <v>948</v>
      </c>
      <c r="AD544" s="136" t="s">
        <v>13933</v>
      </c>
      <c r="AE544" s="136" t="s">
        <v>948</v>
      </c>
      <c r="AF544" s="136" t="s">
        <v>13934</v>
      </c>
      <c r="AG544" s="136" t="s">
        <v>1039</v>
      </c>
      <c r="AH544" s="136" t="s">
        <v>13935</v>
      </c>
      <c r="AI544" s="136" t="s">
        <v>948</v>
      </c>
      <c r="AJ544" s="136" t="s">
        <v>5835</v>
      </c>
      <c r="AK544" s="136" t="s">
        <v>948</v>
      </c>
      <c r="AL544" s="136" t="s">
        <v>941</v>
      </c>
      <c r="AM544" s="136" t="s">
        <v>4281</v>
      </c>
      <c r="AN544" s="136" t="s">
        <v>941</v>
      </c>
      <c r="AO544" s="136" t="s">
        <v>941</v>
      </c>
      <c r="AP544" s="136" t="s">
        <v>941</v>
      </c>
      <c r="AQ544" s="136" t="s">
        <v>941</v>
      </c>
      <c r="AR544" s="136" t="s">
        <v>941</v>
      </c>
      <c r="AS544" s="136" t="s">
        <v>941</v>
      </c>
      <c r="AT544" s="136" t="s">
        <v>941</v>
      </c>
      <c r="AU544" s="136" t="s">
        <v>941</v>
      </c>
      <c r="AV544" s="136" t="s">
        <v>941</v>
      </c>
      <c r="AW544" s="136" t="s">
        <v>941</v>
      </c>
      <c r="AX544" s="136" t="s">
        <v>941</v>
      </c>
      <c r="AY544" s="136" t="s">
        <v>941</v>
      </c>
      <c r="AZ544" s="136" t="s">
        <v>941</v>
      </c>
      <c r="BA544" s="136" t="s">
        <v>941</v>
      </c>
      <c r="BB544" s="136" t="s">
        <v>941</v>
      </c>
      <c r="BC544" s="136" t="s">
        <v>941</v>
      </c>
      <c r="BD544" s="136" t="s">
        <v>941</v>
      </c>
      <c r="BE544" s="136" t="s">
        <v>941</v>
      </c>
      <c r="BF544" s="136" t="s">
        <v>941</v>
      </c>
      <c r="BG544" s="136" t="s">
        <v>941</v>
      </c>
      <c r="BH544" s="136" t="s">
        <v>941</v>
      </c>
      <c r="BI544" s="136" t="s">
        <v>941</v>
      </c>
      <c r="BJ544" s="136" t="s">
        <v>941</v>
      </c>
      <c r="BK544" s="136" t="s">
        <v>941</v>
      </c>
      <c r="BL544" s="136" t="s">
        <v>941</v>
      </c>
      <c r="BM544" s="136" t="s">
        <v>941</v>
      </c>
      <c r="BN544" s="136" t="s">
        <v>941</v>
      </c>
      <c r="BO544" s="136" t="s">
        <v>941</v>
      </c>
      <c r="BP544" s="136" t="s">
        <v>941</v>
      </c>
      <c r="BQ544" s="136" t="s">
        <v>941</v>
      </c>
      <c r="BR544" s="136" t="s">
        <v>941</v>
      </c>
      <c r="BS544" s="136" t="s">
        <v>941</v>
      </c>
      <c r="BT544" s="136" t="s">
        <v>941</v>
      </c>
      <c r="BU544" s="136" t="s">
        <v>941</v>
      </c>
      <c r="BV544" s="136" t="s">
        <v>941</v>
      </c>
      <c r="BW544" s="136" t="s">
        <v>941</v>
      </c>
      <c r="BX544" s="136" t="s">
        <v>941</v>
      </c>
      <c r="BY544" s="136" t="s">
        <v>941</v>
      </c>
      <c r="BZ544" s="136" t="s">
        <v>941</v>
      </c>
      <c r="CA544" s="136" t="s">
        <v>941</v>
      </c>
      <c r="CB544" s="136" t="s">
        <v>948</v>
      </c>
      <c r="CC544" s="136" t="s">
        <v>948</v>
      </c>
      <c r="CD544" s="136" t="s">
        <v>941</v>
      </c>
      <c r="CE544" s="136" t="s">
        <v>948</v>
      </c>
      <c r="CF544" s="136" t="s">
        <v>941</v>
      </c>
      <c r="CG544" s="136" t="s">
        <v>948</v>
      </c>
      <c r="CH544" s="136" t="s">
        <v>948</v>
      </c>
      <c r="CI544" s="136" t="s">
        <v>941</v>
      </c>
      <c r="CJ544" s="136" t="s">
        <v>941</v>
      </c>
      <c r="CK544" s="136" t="s">
        <v>941</v>
      </c>
      <c r="CL544" s="136" t="s">
        <v>941</v>
      </c>
      <c r="CM544" s="136" t="s">
        <v>941</v>
      </c>
      <c r="CN544" s="136" t="s">
        <v>948</v>
      </c>
      <c r="CO544" s="136" t="s">
        <v>540</v>
      </c>
      <c r="CP544" s="136" t="s">
        <v>948</v>
      </c>
      <c r="CQ544" s="136" t="s">
        <v>941</v>
      </c>
      <c r="CR544" s="136" t="s">
        <v>941</v>
      </c>
      <c r="CS544" s="136" t="s">
        <v>941</v>
      </c>
      <c r="CT544" s="136" t="s">
        <v>941</v>
      </c>
      <c r="CU544" s="136" t="s">
        <v>941</v>
      </c>
      <c r="CV544" s="136" t="s">
        <v>941</v>
      </c>
      <c r="CW544" s="136" t="s">
        <v>941</v>
      </c>
      <c r="CX544" s="136" t="s">
        <v>941</v>
      </c>
      <c r="CY544" s="136" t="s">
        <v>941</v>
      </c>
      <c r="CZ544" s="136" t="s">
        <v>941</v>
      </c>
      <c r="DA544" s="136" t="s">
        <v>941</v>
      </c>
      <c r="DB544" s="136" t="s">
        <v>941</v>
      </c>
      <c r="DC544" s="136" t="s">
        <v>941</v>
      </c>
      <c r="DD544" s="136" t="s">
        <v>941</v>
      </c>
      <c r="DE544" s="136" t="s">
        <v>941</v>
      </c>
      <c r="DF544" s="136" t="s">
        <v>941</v>
      </c>
      <c r="DG544" s="136" t="s">
        <v>941</v>
      </c>
      <c r="DH544" s="136" t="s">
        <v>13936</v>
      </c>
      <c r="DI544" s="136" t="s">
        <v>941</v>
      </c>
      <c r="DJ544" s="136" t="s">
        <v>1692</v>
      </c>
      <c r="DK544" s="137">
        <v>43108.618252314816</v>
      </c>
      <c r="DL544" s="136" t="s">
        <v>1692</v>
      </c>
      <c r="DM544" s="137">
        <v>43108.618252314816</v>
      </c>
      <c r="DN544" s="133">
        <v>42412.514652777776</v>
      </c>
      <c r="DO544" s="132" t="s">
        <v>1111</v>
      </c>
      <c r="DP544" s="133">
        <v>42412.514652777776</v>
      </c>
    </row>
    <row r="545" spans="1:120" ht="58" x14ac:dyDescent="0.35">
      <c r="A545" s="135">
        <v>547</v>
      </c>
      <c r="B545" s="136" t="s">
        <v>13815</v>
      </c>
      <c r="C545" s="135">
        <v>58</v>
      </c>
      <c r="D545" s="135" t="b">
        <v>1</v>
      </c>
      <c r="E545" s="136" t="s">
        <v>941</v>
      </c>
      <c r="F545" s="136" t="s">
        <v>1335</v>
      </c>
      <c r="G545" s="136" t="s">
        <v>2486</v>
      </c>
      <c r="H545" s="136" t="s">
        <v>1336</v>
      </c>
      <c r="I545" s="136" t="s">
        <v>13880</v>
      </c>
      <c r="J545" s="136" t="s">
        <v>941</v>
      </c>
      <c r="K545" s="136" t="s">
        <v>941</v>
      </c>
      <c r="L545" s="136" t="s">
        <v>941</v>
      </c>
      <c r="M545" s="136" t="s">
        <v>941</v>
      </c>
      <c r="N545" s="136" t="s">
        <v>941</v>
      </c>
      <c r="O545" s="136" t="s">
        <v>13937</v>
      </c>
      <c r="P545" s="136" t="s">
        <v>948</v>
      </c>
      <c r="Q545" s="136" t="s">
        <v>948</v>
      </c>
      <c r="R545" s="136" t="s">
        <v>948</v>
      </c>
      <c r="S545" s="136" t="s">
        <v>13937</v>
      </c>
      <c r="T545" s="136" t="s">
        <v>13938</v>
      </c>
      <c r="U545" s="136" t="s">
        <v>13939</v>
      </c>
      <c r="V545" s="136" t="s">
        <v>948</v>
      </c>
      <c r="W545" s="136" t="s">
        <v>948</v>
      </c>
      <c r="X545" s="136" t="s">
        <v>948</v>
      </c>
      <c r="Y545" s="136" t="s">
        <v>13940</v>
      </c>
      <c r="Z545" s="136" t="s">
        <v>13941</v>
      </c>
      <c r="AA545" s="136" t="s">
        <v>1337</v>
      </c>
      <c r="AB545" s="136" t="s">
        <v>13942</v>
      </c>
      <c r="AC545" s="136" t="s">
        <v>13943</v>
      </c>
      <c r="AD545" s="136" t="s">
        <v>13944</v>
      </c>
      <c r="AE545" s="136" t="s">
        <v>13945</v>
      </c>
      <c r="AF545" s="136" t="s">
        <v>13946</v>
      </c>
      <c r="AG545" s="136" t="s">
        <v>1338</v>
      </c>
      <c r="AH545" s="136" t="s">
        <v>13947</v>
      </c>
      <c r="AI545" s="136" t="s">
        <v>948</v>
      </c>
      <c r="AJ545" s="136" t="s">
        <v>1394</v>
      </c>
      <c r="AK545" s="136" t="s">
        <v>948</v>
      </c>
      <c r="AL545" s="136" t="s">
        <v>941</v>
      </c>
      <c r="AM545" s="136" t="s">
        <v>13948</v>
      </c>
      <c r="AN545" s="136" t="s">
        <v>941</v>
      </c>
      <c r="AO545" s="136" t="s">
        <v>941</v>
      </c>
      <c r="AP545" s="136" t="s">
        <v>941</v>
      </c>
      <c r="AQ545" s="136" t="s">
        <v>941</v>
      </c>
      <c r="AR545" s="136" t="s">
        <v>941</v>
      </c>
      <c r="AS545" s="136" t="s">
        <v>941</v>
      </c>
      <c r="AT545" s="136" t="s">
        <v>941</v>
      </c>
      <c r="AU545" s="136" t="s">
        <v>941</v>
      </c>
      <c r="AV545" s="136" t="s">
        <v>941</v>
      </c>
      <c r="AW545" s="136" t="s">
        <v>941</v>
      </c>
      <c r="AX545" s="136" t="s">
        <v>941</v>
      </c>
      <c r="AY545" s="136" t="s">
        <v>941</v>
      </c>
      <c r="AZ545" s="136" t="s">
        <v>941</v>
      </c>
      <c r="BA545" s="136" t="s">
        <v>941</v>
      </c>
      <c r="BB545" s="136" t="s">
        <v>941</v>
      </c>
      <c r="BC545" s="136" t="s">
        <v>941</v>
      </c>
      <c r="BD545" s="136" t="s">
        <v>941</v>
      </c>
      <c r="BE545" s="136" t="s">
        <v>941</v>
      </c>
      <c r="BF545" s="136" t="s">
        <v>941</v>
      </c>
      <c r="BG545" s="136" t="s">
        <v>941</v>
      </c>
      <c r="BH545" s="136" t="s">
        <v>941</v>
      </c>
      <c r="BI545" s="136" t="s">
        <v>941</v>
      </c>
      <c r="BJ545" s="136" t="s">
        <v>941</v>
      </c>
      <c r="BK545" s="136" t="s">
        <v>941</v>
      </c>
      <c r="BL545" s="136" t="s">
        <v>941</v>
      </c>
      <c r="BM545" s="136" t="s">
        <v>941</v>
      </c>
      <c r="BN545" s="136" t="s">
        <v>941</v>
      </c>
      <c r="BO545" s="136" t="s">
        <v>941</v>
      </c>
      <c r="BP545" s="136" t="s">
        <v>941</v>
      </c>
      <c r="BQ545" s="136" t="s">
        <v>941</v>
      </c>
      <c r="BR545" s="136" t="s">
        <v>941</v>
      </c>
      <c r="BS545" s="136" t="s">
        <v>941</v>
      </c>
      <c r="BT545" s="136" t="s">
        <v>941</v>
      </c>
      <c r="BU545" s="136" t="s">
        <v>941</v>
      </c>
      <c r="BV545" s="136" t="s">
        <v>941</v>
      </c>
      <c r="BW545" s="136" t="s">
        <v>941</v>
      </c>
      <c r="BX545" s="136" t="s">
        <v>941</v>
      </c>
      <c r="BY545" s="136" t="s">
        <v>941</v>
      </c>
      <c r="BZ545" s="136" t="s">
        <v>941</v>
      </c>
      <c r="CA545" s="136" t="s">
        <v>941</v>
      </c>
      <c r="CB545" s="136" t="s">
        <v>948</v>
      </c>
      <c r="CC545" s="136" t="s">
        <v>948</v>
      </c>
      <c r="CD545" s="136" t="s">
        <v>941</v>
      </c>
      <c r="CE545" s="136" t="s">
        <v>948</v>
      </c>
      <c r="CF545" s="136" t="s">
        <v>941</v>
      </c>
      <c r="CG545" s="136" t="s">
        <v>948</v>
      </c>
      <c r="CH545" s="136" t="s">
        <v>948</v>
      </c>
      <c r="CI545" s="136" t="s">
        <v>941</v>
      </c>
      <c r="CJ545" s="136" t="s">
        <v>941</v>
      </c>
      <c r="CK545" s="136" t="s">
        <v>941</v>
      </c>
      <c r="CL545" s="136" t="s">
        <v>941</v>
      </c>
      <c r="CM545" s="136" t="s">
        <v>941</v>
      </c>
      <c r="CN545" s="136" t="s">
        <v>948</v>
      </c>
      <c r="CO545" s="136" t="s">
        <v>540</v>
      </c>
      <c r="CP545" s="136" t="s">
        <v>948</v>
      </c>
      <c r="CQ545" s="136" t="s">
        <v>941</v>
      </c>
      <c r="CR545" s="136" t="s">
        <v>941</v>
      </c>
      <c r="CS545" s="136" t="s">
        <v>941</v>
      </c>
      <c r="CT545" s="136" t="s">
        <v>941</v>
      </c>
      <c r="CU545" s="136" t="s">
        <v>941</v>
      </c>
      <c r="CV545" s="136" t="s">
        <v>941</v>
      </c>
      <c r="CW545" s="136" t="s">
        <v>941</v>
      </c>
      <c r="CX545" s="136" t="s">
        <v>941</v>
      </c>
      <c r="CY545" s="136" t="s">
        <v>941</v>
      </c>
      <c r="CZ545" s="136" t="s">
        <v>941</v>
      </c>
      <c r="DA545" s="136" t="s">
        <v>941</v>
      </c>
      <c r="DB545" s="136" t="s">
        <v>941</v>
      </c>
      <c r="DC545" s="136" t="s">
        <v>941</v>
      </c>
      <c r="DD545" s="136" t="s">
        <v>941</v>
      </c>
      <c r="DE545" s="136" t="s">
        <v>941</v>
      </c>
      <c r="DF545" s="136" t="s">
        <v>941</v>
      </c>
      <c r="DG545" s="136" t="s">
        <v>941</v>
      </c>
      <c r="DH545" s="136" t="s">
        <v>941</v>
      </c>
      <c r="DI545" s="136" t="s">
        <v>941</v>
      </c>
      <c r="DJ545" s="136" t="s">
        <v>1353</v>
      </c>
      <c r="DK545" s="137">
        <v>43108.638009259259</v>
      </c>
      <c r="DL545" s="136" t="s">
        <v>1353</v>
      </c>
      <c r="DM545" s="137">
        <v>43108.638009259259</v>
      </c>
      <c r="DN545" s="133">
        <v>42412.514664351853</v>
      </c>
      <c r="DO545" s="132" t="s">
        <v>1111</v>
      </c>
      <c r="DP545" s="133">
        <v>42412.514664351853</v>
      </c>
    </row>
    <row r="546" spans="1:120" ht="58" x14ac:dyDescent="0.35">
      <c r="A546" s="135">
        <v>548</v>
      </c>
      <c r="B546" s="136" t="s">
        <v>13815</v>
      </c>
      <c r="C546" s="135">
        <v>617</v>
      </c>
      <c r="D546" s="135" t="b">
        <v>1</v>
      </c>
      <c r="E546" s="136" t="s">
        <v>941</v>
      </c>
      <c r="F546" s="136" t="s">
        <v>1340</v>
      </c>
      <c r="G546" s="136" t="s">
        <v>2699</v>
      </c>
      <c r="H546" s="136" t="s">
        <v>1341</v>
      </c>
      <c r="I546" s="136" t="s">
        <v>13949</v>
      </c>
      <c r="J546" s="136" t="s">
        <v>1340</v>
      </c>
      <c r="K546" s="136" t="s">
        <v>941</v>
      </c>
      <c r="L546" s="136" t="s">
        <v>1341</v>
      </c>
      <c r="M546" s="136" t="s">
        <v>1342</v>
      </c>
      <c r="N546" s="136" t="s">
        <v>1343</v>
      </c>
      <c r="O546" s="136" t="s">
        <v>13950</v>
      </c>
      <c r="P546" s="136" t="s">
        <v>948</v>
      </c>
      <c r="Q546" s="136" t="s">
        <v>948</v>
      </c>
      <c r="R546" s="136" t="s">
        <v>948</v>
      </c>
      <c r="S546" s="136" t="s">
        <v>13950</v>
      </c>
      <c r="T546" s="136" t="s">
        <v>4781</v>
      </c>
      <c r="U546" s="136" t="s">
        <v>13951</v>
      </c>
      <c r="V546" s="136" t="s">
        <v>948</v>
      </c>
      <c r="W546" s="136" t="s">
        <v>948</v>
      </c>
      <c r="X546" s="136" t="s">
        <v>948</v>
      </c>
      <c r="Y546" s="136" t="s">
        <v>13952</v>
      </c>
      <c r="Z546" s="136" t="s">
        <v>13953</v>
      </c>
      <c r="AA546" s="136" t="s">
        <v>948</v>
      </c>
      <c r="AB546" s="136" t="s">
        <v>13954</v>
      </c>
      <c r="AC546" s="136" t="s">
        <v>948</v>
      </c>
      <c r="AD546" s="136" t="s">
        <v>13954</v>
      </c>
      <c r="AE546" s="136" t="s">
        <v>13955</v>
      </c>
      <c r="AF546" s="136" t="s">
        <v>13956</v>
      </c>
      <c r="AG546" s="136" t="s">
        <v>1344</v>
      </c>
      <c r="AH546" s="136" t="s">
        <v>13957</v>
      </c>
      <c r="AI546" s="136" t="s">
        <v>948</v>
      </c>
      <c r="AJ546" s="136" t="s">
        <v>13958</v>
      </c>
      <c r="AK546" s="136" t="s">
        <v>948</v>
      </c>
      <c r="AL546" s="136" t="s">
        <v>941</v>
      </c>
      <c r="AM546" s="136" t="s">
        <v>13959</v>
      </c>
      <c r="AN546" s="136" t="s">
        <v>941</v>
      </c>
      <c r="AO546" s="136" t="s">
        <v>941</v>
      </c>
      <c r="AP546" s="136" t="s">
        <v>941</v>
      </c>
      <c r="AQ546" s="136" t="s">
        <v>941</v>
      </c>
      <c r="AR546" s="136" t="s">
        <v>941</v>
      </c>
      <c r="AS546" s="136" t="s">
        <v>941</v>
      </c>
      <c r="AT546" s="136" t="s">
        <v>941</v>
      </c>
      <c r="AU546" s="136" t="s">
        <v>941</v>
      </c>
      <c r="AV546" s="136" t="s">
        <v>941</v>
      </c>
      <c r="AW546" s="136" t="s">
        <v>941</v>
      </c>
      <c r="AX546" s="136" t="s">
        <v>941</v>
      </c>
      <c r="AY546" s="136" t="s">
        <v>941</v>
      </c>
      <c r="AZ546" s="136" t="s">
        <v>941</v>
      </c>
      <c r="BA546" s="136" t="s">
        <v>941</v>
      </c>
      <c r="BB546" s="136" t="s">
        <v>941</v>
      </c>
      <c r="BC546" s="136" t="s">
        <v>941</v>
      </c>
      <c r="BD546" s="136" t="s">
        <v>941</v>
      </c>
      <c r="BE546" s="136" t="s">
        <v>941</v>
      </c>
      <c r="BF546" s="136" t="s">
        <v>941</v>
      </c>
      <c r="BG546" s="136" t="s">
        <v>941</v>
      </c>
      <c r="BH546" s="136" t="s">
        <v>941</v>
      </c>
      <c r="BI546" s="136" t="s">
        <v>941</v>
      </c>
      <c r="BJ546" s="136" t="s">
        <v>941</v>
      </c>
      <c r="BK546" s="136" t="s">
        <v>941</v>
      </c>
      <c r="BL546" s="136" t="s">
        <v>941</v>
      </c>
      <c r="BM546" s="136" t="s">
        <v>941</v>
      </c>
      <c r="BN546" s="136" t="s">
        <v>941</v>
      </c>
      <c r="BO546" s="136" t="s">
        <v>941</v>
      </c>
      <c r="BP546" s="136" t="s">
        <v>941</v>
      </c>
      <c r="BQ546" s="136" t="s">
        <v>941</v>
      </c>
      <c r="BR546" s="136" t="s">
        <v>941</v>
      </c>
      <c r="BS546" s="136" t="s">
        <v>941</v>
      </c>
      <c r="BT546" s="136" t="s">
        <v>941</v>
      </c>
      <c r="BU546" s="136" t="s">
        <v>941</v>
      </c>
      <c r="BV546" s="136" t="s">
        <v>941</v>
      </c>
      <c r="BW546" s="136" t="s">
        <v>941</v>
      </c>
      <c r="BX546" s="136" t="s">
        <v>941</v>
      </c>
      <c r="BY546" s="136" t="s">
        <v>941</v>
      </c>
      <c r="BZ546" s="136" t="s">
        <v>941</v>
      </c>
      <c r="CA546" s="136" t="s">
        <v>941</v>
      </c>
      <c r="CB546" s="136" t="s">
        <v>948</v>
      </c>
      <c r="CC546" s="136" t="s">
        <v>948</v>
      </c>
      <c r="CD546" s="136" t="s">
        <v>941</v>
      </c>
      <c r="CE546" s="136" t="s">
        <v>948</v>
      </c>
      <c r="CF546" s="136" t="s">
        <v>941</v>
      </c>
      <c r="CG546" s="136" t="s">
        <v>948</v>
      </c>
      <c r="CH546" s="136" t="s">
        <v>948</v>
      </c>
      <c r="CI546" s="136" t="s">
        <v>941</v>
      </c>
      <c r="CJ546" s="136" t="s">
        <v>941</v>
      </c>
      <c r="CK546" s="136" t="s">
        <v>941</v>
      </c>
      <c r="CL546" s="136" t="s">
        <v>941</v>
      </c>
      <c r="CM546" s="136" t="s">
        <v>941</v>
      </c>
      <c r="CN546" s="136" t="s">
        <v>948</v>
      </c>
      <c r="CO546" s="136" t="s">
        <v>540</v>
      </c>
      <c r="CP546" s="136" t="s">
        <v>948</v>
      </c>
      <c r="CQ546" s="136" t="s">
        <v>941</v>
      </c>
      <c r="CR546" s="136" t="s">
        <v>941</v>
      </c>
      <c r="CS546" s="136" t="s">
        <v>941</v>
      </c>
      <c r="CT546" s="136" t="s">
        <v>941</v>
      </c>
      <c r="CU546" s="136" t="s">
        <v>941</v>
      </c>
      <c r="CV546" s="136" t="s">
        <v>941</v>
      </c>
      <c r="CW546" s="136" t="s">
        <v>941</v>
      </c>
      <c r="CX546" s="136" t="s">
        <v>941</v>
      </c>
      <c r="CY546" s="136" t="s">
        <v>941</v>
      </c>
      <c r="CZ546" s="136" t="s">
        <v>941</v>
      </c>
      <c r="DA546" s="136" t="s">
        <v>941</v>
      </c>
      <c r="DB546" s="136" t="s">
        <v>941</v>
      </c>
      <c r="DC546" s="136" t="s">
        <v>941</v>
      </c>
      <c r="DD546" s="136" t="s">
        <v>941</v>
      </c>
      <c r="DE546" s="136" t="s">
        <v>941</v>
      </c>
      <c r="DF546" s="136" t="s">
        <v>941</v>
      </c>
      <c r="DG546" s="136" t="s">
        <v>941</v>
      </c>
      <c r="DH546" s="136" t="s">
        <v>941</v>
      </c>
      <c r="DI546" s="136" t="s">
        <v>941</v>
      </c>
      <c r="DJ546" s="136" t="s">
        <v>1692</v>
      </c>
      <c r="DK546" s="137">
        <v>43109.425543981481</v>
      </c>
      <c r="DL546" s="136" t="s">
        <v>1692</v>
      </c>
      <c r="DM546" s="137">
        <v>43109.425543981481</v>
      </c>
      <c r="DN546" s="133">
        <v>42412.514687499999</v>
      </c>
      <c r="DO546" s="132" t="s">
        <v>1111</v>
      </c>
      <c r="DP546" s="133">
        <v>42412.514687499999</v>
      </c>
    </row>
    <row r="547" spans="1:120" ht="72.5" x14ac:dyDescent="0.35">
      <c r="A547" s="135">
        <v>549</v>
      </c>
      <c r="B547" s="136" t="s">
        <v>13815</v>
      </c>
      <c r="C547" s="135">
        <v>97</v>
      </c>
      <c r="D547" s="135" t="b">
        <v>1</v>
      </c>
      <c r="E547" s="136" t="s">
        <v>941</v>
      </c>
      <c r="F547" s="136" t="s">
        <v>11944</v>
      </c>
      <c r="G547" s="136" t="s">
        <v>943</v>
      </c>
      <c r="H547" s="136" t="s">
        <v>11945</v>
      </c>
      <c r="I547" s="136" t="s">
        <v>13949</v>
      </c>
      <c r="J547" s="136" t="s">
        <v>13960</v>
      </c>
      <c r="K547" s="136" t="s">
        <v>941</v>
      </c>
      <c r="L547" s="136" t="s">
        <v>13961</v>
      </c>
      <c r="M547" s="136" t="s">
        <v>11948</v>
      </c>
      <c r="N547" s="136" t="s">
        <v>13962</v>
      </c>
      <c r="O547" s="136" t="s">
        <v>13963</v>
      </c>
      <c r="P547" s="136" t="s">
        <v>13964</v>
      </c>
      <c r="Q547" s="136" t="s">
        <v>13965</v>
      </c>
      <c r="R547" s="136" t="s">
        <v>948</v>
      </c>
      <c r="S547" s="136" t="s">
        <v>13966</v>
      </c>
      <c r="T547" s="136" t="s">
        <v>13967</v>
      </c>
      <c r="U547" s="136" t="s">
        <v>13968</v>
      </c>
      <c r="V547" s="136" t="s">
        <v>948</v>
      </c>
      <c r="W547" s="136" t="s">
        <v>948</v>
      </c>
      <c r="X547" s="136" t="s">
        <v>948</v>
      </c>
      <c r="Y547" s="136" t="s">
        <v>13969</v>
      </c>
      <c r="Z547" s="136" t="s">
        <v>13970</v>
      </c>
      <c r="AA547" s="136" t="s">
        <v>13971</v>
      </c>
      <c r="AB547" s="136" t="s">
        <v>13972</v>
      </c>
      <c r="AC547" s="136" t="s">
        <v>11967</v>
      </c>
      <c r="AD547" s="136" t="s">
        <v>13973</v>
      </c>
      <c r="AE547" s="136" t="s">
        <v>13974</v>
      </c>
      <c r="AF547" s="136" t="s">
        <v>13975</v>
      </c>
      <c r="AG547" s="136" t="s">
        <v>3531</v>
      </c>
      <c r="AH547" s="136" t="s">
        <v>13976</v>
      </c>
      <c r="AI547" s="136" t="s">
        <v>13977</v>
      </c>
      <c r="AJ547" s="136" t="s">
        <v>979</v>
      </c>
      <c r="AK547" s="136" t="s">
        <v>13978</v>
      </c>
      <c r="AL547" s="136" t="s">
        <v>941</v>
      </c>
      <c r="AM547" s="136" t="s">
        <v>13979</v>
      </c>
      <c r="AN547" s="136" t="s">
        <v>13963</v>
      </c>
      <c r="AO547" s="136" t="s">
        <v>13964</v>
      </c>
      <c r="AP547" s="136" t="s">
        <v>13965</v>
      </c>
      <c r="AQ547" s="136" t="s">
        <v>948</v>
      </c>
      <c r="AR547" s="136" t="s">
        <v>13966</v>
      </c>
      <c r="AS547" s="136" t="s">
        <v>13967</v>
      </c>
      <c r="AT547" s="136" t="s">
        <v>13968</v>
      </c>
      <c r="AU547" s="136" t="s">
        <v>941</v>
      </c>
      <c r="AV547" s="136" t="s">
        <v>941</v>
      </c>
      <c r="AW547" s="136" t="s">
        <v>941</v>
      </c>
      <c r="AX547" s="136" t="s">
        <v>13969</v>
      </c>
      <c r="AY547" s="136" t="s">
        <v>13970</v>
      </c>
      <c r="AZ547" s="136" t="s">
        <v>13971</v>
      </c>
      <c r="BA547" s="136" t="s">
        <v>13972</v>
      </c>
      <c r="BB547" s="136" t="s">
        <v>11967</v>
      </c>
      <c r="BC547" s="136" t="s">
        <v>13973</v>
      </c>
      <c r="BD547" s="136" t="s">
        <v>13974</v>
      </c>
      <c r="BE547" s="136" t="s">
        <v>13975</v>
      </c>
      <c r="BF547" s="136" t="s">
        <v>13976</v>
      </c>
      <c r="BG547" s="136" t="s">
        <v>13977</v>
      </c>
      <c r="BH547" s="136" t="s">
        <v>979</v>
      </c>
      <c r="BI547" s="136" t="s">
        <v>13978</v>
      </c>
      <c r="BJ547" s="136" t="s">
        <v>13979</v>
      </c>
      <c r="BK547" s="136" t="s">
        <v>13980</v>
      </c>
      <c r="BL547" s="136" t="s">
        <v>13981</v>
      </c>
      <c r="BM547" s="136" t="s">
        <v>941</v>
      </c>
      <c r="BN547" s="136" t="s">
        <v>941</v>
      </c>
      <c r="BO547" s="136" t="s">
        <v>1684</v>
      </c>
      <c r="BP547" s="136" t="s">
        <v>941</v>
      </c>
      <c r="BQ547" s="136" t="s">
        <v>941</v>
      </c>
      <c r="BR547" s="136" t="s">
        <v>941</v>
      </c>
      <c r="BS547" s="136" t="s">
        <v>941</v>
      </c>
      <c r="BT547" s="136" t="s">
        <v>941</v>
      </c>
      <c r="BU547" s="136" t="s">
        <v>941</v>
      </c>
      <c r="BV547" s="136" t="s">
        <v>941</v>
      </c>
      <c r="BW547" s="136" t="s">
        <v>941</v>
      </c>
      <c r="BX547" s="136" t="s">
        <v>941</v>
      </c>
      <c r="BY547" s="136" t="s">
        <v>941</v>
      </c>
      <c r="BZ547" s="136" t="s">
        <v>941</v>
      </c>
      <c r="CA547" s="136" t="s">
        <v>941</v>
      </c>
      <c r="CB547" s="136" t="s">
        <v>13982</v>
      </c>
      <c r="CC547" s="136" t="s">
        <v>956</v>
      </c>
      <c r="CD547" s="136" t="s">
        <v>13983</v>
      </c>
      <c r="CE547" s="136" t="s">
        <v>2731</v>
      </c>
      <c r="CF547" s="136" t="s">
        <v>13984</v>
      </c>
      <c r="CG547" s="136" t="s">
        <v>13985</v>
      </c>
      <c r="CH547" s="136" t="s">
        <v>1791</v>
      </c>
      <c r="CI547" s="136" t="s">
        <v>13986</v>
      </c>
      <c r="CJ547" s="136" t="s">
        <v>948</v>
      </c>
      <c r="CK547" s="136" t="s">
        <v>948</v>
      </c>
      <c r="CL547" s="136" t="s">
        <v>948</v>
      </c>
      <c r="CM547" s="136" t="s">
        <v>13986</v>
      </c>
      <c r="CN547" s="136" t="s">
        <v>13986</v>
      </c>
      <c r="CO547" s="136" t="s">
        <v>11976</v>
      </c>
      <c r="CP547" s="136" t="s">
        <v>948</v>
      </c>
      <c r="CQ547" s="136" t="s">
        <v>941</v>
      </c>
      <c r="CR547" s="136" t="s">
        <v>941</v>
      </c>
      <c r="CS547" s="136" t="s">
        <v>941</v>
      </c>
      <c r="CT547" s="136" t="s">
        <v>941</v>
      </c>
      <c r="CU547" s="136" t="s">
        <v>941</v>
      </c>
      <c r="CV547" s="136" t="s">
        <v>941</v>
      </c>
      <c r="CW547" s="136" t="s">
        <v>941</v>
      </c>
      <c r="CX547" s="136" t="s">
        <v>941</v>
      </c>
      <c r="CY547" s="136" t="s">
        <v>941</v>
      </c>
      <c r="CZ547" s="136" t="s">
        <v>941</v>
      </c>
      <c r="DA547" s="136" t="s">
        <v>941</v>
      </c>
      <c r="DB547" s="136" t="s">
        <v>941</v>
      </c>
      <c r="DC547" s="136" t="s">
        <v>941</v>
      </c>
      <c r="DD547" s="136" t="s">
        <v>941</v>
      </c>
      <c r="DE547" s="136" t="s">
        <v>941</v>
      </c>
      <c r="DF547" s="136" t="s">
        <v>941</v>
      </c>
      <c r="DG547" s="136" t="s">
        <v>941</v>
      </c>
      <c r="DH547" s="136" t="s">
        <v>941</v>
      </c>
      <c r="DI547" s="136" t="s">
        <v>941</v>
      </c>
      <c r="DJ547" s="136" t="s">
        <v>1692</v>
      </c>
      <c r="DK547" s="137">
        <v>43109.510231481479</v>
      </c>
      <c r="DL547" s="136" t="s">
        <v>1692</v>
      </c>
      <c r="DM547" s="137">
        <v>43109.510231481479</v>
      </c>
      <c r="DN547" s="133">
        <v>42412.514710648145</v>
      </c>
      <c r="DO547" s="132" t="s">
        <v>1111</v>
      </c>
      <c r="DP547" s="133">
        <v>42412.514710648145</v>
      </c>
    </row>
    <row r="548" spans="1:120" ht="72.5" x14ac:dyDescent="0.35">
      <c r="A548" s="135">
        <v>550</v>
      </c>
      <c r="B548" s="136" t="s">
        <v>13815</v>
      </c>
      <c r="C548" s="135">
        <v>185</v>
      </c>
      <c r="D548" s="135" t="b">
        <v>1</v>
      </c>
      <c r="E548" s="136" t="s">
        <v>941</v>
      </c>
      <c r="F548" s="136" t="s">
        <v>1285</v>
      </c>
      <c r="G548" s="136" t="s">
        <v>1286</v>
      </c>
      <c r="H548" s="136" t="s">
        <v>1287</v>
      </c>
      <c r="I548" s="136" t="s">
        <v>13949</v>
      </c>
      <c r="J548" s="136" t="s">
        <v>1288</v>
      </c>
      <c r="K548" s="136" t="s">
        <v>941</v>
      </c>
      <c r="L548" s="136" t="s">
        <v>1287</v>
      </c>
      <c r="M548" s="136" t="s">
        <v>1290</v>
      </c>
      <c r="N548" s="136" t="s">
        <v>1291</v>
      </c>
      <c r="O548" s="136" t="s">
        <v>13987</v>
      </c>
      <c r="P548" s="136" t="s">
        <v>948</v>
      </c>
      <c r="Q548" s="136" t="s">
        <v>948</v>
      </c>
      <c r="R548" s="136" t="s">
        <v>948</v>
      </c>
      <c r="S548" s="136" t="s">
        <v>13987</v>
      </c>
      <c r="T548" s="136" t="s">
        <v>13988</v>
      </c>
      <c r="U548" s="136" t="s">
        <v>13989</v>
      </c>
      <c r="V548" s="136" t="s">
        <v>13990</v>
      </c>
      <c r="W548" s="136" t="s">
        <v>948</v>
      </c>
      <c r="X548" s="136" t="s">
        <v>13990</v>
      </c>
      <c r="Y548" s="136" t="s">
        <v>13991</v>
      </c>
      <c r="Z548" s="136" t="s">
        <v>13992</v>
      </c>
      <c r="AA548" s="136" t="s">
        <v>13993</v>
      </c>
      <c r="AB548" s="136" t="s">
        <v>13994</v>
      </c>
      <c r="AC548" s="136" t="s">
        <v>948</v>
      </c>
      <c r="AD548" s="136" t="s">
        <v>13994</v>
      </c>
      <c r="AE548" s="136" t="s">
        <v>13995</v>
      </c>
      <c r="AF548" s="136" t="s">
        <v>13996</v>
      </c>
      <c r="AG548" s="136" t="s">
        <v>1261</v>
      </c>
      <c r="AH548" s="136" t="s">
        <v>13997</v>
      </c>
      <c r="AI548" s="136" t="s">
        <v>948</v>
      </c>
      <c r="AJ548" s="136" t="s">
        <v>948</v>
      </c>
      <c r="AK548" s="136" t="s">
        <v>13998</v>
      </c>
      <c r="AL548" s="136" t="s">
        <v>941</v>
      </c>
      <c r="AM548" s="136" t="s">
        <v>13999</v>
      </c>
      <c r="AN548" s="136" t="s">
        <v>941</v>
      </c>
      <c r="AO548" s="136" t="s">
        <v>941</v>
      </c>
      <c r="AP548" s="136" t="s">
        <v>941</v>
      </c>
      <c r="AQ548" s="136" t="s">
        <v>941</v>
      </c>
      <c r="AR548" s="136" t="s">
        <v>941</v>
      </c>
      <c r="AS548" s="136" t="s">
        <v>941</v>
      </c>
      <c r="AT548" s="136" t="s">
        <v>941</v>
      </c>
      <c r="AU548" s="136" t="s">
        <v>941</v>
      </c>
      <c r="AV548" s="136" t="s">
        <v>941</v>
      </c>
      <c r="AW548" s="136" t="s">
        <v>941</v>
      </c>
      <c r="AX548" s="136" t="s">
        <v>941</v>
      </c>
      <c r="AY548" s="136" t="s">
        <v>941</v>
      </c>
      <c r="AZ548" s="136" t="s">
        <v>941</v>
      </c>
      <c r="BA548" s="136" t="s">
        <v>941</v>
      </c>
      <c r="BB548" s="136" t="s">
        <v>941</v>
      </c>
      <c r="BC548" s="136" t="s">
        <v>941</v>
      </c>
      <c r="BD548" s="136" t="s">
        <v>941</v>
      </c>
      <c r="BE548" s="136" t="s">
        <v>941</v>
      </c>
      <c r="BF548" s="136" t="s">
        <v>941</v>
      </c>
      <c r="BG548" s="136" t="s">
        <v>941</v>
      </c>
      <c r="BH548" s="136" t="s">
        <v>941</v>
      </c>
      <c r="BI548" s="136" t="s">
        <v>941</v>
      </c>
      <c r="BJ548" s="136" t="s">
        <v>941</v>
      </c>
      <c r="BK548" s="136" t="s">
        <v>998</v>
      </c>
      <c r="BL548" s="136" t="s">
        <v>941</v>
      </c>
      <c r="BM548" s="136" t="s">
        <v>941</v>
      </c>
      <c r="BN548" s="136" t="s">
        <v>941</v>
      </c>
      <c r="BO548" s="136" t="s">
        <v>941</v>
      </c>
      <c r="BP548" s="136" t="s">
        <v>941</v>
      </c>
      <c r="BQ548" s="136" t="s">
        <v>941</v>
      </c>
      <c r="BR548" s="136" t="s">
        <v>941</v>
      </c>
      <c r="BS548" s="136" t="s">
        <v>941</v>
      </c>
      <c r="BT548" s="136" t="s">
        <v>941</v>
      </c>
      <c r="BU548" s="136" t="s">
        <v>941</v>
      </c>
      <c r="BV548" s="136" t="s">
        <v>941</v>
      </c>
      <c r="BW548" s="136" t="s">
        <v>941</v>
      </c>
      <c r="BX548" s="136" t="s">
        <v>941</v>
      </c>
      <c r="BY548" s="136" t="s">
        <v>941</v>
      </c>
      <c r="BZ548" s="136" t="s">
        <v>941</v>
      </c>
      <c r="CA548" s="136" t="s">
        <v>941</v>
      </c>
      <c r="CB548" s="136" t="s">
        <v>998</v>
      </c>
      <c r="CC548" s="136" t="s">
        <v>948</v>
      </c>
      <c r="CD548" s="136" t="s">
        <v>941</v>
      </c>
      <c r="CE548" s="136" t="s">
        <v>948</v>
      </c>
      <c r="CF548" s="136" t="s">
        <v>941</v>
      </c>
      <c r="CG548" s="136" t="s">
        <v>948</v>
      </c>
      <c r="CH548" s="136" t="s">
        <v>948</v>
      </c>
      <c r="CI548" s="136" t="s">
        <v>941</v>
      </c>
      <c r="CJ548" s="136" t="s">
        <v>941</v>
      </c>
      <c r="CK548" s="136" t="s">
        <v>941</v>
      </c>
      <c r="CL548" s="136" t="s">
        <v>941</v>
      </c>
      <c r="CM548" s="136" t="s">
        <v>941</v>
      </c>
      <c r="CN548" s="136" t="s">
        <v>948</v>
      </c>
      <c r="CO548" s="136" t="s">
        <v>540</v>
      </c>
      <c r="CP548" s="136" t="s">
        <v>948</v>
      </c>
      <c r="CQ548" s="136" t="s">
        <v>941</v>
      </c>
      <c r="CR548" s="136" t="s">
        <v>941</v>
      </c>
      <c r="CS548" s="136" t="s">
        <v>941</v>
      </c>
      <c r="CT548" s="136" t="s">
        <v>941</v>
      </c>
      <c r="CU548" s="136" t="s">
        <v>941</v>
      </c>
      <c r="CV548" s="136" t="s">
        <v>941</v>
      </c>
      <c r="CW548" s="136" t="s">
        <v>941</v>
      </c>
      <c r="CX548" s="136" t="s">
        <v>941</v>
      </c>
      <c r="CY548" s="136" t="s">
        <v>941</v>
      </c>
      <c r="CZ548" s="136" t="s">
        <v>941</v>
      </c>
      <c r="DA548" s="136" t="s">
        <v>941</v>
      </c>
      <c r="DB548" s="136" t="s">
        <v>941</v>
      </c>
      <c r="DC548" s="136" t="s">
        <v>941</v>
      </c>
      <c r="DD548" s="136" t="s">
        <v>941</v>
      </c>
      <c r="DE548" s="136" t="s">
        <v>941</v>
      </c>
      <c r="DF548" s="136" t="s">
        <v>941</v>
      </c>
      <c r="DG548" s="136" t="s">
        <v>941</v>
      </c>
      <c r="DH548" s="136" t="s">
        <v>941</v>
      </c>
      <c r="DI548" s="136" t="s">
        <v>941</v>
      </c>
      <c r="DJ548" s="136" t="s">
        <v>1692</v>
      </c>
      <c r="DK548" s="137">
        <v>43109.60119212963</v>
      </c>
      <c r="DL548" s="136" t="s">
        <v>1692</v>
      </c>
      <c r="DM548" s="137">
        <v>43109.601469907408</v>
      </c>
      <c r="DN548" s="133">
        <v>42412.514722222222</v>
      </c>
      <c r="DO548" s="132" t="s">
        <v>1111</v>
      </c>
      <c r="DP548" s="133">
        <v>42412.514722222222</v>
      </c>
    </row>
    <row r="549" spans="1:120" ht="72.5" x14ac:dyDescent="0.35">
      <c r="A549" s="135">
        <v>551</v>
      </c>
      <c r="B549" s="136" t="s">
        <v>13815</v>
      </c>
      <c r="C549" s="135">
        <v>26</v>
      </c>
      <c r="D549" s="135" t="b">
        <v>1</v>
      </c>
      <c r="E549" s="136" t="s">
        <v>941</v>
      </c>
      <c r="F549" s="136" t="s">
        <v>5409</v>
      </c>
      <c r="G549" s="136" t="s">
        <v>5410</v>
      </c>
      <c r="H549" s="136" t="s">
        <v>3805</v>
      </c>
      <c r="I549" s="136" t="s">
        <v>13949</v>
      </c>
      <c r="J549" s="136" t="s">
        <v>5409</v>
      </c>
      <c r="K549" s="136" t="s">
        <v>941</v>
      </c>
      <c r="L549" s="136" t="s">
        <v>3805</v>
      </c>
      <c r="M549" s="136" t="s">
        <v>1956</v>
      </c>
      <c r="N549" s="136" t="s">
        <v>5411</v>
      </c>
      <c r="O549" s="136" t="s">
        <v>14000</v>
      </c>
      <c r="P549" s="136" t="s">
        <v>14001</v>
      </c>
      <c r="Q549" s="136" t="s">
        <v>14002</v>
      </c>
      <c r="R549" s="136" t="s">
        <v>948</v>
      </c>
      <c r="S549" s="136" t="s">
        <v>14003</v>
      </c>
      <c r="T549" s="136" t="s">
        <v>948</v>
      </c>
      <c r="U549" s="136" t="s">
        <v>14003</v>
      </c>
      <c r="V549" s="136" t="s">
        <v>948</v>
      </c>
      <c r="W549" s="136" t="s">
        <v>948</v>
      </c>
      <c r="X549" s="136" t="s">
        <v>948</v>
      </c>
      <c r="Y549" s="136" t="s">
        <v>14004</v>
      </c>
      <c r="Z549" s="136" t="s">
        <v>14005</v>
      </c>
      <c r="AA549" s="136" t="s">
        <v>948</v>
      </c>
      <c r="AB549" s="136" t="s">
        <v>14006</v>
      </c>
      <c r="AC549" s="136" t="s">
        <v>948</v>
      </c>
      <c r="AD549" s="136" t="s">
        <v>14006</v>
      </c>
      <c r="AE549" s="136" t="s">
        <v>14007</v>
      </c>
      <c r="AF549" s="136" t="s">
        <v>14008</v>
      </c>
      <c r="AG549" s="136" t="s">
        <v>1957</v>
      </c>
      <c r="AH549" s="136" t="s">
        <v>14009</v>
      </c>
      <c r="AI549" s="136" t="s">
        <v>948</v>
      </c>
      <c r="AJ549" s="136" t="s">
        <v>948</v>
      </c>
      <c r="AK549" s="136" t="s">
        <v>1722</v>
      </c>
      <c r="AL549" s="136" t="s">
        <v>941</v>
      </c>
      <c r="AM549" s="136" t="s">
        <v>14010</v>
      </c>
      <c r="AN549" s="136" t="s">
        <v>941</v>
      </c>
      <c r="AO549" s="136" t="s">
        <v>941</v>
      </c>
      <c r="AP549" s="136" t="s">
        <v>941</v>
      </c>
      <c r="AQ549" s="136" t="s">
        <v>941</v>
      </c>
      <c r="AR549" s="136" t="s">
        <v>941</v>
      </c>
      <c r="AS549" s="136" t="s">
        <v>941</v>
      </c>
      <c r="AT549" s="136" t="s">
        <v>941</v>
      </c>
      <c r="AU549" s="136" t="s">
        <v>941</v>
      </c>
      <c r="AV549" s="136" t="s">
        <v>941</v>
      </c>
      <c r="AW549" s="136" t="s">
        <v>941</v>
      </c>
      <c r="AX549" s="136" t="s">
        <v>941</v>
      </c>
      <c r="AY549" s="136" t="s">
        <v>941</v>
      </c>
      <c r="AZ549" s="136" t="s">
        <v>941</v>
      </c>
      <c r="BA549" s="136" t="s">
        <v>941</v>
      </c>
      <c r="BB549" s="136" t="s">
        <v>941</v>
      </c>
      <c r="BC549" s="136" t="s">
        <v>941</v>
      </c>
      <c r="BD549" s="136" t="s">
        <v>941</v>
      </c>
      <c r="BE549" s="136" t="s">
        <v>941</v>
      </c>
      <c r="BF549" s="136" t="s">
        <v>941</v>
      </c>
      <c r="BG549" s="136" t="s">
        <v>941</v>
      </c>
      <c r="BH549" s="136" t="s">
        <v>941</v>
      </c>
      <c r="BI549" s="136" t="s">
        <v>941</v>
      </c>
      <c r="BJ549" s="136" t="s">
        <v>941</v>
      </c>
      <c r="BK549" s="136" t="s">
        <v>941</v>
      </c>
      <c r="BL549" s="136" t="s">
        <v>941</v>
      </c>
      <c r="BM549" s="136" t="s">
        <v>941</v>
      </c>
      <c r="BN549" s="136" t="s">
        <v>941</v>
      </c>
      <c r="BO549" s="136" t="s">
        <v>941</v>
      </c>
      <c r="BP549" s="136" t="s">
        <v>941</v>
      </c>
      <c r="BQ549" s="136" t="s">
        <v>941</v>
      </c>
      <c r="BR549" s="136" t="s">
        <v>941</v>
      </c>
      <c r="BS549" s="136" t="s">
        <v>941</v>
      </c>
      <c r="BT549" s="136" t="s">
        <v>941</v>
      </c>
      <c r="BU549" s="136" t="s">
        <v>941</v>
      </c>
      <c r="BV549" s="136" t="s">
        <v>941</v>
      </c>
      <c r="BW549" s="136" t="s">
        <v>941</v>
      </c>
      <c r="BX549" s="136" t="s">
        <v>941</v>
      </c>
      <c r="BY549" s="136" t="s">
        <v>941</v>
      </c>
      <c r="BZ549" s="136" t="s">
        <v>941</v>
      </c>
      <c r="CA549" s="136" t="s">
        <v>941</v>
      </c>
      <c r="CB549" s="136" t="s">
        <v>948</v>
      </c>
      <c r="CC549" s="136" t="s">
        <v>948</v>
      </c>
      <c r="CD549" s="136" t="s">
        <v>941</v>
      </c>
      <c r="CE549" s="136" t="s">
        <v>948</v>
      </c>
      <c r="CF549" s="136" t="s">
        <v>941</v>
      </c>
      <c r="CG549" s="136" t="s">
        <v>948</v>
      </c>
      <c r="CH549" s="136" t="s">
        <v>948</v>
      </c>
      <c r="CI549" s="136" t="s">
        <v>941</v>
      </c>
      <c r="CJ549" s="136" t="s">
        <v>941</v>
      </c>
      <c r="CK549" s="136" t="s">
        <v>941</v>
      </c>
      <c r="CL549" s="136" t="s">
        <v>941</v>
      </c>
      <c r="CM549" s="136" t="s">
        <v>941</v>
      </c>
      <c r="CN549" s="136" t="s">
        <v>948</v>
      </c>
      <c r="CO549" s="136" t="s">
        <v>540</v>
      </c>
      <c r="CP549" s="136" t="s">
        <v>948</v>
      </c>
      <c r="CQ549" s="136" t="s">
        <v>941</v>
      </c>
      <c r="CR549" s="136" t="s">
        <v>941</v>
      </c>
      <c r="CS549" s="136" t="s">
        <v>941</v>
      </c>
      <c r="CT549" s="136" t="s">
        <v>941</v>
      </c>
      <c r="CU549" s="136" t="s">
        <v>941</v>
      </c>
      <c r="CV549" s="136" t="s">
        <v>941</v>
      </c>
      <c r="CW549" s="136" t="s">
        <v>941</v>
      </c>
      <c r="CX549" s="136" t="s">
        <v>941</v>
      </c>
      <c r="CY549" s="136" t="s">
        <v>941</v>
      </c>
      <c r="CZ549" s="136" t="s">
        <v>941</v>
      </c>
      <c r="DA549" s="136" t="s">
        <v>941</v>
      </c>
      <c r="DB549" s="136" t="s">
        <v>941</v>
      </c>
      <c r="DC549" s="136" t="s">
        <v>941</v>
      </c>
      <c r="DD549" s="136" t="s">
        <v>941</v>
      </c>
      <c r="DE549" s="136" t="s">
        <v>941</v>
      </c>
      <c r="DF549" s="136" t="s">
        <v>941</v>
      </c>
      <c r="DG549" s="136" t="s">
        <v>941</v>
      </c>
      <c r="DH549" s="136" t="s">
        <v>941</v>
      </c>
      <c r="DI549" s="136" t="s">
        <v>941</v>
      </c>
      <c r="DJ549" s="136" t="s">
        <v>1692</v>
      </c>
      <c r="DK549" s="137">
        <v>43109.620254629626</v>
      </c>
      <c r="DL549" s="136" t="s">
        <v>1692</v>
      </c>
      <c r="DM549" s="137">
        <v>43109.620254629626</v>
      </c>
      <c r="DN549" s="133">
        <v>42412.514733796299</v>
      </c>
      <c r="DO549" s="132" t="s">
        <v>1111</v>
      </c>
      <c r="DP549" s="133">
        <v>42412.514733796299</v>
      </c>
    </row>
    <row r="550" spans="1:120" ht="43.5" x14ac:dyDescent="0.35">
      <c r="A550" s="135">
        <v>552</v>
      </c>
      <c r="B550" s="136" t="s">
        <v>13815</v>
      </c>
      <c r="C550" s="135">
        <v>496</v>
      </c>
      <c r="D550" s="135" t="b">
        <v>1</v>
      </c>
      <c r="E550" s="136" t="s">
        <v>941</v>
      </c>
      <c r="F550" s="136" t="s">
        <v>2259</v>
      </c>
      <c r="G550" s="136" t="s">
        <v>981</v>
      </c>
      <c r="H550" s="136" t="s">
        <v>2260</v>
      </c>
      <c r="I550" s="136" t="s">
        <v>13949</v>
      </c>
      <c r="J550" s="136" t="s">
        <v>2259</v>
      </c>
      <c r="K550" s="136" t="s">
        <v>941</v>
      </c>
      <c r="L550" s="136" t="s">
        <v>2260</v>
      </c>
      <c r="M550" s="136" t="s">
        <v>2261</v>
      </c>
      <c r="N550" s="136" t="s">
        <v>2262</v>
      </c>
      <c r="O550" s="136" t="s">
        <v>14011</v>
      </c>
      <c r="P550" s="136" t="s">
        <v>948</v>
      </c>
      <c r="Q550" s="136" t="s">
        <v>948</v>
      </c>
      <c r="R550" s="136" t="s">
        <v>948</v>
      </c>
      <c r="S550" s="136" t="s">
        <v>14011</v>
      </c>
      <c r="T550" s="136" t="s">
        <v>14012</v>
      </c>
      <c r="U550" s="136" t="s">
        <v>14013</v>
      </c>
      <c r="V550" s="136" t="s">
        <v>948</v>
      </c>
      <c r="W550" s="136" t="s">
        <v>948</v>
      </c>
      <c r="X550" s="136" t="s">
        <v>948</v>
      </c>
      <c r="Y550" s="136" t="s">
        <v>948</v>
      </c>
      <c r="Z550" s="136" t="s">
        <v>14014</v>
      </c>
      <c r="AA550" s="136" t="s">
        <v>948</v>
      </c>
      <c r="AB550" s="136" t="s">
        <v>14014</v>
      </c>
      <c r="AC550" s="136" t="s">
        <v>948</v>
      </c>
      <c r="AD550" s="136" t="s">
        <v>14014</v>
      </c>
      <c r="AE550" s="136" t="s">
        <v>14015</v>
      </c>
      <c r="AF550" s="136" t="s">
        <v>14016</v>
      </c>
      <c r="AG550" s="136" t="s">
        <v>1833</v>
      </c>
      <c r="AH550" s="136" t="s">
        <v>14017</v>
      </c>
      <c r="AI550" s="136" t="s">
        <v>1213</v>
      </c>
      <c r="AJ550" s="136" t="s">
        <v>948</v>
      </c>
      <c r="AK550" s="136" t="s">
        <v>948</v>
      </c>
      <c r="AL550" s="136" t="s">
        <v>941</v>
      </c>
      <c r="AM550" s="136" t="s">
        <v>14018</v>
      </c>
      <c r="AN550" s="136" t="s">
        <v>941</v>
      </c>
      <c r="AO550" s="136" t="s">
        <v>941</v>
      </c>
      <c r="AP550" s="136" t="s">
        <v>941</v>
      </c>
      <c r="AQ550" s="136" t="s">
        <v>941</v>
      </c>
      <c r="AR550" s="136" t="s">
        <v>941</v>
      </c>
      <c r="AS550" s="136" t="s">
        <v>941</v>
      </c>
      <c r="AT550" s="136" t="s">
        <v>941</v>
      </c>
      <c r="AU550" s="136" t="s">
        <v>941</v>
      </c>
      <c r="AV550" s="136" t="s">
        <v>941</v>
      </c>
      <c r="AW550" s="136" t="s">
        <v>941</v>
      </c>
      <c r="AX550" s="136" t="s">
        <v>941</v>
      </c>
      <c r="AY550" s="136" t="s">
        <v>941</v>
      </c>
      <c r="AZ550" s="136" t="s">
        <v>941</v>
      </c>
      <c r="BA550" s="136" t="s">
        <v>941</v>
      </c>
      <c r="BB550" s="136" t="s">
        <v>941</v>
      </c>
      <c r="BC550" s="136" t="s">
        <v>941</v>
      </c>
      <c r="BD550" s="136" t="s">
        <v>941</v>
      </c>
      <c r="BE550" s="136" t="s">
        <v>941</v>
      </c>
      <c r="BF550" s="136" t="s">
        <v>941</v>
      </c>
      <c r="BG550" s="136" t="s">
        <v>941</v>
      </c>
      <c r="BH550" s="136" t="s">
        <v>941</v>
      </c>
      <c r="BI550" s="136" t="s">
        <v>941</v>
      </c>
      <c r="BJ550" s="136" t="s">
        <v>941</v>
      </c>
      <c r="BK550" s="136" t="s">
        <v>941</v>
      </c>
      <c r="BL550" s="136" t="s">
        <v>941</v>
      </c>
      <c r="BM550" s="136" t="s">
        <v>941</v>
      </c>
      <c r="BN550" s="136" t="s">
        <v>941</v>
      </c>
      <c r="BO550" s="136" t="s">
        <v>941</v>
      </c>
      <c r="BP550" s="136" t="s">
        <v>941</v>
      </c>
      <c r="BQ550" s="136" t="s">
        <v>941</v>
      </c>
      <c r="BR550" s="136" t="s">
        <v>941</v>
      </c>
      <c r="BS550" s="136" t="s">
        <v>941</v>
      </c>
      <c r="BT550" s="136" t="s">
        <v>941</v>
      </c>
      <c r="BU550" s="136" t="s">
        <v>941</v>
      </c>
      <c r="BV550" s="136" t="s">
        <v>941</v>
      </c>
      <c r="BW550" s="136" t="s">
        <v>941</v>
      </c>
      <c r="BX550" s="136" t="s">
        <v>941</v>
      </c>
      <c r="BY550" s="136" t="s">
        <v>941</v>
      </c>
      <c r="BZ550" s="136" t="s">
        <v>941</v>
      </c>
      <c r="CA550" s="136" t="s">
        <v>941</v>
      </c>
      <c r="CB550" s="136" t="s">
        <v>948</v>
      </c>
      <c r="CC550" s="136" t="s">
        <v>948</v>
      </c>
      <c r="CD550" s="136" t="s">
        <v>941</v>
      </c>
      <c r="CE550" s="136" t="s">
        <v>948</v>
      </c>
      <c r="CF550" s="136" t="s">
        <v>941</v>
      </c>
      <c r="CG550" s="136" t="s">
        <v>948</v>
      </c>
      <c r="CH550" s="136" t="s">
        <v>948</v>
      </c>
      <c r="CI550" s="136" t="s">
        <v>941</v>
      </c>
      <c r="CJ550" s="136" t="s">
        <v>941</v>
      </c>
      <c r="CK550" s="136" t="s">
        <v>941</v>
      </c>
      <c r="CL550" s="136" t="s">
        <v>941</v>
      </c>
      <c r="CM550" s="136" t="s">
        <v>941</v>
      </c>
      <c r="CN550" s="136" t="s">
        <v>948</v>
      </c>
      <c r="CO550" s="136" t="s">
        <v>540</v>
      </c>
      <c r="CP550" s="136" t="s">
        <v>948</v>
      </c>
      <c r="CQ550" s="136" t="s">
        <v>941</v>
      </c>
      <c r="CR550" s="136" t="s">
        <v>941</v>
      </c>
      <c r="CS550" s="136" t="s">
        <v>941</v>
      </c>
      <c r="CT550" s="136" t="s">
        <v>941</v>
      </c>
      <c r="CU550" s="136" t="s">
        <v>941</v>
      </c>
      <c r="CV550" s="136" t="s">
        <v>941</v>
      </c>
      <c r="CW550" s="136" t="s">
        <v>941</v>
      </c>
      <c r="CX550" s="136" t="s">
        <v>941</v>
      </c>
      <c r="CY550" s="136" t="s">
        <v>941</v>
      </c>
      <c r="CZ550" s="136" t="s">
        <v>941</v>
      </c>
      <c r="DA550" s="136" t="s">
        <v>941</v>
      </c>
      <c r="DB550" s="136" t="s">
        <v>941</v>
      </c>
      <c r="DC550" s="136" t="s">
        <v>941</v>
      </c>
      <c r="DD550" s="136" t="s">
        <v>941</v>
      </c>
      <c r="DE550" s="136" t="s">
        <v>941</v>
      </c>
      <c r="DF550" s="136" t="s">
        <v>941</v>
      </c>
      <c r="DG550" s="136" t="s">
        <v>941</v>
      </c>
      <c r="DH550" s="136" t="s">
        <v>941</v>
      </c>
      <c r="DI550" s="136" t="s">
        <v>941</v>
      </c>
      <c r="DJ550" s="136" t="s">
        <v>1692</v>
      </c>
      <c r="DK550" s="137">
        <v>43109.657488425924</v>
      </c>
      <c r="DL550" s="136" t="s">
        <v>1692</v>
      </c>
      <c r="DM550" s="137">
        <v>43109.657488425924</v>
      </c>
      <c r="DN550" s="133">
        <v>42412.514756944445</v>
      </c>
      <c r="DO550" s="132" t="s">
        <v>1692</v>
      </c>
      <c r="DP550" s="133">
        <v>42430.410509259258</v>
      </c>
    </row>
    <row r="551" spans="1:120" ht="116" x14ac:dyDescent="0.35">
      <c r="A551" s="135">
        <v>553</v>
      </c>
      <c r="B551" s="136" t="s">
        <v>13815</v>
      </c>
      <c r="C551" s="135">
        <v>13</v>
      </c>
      <c r="D551" s="135" t="b">
        <v>1</v>
      </c>
      <c r="E551" s="136" t="s">
        <v>941</v>
      </c>
      <c r="F551" s="136" t="s">
        <v>2521</v>
      </c>
      <c r="G551" s="136" t="s">
        <v>5136</v>
      </c>
      <c r="H551" s="136" t="s">
        <v>2522</v>
      </c>
      <c r="I551" s="136" t="s">
        <v>14019</v>
      </c>
      <c r="J551" s="136" t="s">
        <v>2521</v>
      </c>
      <c r="K551" s="136" t="s">
        <v>941</v>
      </c>
      <c r="L551" s="136" t="s">
        <v>2522</v>
      </c>
      <c r="M551" s="136" t="s">
        <v>5137</v>
      </c>
      <c r="N551" s="136" t="s">
        <v>5138</v>
      </c>
      <c r="O551" s="136" t="s">
        <v>14020</v>
      </c>
      <c r="P551" s="136" t="s">
        <v>14021</v>
      </c>
      <c r="Q551" s="136" t="s">
        <v>14022</v>
      </c>
      <c r="R551" s="136" t="s">
        <v>948</v>
      </c>
      <c r="S551" s="136" t="s">
        <v>14023</v>
      </c>
      <c r="T551" s="136" t="s">
        <v>14024</v>
      </c>
      <c r="U551" s="136" t="s">
        <v>14025</v>
      </c>
      <c r="V551" s="136" t="s">
        <v>14026</v>
      </c>
      <c r="W551" s="136" t="s">
        <v>14027</v>
      </c>
      <c r="X551" s="136" t="s">
        <v>14028</v>
      </c>
      <c r="Y551" s="136" t="s">
        <v>14029</v>
      </c>
      <c r="Z551" s="136" t="s">
        <v>14030</v>
      </c>
      <c r="AA551" s="136" t="s">
        <v>14031</v>
      </c>
      <c r="AB551" s="136" t="s">
        <v>14032</v>
      </c>
      <c r="AC551" s="136" t="s">
        <v>14033</v>
      </c>
      <c r="AD551" s="136" t="s">
        <v>14034</v>
      </c>
      <c r="AE551" s="136" t="s">
        <v>14035</v>
      </c>
      <c r="AF551" s="136" t="s">
        <v>14036</v>
      </c>
      <c r="AG551" s="136" t="s">
        <v>1172</v>
      </c>
      <c r="AH551" s="136" t="s">
        <v>14037</v>
      </c>
      <c r="AI551" s="136" t="s">
        <v>1201</v>
      </c>
      <c r="AJ551" s="136" t="s">
        <v>14038</v>
      </c>
      <c r="AK551" s="136" t="s">
        <v>948</v>
      </c>
      <c r="AL551" s="136" t="s">
        <v>941</v>
      </c>
      <c r="AM551" s="136" t="s">
        <v>14039</v>
      </c>
      <c r="AN551" s="136" t="s">
        <v>941</v>
      </c>
      <c r="AO551" s="136" t="s">
        <v>941</v>
      </c>
      <c r="AP551" s="136" t="s">
        <v>941</v>
      </c>
      <c r="AQ551" s="136" t="s">
        <v>941</v>
      </c>
      <c r="AR551" s="136" t="s">
        <v>941</v>
      </c>
      <c r="AS551" s="136" t="s">
        <v>941</v>
      </c>
      <c r="AT551" s="136" t="s">
        <v>941</v>
      </c>
      <c r="AU551" s="136" t="s">
        <v>941</v>
      </c>
      <c r="AV551" s="136" t="s">
        <v>941</v>
      </c>
      <c r="AW551" s="136" t="s">
        <v>941</v>
      </c>
      <c r="AX551" s="136" t="s">
        <v>941</v>
      </c>
      <c r="AY551" s="136" t="s">
        <v>941</v>
      </c>
      <c r="AZ551" s="136" t="s">
        <v>941</v>
      </c>
      <c r="BA551" s="136" t="s">
        <v>941</v>
      </c>
      <c r="BB551" s="136" t="s">
        <v>941</v>
      </c>
      <c r="BC551" s="136" t="s">
        <v>941</v>
      </c>
      <c r="BD551" s="136" t="s">
        <v>941</v>
      </c>
      <c r="BE551" s="136" t="s">
        <v>941</v>
      </c>
      <c r="BF551" s="136" t="s">
        <v>941</v>
      </c>
      <c r="BG551" s="136" t="s">
        <v>941</v>
      </c>
      <c r="BH551" s="136" t="s">
        <v>941</v>
      </c>
      <c r="BI551" s="136" t="s">
        <v>941</v>
      </c>
      <c r="BJ551" s="136" t="s">
        <v>941</v>
      </c>
      <c r="BK551" s="136" t="s">
        <v>941</v>
      </c>
      <c r="BL551" s="136" t="s">
        <v>941</v>
      </c>
      <c r="BM551" s="136" t="s">
        <v>941</v>
      </c>
      <c r="BN551" s="136" t="s">
        <v>941</v>
      </c>
      <c r="BO551" s="136" t="s">
        <v>941</v>
      </c>
      <c r="BP551" s="136" t="s">
        <v>941</v>
      </c>
      <c r="BQ551" s="136" t="s">
        <v>941</v>
      </c>
      <c r="BR551" s="136" t="s">
        <v>14040</v>
      </c>
      <c r="BS551" s="136" t="s">
        <v>14041</v>
      </c>
      <c r="BT551" s="136" t="s">
        <v>941</v>
      </c>
      <c r="BU551" s="136" t="s">
        <v>941</v>
      </c>
      <c r="BV551" s="136" t="s">
        <v>941</v>
      </c>
      <c r="BW551" s="136" t="s">
        <v>941</v>
      </c>
      <c r="BX551" s="136" t="s">
        <v>941</v>
      </c>
      <c r="BY551" s="136" t="s">
        <v>941</v>
      </c>
      <c r="BZ551" s="136" t="s">
        <v>941</v>
      </c>
      <c r="CA551" s="136" t="s">
        <v>941</v>
      </c>
      <c r="CB551" s="136" t="s">
        <v>14041</v>
      </c>
      <c r="CC551" s="136" t="s">
        <v>956</v>
      </c>
      <c r="CD551" s="136" t="s">
        <v>14042</v>
      </c>
      <c r="CE551" s="136" t="s">
        <v>948</v>
      </c>
      <c r="CF551" s="136" t="s">
        <v>941</v>
      </c>
      <c r="CG551" s="136" t="s">
        <v>14042</v>
      </c>
      <c r="CH551" s="136" t="s">
        <v>1227</v>
      </c>
      <c r="CI551" s="136" t="s">
        <v>14043</v>
      </c>
      <c r="CJ551" s="136" t="s">
        <v>941</v>
      </c>
      <c r="CK551" s="136" t="s">
        <v>941</v>
      </c>
      <c r="CL551" s="136" t="s">
        <v>941</v>
      </c>
      <c r="CM551" s="136" t="s">
        <v>14043</v>
      </c>
      <c r="CN551" s="136" t="s">
        <v>14043</v>
      </c>
      <c r="CO551" s="136" t="s">
        <v>5162</v>
      </c>
      <c r="CP551" s="136" t="s">
        <v>948</v>
      </c>
      <c r="CQ551" s="136" t="s">
        <v>941</v>
      </c>
      <c r="CR551" s="136" t="s">
        <v>941</v>
      </c>
      <c r="CS551" s="136" t="s">
        <v>941</v>
      </c>
      <c r="CT551" s="136" t="s">
        <v>941</v>
      </c>
      <c r="CU551" s="136" t="s">
        <v>941</v>
      </c>
      <c r="CV551" s="136" t="s">
        <v>941</v>
      </c>
      <c r="CW551" s="136" t="s">
        <v>941</v>
      </c>
      <c r="CX551" s="136" t="s">
        <v>941</v>
      </c>
      <c r="CY551" s="136" t="s">
        <v>941</v>
      </c>
      <c r="CZ551" s="136" t="s">
        <v>941</v>
      </c>
      <c r="DA551" s="136" t="s">
        <v>941</v>
      </c>
      <c r="DB551" s="136" t="s">
        <v>941</v>
      </c>
      <c r="DC551" s="136" t="s">
        <v>941</v>
      </c>
      <c r="DD551" s="136" t="s">
        <v>941</v>
      </c>
      <c r="DE551" s="136" t="s">
        <v>941</v>
      </c>
      <c r="DF551" s="136" t="s">
        <v>941</v>
      </c>
      <c r="DG551" s="136" t="s">
        <v>941</v>
      </c>
      <c r="DH551" s="136" t="s">
        <v>941</v>
      </c>
      <c r="DI551" s="136" t="s">
        <v>941</v>
      </c>
      <c r="DJ551" s="136" t="s">
        <v>1692</v>
      </c>
      <c r="DK551" s="137">
        <v>43110.487754629627</v>
      </c>
      <c r="DL551" s="136" t="s">
        <v>1692</v>
      </c>
      <c r="DM551" s="137">
        <v>43110.531018518515</v>
      </c>
      <c r="DN551" s="133">
        <v>42412.514780092592</v>
      </c>
      <c r="DO551" s="132" t="s">
        <v>1111</v>
      </c>
      <c r="DP551" s="133">
        <v>42412.514780092592</v>
      </c>
    </row>
    <row r="552" spans="1:120" ht="43.5" x14ac:dyDescent="0.35">
      <c r="A552" s="135">
        <v>554</v>
      </c>
      <c r="B552" s="136" t="s">
        <v>13815</v>
      </c>
      <c r="C552" s="135">
        <v>259</v>
      </c>
      <c r="D552" s="135" t="b">
        <v>1</v>
      </c>
      <c r="E552" s="136" t="s">
        <v>941</v>
      </c>
      <c r="F552" s="136" t="s">
        <v>14044</v>
      </c>
      <c r="G552" s="136" t="s">
        <v>1158</v>
      </c>
      <c r="H552" s="136" t="s">
        <v>1914</v>
      </c>
      <c r="I552" s="136" t="s">
        <v>14019</v>
      </c>
      <c r="J552" s="136" t="s">
        <v>14044</v>
      </c>
      <c r="K552" s="136" t="s">
        <v>941</v>
      </c>
      <c r="L552" s="136" t="s">
        <v>1914</v>
      </c>
      <c r="M552" s="136" t="s">
        <v>1915</v>
      </c>
      <c r="N552" s="136" t="s">
        <v>1916</v>
      </c>
      <c r="O552" s="136" t="s">
        <v>14045</v>
      </c>
      <c r="P552" s="136" t="s">
        <v>948</v>
      </c>
      <c r="Q552" s="136" t="s">
        <v>948</v>
      </c>
      <c r="R552" s="136" t="s">
        <v>948</v>
      </c>
      <c r="S552" s="136" t="s">
        <v>14045</v>
      </c>
      <c r="T552" s="136" t="s">
        <v>14046</v>
      </c>
      <c r="U552" s="136" t="s">
        <v>14047</v>
      </c>
      <c r="V552" s="136" t="s">
        <v>948</v>
      </c>
      <c r="W552" s="136" t="s">
        <v>948</v>
      </c>
      <c r="X552" s="136" t="s">
        <v>948</v>
      </c>
      <c r="Y552" s="136" t="s">
        <v>14048</v>
      </c>
      <c r="Z552" s="136" t="s">
        <v>948</v>
      </c>
      <c r="AA552" s="136" t="s">
        <v>948</v>
      </c>
      <c r="AB552" s="136" t="s">
        <v>14048</v>
      </c>
      <c r="AC552" s="136" t="s">
        <v>5377</v>
      </c>
      <c r="AD552" s="136" t="s">
        <v>14049</v>
      </c>
      <c r="AE552" s="136" t="s">
        <v>14050</v>
      </c>
      <c r="AF552" s="136" t="s">
        <v>14051</v>
      </c>
      <c r="AG552" s="136" t="s">
        <v>1275</v>
      </c>
      <c r="AH552" s="136" t="s">
        <v>14052</v>
      </c>
      <c r="AI552" s="136" t="s">
        <v>1292</v>
      </c>
      <c r="AJ552" s="136" t="s">
        <v>1316</v>
      </c>
      <c r="AK552" s="136" t="s">
        <v>948</v>
      </c>
      <c r="AL552" s="136" t="s">
        <v>941</v>
      </c>
      <c r="AM552" s="136" t="s">
        <v>14053</v>
      </c>
      <c r="AN552" s="136" t="s">
        <v>941</v>
      </c>
      <c r="AO552" s="136" t="s">
        <v>941</v>
      </c>
      <c r="AP552" s="136" t="s">
        <v>941</v>
      </c>
      <c r="AQ552" s="136" t="s">
        <v>941</v>
      </c>
      <c r="AR552" s="136" t="s">
        <v>941</v>
      </c>
      <c r="AS552" s="136" t="s">
        <v>941</v>
      </c>
      <c r="AT552" s="136" t="s">
        <v>941</v>
      </c>
      <c r="AU552" s="136" t="s">
        <v>941</v>
      </c>
      <c r="AV552" s="136" t="s">
        <v>941</v>
      </c>
      <c r="AW552" s="136" t="s">
        <v>941</v>
      </c>
      <c r="AX552" s="136" t="s">
        <v>941</v>
      </c>
      <c r="AY552" s="136" t="s">
        <v>941</v>
      </c>
      <c r="AZ552" s="136" t="s">
        <v>941</v>
      </c>
      <c r="BA552" s="136" t="s">
        <v>941</v>
      </c>
      <c r="BB552" s="136" t="s">
        <v>941</v>
      </c>
      <c r="BC552" s="136" t="s">
        <v>941</v>
      </c>
      <c r="BD552" s="136" t="s">
        <v>941</v>
      </c>
      <c r="BE552" s="136" t="s">
        <v>941</v>
      </c>
      <c r="BF552" s="136" t="s">
        <v>941</v>
      </c>
      <c r="BG552" s="136" t="s">
        <v>941</v>
      </c>
      <c r="BH552" s="136" t="s">
        <v>941</v>
      </c>
      <c r="BI552" s="136" t="s">
        <v>941</v>
      </c>
      <c r="BJ552" s="136" t="s">
        <v>941</v>
      </c>
      <c r="BK552" s="136" t="s">
        <v>1716</v>
      </c>
      <c r="BL552" s="136" t="s">
        <v>11741</v>
      </c>
      <c r="BM552" s="136" t="s">
        <v>941</v>
      </c>
      <c r="BN552" s="136" t="s">
        <v>941</v>
      </c>
      <c r="BO552" s="136" t="s">
        <v>1675</v>
      </c>
      <c r="BP552" s="136" t="s">
        <v>941</v>
      </c>
      <c r="BQ552" s="136" t="s">
        <v>1589</v>
      </c>
      <c r="BR552" s="136" t="s">
        <v>941</v>
      </c>
      <c r="BS552" s="136" t="s">
        <v>941</v>
      </c>
      <c r="BT552" s="136" t="s">
        <v>941</v>
      </c>
      <c r="BU552" s="136" t="s">
        <v>941</v>
      </c>
      <c r="BV552" s="136" t="s">
        <v>941</v>
      </c>
      <c r="BW552" s="136" t="s">
        <v>941</v>
      </c>
      <c r="BX552" s="136" t="s">
        <v>941</v>
      </c>
      <c r="BY552" s="136" t="s">
        <v>941</v>
      </c>
      <c r="BZ552" s="136" t="s">
        <v>941</v>
      </c>
      <c r="CA552" s="136" t="s">
        <v>941</v>
      </c>
      <c r="CB552" s="136" t="s">
        <v>14054</v>
      </c>
      <c r="CC552" s="136" t="s">
        <v>956</v>
      </c>
      <c r="CD552" s="136" t="s">
        <v>14055</v>
      </c>
      <c r="CE552" s="136" t="s">
        <v>948</v>
      </c>
      <c r="CF552" s="136" t="s">
        <v>941</v>
      </c>
      <c r="CG552" s="136" t="s">
        <v>14055</v>
      </c>
      <c r="CH552" s="136" t="s">
        <v>948</v>
      </c>
      <c r="CI552" s="136" t="s">
        <v>941</v>
      </c>
      <c r="CJ552" s="136" t="s">
        <v>941</v>
      </c>
      <c r="CK552" s="136" t="s">
        <v>941</v>
      </c>
      <c r="CL552" s="136" t="s">
        <v>941</v>
      </c>
      <c r="CM552" s="136" t="s">
        <v>941</v>
      </c>
      <c r="CN552" s="136" t="s">
        <v>948</v>
      </c>
      <c r="CO552" s="136" t="s">
        <v>540</v>
      </c>
      <c r="CP552" s="136" t="s">
        <v>948</v>
      </c>
      <c r="CQ552" s="136" t="s">
        <v>941</v>
      </c>
      <c r="CR552" s="136" t="s">
        <v>941</v>
      </c>
      <c r="CS552" s="136" t="s">
        <v>941</v>
      </c>
      <c r="CT552" s="136" t="s">
        <v>941</v>
      </c>
      <c r="CU552" s="136" t="s">
        <v>941</v>
      </c>
      <c r="CV552" s="136" t="s">
        <v>941</v>
      </c>
      <c r="CW552" s="136" t="s">
        <v>941</v>
      </c>
      <c r="CX552" s="136" t="s">
        <v>941</v>
      </c>
      <c r="CY552" s="136" t="s">
        <v>941</v>
      </c>
      <c r="CZ552" s="136" t="s">
        <v>941</v>
      </c>
      <c r="DA552" s="136" t="s">
        <v>941</v>
      </c>
      <c r="DB552" s="136" t="s">
        <v>941</v>
      </c>
      <c r="DC552" s="136" t="s">
        <v>941</v>
      </c>
      <c r="DD552" s="136" t="s">
        <v>941</v>
      </c>
      <c r="DE552" s="136" t="s">
        <v>941</v>
      </c>
      <c r="DF552" s="136" t="s">
        <v>941</v>
      </c>
      <c r="DG552" s="136" t="s">
        <v>941</v>
      </c>
      <c r="DH552" s="136" t="s">
        <v>941</v>
      </c>
      <c r="DI552" s="136" t="s">
        <v>941</v>
      </c>
      <c r="DJ552" s="136" t="s">
        <v>1692</v>
      </c>
      <c r="DK552" s="137">
        <v>43110.499849537038</v>
      </c>
      <c r="DL552" s="136" t="s">
        <v>1692</v>
      </c>
      <c r="DM552" s="137">
        <v>43110.673819444448</v>
      </c>
      <c r="DN552" s="133">
        <v>42412.514791666668</v>
      </c>
      <c r="DO552" s="132" t="s">
        <v>1111</v>
      </c>
      <c r="DP552" s="133">
        <v>42412.514791666668</v>
      </c>
    </row>
    <row r="553" spans="1:120" ht="58" x14ac:dyDescent="0.35">
      <c r="A553" s="135">
        <v>555</v>
      </c>
      <c r="B553" s="136" t="s">
        <v>13815</v>
      </c>
      <c r="C553" s="135">
        <v>104</v>
      </c>
      <c r="D553" s="135" t="b">
        <v>1</v>
      </c>
      <c r="E553" s="136" t="s">
        <v>941</v>
      </c>
      <c r="F553" s="136" t="s">
        <v>1004</v>
      </c>
      <c r="G553" s="136" t="s">
        <v>1005</v>
      </c>
      <c r="H553" s="136" t="s">
        <v>1006</v>
      </c>
      <c r="I553" s="136" t="s">
        <v>14019</v>
      </c>
      <c r="J553" s="136" t="s">
        <v>1004</v>
      </c>
      <c r="K553" s="136" t="s">
        <v>941</v>
      </c>
      <c r="L553" s="136" t="s">
        <v>4032</v>
      </c>
      <c r="M553" s="136" t="s">
        <v>1007</v>
      </c>
      <c r="N553" s="136" t="s">
        <v>4386</v>
      </c>
      <c r="O553" s="136" t="s">
        <v>14056</v>
      </c>
      <c r="P553" s="136" t="s">
        <v>948</v>
      </c>
      <c r="Q553" s="136" t="s">
        <v>948</v>
      </c>
      <c r="R553" s="136" t="s">
        <v>948</v>
      </c>
      <c r="S553" s="136" t="s">
        <v>14056</v>
      </c>
      <c r="T553" s="136" t="s">
        <v>14057</v>
      </c>
      <c r="U553" s="136" t="s">
        <v>14058</v>
      </c>
      <c r="V553" s="136" t="s">
        <v>948</v>
      </c>
      <c r="W553" s="136" t="s">
        <v>948</v>
      </c>
      <c r="X553" s="136" t="s">
        <v>948</v>
      </c>
      <c r="Y553" s="136" t="s">
        <v>14059</v>
      </c>
      <c r="Z553" s="136" t="s">
        <v>948</v>
      </c>
      <c r="AA553" s="136" t="s">
        <v>948</v>
      </c>
      <c r="AB553" s="136" t="s">
        <v>14059</v>
      </c>
      <c r="AC553" s="136" t="s">
        <v>948</v>
      </c>
      <c r="AD553" s="136" t="s">
        <v>14059</v>
      </c>
      <c r="AE553" s="136" t="s">
        <v>14060</v>
      </c>
      <c r="AF553" s="136" t="s">
        <v>14061</v>
      </c>
      <c r="AG553" s="136" t="s">
        <v>1008</v>
      </c>
      <c r="AH553" s="136" t="s">
        <v>14062</v>
      </c>
      <c r="AI553" s="136" t="s">
        <v>948</v>
      </c>
      <c r="AJ553" s="136" t="s">
        <v>948</v>
      </c>
      <c r="AK553" s="136" t="s">
        <v>948</v>
      </c>
      <c r="AL553" s="136" t="s">
        <v>941</v>
      </c>
      <c r="AM553" s="136" t="s">
        <v>14062</v>
      </c>
      <c r="AN553" s="136" t="s">
        <v>941</v>
      </c>
      <c r="AO553" s="136" t="s">
        <v>941</v>
      </c>
      <c r="AP553" s="136" t="s">
        <v>941</v>
      </c>
      <c r="AQ553" s="136" t="s">
        <v>941</v>
      </c>
      <c r="AR553" s="136" t="s">
        <v>941</v>
      </c>
      <c r="AS553" s="136" t="s">
        <v>941</v>
      </c>
      <c r="AT553" s="136" t="s">
        <v>941</v>
      </c>
      <c r="AU553" s="136" t="s">
        <v>941</v>
      </c>
      <c r="AV553" s="136" t="s">
        <v>941</v>
      </c>
      <c r="AW553" s="136" t="s">
        <v>941</v>
      </c>
      <c r="AX553" s="136" t="s">
        <v>941</v>
      </c>
      <c r="AY553" s="136" t="s">
        <v>941</v>
      </c>
      <c r="AZ553" s="136" t="s">
        <v>941</v>
      </c>
      <c r="BA553" s="136" t="s">
        <v>941</v>
      </c>
      <c r="BB553" s="136" t="s">
        <v>941</v>
      </c>
      <c r="BC553" s="136" t="s">
        <v>941</v>
      </c>
      <c r="BD553" s="136" t="s">
        <v>941</v>
      </c>
      <c r="BE553" s="136" t="s">
        <v>941</v>
      </c>
      <c r="BF553" s="136" t="s">
        <v>941</v>
      </c>
      <c r="BG553" s="136" t="s">
        <v>941</v>
      </c>
      <c r="BH553" s="136" t="s">
        <v>941</v>
      </c>
      <c r="BI553" s="136" t="s">
        <v>941</v>
      </c>
      <c r="BJ553" s="136" t="s">
        <v>941</v>
      </c>
      <c r="BK553" s="136" t="s">
        <v>941</v>
      </c>
      <c r="BL553" s="136" t="s">
        <v>941</v>
      </c>
      <c r="BM553" s="136" t="s">
        <v>941</v>
      </c>
      <c r="BN553" s="136" t="s">
        <v>941</v>
      </c>
      <c r="BO553" s="136" t="s">
        <v>941</v>
      </c>
      <c r="BP553" s="136" t="s">
        <v>941</v>
      </c>
      <c r="BQ553" s="136" t="s">
        <v>941</v>
      </c>
      <c r="BR553" s="136" t="s">
        <v>941</v>
      </c>
      <c r="BS553" s="136" t="s">
        <v>941</v>
      </c>
      <c r="BT553" s="136" t="s">
        <v>941</v>
      </c>
      <c r="BU553" s="136" t="s">
        <v>941</v>
      </c>
      <c r="BV553" s="136" t="s">
        <v>941</v>
      </c>
      <c r="BW553" s="136" t="s">
        <v>941</v>
      </c>
      <c r="BX553" s="136" t="s">
        <v>941</v>
      </c>
      <c r="BY553" s="136" t="s">
        <v>941</v>
      </c>
      <c r="BZ553" s="136" t="s">
        <v>941</v>
      </c>
      <c r="CA553" s="136" t="s">
        <v>941</v>
      </c>
      <c r="CB553" s="136" t="s">
        <v>948</v>
      </c>
      <c r="CC553" s="136" t="s">
        <v>948</v>
      </c>
      <c r="CD553" s="136" t="s">
        <v>941</v>
      </c>
      <c r="CE553" s="136" t="s">
        <v>948</v>
      </c>
      <c r="CF553" s="136" t="s">
        <v>941</v>
      </c>
      <c r="CG553" s="136" t="s">
        <v>948</v>
      </c>
      <c r="CH553" s="136" t="s">
        <v>948</v>
      </c>
      <c r="CI553" s="136" t="s">
        <v>941</v>
      </c>
      <c r="CJ553" s="136" t="s">
        <v>941</v>
      </c>
      <c r="CK553" s="136" t="s">
        <v>941</v>
      </c>
      <c r="CL553" s="136" t="s">
        <v>941</v>
      </c>
      <c r="CM553" s="136" t="s">
        <v>941</v>
      </c>
      <c r="CN553" s="136" t="s">
        <v>948</v>
      </c>
      <c r="CO553" s="136" t="s">
        <v>540</v>
      </c>
      <c r="CP553" s="136" t="s">
        <v>948</v>
      </c>
      <c r="CQ553" s="136" t="s">
        <v>941</v>
      </c>
      <c r="CR553" s="136" t="s">
        <v>941</v>
      </c>
      <c r="CS553" s="136" t="s">
        <v>941</v>
      </c>
      <c r="CT553" s="136" t="s">
        <v>941</v>
      </c>
      <c r="CU553" s="136" t="s">
        <v>941</v>
      </c>
      <c r="CV553" s="136" t="s">
        <v>941</v>
      </c>
      <c r="CW553" s="136" t="s">
        <v>941</v>
      </c>
      <c r="CX553" s="136" t="s">
        <v>941</v>
      </c>
      <c r="CY553" s="136" t="s">
        <v>941</v>
      </c>
      <c r="CZ553" s="136" t="s">
        <v>941</v>
      </c>
      <c r="DA553" s="136" t="s">
        <v>941</v>
      </c>
      <c r="DB553" s="136" t="s">
        <v>941</v>
      </c>
      <c r="DC553" s="136" t="s">
        <v>941</v>
      </c>
      <c r="DD553" s="136" t="s">
        <v>941</v>
      </c>
      <c r="DE553" s="136" t="s">
        <v>941</v>
      </c>
      <c r="DF553" s="136" t="s">
        <v>941</v>
      </c>
      <c r="DG553" s="136" t="s">
        <v>941</v>
      </c>
      <c r="DH553" s="136" t="s">
        <v>941</v>
      </c>
      <c r="DI553" s="136" t="s">
        <v>941</v>
      </c>
      <c r="DJ553" s="136" t="s">
        <v>1692</v>
      </c>
      <c r="DK553" s="137">
        <v>43110.642870370371</v>
      </c>
      <c r="DL553" s="136" t="s">
        <v>1692</v>
      </c>
      <c r="DM553" s="137">
        <v>43110.642870370371</v>
      </c>
      <c r="DN553" s="133">
        <v>42412.514814814815</v>
      </c>
      <c r="DO553" s="132" t="s">
        <v>1111</v>
      </c>
      <c r="DP553" s="133">
        <v>42412.514814814815</v>
      </c>
    </row>
    <row r="554" spans="1:120" ht="72.5" x14ac:dyDescent="0.35">
      <c r="A554" s="135">
        <v>556</v>
      </c>
      <c r="B554" s="136" t="s">
        <v>13815</v>
      </c>
      <c r="C554" s="135">
        <v>253</v>
      </c>
      <c r="D554" s="135" t="b">
        <v>1</v>
      </c>
      <c r="E554" s="136" t="s">
        <v>941</v>
      </c>
      <c r="F554" s="136" t="s">
        <v>3071</v>
      </c>
      <c r="G554" s="136" t="s">
        <v>1158</v>
      </c>
      <c r="H554" s="136" t="s">
        <v>3072</v>
      </c>
      <c r="I554" s="136" t="s">
        <v>14019</v>
      </c>
      <c r="J554" s="136" t="s">
        <v>3071</v>
      </c>
      <c r="K554" s="136" t="s">
        <v>941</v>
      </c>
      <c r="L554" s="136" t="s">
        <v>3072</v>
      </c>
      <c r="M554" s="136" t="s">
        <v>3073</v>
      </c>
      <c r="N554" s="136" t="s">
        <v>3074</v>
      </c>
      <c r="O554" s="136" t="s">
        <v>14063</v>
      </c>
      <c r="P554" s="136" t="s">
        <v>14064</v>
      </c>
      <c r="Q554" s="136" t="s">
        <v>3075</v>
      </c>
      <c r="R554" s="136" t="s">
        <v>948</v>
      </c>
      <c r="S554" s="136" t="s">
        <v>14065</v>
      </c>
      <c r="T554" s="136" t="s">
        <v>14066</v>
      </c>
      <c r="U554" s="136" t="s">
        <v>14067</v>
      </c>
      <c r="V554" s="136" t="s">
        <v>948</v>
      </c>
      <c r="W554" s="136" t="s">
        <v>948</v>
      </c>
      <c r="X554" s="136" t="s">
        <v>948</v>
      </c>
      <c r="Y554" s="136" t="s">
        <v>948</v>
      </c>
      <c r="Z554" s="136" t="s">
        <v>948</v>
      </c>
      <c r="AA554" s="136" t="s">
        <v>14068</v>
      </c>
      <c r="AB554" s="136" t="s">
        <v>14068</v>
      </c>
      <c r="AC554" s="136" t="s">
        <v>948</v>
      </c>
      <c r="AD554" s="136" t="s">
        <v>14068</v>
      </c>
      <c r="AE554" s="136" t="s">
        <v>14069</v>
      </c>
      <c r="AF554" s="136" t="s">
        <v>14070</v>
      </c>
      <c r="AG554" s="136" t="s">
        <v>3076</v>
      </c>
      <c r="AH554" s="136" t="s">
        <v>14071</v>
      </c>
      <c r="AI554" s="136" t="s">
        <v>948</v>
      </c>
      <c r="AJ554" s="136" t="s">
        <v>948</v>
      </c>
      <c r="AK554" s="136" t="s">
        <v>948</v>
      </c>
      <c r="AL554" s="136" t="s">
        <v>941</v>
      </c>
      <c r="AM554" s="136" t="s">
        <v>14071</v>
      </c>
      <c r="AN554" s="136" t="s">
        <v>941</v>
      </c>
      <c r="AO554" s="136" t="s">
        <v>941</v>
      </c>
      <c r="AP554" s="136" t="s">
        <v>941</v>
      </c>
      <c r="AQ554" s="136" t="s">
        <v>941</v>
      </c>
      <c r="AR554" s="136" t="s">
        <v>941</v>
      </c>
      <c r="AS554" s="136" t="s">
        <v>941</v>
      </c>
      <c r="AT554" s="136" t="s">
        <v>941</v>
      </c>
      <c r="AU554" s="136" t="s">
        <v>941</v>
      </c>
      <c r="AV554" s="136" t="s">
        <v>941</v>
      </c>
      <c r="AW554" s="136" t="s">
        <v>941</v>
      </c>
      <c r="AX554" s="136" t="s">
        <v>941</v>
      </c>
      <c r="AY554" s="136" t="s">
        <v>941</v>
      </c>
      <c r="AZ554" s="136" t="s">
        <v>941</v>
      </c>
      <c r="BA554" s="136" t="s">
        <v>941</v>
      </c>
      <c r="BB554" s="136" t="s">
        <v>941</v>
      </c>
      <c r="BC554" s="136" t="s">
        <v>941</v>
      </c>
      <c r="BD554" s="136" t="s">
        <v>941</v>
      </c>
      <c r="BE554" s="136" t="s">
        <v>941</v>
      </c>
      <c r="BF554" s="136" t="s">
        <v>941</v>
      </c>
      <c r="BG554" s="136" t="s">
        <v>941</v>
      </c>
      <c r="BH554" s="136" t="s">
        <v>941</v>
      </c>
      <c r="BI554" s="136" t="s">
        <v>941</v>
      </c>
      <c r="BJ554" s="136" t="s">
        <v>941</v>
      </c>
      <c r="BK554" s="136" t="s">
        <v>14072</v>
      </c>
      <c r="BL554" s="136" t="s">
        <v>941</v>
      </c>
      <c r="BM554" s="136" t="s">
        <v>941</v>
      </c>
      <c r="BN554" s="136" t="s">
        <v>941</v>
      </c>
      <c r="BO554" s="136" t="s">
        <v>941</v>
      </c>
      <c r="BP554" s="136" t="s">
        <v>941</v>
      </c>
      <c r="BQ554" s="136" t="s">
        <v>941</v>
      </c>
      <c r="BR554" s="136" t="s">
        <v>941</v>
      </c>
      <c r="BS554" s="136" t="s">
        <v>941</v>
      </c>
      <c r="BT554" s="136" t="s">
        <v>941</v>
      </c>
      <c r="BU554" s="136" t="s">
        <v>941</v>
      </c>
      <c r="BV554" s="136" t="s">
        <v>941</v>
      </c>
      <c r="BW554" s="136" t="s">
        <v>941</v>
      </c>
      <c r="BX554" s="136" t="s">
        <v>941</v>
      </c>
      <c r="BY554" s="136" t="s">
        <v>941</v>
      </c>
      <c r="BZ554" s="136" t="s">
        <v>941</v>
      </c>
      <c r="CA554" s="136" t="s">
        <v>941</v>
      </c>
      <c r="CB554" s="136" t="s">
        <v>14072</v>
      </c>
      <c r="CC554" s="136" t="s">
        <v>948</v>
      </c>
      <c r="CD554" s="136" t="s">
        <v>941</v>
      </c>
      <c r="CE554" s="136" t="s">
        <v>948</v>
      </c>
      <c r="CF554" s="136" t="s">
        <v>941</v>
      </c>
      <c r="CG554" s="136" t="s">
        <v>948</v>
      </c>
      <c r="CH554" s="136" t="s">
        <v>1227</v>
      </c>
      <c r="CI554" s="136" t="s">
        <v>14073</v>
      </c>
      <c r="CJ554" s="136" t="s">
        <v>941</v>
      </c>
      <c r="CK554" s="136" t="s">
        <v>941</v>
      </c>
      <c r="CL554" s="136" t="s">
        <v>941</v>
      </c>
      <c r="CM554" s="136" t="s">
        <v>14073</v>
      </c>
      <c r="CN554" s="136" t="s">
        <v>14073</v>
      </c>
      <c r="CO554" s="136" t="s">
        <v>14074</v>
      </c>
      <c r="CP554" s="136" t="s">
        <v>948</v>
      </c>
      <c r="CQ554" s="136" t="s">
        <v>941</v>
      </c>
      <c r="CR554" s="136" t="s">
        <v>941</v>
      </c>
      <c r="CS554" s="136" t="s">
        <v>941</v>
      </c>
      <c r="CT554" s="136" t="s">
        <v>941</v>
      </c>
      <c r="CU554" s="136" t="s">
        <v>941</v>
      </c>
      <c r="CV554" s="136" t="s">
        <v>941</v>
      </c>
      <c r="CW554" s="136" t="s">
        <v>941</v>
      </c>
      <c r="CX554" s="136" t="s">
        <v>941</v>
      </c>
      <c r="CY554" s="136" t="s">
        <v>941</v>
      </c>
      <c r="CZ554" s="136" t="s">
        <v>941</v>
      </c>
      <c r="DA554" s="136" t="s">
        <v>941</v>
      </c>
      <c r="DB554" s="136" t="s">
        <v>941</v>
      </c>
      <c r="DC554" s="136" t="s">
        <v>941</v>
      </c>
      <c r="DD554" s="136" t="s">
        <v>941</v>
      </c>
      <c r="DE554" s="136" t="s">
        <v>941</v>
      </c>
      <c r="DF554" s="136" t="s">
        <v>941</v>
      </c>
      <c r="DG554" s="136" t="s">
        <v>941</v>
      </c>
      <c r="DH554" s="136" t="s">
        <v>941</v>
      </c>
      <c r="DI554" s="136" t="s">
        <v>941</v>
      </c>
      <c r="DJ554" s="136" t="s">
        <v>1353</v>
      </c>
      <c r="DK554" s="137">
        <v>43110.673078703701</v>
      </c>
      <c r="DL554" s="136" t="s">
        <v>1353</v>
      </c>
      <c r="DM554" s="137">
        <v>43110.673078703701</v>
      </c>
      <c r="DN554" s="133">
        <v>42412.514837962961</v>
      </c>
      <c r="DO554" s="132" t="s">
        <v>1111</v>
      </c>
      <c r="DP554" s="133">
        <v>42412.514837962961</v>
      </c>
    </row>
    <row r="555" spans="1:120" ht="58" x14ac:dyDescent="0.35">
      <c r="A555" s="135">
        <v>557</v>
      </c>
      <c r="B555" s="136" t="s">
        <v>13815</v>
      </c>
      <c r="C555" s="135">
        <v>73</v>
      </c>
      <c r="D555" s="135" t="b">
        <v>1</v>
      </c>
      <c r="E555" s="136" t="s">
        <v>941</v>
      </c>
      <c r="F555" s="136" t="s">
        <v>3404</v>
      </c>
      <c r="G555" s="136" t="s">
        <v>1064</v>
      </c>
      <c r="H555" s="136" t="s">
        <v>1331</v>
      </c>
      <c r="I555" s="136" t="s">
        <v>14075</v>
      </c>
      <c r="J555" s="136" t="s">
        <v>3405</v>
      </c>
      <c r="K555" s="136" t="s">
        <v>941</v>
      </c>
      <c r="L555" s="136" t="s">
        <v>1331</v>
      </c>
      <c r="M555" s="136" t="s">
        <v>1333</v>
      </c>
      <c r="N555" s="136" t="s">
        <v>1334</v>
      </c>
      <c r="O555" s="136" t="s">
        <v>14076</v>
      </c>
      <c r="P555" s="136" t="s">
        <v>14077</v>
      </c>
      <c r="Q555" s="136" t="s">
        <v>14078</v>
      </c>
      <c r="R555" s="136" t="s">
        <v>948</v>
      </c>
      <c r="S555" s="136" t="s">
        <v>14079</v>
      </c>
      <c r="T555" s="136" t="s">
        <v>14080</v>
      </c>
      <c r="U555" s="136" t="s">
        <v>14081</v>
      </c>
      <c r="V555" s="136" t="s">
        <v>948</v>
      </c>
      <c r="W555" s="136" t="s">
        <v>948</v>
      </c>
      <c r="X555" s="136" t="s">
        <v>948</v>
      </c>
      <c r="Y555" s="136" t="s">
        <v>14082</v>
      </c>
      <c r="Z555" s="136" t="s">
        <v>14083</v>
      </c>
      <c r="AA555" s="136" t="s">
        <v>948</v>
      </c>
      <c r="AB555" s="136" t="s">
        <v>14084</v>
      </c>
      <c r="AC555" s="136" t="s">
        <v>948</v>
      </c>
      <c r="AD555" s="136" t="s">
        <v>14084</v>
      </c>
      <c r="AE555" s="136" t="s">
        <v>14085</v>
      </c>
      <c r="AF555" s="136" t="s">
        <v>14086</v>
      </c>
      <c r="AG555" s="136" t="s">
        <v>1308</v>
      </c>
      <c r="AH555" s="136" t="s">
        <v>14087</v>
      </c>
      <c r="AI555" s="136" t="s">
        <v>948</v>
      </c>
      <c r="AJ555" s="136" t="s">
        <v>948</v>
      </c>
      <c r="AK555" s="136" t="s">
        <v>948</v>
      </c>
      <c r="AL555" s="136" t="s">
        <v>941</v>
      </c>
      <c r="AM555" s="136" t="s">
        <v>14087</v>
      </c>
      <c r="AN555" s="136" t="s">
        <v>941</v>
      </c>
      <c r="AO555" s="136" t="s">
        <v>941</v>
      </c>
      <c r="AP555" s="136" t="s">
        <v>941</v>
      </c>
      <c r="AQ555" s="136" t="s">
        <v>941</v>
      </c>
      <c r="AR555" s="136" t="s">
        <v>941</v>
      </c>
      <c r="AS555" s="136" t="s">
        <v>941</v>
      </c>
      <c r="AT555" s="136" t="s">
        <v>941</v>
      </c>
      <c r="AU555" s="136" t="s">
        <v>941</v>
      </c>
      <c r="AV555" s="136" t="s">
        <v>941</v>
      </c>
      <c r="AW555" s="136" t="s">
        <v>941</v>
      </c>
      <c r="AX555" s="136" t="s">
        <v>941</v>
      </c>
      <c r="AY555" s="136" t="s">
        <v>941</v>
      </c>
      <c r="AZ555" s="136" t="s">
        <v>941</v>
      </c>
      <c r="BA555" s="136" t="s">
        <v>941</v>
      </c>
      <c r="BB555" s="136" t="s">
        <v>941</v>
      </c>
      <c r="BC555" s="136" t="s">
        <v>941</v>
      </c>
      <c r="BD555" s="136" t="s">
        <v>941</v>
      </c>
      <c r="BE555" s="136" t="s">
        <v>941</v>
      </c>
      <c r="BF555" s="136" t="s">
        <v>941</v>
      </c>
      <c r="BG555" s="136" t="s">
        <v>941</v>
      </c>
      <c r="BH555" s="136" t="s">
        <v>941</v>
      </c>
      <c r="BI555" s="136" t="s">
        <v>941</v>
      </c>
      <c r="BJ555" s="136" t="s">
        <v>941</v>
      </c>
      <c r="BK555" s="136" t="s">
        <v>941</v>
      </c>
      <c r="BL555" s="136" t="s">
        <v>941</v>
      </c>
      <c r="BM555" s="136" t="s">
        <v>941</v>
      </c>
      <c r="BN555" s="136" t="s">
        <v>941</v>
      </c>
      <c r="BO555" s="136" t="s">
        <v>941</v>
      </c>
      <c r="BP555" s="136" t="s">
        <v>941</v>
      </c>
      <c r="BQ555" s="136" t="s">
        <v>941</v>
      </c>
      <c r="BR555" s="136" t="s">
        <v>941</v>
      </c>
      <c r="BS555" s="136" t="s">
        <v>941</v>
      </c>
      <c r="BT555" s="136" t="s">
        <v>941</v>
      </c>
      <c r="BU555" s="136" t="s">
        <v>941</v>
      </c>
      <c r="BV555" s="136" t="s">
        <v>941</v>
      </c>
      <c r="BW555" s="136" t="s">
        <v>941</v>
      </c>
      <c r="BX555" s="136" t="s">
        <v>941</v>
      </c>
      <c r="BY555" s="136" t="s">
        <v>941</v>
      </c>
      <c r="BZ555" s="136" t="s">
        <v>941</v>
      </c>
      <c r="CA555" s="136" t="s">
        <v>941</v>
      </c>
      <c r="CB555" s="136" t="s">
        <v>948</v>
      </c>
      <c r="CC555" s="136" t="s">
        <v>948</v>
      </c>
      <c r="CD555" s="136" t="s">
        <v>941</v>
      </c>
      <c r="CE555" s="136" t="s">
        <v>948</v>
      </c>
      <c r="CF555" s="136" t="s">
        <v>941</v>
      </c>
      <c r="CG555" s="136" t="s">
        <v>948</v>
      </c>
      <c r="CH555" s="136" t="s">
        <v>948</v>
      </c>
      <c r="CI555" s="136" t="s">
        <v>941</v>
      </c>
      <c r="CJ555" s="136" t="s">
        <v>941</v>
      </c>
      <c r="CK555" s="136" t="s">
        <v>941</v>
      </c>
      <c r="CL555" s="136" t="s">
        <v>941</v>
      </c>
      <c r="CM555" s="136" t="s">
        <v>941</v>
      </c>
      <c r="CN555" s="136" t="s">
        <v>948</v>
      </c>
      <c r="CO555" s="136" t="s">
        <v>540</v>
      </c>
      <c r="CP555" s="136" t="s">
        <v>948</v>
      </c>
      <c r="CQ555" s="136" t="s">
        <v>941</v>
      </c>
      <c r="CR555" s="136" t="s">
        <v>941</v>
      </c>
      <c r="CS555" s="136" t="s">
        <v>941</v>
      </c>
      <c r="CT555" s="136" t="s">
        <v>941</v>
      </c>
      <c r="CU555" s="136" t="s">
        <v>941</v>
      </c>
      <c r="CV555" s="136" t="s">
        <v>941</v>
      </c>
      <c r="CW555" s="136" t="s">
        <v>941</v>
      </c>
      <c r="CX555" s="136" t="s">
        <v>941</v>
      </c>
      <c r="CY555" s="136" t="s">
        <v>941</v>
      </c>
      <c r="CZ555" s="136" t="s">
        <v>941</v>
      </c>
      <c r="DA555" s="136" t="s">
        <v>941</v>
      </c>
      <c r="DB555" s="136" t="s">
        <v>941</v>
      </c>
      <c r="DC555" s="136" t="s">
        <v>941</v>
      </c>
      <c r="DD555" s="136" t="s">
        <v>941</v>
      </c>
      <c r="DE555" s="136" t="s">
        <v>941</v>
      </c>
      <c r="DF555" s="136" t="s">
        <v>941</v>
      </c>
      <c r="DG555" s="136" t="s">
        <v>941</v>
      </c>
      <c r="DH555" s="136" t="s">
        <v>941</v>
      </c>
      <c r="DI555" s="136" t="s">
        <v>941</v>
      </c>
      <c r="DJ555" s="136" t="s">
        <v>1692</v>
      </c>
      <c r="DK555" s="137">
        <v>43111.427800925929</v>
      </c>
      <c r="DL555" s="136" t="s">
        <v>1692</v>
      </c>
      <c r="DM555" s="137">
        <v>43111.427800925929</v>
      </c>
      <c r="DN555" s="133">
        <v>42412.521932870368</v>
      </c>
      <c r="DO555" s="132" t="s">
        <v>1111</v>
      </c>
      <c r="DP555" s="133">
        <v>42412.523217592592</v>
      </c>
    </row>
    <row r="556" spans="1:120" ht="101.5" x14ac:dyDescent="0.35">
      <c r="A556" s="135">
        <v>558</v>
      </c>
      <c r="B556" s="136" t="s">
        <v>13815</v>
      </c>
      <c r="C556" s="135">
        <v>47</v>
      </c>
      <c r="D556" s="135" t="b">
        <v>1</v>
      </c>
      <c r="E556" s="136" t="s">
        <v>941</v>
      </c>
      <c r="F556" s="136" t="s">
        <v>2338</v>
      </c>
      <c r="G556" s="136" t="s">
        <v>943</v>
      </c>
      <c r="H556" s="136" t="s">
        <v>14088</v>
      </c>
      <c r="I556" s="136" t="s">
        <v>13949</v>
      </c>
      <c r="J556" s="136" t="s">
        <v>14089</v>
      </c>
      <c r="K556" s="136" t="s">
        <v>941</v>
      </c>
      <c r="L556" s="136" t="s">
        <v>14088</v>
      </c>
      <c r="M556" s="136" t="s">
        <v>14090</v>
      </c>
      <c r="N556" s="136" t="s">
        <v>2342</v>
      </c>
      <c r="O556" s="136" t="s">
        <v>14091</v>
      </c>
      <c r="P556" s="136" t="s">
        <v>14092</v>
      </c>
      <c r="Q556" s="136" t="s">
        <v>948</v>
      </c>
      <c r="R556" s="136" t="s">
        <v>948</v>
      </c>
      <c r="S556" s="136" t="s">
        <v>14093</v>
      </c>
      <c r="T556" s="136" t="s">
        <v>14094</v>
      </c>
      <c r="U556" s="136" t="s">
        <v>14095</v>
      </c>
      <c r="V556" s="136" t="s">
        <v>14096</v>
      </c>
      <c r="W556" s="136" t="s">
        <v>14097</v>
      </c>
      <c r="X556" s="136" t="s">
        <v>14098</v>
      </c>
      <c r="Y556" s="136" t="s">
        <v>14099</v>
      </c>
      <c r="Z556" s="136" t="s">
        <v>14100</v>
      </c>
      <c r="AA556" s="136" t="s">
        <v>948</v>
      </c>
      <c r="AB556" s="136" t="s">
        <v>14101</v>
      </c>
      <c r="AC556" s="136" t="s">
        <v>948</v>
      </c>
      <c r="AD556" s="136" t="s">
        <v>14101</v>
      </c>
      <c r="AE556" s="136" t="s">
        <v>14102</v>
      </c>
      <c r="AF556" s="136" t="s">
        <v>14103</v>
      </c>
      <c r="AG556" s="136" t="s">
        <v>1443</v>
      </c>
      <c r="AH556" s="136" t="s">
        <v>14104</v>
      </c>
      <c r="AI556" s="136" t="s">
        <v>14105</v>
      </c>
      <c r="AJ556" s="136" t="s">
        <v>948</v>
      </c>
      <c r="AK556" s="136" t="s">
        <v>948</v>
      </c>
      <c r="AL556" s="136" t="s">
        <v>941</v>
      </c>
      <c r="AM556" s="136" t="s">
        <v>14106</v>
      </c>
      <c r="AN556" s="136" t="s">
        <v>941</v>
      </c>
      <c r="AO556" s="136" t="s">
        <v>941</v>
      </c>
      <c r="AP556" s="136" t="s">
        <v>941</v>
      </c>
      <c r="AQ556" s="136" t="s">
        <v>941</v>
      </c>
      <c r="AR556" s="136" t="s">
        <v>941</v>
      </c>
      <c r="AS556" s="136" t="s">
        <v>941</v>
      </c>
      <c r="AT556" s="136" t="s">
        <v>941</v>
      </c>
      <c r="AU556" s="136" t="s">
        <v>941</v>
      </c>
      <c r="AV556" s="136" t="s">
        <v>941</v>
      </c>
      <c r="AW556" s="136" t="s">
        <v>941</v>
      </c>
      <c r="AX556" s="136" t="s">
        <v>941</v>
      </c>
      <c r="AY556" s="136" t="s">
        <v>941</v>
      </c>
      <c r="AZ556" s="136" t="s">
        <v>941</v>
      </c>
      <c r="BA556" s="136" t="s">
        <v>941</v>
      </c>
      <c r="BB556" s="136" t="s">
        <v>941</v>
      </c>
      <c r="BC556" s="136" t="s">
        <v>941</v>
      </c>
      <c r="BD556" s="136" t="s">
        <v>941</v>
      </c>
      <c r="BE556" s="136" t="s">
        <v>941</v>
      </c>
      <c r="BF556" s="136" t="s">
        <v>941</v>
      </c>
      <c r="BG556" s="136" t="s">
        <v>941</v>
      </c>
      <c r="BH556" s="136" t="s">
        <v>941</v>
      </c>
      <c r="BI556" s="136" t="s">
        <v>941</v>
      </c>
      <c r="BJ556" s="136" t="s">
        <v>941</v>
      </c>
      <c r="BK556" s="136" t="s">
        <v>2184</v>
      </c>
      <c r="BL556" s="136" t="s">
        <v>941</v>
      </c>
      <c r="BM556" s="136" t="s">
        <v>941</v>
      </c>
      <c r="BN556" s="136" t="s">
        <v>941</v>
      </c>
      <c r="BO556" s="136" t="s">
        <v>941</v>
      </c>
      <c r="BP556" s="136" t="s">
        <v>941</v>
      </c>
      <c r="BQ556" s="136" t="s">
        <v>941</v>
      </c>
      <c r="BR556" s="136" t="s">
        <v>941</v>
      </c>
      <c r="BS556" s="136" t="s">
        <v>941</v>
      </c>
      <c r="BT556" s="136" t="s">
        <v>941</v>
      </c>
      <c r="BU556" s="136" t="s">
        <v>941</v>
      </c>
      <c r="BV556" s="136" t="s">
        <v>941</v>
      </c>
      <c r="BW556" s="136" t="s">
        <v>941</v>
      </c>
      <c r="BX556" s="136" t="s">
        <v>941</v>
      </c>
      <c r="BY556" s="136" t="s">
        <v>941</v>
      </c>
      <c r="BZ556" s="136" t="s">
        <v>941</v>
      </c>
      <c r="CA556" s="136" t="s">
        <v>941</v>
      </c>
      <c r="CB556" s="136" t="s">
        <v>2184</v>
      </c>
      <c r="CC556" s="136" t="s">
        <v>948</v>
      </c>
      <c r="CD556" s="136" t="s">
        <v>941</v>
      </c>
      <c r="CE556" s="136" t="s">
        <v>948</v>
      </c>
      <c r="CF556" s="136" t="s">
        <v>941</v>
      </c>
      <c r="CG556" s="136" t="s">
        <v>948</v>
      </c>
      <c r="CH556" s="136" t="s">
        <v>1227</v>
      </c>
      <c r="CI556" s="136" t="s">
        <v>14107</v>
      </c>
      <c r="CJ556" s="136" t="s">
        <v>941</v>
      </c>
      <c r="CK556" s="136" t="s">
        <v>941</v>
      </c>
      <c r="CL556" s="136" t="s">
        <v>941</v>
      </c>
      <c r="CM556" s="136" t="s">
        <v>14107</v>
      </c>
      <c r="CN556" s="136" t="s">
        <v>14107</v>
      </c>
      <c r="CO556" s="136" t="s">
        <v>14108</v>
      </c>
      <c r="CP556" s="136" t="s">
        <v>948</v>
      </c>
      <c r="CQ556" s="136" t="s">
        <v>941</v>
      </c>
      <c r="CR556" s="136" t="s">
        <v>941</v>
      </c>
      <c r="CS556" s="136" t="s">
        <v>941</v>
      </c>
      <c r="CT556" s="136" t="s">
        <v>941</v>
      </c>
      <c r="CU556" s="136" t="s">
        <v>941</v>
      </c>
      <c r="CV556" s="136" t="s">
        <v>941</v>
      </c>
      <c r="CW556" s="136" t="s">
        <v>941</v>
      </c>
      <c r="CX556" s="136" t="s">
        <v>941</v>
      </c>
      <c r="CY556" s="136" t="s">
        <v>941</v>
      </c>
      <c r="CZ556" s="136" t="s">
        <v>941</v>
      </c>
      <c r="DA556" s="136" t="s">
        <v>941</v>
      </c>
      <c r="DB556" s="136" t="s">
        <v>941</v>
      </c>
      <c r="DC556" s="136" t="s">
        <v>941</v>
      </c>
      <c r="DD556" s="136" t="s">
        <v>941</v>
      </c>
      <c r="DE556" s="136" t="s">
        <v>941</v>
      </c>
      <c r="DF556" s="136" t="s">
        <v>941</v>
      </c>
      <c r="DG556" s="136" t="s">
        <v>941</v>
      </c>
      <c r="DH556" s="136" t="s">
        <v>941</v>
      </c>
      <c r="DI556" s="136" t="s">
        <v>941</v>
      </c>
      <c r="DJ556" s="136" t="s">
        <v>1692</v>
      </c>
      <c r="DK556" s="137">
        <v>43111.457395833335</v>
      </c>
      <c r="DL556" s="136" t="s">
        <v>1692</v>
      </c>
      <c r="DM556" s="137">
        <v>43111.457395833335</v>
      </c>
      <c r="DN556" s="133">
        <v>42412.522048611114</v>
      </c>
      <c r="DO556" s="132" t="s">
        <v>1111</v>
      </c>
      <c r="DP556" s="133">
        <v>42412.523321759261</v>
      </c>
    </row>
    <row r="557" spans="1:120" ht="43.5" x14ac:dyDescent="0.35">
      <c r="A557" s="135">
        <v>559</v>
      </c>
      <c r="B557" s="136" t="s">
        <v>13815</v>
      </c>
      <c r="C557" s="135">
        <v>166</v>
      </c>
      <c r="D557" s="135" t="b">
        <v>1</v>
      </c>
      <c r="E557" s="136" t="s">
        <v>941</v>
      </c>
      <c r="F557" s="136" t="s">
        <v>3612</v>
      </c>
      <c r="G557" s="136" t="s">
        <v>2410</v>
      </c>
      <c r="H557" s="136" t="s">
        <v>2527</v>
      </c>
      <c r="I557" s="136" t="s">
        <v>14075</v>
      </c>
      <c r="J557" s="136" t="s">
        <v>3612</v>
      </c>
      <c r="K557" s="136" t="s">
        <v>941</v>
      </c>
      <c r="L557" s="136" t="s">
        <v>2527</v>
      </c>
      <c r="M557" s="136" t="s">
        <v>14109</v>
      </c>
      <c r="N557" s="136" t="s">
        <v>3613</v>
      </c>
      <c r="O557" s="136" t="s">
        <v>14110</v>
      </c>
      <c r="P557" s="136" t="s">
        <v>14111</v>
      </c>
      <c r="Q557" s="136" t="s">
        <v>948</v>
      </c>
      <c r="R557" s="136" t="s">
        <v>948</v>
      </c>
      <c r="S557" s="136" t="s">
        <v>14112</v>
      </c>
      <c r="T557" s="136" t="s">
        <v>14113</v>
      </c>
      <c r="U557" s="136" t="s">
        <v>14114</v>
      </c>
      <c r="V557" s="136" t="s">
        <v>14115</v>
      </c>
      <c r="W557" s="136" t="s">
        <v>3614</v>
      </c>
      <c r="X557" s="136" t="s">
        <v>14116</v>
      </c>
      <c r="Y557" s="136" t="s">
        <v>14117</v>
      </c>
      <c r="Z557" s="136" t="s">
        <v>14118</v>
      </c>
      <c r="AA557" s="136" t="s">
        <v>948</v>
      </c>
      <c r="AB557" s="136" t="s">
        <v>14119</v>
      </c>
      <c r="AC557" s="136" t="s">
        <v>3614</v>
      </c>
      <c r="AD557" s="136" t="s">
        <v>14120</v>
      </c>
      <c r="AE557" s="136" t="s">
        <v>14121</v>
      </c>
      <c r="AF557" s="136" t="s">
        <v>14122</v>
      </c>
      <c r="AG557" s="136" t="s">
        <v>1352</v>
      </c>
      <c r="AH557" s="136" t="s">
        <v>14123</v>
      </c>
      <c r="AI557" s="136" t="s">
        <v>948</v>
      </c>
      <c r="AJ557" s="136" t="s">
        <v>2005</v>
      </c>
      <c r="AK557" s="136" t="s">
        <v>948</v>
      </c>
      <c r="AL557" s="136" t="s">
        <v>941</v>
      </c>
      <c r="AM557" s="136" t="s">
        <v>14124</v>
      </c>
      <c r="AN557" s="136" t="s">
        <v>941</v>
      </c>
      <c r="AO557" s="136" t="s">
        <v>941</v>
      </c>
      <c r="AP557" s="136" t="s">
        <v>941</v>
      </c>
      <c r="AQ557" s="136" t="s">
        <v>941</v>
      </c>
      <c r="AR557" s="136" t="s">
        <v>941</v>
      </c>
      <c r="AS557" s="136" t="s">
        <v>941</v>
      </c>
      <c r="AT557" s="136" t="s">
        <v>941</v>
      </c>
      <c r="AU557" s="136" t="s">
        <v>941</v>
      </c>
      <c r="AV557" s="136" t="s">
        <v>941</v>
      </c>
      <c r="AW557" s="136" t="s">
        <v>941</v>
      </c>
      <c r="AX557" s="136" t="s">
        <v>941</v>
      </c>
      <c r="AY557" s="136" t="s">
        <v>941</v>
      </c>
      <c r="AZ557" s="136" t="s">
        <v>941</v>
      </c>
      <c r="BA557" s="136" t="s">
        <v>941</v>
      </c>
      <c r="BB557" s="136" t="s">
        <v>941</v>
      </c>
      <c r="BC557" s="136" t="s">
        <v>941</v>
      </c>
      <c r="BD557" s="136" t="s">
        <v>941</v>
      </c>
      <c r="BE557" s="136" t="s">
        <v>941</v>
      </c>
      <c r="BF557" s="136" t="s">
        <v>941</v>
      </c>
      <c r="BG557" s="136" t="s">
        <v>941</v>
      </c>
      <c r="BH557" s="136" t="s">
        <v>941</v>
      </c>
      <c r="BI557" s="136" t="s">
        <v>941</v>
      </c>
      <c r="BJ557" s="136" t="s">
        <v>941</v>
      </c>
      <c r="BK557" s="136" t="s">
        <v>941</v>
      </c>
      <c r="BL557" s="136" t="s">
        <v>941</v>
      </c>
      <c r="BM557" s="136" t="s">
        <v>941</v>
      </c>
      <c r="BN557" s="136" t="s">
        <v>941</v>
      </c>
      <c r="BO557" s="136" t="s">
        <v>941</v>
      </c>
      <c r="BP557" s="136" t="s">
        <v>941</v>
      </c>
      <c r="BQ557" s="136" t="s">
        <v>941</v>
      </c>
      <c r="BR557" s="136" t="s">
        <v>941</v>
      </c>
      <c r="BS557" s="136" t="s">
        <v>941</v>
      </c>
      <c r="BT557" s="136" t="s">
        <v>941</v>
      </c>
      <c r="BU557" s="136" t="s">
        <v>941</v>
      </c>
      <c r="BV557" s="136" t="s">
        <v>941</v>
      </c>
      <c r="BW557" s="136" t="s">
        <v>941</v>
      </c>
      <c r="BX557" s="136" t="s">
        <v>941</v>
      </c>
      <c r="BY557" s="136" t="s">
        <v>941</v>
      </c>
      <c r="BZ557" s="136" t="s">
        <v>941</v>
      </c>
      <c r="CA557" s="136" t="s">
        <v>941</v>
      </c>
      <c r="CB557" s="136" t="s">
        <v>948</v>
      </c>
      <c r="CC557" s="136" t="s">
        <v>948</v>
      </c>
      <c r="CD557" s="136" t="s">
        <v>941</v>
      </c>
      <c r="CE557" s="136" t="s">
        <v>948</v>
      </c>
      <c r="CF557" s="136" t="s">
        <v>941</v>
      </c>
      <c r="CG557" s="136" t="s">
        <v>948</v>
      </c>
      <c r="CH557" s="136" t="s">
        <v>948</v>
      </c>
      <c r="CI557" s="136" t="s">
        <v>941</v>
      </c>
      <c r="CJ557" s="136" t="s">
        <v>941</v>
      </c>
      <c r="CK557" s="136" t="s">
        <v>941</v>
      </c>
      <c r="CL557" s="136" t="s">
        <v>941</v>
      </c>
      <c r="CM557" s="136" t="s">
        <v>941</v>
      </c>
      <c r="CN557" s="136" t="s">
        <v>948</v>
      </c>
      <c r="CO557" s="136" t="s">
        <v>540</v>
      </c>
      <c r="CP557" s="136" t="s">
        <v>948</v>
      </c>
      <c r="CQ557" s="136" t="s">
        <v>941</v>
      </c>
      <c r="CR557" s="136" t="s">
        <v>941</v>
      </c>
      <c r="CS557" s="136" t="s">
        <v>941</v>
      </c>
      <c r="CT557" s="136" t="s">
        <v>941</v>
      </c>
      <c r="CU557" s="136" t="s">
        <v>941</v>
      </c>
      <c r="CV557" s="136" t="s">
        <v>941</v>
      </c>
      <c r="CW557" s="136" t="s">
        <v>941</v>
      </c>
      <c r="CX557" s="136" t="s">
        <v>941</v>
      </c>
      <c r="CY557" s="136" t="s">
        <v>941</v>
      </c>
      <c r="CZ557" s="136" t="s">
        <v>941</v>
      </c>
      <c r="DA557" s="136" t="s">
        <v>941</v>
      </c>
      <c r="DB557" s="136" t="s">
        <v>941</v>
      </c>
      <c r="DC557" s="136" t="s">
        <v>941</v>
      </c>
      <c r="DD557" s="136" t="s">
        <v>941</v>
      </c>
      <c r="DE557" s="136" t="s">
        <v>941</v>
      </c>
      <c r="DF557" s="136" t="s">
        <v>941</v>
      </c>
      <c r="DG557" s="136" t="s">
        <v>941</v>
      </c>
      <c r="DH557" s="136" t="s">
        <v>941</v>
      </c>
      <c r="DI557" s="136" t="s">
        <v>941</v>
      </c>
      <c r="DJ557" s="136" t="s">
        <v>1692</v>
      </c>
      <c r="DK557" s="137">
        <v>43111.508194444446</v>
      </c>
      <c r="DL557" s="136" t="s">
        <v>1692</v>
      </c>
      <c r="DM557" s="137">
        <v>43259.427268518521</v>
      </c>
      <c r="DN557" s="133">
        <v>42412.52207175926</v>
      </c>
      <c r="DO557" s="132" t="s">
        <v>1111</v>
      </c>
      <c r="DP557" s="133">
        <v>42412.523333333331</v>
      </c>
    </row>
    <row r="558" spans="1:120" ht="58" x14ac:dyDescent="0.35">
      <c r="A558" s="135">
        <v>560</v>
      </c>
      <c r="B558" s="136" t="s">
        <v>13815</v>
      </c>
      <c r="C558" s="135">
        <v>213</v>
      </c>
      <c r="D558" s="135" t="b">
        <v>1</v>
      </c>
      <c r="E558" s="136" t="s">
        <v>941</v>
      </c>
      <c r="F558" s="136" t="s">
        <v>4270</v>
      </c>
      <c r="G558" s="136" t="s">
        <v>2699</v>
      </c>
      <c r="H558" s="136" t="s">
        <v>13474</v>
      </c>
      <c r="I558" s="136" t="s">
        <v>13816</v>
      </c>
      <c r="J558" s="136" t="s">
        <v>4270</v>
      </c>
      <c r="K558" s="136" t="s">
        <v>941</v>
      </c>
      <c r="L558" s="136" t="s">
        <v>13474</v>
      </c>
      <c r="M558" s="136" t="s">
        <v>941</v>
      </c>
      <c r="N558" s="136" t="s">
        <v>4271</v>
      </c>
      <c r="O558" s="136" t="s">
        <v>14125</v>
      </c>
      <c r="P558" s="136" t="s">
        <v>14126</v>
      </c>
      <c r="Q558" s="136" t="s">
        <v>14127</v>
      </c>
      <c r="R558" s="136" t="s">
        <v>948</v>
      </c>
      <c r="S558" s="136" t="s">
        <v>14128</v>
      </c>
      <c r="T558" s="136" t="s">
        <v>14129</v>
      </c>
      <c r="U558" s="136" t="s">
        <v>14130</v>
      </c>
      <c r="V558" s="136" t="s">
        <v>948</v>
      </c>
      <c r="W558" s="136" t="s">
        <v>948</v>
      </c>
      <c r="X558" s="136" t="s">
        <v>948</v>
      </c>
      <c r="Y558" s="136" t="s">
        <v>14131</v>
      </c>
      <c r="Z558" s="136" t="s">
        <v>948</v>
      </c>
      <c r="AA558" s="136" t="s">
        <v>948</v>
      </c>
      <c r="AB558" s="136" t="s">
        <v>14131</v>
      </c>
      <c r="AC558" s="136" t="s">
        <v>948</v>
      </c>
      <c r="AD558" s="136" t="s">
        <v>14131</v>
      </c>
      <c r="AE558" s="136" t="s">
        <v>14132</v>
      </c>
      <c r="AF558" s="136" t="s">
        <v>14133</v>
      </c>
      <c r="AG558" s="136" t="s">
        <v>1632</v>
      </c>
      <c r="AH558" s="136" t="s">
        <v>14134</v>
      </c>
      <c r="AI558" s="136" t="s">
        <v>14135</v>
      </c>
      <c r="AJ558" s="136" t="s">
        <v>948</v>
      </c>
      <c r="AK558" s="136" t="s">
        <v>948</v>
      </c>
      <c r="AL558" s="136" t="s">
        <v>941</v>
      </c>
      <c r="AM558" s="136" t="s">
        <v>14136</v>
      </c>
      <c r="AN558" s="136" t="s">
        <v>941</v>
      </c>
      <c r="AO558" s="136" t="s">
        <v>941</v>
      </c>
      <c r="AP558" s="136" t="s">
        <v>941</v>
      </c>
      <c r="AQ558" s="136" t="s">
        <v>941</v>
      </c>
      <c r="AR558" s="136" t="s">
        <v>941</v>
      </c>
      <c r="AS558" s="136" t="s">
        <v>941</v>
      </c>
      <c r="AT558" s="136" t="s">
        <v>941</v>
      </c>
      <c r="AU558" s="136" t="s">
        <v>941</v>
      </c>
      <c r="AV558" s="136" t="s">
        <v>941</v>
      </c>
      <c r="AW558" s="136" t="s">
        <v>941</v>
      </c>
      <c r="AX558" s="136" t="s">
        <v>941</v>
      </c>
      <c r="AY558" s="136" t="s">
        <v>941</v>
      </c>
      <c r="AZ558" s="136" t="s">
        <v>941</v>
      </c>
      <c r="BA558" s="136" t="s">
        <v>941</v>
      </c>
      <c r="BB558" s="136" t="s">
        <v>941</v>
      </c>
      <c r="BC558" s="136" t="s">
        <v>941</v>
      </c>
      <c r="BD558" s="136" t="s">
        <v>941</v>
      </c>
      <c r="BE558" s="136" t="s">
        <v>941</v>
      </c>
      <c r="BF558" s="136" t="s">
        <v>941</v>
      </c>
      <c r="BG558" s="136" t="s">
        <v>941</v>
      </c>
      <c r="BH558" s="136" t="s">
        <v>941</v>
      </c>
      <c r="BI558" s="136" t="s">
        <v>941</v>
      </c>
      <c r="BJ558" s="136" t="s">
        <v>941</v>
      </c>
      <c r="BK558" s="136" t="s">
        <v>3887</v>
      </c>
      <c r="BL558" s="136" t="s">
        <v>948</v>
      </c>
      <c r="BM558" s="136" t="s">
        <v>941</v>
      </c>
      <c r="BN558" s="136" t="s">
        <v>948</v>
      </c>
      <c r="BO558" s="136" t="s">
        <v>948</v>
      </c>
      <c r="BP558" s="136" t="s">
        <v>948</v>
      </c>
      <c r="BQ558" s="136" t="s">
        <v>948</v>
      </c>
      <c r="BR558" s="136" t="s">
        <v>941</v>
      </c>
      <c r="BS558" s="136" t="s">
        <v>941</v>
      </c>
      <c r="BT558" s="136" t="s">
        <v>941</v>
      </c>
      <c r="BU558" s="136" t="s">
        <v>941</v>
      </c>
      <c r="BV558" s="136" t="s">
        <v>941</v>
      </c>
      <c r="BW558" s="136" t="s">
        <v>941</v>
      </c>
      <c r="BX558" s="136" t="s">
        <v>941</v>
      </c>
      <c r="BY558" s="136" t="s">
        <v>941</v>
      </c>
      <c r="BZ558" s="136" t="s">
        <v>941</v>
      </c>
      <c r="CA558" s="136" t="s">
        <v>941</v>
      </c>
      <c r="CB558" s="136" t="s">
        <v>3887</v>
      </c>
      <c r="CC558" s="136" t="s">
        <v>948</v>
      </c>
      <c r="CD558" s="136" t="s">
        <v>941</v>
      </c>
      <c r="CE558" s="136" t="s">
        <v>948</v>
      </c>
      <c r="CF558" s="136" t="s">
        <v>941</v>
      </c>
      <c r="CG558" s="136" t="s">
        <v>948</v>
      </c>
      <c r="CH558" s="136" t="s">
        <v>1791</v>
      </c>
      <c r="CI558" s="136" t="s">
        <v>14137</v>
      </c>
      <c r="CJ558" s="136" t="s">
        <v>941</v>
      </c>
      <c r="CK558" s="136" t="s">
        <v>941</v>
      </c>
      <c r="CL558" s="136" t="s">
        <v>941</v>
      </c>
      <c r="CM558" s="136" t="s">
        <v>14137</v>
      </c>
      <c r="CN558" s="136" t="s">
        <v>14137</v>
      </c>
      <c r="CO558" s="136" t="s">
        <v>14138</v>
      </c>
      <c r="CP558" s="136" t="s">
        <v>948</v>
      </c>
      <c r="CQ558" s="136" t="s">
        <v>941</v>
      </c>
      <c r="CR558" s="136" t="s">
        <v>941</v>
      </c>
      <c r="CS558" s="136" t="s">
        <v>941</v>
      </c>
      <c r="CT558" s="136" t="s">
        <v>941</v>
      </c>
      <c r="CU558" s="136" t="s">
        <v>941</v>
      </c>
      <c r="CV558" s="136" t="s">
        <v>941</v>
      </c>
      <c r="CW558" s="136" t="s">
        <v>941</v>
      </c>
      <c r="CX558" s="136" t="s">
        <v>941</v>
      </c>
      <c r="CY558" s="136" t="s">
        <v>941</v>
      </c>
      <c r="CZ558" s="136" t="s">
        <v>941</v>
      </c>
      <c r="DA558" s="136" t="s">
        <v>941</v>
      </c>
      <c r="DB558" s="136" t="s">
        <v>941</v>
      </c>
      <c r="DC558" s="136" t="s">
        <v>941</v>
      </c>
      <c r="DD558" s="136" t="s">
        <v>941</v>
      </c>
      <c r="DE558" s="136" t="s">
        <v>941</v>
      </c>
      <c r="DF558" s="136" t="s">
        <v>941</v>
      </c>
      <c r="DG558" s="136" t="s">
        <v>941</v>
      </c>
      <c r="DH558" s="136" t="s">
        <v>941</v>
      </c>
      <c r="DI558" s="136" t="s">
        <v>941</v>
      </c>
      <c r="DJ558" s="136" t="s">
        <v>1692</v>
      </c>
      <c r="DK558" s="137">
        <v>43111.595659722225</v>
      </c>
      <c r="DL558" s="136" t="s">
        <v>1692</v>
      </c>
      <c r="DM558" s="137">
        <v>43111.633819444447</v>
      </c>
      <c r="DN558" s="133">
        <v>42412.522094907406</v>
      </c>
      <c r="DO558" s="132" t="s">
        <v>1111</v>
      </c>
      <c r="DP558" s="133">
        <v>42412.523344907408</v>
      </c>
    </row>
    <row r="559" spans="1:120" ht="43.5" x14ac:dyDescent="0.35">
      <c r="A559" s="135">
        <v>561</v>
      </c>
      <c r="B559" s="136" t="s">
        <v>13815</v>
      </c>
      <c r="C559" s="135">
        <v>228</v>
      </c>
      <c r="D559" s="135" t="b">
        <v>1</v>
      </c>
      <c r="E559" s="136" t="s">
        <v>941</v>
      </c>
      <c r="F559" s="136" t="s">
        <v>1963</v>
      </c>
      <c r="G559" s="136" t="s">
        <v>1158</v>
      </c>
      <c r="H559" s="136" t="s">
        <v>5447</v>
      </c>
      <c r="I559" s="136" t="s">
        <v>14139</v>
      </c>
      <c r="J559" s="136" t="s">
        <v>1963</v>
      </c>
      <c r="K559" s="136" t="s">
        <v>941</v>
      </c>
      <c r="L559" s="136" t="s">
        <v>5447</v>
      </c>
      <c r="M559" s="136" t="s">
        <v>5448</v>
      </c>
      <c r="N559" s="136" t="s">
        <v>3162</v>
      </c>
      <c r="O559" s="136" t="s">
        <v>14140</v>
      </c>
      <c r="P559" s="136" t="s">
        <v>14141</v>
      </c>
      <c r="Q559" s="136" t="s">
        <v>948</v>
      </c>
      <c r="R559" s="136" t="s">
        <v>948</v>
      </c>
      <c r="S559" s="136" t="s">
        <v>14142</v>
      </c>
      <c r="T559" s="136" t="s">
        <v>14143</v>
      </c>
      <c r="U559" s="136" t="s">
        <v>14144</v>
      </c>
      <c r="V559" s="136" t="s">
        <v>14142</v>
      </c>
      <c r="W559" s="136" t="s">
        <v>5455</v>
      </c>
      <c r="X559" s="136" t="s">
        <v>14145</v>
      </c>
      <c r="Y559" s="136" t="s">
        <v>14146</v>
      </c>
      <c r="Z559" s="136" t="s">
        <v>14147</v>
      </c>
      <c r="AA559" s="136" t="s">
        <v>14148</v>
      </c>
      <c r="AB559" s="136" t="s">
        <v>14149</v>
      </c>
      <c r="AC559" s="136" t="s">
        <v>948</v>
      </c>
      <c r="AD559" s="136" t="s">
        <v>14149</v>
      </c>
      <c r="AE559" s="136" t="s">
        <v>14150</v>
      </c>
      <c r="AF559" s="136" t="s">
        <v>14151</v>
      </c>
      <c r="AG559" s="136" t="s">
        <v>1156</v>
      </c>
      <c r="AH559" s="136" t="s">
        <v>14152</v>
      </c>
      <c r="AI559" s="136" t="s">
        <v>948</v>
      </c>
      <c r="AJ559" s="136" t="s">
        <v>948</v>
      </c>
      <c r="AK559" s="136" t="s">
        <v>948</v>
      </c>
      <c r="AL559" s="136" t="s">
        <v>941</v>
      </c>
      <c r="AM559" s="136" t="s">
        <v>14152</v>
      </c>
      <c r="AN559" s="136" t="s">
        <v>941</v>
      </c>
      <c r="AO559" s="136" t="s">
        <v>941</v>
      </c>
      <c r="AP559" s="136" t="s">
        <v>941</v>
      </c>
      <c r="AQ559" s="136" t="s">
        <v>941</v>
      </c>
      <c r="AR559" s="136" t="s">
        <v>941</v>
      </c>
      <c r="AS559" s="136" t="s">
        <v>941</v>
      </c>
      <c r="AT559" s="136" t="s">
        <v>941</v>
      </c>
      <c r="AU559" s="136" t="s">
        <v>941</v>
      </c>
      <c r="AV559" s="136" t="s">
        <v>941</v>
      </c>
      <c r="AW559" s="136" t="s">
        <v>941</v>
      </c>
      <c r="AX559" s="136" t="s">
        <v>941</v>
      </c>
      <c r="AY559" s="136" t="s">
        <v>941</v>
      </c>
      <c r="AZ559" s="136" t="s">
        <v>941</v>
      </c>
      <c r="BA559" s="136" t="s">
        <v>941</v>
      </c>
      <c r="BB559" s="136" t="s">
        <v>941</v>
      </c>
      <c r="BC559" s="136" t="s">
        <v>941</v>
      </c>
      <c r="BD559" s="136" t="s">
        <v>941</v>
      </c>
      <c r="BE559" s="136" t="s">
        <v>941</v>
      </c>
      <c r="BF559" s="136" t="s">
        <v>941</v>
      </c>
      <c r="BG559" s="136" t="s">
        <v>941</v>
      </c>
      <c r="BH559" s="136" t="s">
        <v>941</v>
      </c>
      <c r="BI559" s="136" t="s">
        <v>941</v>
      </c>
      <c r="BJ559" s="136" t="s">
        <v>941</v>
      </c>
      <c r="BK559" s="136" t="s">
        <v>941</v>
      </c>
      <c r="BL559" s="136" t="s">
        <v>1654</v>
      </c>
      <c r="BM559" s="136" t="s">
        <v>941</v>
      </c>
      <c r="BN559" s="136" t="s">
        <v>941</v>
      </c>
      <c r="BO559" s="136" t="s">
        <v>941</v>
      </c>
      <c r="BP559" s="136" t="s">
        <v>941</v>
      </c>
      <c r="BQ559" s="136" t="s">
        <v>941</v>
      </c>
      <c r="BR559" s="136" t="s">
        <v>941</v>
      </c>
      <c r="BS559" s="136" t="s">
        <v>941</v>
      </c>
      <c r="BT559" s="136" t="s">
        <v>941</v>
      </c>
      <c r="BU559" s="136" t="s">
        <v>941</v>
      </c>
      <c r="BV559" s="136" t="s">
        <v>941</v>
      </c>
      <c r="BW559" s="136" t="s">
        <v>941</v>
      </c>
      <c r="BX559" s="136" t="s">
        <v>941</v>
      </c>
      <c r="BY559" s="136" t="s">
        <v>941</v>
      </c>
      <c r="BZ559" s="136" t="s">
        <v>941</v>
      </c>
      <c r="CA559" s="136" t="s">
        <v>941</v>
      </c>
      <c r="CB559" s="136" t="s">
        <v>1654</v>
      </c>
      <c r="CC559" s="136" t="s">
        <v>948</v>
      </c>
      <c r="CD559" s="136" t="s">
        <v>941</v>
      </c>
      <c r="CE559" s="136" t="s">
        <v>948</v>
      </c>
      <c r="CF559" s="136" t="s">
        <v>941</v>
      </c>
      <c r="CG559" s="136" t="s">
        <v>948</v>
      </c>
      <c r="CH559" s="136" t="s">
        <v>948</v>
      </c>
      <c r="CI559" s="136" t="s">
        <v>941</v>
      </c>
      <c r="CJ559" s="136" t="s">
        <v>941</v>
      </c>
      <c r="CK559" s="136" t="s">
        <v>941</v>
      </c>
      <c r="CL559" s="136" t="s">
        <v>941</v>
      </c>
      <c r="CM559" s="136" t="s">
        <v>941</v>
      </c>
      <c r="CN559" s="136" t="s">
        <v>948</v>
      </c>
      <c r="CO559" s="136" t="s">
        <v>540</v>
      </c>
      <c r="CP559" s="136" t="s">
        <v>948</v>
      </c>
      <c r="CQ559" s="136" t="s">
        <v>941</v>
      </c>
      <c r="CR559" s="136" t="s">
        <v>941</v>
      </c>
      <c r="CS559" s="136" t="s">
        <v>941</v>
      </c>
      <c r="CT559" s="136" t="s">
        <v>941</v>
      </c>
      <c r="CU559" s="136" t="s">
        <v>941</v>
      </c>
      <c r="CV559" s="136" t="s">
        <v>941</v>
      </c>
      <c r="CW559" s="136" t="s">
        <v>941</v>
      </c>
      <c r="CX559" s="136" t="s">
        <v>941</v>
      </c>
      <c r="CY559" s="136" t="s">
        <v>941</v>
      </c>
      <c r="CZ559" s="136" t="s">
        <v>941</v>
      </c>
      <c r="DA559" s="136" t="s">
        <v>941</v>
      </c>
      <c r="DB559" s="136" t="s">
        <v>941</v>
      </c>
      <c r="DC559" s="136" t="s">
        <v>941</v>
      </c>
      <c r="DD559" s="136" t="s">
        <v>941</v>
      </c>
      <c r="DE559" s="136" t="s">
        <v>941</v>
      </c>
      <c r="DF559" s="136" t="s">
        <v>941</v>
      </c>
      <c r="DG559" s="136" t="s">
        <v>941</v>
      </c>
      <c r="DH559" s="136" t="s">
        <v>941</v>
      </c>
      <c r="DI559" s="136" t="s">
        <v>941</v>
      </c>
      <c r="DJ559" s="136" t="s">
        <v>1692</v>
      </c>
      <c r="DK559" s="137">
        <v>43116.332268518519</v>
      </c>
      <c r="DL559" s="136" t="s">
        <v>1692</v>
      </c>
      <c r="DM559" s="137">
        <v>43116.349988425929</v>
      </c>
      <c r="DN559" s="133">
        <v>42412.522106481483</v>
      </c>
      <c r="DO559" s="132" t="s">
        <v>1111</v>
      </c>
      <c r="DP559" s="133">
        <v>42412.523368055554</v>
      </c>
    </row>
    <row r="560" spans="1:120" ht="43.5" x14ac:dyDescent="0.35">
      <c r="A560" s="135">
        <v>562</v>
      </c>
      <c r="B560" s="136" t="s">
        <v>13815</v>
      </c>
      <c r="C560" s="135">
        <v>427</v>
      </c>
      <c r="D560" s="135" t="b">
        <v>1</v>
      </c>
      <c r="E560" s="136" t="s">
        <v>941</v>
      </c>
      <c r="F560" s="136" t="s">
        <v>5077</v>
      </c>
      <c r="G560" s="136" t="s">
        <v>981</v>
      </c>
      <c r="H560" s="136" t="s">
        <v>2482</v>
      </c>
      <c r="I560" s="136" t="s">
        <v>14153</v>
      </c>
      <c r="J560" s="136" t="s">
        <v>5078</v>
      </c>
      <c r="K560" s="136" t="s">
        <v>941</v>
      </c>
      <c r="L560" s="136" t="s">
        <v>2483</v>
      </c>
      <c r="M560" s="136" t="s">
        <v>2484</v>
      </c>
      <c r="N560" s="136" t="s">
        <v>2485</v>
      </c>
      <c r="O560" s="136" t="s">
        <v>14154</v>
      </c>
      <c r="P560" s="136" t="s">
        <v>14155</v>
      </c>
      <c r="Q560" s="136" t="s">
        <v>948</v>
      </c>
      <c r="R560" s="136" t="s">
        <v>948</v>
      </c>
      <c r="S560" s="136" t="s">
        <v>14156</v>
      </c>
      <c r="T560" s="136" t="s">
        <v>5082</v>
      </c>
      <c r="U560" s="136" t="s">
        <v>14157</v>
      </c>
      <c r="V560" s="136" t="s">
        <v>5084</v>
      </c>
      <c r="W560" s="136" t="s">
        <v>5085</v>
      </c>
      <c r="X560" s="136" t="s">
        <v>5086</v>
      </c>
      <c r="Y560" s="136" t="s">
        <v>14158</v>
      </c>
      <c r="Z560" s="136" t="s">
        <v>14159</v>
      </c>
      <c r="AA560" s="136" t="s">
        <v>14160</v>
      </c>
      <c r="AB560" s="136" t="s">
        <v>14161</v>
      </c>
      <c r="AC560" s="136" t="s">
        <v>5091</v>
      </c>
      <c r="AD560" s="136" t="s">
        <v>14162</v>
      </c>
      <c r="AE560" s="136" t="s">
        <v>14163</v>
      </c>
      <c r="AF560" s="136" t="s">
        <v>14164</v>
      </c>
      <c r="AG560" s="136" t="s">
        <v>1579</v>
      </c>
      <c r="AH560" s="136" t="s">
        <v>14165</v>
      </c>
      <c r="AI560" s="136" t="s">
        <v>14166</v>
      </c>
      <c r="AJ560" s="136" t="s">
        <v>3376</v>
      </c>
      <c r="AK560" s="136" t="s">
        <v>948</v>
      </c>
      <c r="AL560" s="136" t="s">
        <v>941</v>
      </c>
      <c r="AM560" s="136" t="s">
        <v>14167</v>
      </c>
      <c r="AN560" s="136" t="s">
        <v>941</v>
      </c>
      <c r="AO560" s="136" t="s">
        <v>941</v>
      </c>
      <c r="AP560" s="136" t="s">
        <v>941</v>
      </c>
      <c r="AQ560" s="136" t="s">
        <v>941</v>
      </c>
      <c r="AR560" s="136" t="s">
        <v>941</v>
      </c>
      <c r="AS560" s="136" t="s">
        <v>941</v>
      </c>
      <c r="AT560" s="136" t="s">
        <v>941</v>
      </c>
      <c r="AU560" s="136" t="s">
        <v>941</v>
      </c>
      <c r="AV560" s="136" t="s">
        <v>941</v>
      </c>
      <c r="AW560" s="136" t="s">
        <v>941</v>
      </c>
      <c r="AX560" s="136" t="s">
        <v>941</v>
      </c>
      <c r="AY560" s="136" t="s">
        <v>941</v>
      </c>
      <c r="AZ560" s="136" t="s">
        <v>941</v>
      </c>
      <c r="BA560" s="136" t="s">
        <v>941</v>
      </c>
      <c r="BB560" s="136" t="s">
        <v>941</v>
      </c>
      <c r="BC560" s="136" t="s">
        <v>941</v>
      </c>
      <c r="BD560" s="136" t="s">
        <v>941</v>
      </c>
      <c r="BE560" s="136" t="s">
        <v>941</v>
      </c>
      <c r="BF560" s="136" t="s">
        <v>941</v>
      </c>
      <c r="BG560" s="136" t="s">
        <v>941</v>
      </c>
      <c r="BH560" s="136" t="s">
        <v>941</v>
      </c>
      <c r="BI560" s="136" t="s">
        <v>941</v>
      </c>
      <c r="BJ560" s="136" t="s">
        <v>941</v>
      </c>
      <c r="BK560" s="136" t="s">
        <v>941</v>
      </c>
      <c r="BL560" s="136" t="s">
        <v>941</v>
      </c>
      <c r="BM560" s="136" t="s">
        <v>941</v>
      </c>
      <c r="BN560" s="136" t="s">
        <v>941</v>
      </c>
      <c r="BO560" s="136" t="s">
        <v>941</v>
      </c>
      <c r="BP560" s="136" t="s">
        <v>941</v>
      </c>
      <c r="BQ560" s="136" t="s">
        <v>941</v>
      </c>
      <c r="BR560" s="136" t="s">
        <v>941</v>
      </c>
      <c r="BS560" s="136" t="s">
        <v>941</v>
      </c>
      <c r="BT560" s="136" t="s">
        <v>941</v>
      </c>
      <c r="BU560" s="136" t="s">
        <v>941</v>
      </c>
      <c r="BV560" s="136" t="s">
        <v>941</v>
      </c>
      <c r="BW560" s="136" t="s">
        <v>941</v>
      </c>
      <c r="BX560" s="136" t="s">
        <v>941</v>
      </c>
      <c r="BY560" s="136" t="s">
        <v>941</v>
      </c>
      <c r="BZ560" s="136" t="s">
        <v>941</v>
      </c>
      <c r="CA560" s="136" t="s">
        <v>941</v>
      </c>
      <c r="CB560" s="136" t="s">
        <v>948</v>
      </c>
      <c r="CC560" s="136" t="s">
        <v>948</v>
      </c>
      <c r="CD560" s="136" t="s">
        <v>941</v>
      </c>
      <c r="CE560" s="136" t="s">
        <v>948</v>
      </c>
      <c r="CF560" s="136" t="s">
        <v>941</v>
      </c>
      <c r="CG560" s="136" t="s">
        <v>948</v>
      </c>
      <c r="CH560" s="136" t="s">
        <v>948</v>
      </c>
      <c r="CI560" s="136" t="s">
        <v>941</v>
      </c>
      <c r="CJ560" s="136" t="s">
        <v>941</v>
      </c>
      <c r="CK560" s="136" t="s">
        <v>941</v>
      </c>
      <c r="CL560" s="136" t="s">
        <v>941</v>
      </c>
      <c r="CM560" s="136" t="s">
        <v>941</v>
      </c>
      <c r="CN560" s="136" t="s">
        <v>948</v>
      </c>
      <c r="CO560" s="136" t="s">
        <v>540</v>
      </c>
      <c r="CP560" s="136" t="s">
        <v>941</v>
      </c>
      <c r="CQ560" s="136" t="s">
        <v>941</v>
      </c>
      <c r="CR560" s="136" t="s">
        <v>941</v>
      </c>
      <c r="CS560" s="136" t="s">
        <v>941</v>
      </c>
      <c r="CT560" s="136" t="s">
        <v>941</v>
      </c>
      <c r="CU560" s="136" t="s">
        <v>941</v>
      </c>
      <c r="CV560" s="136" t="s">
        <v>941</v>
      </c>
      <c r="CW560" s="136" t="s">
        <v>941</v>
      </c>
      <c r="CX560" s="136" t="s">
        <v>941</v>
      </c>
      <c r="CY560" s="136" t="s">
        <v>941</v>
      </c>
      <c r="CZ560" s="136" t="s">
        <v>941</v>
      </c>
      <c r="DA560" s="136" t="s">
        <v>941</v>
      </c>
      <c r="DB560" s="136" t="s">
        <v>941</v>
      </c>
      <c r="DC560" s="136" t="s">
        <v>941</v>
      </c>
      <c r="DD560" s="136" t="s">
        <v>941</v>
      </c>
      <c r="DE560" s="136" t="s">
        <v>941</v>
      </c>
      <c r="DF560" s="136" t="s">
        <v>941</v>
      </c>
      <c r="DG560" s="136" t="s">
        <v>941</v>
      </c>
      <c r="DH560" s="136" t="s">
        <v>941</v>
      </c>
      <c r="DI560" s="136" t="s">
        <v>941</v>
      </c>
      <c r="DJ560" s="136" t="s">
        <v>1692</v>
      </c>
      <c r="DK560" s="137">
        <v>43116.537893518522</v>
      </c>
      <c r="DL560" s="136" t="s">
        <v>1692</v>
      </c>
      <c r="DM560" s="137">
        <v>43116.537893518522</v>
      </c>
      <c r="DN560" s="133">
        <v>42412.522129629629</v>
      </c>
      <c r="DO560" s="132" t="s">
        <v>1111</v>
      </c>
      <c r="DP560" s="133">
        <v>42412.523379629631</v>
      </c>
    </row>
    <row r="561" spans="1:120" ht="58" x14ac:dyDescent="0.35">
      <c r="A561" s="135">
        <v>563</v>
      </c>
      <c r="B561" s="136" t="s">
        <v>13815</v>
      </c>
      <c r="C561" s="135">
        <v>306</v>
      </c>
      <c r="D561" s="135" t="b">
        <v>1</v>
      </c>
      <c r="E561" s="136" t="s">
        <v>941</v>
      </c>
      <c r="F561" s="136" t="s">
        <v>14168</v>
      </c>
      <c r="G561" s="136" t="s">
        <v>1135</v>
      </c>
      <c r="H561" s="136" t="s">
        <v>3058</v>
      </c>
      <c r="I561" s="136" t="s">
        <v>14153</v>
      </c>
      <c r="J561" s="136" t="s">
        <v>14168</v>
      </c>
      <c r="K561" s="136" t="s">
        <v>941</v>
      </c>
      <c r="L561" s="136" t="s">
        <v>3058</v>
      </c>
      <c r="M561" s="136" t="s">
        <v>3059</v>
      </c>
      <c r="N561" s="136" t="s">
        <v>3060</v>
      </c>
      <c r="O561" s="136" t="s">
        <v>14169</v>
      </c>
      <c r="P561" s="136" t="s">
        <v>6621</v>
      </c>
      <c r="Q561" s="136" t="s">
        <v>948</v>
      </c>
      <c r="R561" s="136" t="s">
        <v>948</v>
      </c>
      <c r="S561" s="136" t="s">
        <v>14170</v>
      </c>
      <c r="T561" s="136" t="s">
        <v>14171</v>
      </c>
      <c r="U561" s="136" t="s">
        <v>14172</v>
      </c>
      <c r="V561" s="136" t="s">
        <v>948</v>
      </c>
      <c r="W561" s="136" t="s">
        <v>948</v>
      </c>
      <c r="X561" s="136" t="s">
        <v>948</v>
      </c>
      <c r="Y561" s="136" t="s">
        <v>14173</v>
      </c>
      <c r="Z561" s="136" t="s">
        <v>14174</v>
      </c>
      <c r="AA561" s="136" t="s">
        <v>948</v>
      </c>
      <c r="AB561" s="136" t="s">
        <v>14175</v>
      </c>
      <c r="AC561" s="136" t="s">
        <v>948</v>
      </c>
      <c r="AD561" s="136" t="s">
        <v>14175</v>
      </c>
      <c r="AE561" s="136" t="s">
        <v>14176</v>
      </c>
      <c r="AF561" s="136" t="s">
        <v>14177</v>
      </c>
      <c r="AG561" s="136" t="s">
        <v>2230</v>
      </c>
      <c r="AH561" s="136" t="s">
        <v>14178</v>
      </c>
      <c r="AI561" s="136" t="s">
        <v>948</v>
      </c>
      <c r="AJ561" s="136" t="s">
        <v>948</v>
      </c>
      <c r="AK561" s="136" t="s">
        <v>948</v>
      </c>
      <c r="AL561" s="136" t="s">
        <v>941</v>
      </c>
      <c r="AM561" s="136" t="s">
        <v>14178</v>
      </c>
      <c r="AN561" s="136" t="s">
        <v>941</v>
      </c>
      <c r="AO561" s="136" t="s">
        <v>941</v>
      </c>
      <c r="AP561" s="136" t="s">
        <v>941</v>
      </c>
      <c r="AQ561" s="136" t="s">
        <v>941</v>
      </c>
      <c r="AR561" s="136" t="s">
        <v>941</v>
      </c>
      <c r="AS561" s="136" t="s">
        <v>941</v>
      </c>
      <c r="AT561" s="136" t="s">
        <v>941</v>
      </c>
      <c r="AU561" s="136" t="s">
        <v>941</v>
      </c>
      <c r="AV561" s="136" t="s">
        <v>941</v>
      </c>
      <c r="AW561" s="136" t="s">
        <v>941</v>
      </c>
      <c r="AX561" s="136" t="s">
        <v>941</v>
      </c>
      <c r="AY561" s="136" t="s">
        <v>941</v>
      </c>
      <c r="AZ561" s="136" t="s">
        <v>941</v>
      </c>
      <c r="BA561" s="136" t="s">
        <v>941</v>
      </c>
      <c r="BB561" s="136" t="s">
        <v>941</v>
      </c>
      <c r="BC561" s="136" t="s">
        <v>941</v>
      </c>
      <c r="BD561" s="136" t="s">
        <v>941</v>
      </c>
      <c r="BE561" s="136" t="s">
        <v>941</v>
      </c>
      <c r="BF561" s="136" t="s">
        <v>941</v>
      </c>
      <c r="BG561" s="136" t="s">
        <v>941</v>
      </c>
      <c r="BH561" s="136" t="s">
        <v>941</v>
      </c>
      <c r="BI561" s="136" t="s">
        <v>941</v>
      </c>
      <c r="BJ561" s="136" t="s">
        <v>941</v>
      </c>
      <c r="BK561" s="136" t="s">
        <v>941</v>
      </c>
      <c r="BL561" s="136" t="s">
        <v>941</v>
      </c>
      <c r="BM561" s="136" t="s">
        <v>941</v>
      </c>
      <c r="BN561" s="136" t="s">
        <v>941</v>
      </c>
      <c r="BO561" s="136" t="s">
        <v>941</v>
      </c>
      <c r="BP561" s="136" t="s">
        <v>941</v>
      </c>
      <c r="BQ561" s="136" t="s">
        <v>941</v>
      </c>
      <c r="BR561" s="136" t="s">
        <v>941</v>
      </c>
      <c r="BS561" s="136" t="s">
        <v>941</v>
      </c>
      <c r="BT561" s="136" t="s">
        <v>941</v>
      </c>
      <c r="BU561" s="136" t="s">
        <v>941</v>
      </c>
      <c r="BV561" s="136" t="s">
        <v>941</v>
      </c>
      <c r="BW561" s="136" t="s">
        <v>941</v>
      </c>
      <c r="BX561" s="136" t="s">
        <v>941</v>
      </c>
      <c r="BY561" s="136" t="s">
        <v>941</v>
      </c>
      <c r="BZ561" s="136" t="s">
        <v>941</v>
      </c>
      <c r="CA561" s="136" t="s">
        <v>941</v>
      </c>
      <c r="CB561" s="136" t="s">
        <v>948</v>
      </c>
      <c r="CC561" s="136" t="s">
        <v>948</v>
      </c>
      <c r="CD561" s="136" t="s">
        <v>941</v>
      </c>
      <c r="CE561" s="136" t="s">
        <v>948</v>
      </c>
      <c r="CF561" s="136" t="s">
        <v>941</v>
      </c>
      <c r="CG561" s="136" t="s">
        <v>948</v>
      </c>
      <c r="CH561" s="136" t="s">
        <v>948</v>
      </c>
      <c r="CI561" s="136" t="s">
        <v>941</v>
      </c>
      <c r="CJ561" s="136" t="s">
        <v>941</v>
      </c>
      <c r="CK561" s="136" t="s">
        <v>941</v>
      </c>
      <c r="CL561" s="136" t="s">
        <v>941</v>
      </c>
      <c r="CM561" s="136" t="s">
        <v>941</v>
      </c>
      <c r="CN561" s="136" t="s">
        <v>948</v>
      </c>
      <c r="CO561" s="136" t="s">
        <v>540</v>
      </c>
      <c r="CP561" s="136" t="s">
        <v>948</v>
      </c>
      <c r="CQ561" s="136" t="s">
        <v>941</v>
      </c>
      <c r="CR561" s="136" t="s">
        <v>941</v>
      </c>
      <c r="CS561" s="136" t="s">
        <v>941</v>
      </c>
      <c r="CT561" s="136" t="s">
        <v>941</v>
      </c>
      <c r="CU561" s="136" t="s">
        <v>941</v>
      </c>
      <c r="CV561" s="136" t="s">
        <v>941</v>
      </c>
      <c r="CW561" s="136" t="s">
        <v>941</v>
      </c>
      <c r="CX561" s="136" t="s">
        <v>941</v>
      </c>
      <c r="CY561" s="136" t="s">
        <v>941</v>
      </c>
      <c r="CZ561" s="136" t="s">
        <v>941</v>
      </c>
      <c r="DA561" s="136" t="s">
        <v>941</v>
      </c>
      <c r="DB561" s="136" t="s">
        <v>941</v>
      </c>
      <c r="DC561" s="136" t="s">
        <v>941</v>
      </c>
      <c r="DD561" s="136" t="s">
        <v>941</v>
      </c>
      <c r="DE561" s="136" t="s">
        <v>941</v>
      </c>
      <c r="DF561" s="136" t="s">
        <v>941</v>
      </c>
      <c r="DG561" s="136" t="s">
        <v>941</v>
      </c>
      <c r="DH561" s="136" t="s">
        <v>941</v>
      </c>
      <c r="DI561" s="136" t="s">
        <v>941</v>
      </c>
      <c r="DJ561" s="136" t="s">
        <v>1692</v>
      </c>
      <c r="DK561" s="137">
        <v>43116.667326388888</v>
      </c>
      <c r="DL561" s="136" t="s">
        <v>1692</v>
      </c>
      <c r="DM561" s="137">
        <v>43116.667326388888</v>
      </c>
      <c r="DN561" s="133">
        <v>42412.522141203706</v>
      </c>
      <c r="DO561" s="132" t="s">
        <v>1353</v>
      </c>
      <c r="DP561" s="133">
        <v>42424.457951388889</v>
      </c>
    </row>
    <row r="562" spans="1:120" ht="58" x14ac:dyDescent="0.35">
      <c r="A562" s="135">
        <v>564</v>
      </c>
      <c r="B562" s="136" t="s">
        <v>13815</v>
      </c>
      <c r="C562" s="135">
        <v>122</v>
      </c>
      <c r="D562" s="135" t="b">
        <v>1</v>
      </c>
      <c r="E562" s="136" t="s">
        <v>941</v>
      </c>
      <c r="F562" s="136" t="s">
        <v>3709</v>
      </c>
      <c r="G562" s="136" t="s">
        <v>2499</v>
      </c>
      <c r="H562" s="136" t="s">
        <v>3710</v>
      </c>
      <c r="I562" s="136" t="s">
        <v>14153</v>
      </c>
      <c r="J562" s="136" t="s">
        <v>1655</v>
      </c>
      <c r="K562" s="136" t="s">
        <v>941</v>
      </c>
      <c r="L562" s="136" t="s">
        <v>1656</v>
      </c>
      <c r="M562" s="136" t="s">
        <v>1657</v>
      </c>
      <c r="N562" s="136" t="s">
        <v>1658</v>
      </c>
      <c r="O562" s="136" t="s">
        <v>14179</v>
      </c>
      <c r="P562" s="136" t="s">
        <v>948</v>
      </c>
      <c r="Q562" s="136" t="s">
        <v>948</v>
      </c>
      <c r="R562" s="136" t="s">
        <v>948</v>
      </c>
      <c r="S562" s="136" t="s">
        <v>14179</v>
      </c>
      <c r="T562" s="136" t="s">
        <v>14180</v>
      </c>
      <c r="U562" s="136" t="s">
        <v>14181</v>
      </c>
      <c r="V562" s="136" t="s">
        <v>948</v>
      </c>
      <c r="W562" s="136" t="s">
        <v>948</v>
      </c>
      <c r="X562" s="136" t="s">
        <v>948</v>
      </c>
      <c r="Y562" s="136" t="s">
        <v>948</v>
      </c>
      <c r="Z562" s="136" t="s">
        <v>948</v>
      </c>
      <c r="AA562" s="136" t="s">
        <v>14182</v>
      </c>
      <c r="AB562" s="136" t="s">
        <v>14182</v>
      </c>
      <c r="AC562" s="136" t="s">
        <v>948</v>
      </c>
      <c r="AD562" s="136" t="s">
        <v>14182</v>
      </c>
      <c r="AE562" s="136" t="s">
        <v>14183</v>
      </c>
      <c r="AF562" s="136" t="s">
        <v>14184</v>
      </c>
      <c r="AG562" s="136" t="s">
        <v>5296</v>
      </c>
      <c r="AH562" s="136" t="s">
        <v>14185</v>
      </c>
      <c r="AI562" s="136" t="s">
        <v>3861</v>
      </c>
      <c r="AJ562" s="136" t="s">
        <v>14186</v>
      </c>
      <c r="AK562" s="136" t="s">
        <v>14187</v>
      </c>
      <c r="AL562" s="136" t="s">
        <v>941</v>
      </c>
      <c r="AM562" s="136" t="s">
        <v>14188</v>
      </c>
      <c r="AN562" s="136" t="s">
        <v>941</v>
      </c>
      <c r="AO562" s="136" t="s">
        <v>941</v>
      </c>
      <c r="AP562" s="136" t="s">
        <v>941</v>
      </c>
      <c r="AQ562" s="136" t="s">
        <v>941</v>
      </c>
      <c r="AR562" s="136" t="s">
        <v>941</v>
      </c>
      <c r="AS562" s="136" t="s">
        <v>941</v>
      </c>
      <c r="AT562" s="136" t="s">
        <v>941</v>
      </c>
      <c r="AU562" s="136" t="s">
        <v>941</v>
      </c>
      <c r="AV562" s="136" t="s">
        <v>941</v>
      </c>
      <c r="AW562" s="136" t="s">
        <v>941</v>
      </c>
      <c r="AX562" s="136" t="s">
        <v>941</v>
      </c>
      <c r="AY562" s="136" t="s">
        <v>941</v>
      </c>
      <c r="AZ562" s="136" t="s">
        <v>941</v>
      </c>
      <c r="BA562" s="136" t="s">
        <v>941</v>
      </c>
      <c r="BB562" s="136" t="s">
        <v>941</v>
      </c>
      <c r="BC562" s="136" t="s">
        <v>941</v>
      </c>
      <c r="BD562" s="136" t="s">
        <v>941</v>
      </c>
      <c r="BE562" s="136" t="s">
        <v>941</v>
      </c>
      <c r="BF562" s="136" t="s">
        <v>941</v>
      </c>
      <c r="BG562" s="136" t="s">
        <v>941</v>
      </c>
      <c r="BH562" s="136" t="s">
        <v>941</v>
      </c>
      <c r="BI562" s="136" t="s">
        <v>941</v>
      </c>
      <c r="BJ562" s="136" t="s">
        <v>941</v>
      </c>
      <c r="BK562" s="136" t="s">
        <v>1612</v>
      </c>
      <c r="BL562" s="136" t="s">
        <v>941</v>
      </c>
      <c r="BM562" s="136" t="s">
        <v>941</v>
      </c>
      <c r="BN562" s="136" t="s">
        <v>941</v>
      </c>
      <c r="BO562" s="136" t="s">
        <v>1225</v>
      </c>
      <c r="BP562" s="136" t="s">
        <v>941</v>
      </c>
      <c r="BQ562" s="136" t="s">
        <v>3569</v>
      </c>
      <c r="BR562" s="136" t="s">
        <v>1604</v>
      </c>
      <c r="BS562" s="136" t="s">
        <v>1126</v>
      </c>
      <c r="BT562" s="136" t="s">
        <v>941</v>
      </c>
      <c r="BU562" s="136" t="s">
        <v>941</v>
      </c>
      <c r="BV562" s="136" t="s">
        <v>941</v>
      </c>
      <c r="BW562" s="136" t="s">
        <v>941</v>
      </c>
      <c r="BX562" s="136" t="s">
        <v>941</v>
      </c>
      <c r="BY562" s="136" t="s">
        <v>941</v>
      </c>
      <c r="BZ562" s="136" t="s">
        <v>941</v>
      </c>
      <c r="CA562" s="136" t="s">
        <v>941</v>
      </c>
      <c r="CB562" s="136" t="s">
        <v>14189</v>
      </c>
      <c r="CC562" s="136" t="s">
        <v>948</v>
      </c>
      <c r="CD562" s="136" t="s">
        <v>941</v>
      </c>
      <c r="CE562" s="136" t="s">
        <v>948</v>
      </c>
      <c r="CF562" s="136" t="s">
        <v>941</v>
      </c>
      <c r="CG562" s="136" t="s">
        <v>948</v>
      </c>
      <c r="CH562" s="136" t="s">
        <v>948</v>
      </c>
      <c r="CI562" s="136" t="s">
        <v>941</v>
      </c>
      <c r="CJ562" s="136" t="s">
        <v>941</v>
      </c>
      <c r="CK562" s="136" t="s">
        <v>941</v>
      </c>
      <c r="CL562" s="136" t="s">
        <v>941</v>
      </c>
      <c r="CM562" s="136" t="s">
        <v>941</v>
      </c>
      <c r="CN562" s="136" t="s">
        <v>948</v>
      </c>
      <c r="CO562" s="136" t="s">
        <v>540</v>
      </c>
      <c r="CP562" s="136" t="s">
        <v>948</v>
      </c>
      <c r="CQ562" s="136" t="s">
        <v>941</v>
      </c>
      <c r="CR562" s="136" t="s">
        <v>941</v>
      </c>
      <c r="CS562" s="136" t="s">
        <v>941</v>
      </c>
      <c r="CT562" s="136" t="s">
        <v>941</v>
      </c>
      <c r="CU562" s="136" t="s">
        <v>941</v>
      </c>
      <c r="CV562" s="136" t="s">
        <v>941</v>
      </c>
      <c r="CW562" s="136" t="s">
        <v>941</v>
      </c>
      <c r="CX562" s="136" t="s">
        <v>941</v>
      </c>
      <c r="CY562" s="136" t="s">
        <v>941</v>
      </c>
      <c r="CZ562" s="136" t="s">
        <v>941</v>
      </c>
      <c r="DA562" s="136" t="s">
        <v>941</v>
      </c>
      <c r="DB562" s="136" t="s">
        <v>941</v>
      </c>
      <c r="DC562" s="136" t="s">
        <v>941</v>
      </c>
      <c r="DD562" s="136" t="s">
        <v>941</v>
      </c>
      <c r="DE562" s="136" t="s">
        <v>941</v>
      </c>
      <c r="DF562" s="136" t="s">
        <v>941</v>
      </c>
      <c r="DG562" s="136" t="s">
        <v>941</v>
      </c>
      <c r="DH562" s="136" t="s">
        <v>941</v>
      </c>
      <c r="DI562" s="136" t="s">
        <v>941</v>
      </c>
      <c r="DJ562" s="136" t="s">
        <v>1692</v>
      </c>
      <c r="DK562" s="137">
        <v>43116.68074074074</v>
      </c>
      <c r="DL562" s="136" t="s">
        <v>1692</v>
      </c>
      <c r="DM562" s="137">
        <v>43116.68074074074</v>
      </c>
      <c r="DN562" s="133">
        <v>42412.522164351853</v>
      </c>
      <c r="DO562" s="132" t="s">
        <v>1111</v>
      </c>
      <c r="DP562" s="133">
        <v>42412.523414351854</v>
      </c>
    </row>
    <row r="563" spans="1:120" ht="29" x14ac:dyDescent="0.35">
      <c r="A563" s="135">
        <v>565</v>
      </c>
      <c r="B563" s="136" t="s">
        <v>13815</v>
      </c>
      <c r="C563" s="135">
        <v>590</v>
      </c>
      <c r="D563" s="135" t="b">
        <v>1</v>
      </c>
      <c r="E563" s="136" t="s">
        <v>941</v>
      </c>
      <c r="F563" s="136" t="s">
        <v>3338</v>
      </c>
      <c r="G563" s="136" t="s">
        <v>1096</v>
      </c>
      <c r="H563" s="136" t="s">
        <v>2910</v>
      </c>
      <c r="I563" s="136" t="s">
        <v>14075</v>
      </c>
      <c r="J563" s="136" t="s">
        <v>2911</v>
      </c>
      <c r="K563" s="136" t="s">
        <v>941</v>
      </c>
      <c r="L563" s="136" t="s">
        <v>2910</v>
      </c>
      <c r="M563" s="136" t="s">
        <v>2912</v>
      </c>
      <c r="N563" s="136" t="s">
        <v>2913</v>
      </c>
      <c r="O563" s="136" t="s">
        <v>14190</v>
      </c>
      <c r="P563" s="136" t="s">
        <v>14191</v>
      </c>
      <c r="Q563" s="136" t="s">
        <v>948</v>
      </c>
      <c r="R563" s="136" t="s">
        <v>948</v>
      </c>
      <c r="S563" s="136" t="s">
        <v>14192</v>
      </c>
      <c r="T563" s="136" t="s">
        <v>14193</v>
      </c>
      <c r="U563" s="136" t="s">
        <v>14194</v>
      </c>
      <c r="V563" s="136" t="s">
        <v>948</v>
      </c>
      <c r="W563" s="136" t="s">
        <v>948</v>
      </c>
      <c r="X563" s="136" t="s">
        <v>948</v>
      </c>
      <c r="Y563" s="136" t="s">
        <v>948</v>
      </c>
      <c r="Z563" s="136" t="s">
        <v>948</v>
      </c>
      <c r="AA563" s="136" t="s">
        <v>948</v>
      </c>
      <c r="AB563" s="136" t="s">
        <v>948</v>
      </c>
      <c r="AC563" s="136" t="s">
        <v>948</v>
      </c>
      <c r="AD563" s="136" t="s">
        <v>948</v>
      </c>
      <c r="AE563" s="136" t="s">
        <v>14195</v>
      </c>
      <c r="AF563" s="136" t="s">
        <v>14196</v>
      </c>
      <c r="AG563" s="136" t="s">
        <v>3340</v>
      </c>
      <c r="AH563" s="136" t="s">
        <v>14197</v>
      </c>
      <c r="AI563" s="136" t="s">
        <v>948</v>
      </c>
      <c r="AJ563" s="136" t="s">
        <v>2344</v>
      </c>
      <c r="AK563" s="136" t="s">
        <v>948</v>
      </c>
      <c r="AL563" s="136" t="s">
        <v>941</v>
      </c>
      <c r="AM563" s="136" t="s">
        <v>14198</v>
      </c>
      <c r="AN563" s="136" t="s">
        <v>941</v>
      </c>
      <c r="AO563" s="136" t="s">
        <v>941</v>
      </c>
      <c r="AP563" s="136" t="s">
        <v>941</v>
      </c>
      <c r="AQ563" s="136" t="s">
        <v>941</v>
      </c>
      <c r="AR563" s="136" t="s">
        <v>941</v>
      </c>
      <c r="AS563" s="136" t="s">
        <v>941</v>
      </c>
      <c r="AT563" s="136" t="s">
        <v>941</v>
      </c>
      <c r="AU563" s="136" t="s">
        <v>941</v>
      </c>
      <c r="AV563" s="136" t="s">
        <v>941</v>
      </c>
      <c r="AW563" s="136" t="s">
        <v>941</v>
      </c>
      <c r="AX563" s="136" t="s">
        <v>941</v>
      </c>
      <c r="AY563" s="136" t="s">
        <v>941</v>
      </c>
      <c r="AZ563" s="136" t="s">
        <v>941</v>
      </c>
      <c r="BA563" s="136" t="s">
        <v>941</v>
      </c>
      <c r="BB563" s="136" t="s">
        <v>941</v>
      </c>
      <c r="BC563" s="136" t="s">
        <v>941</v>
      </c>
      <c r="BD563" s="136" t="s">
        <v>941</v>
      </c>
      <c r="BE563" s="136" t="s">
        <v>941</v>
      </c>
      <c r="BF563" s="136" t="s">
        <v>941</v>
      </c>
      <c r="BG563" s="136" t="s">
        <v>941</v>
      </c>
      <c r="BH563" s="136" t="s">
        <v>941</v>
      </c>
      <c r="BI563" s="136" t="s">
        <v>941</v>
      </c>
      <c r="BJ563" s="136" t="s">
        <v>941</v>
      </c>
      <c r="BK563" s="136" t="s">
        <v>1107</v>
      </c>
      <c r="BL563" s="136" t="s">
        <v>941</v>
      </c>
      <c r="BM563" s="136" t="s">
        <v>941</v>
      </c>
      <c r="BN563" s="136" t="s">
        <v>941</v>
      </c>
      <c r="BO563" s="136" t="s">
        <v>941</v>
      </c>
      <c r="BP563" s="136" t="s">
        <v>941</v>
      </c>
      <c r="BQ563" s="136" t="s">
        <v>941</v>
      </c>
      <c r="BR563" s="136" t="s">
        <v>941</v>
      </c>
      <c r="BS563" s="136" t="s">
        <v>941</v>
      </c>
      <c r="BT563" s="136" t="s">
        <v>941</v>
      </c>
      <c r="BU563" s="136" t="s">
        <v>941</v>
      </c>
      <c r="BV563" s="136" t="s">
        <v>941</v>
      </c>
      <c r="BW563" s="136" t="s">
        <v>941</v>
      </c>
      <c r="BX563" s="136" t="s">
        <v>941</v>
      </c>
      <c r="BY563" s="136" t="s">
        <v>941</v>
      </c>
      <c r="BZ563" s="136" t="s">
        <v>941</v>
      </c>
      <c r="CA563" s="136" t="s">
        <v>941</v>
      </c>
      <c r="CB563" s="136" t="s">
        <v>1107</v>
      </c>
      <c r="CC563" s="136" t="s">
        <v>948</v>
      </c>
      <c r="CD563" s="136" t="s">
        <v>941</v>
      </c>
      <c r="CE563" s="136" t="s">
        <v>948</v>
      </c>
      <c r="CF563" s="136" t="s">
        <v>941</v>
      </c>
      <c r="CG563" s="136" t="s">
        <v>948</v>
      </c>
      <c r="CH563" s="136" t="s">
        <v>948</v>
      </c>
      <c r="CI563" s="136" t="s">
        <v>941</v>
      </c>
      <c r="CJ563" s="136" t="s">
        <v>941</v>
      </c>
      <c r="CK563" s="136" t="s">
        <v>941</v>
      </c>
      <c r="CL563" s="136" t="s">
        <v>941</v>
      </c>
      <c r="CM563" s="136" t="s">
        <v>941</v>
      </c>
      <c r="CN563" s="136" t="s">
        <v>948</v>
      </c>
      <c r="CO563" s="136" t="s">
        <v>540</v>
      </c>
      <c r="CP563" s="136" t="s">
        <v>948</v>
      </c>
      <c r="CQ563" s="136" t="s">
        <v>941</v>
      </c>
      <c r="CR563" s="136" t="s">
        <v>941</v>
      </c>
      <c r="CS563" s="136" t="s">
        <v>941</v>
      </c>
      <c r="CT563" s="136" t="s">
        <v>941</v>
      </c>
      <c r="CU563" s="136" t="s">
        <v>941</v>
      </c>
      <c r="CV563" s="136" t="s">
        <v>941</v>
      </c>
      <c r="CW563" s="136" t="s">
        <v>941</v>
      </c>
      <c r="CX563" s="136" t="s">
        <v>941</v>
      </c>
      <c r="CY563" s="136" t="s">
        <v>941</v>
      </c>
      <c r="CZ563" s="136" t="s">
        <v>941</v>
      </c>
      <c r="DA563" s="136" t="s">
        <v>941</v>
      </c>
      <c r="DB563" s="136" t="s">
        <v>941</v>
      </c>
      <c r="DC563" s="136" t="s">
        <v>941</v>
      </c>
      <c r="DD563" s="136" t="s">
        <v>941</v>
      </c>
      <c r="DE563" s="136" t="s">
        <v>941</v>
      </c>
      <c r="DF563" s="136" t="s">
        <v>941</v>
      </c>
      <c r="DG563" s="136" t="s">
        <v>941</v>
      </c>
      <c r="DH563" s="136" t="s">
        <v>941</v>
      </c>
      <c r="DI563" s="136" t="s">
        <v>941</v>
      </c>
      <c r="DJ563" s="136" t="s">
        <v>1692</v>
      </c>
      <c r="DK563" s="137">
        <v>43119.41978009259</v>
      </c>
      <c r="DL563" s="136" t="s">
        <v>1692</v>
      </c>
      <c r="DM563" s="137">
        <v>43119.41978009259</v>
      </c>
      <c r="DN563" s="133">
        <v>42412.522187499999</v>
      </c>
      <c r="DO563" s="132" t="s">
        <v>1692</v>
      </c>
      <c r="DP563" s="133">
        <v>42429.48715277778</v>
      </c>
    </row>
    <row r="564" spans="1:120" ht="58" x14ac:dyDescent="0.35">
      <c r="A564" s="135">
        <v>566</v>
      </c>
      <c r="B564" s="136" t="s">
        <v>13815</v>
      </c>
      <c r="C564" s="135">
        <v>160</v>
      </c>
      <c r="D564" s="135" t="b">
        <v>1</v>
      </c>
      <c r="E564" s="136" t="s">
        <v>941</v>
      </c>
      <c r="F564" s="136" t="s">
        <v>14199</v>
      </c>
      <c r="G564" s="136" t="s">
        <v>2138</v>
      </c>
      <c r="H564" s="136" t="s">
        <v>2288</v>
      </c>
      <c r="I564" s="136" t="s">
        <v>14200</v>
      </c>
      <c r="J564" s="136" t="s">
        <v>14201</v>
      </c>
      <c r="K564" s="136" t="s">
        <v>941</v>
      </c>
      <c r="L564" s="136" t="s">
        <v>2289</v>
      </c>
      <c r="M564" s="136" t="s">
        <v>2290</v>
      </c>
      <c r="N564" s="136" t="s">
        <v>14202</v>
      </c>
      <c r="O564" s="136" t="s">
        <v>14203</v>
      </c>
      <c r="P564" s="136" t="s">
        <v>14204</v>
      </c>
      <c r="Q564" s="136" t="s">
        <v>948</v>
      </c>
      <c r="R564" s="136" t="s">
        <v>948</v>
      </c>
      <c r="S564" s="136" t="s">
        <v>14205</v>
      </c>
      <c r="T564" s="136" t="s">
        <v>14206</v>
      </c>
      <c r="U564" s="136" t="s">
        <v>14207</v>
      </c>
      <c r="V564" s="136" t="s">
        <v>5673</v>
      </c>
      <c r="W564" s="136" t="s">
        <v>4253</v>
      </c>
      <c r="X564" s="136" t="s">
        <v>5674</v>
      </c>
      <c r="Y564" s="136" t="s">
        <v>14208</v>
      </c>
      <c r="Z564" s="136" t="s">
        <v>14209</v>
      </c>
      <c r="AA564" s="136" t="s">
        <v>948</v>
      </c>
      <c r="AB564" s="136" t="s">
        <v>14210</v>
      </c>
      <c r="AC564" s="136" t="s">
        <v>948</v>
      </c>
      <c r="AD564" s="136" t="s">
        <v>14210</v>
      </c>
      <c r="AE564" s="136" t="s">
        <v>14211</v>
      </c>
      <c r="AF564" s="136" t="s">
        <v>14212</v>
      </c>
      <c r="AG564" s="136" t="s">
        <v>1084</v>
      </c>
      <c r="AH564" s="136" t="s">
        <v>14213</v>
      </c>
      <c r="AI564" s="136" t="s">
        <v>948</v>
      </c>
      <c r="AJ564" s="136" t="s">
        <v>1021</v>
      </c>
      <c r="AK564" s="136" t="s">
        <v>948</v>
      </c>
      <c r="AL564" s="136" t="s">
        <v>941</v>
      </c>
      <c r="AM564" s="136" t="s">
        <v>14214</v>
      </c>
      <c r="AN564" s="136" t="s">
        <v>941</v>
      </c>
      <c r="AO564" s="136" t="s">
        <v>941</v>
      </c>
      <c r="AP564" s="136" t="s">
        <v>941</v>
      </c>
      <c r="AQ564" s="136" t="s">
        <v>941</v>
      </c>
      <c r="AR564" s="136" t="s">
        <v>941</v>
      </c>
      <c r="AS564" s="136" t="s">
        <v>941</v>
      </c>
      <c r="AT564" s="136" t="s">
        <v>941</v>
      </c>
      <c r="AU564" s="136" t="s">
        <v>941</v>
      </c>
      <c r="AV564" s="136" t="s">
        <v>941</v>
      </c>
      <c r="AW564" s="136" t="s">
        <v>941</v>
      </c>
      <c r="AX564" s="136" t="s">
        <v>941</v>
      </c>
      <c r="AY564" s="136" t="s">
        <v>941</v>
      </c>
      <c r="AZ564" s="136" t="s">
        <v>941</v>
      </c>
      <c r="BA564" s="136" t="s">
        <v>941</v>
      </c>
      <c r="BB564" s="136" t="s">
        <v>941</v>
      </c>
      <c r="BC564" s="136" t="s">
        <v>941</v>
      </c>
      <c r="BD564" s="136" t="s">
        <v>941</v>
      </c>
      <c r="BE564" s="136" t="s">
        <v>941</v>
      </c>
      <c r="BF564" s="136" t="s">
        <v>941</v>
      </c>
      <c r="BG564" s="136" t="s">
        <v>941</v>
      </c>
      <c r="BH564" s="136" t="s">
        <v>941</v>
      </c>
      <c r="BI564" s="136" t="s">
        <v>941</v>
      </c>
      <c r="BJ564" s="136" t="s">
        <v>941</v>
      </c>
      <c r="BK564" s="136" t="s">
        <v>941</v>
      </c>
      <c r="BL564" s="136" t="s">
        <v>941</v>
      </c>
      <c r="BM564" s="136" t="s">
        <v>941</v>
      </c>
      <c r="BN564" s="136" t="s">
        <v>941</v>
      </c>
      <c r="BO564" s="136" t="s">
        <v>941</v>
      </c>
      <c r="BP564" s="136" t="s">
        <v>941</v>
      </c>
      <c r="BQ564" s="136" t="s">
        <v>941</v>
      </c>
      <c r="BR564" s="136" t="s">
        <v>941</v>
      </c>
      <c r="BS564" s="136" t="s">
        <v>941</v>
      </c>
      <c r="BT564" s="136" t="s">
        <v>941</v>
      </c>
      <c r="BU564" s="136" t="s">
        <v>941</v>
      </c>
      <c r="BV564" s="136" t="s">
        <v>941</v>
      </c>
      <c r="BW564" s="136" t="s">
        <v>941</v>
      </c>
      <c r="BX564" s="136" t="s">
        <v>941</v>
      </c>
      <c r="BY564" s="136" t="s">
        <v>941</v>
      </c>
      <c r="BZ564" s="136" t="s">
        <v>941</v>
      </c>
      <c r="CA564" s="136" t="s">
        <v>941</v>
      </c>
      <c r="CB564" s="136" t="s">
        <v>948</v>
      </c>
      <c r="CC564" s="136" t="s">
        <v>948</v>
      </c>
      <c r="CD564" s="136" t="s">
        <v>941</v>
      </c>
      <c r="CE564" s="136" t="s">
        <v>948</v>
      </c>
      <c r="CF564" s="136" t="s">
        <v>941</v>
      </c>
      <c r="CG564" s="136" t="s">
        <v>948</v>
      </c>
      <c r="CH564" s="136" t="s">
        <v>948</v>
      </c>
      <c r="CI564" s="136" t="s">
        <v>941</v>
      </c>
      <c r="CJ564" s="136" t="s">
        <v>941</v>
      </c>
      <c r="CK564" s="136" t="s">
        <v>941</v>
      </c>
      <c r="CL564" s="136" t="s">
        <v>941</v>
      </c>
      <c r="CM564" s="136" t="s">
        <v>941</v>
      </c>
      <c r="CN564" s="136" t="s">
        <v>948</v>
      </c>
      <c r="CO564" s="136" t="s">
        <v>540</v>
      </c>
      <c r="CP564" s="136" t="s">
        <v>948</v>
      </c>
      <c r="CQ564" s="136" t="s">
        <v>941</v>
      </c>
      <c r="CR564" s="136" t="s">
        <v>941</v>
      </c>
      <c r="CS564" s="136" t="s">
        <v>941</v>
      </c>
      <c r="CT564" s="136" t="s">
        <v>941</v>
      </c>
      <c r="CU564" s="136" t="s">
        <v>941</v>
      </c>
      <c r="CV564" s="136" t="s">
        <v>941</v>
      </c>
      <c r="CW564" s="136" t="s">
        <v>941</v>
      </c>
      <c r="CX564" s="136" t="s">
        <v>941</v>
      </c>
      <c r="CY564" s="136" t="s">
        <v>941</v>
      </c>
      <c r="CZ564" s="136" t="s">
        <v>941</v>
      </c>
      <c r="DA564" s="136" t="s">
        <v>941</v>
      </c>
      <c r="DB564" s="136" t="s">
        <v>941</v>
      </c>
      <c r="DC564" s="136" t="s">
        <v>941</v>
      </c>
      <c r="DD564" s="136" t="s">
        <v>941</v>
      </c>
      <c r="DE564" s="136" t="s">
        <v>941</v>
      </c>
      <c r="DF564" s="136" t="s">
        <v>941</v>
      </c>
      <c r="DG564" s="136" t="s">
        <v>941</v>
      </c>
      <c r="DH564" s="136" t="s">
        <v>941</v>
      </c>
      <c r="DI564" s="136" t="s">
        <v>941</v>
      </c>
      <c r="DJ564" s="136" t="s">
        <v>1692</v>
      </c>
      <c r="DK564" s="137">
        <v>43119.432523148149</v>
      </c>
      <c r="DL564" s="136" t="s">
        <v>1692</v>
      </c>
      <c r="DM564" s="137">
        <v>43119.432523148149</v>
      </c>
      <c r="DN564" s="133">
        <v>42412.522199074076</v>
      </c>
      <c r="DO564" s="132" t="s">
        <v>1111</v>
      </c>
      <c r="DP564" s="133">
        <v>42412.5234375</v>
      </c>
    </row>
    <row r="565" spans="1:120" ht="43.5" x14ac:dyDescent="0.35">
      <c r="A565" s="135">
        <v>567</v>
      </c>
      <c r="B565" s="136" t="s">
        <v>13815</v>
      </c>
      <c r="C565" s="135">
        <v>62</v>
      </c>
      <c r="D565" s="135" t="b">
        <v>1</v>
      </c>
      <c r="E565" s="136" t="s">
        <v>941</v>
      </c>
      <c r="F565" s="136" t="s">
        <v>3287</v>
      </c>
      <c r="G565" s="136" t="s">
        <v>1672</v>
      </c>
      <c r="H565" s="136" t="s">
        <v>3288</v>
      </c>
      <c r="I565" s="136" t="s">
        <v>13880</v>
      </c>
      <c r="J565" s="136" t="s">
        <v>3290</v>
      </c>
      <c r="K565" s="136" t="s">
        <v>941</v>
      </c>
      <c r="L565" s="136" t="s">
        <v>3288</v>
      </c>
      <c r="M565" s="136" t="s">
        <v>3291</v>
      </c>
      <c r="N565" s="136" t="s">
        <v>3292</v>
      </c>
      <c r="O565" s="136" t="s">
        <v>14215</v>
      </c>
      <c r="P565" s="136" t="s">
        <v>14216</v>
      </c>
      <c r="Q565" s="136" t="s">
        <v>948</v>
      </c>
      <c r="R565" s="136" t="s">
        <v>948</v>
      </c>
      <c r="S565" s="136" t="s">
        <v>14217</v>
      </c>
      <c r="T565" s="136" t="s">
        <v>14218</v>
      </c>
      <c r="U565" s="136" t="s">
        <v>14219</v>
      </c>
      <c r="V565" s="136" t="s">
        <v>9182</v>
      </c>
      <c r="W565" s="136" t="s">
        <v>948</v>
      </c>
      <c r="X565" s="136" t="s">
        <v>9182</v>
      </c>
      <c r="Y565" s="136" t="s">
        <v>9183</v>
      </c>
      <c r="Z565" s="136" t="s">
        <v>9184</v>
      </c>
      <c r="AA565" s="136" t="s">
        <v>9185</v>
      </c>
      <c r="AB565" s="136" t="s">
        <v>9186</v>
      </c>
      <c r="AC565" s="136" t="s">
        <v>9187</v>
      </c>
      <c r="AD565" s="136" t="s">
        <v>9188</v>
      </c>
      <c r="AE565" s="136" t="s">
        <v>14220</v>
      </c>
      <c r="AF565" s="136" t="s">
        <v>14221</v>
      </c>
      <c r="AG565" s="136" t="s">
        <v>1344</v>
      </c>
      <c r="AH565" s="136" t="s">
        <v>14222</v>
      </c>
      <c r="AI565" s="136" t="s">
        <v>3874</v>
      </c>
      <c r="AJ565" s="136" t="s">
        <v>948</v>
      </c>
      <c r="AK565" s="136" t="s">
        <v>948</v>
      </c>
      <c r="AL565" s="136" t="s">
        <v>941</v>
      </c>
      <c r="AM565" s="136" t="s">
        <v>14223</v>
      </c>
      <c r="AN565" s="136" t="s">
        <v>941</v>
      </c>
      <c r="AO565" s="136" t="s">
        <v>941</v>
      </c>
      <c r="AP565" s="136" t="s">
        <v>941</v>
      </c>
      <c r="AQ565" s="136" t="s">
        <v>941</v>
      </c>
      <c r="AR565" s="136" t="s">
        <v>941</v>
      </c>
      <c r="AS565" s="136" t="s">
        <v>941</v>
      </c>
      <c r="AT565" s="136" t="s">
        <v>941</v>
      </c>
      <c r="AU565" s="136" t="s">
        <v>941</v>
      </c>
      <c r="AV565" s="136" t="s">
        <v>941</v>
      </c>
      <c r="AW565" s="136" t="s">
        <v>941</v>
      </c>
      <c r="AX565" s="136" t="s">
        <v>941</v>
      </c>
      <c r="AY565" s="136" t="s">
        <v>941</v>
      </c>
      <c r="AZ565" s="136" t="s">
        <v>941</v>
      </c>
      <c r="BA565" s="136" t="s">
        <v>941</v>
      </c>
      <c r="BB565" s="136" t="s">
        <v>941</v>
      </c>
      <c r="BC565" s="136" t="s">
        <v>941</v>
      </c>
      <c r="BD565" s="136" t="s">
        <v>941</v>
      </c>
      <c r="BE565" s="136" t="s">
        <v>941</v>
      </c>
      <c r="BF565" s="136" t="s">
        <v>941</v>
      </c>
      <c r="BG565" s="136" t="s">
        <v>941</v>
      </c>
      <c r="BH565" s="136" t="s">
        <v>941</v>
      </c>
      <c r="BI565" s="136" t="s">
        <v>941</v>
      </c>
      <c r="BJ565" s="136" t="s">
        <v>941</v>
      </c>
      <c r="BK565" s="136" t="s">
        <v>941</v>
      </c>
      <c r="BL565" s="136" t="s">
        <v>941</v>
      </c>
      <c r="BM565" s="136" t="s">
        <v>941</v>
      </c>
      <c r="BN565" s="136" t="s">
        <v>941</v>
      </c>
      <c r="BO565" s="136" t="s">
        <v>941</v>
      </c>
      <c r="BP565" s="136" t="s">
        <v>941</v>
      </c>
      <c r="BQ565" s="136" t="s">
        <v>941</v>
      </c>
      <c r="BR565" s="136" t="s">
        <v>941</v>
      </c>
      <c r="BS565" s="136" t="s">
        <v>941</v>
      </c>
      <c r="BT565" s="136" t="s">
        <v>941</v>
      </c>
      <c r="BU565" s="136" t="s">
        <v>941</v>
      </c>
      <c r="BV565" s="136" t="s">
        <v>941</v>
      </c>
      <c r="BW565" s="136" t="s">
        <v>941</v>
      </c>
      <c r="BX565" s="136" t="s">
        <v>941</v>
      </c>
      <c r="BY565" s="136" t="s">
        <v>941</v>
      </c>
      <c r="BZ565" s="136" t="s">
        <v>941</v>
      </c>
      <c r="CA565" s="136" t="s">
        <v>941</v>
      </c>
      <c r="CB565" s="136" t="s">
        <v>948</v>
      </c>
      <c r="CC565" s="136" t="s">
        <v>948</v>
      </c>
      <c r="CD565" s="136" t="s">
        <v>941</v>
      </c>
      <c r="CE565" s="136" t="s">
        <v>948</v>
      </c>
      <c r="CF565" s="136" t="s">
        <v>941</v>
      </c>
      <c r="CG565" s="136" t="s">
        <v>948</v>
      </c>
      <c r="CH565" s="136" t="s">
        <v>948</v>
      </c>
      <c r="CI565" s="136" t="s">
        <v>941</v>
      </c>
      <c r="CJ565" s="136" t="s">
        <v>941</v>
      </c>
      <c r="CK565" s="136" t="s">
        <v>941</v>
      </c>
      <c r="CL565" s="136" t="s">
        <v>941</v>
      </c>
      <c r="CM565" s="136" t="s">
        <v>941</v>
      </c>
      <c r="CN565" s="136" t="s">
        <v>948</v>
      </c>
      <c r="CO565" s="136" t="s">
        <v>540</v>
      </c>
      <c r="CP565" s="136" t="s">
        <v>948</v>
      </c>
      <c r="CQ565" s="136" t="s">
        <v>941</v>
      </c>
      <c r="CR565" s="136" t="s">
        <v>941</v>
      </c>
      <c r="CS565" s="136" t="s">
        <v>948</v>
      </c>
      <c r="CT565" s="136" t="s">
        <v>941</v>
      </c>
      <c r="CU565" s="136" t="s">
        <v>941</v>
      </c>
      <c r="CV565" s="136" t="s">
        <v>941</v>
      </c>
      <c r="CW565" s="136" t="s">
        <v>941</v>
      </c>
      <c r="CX565" s="136" t="s">
        <v>941</v>
      </c>
      <c r="CY565" s="136" t="s">
        <v>941</v>
      </c>
      <c r="CZ565" s="136" t="s">
        <v>941</v>
      </c>
      <c r="DA565" s="136" t="s">
        <v>941</v>
      </c>
      <c r="DB565" s="136" t="s">
        <v>941</v>
      </c>
      <c r="DC565" s="136" t="s">
        <v>941</v>
      </c>
      <c r="DD565" s="136" t="s">
        <v>941</v>
      </c>
      <c r="DE565" s="136" t="s">
        <v>941</v>
      </c>
      <c r="DF565" s="136" t="s">
        <v>941</v>
      </c>
      <c r="DG565" s="136" t="s">
        <v>941</v>
      </c>
      <c r="DH565" s="136" t="s">
        <v>941</v>
      </c>
      <c r="DI565" s="136" t="s">
        <v>941</v>
      </c>
      <c r="DJ565" s="136" t="s">
        <v>1692</v>
      </c>
      <c r="DK565" s="137">
        <v>43119.440347222226</v>
      </c>
      <c r="DL565" s="136" t="s">
        <v>1692</v>
      </c>
      <c r="DM565" s="137">
        <v>43119.440347222226</v>
      </c>
      <c r="DN565" s="133">
        <v>42412.522222222222</v>
      </c>
      <c r="DO565" s="132" t="s">
        <v>1111</v>
      </c>
      <c r="DP565" s="133">
        <v>42412.523449074077</v>
      </c>
    </row>
    <row r="566" spans="1:120" ht="72.5" x14ac:dyDescent="0.35">
      <c r="A566" s="135">
        <v>568</v>
      </c>
      <c r="B566" s="136" t="s">
        <v>13815</v>
      </c>
      <c r="C566" s="135">
        <v>216</v>
      </c>
      <c r="D566" s="135" t="b">
        <v>1</v>
      </c>
      <c r="E566" s="136" t="s">
        <v>941</v>
      </c>
      <c r="F566" s="136" t="s">
        <v>14224</v>
      </c>
      <c r="G566" s="136" t="s">
        <v>1064</v>
      </c>
      <c r="H566" s="136" t="s">
        <v>2282</v>
      </c>
      <c r="I566" s="136" t="s">
        <v>14225</v>
      </c>
      <c r="J566" s="136" t="s">
        <v>14224</v>
      </c>
      <c r="K566" s="136" t="s">
        <v>941</v>
      </c>
      <c r="L566" s="136" t="s">
        <v>2282</v>
      </c>
      <c r="M566" s="136" t="s">
        <v>2283</v>
      </c>
      <c r="N566" s="136" t="s">
        <v>14226</v>
      </c>
      <c r="O566" s="136" t="s">
        <v>14227</v>
      </c>
      <c r="P566" s="136" t="s">
        <v>14228</v>
      </c>
      <c r="Q566" s="136" t="s">
        <v>14229</v>
      </c>
      <c r="R566" s="136" t="s">
        <v>948</v>
      </c>
      <c r="S566" s="136" t="s">
        <v>14230</v>
      </c>
      <c r="T566" s="136" t="s">
        <v>14231</v>
      </c>
      <c r="U566" s="136" t="s">
        <v>14232</v>
      </c>
      <c r="V566" s="136" t="s">
        <v>14233</v>
      </c>
      <c r="W566" s="136" t="s">
        <v>14234</v>
      </c>
      <c r="X566" s="136" t="s">
        <v>14235</v>
      </c>
      <c r="Y566" s="136" t="s">
        <v>14236</v>
      </c>
      <c r="Z566" s="136" t="s">
        <v>14237</v>
      </c>
      <c r="AA566" s="136" t="s">
        <v>948</v>
      </c>
      <c r="AB566" s="136" t="s">
        <v>14238</v>
      </c>
      <c r="AC566" s="136" t="s">
        <v>948</v>
      </c>
      <c r="AD566" s="136" t="s">
        <v>14238</v>
      </c>
      <c r="AE566" s="136" t="s">
        <v>14239</v>
      </c>
      <c r="AF566" s="136" t="s">
        <v>14240</v>
      </c>
      <c r="AG566" s="136" t="s">
        <v>1715</v>
      </c>
      <c r="AH566" s="136" t="s">
        <v>14241</v>
      </c>
      <c r="AI566" s="136" t="s">
        <v>2363</v>
      </c>
      <c r="AJ566" s="136" t="s">
        <v>2909</v>
      </c>
      <c r="AK566" s="136" t="s">
        <v>14242</v>
      </c>
      <c r="AL566" s="136" t="s">
        <v>941</v>
      </c>
      <c r="AM566" s="136" t="s">
        <v>14243</v>
      </c>
      <c r="AN566" s="136" t="s">
        <v>941</v>
      </c>
      <c r="AO566" s="136" t="s">
        <v>941</v>
      </c>
      <c r="AP566" s="136" t="s">
        <v>941</v>
      </c>
      <c r="AQ566" s="136" t="s">
        <v>941</v>
      </c>
      <c r="AR566" s="136" t="s">
        <v>941</v>
      </c>
      <c r="AS566" s="136" t="s">
        <v>941</v>
      </c>
      <c r="AT566" s="136" t="s">
        <v>941</v>
      </c>
      <c r="AU566" s="136" t="s">
        <v>941</v>
      </c>
      <c r="AV566" s="136" t="s">
        <v>941</v>
      </c>
      <c r="AW566" s="136" t="s">
        <v>941</v>
      </c>
      <c r="AX566" s="136" t="s">
        <v>941</v>
      </c>
      <c r="AY566" s="136" t="s">
        <v>941</v>
      </c>
      <c r="AZ566" s="136" t="s">
        <v>941</v>
      </c>
      <c r="BA566" s="136" t="s">
        <v>941</v>
      </c>
      <c r="BB566" s="136" t="s">
        <v>941</v>
      </c>
      <c r="BC566" s="136" t="s">
        <v>941</v>
      </c>
      <c r="BD566" s="136" t="s">
        <v>941</v>
      </c>
      <c r="BE566" s="136" t="s">
        <v>941</v>
      </c>
      <c r="BF566" s="136" t="s">
        <v>941</v>
      </c>
      <c r="BG566" s="136" t="s">
        <v>941</v>
      </c>
      <c r="BH566" s="136" t="s">
        <v>941</v>
      </c>
      <c r="BI566" s="136" t="s">
        <v>941</v>
      </c>
      <c r="BJ566" s="136" t="s">
        <v>941</v>
      </c>
      <c r="BK566" s="136" t="s">
        <v>941</v>
      </c>
      <c r="BL566" s="136" t="s">
        <v>941</v>
      </c>
      <c r="BM566" s="136" t="s">
        <v>941</v>
      </c>
      <c r="BN566" s="136" t="s">
        <v>941</v>
      </c>
      <c r="BO566" s="136" t="s">
        <v>941</v>
      </c>
      <c r="BP566" s="136" t="s">
        <v>941</v>
      </c>
      <c r="BQ566" s="136" t="s">
        <v>941</v>
      </c>
      <c r="BR566" s="136" t="s">
        <v>941</v>
      </c>
      <c r="BS566" s="136" t="s">
        <v>941</v>
      </c>
      <c r="BT566" s="136" t="s">
        <v>941</v>
      </c>
      <c r="BU566" s="136" t="s">
        <v>941</v>
      </c>
      <c r="BV566" s="136" t="s">
        <v>941</v>
      </c>
      <c r="BW566" s="136" t="s">
        <v>941</v>
      </c>
      <c r="BX566" s="136" t="s">
        <v>941</v>
      </c>
      <c r="BY566" s="136" t="s">
        <v>941</v>
      </c>
      <c r="BZ566" s="136" t="s">
        <v>941</v>
      </c>
      <c r="CA566" s="136" t="s">
        <v>941</v>
      </c>
      <c r="CB566" s="136" t="s">
        <v>948</v>
      </c>
      <c r="CC566" s="136" t="s">
        <v>948</v>
      </c>
      <c r="CD566" s="136" t="s">
        <v>941</v>
      </c>
      <c r="CE566" s="136" t="s">
        <v>948</v>
      </c>
      <c r="CF566" s="136" t="s">
        <v>941</v>
      </c>
      <c r="CG566" s="136" t="s">
        <v>948</v>
      </c>
      <c r="CH566" s="136" t="s">
        <v>948</v>
      </c>
      <c r="CI566" s="136" t="s">
        <v>941</v>
      </c>
      <c r="CJ566" s="136" t="s">
        <v>941</v>
      </c>
      <c r="CK566" s="136" t="s">
        <v>941</v>
      </c>
      <c r="CL566" s="136" t="s">
        <v>941</v>
      </c>
      <c r="CM566" s="136" t="s">
        <v>941</v>
      </c>
      <c r="CN566" s="136" t="s">
        <v>948</v>
      </c>
      <c r="CO566" s="136" t="s">
        <v>540</v>
      </c>
      <c r="CP566" s="136" t="s">
        <v>948</v>
      </c>
      <c r="CQ566" s="136" t="s">
        <v>941</v>
      </c>
      <c r="CR566" s="136" t="s">
        <v>14244</v>
      </c>
      <c r="CS566" s="136" t="s">
        <v>941</v>
      </c>
      <c r="CT566" s="136" t="s">
        <v>941</v>
      </c>
      <c r="CU566" s="136" t="s">
        <v>941</v>
      </c>
      <c r="CV566" s="136" t="s">
        <v>941</v>
      </c>
      <c r="CW566" s="136" t="s">
        <v>941</v>
      </c>
      <c r="CX566" s="136" t="s">
        <v>941</v>
      </c>
      <c r="CY566" s="136" t="s">
        <v>941</v>
      </c>
      <c r="CZ566" s="136" t="s">
        <v>941</v>
      </c>
      <c r="DA566" s="136" t="s">
        <v>941</v>
      </c>
      <c r="DB566" s="136" t="s">
        <v>14245</v>
      </c>
      <c r="DC566" s="136" t="s">
        <v>941</v>
      </c>
      <c r="DD566" s="136" t="s">
        <v>941</v>
      </c>
      <c r="DE566" s="136" t="s">
        <v>941</v>
      </c>
      <c r="DF566" s="136" t="s">
        <v>941</v>
      </c>
      <c r="DG566" s="136" t="s">
        <v>941</v>
      </c>
      <c r="DH566" s="136" t="s">
        <v>941</v>
      </c>
      <c r="DI566" s="136" t="s">
        <v>941</v>
      </c>
      <c r="DJ566" s="136" t="s">
        <v>1692</v>
      </c>
      <c r="DK566" s="137">
        <v>43119.511423611111</v>
      </c>
      <c r="DL566" s="136" t="s">
        <v>1692</v>
      </c>
      <c r="DM566" s="137">
        <v>43122.51421296296</v>
      </c>
      <c r="DN566" s="133">
        <v>42412.522245370368</v>
      </c>
      <c r="DO566" s="132" t="s">
        <v>1111</v>
      </c>
      <c r="DP566" s="133">
        <v>42412.523460648146</v>
      </c>
    </row>
    <row r="567" spans="1:120" ht="29" x14ac:dyDescent="0.35">
      <c r="A567" s="135">
        <v>569</v>
      </c>
      <c r="B567" s="136" t="s">
        <v>13815</v>
      </c>
      <c r="C567" s="135">
        <v>143</v>
      </c>
      <c r="D567" s="135" t="b">
        <v>1</v>
      </c>
      <c r="E567" s="136" t="s">
        <v>941</v>
      </c>
      <c r="F567" s="136" t="s">
        <v>4430</v>
      </c>
      <c r="G567" s="136" t="s">
        <v>989</v>
      </c>
      <c r="H567" s="136" t="s">
        <v>1149</v>
      </c>
      <c r="I567" s="136" t="s">
        <v>14200</v>
      </c>
      <c r="J567" s="136" t="s">
        <v>4430</v>
      </c>
      <c r="K567" s="136" t="s">
        <v>941</v>
      </c>
      <c r="L567" s="136" t="s">
        <v>1149</v>
      </c>
      <c r="M567" s="136" t="s">
        <v>4432</v>
      </c>
      <c r="N567" s="136" t="s">
        <v>941</v>
      </c>
      <c r="O567" s="136" t="s">
        <v>14246</v>
      </c>
      <c r="P567" s="136" t="s">
        <v>14247</v>
      </c>
      <c r="Q567" s="136" t="s">
        <v>14248</v>
      </c>
      <c r="R567" s="136" t="s">
        <v>948</v>
      </c>
      <c r="S567" s="136" t="s">
        <v>14249</v>
      </c>
      <c r="T567" s="136" t="s">
        <v>14250</v>
      </c>
      <c r="U567" s="136" t="s">
        <v>14251</v>
      </c>
      <c r="V567" s="136" t="s">
        <v>14252</v>
      </c>
      <c r="W567" s="136" t="s">
        <v>14253</v>
      </c>
      <c r="X567" s="136" t="s">
        <v>14254</v>
      </c>
      <c r="Y567" s="136" t="s">
        <v>14255</v>
      </c>
      <c r="Z567" s="136" t="s">
        <v>14256</v>
      </c>
      <c r="AA567" s="136" t="s">
        <v>14257</v>
      </c>
      <c r="AB567" s="136" t="s">
        <v>14258</v>
      </c>
      <c r="AC567" s="136" t="s">
        <v>3891</v>
      </c>
      <c r="AD567" s="136" t="s">
        <v>14259</v>
      </c>
      <c r="AE567" s="136" t="s">
        <v>14260</v>
      </c>
      <c r="AF567" s="136" t="s">
        <v>14261</v>
      </c>
      <c r="AG567" s="136" t="s">
        <v>1554</v>
      </c>
      <c r="AH567" s="136" t="s">
        <v>14262</v>
      </c>
      <c r="AI567" s="136" t="s">
        <v>14263</v>
      </c>
      <c r="AJ567" s="136" t="s">
        <v>14264</v>
      </c>
      <c r="AK567" s="136" t="s">
        <v>948</v>
      </c>
      <c r="AL567" s="136" t="s">
        <v>941</v>
      </c>
      <c r="AM567" s="136" t="s">
        <v>14265</v>
      </c>
      <c r="AN567" s="136" t="s">
        <v>941</v>
      </c>
      <c r="AO567" s="136" t="s">
        <v>941</v>
      </c>
      <c r="AP567" s="136" t="s">
        <v>941</v>
      </c>
      <c r="AQ567" s="136" t="s">
        <v>941</v>
      </c>
      <c r="AR567" s="136" t="s">
        <v>941</v>
      </c>
      <c r="AS567" s="136" t="s">
        <v>941</v>
      </c>
      <c r="AT567" s="136" t="s">
        <v>941</v>
      </c>
      <c r="AU567" s="136" t="s">
        <v>941</v>
      </c>
      <c r="AV567" s="136" t="s">
        <v>941</v>
      </c>
      <c r="AW567" s="136" t="s">
        <v>941</v>
      </c>
      <c r="AX567" s="136" t="s">
        <v>941</v>
      </c>
      <c r="AY567" s="136" t="s">
        <v>941</v>
      </c>
      <c r="AZ567" s="136" t="s">
        <v>941</v>
      </c>
      <c r="BA567" s="136" t="s">
        <v>941</v>
      </c>
      <c r="BB567" s="136" t="s">
        <v>941</v>
      </c>
      <c r="BC567" s="136" t="s">
        <v>941</v>
      </c>
      <c r="BD567" s="136" t="s">
        <v>941</v>
      </c>
      <c r="BE567" s="136" t="s">
        <v>941</v>
      </c>
      <c r="BF567" s="136" t="s">
        <v>941</v>
      </c>
      <c r="BG567" s="136" t="s">
        <v>941</v>
      </c>
      <c r="BH567" s="136" t="s">
        <v>941</v>
      </c>
      <c r="BI567" s="136" t="s">
        <v>941</v>
      </c>
      <c r="BJ567" s="136" t="s">
        <v>941</v>
      </c>
      <c r="BK567" s="136" t="s">
        <v>941</v>
      </c>
      <c r="BL567" s="136" t="s">
        <v>941</v>
      </c>
      <c r="BM567" s="136" t="s">
        <v>941</v>
      </c>
      <c r="BN567" s="136" t="s">
        <v>941</v>
      </c>
      <c r="BO567" s="136" t="s">
        <v>941</v>
      </c>
      <c r="BP567" s="136" t="s">
        <v>941</v>
      </c>
      <c r="BQ567" s="136" t="s">
        <v>941</v>
      </c>
      <c r="BR567" s="136" t="s">
        <v>941</v>
      </c>
      <c r="BS567" s="136" t="s">
        <v>941</v>
      </c>
      <c r="BT567" s="136" t="s">
        <v>941</v>
      </c>
      <c r="BU567" s="136" t="s">
        <v>941</v>
      </c>
      <c r="BV567" s="136" t="s">
        <v>941</v>
      </c>
      <c r="BW567" s="136" t="s">
        <v>941</v>
      </c>
      <c r="BX567" s="136" t="s">
        <v>941</v>
      </c>
      <c r="BY567" s="136" t="s">
        <v>941</v>
      </c>
      <c r="BZ567" s="136" t="s">
        <v>941</v>
      </c>
      <c r="CA567" s="136" t="s">
        <v>941</v>
      </c>
      <c r="CB567" s="136" t="s">
        <v>948</v>
      </c>
      <c r="CC567" s="136" t="s">
        <v>948</v>
      </c>
      <c r="CD567" s="136" t="s">
        <v>941</v>
      </c>
      <c r="CE567" s="136" t="s">
        <v>948</v>
      </c>
      <c r="CF567" s="136" t="s">
        <v>941</v>
      </c>
      <c r="CG567" s="136" t="s">
        <v>948</v>
      </c>
      <c r="CH567" s="136" t="s">
        <v>948</v>
      </c>
      <c r="CI567" s="136" t="s">
        <v>941</v>
      </c>
      <c r="CJ567" s="136" t="s">
        <v>941</v>
      </c>
      <c r="CK567" s="136" t="s">
        <v>941</v>
      </c>
      <c r="CL567" s="136" t="s">
        <v>941</v>
      </c>
      <c r="CM567" s="136" t="s">
        <v>941</v>
      </c>
      <c r="CN567" s="136" t="s">
        <v>948</v>
      </c>
      <c r="CO567" s="136" t="s">
        <v>540</v>
      </c>
      <c r="CP567" s="136" t="s">
        <v>948</v>
      </c>
      <c r="CQ567" s="136" t="s">
        <v>941</v>
      </c>
      <c r="CR567" s="136" t="s">
        <v>941</v>
      </c>
      <c r="CS567" s="136" t="s">
        <v>941</v>
      </c>
      <c r="CT567" s="136" t="s">
        <v>941</v>
      </c>
      <c r="CU567" s="136" t="s">
        <v>941</v>
      </c>
      <c r="CV567" s="136" t="s">
        <v>941</v>
      </c>
      <c r="CW567" s="136" t="s">
        <v>941</v>
      </c>
      <c r="CX567" s="136" t="s">
        <v>941</v>
      </c>
      <c r="CY567" s="136" t="s">
        <v>941</v>
      </c>
      <c r="CZ567" s="136" t="s">
        <v>941</v>
      </c>
      <c r="DA567" s="136" t="s">
        <v>941</v>
      </c>
      <c r="DB567" s="136" t="s">
        <v>941</v>
      </c>
      <c r="DC567" s="136" t="s">
        <v>941</v>
      </c>
      <c r="DD567" s="136" t="s">
        <v>941</v>
      </c>
      <c r="DE567" s="136" t="s">
        <v>941</v>
      </c>
      <c r="DF567" s="136" t="s">
        <v>941</v>
      </c>
      <c r="DG567" s="136" t="s">
        <v>941</v>
      </c>
      <c r="DH567" s="136" t="s">
        <v>941</v>
      </c>
      <c r="DI567" s="136" t="s">
        <v>941</v>
      </c>
      <c r="DJ567" s="136" t="s">
        <v>1692</v>
      </c>
      <c r="DK567" s="137">
        <v>43119.514247685183</v>
      </c>
      <c r="DL567" s="136" t="s">
        <v>1692</v>
      </c>
      <c r="DM567" s="137">
        <v>43119.514247685183</v>
      </c>
      <c r="DN567" s="133">
        <v>42412.522256944445</v>
      </c>
      <c r="DO567" s="132" t="s">
        <v>1111</v>
      </c>
      <c r="DP567" s="133">
        <v>42412.523472222223</v>
      </c>
    </row>
    <row r="568" spans="1:120" ht="43.5" x14ac:dyDescent="0.35">
      <c r="A568" s="135">
        <v>570</v>
      </c>
      <c r="B568" s="136" t="s">
        <v>13815</v>
      </c>
      <c r="C568" s="135">
        <v>146</v>
      </c>
      <c r="D568" s="135" t="b">
        <v>1</v>
      </c>
      <c r="E568" s="136" t="s">
        <v>941</v>
      </c>
      <c r="F568" s="136" t="s">
        <v>14266</v>
      </c>
      <c r="G568" s="136" t="s">
        <v>989</v>
      </c>
      <c r="H568" s="136" t="s">
        <v>1304</v>
      </c>
      <c r="I568" s="136" t="s">
        <v>4384</v>
      </c>
      <c r="J568" s="136" t="s">
        <v>14266</v>
      </c>
      <c r="K568" s="136" t="s">
        <v>941</v>
      </c>
      <c r="L568" s="136" t="s">
        <v>1304</v>
      </c>
      <c r="M568" s="136" t="s">
        <v>1306</v>
      </c>
      <c r="N568" s="136" t="s">
        <v>14267</v>
      </c>
      <c r="O568" s="136" t="s">
        <v>14268</v>
      </c>
      <c r="P568" s="136" t="s">
        <v>14269</v>
      </c>
      <c r="Q568" s="136" t="s">
        <v>14270</v>
      </c>
      <c r="R568" s="136" t="s">
        <v>948</v>
      </c>
      <c r="S568" s="136" t="s">
        <v>14271</v>
      </c>
      <c r="T568" s="136" t="s">
        <v>14272</v>
      </c>
      <c r="U568" s="136" t="s">
        <v>14273</v>
      </c>
      <c r="V568" s="136" t="s">
        <v>4185</v>
      </c>
      <c r="W568" s="136" t="s">
        <v>4186</v>
      </c>
      <c r="X568" s="136" t="s">
        <v>1307</v>
      </c>
      <c r="Y568" s="136" t="s">
        <v>14274</v>
      </c>
      <c r="Z568" s="136" t="s">
        <v>14275</v>
      </c>
      <c r="AA568" s="136" t="s">
        <v>14276</v>
      </c>
      <c r="AB568" s="136" t="s">
        <v>14277</v>
      </c>
      <c r="AC568" s="136" t="s">
        <v>14278</v>
      </c>
      <c r="AD568" s="136" t="s">
        <v>14279</v>
      </c>
      <c r="AE568" s="136" t="s">
        <v>14280</v>
      </c>
      <c r="AF568" s="136" t="s">
        <v>14281</v>
      </c>
      <c r="AG568" s="136" t="s">
        <v>1715</v>
      </c>
      <c r="AH568" s="136" t="s">
        <v>14282</v>
      </c>
      <c r="AI568" s="136" t="s">
        <v>948</v>
      </c>
      <c r="AJ568" s="136" t="s">
        <v>1620</v>
      </c>
      <c r="AK568" s="136" t="s">
        <v>948</v>
      </c>
      <c r="AL568" s="136" t="s">
        <v>941</v>
      </c>
      <c r="AM568" s="136" t="s">
        <v>14283</v>
      </c>
      <c r="AN568" s="136" t="s">
        <v>941</v>
      </c>
      <c r="AO568" s="136" t="s">
        <v>941</v>
      </c>
      <c r="AP568" s="136" t="s">
        <v>941</v>
      </c>
      <c r="AQ568" s="136" t="s">
        <v>941</v>
      </c>
      <c r="AR568" s="136" t="s">
        <v>941</v>
      </c>
      <c r="AS568" s="136" t="s">
        <v>941</v>
      </c>
      <c r="AT568" s="136" t="s">
        <v>941</v>
      </c>
      <c r="AU568" s="136" t="s">
        <v>941</v>
      </c>
      <c r="AV568" s="136" t="s">
        <v>941</v>
      </c>
      <c r="AW568" s="136" t="s">
        <v>941</v>
      </c>
      <c r="AX568" s="136" t="s">
        <v>941</v>
      </c>
      <c r="AY568" s="136" t="s">
        <v>941</v>
      </c>
      <c r="AZ568" s="136" t="s">
        <v>941</v>
      </c>
      <c r="BA568" s="136" t="s">
        <v>941</v>
      </c>
      <c r="BB568" s="136" t="s">
        <v>941</v>
      </c>
      <c r="BC568" s="136" t="s">
        <v>941</v>
      </c>
      <c r="BD568" s="136" t="s">
        <v>941</v>
      </c>
      <c r="BE568" s="136" t="s">
        <v>941</v>
      </c>
      <c r="BF568" s="136" t="s">
        <v>941</v>
      </c>
      <c r="BG568" s="136" t="s">
        <v>941</v>
      </c>
      <c r="BH568" s="136" t="s">
        <v>941</v>
      </c>
      <c r="BI568" s="136" t="s">
        <v>941</v>
      </c>
      <c r="BJ568" s="136" t="s">
        <v>941</v>
      </c>
      <c r="BK568" s="136" t="s">
        <v>941</v>
      </c>
      <c r="BL568" s="136" t="s">
        <v>14284</v>
      </c>
      <c r="BM568" s="136" t="s">
        <v>1071</v>
      </c>
      <c r="BN568" s="136" t="s">
        <v>941</v>
      </c>
      <c r="BO568" s="136" t="s">
        <v>941</v>
      </c>
      <c r="BP568" s="136" t="s">
        <v>941</v>
      </c>
      <c r="BQ568" s="136" t="s">
        <v>13200</v>
      </c>
      <c r="BR568" s="136" t="s">
        <v>941</v>
      </c>
      <c r="BS568" s="136" t="s">
        <v>941</v>
      </c>
      <c r="BT568" s="136" t="s">
        <v>941</v>
      </c>
      <c r="BU568" s="136" t="s">
        <v>941</v>
      </c>
      <c r="BV568" s="136" t="s">
        <v>941</v>
      </c>
      <c r="BW568" s="136" t="s">
        <v>941</v>
      </c>
      <c r="BX568" s="136" t="s">
        <v>941</v>
      </c>
      <c r="BY568" s="136" t="s">
        <v>941</v>
      </c>
      <c r="BZ568" s="136" t="s">
        <v>941</v>
      </c>
      <c r="CA568" s="136" t="s">
        <v>941</v>
      </c>
      <c r="CB568" s="136" t="s">
        <v>14285</v>
      </c>
      <c r="CC568" s="136" t="s">
        <v>948</v>
      </c>
      <c r="CD568" s="136" t="s">
        <v>941</v>
      </c>
      <c r="CE568" s="136" t="s">
        <v>948</v>
      </c>
      <c r="CF568" s="136" t="s">
        <v>941</v>
      </c>
      <c r="CG568" s="136" t="s">
        <v>948</v>
      </c>
      <c r="CH568" s="136" t="s">
        <v>948</v>
      </c>
      <c r="CI568" s="136" t="s">
        <v>941</v>
      </c>
      <c r="CJ568" s="136" t="s">
        <v>941</v>
      </c>
      <c r="CK568" s="136" t="s">
        <v>941</v>
      </c>
      <c r="CL568" s="136" t="s">
        <v>941</v>
      </c>
      <c r="CM568" s="136" t="s">
        <v>941</v>
      </c>
      <c r="CN568" s="136" t="s">
        <v>948</v>
      </c>
      <c r="CO568" s="136" t="s">
        <v>540</v>
      </c>
      <c r="CP568" s="136" t="s">
        <v>948</v>
      </c>
      <c r="CQ568" s="136" t="s">
        <v>941</v>
      </c>
      <c r="CR568" s="136" t="s">
        <v>941</v>
      </c>
      <c r="CS568" s="136" t="s">
        <v>941</v>
      </c>
      <c r="CT568" s="136" t="s">
        <v>941</v>
      </c>
      <c r="CU568" s="136" t="s">
        <v>941</v>
      </c>
      <c r="CV568" s="136" t="s">
        <v>941</v>
      </c>
      <c r="CW568" s="136" t="s">
        <v>941</v>
      </c>
      <c r="CX568" s="136" t="s">
        <v>941</v>
      </c>
      <c r="CY568" s="136" t="s">
        <v>941</v>
      </c>
      <c r="CZ568" s="136" t="s">
        <v>941</v>
      </c>
      <c r="DA568" s="136" t="s">
        <v>941</v>
      </c>
      <c r="DB568" s="136" t="s">
        <v>941</v>
      </c>
      <c r="DC568" s="136" t="s">
        <v>941</v>
      </c>
      <c r="DD568" s="136" t="s">
        <v>941</v>
      </c>
      <c r="DE568" s="136" t="s">
        <v>941</v>
      </c>
      <c r="DF568" s="136" t="s">
        <v>941</v>
      </c>
      <c r="DG568" s="136" t="s">
        <v>941</v>
      </c>
      <c r="DH568" s="136" t="s">
        <v>941</v>
      </c>
      <c r="DI568" s="136" t="s">
        <v>941</v>
      </c>
      <c r="DJ568" s="136" t="s">
        <v>1692</v>
      </c>
      <c r="DK568" s="137">
        <v>43119.524155092593</v>
      </c>
      <c r="DL568" s="136" t="s">
        <v>1692</v>
      </c>
      <c r="DM568" s="137">
        <v>43119.524155092593</v>
      </c>
      <c r="DN568" s="133">
        <v>42412.522280092591</v>
      </c>
      <c r="DO568" s="132" t="s">
        <v>1111</v>
      </c>
      <c r="DP568" s="133">
        <v>42412.523495370369</v>
      </c>
    </row>
    <row r="569" spans="1:120" ht="29" x14ac:dyDescent="0.35">
      <c r="A569" s="135">
        <v>571</v>
      </c>
      <c r="B569" s="136" t="s">
        <v>13815</v>
      </c>
      <c r="C569" s="135">
        <v>291</v>
      </c>
      <c r="D569" s="135" t="b">
        <v>1</v>
      </c>
      <c r="E569" s="136" t="s">
        <v>941</v>
      </c>
      <c r="F569" s="136" t="s">
        <v>3184</v>
      </c>
      <c r="G569" s="136" t="s">
        <v>1064</v>
      </c>
      <c r="H569" s="136" t="s">
        <v>3185</v>
      </c>
      <c r="I569" s="136" t="s">
        <v>14200</v>
      </c>
      <c r="J569" s="136" t="s">
        <v>941</v>
      </c>
      <c r="K569" s="136" t="s">
        <v>941</v>
      </c>
      <c r="L569" s="136" t="s">
        <v>941</v>
      </c>
      <c r="M569" s="136" t="s">
        <v>941</v>
      </c>
      <c r="N569" s="136" t="s">
        <v>941</v>
      </c>
      <c r="O569" s="136" t="s">
        <v>14286</v>
      </c>
      <c r="P569" s="136" t="s">
        <v>14287</v>
      </c>
      <c r="Q569" s="136" t="s">
        <v>948</v>
      </c>
      <c r="R569" s="136" t="s">
        <v>948</v>
      </c>
      <c r="S569" s="136" t="s">
        <v>14288</v>
      </c>
      <c r="T569" s="136" t="s">
        <v>5256</v>
      </c>
      <c r="U569" s="136" t="s">
        <v>14289</v>
      </c>
      <c r="V569" s="136" t="s">
        <v>3187</v>
      </c>
      <c r="W569" s="136" t="s">
        <v>3188</v>
      </c>
      <c r="X569" s="136" t="s">
        <v>3189</v>
      </c>
      <c r="Y569" s="136" t="s">
        <v>14290</v>
      </c>
      <c r="Z569" s="136" t="s">
        <v>14291</v>
      </c>
      <c r="AA569" s="136" t="s">
        <v>14292</v>
      </c>
      <c r="AB569" s="136" t="s">
        <v>14293</v>
      </c>
      <c r="AC569" s="136" t="s">
        <v>14294</v>
      </c>
      <c r="AD569" s="136" t="s">
        <v>14295</v>
      </c>
      <c r="AE569" s="136" t="s">
        <v>14296</v>
      </c>
      <c r="AF569" s="136" t="s">
        <v>14297</v>
      </c>
      <c r="AG569" s="136" t="s">
        <v>3191</v>
      </c>
      <c r="AH569" s="136" t="s">
        <v>14298</v>
      </c>
      <c r="AI569" s="136" t="s">
        <v>1613</v>
      </c>
      <c r="AJ569" s="136" t="s">
        <v>1151</v>
      </c>
      <c r="AK569" s="136" t="s">
        <v>948</v>
      </c>
      <c r="AL569" s="136" t="s">
        <v>941</v>
      </c>
      <c r="AM569" s="136" t="s">
        <v>14299</v>
      </c>
      <c r="AN569" s="136" t="s">
        <v>941</v>
      </c>
      <c r="AO569" s="136" t="s">
        <v>941</v>
      </c>
      <c r="AP569" s="136" t="s">
        <v>941</v>
      </c>
      <c r="AQ569" s="136" t="s">
        <v>941</v>
      </c>
      <c r="AR569" s="136" t="s">
        <v>941</v>
      </c>
      <c r="AS569" s="136" t="s">
        <v>941</v>
      </c>
      <c r="AT569" s="136" t="s">
        <v>941</v>
      </c>
      <c r="AU569" s="136" t="s">
        <v>941</v>
      </c>
      <c r="AV569" s="136" t="s">
        <v>941</v>
      </c>
      <c r="AW569" s="136" t="s">
        <v>941</v>
      </c>
      <c r="AX569" s="136" t="s">
        <v>941</v>
      </c>
      <c r="AY569" s="136" t="s">
        <v>941</v>
      </c>
      <c r="AZ569" s="136" t="s">
        <v>941</v>
      </c>
      <c r="BA569" s="136" t="s">
        <v>941</v>
      </c>
      <c r="BB569" s="136" t="s">
        <v>941</v>
      </c>
      <c r="BC569" s="136" t="s">
        <v>941</v>
      </c>
      <c r="BD569" s="136" t="s">
        <v>941</v>
      </c>
      <c r="BE569" s="136" t="s">
        <v>941</v>
      </c>
      <c r="BF569" s="136" t="s">
        <v>941</v>
      </c>
      <c r="BG569" s="136" t="s">
        <v>941</v>
      </c>
      <c r="BH569" s="136" t="s">
        <v>941</v>
      </c>
      <c r="BI569" s="136" t="s">
        <v>941</v>
      </c>
      <c r="BJ569" s="136" t="s">
        <v>941</v>
      </c>
      <c r="BK569" s="136" t="s">
        <v>941</v>
      </c>
      <c r="BL569" s="136" t="s">
        <v>941</v>
      </c>
      <c r="BM569" s="136" t="s">
        <v>941</v>
      </c>
      <c r="BN569" s="136" t="s">
        <v>941</v>
      </c>
      <c r="BO569" s="136" t="s">
        <v>941</v>
      </c>
      <c r="BP569" s="136" t="s">
        <v>941</v>
      </c>
      <c r="BQ569" s="136" t="s">
        <v>941</v>
      </c>
      <c r="BR569" s="136" t="s">
        <v>941</v>
      </c>
      <c r="BS569" s="136" t="s">
        <v>941</v>
      </c>
      <c r="BT569" s="136" t="s">
        <v>941</v>
      </c>
      <c r="BU569" s="136" t="s">
        <v>941</v>
      </c>
      <c r="BV569" s="136" t="s">
        <v>941</v>
      </c>
      <c r="BW569" s="136" t="s">
        <v>941</v>
      </c>
      <c r="BX569" s="136" t="s">
        <v>941</v>
      </c>
      <c r="BY569" s="136" t="s">
        <v>941</v>
      </c>
      <c r="BZ569" s="136" t="s">
        <v>941</v>
      </c>
      <c r="CA569" s="136" t="s">
        <v>941</v>
      </c>
      <c r="CB569" s="136" t="s">
        <v>948</v>
      </c>
      <c r="CC569" s="136" t="s">
        <v>948</v>
      </c>
      <c r="CD569" s="136" t="s">
        <v>941</v>
      </c>
      <c r="CE569" s="136" t="s">
        <v>948</v>
      </c>
      <c r="CF569" s="136" t="s">
        <v>941</v>
      </c>
      <c r="CG569" s="136" t="s">
        <v>948</v>
      </c>
      <c r="CH569" s="136" t="s">
        <v>948</v>
      </c>
      <c r="CI569" s="136" t="s">
        <v>941</v>
      </c>
      <c r="CJ569" s="136" t="s">
        <v>941</v>
      </c>
      <c r="CK569" s="136" t="s">
        <v>941</v>
      </c>
      <c r="CL569" s="136" t="s">
        <v>941</v>
      </c>
      <c r="CM569" s="136" t="s">
        <v>941</v>
      </c>
      <c r="CN569" s="136" t="s">
        <v>948</v>
      </c>
      <c r="CO569" s="136" t="s">
        <v>540</v>
      </c>
      <c r="CP569" s="136" t="s">
        <v>948</v>
      </c>
      <c r="CQ569" s="136" t="s">
        <v>941</v>
      </c>
      <c r="CR569" s="136" t="s">
        <v>941</v>
      </c>
      <c r="CS569" s="136" t="s">
        <v>941</v>
      </c>
      <c r="CT569" s="136" t="s">
        <v>941</v>
      </c>
      <c r="CU569" s="136" t="s">
        <v>941</v>
      </c>
      <c r="CV569" s="136" t="s">
        <v>941</v>
      </c>
      <c r="CW569" s="136" t="s">
        <v>941</v>
      </c>
      <c r="CX569" s="136" t="s">
        <v>941</v>
      </c>
      <c r="CY569" s="136" t="s">
        <v>941</v>
      </c>
      <c r="CZ569" s="136" t="s">
        <v>941</v>
      </c>
      <c r="DA569" s="136" t="s">
        <v>941</v>
      </c>
      <c r="DB569" s="136" t="s">
        <v>941</v>
      </c>
      <c r="DC569" s="136" t="s">
        <v>941</v>
      </c>
      <c r="DD569" s="136" t="s">
        <v>941</v>
      </c>
      <c r="DE569" s="136" t="s">
        <v>941</v>
      </c>
      <c r="DF569" s="136" t="s">
        <v>941</v>
      </c>
      <c r="DG569" s="136" t="s">
        <v>941</v>
      </c>
      <c r="DH569" s="136" t="s">
        <v>941</v>
      </c>
      <c r="DI569" s="136" t="s">
        <v>941</v>
      </c>
      <c r="DJ569" s="136" t="s">
        <v>1692</v>
      </c>
      <c r="DK569" s="137">
        <v>43119.539583333331</v>
      </c>
      <c r="DL569" s="136" t="s">
        <v>1692</v>
      </c>
      <c r="DM569" s="137">
        <v>43119.539583333331</v>
      </c>
      <c r="DN569" s="133">
        <v>42412.522314814814</v>
      </c>
      <c r="DO569" s="132" t="s">
        <v>1111</v>
      </c>
      <c r="DP569" s="133">
        <v>42412.523518518516</v>
      </c>
    </row>
    <row r="570" spans="1:120" ht="58" x14ac:dyDescent="0.35">
      <c r="A570" s="135">
        <v>572</v>
      </c>
      <c r="B570" s="136" t="s">
        <v>13815</v>
      </c>
      <c r="C570" s="135">
        <v>90</v>
      </c>
      <c r="D570" s="135" t="b">
        <v>1</v>
      </c>
      <c r="E570" s="136" t="s">
        <v>941</v>
      </c>
      <c r="F570" s="136" t="s">
        <v>1686</v>
      </c>
      <c r="G570" s="136" t="s">
        <v>14300</v>
      </c>
      <c r="H570" s="136" t="s">
        <v>1687</v>
      </c>
      <c r="I570" s="136" t="s">
        <v>14075</v>
      </c>
      <c r="J570" s="136" t="s">
        <v>1686</v>
      </c>
      <c r="K570" s="136" t="s">
        <v>941</v>
      </c>
      <c r="L570" s="136" t="s">
        <v>1687</v>
      </c>
      <c r="M570" s="136" t="s">
        <v>1688</v>
      </c>
      <c r="N570" s="136" t="s">
        <v>11453</v>
      </c>
      <c r="O570" s="136" t="s">
        <v>14301</v>
      </c>
      <c r="P570" s="136" t="s">
        <v>11455</v>
      </c>
      <c r="Q570" s="136" t="s">
        <v>11456</v>
      </c>
      <c r="R570" s="136" t="s">
        <v>948</v>
      </c>
      <c r="S570" s="136" t="s">
        <v>14302</v>
      </c>
      <c r="T570" s="136" t="s">
        <v>14303</v>
      </c>
      <c r="U570" s="136" t="s">
        <v>14304</v>
      </c>
      <c r="V570" s="136" t="s">
        <v>948</v>
      </c>
      <c r="W570" s="136" t="s">
        <v>948</v>
      </c>
      <c r="X570" s="136" t="s">
        <v>948</v>
      </c>
      <c r="Y570" s="136" t="s">
        <v>14305</v>
      </c>
      <c r="Z570" s="136" t="s">
        <v>14306</v>
      </c>
      <c r="AA570" s="136" t="s">
        <v>948</v>
      </c>
      <c r="AB570" s="136" t="s">
        <v>14307</v>
      </c>
      <c r="AC570" s="136" t="s">
        <v>948</v>
      </c>
      <c r="AD570" s="136" t="s">
        <v>14307</v>
      </c>
      <c r="AE570" s="136" t="s">
        <v>14308</v>
      </c>
      <c r="AF570" s="136" t="s">
        <v>14309</v>
      </c>
      <c r="AG570" s="136" t="s">
        <v>1689</v>
      </c>
      <c r="AH570" s="136" t="s">
        <v>14310</v>
      </c>
      <c r="AI570" s="136" t="s">
        <v>948</v>
      </c>
      <c r="AJ570" s="136" t="s">
        <v>948</v>
      </c>
      <c r="AK570" s="136" t="s">
        <v>948</v>
      </c>
      <c r="AL570" s="136" t="s">
        <v>941</v>
      </c>
      <c r="AM570" s="136" t="s">
        <v>14310</v>
      </c>
      <c r="AN570" s="136" t="s">
        <v>941</v>
      </c>
      <c r="AO570" s="136" t="s">
        <v>941</v>
      </c>
      <c r="AP570" s="136" t="s">
        <v>941</v>
      </c>
      <c r="AQ570" s="136" t="s">
        <v>941</v>
      </c>
      <c r="AR570" s="136" t="s">
        <v>941</v>
      </c>
      <c r="AS570" s="136" t="s">
        <v>941</v>
      </c>
      <c r="AT570" s="136" t="s">
        <v>941</v>
      </c>
      <c r="AU570" s="136" t="s">
        <v>941</v>
      </c>
      <c r="AV570" s="136" t="s">
        <v>941</v>
      </c>
      <c r="AW570" s="136" t="s">
        <v>941</v>
      </c>
      <c r="AX570" s="136" t="s">
        <v>941</v>
      </c>
      <c r="AY570" s="136" t="s">
        <v>941</v>
      </c>
      <c r="AZ570" s="136" t="s">
        <v>941</v>
      </c>
      <c r="BA570" s="136" t="s">
        <v>941</v>
      </c>
      <c r="BB570" s="136" t="s">
        <v>941</v>
      </c>
      <c r="BC570" s="136" t="s">
        <v>941</v>
      </c>
      <c r="BD570" s="136" t="s">
        <v>941</v>
      </c>
      <c r="BE570" s="136" t="s">
        <v>941</v>
      </c>
      <c r="BF570" s="136" t="s">
        <v>941</v>
      </c>
      <c r="BG570" s="136" t="s">
        <v>941</v>
      </c>
      <c r="BH570" s="136" t="s">
        <v>941</v>
      </c>
      <c r="BI570" s="136" t="s">
        <v>941</v>
      </c>
      <c r="BJ570" s="136" t="s">
        <v>941</v>
      </c>
      <c r="BK570" s="136" t="s">
        <v>941</v>
      </c>
      <c r="BL570" s="136" t="s">
        <v>941</v>
      </c>
      <c r="BM570" s="136" t="s">
        <v>941</v>
      </c>
      <c r="BN570" s="136" t="s">
        <v>941</v>
      </c>
      <c r="BO570" s="136" t="s">
        <v>941</v>
      </c>
      <c r="BP570" s="136" t="s">
        <v>941</v>
      </c>
      <c r="BQ570" s="136" t="s">
        <v>941</v>
      </c>
      <c r="BR570" s="136" t="s">
        <v>941</v>
      </c>
      <c r="BS570" s="136" t="s">
        <v>941</v>
      </c>
      <c r="BT570" s="136" t="s">
        <v>941</v>
      </c>
      <c r="BU570" s="136" t="s">
        <v>941</v>
      </c>
      <c r="BV570" s="136" t="s">
        <v>941</v>
      </c>
      <c r="BW570" s="136" t="s">
        <v>941</v>
      </c>
      <c r="BX570" s="136" t="s">
        <v>941</v>
      </c>
      <c r="BY570" s="136" t="s">
        <v>941</v>
      </c>
      <c r="BZ570" s="136" t="s">
        <v>941</v>
      </c>
      <c r="CA570" s="136" t="s">
        <v>941</v>
      </c>
      <c r="CB570" s="136" t="s">
        <v>948</v>
      </c>
      <c r="CC570" s="136" t="s">
        <v>948</v>
      </c>
      <c r="CD570" s="136" t="s">
        <v>941</v>
      </c>
      <c r="CE570" s="136" t="s">
        <v>948</v>
      </c>
      <c r="CF570" s="136" t="s">
        <v>941</v>
      </c>
      <c r="CG570" s="136" t="s">
        <v>948</v>
      </c>
      <c r="CH570" s="136" t="s">
        <v>948</v>
      </c>
      <c r="CI570" s="136" t="s">
        <v>941</v>
      </c>
      <c r="CJ570" s="136" t="s">
        <v>941</v>
      </c>
      <c r="CK570" s="136" t="s">
        <v>941</v>
      </c>
      <c r="CL570" s="136" t="s">
        <v>941</v>
      </c>
      <c r="CM570" s="136" t="s">
        <v>941</v>
      </c>
      <c r="CN570" s="136" t="s">
        <v>948</v>
      </c>
      <c r="CO570" s="136" t="s">
        <v>540</v>
      </c>
      <c r="CP570" s="136" t="s">
        <v>948</v>
      </c>
      <c r="CQ570" s="136" t="s">
        <v>941</v>
      </c>
      <c r="CR570" s="136" t="s">
        <v>941</v>
      </c>
      <c r="CS570" s="136" t="s">
        <v>941</v>
      </c>
      <c r="CT570" s="136" t="s">
        <v>941</v>
      </c>
      <c r="CU570" s="136" t="s">
        <v>941</v>
      </c>
      <c r="CV570" s="136" t="s">
        <v>941</v>
      </c>
      <c r="CW570" s="136" t="s">
        <v>941</v>
      </c>
      <c r="CX570" s="136" t="s">
        <v>941</v>
      </c>
      <c r="CY570" s="136" t="s">
        <v>941</v>
      </c>
      <c r="CZ570" s="136" t="s">
        <v>941</v>
      </c>
      <c r="DA570" s="136" t="s">
        <v>941</v>
      </c>
      <c r="DB570" s="136" t="s">
        <v>941</v>
      </c>
      <c r="DC570" s="136" t="s">
        <v>941</v>
      </c>
      <c r="DD570" s="136" t="s">
        <v>941</v>
      </c>
      <c r="DE570" s="136" t="s">
        <v>941</v>
      </c>
      <c r="DF570" s="136" t="s">
        <v>941</v>
      </c>
      <c r="DG570" s="136" t="s">
        <v>941</v>
      </c>
      <c r="DH570" s="136" t="s">
        <v>941</v>
      </c>
      <c r="DI570" s="136" t="s">
        <v>941</v>
      </c>
      <c r="DJ570" s="136" t="s">
        <v>1692</v>
      </c>
      <c r="DK570" s="137">
        <v>43119.636041666665</v>
      </c>
      <c r="DL570" s="136" t="s">
        <v>1692</v>
      </c>
      <c r="DM570" s="137">
        <v>43119.636041666665</v>
      </c>
      <c r="DN570" s="133">
        <v>42412.523541666669</v>
      </c>
      <c r="DO570" s="132" t="s">
        <v>1111</v>
      </c>
      <c r="DP570" s="133">
        <v>42412.523541666669</v>
      </c>
    </row>
    <row r="571" spans="1:120" ht="43.5" x14ac:dyDescent="0.35">
      <c r="A571" s="135">
        <v>573</v>
      </c>
      <c r="B571" s="136" t="s">
        <v>13815</v>
      </c>
      <c r="C571" s="135">
        <v>396</v>
      </c>
      <c r="D571" s="135" t="b">
        <v>1</v>
      </c>
      <c r="E571" s="136" t="s">
        <v>941</v>
      </c>
      <c r="F571" s="136" t="s">
        <v>2880</v>
      </c>
      <c r="G571" s="136" t="s">
        <v>1135</v>
      </c>
      <c r="H571" s="136" t="s">
        <v>2881</v>
      </c>
      <c r="I571" s="136" t="s">
        <v>14311</v>
      </c>
      <c r="J571" s="136" t="s">
        <v>2882</v>
      </c>
      <c r="K571" s="136" t="s">
        <v>941</v>
      </c>
      <c r="L571" s="136" t="s">
        <v>2881</v>
      </c>
      <c r="M571" s="136" t="s">
        <v>2883</v>
      </c>
      <c r="N571" s="136" t="s">
        <v>2884</v>
      </c>
      <c r="O571" s="136" t="s">
        <v>14312</v>
      </c>
      <c r="P571" s="136" t="s">
        <v>14313</v>
      </c>
      <c r="Q571" s="136" t="s">
        <v>948</v>
      </c>
      <c r="R571" s="136" t="s">
        <v>948</v>
      </c>
      <c r="S571" s="136" t="s">
        <v>14314</v>
      </c>
      <c r="T571" s="136" t="s">
        <v>14315</v>
      </c>
      <c r="U571" s="136" t="s">
        <v>14316</v>
      </c>
      <c r="V571" s="136" t="s">
        <v>14317</v>
      </c>
      <c r="W571" s="136" t="s">
        <v>14318</v>
      </c>
      <c r="X571" s="136" t="s">
        <v>14319</v>
      </c>
      <c r="Y571" s="136" t="s">
        <v>14320</v>
      </c>
      <c r="Z571" s="136" t="s">
        <v>14321</v>
      </c>
      <c r="AA571" s="136" t="s">
        <v>948</v>
      </c>
      <c r="AB571" s="136" t="s">
        <v>14322</v>
      </c>
      <c r="AC571" s="136" t="s">
        <v>14323</v>
      </c>
      <c r="AD571" s="136" t="s">
        <v>14324</v>
      </c>
      <c r="AE571" s="136" t="s">
        <v>14325</v>
      </c>
      <c r="AF571" s="136" t="s">
        <v>14326</v>
      </c>
      <c r="AG571" s="136" t="s">
        <v>3323</v>
      </c>
      <c r="AH571" s="136" t="s">
        <v>14327</v>
      </c>
      <c r="AI571" s="136" t="s">
        <v>3607</v>
      </c>
      <c r="AJ571" s="136" t="s">
        <v>1203</v>
      </c>
      <c r="AK571" s="136" t="s">
        <v>948</v>
      </c>
      <c r="AL571" s="136" t="s">
        <v>941</v>
      </c>
      <c r="AM571" s="136" t="s">
        <v>14328</v>
      </c>
      <c r="AN571" s="136" t="s">
        <v>941</v>
      </c>
      <c r="AO571" s="136" t="s">
        <v>941</v>
      </c>
      <c r="AP571" s="136" t="s">
        <v>941</v>
      </c>
      <c r="AQ571" s="136" t="s">
        <v>941</v>
      </c>
      <c r="AR571" s="136" t="s">
        <v>941</v>
      </c>
      <c r="AS571" s="136" t="s">
        <v>941</v>
      </c>
      <c r="AT571" s="136" t="s">
        <v>941</v>
      </c>
      <c r="AU571" s="136" t="s">
        <v>941</v>
      </c>
      <c r="AV571" s="136" t="s">
        <v>941</v>
      </c>
      <c r="AW571" s="136" t="s">
        <v>941</v>
      </c>
      <c r="AX571" s="136" t="s">
        <v>941</v>
      </c>
      <c r="AY571" s="136" t="s">
        <v>941</v>
      </c>
      <c r="AZ571" s="136" t="s">
        <v>941</v>
      </c>
      <c r="BA571" s="136" t="s">
        <v>941</v>
      </c>
      <c r="BB571" s="136" t="s">
        <v>941</v>
      </c>
      <c r="BC571" s="136" t="s">
        <v>941</v>
      </c>
      <c r="BD571" s="136" t="s">
        <v>941</v>
      </c>
      <c r="BE571" s="136" t="s">
        <v>941</v>
      </c>
      <c r="BF571" s="136" t="s">
        <v>941</v>
      </c>
      <c r="BG571" s="136" t="s">
        <v>941</v>
      </c>
      <c r="BH571" s="136" t="s">
        <v>941</v>
      </c>
      <c r="BI571" s="136" t="s">
        <v>941</v>
      </c>
      <c r="BJ571" s="136" t="s">
        <v>941</v>
      </c>
      <c r="BK571" s="136" t="s">
        <v>8821</v>
      </c>
      <c r="BL571" s="136" t="s">
        <v>941</v>
      </c>
      <c r="BM571" s="136" t="s">
        <v>941</v>
      </c>
      <c r="BN571" s="136" t="s">
        <v>941</v>
      </c>
      <c r="BO571" s="136" t="s">
        <v>941</v>
      </c>
      <c r="BP571" s="136" t="s">
        <v>941</v>
      </c>
      <c r="BQ571" s="136" t="s">
        <v>941</v>
      </c>
      <c r="BR571" s="136" t="s">
        <v>941</v>
      </c>
      <c r="BS571" s="136" t="s">
        <v>941</v>
      </c>
      <c r="BT571" s="136" t="s">
        <v>941</v>
      </c>
      <c r="BU571" s="136" t="s">
        <v>941</v>
      </c>
      <c r="BV571" s="136" t="s">
        <v>941</v>
      </c>
      <c r="BW571" s="136" t="s">
        <v>941</v>
      </c>
      <c r="BX571" s="136" t="s">
        <v>941</v>
      </c>
      <c r="BY571" s="136" t="s">
        <v>941</v>
      </c>
      <c r="BZ571" s="136" t="s">
        <v>941</v>
      </c>
      <c r="CA571" s="136" t="s">
        <v>941</v>
      </c>
      <c r="CB571" s="136" t="s">
        <v>8821</v>
      </c>
      <c r="CC571" s="136" t="s">
        <v>948</v>
      </c>
      <c r="CD571" s="136" t="s">
        <v>941</v>
      </c>
      <c r="CE571" s="136" t="s">
        <v>948</v>
      </c>
      <c r="CF571" s="136" t="s">
        <v>941</v>
      </c>
      <c r="CG571" s="136" t="s">
        <v>948</v>
      </c>
      <c r="CH571" s="136" t="s">
        <v>948</v>
      </c>
      <c r="CI571" s="136" t="s">
        <v>941</v>
      </c>
      <c r="CJ571" s="136" t="s">
        <v>941</v>
      </c>
      <c r="CK571" s="136" t="s">
        <v>941</v>
      </c>
      <c r="CL571" s="136" t="s">
        <v>941</v>
      </c>
      <c r="CM571" s="136" t="s">
        <v>941</v>
      </c>
      <c r="CN571" s="136" t="s">
        <v>948</v>
      </c>
      <c r="CO571" s="136" t="s">
        <v>540</v>
      </c>
      <c r="CP571" s="136" t="s">
        <v>948</v>
      </c>
      <c r="CQ571" s="136" t="s">
        <v>941</v>
      </c>
      <c r="CR571" s="136" t="s">
        <v>941</v>
      </c>
      <c r="CS571" s="136" t="s">
        <v>941</v>
      </c>
      <c r="CT571" s="136" t="s">
        <v>941</v>
      </c>
      <c r="CU571" s="136" t="s">
        <v>941</v>
      </c>
      <c r="CV571" s="136" t="s">
        <v>941</v>
      </c>
      <c r="CW571" s="136" t="s">
        <v>941</v>
      </c>
      <c r="CX571" s="136" t="s">
        <v>941</v>
      </c>
      <c r="CY571" s="136" t="s">
        <v>941</v>
      </c>
      <c r="CZ571" s="136" t="s">
        <v>941</v>
      </c>
      <c r="DA571" s="136" t="s">
        <v>941</v>
      </c>
      <c r="DB571" s="136" t="s">
        <v>941</v>
      </c>
      <c r="DC571" s="136" t="s">
        <v>941</v>
      </c>
      <c r="DD571" s="136" t="s">
        <v>941</v>
      </c>
      <c r="DE571" s="136" t="s">
        <v>941</v>
      </c>
      <c r="DF571" s="136" t="s">
        <v>941</v>
      </c>
      <c r="DG571" s="136" t="s">
        <v>941</v>
      </c>
      <c r="DH571" s="136" t="s">
        <v>941</v>
      </c>
      <c r="DI571" s="136" t="s">
        <v>941</v>
      </c>
      <c r="DJ571" s="136" t="s">
        <v>1692</v>
      </c>
      <c r="DK571" s="137">
        <v>43119.644942129627</v>
      </c>
      <c r="DL571" s="136" t="s">
        <v>1692</v>
      </c>
      <c r="DM571" s="137">
        <v>43119.644942129627</v>
      </c>
      <c r="DN571" s="133">
        <v>42412.523553240739</v>
      </c>
      <c r="DO571" s="132" t="s">
        <v>1111</v>
      </c>
      <c r="DP571" s="133">
        <v>42412.523553240739</v>
      </c>
    </row>
    <row r="572" spans="1:120" ht="87" x14ac:dyDescent="0.35">
      <c r="A572" s="135">
        <v>574</v>
      </c>
      <c r="B572" s="136" t="s">
        <v>13815</v>
      </c>
      <c r="C572" s="135">
        <v>14</v>
      </c>
      <c r="D572" s="135" t="b">
        <v>1</v>
      </c>
      <c r="E572" s="136" t="s">
        <v>941</v>
      </c>
      <c r="F572" s="136" t="s">
        <v>6537</v>
      </c>
      <c r="G572" s="136" t="s">
        <v>989</v>
      </c>
      <c r="H572" s="136" t="s">
        <v>2131</v>
      </c>
      <c r="I572" s="136" t="s">
        <v>14329</v>
      </c>
      <c r="J572" s="136" t="s">
        <v>2132</v>
      </c>
      <c r="K572" s="136" t="s">
        <v>941</v>
      </c>
      <c r="L572" s="136" t="s">
        <v>2133</v>
      </c>
      <c r="M572" s="136" t="s">
        <v>2134</v>
      </c>
      <c r="N572" s="136" t="s">
        <v>2135</v>
      </c>
      <c r="O572" s="136" t="s">
        <v>14330</v>
      </c>
      <c r="P572" s="136" t="s">
        <v>14331</v>
      </c>
      <c r="Q572" s="136" t="s">
        <v>14332</v>
      </c>
      <c r="R572" s="136" t="s">
        <v>948</v>
      </c>
      <c r="S572" s="136" t="s">
        <v>14333</v>
      </c>
      <c r="T572" s="136" t="s">
        <v>14334</v>
      </c>
      <c r="U572" s="136" t="s">
        <v>14335</v>
      </c>
      <c r="V572" s="136" t="s">
        <v>14336</v>
      </c>
      <c r="W572" s="136" t="s">
        <v>14337</v>
      </c>
      <c r="X572" s="136" t="s">
        <v>14338</v>
      </c>
      <c r="Y572" s="136" t="s">
        <v>14339</v>
      </c>
      <c r="Z572" s="136" t="s">
        <v>14340</v>
      </c>
      <c r="AA572" s="136" t="s">
        <v>14341</v>
      </c>
      <c r="AB572" s="136" t="s">
        <v>14342</v>
      </c>
      <c r="AC572" s="136" t="s">
        <v>948</v>
      </c>
      <c r="AD572" s="136" t="s">
        <v>14342</v>
      </c>
      <c r="AE572" s="136" t="s">
        <v>14343</v>
      </c>
      <c r="AF572" s="136" t="s">
        <v>14344</v>
      </c>
      <c r="AG572" s="136" t="s">
        <v>1051</v>
      </c>
      <c r="AH572" s="136" t="s">
        <v>14345</v>
      </c>
      <c r="AI572" s="136" t="s">
        <v>14346</v>
      </c>
      <c r="AJ572" s="136" t="s">
        <v>14347</v>
      </c>
      <c r="AK572" s="136" t="s">
        <v>948</v>
      </c>
      <c r="AL572" s="136" t="s">
        <v>941</v>
      </c>
      <c r="AM572" s="136" t="s">
        <v>14348</v>
      </c>
      <c r="AN572" s="136" t="s">
        <v>941</v>
      </c>
      <c r="AO572" s="136" t="s">
        <v>941</v>
      </c>
      <c r="AP572" s="136" t="s">
        <v>941</v>
      </c>
      <c r="AQ572" s="136" t="s">
        <v>941</v>
      </c>
      <c r="AR572" s="136" t="s">
        <v>941</v>
      </c>
      <c r="AS572" s="136" t="s">
        <v>941</v>
      </c>
      <c r="AT572" s="136" t="s">
        <v>941</v>
      </c>
      <c r="AU572" s="136" t="s">
        <v>941</v>
      </c>
      <c r="AV572" s="136" t="s">
        <v>941</v>
      </c>
      <c r="AW572" s="136" t="s">
        <v>941</v>
      </c>
      <c r="AX572" s="136" t="s">
        <v>941</v>
      </c>
      <c r="AY572" s="136" t="s">
        <v>941</v>
      </c>
      <c r="AZ572" s="136" t="s">
        <v>941</v>
      </c>
      <c r="BA572" s="136" t="s">
        <v>941</v>
      </c>
      <c r="BB572" s="136" t="s">
        <v>941</v>
      </c>
      <c r="BC572" s="136" t="s">
        <v>941</v>
      </c>
      <c r="BD572" s="136" t="s">
        <v>941</v>
      </c>
      <c r="BE572" s="136" t="s">
        <v>941</v>
      </c>
      <c r="BF572" s="136" t="s">
        <v>941</v>
      </c>
      <c r="BG572" s="136" t="s">
        <v>941</v>
      </c>
      <c r="BH572" s="136" t="s">
        <v>941</v>
      </c>
      <c r="BI572" s="136" t="s">
        <v>941</v>
      </c>
      <c r="BJ572" s="136" t="s">
        <v>941</v>
      </c>
      <c r="BK572" s="136" t="s">
        <v>5299</v>
      </c>
      <c r="BL572" s="136" t="s">
        <v>941</v>
      </c>
      <c r="BM572" s="136" t="s">
        <v>941</v>
      </c>
      <c r="BN572" s="136" t="s">
        <v>941</v>
      </c>
      <c r="BO572" s="136" t="s">
        <v>941</v>
      </c>
      <c r="BP572" s="136" t="s">
        <v>941</v>
      </c>
      <c r="BQ572" s="136" t="s">
        <v>941</v>
      </c>
      <c r="BR572" s="136" t="s">
        <v>941</v>
      </c>
      <c r="BS572" s="136" t="s">
        <v>941</v>
      </c>
      <c r="BT572" s="136" t="s">
        <v>941</v>
      </c>
      <c r="BU572" s="136" t="s">
        <v>941</v>
      </c>
      <c r="BV572" s="136" t="s">
        <v>941</v>
      </c>
      <c r="BW572" s="136" t="s">
        <v>941</v>
      </c>
      <c r="BX572" s="136" t="s">
        <v>941</v>
      </c>
      <c r="BY572" s="136" t="s">
        <v>941</v>
      </c>
      <c r="BZ572" s="136" t="s">
        <v>941</v>
      </c>
      <c r="CA572" s="136" t="s">
        <v>941</v>
      </c>
      <c r="CB572" s="136" t="s">
        <v>5299</v>
      </c>
      <c r="CC572" s="136" t="s">
        <v>956</v>
      </c>
      <c r="CD572" s="136" t="s">
        <v>14349</v>
      </c>
      <c r="CE572" s="136" t="s">
        <v>2731</v>
      </c>
      <c r="CF572" s="136" t="s">
        <v>948</v>
      </c>
      <c r="CG572" s="136" t="s">
        <v>14349</v>
      </c>
      <c r="CH572" s="136" t="s">
        <v>1204</v>
      </c>
      <c r="CI572" s="136" t="s">
        <v>14350</v>
      </c>
      <c r="CJ572" s="136" t="s">
        <v>14351</v>
      </c>
      <c r="CK572" s="136" t="s">
        <v>941</v>
      </c>
      <c r="CL572" s="136" t="s">
        <v>941</v>
      </c>
      <c r="CM572" s="136" t="s">
        <v>14352</v>
      </c>
      <c r="CN572" s="136" t="s">
        <v>14350</v>
      </c>
      <c r="CO572" s="136" t="s">
        <v>6563</v>
      </c>
      <c r="CP572" s="136" t="s">
        <v>948</v>
      </c>
      <c r="CQ572" s="136" t="s">
        <v>941</v>
      </c>
      <c r="CR572" s="136" t="s">
        <v>941</v>
      </c>
      <c r="CS572" s="136" t="s">
        <v>941</v>
      </c>
      <c r="CT572" s="136" t="s">
        <v>941</v>
      </c>
      <c r="CU572" s="136" t="s">
        <v>941</v>
      </c>
      <c r="CV572" s="136" t="s">
        <v>941</v>
      </c>
      <c r="CW572" s="136" t="s">
        <v>941</v>
      </c>
      <c r="CX572" s="136" t="s">
        <v>941</v>
      </c>
      <c r="CY572" s="136" t="s">
        <v>941</v>
      </c>
      <c r="CZ572" s="136" t="s">
        <v>941</v>
      </c>
      <c r="DA572" s="136" t="s">
        <v>941</v>
      </c>
      <c r="DB572" s="136" t="s">
        <v>941</v>
      </c>
      <c r="DC572" s="136" t="s">
        <v>941</v>
      </c>
      <c r="DD572" s="136" t="s">
        <v>941</v>
      </c>
      <c r="DE572" s="136" t="s">
        <v>941</v>
      </c>
      <c r="DF572" s="136" t="s">
        <v>941</v>
      </c>
      <c r="DG572" s="136" t="s">
        <v>941</v>
      </c>
      <c r="DH572" s="136" t="s">
        <v>941</v>
      </c>
      <c r="DI572" s="136" t="s">
        <v>941</v>
      </c>
      <c r="DJ572" s="136" t="s">
        <v>1692</v>
      </c>
      <c r="DK572" s="137">
        <v>43119.669710648152</v>
      </c>
      <c r="DL572" s="136" t="s">
        <v>1692</v>
      </c>
      <c r="DM572" s="137">
        <v>43119.686469907407</v>
      </c>
      <c r="DN572" s="133">
        <v>42412.523564814815</v>
      </c>
      <c r="DO572" s="132" t="s">
        <v>1111</v>
      </c>
      <c r="DP572" s="133">
        <v>42412.523564814815</v>
      </c>
    </row>
    <row r="573" spans="1:120" ht="58" x14ac:dyDescent="0.35">
      <c r="A573" s="135">
        <v>575</v>
      </c>
      <c r="B573" s="136" t="s">
        <v>13815</v>
      </c>
      <c r="C573" s="135">
        <v>621</v>
      </c>
      <c r="D573" s="135" t="b">
        <v>1</v>
      </c>
      <c r="E573" s="136" t="s">
        <v>941</v>
      </c>
      <c r="F573" s="136" t="s">
        <v>2242</v>
      </c>
      <c r="G573" s="136" t="s">
        <v>943</v>
      </c>
      <c r="H573" s="136" t="s">
        <v>2243</v>
      </c>
      <c r="I573" s="136" t="s">
        <v>14353</v>
      </c>
      <c r="J573" s="136" t="s">
        <v>2242</v>
      </c>
      <c r="K573" s="136" t="s">
        <v>941</v>
      </c>
      <c r="L573" s="136" t="s">
        <v>2243</v>
      </c>
      <c r="M573" s="136" t="s">
        <v>2243</v>
      </c>
      <c r="N573" s="136" t="s">
        <v>2244</v>
      </c>
      <c r="O573" s="136" t="s">
        <v>14354</v>
      </c>
      <c r="P573" s="136" t="s">
        <v>14355</v>
      </c>
      <c r="Q573" s="136" t="s">
        <v>948</v>
      </c>
      <c r="R573" s="136" t="s">
        <v>948</v>
      </c>
      <c r="S573" s="136" t="s">
        <v>14356</v>
      </c>
      <c r="T573" s="136" t="s">
        <v>14357</v>
      </c>
      <c r="U573" s="136" t="s">
        <v>14358</v>
      </c>
      <c r="V573" s="136" t="s">
        <v>14359</v>
      </c>
      <c r="W573" s="136" t="s">
        <v>14360</v>
      </c>
      <c r="X573" s="136" t="s">
        <v>14361</v>
      </c>
      <c r="Y573" s="136" t="s">
        <v>14362</v>
      </c>
      <c r="Z573" s="136" t="s">
        <v>14363</v>
      </c>
      <c r="AA573" s="136" t="s">
        <v>14364</v>
      </c>
      <c r="AB573" s="136" t="s">
        <v>14365</v>
      </c>
      <c r="AC573" s="136" t="s">
        <v>8493</v>
      </c>
      <c r="AD573" s="136" t="s">
        <v>14366</v>
      </c>
      <c r="AE573" s="136" t="s">
        <v>14367</v>
      </c>
      <c r="AF573" s="136" t="s">
        <v>14368</v>
      </c>
      <c r="AG573" s="136" t="s">
        <v>2245</v>
      </c>
      <c r="AH573" s="136" t="s">
        <v>14369</v>
      </c>
      <c r="AI573" s="136" t="s">
        <v>3885</v>
      </c>
      <c r="AJ573" s="136" t="s">
        <v>1085</v>
      </c>
      <c r="AK573" s="136" t="s">
        <v>948</v>
      </c>
      <c r="AL573" s="136" t="s">
        <v>941</v>
      </c>
      <c r="AM573" s="136" t="s">
        <v>14370</v>
      </c>
      <c r="AN573" s="136" t="s">
        <v>941</v>
      </c>
      <c r="AO573" s="136" t="s">
        <v>941</v>
      </c>
      <c r="AP573" s="136" t="s">
        <v>941</v>
      </c>
      <c r="AQ573" s="136" t="s">
        <v>941</v>
      </c>
      <c r="AR573" s="136" t="s">
        <v>941</v>
      </c>
      <c r="AS573" s="136" t="s">
        <v>941</v>
      </c>
      <c r="AT573" s="136" t="s">
        <v>941</v>
      </c>
      <c r="AU573" s="136" t="s">
        <v>941</v>
      </c>
      <c r="AV573" s="136" t="s">
        <v>941</v>
      </c>
      <c r="AW573" s="136" t="s">
        <v>941</v>
      </c>
      <c r="AX573" s="136" t="s">
        <v>941</v>
      </c>
      <c r="AY573" s="136" t="s">
        <v>941</v>
      </c>
      <c r="AZ573" s="136" t="s">
        <v>941</v>
      </c>
      <c r="BA573" s="136" t="s">
        <v>941</v>
      </c>
      <c r="BB573" s="136" t="s">
        <v>941</v>
      </c>
      <c r="BC573" s="136" t="s">
        <v>941</v>
      </c>
      <c r="BD573" s="136" t="s">
        <v>941</v>
      </c>
      <c r="BE573" s="136" t="s">
        <v>941</v>
      </c>
      <c r="BF573" s="136" t="s">
        <v>941</v>
      </c>
      <c r="BG573" s="136" t="s">
        <v>941</v>
      </c>
      <c r="BH573" s="136" t="s">
        <v>941</v>
      </c>
      <c r="BI573" s="136" t="s">
        <v>941</v>
      </c>
      <c r="BJ573" s="136" t="s">
        <v>941</v>
      </c>
      <c r="BK573" s="136" t="s">
        <v>941</v>
      </c>
      <c r="BL573" s="136" t="s">
        <v>941</v>
      </c>
      <c r="BM573" s="136" t="s">
        <v>941</v>
      </c>
      <c r="BN573" s="136" t="s">
        <v>941</v>
      </c>
      <c r="BO573" s="136" t="s">
        <v>941</v>
      </c>
      <c r="BP573" s="136" t="s">
        <v>941</v>
      </c>
      <c r="BQ573" s="136" t="s">
        <v>941</v>
      </c>
      <c r="BR573" s="136" t="s">
        <v>941</v>
      </c>
      <c r="BS573" s="136" t="s">
        <v>941</v>
      </c>
      <c r="BT573" s="136" t="s">
        <v>941</v>
      </c>
      <c r="BU573" s="136" t="s">
        <v>941</v>
      </c>
      <c r="BV573" s="136" t="s">
        <v>941</v>
      </c>
      <c r="BW573" s="136" t="s">
        <v>941</v>
      </c>
      <c r="BX573" s="136" t="s">
        <v>941</v>
      </c>
      <c r="BY573" s="136" t="s">
        <v>941</v>
      </c>
      <c r="BZ573" s="136" t="s">
        <v>941</v>
      </c>
      <c r="CA573" s="136" t="s">
        <v>941</v>
      </c>
      <c r="CB573" s="136" t="s">
        <v>948</v>
      </c>
      <c r="CC573" s="136" t="s">
        <v>948</v>
      </c>
      <c r="CD573" s="136" t="s">
        <v>941</v>
      </c>
      <c r="CE573" s="136" t="s">
        <v>948</v>
      </c>
      <c r="CF573" s="136" t="s">
        <v>941</v>
      </c>
      <c r="CG573" s="136" t="s">
        <v>948</v>
      </c>
      <c r="CH573" s="136" t="s">
        <v>948</v>
      </c>
      <c r="CI573" s="136" t="s">
        <v>941</v>
      </c>
      <c r="CJ573" s="136" t="s">
        <v>941</v>
      </c>
      <c r="CK573" s="136" t="s">
        <v>941</v>
      </c>
      <c r="CL573" s="136" t="s">
        <v>941</v>
      </c>
      <c r="CM573" s="136" t="s">
        <v>941</v>
      </c>
      <c r="CN573" s="136" t="s">
        <v>948</v>
      </c>
      <c r="CO573" s="136" t="s">
        <v>540</v>
      </c>
      <c r="CP573" s="136" t="s">
        <v>948</v>
      </c>
      <c r="CQ573" s="136" t="s">
        <v>941</v>
      </c>
      <c r="CR573" s="136" t="s">
        <v>941</v>
      </c>
      <c r="CS573" s="136" t="s">
        <v>941</v>
      </c>
      <c r="CT573" s="136" t="s">
        <v>941</v>
      </c>
      <c r="CU573" s="136" t="s">
        <v>941</v>
      </c>
      <c r="CV573" s="136" t="s">
        <v>941</v>
      </c>
      <c r="CW573" s="136" t="s">
        <v>941</v>
      </c>
      <c r="CX573" s="136" t="s">
        <v>941</v>
      </c>
      <c r="CY573" s="136" t="s">
        <v>941</v>
      </c>
      <c r="CZ573" s="136" t="s">
        <v>941</v>
      </c>
      <c r="DA573" s="136" t="s">
        <v>941</v>
      </c>
      <c r="DB573" s="136" t="s">
        <v>941</v>
      </c>
      <c r="DC573" s="136" t="s">
        <v>941</v>
      </c>
      <c r="DD573" s="136" t="s">
        <v>941</v>
      </c>
      <c r="DE573" s="136" t="s">
        <v>941</v>
      </c>
      <c r="DF573" s="136" t="s">
        <v>941</v>
      </c>
      <c r="DG573" s="136" t="s">
        <v>941</v>
      </c>
      <c r="DH573" s="136" t="s">
        <v>941</v>
      </c>
      <c r="DI573" s="136" t="s">
        <v>941</v>
      </c>
      <c r="DJ573" s="136" t="s">
        <v>1692</v>
      </c>
      <c r="DK573" s="137">
        <v>43119.701331018521</v>
      </c>
      <c r="DL573" s="136" t="s">
        <v>1692</v>
      </c>
      <c r="DM573" s="137">
        <v>43119.701331018521</v>
      </c>
      <c r="DN573" s="133">
        <v>42412.523587962962</v>
      </c>
      <c r="DO573" s="132" t="s">
        <v>1111</v>
      </c>
      <c r="DP573" s="133">
        <v>42412.523587962962</v>
      </c>
    </row>
    <row r="574" spans="1:120" ht="58" x14ac:dyDescent="0.35">
      <c r="A574" s="135">
        <v>576</v>
      </c>
      <c r="B574" s="136" t="s">
        <v>13815</v>
      </c>
      <c r="C574" s="135">
        <v>598</v>
      </c>
      <c r="D574" s="135" t="b">
        <v>1</v>
      </c>
      <c r="E574" s="136" t="s">
        <v>941</v>
      </c>
      <c r="F574" s="136" t="s">
        <v>2242</v>
      </c>
      <c r="G574" s="136" t="s">
        <v>943</v>
      </c>
      <c r="H574" s="136" t="s">
        <v>2243</v>
      </c>
      <c r="I574" s="136" t="s">
        <v>14353</v>
      </c>
      <c r="J574" s="136" t="s">
        <v>2242</v>
      </c>
      <c r="K574" s="136" t="s">
        <v>941</v>
      </c>
      <c r="L574" s="136" t="s">
        <v>2243</v>
      </c>
      <c r="M574" s="136" t="s">
        <v>2243</v>
      </c>
      <c r="N574" s="136" t="s">
        <v>2244</v>
      </c>
      <c r="O574" s="136" t="s">
        <v>14371</v>
      </c>
      <c r="P574" s="136" t="s">
        <v>6567</v>
      </c>
      <c r="Q574" s="136" t="s">
        <v>948</v>
      </c>
      <c r="R574" s="136" t="s">
        <v>948</v>
      </c>
      <c r="S574" s="136" t="s">
        <v>14372</v>
      </c>
      <c r="T574" s="136" t="s">
        <v>14373</v>
      </c>
      <c r="U574" s="136" t="s">
        <v>14374</v>
      </c>
      <c r="V574" s="136" t="s">
        <v>14375</v>
      </c>
      <c r="W574" s="136" t="s">
        <v>14376</v>
      </c>
      <c r="X574" s="136" t="s">
        <v>14377</v>
      </c>
      <c r="Y574" s="136" t="s">
        <v>14378</v>
      </c>
      <c r="Z574" s="136" t="s">
        <v>14379</v>
      </c>
      <c r="AA574" s="136" t="s">
        <v>14380</v>
      </c>
      <c r="AB574" s="136" t="s">
        <v>14381</v>
      </c>
      <c r="AC574" s="136" t="s">
        <v>14382</v>
      </c>
      <c r="AD574" s="136" t="s">
        <v>14383</v>
      </c>
      <c r="AE574" s="136" t="s">
        <v>14384</v>
      </c>
      <c r="AF574" s="136" t="s">
        <v>14385</v>
      </c>
      <c r="AG574" s="136" t="s">
        <v>2245</v>
      </c>
      <c r="AH574" s="136" t="s">
        <v>14386</v>
      </c>
      <c r="AI574" s="136" t="s">
        <v>948</v>
      </c>
      <c r="AJ574" s="136" t="s">
        <v>1683</v>
      </c>
      <c r="AK574" s="136" t="s">
        <v>948</v>
      </c>
      <c r="AL574" s="136" t="s">
        <v>941</v>
      </c>
      <c r="AM574" s="136" t="s">
        <v>14387</v>
      </c>
      <c r="AN574" s="136" t="s">
        <v>941</v>
      </c>
      <c r="AO574" s="136" t="s">
        <v>941</v>
      </c>
      <c r="AP574" s="136" t="s">
        <v>941</v>
      </c>
      <c r="AQ574" s="136" t="s">
        <v>941</v>
      </c>
      <c r="AR574" s="136" t="s">
        <v>941</v>
      </c>
      <c r="AS574" s="136" t="s">
        <v>941</v>
      </c>
      <c r="AT574" s="136" t="s">
        <v>941</v>
      </c>
      <c r="AU574" s="136" t="s">
        <v>941</v>
      </c>
      <c r="AV574" s="136" t="s">
        <v>941</v>
      </c>
      <c r="AW574" s="136" t="s">
        <v>941</v>
      </c>
      <c r="AX574" s="136" t="s">
        <v>941</v>
      </c>
      <c r="AY574" s="136" t="s">
        <v>941</v>
      </c>
      <c r="AZ574" s="136" t="s">
        <v>941</v>
      </c>
      <c r="BA574" s="136" t="s">
        <v>941</v>
      </c>
      <c r="BB574" s="136" t="s">
        <v>941</v>
      </c>
      <c r="BC574" s="136" t="s">
        <v>941</v>
      </c>
      <c r="BD574" s="136" t="s">
        <v>941</v>
      </c>
      <c r="BE574" s="136" t="s">
        <v>941</v>
      </c>
      <c r="BF574" s="136" t="s">
        <v>941</v>
      </c>
      <c r="BG574" s="136" t="s">
        <v>941</v>
      </c>
      <c r="BH574" s="136" t="s">
        <v>941</v>
      </c>
      <c r="BI574" s="136" t="s">
        <v>941</v>
      </c>
      <c r="BJ574" s="136" t="s">
        <v>941</v>
      </c>
      <c r="BK574" s="136" t="s">
        <v>941</v>
      </c>
      <c r="BL574" s="136" t="s">
        <v>941</v>
      </c>
      <c r="BM574" s="136" t="s">
        <v>941</v>
      </c>
      <c r="BN574" s="136" t="s">
        <v>941</v>
      </c>
      <c r="BO574" s="136" t="s">
        <v>941</v>
      </c>
      <c r="BP574" s="136" t="s">
        <v>941</v>
      </c>
      <c r="BQ574" s="136" t="s">
        <v>941</v>
      </c>
      <c r="BR574" s="136" t="s">
        <v>941</v>
      </c>
      <c r="BS574" s="136" t="s">
        <v>941</v>
      </c>
      <c r="BT574" s="136" t="s">
        <v>941</v>
      </c>
      <c r="BU574" s="136" t="s">
        <v>941</v>
      </c>
      <c r="BV574" s="136" t="s">
        <v>941</v>
      </c>
      <c r="BW574" s="136" t="s">
        <v>941</v>
      </c>
      <c r="BX574" s="136" t="s">
        <v>941</v>
      </c>
      <c r="BY574" s="136" t="s">
        <v>941</v>
      </c>
      <c r="BZ574" s="136" t="s">
        <v>941</v>
      </c>
      <c r="CA574" s="136" t="s">
        <v>941</v>
      </c>
      <c r="CB574" s="136" t="s">
        <v>948</v>
      </c>
      <c r="CC574" s="136" t="s">
        <v>948</v>
      </c>
      <c r="CD574" s="136" t="s">
        <v>941</v>
      </c>
      <c r="CE574" s="136" t="s">
        <v>948</v>
      </c>
      <c r="CF574" s="136" t="s">
        <v>941</v>
      </c>
      <c r="CG574" s="136" t="s">
        <v>948</v>
      </c>
      <c r="CH574" s="136" t="s">
        <v>948</v>
      </c>
      <c r="CI574" s="136" t="s">
        <v>941</v>
      </c>
      <c r="CJ574" s="136" t="s">
        <v>941</v>
      </c>
      <c r="CK574" s="136" t="s">
        <v>941</v>
      </c>
      <c r="CL574" s="136" t="s">
        <v>941</v>
      </c>
      <c r="CM574" s="136" t="s">
        <v>941</v>
      </c>
      <c r="CN574" s="136" t="s">
        <v>948</v>
      </c>
      <c r="CO574" s="136" t="s">
        <v>540</v>
      </c>
      <c r="CP574" s="136" t="s">
        <v>948</v>
      </c>
      <c r="CQ574" s="136" t="s">
        <v>941</v>
      </c>
      <c r="CR574" s="136" t="s">
        <v>941</v>
      </c>
      <c r="CS574" s="136" t="s">
        <v>941</v>
      </c>
      <c r="CT574" s="136" t="s">
        <v>941</v>
      </c>
      <c r="CU574" s="136" t="s">
        <v>941</v>
      </c>
      <c r="CV574" s="136" t="s">
        <v>941</v>
      </c>
      <c r="CW574" s="136" t="s">
        <v>941</v>
      </c>
      <c r="CX574" s="136" t="s">
        <v>941</v>
      </c>
      <c r="CY574" s="136" t="s">
        <v>941</v>
      </c>
      <c r="CZ574" s="136" t="s">
        <v>941</v>
      </c>
      <c r="DA574" s="136" t="s">
        <v>941</v>
      </c>
      <c r="DB574" s="136" t="s">
        <v>941</v>
      </c>
      <c r="DC574" s="136" t="s">
        <v>941</v>
      </c>
      <c r="DD574" s="136" t="s">
        <v>941</v>
      </c>
      <c r="DE574" s="136" t="s">
        <v>941</v>
      </c>
      <c r="DF574" s="136" t="s">
        <v>941</v>
      </c>
      <c r="DG574" s="136" t="s">
        <v>941</v>
      </c>
      <c r="DH574" s="136" t="s">
        <v>941</v>
      </c>
      <c r="DI574" s="136" t="s">
        <v>941</v>
      </c>
      <c r="DJ574" s="136" t="s">
        <v>1692</v>
      </c>
      <c r="DK574" s="137">
        <v>43119.703379629631</v>
      </c>
      <c r="DL574" s="136" t="s">
        <v>1692</v>
      </c>
      <c r="DM574" s="137">
        <v>43119.703379629631</v>
      </c>
      <c r="DN574" s="133">
        <v>42412.523611111108</v>
      </c>
      <c r="DO574" s="132" t="s">
        <v>1111</v>
      </c>
      <c r="DP574" s="133">
        <v>42412.523611111108</v>
      </c>
    </row>
    <row r="575" spans="1:120" ht="58" x14ac:dyDescent="0.35">
      <c r="A575" s="135">
        <v>577</v>
      </c>
      <c r="B575" s="136" t="s">
        <v>13815</v>
      </c>
      <c r="C575" s="135">
        <v>124</v>
      </c>
      <c r="D575" s="135" t="b">
        <v>1</v>
      </c>
      <c r="E575" s="136" t="s">
        <v>941</v>
      </c>
      <c r="F575" s="136" t="s">
        <v>6210</v>
      </c>
      <c r="G575" s="136" t="s">
        <v>1010</v>
      </c>
      <c r="H575" s="136" t="s">
        <v>14388</v>
      </c>
      <c r="I575" s="136" t="s">
        <v>14353</v>
      </c>
      <c r="J575" s="136" t="s">
        <v>6210</v>
      </c>
      <c r="K575" s="136" t="s">
        <v>941</v>
      </c>
      <c r="L575" s="136" t="s">
        <v>14388</v>
      </c>
      <c r="M575" s="136" t="s">
        <v>941</v>
      </c>
      <c r="N575" s="136" t="s">
        <v>6213</v>
      </c>
      <c r="O575" s="136" t="s">
        <v>14389</v>
      </c>
      <c r="P575" s="136" t="s">
        <v>14390</v>
      </c>
      <c r="Q575" s="136" t="s">
        <v>14391</v>
      </c>
      <c r="R575" s="136" t="s">
        <v>948</v>
      </c>
      <c r="S575" s="136" t="s">
        <v>14392</v>
      </c>
      <c r="T575" s="136" t="s">
        <v>14393</v>
      </c>
      <c r="U575" s="136" t="s">
        <v>14394</v>
      </c>
      <c r="V575" s="136" t="s">
        <v>14395</v>
      </c>
      <c r="W575" s="136" t="s">
        <v>14396</v>
      </c>
      <c r="X575" s="136" t="s">
        <v>14397</v>
      </c>
      <c r="Y575" s="136" t="s">
        <v>14398</v>
      </c>
      <c r="Z575" s="136" t="s">
        <v>14399</v>
      </c>
      <c r="AA575" s="136" t="s">
        <v>13212</v>
      </c>
      <c r="AB575" s="136" t="s">
        <v>14400</v>
      </c>
      <c r="AC575" s="136" t="s">
        <v>948</v>
      </c>
      <c r="AD575" s="136" t="s">
        <v>14400</v>
      </c>
      <c r="AE575" s="136" t="s">
        <v>14401</v>
      </c>
      <c r="AF575" s="136" t="s">
        <v>14402</v>
      </c>
      <c r="AG575" s="136" t="s">
        <v>2085</v>
      </c>
      <c r="AH575" s="136" t="s">
        <v>14403</v>
      </c>
      <c r="AI575" s="136" t="s">
        <v>948</v>
      </c>
      <c r="AJ575" s="136" t="s">
        <v>948</v>
      </c>
      <c r="AK575" s="136" t="s">
        <v>948</v>
      </c>
      <c r="AL575" s="136" t="s">
        <v>941</v>
      </c>
      <c r="AM575" s="136" t="s">
        <v>14403</v>
      </c>
      <c r="AN575" s="136" t="s">
        <v>941</v>
      </c>
      <c r="AO575" s="136" t="s">
        <v>941</v>
      </c>
      <c r="AP575" s="136" t="s">
        <v>941</v>
      </c>
      <c r="AQ575" s="136" t="s">
        <v>941</v>
      </c>
      <c r="AR575" s="136" t="s">
        <v>941</v>
      </c>
      <c r="AS575" s="136" t="s">
        <v>941</v>
      </c>
      <c r="AT575" s="136" t="s">
        <v>941</v>
      </c>
      <c r="AU575" s="136" t="s">
        <v>941</v>
      </c>
      <c r="AV575" s="136" t="s">
        <v>941</v>
      </c>
      <c r="AW575" s="136" t="s">
        <v>941</v>
      </c>
      <c r="AX575" s="136" t="s">
        <v>941</v>
      </c>
      <c r="AY575" s="136" t="s">
        <v>941</v>
      </c>
      <c r="AZ575" s="136" t="s">
        <v>941</v>
      </c>
      <c r="BA575" s="136" t="s">
        <v>941</v>
      </c>
      <c r="BB575" s="136" t="s">
        <v>941</v>
      </c>
      <c r="BC575" s="136" t="s">
        <v>941</v>
      </c>
      <c r="BD575" s="136" t="s">
        <v>941</v>
      </c>
      <c r="BE575" s="136" t="s">
        <v>941</v>
      </c>
      <c r="BF575" s="136" t="s">
        <v>941</v>
      </c>
      <c r="BG575" s="136" t="s">
        <v>941</v>
      </c>
      <c r="BH575" s="136" t="s">
        <v>941</v>
      </c>
      <c r="BI575" s="136" t="s">
        <v>941</v>
      </c>
      <c r="BJ575" s="136" t="s">
        <v>941</v>
      </c>
      <c r="BK575" s="136" t="s">
        <v>941</v>
      </c>
      <c r="BL575" s="136" t="s">
        <v>941</v>
      </c>
      <c r="BM575" s="136" t="s">
        <v>941</v>
      </c>
      <c r="BN575" s="136" t="s">
        <v>941</v>
      </c>
      <c r="BO575" s="136" t="s">
        <v>941</v>
      </c>
      <c r="BP575" s="136" t="s">
        <v>941</v>
      </c>
      <c r="BQ575" s="136" t="s">
        <v>941</v>
      </c>
      <c r="BR575" s="136" t="s">
        <v>941</v>
      </c>
      <c r="BS575" s="136" t="s">
        <v>941</v>
      </c>
      <c r="BT575" s="136" t="s">
        <v>941</v>
      </c>
      <c r="BU575" s="136" t="s">
        <v>941</v>
      </c>
      <c r="BV575" s="136" t="s">
        <v>941</v>
      </c>
      <c r="BW575" s="136" t="s">
        <v>941</v>
      </c>
      <c r="BX575" s="136" t="s">
        <v>941</v>
      </c>
      <c r="BY575" s="136" t="s">
        <v>941</v>
      </c>
      <c r="BZ575" s="136" t="s">
        <v>941</v>
      </c>
      <c r="CA575" s="136" t="s">
        <v>941</v>
      </c>
      <c r="CB575" s="136" t="s">
        <v>948</v>
      </c>
      <c r="CC575" s="136" t="s">
        <v>948</v>
      </c>
      <c r="CD575" s="136" t="s">
        <v>941</v>
      </c>
      <c r="CE575" s="136" t="s">
        <v>948</v>
      </c>
      <c r="CF575" s="136" t="s">
        <v>941</v>
      </c>
      <c r="CG575" s="136" t="s">
        <v>948</v>
      </c>
      <c r="CH575" s="136" t="s">
        <v>948</v>
      </c>
      <c r="CI575" s="136" t="s">
        <v>941</v>
      </c>
      <c r="CJ575" s="136" t="s">
        <v>941</v>
      </c>
      <c r="CK575" s="136" t="s">
        <v>941</v>
      </c>
      <c r="CL575" s="136" t="s">
        <v>941</v>
      </c>
      <c r="CM575" s="136" t="s">
        <v>941</v>
      </c>
      <c r="CN575" s="136" t="s">
        <v>948</v>
      </c>
      <c r="CO575" s="136" t="s">
        <v>540</v>
      </c>
      <c r="CP575" s="136" t="s">
        <v>948</v>
      </c>
      <c r="CQ575" s="136" t="s">
        <v>941</v>
      </c>
      <c r="CR575" s="136" t="s">
        <v>941</v>
      </c>
      <c r="CS575" s="136" t="s">
        <v>941</v>
      </c>
      <c r="CT575" s="136" t="s">
        <v>941</v>
      </c>
      <c r="CU575" s="136" t="s">
        <v>941</v>
      </c>
      <c r="CV575" s="136" t="s">
        <v>941</v>
      </c>
      <c r="CW575" s="136" t="s">
        <v>941</v>
      </c>
      <c r="CX575" s="136" t="s">
        <v>941</v>
      </c>
      <c r="CY575" s="136" t="s">
        <v>941</v>
      </c>
      <c r="CZ575" s="136" t="s">
        <v>941</v>
      </c>
      <c r="DA575" s="136" t="s">
        <v>941</v>
      </c>
      <c r="DB575" s="136" t="s">
        <v>941</v>
      </c>
      <c r="DC575" s="136" t="s">
        <v>941</v>
      </c>
      <c r="DD575" s="136" t="s">
        <v>941</v>
      </c>
      <c r="DE575" s="136" t="s">
        <v>941</v>
      </c>
      <c r="DF575" s="136" t="s">
        <v>941</v>
      </c>
      <c r="DG575" s="136" t="s">
        <v>941</v>
      </c>
      <c r="DH575" s="136" t="s">
        <v>941</v>
      </c>
      <c r="DI575" s="136" t="s">
        <v>941</v>
      </c>
      <c r="DJ575" s="136" t="s">
        <v>1353</v>
      </c>
      <c r="DK575" s="137">
        <v>43122.404108796298</v>
      </c>
      <c r="DL575" s="136" t="s">
        <v>1353</v>
      </c>
      <c r="DM575" s="137">
        <v>43122.404108796298</v>
      </c>
      <c r="DN575" s="133">
        <v>42412.523622685185</v>
      </c>
      <c r="DO575" s="132" t="s">
        <v>1111</v>
      </c>
      <c r="DP575" s="133">
        <v>42412.523622685185</v>
      </c>
    </row>
    <row r="576" spans="1:120" ht="58" x14ac:dyDescent="0.35">
      <c r="A576" s="135">
        <v>578</v>
      </c>
      <c r="B576" s="136" t="s">
        <v>13815</v>
      </c>
      <c r="C576" s="135">
        <v>638</v>
      </c>
      <c r="D576" s="135" t="b">
        <v>1</v>
      </c>
      <c r="E576" s="136" t="s">
        <v>941</v>
      </c>
      <c r="F576" s="136" t="s">
        <v>6210</v>
      </c>
      <c r="G576" s="136" t="s">
        <v>1010</v>
      </c>
      <c r="H576" s="136" t="s">
        <v>14388</v>
      </c>
      <c r="I576" s="136" t="s">
        <v>14353</v>
      </c>
      <c r="J576" s="136" t="s">
        <v>6210</v>
      </c>
      <c r="K576" s="136" t="s">
        <v>941</v>
      </c>
      <c r="L576" s="136" t="s">
        <v>14388</v>
      </c>
      <c r="M576" s="136" t="s">
        <v>941</v>
      </c>
      <c r="N576" s="136" t="s">
        <v>6213</v>
      </c>
      <c r="O576" s="136" t="s">
        <v>14404</v>
      </c>
      <c r="P576" s="136" t="s">
        <v>14405</v>
      </c>
      <c r="Q576" s="136" t="s">
        <v>14406</v>
      </c>
      <c r="R576" s="136" t="s">
        <v>948</v>
      </c>
      <c r="S576" s="136" t="s">
        <v>14407</v>
      </c>
      <c r="T576" s="136" t="s">
        <v>14408</v>
      </c>
      <c r="U576" s="136" t="s">
        <v>14409</v>
      </c>
      <c r="V576" s="136" t="s">
        <v>14410</v>
      </c>
      <c r="W576" s="136" t="s">
        <v>14411</v>
      </c>
      <c r="X576" s="136" t="s">
        <v>14412</v>
      </c>
      <c r="Y576" s="136" t="s">
        <v>14413</v>
      </c>
      <c r="Z576" s="136" t="s">
        <v>14414</v>
      </c>
      <c r="AA576" s="136" t="s">
        <v>14415</v>
      </c>
      <c r="AB576" s="136" t="s">
        <v>14416</v>
      </c>
      <c r="AC576" s="136" t="s">
        <v>948</v>
      </c>
      <c r="AD576" s="136" t="s">
        <v>14416</v>
      </c>
      <c r="AE576" s="136" t="s">
        <v>14417</v>
      </c>
      <c r="AF576" s="136" t="s">
        <v>14418</v>
      </c>
      <c r="AG576" s="136" t="s">
        <v>1204</v>
      </c>
      <c r="AH576" s="136" t="s">
        <v>14419</v>
      </c>
      <c r="AI576" s="136" t="s">
        <v>948</v>
      </c>
      <c r="AJ576" s="136" t="s">
        <v>968</v>
      </c>
      <c r="AK576" s="136" t="s">
        <v>948</v>
      </c>
      <c r="AL576" s="136" t="s">
        <v>941</v>
      </c>
      <c r="AM576" s="136" t="s">
        <v>14420</v>
      </c>
      <c r="AN576" s="136" t="s">
        <v>941</v>
      </c>
      <c r="AO576" s="136" t="s">
        <v>941</v>
      </c>
      <c r="AP576" s="136" t="s">
        <v>941</v>
      </c>
      <c r="AQ576" s="136" t="s">
        <v>941</v>
      </c>
      <c r="AR576" s="136" t="s">
        <v>941</v>
      </c>
      <c r="AS576" s="136" t="s">
        <v>941</v>
      </c>
      <c r="AT576" s="136" t="s">
        <v>941</v>
      </c>
      <c r="AU576" s="136" t="s">
        <v>941</v>
      </c>
      <c r="AV576" s="136" t="s">
        <v>941</v>
      </c>
      <c r="AW576" s="136" t="s">
        <v>941</v>
      </c>
      <c r="AX576" s="136" t="s">
        <v>941</v>
      </c>
      <c r="AY576" s="136" t="s">
        <v>941</v>
      </c>
      <c r="AZ576" s="136" t="s">
        <v>941</v>
      </c>
      <c r="BA576" s="136" t="s">
        <v>941</v>
      </c>
      <c r="BB576" s="136" t="s">
        <v>941</v>
      </c>
      <c r="BC576" s="136" t="s">
        <v>941</v>
      </c>
      <c r="BD576" s="136" t="s">
        <v>941</v>
      </c>
      <c r="BE576" s="136" t="s">
        <v>941</v>
      </c>
      <c r="BF576" s="136" t="s">
        <v>941</v>
      </c>
      <c r="BG576" s="136" t="s">
        <v>941</v>
      </c>
      <c r="BH576" s="136" t="s">
        <v>941</v>
      </c>
      <c r="BI576" s="136" t="s">
        <v>941</v>
      </c>
      <c r="BJ576" s="136" t="s">
        <v>941</v>
      </c>
      <c r="BK576" s="136" t="s">
        <v>941</v>
      </c>
      <c r="BL576" s="136" t="s">
        <v>941</v>
      </c>
      <c r="BM576" s="136" t="s">
        <v>941</v>
      </c>
      <c r="BN576" s="136" t="s">
        <v>941</v>
      </c>
      <c r="BO576" s="136" t="s">
        <v>941</v>
      </c>
      <c r="BP576" s="136" t="s">
        <v>941</v>
      </c>
      <c r="BQ576" s="136" t="s">
        <v>941</v>
      </c>
      <c r="BR576" s="136" t="s">
        <v>941</v>
      </c>
      <c r="BS576" s="136" t="s">
        <v>941</v>
      </c>
      <c r="BT576" s="136" t="s">
        <v>941</v>
      </c>
      <c r="BU576" s="136" t="s">
        <v>941</v>
      </c>
      <c r="BV576" s="136" t="s">
        <v>941</v>
      </c>
      <c r="BW576" s="136" t="s">
        <v>941</v>
      </c>
      <c r="BX576" s="136" t="s">
        <v>941</v>
      </c>
      <c r="BY576" s="136" t="s">
        <v>941</v>
      </c>
      <c r="BZ576" s="136" t="s">
        <v>941</v>
      </c>
      <c r="CA576" s="136" t="s">
        <v>941</v>
      </c>
      <c r="CB576" s="136" t="s">
        <v>948</v>
      </c>
      <c r="CC576" s="136" t="s">
        <v>948</v>
      </c>
      <c r="CD576" s="136" t="s">
        <v>941</v>
      </c>
      <c r="CE576" s="136" t="s">
        <v>948</v>
      </c>
      <c r="CF576" s="136" t="s">
        <v>941</v>
      </c>
      <c r="CG576" s="136" t="s">
        <v>948</v>
      </c>
      <c r="CH576" s="136" t="s">
        <v>948</v>
      </c>
      <c r="CI576" s="136" t="s">
        <v>941</v>
      </c>
      <c r="CJ576" s="136" t="s">
        <v>941</v>
      </c>
      <c r="CK576" s="136" t="s">
        <v>941</v>
      </c>
      <c r="CL576" s="136" t="s">
        <v>941</v>
      </c>
      <c r="CM576" s="136" t="s">
        <v>941</v>
      </c>
      <c r="CN576" s="136" t="s">
        <v>948</v>
      </c>
      <c r="CO576" s="136" t="s">
        <v>540</v>
      </c>
      <c r="CP576" s="136" t="s">
        <v>948</v>
      </c>
      <c r="CQ576" s="136" t="s">
        <v>941</v>
      </c>
      <c r="CR576" s="136" t="s">
        <v>941</v>
      </c>
      <c r="CS576" s="136" t="s">
        <v>941</v>
      </c>
      <c r="CT576" s="136" t="s">
        <v>941</v>
      </c>
      <c r="CU576" s="136" t="s">
        <v>941</v>
      </c>
      <c r="CV576" s="136" t="s">
        <v>941</v>
      </c>
      <c r="CW576" s="136" t="s">
        <v>941</v>
      </c>
      <c r="CX576" s="136" t="s">
        <v>941</v>
      </c>
      <c r="CY576" s="136" t="s">
        <v>941</v>
      </c>
      <c r="CZ576" s="136" t="s">
        <v>941</v>
      </c>
      <c r="DA576" s="136" t="s">
        <v>941</v>
      </c>
      <c r="DB576" s="136" t="s">
        <v>941</v>
      </c>
      <c r="DC576" s="136" t="s">
        <v>941</v>
      </c>
      <c r="DD576" s="136" t="s">
        <v>941</v>
      </c>
      <c r="DE576" s="136" t="s">
        <v>941</v>
      </c>
      <c r="DF576" s="136" t="s">
        <v>941</v>
      </c>
      <c r="DG576" s="136" t="s">
        <v>941</v>
      </c>
      <c r="DH576" s="136" t="s">
        <v>941</v>
      </c>
      <c r="DI576" s="136" t="s">
        <v>941</v>
      </c>
      <c r="DJ576" s="136" t="s">
        <v>1353</v>
      </c>
      <c r="DK576" s="137">
        <v>43122.432326388887</v>
      </c>
      <c r="DL576" s="136" t="s">
        <v>1353</v>
      </c>
      <c r="DM576" s="137">
        <v>43122.432326388887</v>
      </c>
      <c r="DN576" s="133">
        <v>42412.523634259262</v>
      </c>
      <c r="DO576" s="132" t="s">
        <v>1692</v>
      </c>
      <c r="DP576" s="133">
        <v>42422.648726851854</v>
      </c>
    </row>
    <row r="577" spans="1:120" ht="58" x14ac:dyDescent="0.35">
      <c r="A577" s="135">
        <v>579</v>
      </c>
      <c r="B577" s="136" t="s">
        <v>13815</v>
      </c>
      <c r="C577" s="135">
        <v>650</v>
      </c>
      <c r="D577" s="135" t="b">
        <v>1</v>
      </c>
      <c r="E577" s="136" t="s">
        <v>941</v>
      </c>
      <c r="F577" s="136" t="s">
        <v>6210</v>
      </c>
      <c r="G577" s="136" t="s">
        <v>1010</v>
      </c>
      <c r="H577" s="136" t="s">
        <v>14388</v>
      </c>
      <c r="I577" s="136" t="s">
        <v>14353</v>
      </c>
      <c r="J577" s="136" t="s">
        <v>6210</v>
      </c>
      <c r="K577" s="136" t="s">
        <v>941</v>
      </c>
      <c r="L577" s="136" t="s">
        <v>14388</v>
      </c>
      <c r="M577" s="136" t="s">
        <v>941</v>
      </c>
      <c r="N577" s="136" t="s">
        <v>6213</v>
      </c>
      <c r="O577" s="136" t="s">
        <v>14421</v>
      </c>
      <c r="P577" s="136" t="s">
        <v>14422</v>
      </c>
      <c r="Q577" s="136" t="s">
        <v>14423</v>
      </c>
      <c r="R577" s="136" t="s">
        <v>14424</v>
      </c>
      <c r="S577" s="136" t="s">
        <v>14425</v>
      </c>
      <c r="T577" s="136" t="s">
        <v>14426</v>
      </c>
      <c r="U577" s="136" t="s">
        <v>14427</v>
      </c>
      <c r="V577" s="136" t="s">
        <v>14428</v>
      </c>
      <c r="W577" s="136" t="s">
        <v>14429</v>
      </c>
      <c r="X577" s="136" t="s">
        <v>14430</v>
      </c>
      <c r="Y577" s="136" t="s">
        <v>14431</v>
      </c>
      <c r="Z577" s="136" t="s">
        <v>14432</v>
      </c>
      <c r="AA577" s="136" t="s">
        <v>14433</v>
      </c>
      <c r="AB577" s="136" t="s">
        <v>14434</v>
      </c>
      <c r="AC577" s="136" t="s">
        <v>948</v>
      </c>
      <c r="AD577" s="136" t="s">
        <v>14434</v>
      </c>
      <c r="AE577" s="136" t="s">
        <v>14435</v>
      </c>
      <c r="AF577" s="136" t="s">
        <v>14436</v>
      </c>
      <c r="AG577" s="136" t="s">
        <v>1204</v>
      </c>
      <c r="AH577" s="136" t="s">
        <v>14437</v>
      </c>
      <c r="AI577" s="136" t="s">
        <v>948</v>
      </c>
      <c r="AJ577" s="136" t="s">
        <v>2895</v>
      </c>
      <c r="AK577" s="136" t="s">
        <v>948</v>
      </c>
      <c r="AL577" s="136" t="s">
        <v>941</v>
      </c>
      <c r="AM577" s="136" t="s">
        <v>14438</v>
      </c>
      <c r="AN577" s="136" t="s">
        <v>941</v>
      </c>
      <c r="AO577" s="136" t="s">
        <v>941</v>
      </c>
      <c r="AP577" s="136" t="s">
        <v>941</v>
      </c>
      <c r="AQ577" s="136" t="s">
        <v>941</v>
      </c>
      <c r="AR577" s="136" t="s">
        <v>941</v>
      </c>
      <c r="AS577" s="136" t="s">
        <v>941</v>
      </c>
      <c r="AT577" s="136" t="s">
        <v>941</v>
      </c>
      <c r="AU577" s="136" t="s">
        <v>941</v>
      </c>
      <c r="AV577" s="136" t="s">
        <v>941</v>
      </c>
      <c r="AW577" s="136" t="s">
        <v>941</v>
      </c>
      <c r="AX577" s="136" t="s">
        <v>941</v>
      </c>
      <c r="AY577" s="136" t="s">
        <v>941</v>
      </c>
      <c r="AZ577" s="136" t="s">
        <v>941</v>
      </c>
      <c r="BA577" s="136" t="s">
        <v>941</v>
      </c>
      <c r="BB577" s="136" t="s">
        <v>941</v>
      </c>
      <c r="BC577" s="136" t="s">
        <v>941</v>
      </c>
      <c r="BD577" s="136" t="s">
        <v>941</v>
      </c>
      <c r="BE577" s="136" t="s">
        <v>941</v>
      </c>
      <c r="BF577" s="136" t="s">
        <v>941</v>
      </c>
      <c r="BG577" s="136" t="s">
        <v>941</v>
      </c>
      <c r="BH577" s="136" t="s">
        <v>941</v>
      </c>
      <c r="BI577" s="136" t="s">
        <v>941</v>
      </c>
      <c r="BJ577" s="136" t="s">
        <v>941</v>
      </c>
      <c r="BK577" s="136" t="s">
        <v>941</v>
      </c>
      <c r="BL577" s="136" t="s">
        <v>941</v>
      </c>
      <c r="BM577" s="136" t="s">
        <v>941</v>
      </c>
      <c r="BN577" s="136" t="s">
        <v>941</v>
      </c>
      <c r="BO577" s="136" t="s">
        <v>941</v>
      </c>
      <c r="BP577" s="136" t="s">
        <v>941</v>
      </c>
      <c r="BQ577" s="136" t="s">
        <v>941</v>
      </c>
      <c r="BR577" s="136" t="s">
        <v>941</v>
      </c>
      <c r="BS577" s="136" t="s">
        <v>941</v>
      </c>
      <c r="BT577" s="136" t="s">
        <v>941</v>
      </c>
      <c r="BU577" s="136" t="s">
        <v>941</v>
      </c>
      <c r="BV577" s="136" t="s">
        <v>941</v>
      </c>
      <c r="BW577" s="136" t="s">
        <v>941</v>
      </c>
      <c r="BX577" s="136" t="s">
        <v>941</v>
      </c>
      <c r="BY577" s="136" t="s">
        <v>941</v>
      </c>
      <c r="BZ577" s="136" t="s">
        <v>941</v>
      </c>
      <c r="CA577" s="136" t="s">
        <v>941</v>
      </c>
      <c r="CB577" s="136" t="s">
        <v>948</v>
      </c>
      <c r="CC577" s="136" t="s">
        <v>948</v>
      </c>
      <c r="CD577" s="136" t="s">
        <v>941</v>
      </c>
      <c r="CE577" s="136" t="s">
        <v>948</v>
      </c>
      <c r="CF577" s="136" t="s">
        <v>941</v>
      </c>
      <c r="CG577" s="136" t="s">
        <v>948</v>
      </c>
      <c r="CH577" s="136" t="s">
        <v>948</v>
      </c>
      <c r="CI577" s="136" t="s">
        <v>941</v>
      </c>
      <c r="CJ577" s="136" t="s">
        <v>941</v>
      </c>
      <c r="CK577" s="136" t="s">
        <v>941</v>
      </c>
      <c r="CL577" s="136" t="s">
        <v>941</v>
      </c>
      <c r="CM577" s="136" t="s">
        <v>941</v>
      </c>
      <c r="CN577" s="136" t="s">
        <v>948</v>
      </c>
      <c r="CO577" s="136" t="s">
        <v>540</v>
      </c>
      <c r="CP577" s="136" t="s">
        <v>948</v>
      </c>
      <c r="CQ577" s="136" t="s">
        <v>941</v>
      </c>
      <c r="CR577" s="136" t="s">
        <v>941</v>
      </c>
      <c r="CS577" s="136" t="s">
        <v>941</v>
      </c>
      <c r="CT577" s="136" t="s">
        <v>941</v>
      </c>
      <c r="CU577" s="136" t="s">
        <v>14439</v>
      </c>
      <c r="CV577" s="136" t="s">
        <v>941</v>
      </c>
      <c r="CW577" s="136" t="s">
        <v>941</v>
      </c>
      <c r="CX577" s="136" t="s">
        <v>941</v>
      </c>
      <c r="CY577" s="136" t="s">
        <v>941</v>
      </c>
      <c r="CZ577" s="136" t="s">
        <v>941</v>
      </c>
      <c r="DA577" s="136" t="s">
        <v>941</v>
      </c>
      <c r="DB577" s="136" t="s">
        <v>941</v>
      </c>
      <c r="DC577" s="136" t="s">
        <v>941</v>
      </c>
      <c r="DD577" s="136" t="s">
        <v>941</v>
      </c>
      <c r="DE577" s="136" t="s">
        <v>941</v>
      </c>
      <c r="DF577" s="136" t="s">
        <v>941</v>
      </c>
      <c r="DG577" s="136" t="s">
        <v>941</v>
      </c>
      <c r="DH577" s="136" t="s">
        <v>941</v>
      </c>
      <c r="DI577" s="136" t="s">
        <v>941</v>
      </c>
      <c r="DJ577" s="136" t="s">
        <v>1353</v>
      </c>
      <c r="DK577" s="137">
        <v>43122.446805555555</v>
      </c>
      <c r="DL577" s="136" t="s">
        <v>1353</v>
      </c>
      <c r="DM577" s="137">
        <v>43122.446805555555</v>
      </c>
      <c r="DN577" s="133">
        <v>42412.523657407408</v>
      </c>
      <c r="DO577" s="132" t="s">
        <v>1111</v>
      </c>
      <c r="DP577" s="133">
        <v>42412.523657407408</v>
      </c>
    </row>
    <row r="578" spans="1:120" ht="72.5" x14ac:dyDescent="0.35">
      <c r="A578" s="135">
        <v>580</v>
      </c>
      <c r="B578" s="136" t="s">
        <v>13815</v>
      </c>
      <c r="C578" s="135">
        <v>641</v>
      </c>
      <c r="D578" s="135" t="b">
        <v>1</v>
      </c>
      <c r="E578" s="136" t="s">
        <v>941</v>
      </c>
      <c r="F578" s="136" t="s">
        <v>3761</v>
      </c>
      <c r="G578" s="136" t="s">
        <v>6650</v>
      </c>
      <c r="H578" s="136" t="s">
        <v>1820</v>
      </c>
      <c r="I578" s="136" t="s">
        <v>14353</v>
      </c>
      <c r="J578" s="136" t="s">
        <v>3762</v>
      </c>
      <c r="K578" s="136" t="s">
        <v>941</v>
      </c>
      <c r="L578" s="136" t="s">
        <v>1821</v>
      </c>
      <c r="M578" s="136" t="s">
        <v>941</v>
      </c>
      <c r="N578" s="136" t="s">
        <v>14440</v>
      </c>
      <c r="O578" s="136" t="s">
        <v>14441</v>
      </c>
      <c r="P578" s="136" t="s">
        <v>14442</v>
      </c>
      <c r="Q578" s="136" t="s">
        <v>14443</v>
      </c>
      <c r="R578" s="136" t="s">
        <v>14444</v>
      </c>
      <c r="S578" s="136" t="s">
        <v>14445</v>
      </c>
      <c r="T578" s="136" t="s">
        <v>14446</v>
      </c>
      <c r="U578" s="136" t="s">
        <v>14447</v>
      </c>
      <c r="V578" s="136" t="s">
        <v>14448</v>
      </c>
      <c r="W578" s="136" t="s">
        <v>14449</v>
      </c>
      <c r="X578" s="136" t="s">
        <v>14450</v>
      </c>
      <c r="Y578" s="136" t="s">
        <v>14451</v>
      </c>
      <c r="Z578" s="136" t="s">
        <v>14452</v>
      </c>
      <c r="AA578" s="136" t="s">
        <v>948</v>
      </c>
      <c r="AB578" s="136" t="s">
        <v>14453</v>
      </c>
      <c r="AC578" s="136" t="s">
        <v>14454</v>
      </c>
      <c r="AD578" s="136" t="s">
        <v>14455</v>
      </c>
      <c r="AE578" s="136" t="s">
        <v>14456</v>
      </c>
      <c r="AF578" s="136" t="s">
        <v>14457</v>
      </c>
      <c r="AG578" s="136" t="s">
        <v>1204</v>
      </c>
      <c r="AH578" s="136" t="s">
        <v>14458</v>
      </c>
      <c r="AI578" s="136" t="s">
        <v>1157</v>
      </c>
      <c r="AJ578" s="136" t="s">
        <v>2297</v>
      </c>
      <c r="AK578" s="136" t="s">
        <v>948</v>
      </c>
      <c r="AL578" s="136" t="s">
        <v>941</v>
      </c>
      <c r="AM578" s="136" t="s">
        <v>14459</v>
      </c>
      <c r="AN578" s="136" t="s">
        <v>941</v>
      </c>
      <c r="AO578" s="136" t="s">
        <v>941</v>
      </c>
      <c r="AP578" s="136" t="s">
        <v>941</v>
      </c>
      <c r="AQ578" s="136" t="s">
        <v>941</v>
      </c>
      <c r="AR578" s="136" t="s">
        <v>941</v>
      </c>
      <c r="AS578" s="136" t="s">
        <v>941</v>
      </c>
      <c r="AT578" s="136" t="s">
        <v>941</v>
      </c>
      <c r="AU578" s="136" t="s">
        <v>941</v>
      </c>
      <c r="AV578" s="136" t="s">
        <v>941</v>
      </c>
      <c r="AW578" s="136" t="s">
        <v>941</v>
      </c>
      <c r="AX578" s="136" t="s">
        <v>941</v>
      </c>
      <c r="AY578" s="136" t="s">
        <v>941</v>
      </c>
      <c r="AZ578" s="136" t="s">
        <v>941</v>
      </c>
      <c r="BA578" s="136" t="s">
        <v>941</v>
      </c>
      <c r="BB578" s="136" t="s">
        <v>941</v>
      </c>
      <c r="BC578" s="136" t="s">
        <v>941</v>
      </c>
      <c r="BD578" s="136" t="s">
        <v>941</v>
      </c>
      <c r="BE578" s="136" t="s">
        <v>941</v>
      </c>
      <c r="BF578" s="136" t="s">
        <v>941</v>
      </c>
      <c r="BG578" s="136" t="s">
        <v>941</v>
      </c>
      <c r="BH578" s="136" t="s">
        <v>941</v>
      </c>
      <c r="BI578" s="136" t="s">
        <v>941</v>
      </c>
      <c r="BJ578" s="136" t="s">
        <v>941</v>
      </c>
      <c r="BK578" s="136" t="s">
        <v>941</v>
      </c>
      <c r="BL578" s="136" t="s">
        <v>941</v>
      </c>
      <c r="BM578" s="136" t="s">
        <v>941</v>
      </c>
      <c r="BN578" s="136" t="s">
        <v>941</v>
      </c>
      <c r="BO578" s="136" t="s">
        <v>941</v>
      </c>
      <c r="BP578" s="136" t="s">
        <v>941</v>
      </c>
      <c r="BQ578" s="136" t="s">
        <v>941</v>
      </c>
      <c r="BR578" s="136" t="s">
        <v>941</v>
      </c>
      <c r="BS578" s="136" t="s">
        <v>941</v>
      </c>
      <c r="BT578" s="136" t="s">
        <v>941</v>
      </c>
      <c r="BU578" s="136" t="s">
        <v>941</v>
      </c>
      <c r="BV578" s="136" t="s">
        <v>941</v>
      </c>
      <c r="BW578" s="136" t="s">
        <v>941</v>
      </c>
      <c r="BX578" s="136" t="s">
        <v>941</v>
      </c>
      <c r="BY578" s="136" t="s">
        <v>941</v>
      </c>
      <c r="BZ578" s="136" t="s">
        <v>941</v>
      </c>
      <c r="CA578" s="136" t="s">
        <v>941</v>
      </c>
      <c r="CB578" s="136" t="s">
        <v>948</v>
      </c>
      <c r="CC578" s="136" t="s">
        <v>948</v>
      </c>
      <c r="CD578" s="136" t="s">
        <v>941</v>
      </c>
      <c r="CE578" s="136" t="s">
        <v>948</v>
      </c>
      <c r="CF578" s="136" t="s">
        <v>941</v>
      </c>
      <c r="CG578" s="136" t="s">
        <v>948</v>
      </c>
      <c r="CH578" s="136" t="s">
        <v>948</v>
      </c>
      <c r="CI578" s="136" t="s">
        <v>941</v>
      </c>
      <c r="CJ578" s="136" t="s">
        <v>941</v>
      </c>
      <c r="CK578" s="136" t="s">
        <v>941</v>
      </c>
      <c r="CL578" s="136" t="s">
        <v>941</v>
      </c>
      <c r="CM578" s="136" t="s">
        <v>941</v>
      </c>
      <c r="CN578" s="136" t="s">
        <v>948</v>
      </c>
      <c r="CO578" s="136" t="s">
        <v>540</v>
      </c>
      <c r="CP578" s="136" t="s">
        <v>948</v>
      </c>
      <c r="CQ578" s="136" t="s">
        <v>941</v>
      </c>
      <c r="CR578" s="136" t="s">
        <v>941</v>
      </c>
      <c r="CS578" s="136" t="s">
        <v>941</v>
      </c>
      <c r="CT578" s="136" t="s">
        <v>941</v>
      </c>
      <c r="CU578" s="136" t="s">
        <v>941</v>
      </c>
      <c r="CV578" s="136" t="s">
        <v>941</v>
      </c>
      <c r="CW578" s="136" t="s">
        <v>941</v>
      </c>
      <c r="CX578" s="136" t="s">
        <v>941</v>
      </c>
      <c r="CY578" s="136" t="s">
        <v>941</v>
      </c>
      <c r="CZ578" s="136" t="s">
        <v>941</v>
      </c>
      <c r="DA578" s="136" t="s">
        <v>941</v>
      </c>
      <c r="DB578" s="136" t="s">
        <v>941</v>
      </c>
      <c r="DC578" s="136" t="s">
        <v>941</v>
      </c>
      <c r="DD578" s="136" t="s">
        <v>941</v>
      </c>
      <c r="DE578" s="136" t="s">
        <v>941</v>
      </c>
      <c r="DF578" s="136" t="s">
        <v>941</v>
      </c>
      <c r="DG578" s="136" t="s">
        <v>941</v>
      </c>
      <c r="DH578" s="136" t="s">
        <v>941</v>
      </c>
      <c r="DI578" s="136" t="s">
        <v>941</v>
      </c>
      <c r="DJ578" s="136" t="s">
        <v>1692</v>
      </c>
      <c r="DK578" s="137">
        <v>43122.461782407408</v>
      </c>
      <c r="DL578" s="136" t="s">
        <v>1692</v>
      </c>
      <c r="DM578" s="137">
        <v>43122.461782407408</v>
      </c>
      <c r="DN578" s="133">
        <v>42412.523668981485</v>
      </c>
      <c r="DO578" s="132" t="s">
        <v>1111</v>
      </c>
      <c r="DP578" s="133">
        <v>42412.523668981485</v>
      </c>
    </row>
    <row r="579" spans="1:120" ht="58" x14ac:dyDescent="0.35">
      <c r="A579" s="135">
        <v>581</v>
      </c>
      <c r="B579" s="136" t="s">
        <v>13815</v>
      </c>
      <c r="C579" s="135">
        <v>265</v>
      </c>
      <c r="D579" s="135" t="b">
        <v>1</v>
      </c>
      <c r="E579" s="136" t="s">
        <v>941</v>
      </c>
      <c r="F579" s="136" t="s">
        <v>9333</v>
      </c>
      <c r="G579" s="136" t="s">
        <v>1427</v>
      </c>
      <c r="H579" s="136" t="s">
        <v>14460</v>
      </c>
      <c r="I579" s="136" t="s">
        <v>14461</v>
      </c>
      <c r="J579" s="136" t="s">
        <v>9333</v>
      </c>
      <c r="K579" s="136" t="s">
        <v>941</v>
      </c>
      <c r="L579" s="136" t="s">
        <v>14460</v>
      </c>
      <c r="M579" s="136" t="s">
        <v>3081</v>
      </c>
      <c r="N579" s="136" t="s">
        <v>14462</v>
      </c>
      <c r="O579" s="136" t="s">
        <v>14463</v>
      </c>
      <c r="P579" s="136" t="s">
        <v>948</v>
      </c>
      <c r="Q579" s="136" t="s">
        <v>948</v>
      </c>
      <c r="R579" s="136" t="s">
        <v>948</v>
      </c>
      <c r="S579" s="136" t="s">
        <v>14463</v>
      </c>
      <c r="T579" s="136" t="s">
        <v>14464</v>
      </c>
      <c r="U579" s="136" t="s">
        <v>14465</v>
      </c>
      <c r="V579" s="136" t="s">
        <v>9340</v>
      </c>
      <c r="W579" s="136" t="s">
        <v>9341</v>
      </c>
      <c r="X579" s="136" t="s">
        <v>9342</v>
      </c>
      <c r="Y579" s="136" t="s">
        <v>14466</v>
      </c>
      <c r="Z579" s="136" t="s">
        <v>14467</v>
      </c>
      <c r="AA579" s="136" t="s">
        <v>948</v>
      </c>
      <c r="AB579" s="136" t="s">
        <v>14468</v>
      </c>
      <c r="AC579" s="136" t="s">
        <v>14469</v>
      </c>
      <c r="AD579" s="136" t="s">
        <v>14470</v>
      </c>
      <c r="AE579" s="136" t="s">
        <v>14471</v>
      </c>
      <c r="AF579" s="136" t="s">
        <v>14472</v>
      </c>
      <c r="AG579" s="136" t="s">
        <v>2148</v>
      </c>
      <c r="AH579" s="136" t="s">
        <v>14473</v>
      </c>
      <c r="AI579" s="136" t="s">
        <v>14474</v>
      </c>
      <c r="AJ579" s="136" t="s">
        <v>14475</v>
      </c>
      <c r="AK579" s="136" t="s">
        <v>948</v>
      </c>
      <c r="AL579" s="136" t="s">
        <v>941</v>
      </c>
      <c r="AM579" s="136" t="s">
        <v>14476</v>
      </c>
      <c r="AN579" s="136" t="s">
        <v>941</v>
      </c>
      <c r="AO579" s="136" t="s">
        <v>941</v>
      </c>
      <c r="AP579" s="136" t="s">
        <v>941</v>
      </c>
      <c r="AQ579" s="136" t="s">
        <v>941</v>
      </c>
      <c r="AR579" s="136" t="s">
        <v>941</v>
      </c>
      <c r="AS579" s="136" t="s">
        <v>941</v>
      </c>
      <c r="AT579" s="136" t="s">
        <v>941</v>
      </c>
      <c r="AU579" s="136" t="s">
        <v>941</v>
      </c>
      <c r="AV579" s="136" t="s">
        <v>941</v>
      </c>
      <c r="AW579" s="136" t="s">
        <v>941</v>
      </c>
      <c r="AX579" s="136" t="s">
        <v>941</v>
      </c>
      <c r="AY579" s="136" t="s">
        <v>941</v>
      </c>
      <c r="AZ579" s="136" t="s">
        <v>941</v>
      </c>
      <c r="BA579" s="136" t="s">
        <v>941</v>
      </c>
      <c r="BB579" s="136" t="s">
        <v>941</v>
      </c>
      <c r="BC579" s="136" t="s">
        <v>941</v>
      </c>
      <c r="BD579" s="136" t="s">
        <v>941</v>
      </c>
      <c r="BE579" s="136" t="s">
        <v>941</v>
      </c>
      <c r="BF579" s="136" t="s">
        <v>941</v>
      </c>
      <c r="BG579" s="136" t="s">
        <v>941</v>
      </c>
      <c r="BH579" s="136" t="s">
        <v>941</v>
      </c>
      <c r="BI579" s="136" t="s">
        <v>941</v>
      </c>
      <c r="BJ579" s="136" t="s">
        <v>941</v>
      </c>
      <c r="BK579" s="136" t="s">
        <v>941</v>
      </c>
      <c r="BL579" s="136" t="s">
        <v>941</v>
      </c>
      <c r="BM579" s="136" t="s">
        <v>941</v>
      </c>
      <c r="BN579" s="136" t="s">
        <v>941</v>
      </c>
      <c r="BO579" s="136" t="s">
        <v>941</v>
      </c>
      <c r="BP579" s="136" t="s">
        <v>941</v>
      </c>
      <c r="BQ579" s="136" t="s">
        <v>941</v>
      </c>
      <c r="BR579" s="136" t="s">
        <v>941</v>
      </c>
      <c r="BS579" s="136" t="s">
        <v>941</v>
      </c>
      <c r="BT579" s="136" t="s">
        <v>941</v>
      </c>
      <c r="BU579" s="136" t="s">
        <v>941</v>
      </c>
      <c r="BV579" s="136" t="s">
        <v>941</v>
      </c>
      <c r="BW579" s="136" t="s">
        <v>941</v>
      </c>
      <c r="BX579" s="136" t="s">
        <v>941</v>
      </c>
      <c r="BY579" s="136" t="s">
        <v>941</v>
      </c>
      <c r="BZ579" s="136" t="s">
        <v>941</v>
      </c>
      <c r="CA579" s="136" t="s">
        <v>941</v>
      </c>
      <c r="CB579" s="136" t="s">
        <v>948</v>
      </c>
      <c r="CC579" s="136" t="s">
        <v>948</v>
      </c>
      <c r="CD579" s="136" t="s">
        <v>941</v>
      </c>
      <c r="CE579" s="136" t="s">
        <v>948</v>
      </c>
      <c r="CF579" s="136" t="s">
        <v>941</v>
      </c>
      <c r="CG579" s="136" t="s">
        <v>948</v>
      </c>
      <c r="CH579" s="136" t="s">
        <v>948</v>
      </c>
      <c r="CI579" s="136" t="s">
        <v>941</v>
      </c>
      <c r="CJ579" s="136" t="s">
        <v>941</v>
      </c>
      <c r="CK579" s="136" t="s">
        <v>941</v>
      </c>
      <c r="CL579" s="136" t="s">
        <v>941</v>
      </c>
      <c r="CM579" s="136" t="s">
        <v>941</v>
      </c>
      <c r="CN579" s="136" t="s">
        <v>948</v>
      </c>
      <c r="CO579" s="136" t="s">
        <v>540</v>
      </c>
      <c r="CP579" s="136" t="s">
        <v>948</v>
      </c>
      <c r="CQ579" s="136" t="s">
        <v>941</v>
      </c>
      <c r="CR579" s="136" t="s">
        <v>941</v>
      </c>
      <c r="CS579" s="136" t="s">
        <v>941</v>
      </c>
      <c r="CT579" s="136" t="s">
        <v>941</v>
      </c>
      <c r="CU579" s="136" t="s">
        <v>941</v>
      </c>
      <c r="CV579" s="136" t="s">
        <v>941</v>
      </c>
      <c r="CW579" s="136" t="s">
        <v>941</v>
      </c>
      <c r="CX579" s="136" t="s">
        <v>941</v>
      </c>
      <c r="CY579" s="136" t="s">
        <v>941</v>
      </c>
      <c r="CZ579" s="136" t="s">
        <v>941</v>
      </c>
      <c r="DA579" s="136" t="s">
        <v>941</v>
      </c>
      <c r="DB579" s="136" t="s">
        <v>941</v>
      </c>
      <c r="DC579" s="136" t="s">
        <v>941</v>
      </c>
      <c r="DD579" s="136" t="s">
        <v>941</v>
      </c>
      <c r="DE579" s="136" t="s">
        <v>941</v>
      </c>
      <c r="DF579" s="136" t="s">
        <v>941</v>
      </c>
      <c r="DG579" s="136" t="s">
        <v>941</v>
      </c>
      <c r="DH579" s="136" t="s">
        <v>941</v>
      </c>
      <c r="DI579" s="136" t="s">
        <v>941</v>
      </c>
      <c r="DJ579" s="136" t="s">
        <v>1692</v>
      </c>
      <c r="DK579" s="137">
        <v>43122.472800925927</v>
      </c>
      <c r="DL579" s="136" t="s">
        <v>1692</v>
      </c>
      <c r="DM579" s="137">
        <v>43122.472800925927</v>
      </c>
      <c r="DN579" s="133">
        <v>42412.523680555554</v>
      </c>
      <c r="DO579" s="132" t="s">
        <v>1111</v>
      </c>
      <c r="DP579" s="133">
        <v>42412.523680555554</v>
      </c>
    </row>
    <row r="580" spans="1:120" ht="58" x14ac:dyDescent="0.35">
      <c r="A580" s="135">
        <v>582</v>
      </c>
      <c r="B580" s="136" t="s">
        <v>13815</v>
      </c>
      <c r="C580" s="135">
        <v>178</v>
      </c>
      <c r="D580" s="135" t="b">
        <v>1</v>
      </c>
      <c r="E580" s="136" t="s">
        <v>941</v>
      </c>
      <c r="F580" s="136" t="s">
        <v>2316</v>
      </c>
      <c r="G580" s="136" t="s">
        <v>1005</v>
      </c>
      <c r="H580" s="136" t="s">
        <v>2317</v>
      </c>
      <c r="I580" s="136" t="s">
        <v>14200</v>
      </c>
      <c r="J580" s="136" t="s">
        <v>5682</v>
      </c>
      <c r="K580" s="136" t="s">
        <v>941</v>
      </c>
      <c r="L580" s="136" t="s">
        <v>14477</v>
      </c>
      <c r="M580" s="136" t="s">
        <v>2318</v>
      </c>
      <c r="N580" s="136" t="s">
        <v>5684</v>
      </c>
      <c r="O580" s="136" t="s">
        <v>14478</v>
      </c>
      <c r="P580" s="136" t="s">
        <v>948</v>
      </c>
      <c r="Q580" s="136" t="s">
        <v>948</v>
      </c>
      <c r="R580" s="136" t="s">
        <v>948</v>
      </c>
      <c r="S580" s="136" t="s">
        <v>14478</v>
      </c>
      <c r="T580" s="136" t="s">
        <v>14479</v>
      </c>
      <c r="U580" s="136" t="s">
        <v>14480</v>
      </c>
      <c r="V580" s="136" t="s">
        <v>948</v>
      </c>
      <c r="W580" s="136" t="s">
        <v>948</v>
      </c>
      <c r="X580" s="136" t="s">
        <v>948</v>
      </c>
      <c r="Y580" s="136" t="s">
        <v>14481</v>
      </c>
      <c r="Z580" s="136" t="s">
        <v>948</v>
      </c>
      <c r="AA580" s="136" t="s">
        <v>948</v>
      </c>
      <c r="AB580" s="136" t="s">
        <v>14481</v>
      </c>
      <c r="AC580" s="136" t="s">
        <v>14482</v>
      </c>
      <c r="AD580" s="136" t="s">
        <v>14483</v>
      </c>
      <c r="AE580" s="136" t="s">
        <v>14484</v>
      </c>
      <c r="AF580" s="136" t="s">
        <v>14485</v>
      </c>
      <c r="AG580" s="136" t="s">
        <v>5693</v>
      </c>
      <c r="AH580" s="136" t="s">
        <v>14486</v>
      </c>
      <c r="AI580" s="136" t="s">
        <v>2698</v>
      </c>
      <c r="AJ580" s="136" t="s">
        <v>3421</v>
      </c>
      <c r="AK580" s="136" t="s">
        <v>14487</v>
      </c>
      <c r="AL580" s="136" t="s">
        <v>941</v>
      </c>
      <c r="AM580" s="136" t="s">
        <v>14488</v>
      </c>
      <c r="AN580" s="136" t="s">
        <v>941</v>
      </c>
      <c r="AO580" s="136" t="s">
        <v>941</v>
      </c>
      <c r="AP580" s="136" t="s">
        <v>941</v>
      </c>
      <c r="AQ580" s="136" t="s">
        <v>941</v>
      </c>
      <c r="AR580" s="136" t="s">
        <v>941</v>
      </c>
      <c r="AS580" s="136" t="s">
        <v>941</v>
      </c>
      <c r="AT580" s="136" t="s">
        <v>941</v>
      </c>
      <c r="AU580" s="136" t="s">
        <v>941</v>
      </c>
      <c r="AV580" s="136" t="s">
        <v>941</v>
      </c>
      <c r="AW580" s="136" t="s">
        <v>941</v>
      </c>
      <c r="AX580" s="136" t="s">
        <v>941</v>
      </c>
      <c r="AY580" s="136" t="s">
        <v>941</v>
      </c>
      <c r="AZ580" s="136" t="s">
        <v>941</v>
      </c>
      <c r="BA580" s="136" t="s">
        <v>941</v>
      </c>
      <c r="BB580" s="136" t="s">
        <v>941</v>
      </c>
      <c r="BC580" s="136" t="s">
        <v>941</v>
      </c>
      <c r="BD580" s="136" t="s">
        <v>941</v>
      </c>
      <c r="BE580" s="136" t="s">
        <v>941</v>
      </c>
      <c r="BF580" s="136" t="s">
        <v>941</v>
      </c>
      <c r="BG580" s="136" t="s">
        <v>941</v>
      </c>
      <c r="BH580" s="136" t="s">
        <v>941</v>
      </c>
      <c r="BI580" s="136" t="s">
        <v>941</v>
      </c>
      <c r="BJ580" s="136" t="s">
        <v>941</v>
      </c>
      <c r="BK580" s="136" t="s">
        <v>997</v>
      </c>
      <c r="BL580" s="136" t="s">
        <v>941</v>
      </c>
      <c r="BM580" s="136" t="s">
        <v>941</v>
      </c>
      <c r="BN580" s="136" t="s">
        <v>941</v>
      </c>
      <c r="BO580" s="136" t="s">
        <v>1212</v>
      </c>
      <c r="BP580" s="136" t="s">
        <v>941</v>
      </c>
      <c r="BQ580" s="136" t="s">
        <v>941</v>
      </c>
      <c r="BR580" s="136" t="s">
        <v>941</v>
      </c>
      <c r="BS580" s="136" t="s">
        <v>941</v>
      </c>
      <c r="BT580" s="136" t="s">
        <v>941</v>
      </c>
      <c r="BU580" s="136" t="s">
        <v>941</v>
      </c>
      <c r="BV580" s="136" t="s">
        <v>941</v>
      </c>
      <c r="BW580" s="136" t="s">
        <v>941</v>
      </c>
      <c r="BX580" s="136" t="s">
        <v>941</v>
      </c>
      <c r="BY580" s="136" t="s">
        <v>941</v>
      </c>
      <c r="BZ580" s="136" t="s">
        <v>941</v>
      </c>
      <c r="CA580" s="136" t="s">
        <v>941</v>
      </c>
      <c r="CB580" s="136" t="s">
        <v>2516</v>
      </c>
      <c r="CC580" s="136" t="s">
        <v>956</v>
      </c>
      <c r="CD580" s="136" t="s">
        <v>14489</v>
      </c>
      <c r="CE580" s="136" t="s">
        <v>948</v>
      </c>
      <c r="CF580" s="136" t="s">
        <v>941</v>
      </c>
      <c r="CG580" s="136" t="s">
        <v>14489</v>
      </c>
      <c r="CH580" s="136" t="s">
        <v>948</v>
      </c>
      <c r="CI580" s="136" t="s">
        <v>941</v>
      </c>
      <c r="CJ580" s="136" t="s">
        <v>941</v>
      </c>
      <c r="CK580" s="136" t="s">
        <v>941</v>
      </c>
      <c r="CL580" s="136" t="s">
        <v>941</v>
      </c>
      <c r="CM580" s="136" t="s">
        <v>941</v>
      </c>
      <c r="CN580" s="136" t="s">
        <v>948</v>
      </c>
      <c r="CO580" s="136" t="s">
        <v>540</v>
      </c>
      <c r="CP580" s="136" t="s">
        <v>948</v>
      </c>
      <c r="CQ580" s="136" t="s">
        <v>941</v>
      </c>
      <c r="CR580" s="136" t="s">
        <v>941</v>
      </c>
      <c r="CS580" s="136" t="s">
        <v>941</v>
      </c>
      <c r="CT580" s="136" t="s">
        <v>941</v>
      </c>
      <c r="CU580" s="136" t="s">
        <v>941</v>
      </c>
      <c r="CV580" s="136" t="s">
        <v>941</v>
      </c>
      <c r="CW580" s="136" t="s">
        <v>941</v>
      </c>
      <c r="CX580" s="136" t="s">
        <v>941</v>
      </c>
      <c r="CY580" s="136" t="s">
        <v>941</v>
      </c>
      <c r="CZ580" s="136" t="s">
        <v>941</v>
      </c>
      <c r="DA580" s="136" t="s">
        <v>941</v>
      </c>
      <c r="DB580" s="136" t="s">
        <v>941</v>
      </c>
      <c r="DC580" s="136" t="s">
        <v>941</v>
      </c>
      <c r="DD580" s="136" t="s">
        <v>941</v>
      </c>
      <c r="DE580" s="136" t="s">
        <v>941</v>
      </c>
      <c r="DF580" s="136" t="s">
        <v>941</v>
      </c>
      <c r="DG580" s="136" t="s">
        <v>941</v>
      </c>
      <c r="DH580" s="136" t="s">
        <v>941</v>
      </c>
      <c r="DI580" s="136" t="s">
        <v>941</v>
      </c>
      <c r="DJ580" s="136" t="s">
        <v>1692</v>
      </c>
      <c r="DK580" s="137">
        <v>43122.481562499997</v>
      </c>
      <c r="DL580" s="136" t="s">
        <v>3551</v>
      </c>
      <c r="DM580" s="137">
        <v>43133.537152777775</v>
      </c>
      <c r="DN580" s="133">
        <v>42412.5237037037</v>
      </c>
      <c r="DO580" s="132" t="s">
        <v>1111</v>
      </c>
      <c r="DP580" s="133">
        <v>42412.5237037037</v>
      </c>
    </row>
    <row r="581" spans="1:120" ht="43.5" x14ac:dyDescent="0.35">
      <c r="A581" s="135">
        <v>583</v>
      </c>
      <c r="B581" s="136" t="s">
        <v>13815</v>
      </c>
      <c r="C581" s="135">
        <v>432</v>
      </c>
      <c r="D581" s="135" t="b">
        <v>1</v>
      </c>
      <c r="E581" s="136" t="s">
        <v>941</v>
      </c>
      <c r="F581" s="136" t="s">
        <v>2532</v>
      </c>
      <c r="G581" s="136" t="s">
        <v>989</v>
      </c>
      <c r="H581" s="136" t="s">
        <v>2533</v>
      </c>
      <c r="I581" s="136" t="s">
        <v>14461</v>
      </c>
      <c r="J581" s="136" t="s">
        <v>2532</v>
      </c>
      <c r="K581" s="136" t="s">
        <v>941</v>
      </c>
      <c r="L581" s="136" t="s">
        <v>2533</v>
      </c>
      <c r="M581" s="136" t="s">
        <v>2534</v>
      </c>
      <c r="N581" s="136" t="s">
        <v>2535</v>
      </c>
      <c r="O581" s="136" t="s">
        <v>14490</v>
      </c>
      <c r="P581" s="136" t="s">
        <v>14491</v>
      </c>
      <c r="Q581" s="136" t="s">
        <v>10304</v>
      </c>
      <c r="R581" s="136" t="s">
        <v>14492</v>
      </c>
      <c r="S581" s="136" t="s">
        <v>14493</v>
      </c>
      <c r="T581" s="136" t="s">
        <v>14494</v>
      </c>
      <c r="U581" s="136" t="s">
        <v>14495</v>
      </c>
      <c r="V581" s="136" t="s">
        <v>2536</v>
      </c>
      <c r="W581" s="136" t="s">
        <v>2537</v>
      </c>
      <c r="X581" s="136" t="s">
        <v>2538</v>
      </c>
      <c r="Y581" s="136" t="s">
        <v>14496</v>
      </c>
      <c r="Z581" s="136" t="s">
        <v>14497</v>
      </c>
      <c r="AA581" s="136" t="s">
        <v>948</v>
      </c>
      <c r="AB581" s="136" t="s">
        <v>14498</v>
      </c>
      <c r="AC581" s="136" t="s">
        <v>948</v>
      </c>
      <c r="AD581" s="136" t="s">
        <v>14498</v>
      </c>
      <c r="AE581" s="136" t="s">
        <v>14499</v>
      </c>
      <c r="AF581" s="136" t="s">
        <v>14500</v>
      </c>
      <c r="AG581" s="136" t="s">
        <v>3349</v>
      </c>
      <c r="AH581" s="136" t="s">
        <v>14501</v>
      </c>
      <c r="AI581" s="136" t="s">
        <v>1705</v>
      </c>
      <c r="AJ581" s="136" t="s">
        <v>14502</v>
      </c>
      <c r="AK581" s="136" t="s">
        <v>14503</v>
      </c>
      <c r="AL581" s="136" t="s">
        <v>941</v>
      </c>
      <c r="AM581" s="136" t="s">
        <v>14504</v>
      </c>
      <c r="AN581" s="136" t="s">
        <v>941</v>
      </c>
      <c r="AO581" s="136" t="s">
        <v>941</v>
      </c>
      <c r="AP581" s="136" t="s">
        <v>941</v>
      </c>
      <c r="AQ581" s="136" t="s">
        <v>941</v>
      </c>
      <c r="AR581" s="136" t="s">
        <v>941</v>
      </c>
      <c r="AS581" s="136" t="s">
        <v>941</v>
      </c>
      <c r="AT581" s="136" t="s">
        <v>941</v>
      </c>
      <c r="AU581" s="136" t="s">
        <v>941</v>
      </c>
      <c r="AV581" s="136" t="s">
        <v>941</v>
      </c>
      <c r="AW581" s="136" t="s">
        <v>941</v>
      </c>
      <c r="AX581" s="136" t="s">
        <v>941</v>
      </c>
      <c r="AY581" s="136" t="s">
        <v>941</v>
      </c>
      <c r="AZ581" s="136" t="s">
        <v>941</v>
      </c>
      <c r="BA581" s="136" t="s">
        <v>941</v>
      </c>
      <c r="BB581" s="136" t="s">
        <v>941</v>
      </c>
      <c r="BC581" s="136" t="s">
        <v>941</v>
      </c>
      <c r="BD581" s="136" t="s">
        <v>941</v>
      </c>
      <c r="BE581" s="136" t="s">
        <v>941</v>
      </c>
      <c r="BF581" s="136" t="s">
        <v>941</v>
      </c>
      <c r="BG581" s="136" t="s">
        <v>941</v>
      </c>
      <c r="BH581" s="136" t="s">
        <v>941</v>
      </c>
      <c r="BI581" s="136" t="s">
        <v>941</v>
      </c>
      <c r="BJ581" s="136" t="s">
        <v>941</v>
      </c>
      <c r="BK581" s="136" t="s">
        <v>941</v>
      </c>
      <c r="BL581" s="136" t="s">
        <v>941</v>
      </c>
      <c r="BM581" s="136" t="s">
        <v>941</v>
      </c>
      <c r="BN581" s="136" t="s">
        <v>941</v>
      </c>
      <c r="BO581" s="136" t="s">
        <v>941</v>
      </c>
      <c r="BP581" s="136" t="s">
        <v>941</v>
      </c>
      <c r="BQ581" s="136" t="s">
        <v>941</v>
      </c>
      <c r="BR581" s="136" t="s">
        <v>941</v>
      </c>
      <c r="BS581" s="136" t="s">
        <v>941</v>
      </c>
      <c r="BT581" s="136" t="s">
        <v>941</v>
      </c>
      <c r="BU581" s="136" t="s">
        <v>941</v>
      </c>
      <c r="BV581" s="136" t="s">
        <v>941</v>
      </c>
      <c r="BW581" s="136" t="s">
        <v>941</v>
      </c>
      <c r="BX581" s="136" t="s">
        <v>941</v>
      </c>
      <c r="BY581" s="136" t="s">
        <v>941</v>
      </c>
      <c r="BZ581" s="136" t="s">
        <v>941</v>
      </c>
      <c r="CA581" s="136" t="s">
        <v>941</v>
      </c>
      <c r="CB581" s="136" t="s">
        <v>948</v>
      </c>
      <c r="CC581" s="136" t="s">
        <v>948</v>
      </c>
      <c r="CD581" s="136" t="s">
        <v>941</v>
      </c>
      <c r="CE581" s="136" t="s">
        <v>948</v>
      </c>
      <c r="CF581" s="136" t="s">
        <v>941</v>
      </c>
      <c r="CG581" s="136" t="s">
        <v>948</v>
      </c>
      <c r="CH581" s="136" t="s">
        <v>948</v>
      </c>
      <c r="CI581" s="136" t="s">
        <v>941</v>
      </c>
      <c r="CJ581" s="136" t="s">
        <v>941</v>
      </c>
      <c r="CK581" s="136" t="s">
        <v>941</v>
      </c>
      <c r="CL581" s="136" t="s">
        <v>941</v>
      </c>
      <c r="CM581" s="136" t="s">
        <v>941</v>
      </c>
      <c r="CN581" s="136" t="s">
        <v>948</v>
      </c>
      <c r="CO581" s="136" t="s">
        <v>540</v>
      </c>
      <c r="CP581" s="136" t="s">
        <v>948</v>
      </c>
      <c r="CQ581" s="136" t="s">
        <v>941</v>
      </c>
      <c r="CR581" s="136" t="s">
        <v>941</v>
      </c>
      <c r="CS581" s="136" t="s">
        <v>941</v>
      </c>
      <c r="CT581" s="136" t="s">
        <v>941</v>
      </c>
      <c r="CU581" s="136" t="s">
        <v>941</v>
      </c>
      <c r="CV581" s="136" t="s">
        <v>941</v>
      </c>
      <c r="CW581" s="136" t="s">
        <v>941</v>
      </c>
      <c r="CX581" s="136" t="s">
        <v>941</v>
      </c>
      <c r="CY581" s="136" t="s">
        <v>941</v>
      </c>
      <c r="CZ581" s="136" t="s">
        <v>941</v>
      </c>
      <c r="DA581" s="136" t="s">
        <v>941</v>
      </c>
      <c r="DB581" s="136" t="s">
        <v>941</v>
      </c>
      <c r="DC581" s="136" t="s">
        <v>941</v>
      </c>
      <c r="DD581" s="136" t="s">
        <v>941</v>
      </c>
      <c r="DE581" s="136" t="s">
        <v>941</v>
      </c>
      <c r="DF581" s="136" t="s">
        <v>941</v>
      </c>
      <c r="DG581" s="136" t="s">
        <v>941</v>
      </c>
      <c r="DH581" s="136" t="s">
        <v>941</v>
      </c>
      <c r="DI581" s="136" t="s">
        <v>941</v>
      </c>
      <c r="DJ581" s="136" t="s">
        <v>1353</v>
      </c>
      <c r="DK581" s="137">
        <v>43122.568252314813</v>
      </c>
      <c r="DL581" s="136" t="s">
        <v>1353</v>
      </c>
      <c r="DM581" s="137">
        <v>43122.568252314813</v>
      </c>
      <c r="DN581" s="133">
        <v>42412.523726851854</v>
      </c>
      <c r="DO581" s="132" t="s">
        <v>1111</v>
      </c>
      <c r="DP581" s="133">
        <v>42412.523726851854</v>
      </c>
    </row>
    <row r="582" spans="1:120" ht="58" x14ac:dyDescent="0.35">
      <c r="A582" s="135">
        <v>584</v>
      </c>
      <c r="B582" s="136" t="s">
        <v>13815</v>
      </c>
      <c r="C582" s="135">
        <v>141</v>
      </c>
      <c r="D582" s="135" t="b">
        <v>1</v>
      </c>
      <c r="E582" s="136" t="s">
        <v>941</v>
      </c>
      <c r="F582" s="136" t="s">
        <v>2382</v>
      </c>
      <c r="G582" s="136" t="s">
        <v>8562</v>
      </c>
      <c r="H582" s="136" t="s">
        <v>2383</v>
      </c>
      <c r="I582" s="136" t="s">
        <v>14461</v>
      </c>
      <c r="J582" s="136" t="s">
        <v>2382</v>
      </c>
      <c r="K582" s="136" t="s">
        <v>941</v>
      </c>
      <c r="L582" s="136" t="s">
        <v>2383</v>
      </c>
      <c r="M582" s="136" t="s">
        <v>2384</v>
      </c>
      <c r="N582" s="136" t="s">
        <v>2385</v>
      </c>
      <c r="O582" s="136" t="s">
        <v>14505</v>
      </c>
      <c r="P582" s="136" t="s">
        <v>14506</v>
      </c>
      <c r="Q582" s="136" t="s">
        <v>14507</v>
      </c>
      <c r="R582" s="136" t="s">
        <v>14508</v>
      </c>
      <c r="S582" s="136" t="s">
        <v>14509</v>
      </c>
      <c r="T582" s="136" t="s">
        <v>14510</v>
      </c>
      <c r="U582" s="136" t="s">
        <v>14511</v>
      </c>
      <c r="V582" s="136" t="s">
        <v>14512</v>
      </c>
      <c r="W582" s="136" t="s">
        <v>14513</v>
      </c>
      <c r="X582" s="136" t="s">
        <v>14514</v>
      </c>
      <c r="Y582" s="136" t="s">
        <v>14515</v>
      </c>
      <c r="Z582" s="136" t="s">
        <v>14516</v>
      </c>
      <c r="AA582" s="136" t="s">
        <v>948</v>
      </c>
      <c r="AB582" s="136" t="s">
        <v>14517</v>
      </c>
      <c r="AC582" s="136" t="s">
        <v>948</v>
      </c>
      <c r="AD582" s="136" t="s">
        <v>14517</v>
      </c>
      <c r="AE582" s="136" t="s">
        <v>14518</v>
      </c>
      <c r="AF582" s="136" t="s">
        <v>14519</v>
      </c>
      <c r="AG582" s="136" t="s">
        <v>1475</v>
      </c>
      <c r="AH582" s="136" t="s">
        <v>14520</v>
      </c>
      <c r="AI582" s="136" t="s">
        <v>3159</v>
      </c>
      <c r="AJ582" s="136" t="s">
        <v>1321</v>
      </c>
      <c r="AK582" s="136" t="s">
        <v>4014</v>
      </c>
      <c r="AL582" s="136" t="s">
        <v>941</v>
      </c>
      <c r="AM582" s="136" t="s">
        <v>14521</v>
      </c>
      <c r="AN582" s="136" t="s">
        <v>941</v>
      </c>
      <c r="AO582" s="136" t="s">
        <v>941</v>
      </c>
      <c r="AP582" s="136" t="s">
        <v>941</v>
      </c>
      <c r="AQ582" s="136" t="s">
        <v>941</v>
      </c>
      <c r="AR582" s="136" t="s">
        <v>941</v>
      </c>
      <c r="AS582" s="136" t="s">
        <v>941</v>
      </c>
      <c r="AT582" s="136" t="s">
        <v>941</v>
      </c>
      <c r="AU582" s="136" t="s">
        <v>941</v>
      </c>
      <c r="AV582" s="136" t="s">
        <v>941</v>
      </c>
      <c r="AW582" s="136" t="s">
        <v>941</v>
      </c>
      <c r="AX582" s="136" t="s">
        <v>941</v>
      </c>
      <c r="AY582" s="136" t="s">
        <v>941</v>
      </c>
      <c r="AZ582" s="136" t="s">
        <v>941</v>
      </c>
      <c r="BA582" s="136" t="s">
        <v>941</v>
      </c>
      <c r="BB582" s="136" t="s">
        <v>941</v>
      </c>
      <c r="BC582" s="136" t="s">
        <v>941</v>
      </c>
      <c r="BD582" s="136" t="s">
        <v>941</v>
      </c>
      <c r="BE582" s="136" t="s">
        <v>941</v>
      </c>
      <c r="BF582" s="136" t="s">
        <v>941</v>
      </c>
      <c r="BG582" s="136" t="s">
        <v>941</v>
      </c>
      <c r="BH582" s="136" t="s">
        <v>941</v>
      </c>
      <c r="BI582" s="136" t="s">
        <v>941</v>
      </c>
      <c r="BJ582" s="136" t="s">
        <v>941</v>
      </c>
      <c r="BK582" s="136" t="s">
        <v>972</v>
      </c>
      <c r="BL582" s="136" t="s">
        <v>14522</v>
      </c>
      <c r="BM582" s="136" t="s">
        <v>1071</v>
      </c>
      <c r="BN582" s="136" t="s">
        <v>941</v>
      </c>
      <c r="BO582" s="136" t="s">
        <v>941</v>
      </c>
      <c r="BP582" s="136" t="s">
        <v>1549</v>
      </c>
      <c r="BQ582" s="136" t="s">
        <v>941</v>
      </c>
      <c r="BR582" s="136" t="s">
        <v>941</v>
      </c>
      <c r="BS582" s="136" t="s">
        <v>941</v>
      </c>
      <c r="BT582" s="136" t="s">
        <v>941</v>
      </c>
      <c r="BU582" s="136" t="s">
        <v>941</v>
      </c>
      <c r="BV582" s="136" t="s">
        <v>941</v>
      </c>
      <c r="BW582" s="136" t="s">
        <v>941</v>
      </c>
      <c r="BX582" s="136" t="s">
        <v>941</v>
      </c>
      <c r="BY582" s="136" t="s">
        <v>941</v>
      </c>
      <c r="BZ582" s="136" t="s">
        <v>941</v>
      </c>
      <c r="CA582" s="136" t="s">
        <v>941</v>
      </c>
      <c r="CB582" s="136" t="s">
        <v>14523</v>
      </c>
      <c r="CC582" s="136" t="s">
        <v>948</v>
      </c>
      <c r="CD582" s="136" t="s">
        <v>941</v>
      </c>
      <c r="CE582" s="136" t="s">
        <v>948</v>
      </c>
      <c r="CF582" s="136" t="s">
        <v>941</v>
      </c>
      <c r="CG582" s="136" t="s">
        <v>948</v>
      </c>
      <c r="CH582" s="136" t="s">
        <v>948</v>
      </c>
      <c r="CI582" s="136" t="s">
        <v>941</v>
      </c>
      <c r="CJ582" s="136" t="s">
        <v>941</v>
      </c>
      <c r="CK582" s="136" t="s">
        <v>941</v>
      </c>
      <c r="CL582" s="136" t="s">
        <v>941</v>
      </c>
      <c r="CM582" s="136" t="s">
        <v>941</v>
      </c>
      <c r="CN582" s="136" t="s">
        <v>948</v>
      </c>
      <c r="CO582" s="136" t="s">
        <v>540</v>
      </c>
      <c r="CP582" s="136" t="s">
        <v>948</v>
      </c>
      <c r="CQ582" s="136" t="s">
        <v>941</v>
      </c>
      <c r="CR582" s="136" t="s">
        <v>941</v>
      </c>
      <c r="CS582" s="136" t="s">
        <v>941</v>
      </c>
      <c r="CT582" s="136" t="s">
        <v>941</v>
      </c>
      <c r="CU582" s="136" t="s">
        <v>941</v>
      </c>
      <c r="CV582" s="136" t="s">
        <v>941</v>
      </c>
      <c r="CW582" s="136" t="s">
        <v>941</v>
      </c>
      <c r="CX582" s="136" t="s">
        <v>941</v>
      </c>
      <c r="CY582" s="136" t="s">
        <v>941</v>
      </c>
      <c r="CZ582" s="136" t="s">
        <v>941</v>
      </c>
      <c r="DA582" s="136" t="s">
        <v>941</v>
      </c>
      <c r="DB582" s="136" t="s">
        <v>941</v>
      </c>
      <c r="DC582" s="136" t="s">
        <v>941</v>
      </c>
      <c r="DD582" s="136" t="s">
        <v>941</v>
      </c>
      <c r="DE582" s="136" t="s">
        <v>941</v>
      </c>
      <c r="DF582" s="136" t="s">
        <v>941</v>
      </c>
      <c r="DG582" s="136" t="s">
        <v>941</v>
      </c>
      <c r="DH582" s="136" t="s">
        <v>941</v>
      </c>
      <c r="DI582" s="136" t="s">
        <v>941</v>
      </c>
      <c r="DJ582" s="136" t="s">
        <v>1353</v>
      </c>
      <c r="DK582" s="137">
        <v>43122.580324074072</v>
      </c>
      <c r="DL582" s="136" t="s">
        <v>1353</v>
      </c>
      <c r="DM582" s="137">
        <v>43122.580324074072</v>
      </c>
      <c r="DN582" s="133">
        <v>42412.523738425924</v>
      </c>
      <c r="DO582" s="132" t="s">
        <v>1692</v>
      </c>
      <c r="DP582" s="133">
        <v>42425.441550925927</v>
      </c>
    </row>
    <row r="583" spans="1:120" ht="43.5" x14ac:dyDescent="0.35">
      <c r="A583" s="135">
        <v>585</v>
      </c>
      <c r="B583" s="136" t="s">
        <v>13815</v>
      </c>
      <c r="C583" s="135">
        <v>493</v>
      </c>
      <c r="D583" s="135" t="b">
        <v>1</v>
      </c>
      <c r="E583" s="136" t="s">
        <v>941</v>
      </c>
      <c r="F583" s="136" t="s">
        <v>3171</v>
      </c>
      <c r="G583" s="136" t="s">
        <v>1681</v>
      </c>
      <c r="H583" s="136" t="s">
        <v>2544</v>
      </c>
      <c r="I583" s="136" t="s">
        <v>14461</v>
      </c>
      <c r="J583" s="136" t="s">
        <v>3171</v>
      </c>
      <c r="K583" s="136" t="s">
        <v>941</v>
      </c>
      <c r="L583" s="136" t="s">
        <v>2544</v>
      </c>
      <c r="M583" s="136" t="s">
        <v>2545</v>
      </c>
      <c r="N583" s="136" t="s">
        <v>2546</v>
      </c>
      <c r="O583" s="136" t="s">
        <v>14524</v>
      </c>
      <c r="P583" s="136" t="s">
        <v>14525</v>
      </c>
      <c r="Q583" s="136" t="s">
        <v>6246</v>
      </c>
      <c r="R583" s="136" t="s">
        <v>948</v>
      </c>
      <c r="S583" s="136" t="s">
        <v>14526</v>
      </c>
      <c r="T583" s="136" t="s">
        <v>14527</v>
      </c>
      <c r="U583" s="136" t="s">
        <v>14528</v>
      </c>
      <c r="V583" s="136" t="s">
        <v>6250</v>
      </c>
      <c r="W583" s="136" t="s">
        <v>6251</v>
      </c>
      <c r="X583" s="136" t="s">
        <v>6252</v>
      </c>
      <c r="Y583" s="136" t="s">
        <v>14529</v>
      </c>
      <c r="Z583" s="136" t="s">
        <v>14530</v>
      </c>
      <c r="AA583" s="136" t="s">
        <v>14531</v>
      </c>
      <c r="AB583" s="136" t="s">
        <v>14532</v>
      </c>
      <c r="AC583" s="136" t="s">
        <v>948</v>
      </c>
      <c r="AD583" s="136" t="s">
        <v>14532</v>
      </c>
      <c r="AE583" s="136" t="s">
        <v>14533</v>
      </c>
      <c r="AF583" s="136" t="s">
        <v>14534</v>
      </c>
      <c r="AG583" s="136" t="s">
        <v>1084</v>
      </c>
      <c r="AH583" s="136" t="s">
        <v>14535</v>
      </c>
      <c r="AI583" s="136" t="s">
        <v>14536</v>
      </c>
      <c r="AJ583" s="136" t="s">
        <v>3210</v>
      </c>
      <c r="AK583" s="136" t="s">
        <v>948</v>
      </c>
      <c r="AL583" s="136" t="s">
        <v>941</v>
      </c>
      <c r="AM583" s="136" t="s">
        <v>14537</v>
      </c>
      <c r="AN583" s="136" t="s">
        <v>941</v>
      </c>
      <c r="AO583" s="136" t="s">
        <v>941</v>
      </c>
      <c r="AP583" s="136" t="s">
        <v>941</v>
      </c>
      <c r="AQ583" s="136" t="s">
        <v>941</v>
      </c>
      <c r="AR583" s="136" t="s">
        <v>941</v>
      </c>
      <c r="AS583" s="136" t="s">
        <v>941</v>
      </c>
      <c r="AT583" s="136" t="s">
        <v>941</v>
      </c>
      <c r="AU583" s="136" t="s">
        <v>941</v>
      </c>
      <c r="AV583" s="136" t="s">
        <v>941</v>
      </c>
      <c r="AW583" s="136" t="s">
        <v>941</v>
      </c>
      <c r="AX583" s="136" t="s">
        <v>941</v>
      </c>
      <c r="AY583" s="136" t="s">
        <v>941</v>
      </c>
      <c r="AZ583" s="136" t="s">
        <v>941</v>
      </c>
      <c r="BA583" s="136" t="s">
        <v>941</v>
      </c>
      <c r="BB583" s="136" t="s">
        <v>941</v>
      </c>
      <c r="BC583" s="136" t="s">
        <v>941</v>
      </c>
      <c r="BD583" s="136" t="s">
        <v>941</v>
      </c>
      <c r="BE583" s="136" t="s">
        <v>941</v>
      </c>
      <c r="BF583" s="136" t="s">
        <v>941</v>
      </c>
      <c r="BG583" s="136" t="s">
        <v>941</v>
      </c>
      <c r="BH583" s="136" t="s">
        <v>941</v>
      </c>
      <c r="BI583" s="136" t="s">
        <v>941</v>
      </c>
      <c r="BJ583" s="136" t="s">
        <v>941</v>
      </c>
      <c r="BK583" s="136" t="s">
        <v>968</v>
      </c>
      <c r="BL583" s="136" t="s">
        <v>941</v>
      </c>
      <c r="BM583" s="136" t="s">
        <v>941</v>
      </c>
      <c r="BN583" s="136" t="s">
        <v>941</v>
      </c>
      <c r="BO583" s="136" t="s">
        <v>941</v>
      </c>
      <c r="BP583" s="136" t="s">
        <v>941</v>
      </c>
      <c r="BQ583" s="136" t="s">
        <v>941</v>
      </c>
      <c r="BR583" s="136" t="s">
        <v>941</v>
      </c>
      <c r="BS583" s="136" t="s">
        <v>941</v>
      </c>
      <c r="BT583" s="136" t="s">
        <v>941</v>
      </c>
      <c r="BU583" s="136" t="s">
        <v>941</v>
      </c>
      <c r="BV583" s="136" t="s">
        <v>941</v>
      </c>
      <c r="BW583" s="136" t="s">
        <v>941</v>
      </c>
      <c r="BX583" s="136" t="s">
        <v>941</v>
      </c>
      <c r="BY583" s="136" t="s">
        <v>941</v>
      </c>
      <c r="BZ583" s="136" t="s">
        <v>941</v>
      </c>
      <c r="CA583" s="136" t="s">
        <v>941</v>
      </c>
      <c r="CB583" s="136" t="s">
        <v>968</v>
      </c>
      <c r="CC583" s="136" t="s">
        <v>948</v>
      </c>
      <c r="CD583" s="136" t="s">
        <v>941</v>
      </c>
      <c r="CE583" s="136" t="s">
        <v>948</v>
      </c>
      <c r="CF583" s="136" t="s">
        <v>941</v>
      </c>
      <c r="CG583" s="136" t="s">
        <v>948</v>
      </c>
      <c r="CH583" s="136" t="s">
        <v>948</v>
      </c>
      <c r="CI583" s="136" t="s">
        <v>941</v>
      </c>
      <c r="CJ583" s="136" t="s">
        <v>941</v>
      </c>
      <c r="CK583" s="136" t="s">
        <v>941</v>
      </c>
      <c r="CL583" s="136" t="s">
        <v>941</v>
      </c>
      <c r="CM583" s="136" t="s">
        <v>941</v>
      </c>
      <c r="CN583" s="136" t="s">
        <v>948</v>
      </c>
      <c r="CO583" s="136" t="s">
        <v>540</v>
      </c>
      <c r="CP583" s="136" t="s">
        <v>948</v>
      </c>
      <c r="CQ583" s="136" t="s">
        <v>941</v>
      </c>
      <c r="CR583" s="136" t="s">
        <v>941</v>
      </c>
      <c r="CS583" s="136" t="s">
        <v>941</v>
      </c>
      <c r="CT583" s="136" t="s">
        <v>941</v>
      </c>
      <c r="CU583" s="136" t="s">
        <v>941</v>
      </c>
      <c r="CV583" s="136" t="s">
        <v>941</v>
      </c>
      <c r="CW583" s="136" t="s">
        <v>941</v>
      </c>
      <c r="CX583" s="136" t="s">
        <v>941</v>
      </c>
      <c r="CY583" s="136" t="s">
        <v>941</v>
      </c>
      <c r="CZ583" s="136" t="s">
        <v>941</v>
      </c>
      <c r="DA583" s="136" t="s">
        <v>941</v>
      </c>
      <c r="DB583" s="136" t="s">
        <v>941</v>
      </c>
      <c r="DC583" s="136" t="s">
        <v>941</v>
      </c>
      <c r="DD583" s="136" t="s">
        <v>941</v>
      </c>
      <c r="DE583" s="136" t="s">
        <v>941</v>
      </c>
      <c r="DF583" s="136" t="s">
        <v>941</v>
      </c>
      <c r="DG583" s="136" t="s">
        <v>941</v>
      </c>
      <c r="DH583" s="136" t="s">
        <v>941</v>
      </c>
      <c r="DI583" s="136" t="s">
        <v>941</v>
      </c>
      <c r="DJ583" s="136" t="s">
        <v>1692</v>
      </c>
      <c r="DK583" s="137">
        <v>43122.678680555553</v>
      </c>
      <c r="DL583" s="136" t="s">
        <v>1692</v>
      </c>
      <c r="DM583" s="137">
        <v>43122.678680555553</v>
      </c>
      <c r="DN583" s="133">
        <v>42412.523761574077</v>
      </c>
      <c r="DO583" s="132" t="s">
        <v>1111</v>
      </c>
      <c r="DP583" s="133">
        <v>42412.523761574077</v>
      </c>
    </row>
    <row r="584" spans="1:120" ht="43.5" x14ac:dyDescent="0.35">
      <c r="A584" s="135">
        <v>586</v>
      </c>
      <c r="B584" s="136" t="s">
        <v>13815</v>
      </c>
      <c r="C584" s="135">
        <v>381</v>
      </c>
      <c r="D584" s="135" t="b">
        <v>1</v>
      </c>
      <c r="E584" s="136" t="s">
        <v>941</v>
      </c>
      <c r="F584" s="136" t="s">
        <v>14538</v>
      </c>
      <c r="G584" s="136" t="s">
        <v>989</v>
      </c>
      <c r="H584" s="136" t="s">
        <v>14539</v>
      </c>
      <c r="I584" s="136" t="s">
        <v>14461</v>
      </c>
      <c r="J584" s="136" t="s">
        <v>11977</v>
      </c>
      <c r="K584" s="136" t="s">
        <v>941</v>
      </c>
      <c r="L584" s="136" t="s">
        <v>14539</v>
      </c>
      <c r="M584" s="136" t="s">
        <v>1102</v>
      </c>
      <c r="N584" s="136" t="s">
        <v>11981</v>
      </c>
      <c r="O584" s="136" t="s">
        <v>14540</v>
      </c>
      <c r="P584" s="136" t="s">
        <v>14541</v>
      </c>
      <c r="Q584" s="136" t="s">
        <v>948</v>
      </c>
      <c r="R584" s="136" t="s">
        <v>948</v>
      </c>
      <c r="S584" s="136" t="s">
        <v>14542</v>
      </c>
      <c r="T584" s="136" t="s">
        <v>14543</v>
      </c>
      <c r="U584" s="136" t="s">
        <v>14544</v>
      </c>
      <c r="V584" s="136" t="s">
        <v>948</v>
      </c>
      <c r="W584" s="136" t="s">
        <v>948</v>
      </c>
      <c r="X584" s="136" t="s">
        <v>948</v>
      </c>
      <c r="Y584" s="136" t="s">
        <v>14545</v>
      </c>
      <c r="Z584" s="136" t="s">
        <v>14546</v>
      </c>
      <c r="AA584" s="136" t="s">
        <v>948</v>
      </c>
      <c r="AB584" s="136" t="s">
        <v>14547</v>
      </c>
      <c r="AC584" s="136" t="s">
        <v>948</v>
      </c>
      <c r="AD584" s="136" t="s">
        <v>14547</v>
      </c>
      <c r="AE584" s="136" t="s">
        <v>14548</v>
      </c>
      <c r="AF584" s="136" t="s">
        <v>14549</v>
      </c>
      <c r="AG584" s="136" t="s">
        <v>3233</v>
      </c>
      <c r="AH584" s="136" t="s">
        <v>14550</v>
      </c>
      <c r="AI584" s="136" t="s">
        <v>14551</v>
      </c>
      <c r="AJ584" s="136" t="s">
        <v>13447</v>
      </c>
      <c r="AK584" s="136" t="s">
        <v>948</v>
      </c>
      <c r="AL584" s="136" t="s">
        <v>941</v>
      </c>
      <c r="AM584" s="136" t="s">
        <v>14552</v>
      </c>
      <c r="AN584" s="136" t="s">
        <v>941</v>
      </c>
      <c r="AO584" s="136" t="s">
        <v>941</v>
      </c>
      <c r="AP584" s="136" t="s">
        <v>941</v>
      </c>
      <c r="AQ584" s="136" t="s">
        <v>941</v>
      </c>
      <c r="AR584" s="136" t="s">
        <v>941</v>
      </c>
      <c r="AS584" s="136" t="s">
        <v>941</v>
      </c>
      <c r="AT584" s="136" t="s">
        <v>941</v>
      </c>
      <c r="AU584" s="136" t="s">
        <v>941</v>
      </c>
      <c r="AV584" s="136" t="s">
        <v>941</v>
      </c>
      <c r="AW584" s="136" t="s">
        <v>941</v>
      </c>
      <c r="AX584" s="136" t="s">
        <v>941</v>
      </c>
      <c r="AY584" s="136" t="s">
        <v>941</v>
      </c>
      <c r="AZ584" s="136" t="s">
        <v>941</v>
      </c>
      <c r="BA584" s="136" t="s">
        <v>941</v>
      </c>
      <c r="BB584" s="136" t="s">
        <v>941</v>
      </c>
      <c r="BC584" s="136" t="s">
        <v>941</v>
      </c>
      <c r="BD584" s="136" t="s">
        <v>941</v>
      </c>
      <c r="BE584" s="136" t="s">
        <v>941</v>
      </c>
      <c r="BF584" s="136" t="s">
        <v>941</v>
      </c>
      <c r="BG584" s="136" t="s">
        <v>941</v>
      </c>
      <c r="BH584" s="136" t="s">
        <v>941</v>
      </c>
      <c r="BI584" s="136" t="s">
        <v>941</v>
      </c>
      <c r="BJ584" s="136" t="s">
        <v>941</v>
      </c>
      <c r="BK584" s="136" t="s">
        <v>941</v>
      </c>
      <c r="BL584" s="136" t="s">
        <v>941</v>
      </c>
      <c r="BM584" s="136" t="s">
        <v>941</v>
      </c>
      <c r="BN584" s="136" t="s">
        <v>941</v>
      </c>
      <c r="BO584" s="136" t="s">
        <v>941</v>
      </c>
      <c r="BP584" s="136" t="s">
        <v>941</v>
      </c>
      <c r="BQ584" s="136" t="s">
        <v>941</v>
      </c>
      <c r="BR584" s="136" t="s">
        <v>941</v>
      </c>
      <c r="BS584" s="136" t="s">
        <v>941</v>
      </c>
      <c r="BT584" s="136" t="s">
        <v>941</v>
      </c>
      <c r="BU584" s="136" t="s">
        <v>941</v>
      </c>
      <c r="BV584" s="136" t="s">
        <v>941</v>
      </c>
      <c r="BW584" s="136" t="s">
        <v>941</v>
      </c>
      <c r="BX584" s="136" t="s">
        <v>941</v>
      </c>
      <c r="BY584" s="136" t="s">
        <v>941</v>
      </c>
      <c r="BZ584" s="136" t="s">
        <v>941</v>
      </c>
      <c r="CA584" s="136" t="s">
        <v>941</v>
      </c>
      <c r="CB584" s="136" t="s">
        <v>948</v>
      </c>
      <c r="CC584" s="136" t="s">
        <v>941</v>
      </c>
      <c r="CD584" s="136" t="s">
        <v>941</v>
      </c>
      <c r="CE584" s="136" t="s">
        <v>948</v>
      </c>
      <c r="CF584" s="136" t="s">
        <v>941</v>
      </c>
      <c r="CG584" s="136" t="s">
        <v>948</v>
      </c>
      <c r="CH584" s="136" t="s">
        <v>1791</v>
      </c>
      <c r="CI584" s="136" t="s">
        <v>14553</v>
      </c>
      <c r="CJ584" s="136" t="s">
        <v>14553</v>
      </c>
      <c r="CK584" s="136" t="s">
        <v>948</v>
      </c>
      <c r="CL584" s="136" t="s">
        <v>948</v>
      </c>
      <c r="CM584" s="136" t="s">
        <v>948</v>
      </c>
      <c r="CN584" s="136" t="s">
        <v>14553</v>
      </c>
      <c r="CO584" s="136" t="s">
        <v>540</v>
      </c>
      <c r="CP584" s="136" t="s">
        <v>948</v>
      </c>
      <c r="CQ584" s="136" t="s">
        <v>941</v>
      </c>
      <c r="CR584" s="136" t="s">
        <v>941</v>
      </c>
      <c r="CS584" s="136" t="s">
        <v>941</v>
      </c>
      <c r="CT584" s="136" t="s">
        <v>941</v>
      </c>
      <c r="CU584" s="136" t="s">
        <v>941</v>
      </c>
      <c r="CV584" s="136" t="s">
        <v>941</v>
      </c>
      <c r="CW584" s="136" t="s">
        <v>941</v>
      </c>
      <c r="CX584" s="136" t="s">
        <v>941</v>
      </c>
      <c r="CY584" s="136" t="s">
        <v>941</v>
      </c>
      <c r="CZ584" s="136" t="s">
        <v>941</v>
      </c>
      <c r="DA584" s="136" t="s">
        <v>941</v>
      </c>
      <c r="DB584" s="136" t="s">
        <v>941</v>
      </c>
      <c r="DC584" s="136" t="s">
        <v>941</v>
      </c>
      <c r="DD584" s="136" t="s">
        <v>941</v>
      </c>
      <c r="DE584" s="136" t="s">
        <v>941</v>
      </c>
      <c r="DF584" s="136" t="s">
        <v>941</v>
      </c>
      <c r="DG584" s="136" t="s">
        <v>941</v>
      </c>
      <c r="DH584" s="136" t="s">
        <v>941</v>
      </c>
      <c r="DI584" s="136" t="s">
        <v>941</v>
      </c>
      <c r="DJ584" s="136" t="s">
        <v>1692</v>
      </c>
      <c r="DK584" s="137">
        <v>43122.699641203704</v>
      </c>
      <c r="DL584" s="136" t="s">
        <v>1692</v>
      </c>
      <c r="DM584" s="137">
        <v>43122.699780092589</v>
      </c>
      <c r="DN584" s="133">
        <v>42412.523796296293</v>
      </c>
      <c r="DO584" s="132" t="s">
        <v>1111</v>
      </c>
      <c r="DP584" s="133">
        <v>42412.523796296293</v>
      </c>
    </row>
    <row r="585" spans="1:120" ht="58" x14ac:dyDescent="0.35">
      <c r="A585" s="135">
        <v>587</v>
      </c>
      <c r="B585" s="136" t="s">
        <v>13815</v>
      </c>
      <c r="C585" s="135">
        <v>656</v>
      </c>
      <c r="D585" s="135" t="b">
        <v>1</v>
      </c>
      <c r="E585" s="136" t="s">
        <v>941</v>
      </c>
      <c r="F585" s="136" t="s">
        <v>14554</v>
      </c>
      <c r="G585" s="136" t="s">
        <v>2920</v>
      </c>
      <c r="H585" s="136" t="s">
        <v>2508</v>
      </c>
      <c r="I585" s="136" t="s">
        <v>14461</v>
      </c>
      <c r="J585" s="136" t="s">
        <v>14554</v>
      </c>
      <c r="K585" s="136" t="s">
        <v>941</v>
      </c>
      <c r="L585" s="136" t="s">
        <v>2508</v>
      </c>
      <c r="M585" s="136" t="s">
        <v>2510</v>
      </c>
      <c r="N585" s="136" t="s">
        <v>14555</v>
      </c>
      <c r="O585" s="136" t="s">
        <v>14556</v>
      </c>
      <c r="P585" s="136" t="s">
        <v>14557</v>
      </c>
      <c r="Q585" s="136" t="s">
        <v>14558</v>
      </c>
      <c r="R585" s="136" t="s">
        <v>14559</v>
      </c>
      <c r="S585" s="136" t="s">
        <v>14560</v>
      </c>
      <c r="T585" s="136" t="s">
        <v>14561</v>
      </c>
      <c r="U585" s="136" t="s">
        <v>14562</v>
      </c>
      <c r="V585" s="136" t="s">
        <v>14563</v>
      </c>
      <c r="W585" s="136" t="s">
        <v>14564</v>
      </c>
      <c r="X585" s="136" t="s">
        <v>14565</v>
      </c>
      <c r="Y585" s="136" t="s">
        <v>14566</v>
      </c>
      <c r="Z585" s="136" t="s">
        <v>14567</v>
      </c>
      <c r="AA585" s="136" t="s">
        <v>14568</v>
      </c>
      <c r="AB585" s="136" t="s">
        <v>14569</v>
      </c>
      <c r="AC585" s="136" t="s">
        <v>948</v>
      </c>
      <c r="AD585" s="136" t="s">
        <v>14569</v>
      </c>
      <c r="AE585" s="136" t="s">
        <v>14570</v>
      </c>
      <c r="AF585" s="136" t="s">
        <v>14571</v>
      </c>
      <c r="AG585" s="136" t="s">
        <v>1882</v>
      </c>
      <c r="AH585" s="136" t="s">
        <v>14572</v>
      </c>
      <c r="AI585" s="136" t="s">
        <v>948</v>
      </c>
      <c r="AJ585" s="136" t="s">
        <v>14573</v>
      </c>
      <c r="AK585" s="136" t="s">
        <v>948</v>
      </c>
      <c r="AL585" s="136" t="s">
        <v>941</v>
      </c>
      <c r="AM585" s="136" t="s">
        <v>14574</v>
      </c>
      <c r="AN585" s="136" t="s">
        <v>941</v>
      </c>
      <c r="AO585" s="136" t="s">
        <v>941</v>
      </c>
      <c r="AP585" s="136" t="s">
        <v>941</v>
      </c>
      <c r="AQ585" s="136" t="s">
        <v>941</v>
      </c>
      <c r="AR585" s="136" t="s">
        <v>941</v>
      </c>
      <c r="AS585" s="136" t="s">
        <v>941</v>
      </c>
      <c r="AT585" s="136" t="s">
        <v>941</v>
      </c>
      <c r="AU585" s="136" t="s">
        <v>941</v>
      </c>
      <c r="AV585" s="136" t="s">
        <v>941</v>
      </c>
      <c r="AW585" s="136" t="s">
        <v>941</v>
      </c>
      <c r="AX585" s="136" t="s">
        <v>941</v>
      </c>
      <c r="AY585" s="136" t="s">
        <v>941</v>
      </c>
      <c r="AZ585" s="136" t="s">
        <v>941</v>
      </c>
      <c r="BA585" s="136" t="s">
        <v>941</v>
      </c>
      <c r="BB585" s="136" t="s">
        <v>941</v>
      </c>
      <c r="BC585" s="136" t="s">
        <v>941</v>
      </c>
      <c r="BD585" s="136" t="s">
        <v>941</v>
      </c>
      <c r="BE585" s="136" t="s">
        <v>941</v>
      </c>
      <c r="BF585" s="136" t="s">
        <v>941</v>
      </c>
      <c r="BG585" s="136" t="s">
        <v>941</v>
      </c>
      <c r="BH585" s="136" t="s">
        <v>941</v>
      </c>
      <c r="BI585" s="136" t="s">
        <v>941</v>
      </c>
      <c r="BJ585" s="136" t="s">
        <v>941</v>
      </c>
      <c r="BK585" s="136" t="s">
        <v>941</v>
      </c>
      <c r="BL585" s="136" t="s">
        <v>941</v>
      </c>
      <c r="BM585" s="136" t="s">
        <v>941</v>
      </c>
      <c r="BN585" s="136" t="s">
        <v>941</v>
      </c>
      <c r="BO585" s="136" t="s">
        <v>941</v>
      </c>
      <c r="BP585" s="136" t="s">
        <v>941</v>
      </c>
      <c r="BQ585" s="136" t="s">
        <v>941</v>
      </c>
      <c r="BR585" s="136" t="s">
        <v>941</v>
      </c>
      <c r="BS585" s="136" t="s">
        <v>941</v>
      </c>
      <c r="BT585" s="136" t="s">
        <v>941</v>
      </c>
      <c r="BU585" s="136" t="s">
        <v>941</v>
      </c>
      <c r="BV585" s="136" t="s">
        <v>941</v>
      </c>
      <c r="BW585" s="136" t="s">
        <v>941</v>
      </c>
      <c r="BX585" s="136" t="s">
        <v>941</v>
      </c>
      <c r="BY585" s="136" t="s">
        <v>941</v>
      </c>
      <c r="BZ585" s="136" t="s">
        <v>941</v>
      </c>
      <c r="CA585" s="136" t="s">
        <v>941</v>
      </c>
      <c r="CB585" s="136" t="s">
        <v>948</v>
      </c>
      <c r="CC585" s="136" t="s">
        <v>948</v>
      </c>
      <c r="CD585" s="136" t="s">
        <v>941</v>
      </c>
      <c r="CE585" s="136" t="s">
        <v>948</v>
      </c>
      <c r="CF585" s="136" t="s">
        <v>941</v>
      </c>
      <c r="CG585" s="136" t="s">
        <v>948</v>
      </c>
      <c r="CH585" s="136" t="s">
        <v>1791</v>
      </c>
      <c r="CI585" s="136" t="s">
        <v>5022</v>
      </c>
      <c r="CJ585" s="136" t="s">
        <v>941</v>
      </c>
      <c r="CK585" s="136" t="s">
        <v>941</v>
      </c>
      <c r="CL585" s="136" t="s">
        <v>941</v>
      </c>
      <c r="CM585" s="136" t="s">
        <v>5022</v>
      </c>
      <c r="CN585" s="136" t="s">
        <v>5022</v>
      </c>
      <c r="CO585" s="136" t="s">
        <v>14575</v>
      </c>
      <c r="CP585" s="136" t="s">
        <v>948</v>
      </c>
      <c r="CQ585" s="136" t="s">
        <v>941</v>
      </c>
      <c r="CR585" s="136" t="s">
        <v>941</v>
      </c>
      <c r="CS585" s="136" t="s">
        <v>941</v>
      </c>
      <c r="CT585" s="136" t="s">
        <v>941</v>
      </c>
      <c r="CU585" s="136" t="s">
        <v>941</v>
      </c>
      <c r="CV585" s="136" t="s">
        <v>941</v>
      </c>
      <c r="CW585" s="136" t="s">
        <v>941</v>
      </c>
      <c r="CX585" s="136" t="s">
        <v>941</v>
      </c>
      <c r="CY585" s="136" t="s">
        <v>941</v>
      </c>
      <c r="CZ585" s="136" t="s">
        <v>941</v>
      </c>
      <c r="DA585" s="136" t="s">
        <v>941</v>
      </c>
      <c r="DB585" s="136" t="s">
        <v>941</v>
      </c>
      <c r="DC585" s="136" t="s">
        <v>941</v>
      </c>
      <c r="DD585" s="136" t="s">
        <v>941</v>
      </c>
      <c r="DE585" s="136" t="s">
        <v>941</v>
      </c>
      <c r="DF585" s="136" t="s">
        <v>941</v>
      </c>
      <c r="DG585" s="136" t="s">
        <v>941</v>
      </c>
      <c r="DH585" s="136" t="s">
        <v>941</v>
      </c>
      <c r="DI585" s="136" t="s">
        <v>941</v>
      </c>
      <c r="DJ585" s="136" t="s">
        <v>1692</v>
      </c>
      <c r="DK585" s="137">
        <v>43123.331053240741</v>
      </c>
      <c r="DL585" s="136" t="s">
        <v>1692</v>
      </c>
      <c r="DM585" s="137">
        <v>43123.331053240741</v>
      </c>
      <c r="DN585" s="133">
        <v>42412.523819444446</v>
      </c>
      <c r="DO585" s="132" t="s">
        <v>1111</v>
      </c>
      <c r="DP585" s="133">
        <v>42412.523819444446</v>
      </c>
    </row>
    <row r="586" spans="1:120" ht="29" x14ac:dyDescent="0.35">
      <c r="A586" s="135">
        <v>588</v>
      </c>
      <c r="B586" s="136" t="s">
        <v>13815</v>
      </c>
      <c r="C586" s="135">
        <v>139</v>
      </c>
      <c r="D586" s="135" t="b">
        <v>1</v>
      </c>
      <c r="E586" s="136" t="s">
        <v>941</v>
      </c>
      <c r="F586" s="136" t="s">
        <v>14576</v>
      </c>
      <c r="G586" s="136" t="s">
        <v>1265</v>
      </c>
      <c r="H586" s="136" t="s">
        <v>1266</v>
      </c>
      <c r="I586" s="136" t="s">
        <v>14461</v>
      </c>
      <c r="J586" s="136" t="s">
        <v>941</v>
      </c>
      <c r="K586" s="136" t="s">
        <v>941</v>
      </c>
      <c r="L586" s="136" t="s">
        <v>941</v>
      </c>
      <c r="M586" s="136" t="s">
        <v>941</v>
      </c>
      <c r="N586" s="136" t="s">
        <v>941</v>
      </c>
      <c r="O586" s="136" t="s">
        <v>14577</v>
      </c>
      <c r="P586" s="136" t="s">
        <v>14578</v>
      </c>
      <c r="Q586" s="136" t="s">
        <v>948</v>
      </c>
      <c r="R586" s="136" t="s">
        <v>14579</v>
      </c>
      <c r="S586" s="136" t="s">
        <v>14580</v>
      </c>
      <c r="T586" s="136" t="s">
        <v>14581</v>
      </c>
      <c r="U586" s="136" t="s">
        <v>14582</v>
      </c>
      <c r="V586" s="136" t="s">
        <v>1267</v>
      </c>
      <c r="W586" s="136" t="s">
        <v>1268</v>
      </c>
      <c r="X586" s="136" t="s">
        <v>1269</v>
      </c>
      <c r="Y586" s="136" t="s">
        <v>14583</v>
      </c>
      <c r="Z586" s="136" t="s">
        <v>14584</v>
      </c>
      <c r="AA586" s="136" t="s">
        <v>948</v>
      </c>
      <c r="AB586" s="136" t="s">
        <v>14585</v>
      </c>
      <c r="AC586" s="136" t="s">
        <v>3572</v>
      </c>
      <c r="AD586" s="136" t="s">
        <v>14586</v>
      </c>
      <c r="AE586" s="136" t="s">
        <v>14587</v>
      </c>
      <c r="AF586" s="136" t="s">
        <v>14588</v>
      </c>
      <c r="AG586" s="136" t="s">
        <v>1270</v>
      </c>
      <c r="AH586" s="136" t="s">
        <v>14589</v>
      </c>
      <c r="AI586" s="136" t="s">
        <v>948</v>
      </c>
      <c r="AJ586" s="136" t="s">
        <v>1293</v>
      </c>
      <c r="AK586" s="136" t="s">
        <v>3526</v>
      </c>
      <c r="AL586" s="136" t="s">
        <v>941</v>
      </c>
      <c r="AM586" s="136" t="s">
        <v>14590</v>
      </c>
      <c r="AN586" s="136" t="s">
        <v>941</v>
      </c>
      <c r="AO586" s="136" t="s">
        <v>941</v>
      </c>
      <c r="AP586" s="136" t="s">
        <v>941</v>
      </c>
      <c r="AQ586" s="136" t="s">
        <v>941</v>
      </c>
      <c r="AR586" s="136" t="s">
        <v>941</v>
      </c>
      <c r="AS586" s="136" t="s">
        <v>941</v>
      </c>
      <c r="AT586" s="136" t="s">
        <v>941</v>
      </c>
      <c r="AU586" s="136" t="s">
        <v>941</v>
      </c>
      <c r="AV586" s="136" t="s">
        <v>941</v>
      </c>
      <c r="AW586" s="136" t="s">
        <v>941</v>
      </c>
      <c r="AX586" s="136" t="s">
        <v>941</v>
      </c>
      <c r="AY586" s="136" t="s">
        <v>941</v>
      </c>
      <c r="AZ586" s="136" t="s">
        <v>941</v>
      </c>
      <c r="BA586" s="136" t="s">
        <v>941</v>
      </c>
      <c r="BB586" s="136" t="s">
        <v>941</v>
      </c>
      <c r="BC586" s="136" t="s">
        <v>941</v>
      </c>
      <c r="BD586" s="136" t="s">
        <v>941</v>
      </c>
      <c r="BE586" s="136" t="s">
        <v>941</v>
      </c>
      <c r="BF586" s="136" t="s">
        <v>941</v>
      </c>
      <c r="BG586" s="136" t="s">
        <v>941</v>
      </c>
      <c r="BH586" s="136" t="s">
        <v>941</v>
      </c>
      <c r="BI586" s="136" t="s">
        <v>941</v>
      </c>
      <c r="BJ586" s="136" t="s">
        <v>941</v>
      </c>
      <c r="BK586" s="136" t="s">
        <v>941</v>
      </c>
      <c r="BL586" s="136" t="s">
        <v>941</v>
      </c>
      <c r="BM586" s="136" t="s">
        <v>941</v>
      </c>
      <c r="BN586" s="136" t="s">
        <v>941</v>
      </c>
      <c r="BO586" s="136" t="s">
        <v>941</v>
      </c>
      <c r="BP586" s="136" t="s">
        <v>941</v>
      </c>
      <c r="BQ586" s="136" t="s">
        <v>941</v>
      </c>
      <c r="BR586" s="136" t="s">
        <v>941</v>
      </c>
      <c r="BS586" s="136" t="s">
        <v>941</v>
      </c>
      <c r="BT586" s="136" t="s">
        <v>941</v>
      </c>
      <c r="BU586" s="136" t="s">
        <v>941</v>
      </c>
      <c r="BV586" s="136" t="s">
        <v>941</v>
      </c>
      <c r="BW586" s="136" t="s">
        <v>941</v>
      </c>
      <c r="BX586" s="136" t="s">
        <v>941</v>
      </c>
      <c r="BY586" s="136" t="s">
        <v>941</v>
      </c>
      <c r="BZ586" s="136" t="s">
        <v>941</v>
      </c>
      <c r="CA586" s="136" t="s">
        <v>941</v>
      </c>
      <c r="CB586" s="136" t="s">
        <v>948</v>
      </c>
      <c r="CC586" s="136" t="s">
        <v>948</v>
      </c>
      <c r="CD586" s="136" t="s">
        <v>941</v>
      </c>
      <c r="CE586" s="136" t="s">
        <v>948</v>
      </c>
      <c r="CF586" s="136" t="s">
        <v>941</v>
      </c>
      <c r="CG586" s="136" t="s">
        <v>948</v>
      </c>
      <c r="CH586" s="136" t="s">
        <v>948</v>
      </c>
      <c r="CI586" s="136" t="s">
        <v>941</v>
      </c>
      <c r="CJ586" s="136" t="s">
        <v>941</v>
      </c>
      <c r="CK586" s="136" t="s">
        <v>941</v>
      </c>
      <c r="CL586" s="136" t="s">
        <v>941</v>
      </c>
      <c r="CM586" s="136" t="s">
        <v>941</v>
      </c>
      <c r="CN586" s="136" t="s">
        <v>948</v>
      </c>
      <c r="CO586" s="136" t="s">
        <v>540</v>
      </c>
      <c r="CP586" s="136" t="s">
        <v>948</v>
      </c>
      <c r="CQ586" s="136" t="s">
        <v>941</v>
      </c>
      <c r="CR586" s="136" t="s">
        <v>941</v>
      </c>
      <c r="CS586" s="136" t="s">
        <v>941</v>
      </c>
      <c r="CT586" s="136" t="s">
        <v>941</v>
      </c>
      <c r="CU586" s="136" t="s">
        <v>941</v>
      </c>
      <c r="CV586" s="136" t="s">
        <v>941</v>
      </c>
      <c r="CW586" s="136" t="s">
        <v>941</v>
      </c>
      <c r="CX586" s="136" t="s">
        <v>941</v>
      </c>
      <c r="CY586" s="136" t="s">
        <v>941</v>
      </c>
      <c r="CZ586" s="136" t="s">
        <v>941</v>
      </c>
      <c r="DA586" s="136" t="s">
        <v>941</v>
      </c>
      <c r="DB586" s="136" t="s">
        <v>941</v>
      </c>
      <c r="DC586" s="136" t="s">
        <v>941</v>
      </c>
      <c r="DD586" s="136" t="s">
        <v>941</v>
      </c>
      <c r="DE586" s="136" t="s">
        <v>941</v>
      </c>
      <c r="DF586" s="136" t="s">
        <v>941</v>
      </c>
      <c r="DG586" s="136" t="s">
        <v>941</v>
      </c>
      <c r="DH586" s="136" t="s">
        <v>941</v>
      </c>
      <c r="DI586" s="136" t="s">
        <v>941</v>
      </c>
      <c r="DJ586" s="136" t="s">
        <v>1692</v>
      </c>
      <c r="DK586" s="137">
        <v>43123.333449074074</v>
      </c>
      <c r="DL586" s="136" t="s">
        <v>1692</v>
      </c>
      <c r="DM586" s="137">
        <v>43123.333645833336</v>
      </c>
      <c r="DN586" s="133">
        <v>42412.523831018516</v>
      </c>
      <c r="DO586" s="132" t="s">
        <v>1111</v>
      </c>
      <c r="DP586" s="133">
        <v>42412.523831018516</v>
      </c>
    </row>
    <row r="587" spans="1:120" ht="58" x14ac:dyDescent="0.35">
      <c r="A587" s="135">
        <v>589</v>
      </c>
      <c r="B587" s="136" t="s">
        <v>13815</v>
      </c>
      <c r="C587" s="135">
        <v>37</v>
      </c>
      <c r="D587" s="135" t="b">
        <v>1</v>
      </c>
      <c r="E587" s="136" t="s">
        <v>941</v>
      </c>
      <c r="F587" s="136" t="s">
        <v>14591</v>
      </c>
      <c r="G587" s="136" t="s">
        <v>1332</v>
      </c>
      <c r="H587" s="136" t="s">
        <v>14592</v>
      </c>
      <c r="I587" s="136" t="s">
        <v>14461</v>
      </c>
      <c r="J587" s="136" t="s">
        <v>14591</v>
      </c>
      <c r="K587" s="136" t="s">
        <v>941</v>
      </c>
      <c r="L587" s="136" t="s">
        <v>3489</v>
      </c>
      <c r="M587" s="136" t="s">
        <v>2771</v>
      </c>
      <c r="N587" s="136" t="s">
        <v>2772</v>
      </c>
      <c r="O587" s="136" t="s">
        <v>14593</v>
      </c>
      <c r="P587" s="136" t="s">
        <v>14594</v>
      </c>
      <c r="Q587" s="136" t="s">
        <v>14595</v>
      </c>
      <c r="R587" s="136" t="s">
        <v>948</v>
      </c>
      <c r="S587" s="136" t="s">
        <v>14596</v>
      </c>
      <c r="T587" s="136" t="s">
        <v>14597</v>
      </c>
      <c r="U587" s="136" t="s">
        <v>14598</v>
      </c>
      <c r="V587" s="136" t="s">
        <v>948</v>
      </c>
      <c r="W587" s="136" t="s">
        <v>948</v>
      </c>
      <c r="X587" s="136" t="s">
        <v>948</v>
      </c>
      <c r="Y587" s="136" t="s">
        <v>14599</v>
      </c>
      <c r="Z587" s="136" t="s">
        <v>14600</v>
      </c>
      <c r="AA587" s="136" t="s">
        <v>14601</v>
      </c>
      <c r="AB587" s="136" t="s">
        <v>14602</v>
      </c>
      <c r="AC587" s="136" t="s">
        <v>14603</v>
      </c>
      <c r="AD587" s="136" t="s">
        <v>14604</v>
      </c>
      <c r="AE587" s="136" t="s">
        <v>14605</v>
      </c>
      <c r="AF587" s="136" t="s">
        <v>14606</v>
      </c>
      <c r="AG587" s="136" t="s">
        <v>2625</v>
      </c>
      <c r="AH587" s="136" t="s">
        <v>14607</v>
      </c>
      <c r="AI587" s="136" t="s">
        <v>14608</v>
      </c>
      <c r="AJ587" s="136" t="s">
        <v>948</v>
      </c>
      <c r="AK587" s="136" t="s">
        <v>14609</v>
      </c>
      <c r="AL587" s="136" t="s">
        <v>941</v>
      </c>
      <c r="AM587" s="136" t="s">
        <v>14610</v>
      </c>
      <c r="AN587" s="136" t="s">
        <v>941</v>
      </c>
      <c r="AO587" s="136" t="s">
        <v>941</v>
      </c>
      <c r="AP587" s="136" t="s">
        <v>941</v>
      </c>
      <c r="AQ587" s="136" t="s">
        <v>941</v>
      </c>
      <c r="AR587" s="136" t="s">
        <v>941</v>
      </c>
      <c r="AS587" s="136" t="s">
        <v>941</v>
      </c>
      <c r="AT587" s="136" t="s">
        <v>941</v>
      </c>
      <c r="AU587" s="136" t="s">
        <v>941</v>
      </c>
      <c r="AV587" s="136" t="s">
        <v>941</v>
      </c>
      <c r="AW587" s="136" t="s">
        <v>941</v>
      </c>
      <c r="AX587" s="136" t="s">
        <v>941</v>
      </c>
      <c r="AY587" s="136" t="s">
        <v>941</v>
      </c>
      <c r="AZ587" s="136" t="s">
        <v>941</v>
      </c>
      <c r="BA587" s="136" t="s">
        <v>941</v>
      </c>
      <c r="BB587" s="136" t="s">
        <v>941</v>
      </c>
      <c r="BC587" s="136" t="s">
        <v>941</v>
      </c>
      <c r="BD587" s="136" t="s">
        <v>941</v>
      </c>
      <c r="BE587" s="136" t="s">
        <v>941</v>
      </c>
      <c r="BF587" s="136" t="s">
        <v>941</v>
      </c>
      <c r="BG587" s="136" t="s">
        <v>941</v>
      </c>
      <c r="BH587" s="136" t="s">
        <v>941</v>
      </c>
      <c r="BI587" s="136" t="s">
        <v>941</v>
      </c>
      <c r="BJ587" s="136" t="s">
        <v>941</v>
      </c>
      <c r="BK587" s="136" t="s">
        <v>2762</v>
      </c>
      <c r="BL587" s="136" t="s">
        <v>941</v>
      </c>
      <c r="BM587" s="136" t="s">
        <v>941</v>
      </c>
      <c r="BN587" s="136" t="s">
        <v>941</v>
      </c>
      <c r="BO587" s="136" t="s">
        <v>941</v>
      </c>
      <c r="BP587" s="136" t="s">
        <v>941</v>
      </c>
      <c r="BQ587" s="136" t="s">
        <v>941</v>
      </c>
      <c r="BR587" s="136" t="s">
        <v>941</v>
      </c>
      <c r="BS587" s="136" t="s">
        <v>941</v>
      </c>
      <c r="BT587" s="136" t="s">
        <v>941</v>
      </c>
      <c r="BU587" s="136" t="s">
        <v>941</v>
      </c>
      <c r="BV587" s="136" t="s">
        <v>941</v>
      </c>
      <c r="BW587" s="136" t="s">
        <v>941</v>
      </c>
      <c r="BX587" s="136" t="s">
        <v>941</v>
      </c>
      <c r="BY587" s="136" t="s">
        <v>941</v>
      </c>
      <c r="BZ587" s="136" t="s">
        <v>941</v>
      </c>
      <c r="CA587" s="136" t="s">
        <v>941</v>
      </c>
      <c r="CB587" s="136" t="s">
        <v>2762</v>
      </c>
      <c r="CC587" s="136" t="s">
        <v>948</v>
      </c>
      <c r="CD587" s="136" t="s">
        <v>941</v>
      </c>
      <c r="CE587" s="136" t="s">
        <v>948</v>
      </c>
      <c r="CF587" s="136" t="s">
        <v>941</v>
      </c>
      <c r="CG587" s="136" t="s">
        <v>948</v>
      </c>
      <c r="CH587" s="136" t="s">
        <v>948</v>
      </c>
      <c r="CI587" s="136" t="s">
        <v>941</v>
      </c>
      <c r="CJ587" s="136" t="s">
        <v>941</v>
      </c>
      <c r="CK587" s="136" t="s">
        <v>941</v>
      </c>
      <c r="CL587" s="136" t="s">
        <v>941</v>
      </c>
      <c r="CM587" s="136" t="s">
        <v>941</v>
      </c>
      <c r="CN587" s="136" t="s">
        <v>948</v>
      </c>
      <c r="CO587" s="136" t="s">
        <v>540</v>
      </c>
      <c r="CP587" s="136" t="s">
        <v>948</v>
      </c>
      <c r="CQ587" s="136" t="s">
        <v>941</v>
      </c>
      <c r="CR587" s="136" t="s">
        <v>941</v>
      </c>
      <c r="CS587" s="136" t="s">
        <v>941</v>
      </c>
      <c r="CT587" s="136" t="s">
        <v>941</v>
      </c>
      <c r="CU587" s="136" t="s">
        <v>941</v>
      </c>
      <c r="CV587" s="136" t="s">
        <v>941</v>
      </c>
      <c r="CW587" s="136" t="s">
        <v>941</v>
      </c>
      <c r="CX587" s="136" t="s">
        <v>941</v>
      </c>
      <c r="CY587" s="136" t="s">
        <v>941</v>
      </c>
      <c r="CZ587" s="136" t="s">
        <v>941</v>
      </c>
      <c r="DA587" s="136" t="s">
        <v>941</v>
      </c>
      <c r="DB587" s="136" t="s">
        <v>941</v>
      </c>
      <c r="DC587" s="136" t="s">
        <v>941</v>
      </c>
      <c r="DD587" s="136" t="s">
        <v>941</v>
      </c>
      <c r="DE587" s="136" t="s">
        <v>941</v>
      </c>
      <c r="DF587" s="136" t="s">
        <v>941</v>
      </c>
      <c r="DG587" s="136" t="s">
        <v>941</v>
      </c>
      <c r="DH587" s="136" t="s">
        <v>941</v>
      </c>
      <c r="DI587" s="136" t="s">
        <v>941</v>
      </c>
      <c r="DJ587" s="136" t="s">
        <v>1692</v>
      </c>
      <c r="DK587" s="137">
        <v>43123.335821759261</v>
      </c>
      <c r="DL587" s="136" t="s">
        <v>1692</v>
      </c>
      <c r="DM587" s="137">
        <v>43123.335821759261</v>
      </c>
      <c r="DN587" s="133">
        <v>42412.523854166669</v>
      </c>
      <c r="DO587" s="132" t="s">
        <v>1111</v>
      </c>
      <c r="DP587" s="133">
        <v>42412.523854166669</v>
      </c>
    </row>
    <row r="588" spans="1:120" ht="58" x14ac:dyDescent="0.35">
      <c r="A588" s="135">
        <v>590</v>
      </c>
      <c r="B588" s="136" t="s">
        <v>13815</v>
      </c>
      <c r="C588" s="135">
        <v>85</v>
      </c>
      <c r="D588" s="135" t="b">
        <v>1</v>
      </c>
      <c r="E588" s="136" t="s">
        <v>941</v>
      </c>
      <c r="F588" s="136" t="s">
        <v>1063</v>
      </c>
      <c r="G588" s="136" t="s">
        <v>1064</v>
      </c>
      <c r="H588" s="136" t="s">
        <v>1065</v>
      </c>
      <c r="I588" s="136" t="s">
        <v>14329</v>
      </c>
      <c r="J588" s="136" t="s">
        <v>14611</v>
      </c>
      <c r="K588" s="136" t="s">
        <v>941</v>
      </c>
      <c r="L588" s="136" t="s">
        <v>1065</v>
      </c>
      <c r="M588" s="136" t="s">
        <v>3221</v>
      </c>
      <c r="N588" s="136" t="s">
        <v>1066</v>
      </c>
      <c r="O588" s="136" t="s">
        <v>14612</v>
      </c>
      <c r="P588" s="136" t="s">
        <v>14613</v>
      </c>
      <c r="Q588" s="136" t="s">
        <v>3222</v>
      </c>
      <c r="R588" s="136" t="s">
        <v>948</v>
      </c>
      <c r="S588" s="136" t="s">
        <v>14614</v>
      </c>
      <c r="T588" s="136" t="s">
        <v>14615</v>
      </c>
      <c r="U588" s="136" t="s">
        <v>14616</v>
      </c>
      <c r="V588" s="136" t="s">
        <v>948</v>
      </c>
      <c r="W588" s="136" t="s">
        <v>948</v>
      </c>
      <c r="X588" s="136" t="s">
        <v>948</v>
      </c>
      <c r="Y588" s="136" t="s">
        <v>14617</v>
      </c>
      <c r="Z588" s="136" t="s">
        <v>14618</v>
      </c>
      <c r="AA588" s="136" t="s">
        <v>948</v>
      </c>
      <c r="AB588" s="136" t="s">
        <v>14619</v>
      </c>
      <c r="AC588" s="136" t="s">
        <v>948</v>
      </c>
      <c r="AD588" s="136" t="s">
        <v>14619</v>
      </c>
      <c r="AE588" s="136" t="s">
        <v>14620</v>
      </c>
      <c r="AF588" s="136" t="s">
        <v>14621</v>
      </c>
      <c r="AG588" s="136" t="s">
        <v>2721</v>
      </c>
      <c r="AH588" s="136" t="s">
        <v>14622</v>
      </c>
      <c r="AI588" s="136" t="s">
        <v>2501</v>
      </c>
      <c r="AJ588" s="136" t="s">
        <v>14623</v>
      </c>
      <c r="AK588" s="136" t="s">
        <v>8742</v>
      </c>
      <c r="AL588" s="136" t="s">
        <v>941</v>
      </c>
      <c r="AM588" s="136" t="s">
        <v>14624</v>
      </c>
      <c r="AN588" s="136" t="s">
        <v>941</v>
      </c>
      <c r="AO588" s="136" t="s">
        <v>941</v>
      </c>
      <c r="AP588" s="136" t="s">
        <v>941</v>
      </c>
      <c r="AQ588" s="136" t="s">
        <v>941</v>
      </c>
      <c r="AR588" s="136" t="s">
        <v>941</v>
      </c>
      <c r="AS588" s="136" t="s">
        <v>941</v>
      </c>
      <c r="AT588" s="136" t="s">
        <v>941</v>
      </c>
      <c r="AU588" s="136" t="s">
        <v>941</v>
      </c>
      <c r="AV588" s="136" t="s">
        <v>941</v>
      </c>
      <c r="AW588" s="136" t="s">
        <v>941</v>
      </c>
      <c r="AX588" s="136" t="s">
        <v>941</v>
      </c>
      <c r="AY588" s="136" t="s">
        <v>941</v>
      </c>
      <c r="AZ588" s="136" t="s">
        <v>941</v>
      </c>
      <c r="BA588" s="136" t="s">
        <v>941</v>
      </c>
      <c r="BB588" s="136" t="s">
        <v>941</v>
      </c>
      <c r="BC588" s="136" t="s">
        <v>941</v>
      </c>
      <c r="BD588" s="136" t="s">
        <v>941</v>
      </c>
      <c r="BE588" s="136" t="s">
        <v>941</v>
      </c>
      <c r="BF588" s="136" t="s">
        <v>941</v>
      </c>
      <c r="BG588" s="136" t="s">
        <v>941</v>
      </c>
      <c r="BH588" s="136" t="s">
        <v>941</v>
      </c>
      <c r="BI588" s="136" t="s">
        <v>941</v>
      </c>
      <c r="BJ588" s="136" t="s">
        <v>941</v>
      </c>
      <c r="BK588" s="136" t="s">
        <v>1349</v>
      </c>
      <c r="BL588" s="136" t="s">
        <v>941</v>
      </c>
      <c r="BM588" s="136" t="s">
        <v>941</v>
      </c>
      <c r="BN588" s="136" t="s">
        <v>941</v>
      </c>
      <c r="BO588" s="136" t="s">
        <v>941</v>
      </c>
      <c r="BP588" s="136" t="s">
        <v>941</v>
      </c>
      <c r="BQ588" s="136" t="s">
        <v>1540</v>
      </c>
      <c r="BR588" s="136" t="s">
        <v>6077</v>
      </c>
      <c r="BS588" s="136" t="s">
        <v>14625</v>
      </c>
      <c r="BT588" s="136" t="s">
        <v>6079</v>
      </c>
      <c r="BU588" s="136" t="s">
        <v>14626</v>
      </c>
      <c r="BV588" s="136" t="s">
        <v>941</v>
      </c>
      <c r="BW588" s="136" t="s">
        <v>941</v>
      </c>
      <c r="BX588" s="136" t="s">
        <v>941</v>
      </c>
      <c r="BY588" s="136" t="s">
        <v>941</v>
      </c>
      <c r="BZ588" s="136" t="s">
        <v>941</v>
      </c>
      <c r="CA588" s="136" t="s">
        <v>941</v>
      </c>
      <c r="CB588" s="136" t="s">
        <v>14627</v>
      </c>
      <c r="CC588" s="136" t="s">
        <v>948</v>
      </c>
      <c r="CD588" s="136" t="s">
        <v>941</v>
      </c>
      <c r="CE588" s="136" t="s">
        <v>948</v>
      </c>
      <c r="CF588" s="136" t="s">
        <v>941</v>
      </c>
      <c r="CG588" s="136" t="s">
        <v>948</v>
      </c>
      <c r="CH588" s="136" t="s">
        <v>948</v>
      </c>
      <c r="CI588" s="136" t="s">
        <v>941</v>
      </c>
      <c r="CJ588" s="136" t="s">
        <v>941</v>
      </c>
      <c r="CK588" s="136" t="s">
        <v>941</v>
      </c>
      <c r="CL588" s="136" t="s">
        <v>941</v>
      </c>
      <c r="CM588" s="136" t="s">
        <v>941</v>
      </c>
      <c r="CN588" s="136" t="s">
        <v>948</v>
      </c>
      <c r="CO588" s="136" t="s">
        <v>540</v>
      </c>
      <c r="CP588" s="136" t="s">
        <v>948</v>
      </c>
      <c r="CQ588" s="136" t="s">
        <v>941</v>
      </c>
      <c r="CR588" s="136" t="s">
        <v>941</v>
      </c>
      <c r="CS588" s="136" t="s">
        <v>941</v>
      </c>
      <c r="CT588" s="136" t="s">
        <v>941</v>
      </c>
      <c r="CU588" s="136" t="s">
        <v>941</v>
      </c>
      <c r="CV588" s="136" t="s">
        <v>941</v>
      </c>
      <c r="CW588" s="136" t="s">
        <v>941</v>
      </c>
      <c r="CX588" s="136" t="s">
        <v>941</v>
      </c>
      <c r="CY588" s="136" t="s">
        <v>941</v>
      </c>
      <c r="CZ588" s="136" t="s">
        <v>941</v>
      </c>
      <c r="DA588" s="136" t="s">
        <v>941</v>
      </c>
      <c r="DB588" s="136" t="s">
        <v>941</v>
      </c>
      <c r="DC588" s="136" t="s">
        <v>941</v>
      </c>
      <c r="DD588" s="136" t="s">
        <v>941</v>
      </c>
      <c r="DE588" s="136" t="s">
        <v>941</v>
      </c>
      <c r="DF588" s="136" t="s">
        <v>941</v>
      </c>
      <c r="DG588" s="136" t="s">
        <v>941</v>
      </c>
      <c r="DH588" s="136" t="s">
        <v>941</v>
      </c>
      <c r="DI588" s="136" t="s">
        <v>941</v>
      </c>
      <c r="DJ588" s="136" t="s">
        <v>1692</v>
      </c>
      <c r="DK588" s="137">
        <v>43123.341574074075</v>
      </c>
      <c r="DL588" s="136" t="s">
        <v>1692</v>
      </c>
      <c r="DM588" s="137">
        <v>43123.341574074075</v>
      </c>
      <c r="DN588" s="133">
        <v>42412.523865740739</v>
      </c>
      <c r="DO588" s="132" t="s">
        <v>1111</v>
      </c>
      <c r="DP588" s="133">
        <v>42412.523865740739</v>
      </c>
    </row>
    <row r="589" spans="1:120" ht="58" x14ac:dyDescent="0.35">
      <c r="A589" s="135">
        <v>591</v>
      </c>
      <c r="B589" s="136" t="s">
        <v>13815</v>
      </c>
      <c r="C589" s="135">
        <v>123</v>
      </c>
      <c r="D589" s="135" t="b">
        <v>1</v>
      </c>
      <c r="E589" s="136" t="s">
        <v>941</v>
      </c>
      <c r="F589" s="136" t="s">
        <v>2047</v>
      </c>
      <c r="G589" s="136" t="s">
        <v>943</v>
      </c>
      <c r="H589" s="136" t="s">
        <v>2048</v>
      </c>
      <c r="I589" s="136" t="s">
        <v>14461</v>
      </c>
      <c r="J589" s="136" t="s">
        <v>2047</v>
      </c>
      <c r="K589" s="136" t="s">
        <v>941</v>
      </c>
      <c r="L589" s="136" t="s">
        <v>2048</v>
      </c>
      <c r="M589" s="136" t="s">
        <v>2049</v>
      </c>
      <c r="N589" s="136" t="s">
        <v>2050</v>
      </c>
      <c r="O589" s="136" t="s">
        <v>14628</v>
      </c>
      <c r="P589" s="136" t="s">
        <v>948</v>
      </c>
      <c r="Q589" s="136" t="s">
        <v>948</v>
      </c>
      <c r="R589" s="136" t="s">
        <v>948</v>
      </c>
      <c r="S589" s="136" t="s">
        <v>14628</v>
      </c>
      <c r="T589" s="136" t="s">
        <v>14629</v>
      </c>
      <c r="U589" s="136" t="s">
        <v>14630</v>
      </c>
      <c r="V589" s="136" t="s">
        <v>948</v>
      </c>
      <c r="W589" s="136" t="s">
        <v>948</v>
      </c>
      <c r="X589" s="136" t="s">
        <v>948</v>
      </c>
      <c r="Y589" s="136" t="s">
        <v>948</v>
      </c>
      <c r="Z589" s="136" t="s">
        <v>948</v>
      </c>
      <c r="AA589" s="136" t="s">
        <v>14631</v>
      </c>
      <c r="AB589" s="136" t="s">
        <v>14631</v>
      </c>
      <c r="AC589" s="136" t="s">
        <v>948</v>
      </c>
      <c r="AD589" s="136" t="s">
        <v>14631</v>
      </c>
      <c r="AE589" s="136" t="s">
        <v>14632</v>
      </c>
      <c r="AF589" s="136" t="s">
        <v>14633</v>
      </c>
      <c r="AG589" s="136" t="s">
        <v>1579</v>
      </c>
      <c r="AH589" s="136" t="s">
        <v>14634</v>
      </c>
      <c r="AI589" s="136" t="s">
        <v>3652</v>
      </c>
      <c r="AJ589" s="136" t="s">
        <v>948</v>
      </c>
      <c r="AK589" s="136" t="s">
        <v>948</v>
      </c>
      <c r="AL589" s="136" t="s">
        <v>941</v>
      </c>
      <c r="AM589" s="136" t="s">
        <v>14635</v>
      </c>
      <c r="AN589" s="136" t="s">
        <v>941</v>
      </c>
      <c r="AO589" s="136" t="s">
        <v>941</v>
      </c>
      <c r="AP589" s="136" t="s">
        <v>941</v>
      </c>
      <c r="AQ589" s="136" t="s">
        <v>941</v>
      </c>
      <c r="AR589" s="136" t="s">
        <v>941</v>
      </c>
      <c r="AS589" s="136" t="s">
        <v>941</v>
      </c>
      <c r="AT589" s="136" t="s">
        <v>941</v>
      </c>
      <c r="AU589" s="136" t="s">
        <v>941</v>
      </c>
      <c r="AV589" s="136" t="s">
        <v>941</v>
      </c>
      <c r="AW589" s="136" t="s">
        <v>941</v>
      </c>
      <c r="AX589" s="136" t="s">
        <v>941</v>
      </c>
      <c r="AY589" s="136" t="s">
        <v>941</v>
      </c>
      <c r="AZ589" s="136" t="s">
        <v>941</v>
      </c>
      <c r="BA589" s="136" t="s">
        <v>941</v>
      </c>
      <c r="BB589" s="136" t="s">
        <v>941</v>
      </c>
      <c r="BC589" s="136" t="s">
        <v>941</v>
      </c>
      <c r="BD589" s="136" t="s">
        <v>941</v>
      </c>
      <c r="BE589" s="136" t="s">
        <v>941</v>
      </c>
      <c r="BF589" s="136" t="s">
        <v>941</v>
      </c>
      <c r="BG589" s="136" t="s">
        <v>941</v>
      </c>
      <c r="BH589" s="136" t="s">
        <v>941</v>
      </c>
      <c r="BI589" s="136" t="s">
        <v>941</v>
      </c>
      <c r="BJ589" s="136" t="s">
        <v>941</v>
      </c>
      <c r="BK589" s="136" t="s">
        <v>941</v>
      </c>
      <c r="BL589" s="136" t="s">
        <v>941</v>
      </c>
      <c r="BM589" s="136" t="s">
        <v>941</v>
      </c>
      <c r="BN589" s="136" t="s">
        <v>941</v>
      </c>
      <c r="BO589" s="136" t="s">
        <v>941</v>
      </c>
      <c r="BP589" s="136" t="s">
        <v>941</v>
      </c>
      <c r="BQ589" s="136" t="s">
        <v>941</v>
      </c>
      <c r="BR589" s="136" t="s">
        <v>941</v>
      </c>
      <c r="BS589" s="136" t="s">
        <v>941</v>
      </c>
      <c r="BT589" s="136" t="s">
        <v>941</v>
      </c>
      <c r="BU589" s="136" t="s">
        <v>941</v>
      </c>
      <c r="BV589" s="136" t="s">
        <v>941</v>
      </c>
      <c r="BW589" s="136" t="s">
        <v>941</v>
      </c>
      <c r="BX589" s="136" t="s">
        <v>941</v>
      </c>
      <c r="BY589" s="136" t="s">
        <v>941</v>
      </c>
      <c r="BZ589" s="136" t="s">
        <v>941</v>
      </c>
      <c r="CA589" s="136" t="s">
        <v>941</v>
      </c>
      <c r="CB589" s="136" t="s">
        <v>948</v>
      </c>
      <c r="CC589" s="136" t="s">
        <v>948</v>
      </c>
      <c r="CD589" s="136" t="s">
        <v>941</v>
      </c>
      <c r="CE589" s="136" t="s">
        <v>948</v>
      </c>
      <c r="CF589" s="136" t="s">
        <v>941</v>
      </c>
      <c r="CG589" s="136" t="s">
        <v>948</v>
      </c>
      <c r="CH589" s="136" t="s">
        <v>948</v>
      </c>
      <c r="CI589" s="136" t="s">
        <v>941</v>
      </c>
      <c r="CJ589" s="136" t="s">
        <v>941</v>
      </c>
      <c r="CK589" s="136" t="s">
        <v>941</v>
      </c>
      <c r="CL589" s="136" t="s">
        <v>941</v>
      </c>
      <c r="CM589" s="136" t="s">
        <v>941</v>
      </c>
      <c r="CN589" s="136" t="s">
        <v>948</v>
      </c>
      <c r="CO589" s="136" t="s">
        <v>540</v>
      </c>
      <c r="CP589" s="136" t="s">
        <v>948</v>
      </c>
      <c r="CQ589" s="136" t="s">
        <v>941</v>
      </c>
      <c r="CR589" s="136" t="s">
        <v>941</v>
      </c>
      <c r="CS589" s="136" t="s">
        <v>941</v>
      </c>
      <c r="CT589" s="136" t="s">
        <v>941</v>
      </c>
      <c r="CU589" s="136" t="s">
        <v>941</v>
      </c>
      <c r="CV589" s="136" t="s">
        <v>941</v>
      </c>
      <c r="CW589" s="136" t="s">
        <v>941</v>
      </c>
      <c r="CX589" s="136" t="s">
        <v>941</v>
      </c>
      <c r="CY589" s="136" t="s">
        <v>941</v>
      </c>
      <c r="CZ589" s="136" t="s">
        <v>941</v>
      </c>
      <c r="DA589" s="136" t="s">
        <v>941</v>
      </c>
      <c r="DB589" s="136" t="s">
        <v>941</v>
      </c>
      <c r="DC589" s="136" t="s">
        <v>941</v>
      </c>
      <c r="DD589" s="136" t="s">
        <v>941</v>
      </c>
      <c r="DE589" s="136" t="s">
        <v>941</v>
      </c>
      <c r="DF589" s="136" t="s">
        <v>941</v>
      </c>
      <c r="DG589" s="136" t="s">
        <v>941</v>
      </c>
      <c r="DH589" s="136" t="s">
        <v>941</v>
      </c>
      <c r="DI589" s="136" t="s">
        <v>941</v>
      </c>
      <c r="DJ589" s="136" t="s">
        <v>1692</v>
      </c>
      <c r="DK589" s="137">
        <v>43123.354305555556</v>
      </c>
      <c r="DL589" s="136" t="s">
        <v>1692</v>
      </c>
      <c r="DM589" s="137">
        <v>43123.354305555556</v>
      </c>
      <c r="DN589" s="133">
        <v>42412.523912037039</v>
      </c>
      <c r="DO589" s="132" t="s">
        <v>1111</v>
      </c>
      <c r="DP589" s="133">
        <v>42412.523912037039</v>
      </c>
    </row>
    <row r="590" spans="1:120" ht="58" x14ac:dyDescent="0.35">
      <c r="A590" s="135">
        <v>592</v>
      </c>
      <c r="B590" s="136" t="s">
        <v>13815</v>
      </c>
      <c r="C590" s="135">
        <v>206</v>
      </c>
      <c r="D590" s="135" t="b">
        <v>1</v>
      </c>
      <c r="E590" s="136" t="s">
        <v>941</v>
      </c>
      <c r="F590" s="136" t="s">
        <v>3931</v>
      </c>
      <c r="G590" s="136" t="s">
        <v>1005</v>
      </c>
      <c r="H590" s="136" t="s">
        <v>14636</v>
      </c>
      <c r="I590" s="136" t="s">
        <v>14461</v>
      </c>
      <c r="J590" s="136" t="s">
        <v>2324</v>
      </c>
      <c r="K590" s="136" t="s">
        <v>941</v>
      </c>
      <c r="L590" s="136" t="s">
        <v>14637</v>
      </c>
      <c r="M590" s="136" t="s">
        <v>14638</v>
      </c>
      <c r="N590" s="136" t="s">
        <v>14639</v>
      </c>
      <c r="O590" s="136" t="s">
        <v>14640</v>
      </c>
      <c r="P590" s="136" t="s">
        <v>5701</v>
      </c>
      <c r="Q590" s="136" t="s">
        <v>948</v>
      </c>
      <c r="R590" s="136" t="s">
        <v>948</v>
      </c>
      <c r="S590" s="136" t="s">
        <v>14641</v>
      </c>
      <c r="T590" s="136" t="s">
        <v>14642</v>
      </c>
      <c r="U590" s="136" t="s">
        <v>14643</v>
      </c>
      <c r="V590" s="136" t="s">
        <v>14644</v>
      </c>
      <c r="W590" s="136" t="s">
        <v>14645</v>
      </c>
      <c r="X590" s="136" t="s">
        <v>14646</v>
      </c>
      <c r="Y590" s="136" t="s">
        <v>14647</v>
      </c>
      <c r="Z590" s="136" t="s">
        <v>14648</v>
      </c>
      <c r="AA590" s="136" t="s">
        <v>14649</v>
      </c>
      <c r="AB590" s="136" t="s">
        <v>14650</v>
      </c>
      <c r="AC590" s="136" t="s">
        <v>948</v>
      </c>
      <c r="AD590" s="136" t="s">
        <v>14650</v>
      </c>
      <c r="AE590" s="136" t="s">
        <v>14651</v>
      </c>
      <c r="AF590" s="136" t="s">
        <v>14652</v>
      </c>
      <c r="AG590" s="136" t="s">
        <v>3933</v>
      </c>
      <c r="AH590" s="136" t="s">
        <v>14653</v>
      </c>
      <c r="AI590" s="136" t="s">
        <v>3045</v>
      </c>
      <c r="AJ590" s="136" t="s">
        <v>948</v>
      </c>
      <c r="AK590" s="136" t="s">
        <v>2781</v>
      </c>
      <c r="AL590" s="136" t="s">
        <v>941</v>
      </c>
      <c r="AM590" s="136" t="s">
        <v>14654</v>
      </c>
      <c r="AN590" s="136" t="s">
        <v>941</v>
      </c>
      <c r="AO590" s="136" t="s">
        <v>941</v>
      </c>
      <c r="AP590" s="136" t="s">
        <v>941</v>
      </c>
      <c r="AQ590" s="136" t="s">
        <v>941</v>
      </c>
      <c r="AR590" s="136" t="s">
        <v>941</v>
      </c>
      <c r="AS590" s="136" t="s">
        <v>941</v>
      </c>
      <c r="AT590" s="136" t="s">
        <v>941</v>
      </c>
      <c r="AU590" s="136" t="s">
        <v>941</v>
      </c>
      <c r="AV590" s="136" t="s">
        <v>941</v>
      </c>
      <c r="AW590" s="136" t="s">
        <v>941</v>
      </c>
      <c r="AX590" s="136" t="s">
        <v>941</v>
      </c>
      <c r="AY590" s="136" t="s">
        <v>941</v>
      </c>
      <c r="AZ590" s="136" t="s">
        <v>941</v>
      </c>
      <c r="BA590" s="136" t="s">
        <v>941</v>
      </c>
      <c r="BB590" s="136" t="s">
        <v>941</v>
      </c>
      <c r="BC590" s="136" t="s">
        <v>941</v>
      </c>
      <c r="BD590" s="136" t="s">
        <v>941</v>
      </c>
      <c r="BE590" s="136" t="s">
        <v>941</v>
      </c>
      <c r="BF590" s="136" t="s">
        <v>941</v>
      </c>
      <c r="BG590" s="136" t="s">
        <v>941</v>
      </c>
      <c r="BH590" s="136" t="s">
        <v>941</v>
      </c>
      <c r="BI590" s="136" t="s">
        <v>941</v>
      </c>
      <c r="BJ590" s="136" t="s">
        <v>941</v>
      </c>
      <c r="BK590" s="136" t="s">
        <v>941</v>
      </c>
      <c r="BL590" s="136" t="s">
        <v>941</v>
      </c>
      <c r="BM590" s="136" t="s">
        <v>941</v>
      </c>
      <c r="BN590" s="136" t="s">
        <v>941</v>
      </c>
      <c r="BO590" s="136" t="s">
        <v>941</v>
      </c>
      <c r="BP590" s="136" t="s">
        <v>941</v>
      </c>
      <c r="BQ590" s="136" t="s">
        <v>941</v>
      </c>
      <c r="BR590" s="136" t="s">
        <v>941</v>
      </c>
      <c r="BS590" s="136" t="s">
        <v>941</v>
      </c>
      <c r="BT590" s="136" t="s">
        <v>941</v>
      </c>
      <c r="BU590" s="136" t="s">
        <v>941</v>
      </c>
      <c r="BV590" s="136" t="s">
        <v>941</v>
      </c>
      <c r="BW590" s="136" t="s">
        <v>941</v>
      </c>
      <c r="BX590" s="136" t="s">
        <v>941</v>
      </c>
      <c r="BY590" s="136" t="s">
        <v>941</v>
      </c>
      <c r="BZ590" s="136" t="s">
        <v>941</v>
      </c>
      <c r="CA590" s="136" t="s">
        <v>941</v>
      </c>
      <c r="CB590" s="136" t="s">
        <v>948</v>
      </c>
      <c r="CC590" s="136" t="s">
        <v>948</v>
      </c>
      <c r="CD590" s="136" t="s">
        <v>941</v>
      </c>
      <c r="CE590" s="136" t="s">
        <v>948</v>
      </c>
      <c r="CF590" s="136" t="s">
        <v>941</v>
      </c>
      <c r="CG590" s="136" t="s">
        <v>948</v>
      </c>
      <c r="CH590" s="136" t="s">
        <v>948</v>
      </c>
      <c r="CI590" s="136" t="s">
        <v>941</v>
      </c>
      <c r="CJ590" s="136" t="s">
        <v>941</v>
      </c>
      <c r="CK590" s="136" t="s">
        <v>941</v>
      </c>
      <c r="CL590" s="136" t="s">
        <v>941</v>
      </c>
      <c r="CM590" s="136" t="s">
        <v>941</v>
      </c>
      <c r="CN590" s="136" t="s">
        <v>948</v>
      </c>
      <c r="CO590" s="136" t="s">
        <v>540</v>
      </c>
      <c r="CP590" s="136" t="s">
        <v>948</v>
      </c>
      <c r="CQ590" s="136" t="s">
        <v>941</v>
      </c>
      <c r="CR590" s="136" t="s">
        <v>941</v>
      </c>
      <c r="CS590" s="136" t="s">
        <v>941</v>
      </c>
      <c r="CT590" s="136" t="s">
        <v>941</v>
      </c>
      <c r="CU590" s="136" t="s">
        <v>941</v>
      </c>
      <c r="CV590" s="136" t="s">
        <v>941</v>
      </c>
      <c r="CW590" s="136" t="s">
        <v>941</v>
      </c>
      <c r="CX590" s="136" t="s">
        <v>941</v>
      </c>
      <c r="CY590" s="136" t="s">
        <v>941</v>
      </c>
      <c r="CZ590" s="136" t="s">
        <v>941</v>
      </c>
      <c r="DA590" s="136" t="s">
        <v>941</v>
      </c>
      <c r="DB590" s="136" t="s">
        <v>941</v>
      </c>
      <c r="DC590" s="136" t="s">
        <v>941</v>
      </c>
      <c r="DD590" s="136" t="s">
        <v>941</v>
      </c>
      <c r="DE590" s="136" t="s">
        <v>941</v>
      </c>
      <c r="DF590" s="136" t="s">
        <v>941</v>
      </c>
      <c r="DG590" s="136" t="s">
        <v>941</v>
      </c>
      <c r="DH590" s="136" t="s">
        <v>941</v>
      </c>
      <c r="DI590" s="136" t="s">
        <v>941</v>
      </c>
      <c r="DJ590" s="136" t="s">
        <v>1692</v>
      </c>
      <c r="DK590" s="137">
        <v>43123.375509259262</v>
      </c>
      <c r="DL590" s="136" t="s">
        <v>1692</v>
      </c>
      <c r="DM590" s="137">
        <v>43123.375509259262</v>
      </c>
      <c r="DN590" s="133">
        <v>42412.523923611108</v>
      </c>
      <c r="DO590" s="132" t="s">
        <v>1111</v>
      </c>
      <c r="DP590" s="133">
        <v>42412.523946759262</v>
      </c>
    </row>
    <row r="591" spans="1:120" ht="72.5" x14ac:dyDescent="0.35">
      <c r="A591" s="135">
        <v>593</v>
      </c>
      <c r="B591" s="136" t="s">
        <v>13815</v>
      </c>
      <c r="C591" s="135">
        <v>290</v>
      </c>
      <c r="D591" s="135" t="b">
        <v>1</v>
      </c>
      <c r="E591" s="136" t="s">
        <v>941</v>
      </c>
      <c r="F591" s="136" t="s">
        <v>14655</v>
      </c>
      <c r="G591" s="136" t="s">
        <v>3541</v>
      </c>
      <c r="H591" s="136" t="s">
        <v>1748</v>
      </c>
      <c r="I591" s="136" t="s">
        <v>14656</v>
      </c>
      <c r="J591" s="136" t="s">
        <v>14657</v>
      </c>
      <c r="K591" s="136" t="s">
        <v>941</v>
      </c>
      <c r="L591" s="136" t="s">
        <v>1748</v>
      </c>
      <c r="M591" s="136" t="s">
        <v>1750</v>
      </c>
      <c r="N591" s="136" t="s">
        <v>14658</v>
      </c>
      <c r="O591" s="136" t="s">
        <v>14659</v>
      </c>
      <c r="P591" s="136" t="s">
        <v>14660</v>
      </c>
      <c r="Q591" s="136" t="s">
        <v>948</v>
      </c>
      <c r="R591" s="136" t="s">
        <v>948</v>
      </c>
      <c r="S591" s="136" t="s">
        <v>14661</v>
      </c>
      <c r="T591" s="136" t="s">
        <v>14662</v>
      </c>
      <c r="U591" s="136" t="s">
        <v>14663</v>
      </c>
      <c r="V591" s="136" t="s">
        <v>948</v>
      </c>
      <c r="W591" s="136" t="s">
        <v>948</v>
      </c>
      <c r="X591" s="136" t="s">
        <v>948</v>
      </c>
      <c r="Y591" s="136" t="s">
        <v>14664</v>
      </c>
      <c r="Z591" s="136" t="s">
        <v>14665</v>
      </c>
      <c r="AA591" s="136" t="s">
        <v>14666</v>
      </c>
      <c r="AB591" s="136" t="s">
        <v>14667</v>
      </c>
      <c r="AC591" s="136" t="s">
        <v>14668</v>
      </c>
      <c r="AD591" s="136" t="s">
        <v>14669</v>
      </c>
      <c r="AE591" s="136" t="s">
        <v>14670</v>
      </c>
      <c r="AF591" s="136" t="s">
        <v>14671</v>
      </c>
      <c r="AG591" s="136" t="s">
        <v>1579</v>
      </c>
      <c r="AH591" s="136" t="s">
        <v>14672</v>
      </c>
      <c r="AI591" s="136" t="s">
        <v>1409</v>
      </c>
      <c r="AJ591" s="136" t="s">
        <v>2413</v>
      </c>
      <c r="AK591" s="136" t="s">
        <v>948</v>
      </c>
      <c r="AL591" s="136" t="s">
        <v>941</v>
      </c>
      <c r="AM591" s="136" t="s">
        <v>14673</v>
      </c>
      <c r="AN591" s="136" t="s">
        <v>941</v>
      </c>
      <c r="AO591" s="136" t="s">
        <v>941</v>
      </c>
      <c r="AP591" s="136" t="s">
        <v>941</v>
      </c>
      <c r="AQ591" s="136" t="s">
        <v>941</v>
      </c>
      <c r="AR591" s="136" t="s">
        <v>941</v>
      </c>
      <c r="AS591" s="136" t="s">
        <v>941</v>
      </c>
      <c r="AT591" s="136" t="s">
        <v>941</v>
      </c>
      <c r="AU591" s="136" t="s">
        <v>941</v>
      </c>
      <c r="AV591" s="136" t="s">
        <v>941</v>
      </c>
      <c r="AW591" s="136" t="s">
        <v>941</v>
      </c>
      <c r="AX591" s="136" t="s">
        <v>941</v>
      </c>
      <c r="AY591" s="136" t="s">
        <v>941</v>
      </c>
      <c r="AZ591" s="136" t="s">
        <v>941</v>
      </c>
      <c r="BA591" s="136" t="s">
        <v>941</v>
      </c>
      <c r="BB591" s="136" t="s">
        <v>941</v>
      </c>
      <c r="BC591" s="136" t="s">
        <v>941</v>
      </c>
      <c r="BD591" s="136" t="s">
        <v>941</v>
      </c>
      <c r="BE591" s="136" t="s">
        <v>941</v>
      </c>
      <c r="BF591" s="136" t="s">
        <v>941</v>
      </c>
      <c r="BG591" s="136" t="s">
        <v>941</v>
      </c>
      <c r="BH591" s="136" t="s">
        <v>941</v>
      </c>
      <c r="BI591" s="136" t="s">
        <v>941</v>
      </c>
      <c r="BJ591" s="136" t="s">
        <v>941</v>
      </c>
      <c r="BK591" s="136" t="s">
        <v>941</v>
      </c>
      <c r="BL591" s="136" t="s">
        <v>941</v>
      </c>
      <c r="BM591" s="136" t="s">
        <v>941</v>
      </c>
      <c r="BN591" s="136" t="s">
        <v>941</v>
      </c>
      <c r="BO591" s="136" t="s">
        <v>941</v>
      </c>
      <c r="BP591" s="136" t="s">
        <v>941</v>
      </c>
      <c r="BQ591" s="136" t="s">
        <v>941</v>
      </c>
      <c r="BR591" s="136" t="s">
        <v>941</v>
      </c>
      <c r="BS591" s="136" t="s">
        <v>941</v>
      </c>
      <c r="BT591" s="136" t="s">
        <v>941</v>
      </c>
      <c r="BU591" s="136" t="s">
        <v>941</v>
      </c>
      <c r="BV591" s="136" t="s">
        <v>941</v>
      </c>
      <c r="BW591" s="136" t="s">
        <v>941</v>
      </c>
      <c r="BX591" s="136" t="s">
        <v>941</v>
      </c>
      <c r="BY591" s="136" t="s">
        <v>941</v>
      </c>
      <c r="BZ591" s="136" t="s">
        <v>941</v>
      </c>
      <c r="CA591" s="136" t="s">
        <v>941</v>
      </c>
      <c r="CB591" s="136" t="s">
        <v>948</v>
      </c>
      <c r="CC591" s="136" t="s">
        <v>948</v>
      </c>
      <c r="CD591" s="136" t="s">
        <v>941</v>
      </c>
      <c r="CE591" s="136" t="s">
        <v>948</v>
      </c>
      <c r="CF591" s="136" t="s">
        <v>941</v>
      </c>
      <c r="CG591" s="136" t="s">
        <v>948</v>
      </c>
      <c r="CH591" s="136" t="s">
        <v>1227</v>
      </c>
      <c r="CI591" s="136" t="s">
        <v>14674</v>
      </c>
      <c r="CJ591" s="136" t="s">
        <v>14674</v>
      </c>
      <c r="CK591" s="136" t="s">
        <v>948</v>
      </c>
      <c r="CL591" s="136" t="s">
        <v>948</v>
      </c>
      <c r="CM591" s="136" t="s">
        <v>948</v>
      </c>
      <c r="CN591" s="136" t="s">
        <v>14674</v>
      </c>
      <c r="CO591" s="136" t="s">
        <v>540</v>
      </c>
      <c r="CP591" s="136" t="s">
        <v>948</v>
      </c>
      <c r="CQ591" s="136" t="s">
        <v>941</v>
      </c>
      <c r="CR591" s="136" t="s">
        <v>941</v>
      </c>
      <c r="CS591" s="136" t="s">
        <v>941</v>
      </c>
      <c r="CT591" s="136" t="s">
        <v>941</v>
      </c>
      <c r="CU591" s="136" t="s">
        <v>941</v>
      </c>
      <c r="CV591" s="136" t="s">
        <v>941</v>
      </c>
      <c r="CW591" s="136" t="s">
        <v>941</v>
      </c>
      <c r="CX591" s="136" t="s">
        <v>941</v>
      </c>
      <c r="CY591" s="136" t="s">
        <v>941</v>
      </c>
      <c r="CZ591" s="136" t="s">
        <v>941</v>
      </c>
      <c r="DA591" s="136" t="s">
        <v>941</v>
      </c>
      <c r="DB591" s="136" t="s">
        <v>941</v>
      </c>
      <c r="DC591" s="136" t="s">
        <v>941</v>
      </c>
      <c r="DD591" s="136" t="s">
        <v>941</v>
      </c>
      <c r="DE591" s="136" t="s">
        <v>941</v>
      </c>
      <c r="DF591" s="136" t="s">
        <v>941</v>
      </c>
      <c r="DG591" s="136" t="s">
        <v>941</v>
      </c>
      <c r="DH591" s="136" t="s">
        <v>941</v>
      </c>
      <c r="DI591" s="136" t="s">
        <v>941</v>
      </c>
      <c r="DJ591" s="136" t="s">
        <v>1692</v>
      </c>
      <c r="DK591" s="137">
        <v>43123.377303240741</v>
      </c>
      <c r="DL591" s="136" t="s">
        <v>1692</v>
      </c>
      <c r="DM591" s="137">
        <v>43123.377303240741</v>
      </c>
      <c r="DN591" s="133">
        <v>42412.523969907408</v>
      </c>
      <c r="DO591" s="132" t="s">
        <v>1111</v>
      </c>
      <c r="DP591" s="133">
        <v>42412.523969907408</v>
      </c>
    </row>
    <row r="592" spans="1:120" ht="43.5" x14ac:dyDescent="0.35">
      <c r="A592" s="135">
        <v>594</v>
      </c>
      <c r="B592" s="136" t="s">
        <v>13815</v>
      </c>
      <c r="C592" s="135">
        <v>225</v>
      </c>
      <c r="D592" s="135" t="b">
        <v>1</v>
      </c>
      <c r="E592" s="136" t="s">
        <v>941</v>
      </c>
      <c r="F592" s="136" t="s">
        <v>2489</v>
      </c>
      <c r="G592" s="136" t="s">
        <v>1332</v>
      </c>
      <c r="H592" s="136" t="s">
        <v>2490</v>
      </c>
      <c r="I592" s="136" t="s">
        <v>14675</v>
      </c>
      <c r="J592" s="136" t="s">
        <v>2489</v>
      </c>
      <c r="K592" s="136" t="s">
        <v>941</v>
      </c>
      <c r="L592" s="136" t="s">
        <v>2490</v>
      </c>
      <c r="M592" s="136" t="s">
        <v>2491</v>
      </c>
      <c r="N592" s="136" t="s">
        <v>2492</v>
      </c>
      <c r="O592" s="136" t="s">
        <v>14676</v>
      </c>
      <c r="P592" s="136" t="s">
        <v>14677</v>
      </c>
      <c r="Q592" s="136" t="s">
        <v>14678</v>
      </c>
      <c r="R592" s="136" t="s">
        <v>14679</v>
      </c>
      <c r="S592" s="136" t="s">
        <v>14680</v>
      </c>
      <c r="T592" s="136" t="s">
        <v>14681</v>
      </c>
      <c r="U592" s="136" t="s">
        <v>14682</v>
      </c>
      <c r="V592" s="136" t="s">
        <v>14683</v>
      </c>
      <c r="W592" s="136" t="s">
        <v>3598</v>
      </c>
      <c r="X592" s="136" t="s">
        <v>14684</v>
      </c>
      <c r="Y592" s="136" t="s">
        <v>14685</v>
      </c>
      <c r="Z592" s="136" t="s">
        <v>14686</v>
      </c>
      <c r="AA592" s="136" t="s">
        <v>14687</v>
      </c>
      <c r="AB592" s="136" t="s">
        <v>14688</v>
      </c>
      <c r="AC592" s="136" t="s">
        <v>1495</v>
      </c>
      <c r="AD592" s="136" t="s">
        <v>14689</v>
      </c>
      <c r="AE592" s="136" t="s">
        <v>14690</v>
      </c>
      <c r="AF592" s="136" t="s">
        <v>14691</v>
      </c>
      <c r="AG592" s="136" t="s">
        <v>1715</v>
      </c>
      <c r="AH592" s="136" t="s">
        <v>14692</v>
      </c>
      <c r="AI592" s="136" t="s">
        <v>948</v>
      </c>
      <c r="AJ592" s="136" t="s">
        <v>948</v>
      </c>
      <c r="AK592" s="136" t="s">
        <v>948</v>
      </c>
      <c r="AL592" s="136" t="s">
        <v>941</v>
      </c>
      <c r="AM592" s="136" t="s">
        <v>14692</v>
      </c>
      <c r="AN592" s="136" t="s">
        <v>941</v>
      </c>
      <c r="AO592" s="136" t="s">
        <v>941</v>
      </c>
      <c r="AP592" s="136" t="s">
        <v>941</v>
      </c>
      <c r="AQ592" s="136" t="s">
        <v>941</v>
      </c>
      <c r="AR592" s="136" t="s">
        <v>941</v>
      </c>
      <c r="AS592" s="136" t="s">
        <v>941</v>
      </c>
      <c r="AT592" s="136" t="s">
        <v>941</v>
      </c>
      <c r="AU592" s="136" t="s">
        <v>941</v>
      </c>
      <c r="AV592" s="136" t="s">
        <v>941</v>
      </c>
      <c r="AW592" s="136" t="s">
        <v>941</v>
      </c>
      <c r="AX592" s="136" t="s">
        <v>941</v>
      </c>
      <c r="AY592" s="136" t="s">
        <v>941</v>
      </c>
      <c r="AZ592" s="136" t="s">
        <v>941</v>
      </c>
      <c r="BA592" s="136" t="s">
        <v>941</v>
      </c>
      <c r="BB592" s="136" t="s">
        <v>941</v>
      </c>
      <c r="BC592" s="136" t="s">
        <v>941</v>
      </c>
      <c r="BD592" s="136" t="s">
        <v>941</v>
      </c>
      <c r="BE592" s="136" t="s">
        <v>941</v>
      </c>
      <c r="BF592" s="136" t="s">
        <v>941</v>
      </c>
      <c r="BG592" s="136" t="s">
        <v>941</v>
      </c>
      <c r="BH592" s="136" t="s">
        <v>941</v>
      </c>
      <c r="BI592" s="136" t="s">
        <v>941</v>
      </c>
      <c r="BJ592" s="136" t="s">
        <v>941</v>
      </c>
      <c r="BK592" s="136" t="s">
        <v>1470</v>
      </c>
      <c r="BL592" s="136" t="s">
        <v>941</v>
      </c>
      <c r="BM592" s="136" t="s">
        <v>941</v>
      </c>
      <c r="BN592" s="136" t="s">
        <v>941</v>
      </c>
      <c r="BO592" s="136" t="s">
        <v>941</v>
      </c>
      <c r="BP592" s="136" t="s">
        <v>14693</v>
      </c>
      <c r="BQ592" s="136" t="s">
        <v>941</v>
      </c>
      <c r="BR592" s="136" t="s">
        <v>941</v>
      </c>
      <c r="BS592" s="136" t="s">
        <v>941</v>
      </c>
      <c r="BT592" s="136" t="s">
        <v>941</v>
      </c>
      <c r="BU592" s="136" t="s">
        <v>941</v>
      </c>
      <c r="BV592" s="136" t="s">
        <v>941</v>
      </c>
      <c r="BW592" s="136" t="s">
        <v>941</v>
      </c>
      <c r="BX592" s="136" t="s">
        <v>941</v>
      </c>
      <c r="BY592" s="136" t="s">
        <v>941</v>
      </c>
      <c r="BZ592" s="136" t="s">
        <v>941</v>
      </c>
      <c r="CA592" s="136" t="s">
        <v>941</v>
      </c>
      <c r="CB592" s="136" t="s">
        <v>14694</v>
      </c>
      <c r="CC592" s="136" t="s">
        <v>956</v>
      </c>
      <c r="CD592" s="136" t="s">
        <v>14695</v>
      </c>
      <c r="CE592" s="136" t="s">
        <v>948</v>
      </c>
      <c r="CF592" s="136" t="s">
        <v>941</v>
      </c>
      <c r="CG592" s="136" t="s">
        <v>14695</v>
      </c>
      <c r="CH592" s="136" t="s">
        <v>948</v>
      </c>
      <c r="CI592" s="136" t="s">
        <v>941</v>
      </c>
      <c r="CJ592" s="136" t="s">
        <v>941</v>
      </c>
      <c r="CK592" s="136" t="s">
        <v>941</v>
      </c>
      <c r="CL592" s="136" t="s">
        <v>941</v>
      </c>
      <c r="CM592" s="136" t="s">
        <v>941</v>
      </c>
      <c r="CN592" s="136" t="s">
        <v>948</v>
      </c>
      <c r="CO592" s="136" t="s">
        <v>540</v>
      </c>
      <c r="CP592" s="136" t="s">
        <v>948</v>
      </c>
      <c r="CQ592" s="136" t="s">
        <v>941</v>
      </c>
      <c r="CR592" s="136" t="s">
        <v>941</v>
      </c>
      <c r="CS592" s="136" t="s">
        <v>941</v>
      </c>
      <c r="CT592" s="136" t="s">
        <v>941</v>
      </c>
      <c r="CU592" s="136" t="s">
        <v>941</v>
      </c>
      <c r="CV592" s="136" t="s">
        <v>941</v>
      </c>
      <c r="CW592" s="136" t="s">
        <v>941</v>
      </c>
      <c r="CX592" s="136" t="s">
        <v>941</v>
      </c>
      <c r="CY592" s="136" t="s">
        <v>941</v>
      </c>
      <c r="CZ592" s="136" t="s">
        <v>941</v>
      </c>
      <c r="DA592" s="136" t="s">
        <v>941</v>
      </c>
      <c r="DB592" s="136" t="s">
        <v>941</v>
      </c>
      <c r="DC592" s="136" t="s">
        <v>941</v>
      </c>
      <c r="DD592" s="136" t="s">
        <v>941</v>
      </c>
      <c r="DE592" s="136" t="s">
        <v>941</v>
      </c>
      <c r="DF592" s="136" t="s">
        <v>941</v>
      </c>
      <c r="DG592" s="136" t="s">
        <v>941</v>
      </c>
      <c r="DH592" s="136" t="s">
        <v>941</v>
      </c>
      <c r="DI592" s="136" t="s">
        <v>941</v>
      </c>
      <c r="DJ592" s="136" t="s">
        <v>1353</v>
      </c>
      <c r="DK592" s="137">
        <v>43123.442395833335</v>
      </c>
      <c r="DL592" s="136" t="s">
        <v>1692</v>
      </c>
      <c r="DM592" s="137">
        <v>43256.541932870372</v>
      </c>
      <c r="DN592" s="133">
        <v>42412.523981481485</v>
      </c>
      <c r="DO592" s="132" t="s">
        <v>1111</v>
      </c>
      <c r="DP592" s="133">
        <v>42412.523981481485</v>
      </c>
    </row>
    <row r="593" spans="1:120" ht="58" x14ac:dyDescent="0.35">
      <c r="A593" s="135">
        <v>595</v>
      </c>
      <c r="B593" s="136" t="s">
        <v>13815</v>
      </c>
      <c r="C593" s="135">
        <v>48</v>
      </c>
      <c r="D593" s="135" t="b">
        <v>1</v>
      </c>
      <c r="E593" s="136" t="s">
        <v>941</v>
      </c>
      <c r="F593" s="136" t="s">
        <v>1103</v>
      </c>
      <c r="G593" s="136" t="s">
        <v>1064</v>
      </c>
      <c r="H593" s="136" t="s">
        <v>3234</v>
      </c>
      <c r="I593" s="136" t="s">
        <v>13856</v>
      </c>
      <c r="J593" s="136" t="s">
        <v>1105</v>
      </c>
      <c r="K593" s="136" t="s">
        <v>941</v>
      </c>
      <c r="L593" s="136" t="s">
        <v>3234</v>
      </c>
      <c r="M593" s="136" t="s">
        <v>6859</v>
      </c>
      <c r="N593" s="136" t="s">
        <v>3235</v>
      </c>
      <c r="O593" s="136" t="s">
        <v>14696</v>
      </c>
      <c r="P593" s="136" t="s">
        <v>14697</v>
      </c>
      <c r="Q593" s="136" t="s">
        <v>948</v>
      </c>
      <c r="R593" s="136" t="s">
        <v>948</v>
      </c>
      <c r="S593" s="136" t="s">
        <v>14698</v>
      </c>
      <c r="T593" s="136" t="s">
        <v>14699</v>
      </c>
      <c r="U593" s="136" t="s">
        <v>14700</v>
      </c>
      <c r="V593" s="136" t="s">
        <v>6865</v>
      </c>
      <c r="W593" s="136" t="s">
        <v>948</v>
      </c>
      <c r="X593" s="136" t="s">
        <v>6865</v>
      </c>
      <c r="Y593" s="136" t="s">
        <v>14701</v>
      </c>
      <c r="Z593" s="136" t="s">
        <v>14702</v>
      </c>
      <c r="AA593" s="136" t="s">
        <v>1280</v>
      </c>
      <c r="AB593" s="136" t="s">
        <v>14703</v>
      </c>
      <c r="AC593" s="136" t="s">
        <v>948</v>
      </c>
      <c r="AD593" s="136" t="s">
        <v>14703</v>
      </c>
      <c r="AE593" s="136" t="s">
        <v>14704</v>
      </c>
      <c r="AF593" s="136" t="s">
        <v>14705</v>
      </c>
      <c r="AG593" s="136" t="s">
        <v>1277</v>
      </c>
      <c r="AH593" s="136" t="s">
        <v>14706</v>
      </c>
      <c r="AI593" s="136" t="s">
        <v>14707</v>
      </c>
      <c r="AJ593" s="136" t="s">
        <v>1402</v>
      </c>
      <c r="AK593" s="136" t="s">
        <v>948</v>
      </c>
      <c r="AL593" s="136" t="s">
        <v>941</v>
      </c>
      <c r="AM593" s="136" t="s">
        <v>14708</v>
      </c>
      <c r="AN593" s="136" t="s">
        <v>941</v>
      </c>
      <c r="AO593" s="136" t="s">
        <v>941</v>
      </c>
      <c r="AP593" s="136" t="s">
        <v>941</v>
      </c>
      <c r="AQ593" s="136" t="s">
        <v>941</v>
      </c>
      <c r="AR593" s="136" t="s">
        <v>941</v>
      </c>
      <c r="AS593" s="136" t="s">
        <v>941</v>
      </c>
      <c r="AT593" s="136" t="s">
        <v>941</v>
      </c>
      <c r="AU593" s="136" t="s">
        <v>941</v>
      </c>
      <c r="AV593" s="136" t="s">
        <v>941</v>
      </c>
      <c r="AW593" s="136" t="s">
        <v>941</v>
      </c>
      <c r="AX593" s="136" t="s">
        <v>941</v>
      </c>
      <c r="AY593" s="136" t="s">
        <v>941</v>
      </c>
      <c r="AZ593" s="136" t="s">
        <v>941</v>
      </c>
      <c r="BA593" s="136" t="s">
        <v>941</v>
      </c>
      <c r="BB593" s="136" t="s">
        <v>941</v>
      </c>
      <c r="BC593" s="136" t="s">
        <v>941</v>
      </c>
      <c r="BD593" s="136" t="s">
        <v>941</v>
      </c>
      <c r="BE593" s="136" t="s">
        <v>941</v>
      </c>
      <c r="BF593" s="136" t="s">
        <v>941</v>
      </c>
      <c r="BG593" s="136" t="s">
        <v>941</v>
      </c>
      <c r="BH593" s="136" t="s">
        <v>941</v>
      </c>
      <c r="BI593" s="136" t="s">
        <v>941</v>
      </c>
      <c r="BJ593" s="136" t="s">
        <v>941</v>
      </c>
      <c r="BK593" s="136" t="s">
        <v>1611</v>
      </c>
      <c r="BL593" s="136" t="s">
        <v>948</v>
      </c>
      <c r="BM593" s="136" t="s">
        <v>941</v>
      </c>
      <c r="BN593" s="136" t="s">
        <v>948</v>
      </c>
      <c r="BO593" s="136" t="s">
        <v>948</v>
      </c>
      <c r="BP593" s="136" t="s">
        <v>948</v>
      </c>
      <c r="BQ593" s="136" t="s">
        <v>948</v>
      </c>
      <c r="BR593" s="136" t="s">
        <v>941</v>
      </c>
      <c r="BS593" s="136" t="s">
        <v>948</v>
      </c>
      <c r="BT593" s="136" t="s">
        <v>941</v>
      </c>
      <c r="BU593" s="136" t="s">
        <v>948</v>
      </c>
      <c r="BV593" s="136" t="s">
        <v>941</v>
      </c>
      <c r="BW593" s="136" t="s">
        <v>948</v>
      </c>
      <c r="BX593" s="136" t="s">
        <v>941</v>
      </c>
      <c r="BY593" s="136" t="s">
        <v>948</v>
      </c>
      <c r="BZ593" s="136" t="s">
        <v>941</v>
      </c>
      <c r="CA593" s="136" t="s">
        <v>948</v>
      </c>
      <c r="CB593" s="136" t="s">
        <v>1611</v>
      </c>
      <c r="CC593" s="136" t="s">
        <v>948</v>
      </c>
      <c r="CD593" s="136" t="s">
        <v>941</v>
      </c>
      <c r="CE593" s="136" t="s">
        <v>948</v>
      </c>
      <c r="CF593" s="136" t="s">
        <v>941</v>
      </c>
      <c r="CG593" s="136" t="s">
        <v>948</v>
      </c>
      <c r="CH593" s="136" t="s">
        <v>1791</v>
      </c>
      <c r="CI593" s="136" t="s">
        <v>14709</v>
      </c>
      <c r="CJ593" s="136" t="s">
        <v>14709</v>
      </c>
      <c r="CK593" s="136" t="s">
        <v>941</v>
      </c>
      <c r="CL593" s="136" t="s">
        <v>941</v>
      </c>
      <c r="CM593" s="136" t="s">
        <v>941</v>
      </c>
      <c r="CN593" s="136" t="s">
        <v>14709</v>
      </c>
      <c r="CO593" s="136" t="s">
        <v>6876</v>
      </c>
      <c r="CP593" s="136" t="s">
        <v>948</v>
      </c>
      <c r="CQ593" s="136" t="s">
        <v>941</v>
      </c>
      <c r="CR593" s="136" t="s">
        <v>941</v>
      </c>
      <c r="CS593" s="136" t="s">
        <v>941</v>
      </c>
      <c r="CT593" s="136" t="s">
        <v>941</v>
      </c>
      <c r="CU593" s="136" t="s">
        <v>941</v>
      </c>
      <c r="CV593" s="136" t="s">
        <v>941</v>
      </c>
      <c r="CW593" s="136" t="s">
        <v>941</v>
      </c>
      <c r="CX593" s="136" t="s">
        <v>941</v>
      </c>
      <c r="CY593" s="136" t="s">
        <v>941</v>
      </c>
      <c r="CZ593" s="136" t="s">
        <v>941</v>
      </c>
      <c r="DA593" s="136" t="s">
        <v>941</v>
      </c>
      <c r="DB593" s="136" t="s">
        <v>941</v>
      </c>
      <c r="DC593" s="136" t="s">
        <v>941</v>
      </c>
      <c r="DD593" s="136" t="s">
        <v>941</v>
      </c>
      <c r="DE593" s="136" t="s">
        <v>941</v>
      </c>
      <c r="DF593" s="136" t="s">
        <v>941</v>
      </c>
      <c r="DG593" s="136" t="s">
        <v>941</v>
      </c>
      <c r="DH593" s="136" t="s">
        <v>941</v>
      </c>
      <c r="DI593" s="136" t="s">
        <v>941</v>
      </c>
      <c r="DJ593" s="136" t="s">
        <v>1353</v>
      </c>
      <c r="DK593" s="137">
        <v>43123.458807870367</v>
      </c>
      <c r="DL593" s="136" t="s">
        <v>1353</v>
      </c>
      <c r="DM593" s="137">
        <v>43123.458807870367</v>
      </c>
      <c r="DN593" s="133">
        <v>42412.524004629631</v>
      </c>
      <c r="DO593" s="132" t="s">
        <v>1111</v>
      </c>
      <c r="DP593" s="133">
        <v>42412.524004629631</v>
      </c>
    </row>
    <row r="594" spans="1:120" ht="43.5" x14ac:dyDescent="0.35">
      <c r="A594" s="135">
        <v>596</v>
      </c>
      <c r="B594" s="136" t="s">
        <v>13815</v>
      </c>
      <c r="C594" s="135">
        <v>495</v>
      </c>
      <c r="D594" s="135" t="b">
        <v>1</v>
      </c>
      <c r="E594" s="136" t="s">
        <v>941</v>
      </c>
      <c r="F594" s="136" t="s">
        <v>14710</v>
      </c>
      <c r="G594" s="136" t="s">
        <v>1265</v>
      </c>
      <c r="H594" s="136" t="s">
        <v>3871</v>
      </c>
      <c r="I594" s="136" t="s">
        <v>14461</v>
      </c>
      <c r="J594" s="136" t="s">
        <v>14710</v>
      </c>
      <c r="K594" s="136" t="s">
        <v>941</v>
      </c>
      <c r="L594" s="136" t="s">
        <v>3871</v>
      </c>
      <c r="M594" s="136" t="s">
        <v>3872</v>
      </c>
      <c r="N594" s="136" t="s">
        <v>3873</v>
      </c>
      <c r="O594" s="136" t="s">
        <v>14711</v>
      </c>
      <c r="P594" s="136" t="s">
        <v>14712</v>
      </c>
      <c r="Q594" s="136" t="s">
        <v>948</v>
      </c>
      <c r="R594" s="136" t="s">
        <v>948</v>
      </c>
      <c r="S594" s="136" t="s">
        <v>14713</v>
      </c>
      <c r="T594" s="136" t="s">
        <v>14714</v>
      </c>
      <c r="U594" s="136" t="s">
        <v>14715</v>
      </c>
      <c r="V594" s="136" t="s">
        <v>14716</v>
      </c>
      <c r="W594" s="136" t="s">
        <v>14717</v>
      </c>
      <c r="X594" s="136" t="s">
        <v>14718</v>
      </c>
      <c r="Y594" s="136" t="s">
        <v>14719</v>
      </c>
      <c r="Z594" s="136" t="s">
        <v>14720</v>
      </c>
      <c r="AA594" s="136" t="s">
        <v>14721</v>
      </c>
      <c r="AB594" s="136" t="s">
        <v>14722</v>
      </c>
      <c r="AC594" s="136" t="s">
        <v>948</v>
      </c>
      <c r="AD594" s="136" t="s">
        <v>14722</v>
      </c>
      <c r="AE594" s="136" t="s">
        <v>14723</v>
      </c>
      <c r="AF594" s="136" t="s">
        <v>14724</v>
      </c>
      <c r="AG594" s="136" t="s">
        <v>1554</v>
      </c>
      <c r="AH594" s="136" t="s">
        <v>14725</v>
      </c>
      <c r="AI594" s="136" t="s">
        <v>14726</v>
      </c>
      <c r="AJ594" s="136" t="s">
        <v>3631</v>
      </c>
      <c r="AK594" s="136" t="s">
        <v>948</v>
      </c>
      <c r="AL594" s="136" t="s">
        <v>941</v>
      </c>
      <c r="AM594" s="136" t="s">
        <v>14727</v>
      </c>
      <c r="AN594" s="136" t="s">
        <v>941</v>
      </c>
      <c r="AO594" s="136" t="s">
        <v>941</v>
      </c>
      <c r="AP594" s="136" t="s">
        <v>941</v>
      </c>
      <c r="AQ594" s="136" t="s">
        <v>941</v>
      </c>
      <c r="AR594" s="136" t="s">
        <v>941</v>
      </c>
      <c r="AS594" s="136" t="s">
        <v>941</v>
      </c>
      <c r="AT594" s="136" t="s">
        <v>941</v>
      </c>
      <c r="AU594" s="136" t="s">
        <v>941</v>
      </c>
      <c r="AV594" s="136" t="s">
        <v>941</v>
      </c>
      <c r="AW594" s="136" t="s">
        <v>941</v>
      </c>
      <c r="AX594" s="136" t="s">
        <v>941</v>
      </c>
      <c r="AY594" s="136" t="s">
        <v>941</v>
      </c>
      <c r="AZ594" s="136" t="s">
        <v>941</v>
      </c>
      <c r="BA594" s="136" t="s">
        <v>941</v>
      </c>
      <c r="BB594" s="136" t="s">
        <v>941</v>
      </c>
      <c r="BC594" s="136" t="s">
        <v>941</v>
      </c>
      <c r="BD594" s="136" t="s">
        <v>941</v>
      </c>
      <c r="BE594" s="136" t="s">
        <v>941</v>
      </c>
      <c r="BF594" s="136" t="s">
        <v>941</v>
      </c>
      <c r="BG594" s="136" t="s">
        <v>941</v>
      </c>
      <c r="BH594" s="136" t="s">
        <v>941</v>
      </c>
      <c r="BI594" s="136" t="s">
        <v>941</v>
      </c>
      <c r="BJ594" s="136" t="s">
        <v>941</v>
      </c>
      <c r="BK594" s="136" t="s">
        <v>941</v>
      </c>
      <c r="BL594" s="136" t="s">
        <v>941</v>
      </c>
      <c r="BM594" s="136" t="s">
        <v>941</v>
      </c>
      <c r="BN594" s="136" t="s">
        <v>941</v>
      </c>
      <c r="BO594" s="136" t="s">
        <v>941</v>
      </c>
      <c r="BP594" s="136" t="s">
        <v>941</v>
      </c>
      <c r="BQ594" s="136" t="s">
        <v>941</v>
      </c>
      <c r="BR594" s="136" t="s">
        <v>941</v>
      </c>
      <c r="BS594" s="136" t="s">
        <v>941</v>
      </c>
      <c r="BT594" s="136" t="s">
        <v>941</v>
      </c>
      <c r="BU594" s="136" t="s">
        <v>941</v>
      </c>
      <c r="BV594" s="136" t="s">
        <v>941</v>
      </c>
      <c r="BW594" s="136" t="s">
        <v>941</v>
      </c>
      <c r="BX594" s="136" t="s">
        <v>941</v>
      </c>
      <c r="BY594" s="136" t="s">
        <v>941</v>
      </c>
      <c r="BZ594" s="136" t="s">
        <v>941</v>
      </c>
      <c r="CA594" s="136" t="s">
        <v>941</v>
      </c>
      <c r="CB594" s="136" t="s">
        <v>948</v>
      </c>
      <c r="CC594" s="136" t="s">
        <v>948</v>
      </c>
      <c r="CD594" s="136" t="s">
        <v>941</v>
      </c>
      <c r="CE594" s="136" t="s">
        <v>948</v>
      </c>
      <c r="CF594" s="136" t="s">
        <v>941</v>
      </c>
      <c r="CG594" s="136" t="s">
        <v>948</v>
      </c>
      <c r="CH594" s="136" t="s">
        <v>1791</v>
      </c>
      <c r="CI594" s="136" t="s">
        <v>14728</v>
      </c>
      <c r="CJ594" s="136" t="s">
        <v>14729</v>
      </c>
      <c r="CK594" s="136" t="s">
        <v>941</v>
      </c>
      <c r="CL594" s="136" t="s">
        <v>941</v>
      </c>
      <c r="CM594" s="136" t="s">
        <v>14730</v>
      </c>
      <c r="CN594" s="136" t="s">
        <v>14728</v>
      </c>
      <c r="CO594" s="136" t="s">
        <v>540</v>
      </c>
      <c r="CP594" s="136" t="s">
        <v>948</v>
      </c>
      <c r="CQ594" s="136" t="s">
        <v>941</v>
      </c>
      <c r="CR594" s="136" t="s">
        <v>941</v>
      </c>
      <c r="CS594" s="136" t="s">
        <v>941</v>
      </c>
      <c r="CT594" s="136" t="s">
        <v>941</v>
      </c>
      <c r="CU594" s="136" t="s">
        <v>941</v>
      </c>
      <c r="CV594" s="136" t="s">
        <v>941</v>
      </c>
      <c r="CW594" s="136" t="s">
        <v>941</v>
      </c>
      <c r="CX594" s="136" t="s">
        <v>941</v>
      </c>
      <c r="CY594" s="136" t="s">
        <v>941</v>
      </c>
      <c r="CZ594" s="136" t="s">
        <v>941</v>
      </c>
      <c r="DA594" s="136" t="s">
        <v>941</v>
      </c>
      <c r="DB594" s="136" t="s">
        <v>941</v>
      </c>
      <c r="DC594" s="136" t="s">
        <v>941</v>
      </c>
      <c r="DD594" s="136" t="s">
        <v>941</v>
      </c>
      <c r="DE594" s="136" t="s">
        <v>941</v>
      </c>
      <c r="DF594" s="136" t="s">
        <v>941</v>
      </c>
      <c r="DG594" s="136" t="s">
        <v>941</v>
      </c>
      <c r="DH594" s="136" t="s">
        <v>941</v>
      </c>
      <c r="DI594" s="136" t="s">
        <v>941</v>
      </c>
      <c r="DJ594" s="136" t="s">
        <v>1353</v>
      </c>
      <c r="DK594" s="137">
        <v>43123.465069444443</v>
      </c>
      <c r="DL594" s="136" t="s">
        <v>1353</v>
      </c>
      <c r="DM594" s="137">
        <v>43123.465069444443</v>
      </c>
      <c r="DN594" s="133">
        <v>42412.524016203701</v>
      </c>
      <c r="DO594" s="132" t="s">
        <v>1111</v>
      </c>
      <c r="DP594" s="133">
        <v>42412.524016203701</v>
      </c>
    </row>
    <row r="595" spans="1:120" ht="87" x14ac:dyDescent="0.35">
      <c r="A595" s="135">
        <v>597</v>
      </c>
      <c r="B595" s="136" t="s">
        <v>13815</v>
      </c>
      <c r="C595" s="135">
        <v>373</v>
      </c>
      <c r="D595" s="135" t="b">
        <v>1</v>
      </c>
      <c r="E595" s="136" t="s">
        <v>941</v>
      </c>
      <c r="F595" s="136" t="s">
        <v>1207</v>
      </c>
      <c r="G595" s="136" t="s">
        <v>943</v>
      </c>
      <c r="H595" s="136" t="s">
        <v>1208</v>
      </c>
      <c r="I595" s="136" t="s">
        <v>14461</v>
      </c>
      <c r="J595" s="136" t="s">
        <v>1207</v>
      </c>
      <c r="K595" s="136" t="s">
        <v>941</v>
      </c>
      <c r="L595" s="136" t="s">
        <v>1208</v>
      </c>
      <c r="M595" s="136" t="s">
        <v>1209</v>
      </c>
      <c r="N595" s="136" t="s">
        <v>1210</v>
      </c>
      <c r="O595" s="136" t="s">
        <v>14731</v>
      </c>
      <c r="P595" s="136" t="s">
        <v>14732</v>
      </c>
      <c r="Q595" s="136" t="s">
        <v>4472</v>
      </c>
      <c r="R595" s="136" t="s">
        <v>948</v>
      </c>
      <c r="S595" s="136" t="s">
        <v>14733</v>
      </c>
      <c r="T595" s="136" t="s">
        <v>14734</v>
      </c>
      <c r="U595" s="136" t="s">
        <v>14735</v>
      </c>
      <c r="V595" s="136" t="s">
        <v>14736</v>
      </c>
      <c r="W595" s="136" t="s">
        <v>14737</v>
      </c>
      <c r="X595" s="136" t="s">
        <v>14738</v>
      </c>
      <c r="Y595" s="136" t="s">
        <v>14739</v>
      </c>
      <c r="Z595" s="136" t="s">
        <v>14740</v>
      </c>
      <c r="AA595" s="136" t="s">
        <v>14741</v>
      </c>
      <c r="AB595" s="136" t="s">
        <v>14742</v>
      </c>
      <c r="AC595" s="136" t="s">
        <v>948</v>
      </c>
      <c r="AD595" s="136" t="s">
        <v>14742</v>
      </c>
      <c r="AE595" s="136" t="s">
        <v>14743</v>
      </c>
      <c r="AF595" s="136" t="s">
        <v>14744</v>
      </c>
      <c r="AG595" s="136" t="s">
        <v>1452</v>
      </c>
      <c r="AH595" s="136" t="s">
        <v>14745</v>
      </c>
      <c r="AI595" s="136" t="s">
        <v>14746</v>
      </c>
      <c r="AJ595" s="136" t="s">
        <v>3941</v>
      </c>
      <c r="AK595" s="136" t="s">
        <v>948</v>
      </c>
      <c r="AL595" s="136" t="s">
        <v>941</v>
      </c>
      <c r="AM595" s="136" t="s">
        <v>14747</v>
      </c>
      <c r="AN595" s="136" t="s">
        <v>941</v>
      </c>
      <c r="AO595" s="136" t="s">
        <v>941</v>
      </c>
      <c r="AP595" s="136" t="s">
        <v>941</v>
      </c>
      <c r="AQ595" s="136" t="s">
        <v>941</v>
      </c>
      <c r="AR595" s="136" t="s">
        <v>941</v>
      </c>
      <c r="AS595" s="136" t="s">
        <v>941</v>
      </c>
      <c r="AT595" s="136" t="s">
        <v>941</v>
      </c>
      <c r="AU595" s="136" t="s">
        <v>941</v>
      </c>
      <c r="AV595" s="136" t="s">
        <v>941</v>
      </c>
      <c r="AW595" s="136" t="s">
        <v>941</v>
      </c>
      <c r="AX595" s="136" t="s">
        <v>941</v>
      </c>
      <c r="AY595" s="136" t="s">
        <v>941</v>
      </c>
      <c r="AZ595" s="136" t="s">
        <v>941</v>
      </c>
      <c r="BA595" s="136" t="s">
        <v>941</v>
      </c>
      <c r="BB595" s="136" t="s">
        <v>941</v>
      </c>
      <c r="BC595" s="136" t="s">
        <v>941</v>
      </c>
      <c r="BD595" s="136" t="s">
        <v>941</v>
      </c>
      <c r="BE595" s="136" t="s">
        <v>941</v>
      </c>
      <c r="BF595" s="136" t="s">
        <v>941</v>
      </c>
      <c r="BG595" s="136" t="s">
        <v>941</v>
      </c>
      <c r="BH595" s="136" t="s">
        <v>941</v>
      </c>
      <c r="BI595" s="136" t="s">
        <v>941</v>
      </c>
      <c r="BJ595" s="136" t="s">
        <v>941</v>
      </c>
      <c r="BK595" s="136" t="s">
        <v>941</v>
      </c>
      <c r="BL595" s="136" t="s">
        <v>941</v>
      </c>
      <c r="BM595" s="136" t="s">
        <v>941</v>
      </c>
      <c r="BN595" s="136" t="s">
        <v>941</v>
      </c>
      <c r="BO595" s="136" t="s">
        <v>941</v>
      </c>
      <c r="BP595" s="136" t="s">
        <v>941</v>
      </c>
      <c r="BQ595" s="136" t="s">
        <v>941</v>
      </c>
      <c r="BR595" s="136" t="s">
        <v>941</v>
      </c>
      <c r="BS595" s="136" t="s">
        <v>941</v>
      </c>
      <c r="BT595" s="136" t="s">
        <v>941</v>
      </c>
      <c r="BU595" s="136" t="s">
        <v>941</v>
      </c>
      <c r="BV595" s="136" t="s">
        <v>941</v>
      </c>
      <c r="BW595" s="136" t="s">
        <v>941</v>
      </c>
      <c r="BX595" s="136" t="s">
        <v>941</v>
      </c>
      <c r="BY595" s="136" t="s">
        <v>941</v>
      </c>
      <c r="BZ595" s="136" t="s">
        <v>941</v>
      </c>
      <c r="CA595" s="136" t="s">
        <v>941</v>
      </c>
      <c r="CB595" s="136" t="s">
        <v>948</v>
      </c>
      <c r="CC595" s="136" t="s">
        <v>948</v>
      </c>
      <c r="CD595" s="136" t="s">
        <v>941</v>
      </c>
      <c r="CE595" s="136" t="s">
        <v>948</v>
      </c>
      <c r="CF595" s="136" t="s">
        <v>941</v>
      </c>
      <c r="CG595" s="136" t="s">
        <v>948</v>
      </c>
      <c r="CH595" s="136" t="s">
        <v>1227</v>
      </c>
      <c r="CI595" s="136" t="s">
        <v>14748</v>
      </c>
      <c r="CJ595" s="136" t="s">
        <v>941</v>
      </c>
      <c r="CK595" s="136" t="s">
        <v>941</v>
      </c>
      <c r="CL595" s="136" t="s">
        <v>941</v>
      </c>
      <c r="CM595" s="136" t="s">
        <v>14748</v>
      </c>
      <c r="CN595" s="136" t="s">
        <v>14748</v>
      </c>
      <c r="CO595" s="136" t="s">
        <v>4489</v>
      </c>
      <c r="CP595" s="136" t="s">
        <v>948</v>
      </c>
      <c r="CQ595" s="136" t="s">
        <v>941</v>
      </c>
      <c r="CR595" s="136" t="s">
        <v>941</v>
      </c>
      <c r="CS595" s="136" t="s">
        <v>941</v>
      </c>
      <c r="CT595" s="136" t="s">
        <v>941</v>
      </c>
      <c r="CU595" s="136" t="s">
        <v>941</v>
      </c>
      <c r="CV595" s="136" t="s">
        <v>941</v>
      </c>
      <c r="CW595" s="136" t="s">
        <v>941</v>
      </c>
      <c r="CX595" s="136" t="s">
        <v>941</v>
      </c>
      <c r="CY595" s="136" t="s">
        <v>941</v>
      </c>
      <c r="CZ595" s="136" t="s">
        <v>941</v>
      </c>
      <c r="DA595" s="136" t="s">
        <v>941</v>
      </c>
      <c r="DB595" s="136" t="s">
        <v>941</v>
      </c>
      <c r="DC595" s="136" t="s">
        <v>941</v>
      </c>
      <c r="DD595" s="136" t="s">
        <v>941</v>
      </c>
      <c r="DE595" s="136" t="s">
        <v>941</v>
      </c>
      <c r="DF595" s="136" t="s">
        <v>941</v>
      </c>
      <c r="DG595" s="136" t="s">
        <v>941</v>
      </c>
      <c r="DH595" s="136" t="s">
        <v>941</v>
      </c>
      <c r="DI595" s="136" t="s">
        <v>941</v>
      </c>
      <c r="DJ595" s="136" t="s">
        <v>1353</v>
      </c>
      <c r="DK595" s="137">
        <v>43123.489432870374</v>
      </c>
      <c r="DL595" s="136" t="s">
        <v>1353</v>
      </c>
      <c r="DM595" s="137">
        <v>43123.489432870374</v>
      </c>
      <c r="DN595" s="133">
        <v>42412.524027777778</v>
      </c>
      <c r="DO595" s="132" t="s">
        <v>1111</v>
      </c>
      <c r="DP595" s="133">
        <v>42412.524027777778</v>
      </c>
    </row>
    <row r="596" spans="1:120" ht="58" x14ac:dyDescent="0.35">
      <c r="A596" s="135">
        <v>598</v>
      </c>
      <c r="B596" s="136" t="s">
        <v>13815</v>
      </c>
      <c r="C596" s="135">
        <v>101</v>
      </c>
      <c r="D596" s="135" t="b">
        <v>1</v>
      </c>
      <c r="E596" s="136" t="s">
        <v>941</v>
      </c>
      <c r="F596" s="136" t="s">
        <v>2767</v>
      </c>
      <c r="G596" s="136" t="s">
        <v>1243</v>
      </c>
      <c r="H596" s="136" t="s">
        <v>14749</v>
      </c>
      <c r="I596" s="136" t="s">
        <v>14750</v>
      </c>
      <c r="J596" s="136" t="s">
        <v>2767</v>
      </c>
      <c r="K596" s="136" t="s">
        <v>941</v>
      </c>
      <c r="L596" s="136" t="s">
        <v>14749</v>
      </c>
      <c r="M596" s="136" t="s">
        <v>14751</v>
      </c>
      <c r="N596" s="136" t="s">
        <v>2769</v>
      </c>
      <c r="O596" s="136" t="s">
        <v>14752</v>
      </c>
      <c r="P596" s="136" t="s">
        <v>14753</v>
      </c>
      <c r="Q596" s="136" t="s">
        <v>14754</v>
      </c>
      <c r="R596" s="136" t="s">
        <v>948</v>
      </c>
      <c r="S596" s="136" t="s">
        <v>14755</v>
      </c>
      <c r="T596" s="136" t="s">
        <v>14756</v>
      </c>
      <c r="U596" s="136" t="s">
        <v>14757</v>
      </c>
      <c r="V596" s="136" t="s">
        <v>14758</v>
      </c>
      <c r="W596" s="136" t="s">
        <v>2770</v>
      </c>
      <c r="X596" s="136" t="s">
        <v>14759</v>
      </c>
      <c r="Y596" s="136" t="s">
        <v>14760</v>
      </c>
      <c r="Z596" s="136" t="s">
        <v>14761</v>
      </c>
      <c r="AA596" s="136" t="s">
        <v>14762</v>
      </c>
      <c r="AB596" s="136" t="s">
        <v>14763</v>
      </c>
      <c r="AC596" s="136" t="s">
        <v>948</v>
      </c>
      <c r="AD596" s="136" t="s">
        <v>14763</v>
      </c>
      <c r="AE596" s="136" t="s">
        <v>14764</v>
      </c>
      <c r="AF596" s="136" t="s">
        <v>14765</v>
      </c>
      <c r="AG596" s="136" t="s">
        <v>2655</v>
      </c>
      <c r="AH596" s="136" t="s">
        <v>14766</v>
      </c>
      <c r="AI596" s="136" t="s">
        <v>948</v>
      </c>
      <c r="AJ596" s="136" t="s">
        <v>1466</v>
      </c>
      <c r="AK596" s="136" t="s">
        <v>948</v>
      </c>
      <c r="AL596" s="136" t="s">
        <v>604</v>
      </c>
      <c r="AM596" s="136" t="s">
        <v>14767</v>
      </c>
      <c r="AN596" s="136" t="s">
        <v>941</v>
      </c>
      <c r="AO596" s="136" t="s">
        <v>941</v>
      </c>
      <c r="AP596" s="136" t="s">
        <v>941</v>
      </c>
      <c r="AQ596" s="136" t="s">
        <v>941</v>
      </c>
      <c r="AR596" s="136" t="s">
        <v>941</v>
      </c>
      <c r="AS596" s="136" t="s">
        <v>941</v>
      </c>
      <c r="AT596" s="136" t="s">
        <v>941</v>
      </c>
      <c r="AU596" s="136" t="s">
        <v>941</v>
      </c>
      <c r="AV596" s="136" t="s">
        <v>941</v>
      </c>
      <c r="AW596" s="136" t="s">
        <v>941</v>
      </c>
      <c r="AX596" s="136" t="s">
        <v>941</v>
      </c>
      <c r="AY596" s="136" t="s">
        <v>941</v>
      </c>
      <c r="AZ596" s="136" t="s">
        <v>941</v>
      </c>
      <c r="BA596" s="136" t="s">
        <v>941</v>
      </c>
      <c r="BB596" s="136" t="s">
        <v>941</v>
      </c>
      <c r="BC596" s="136" t="s">
        <v>941</v>
      </c>
      <c r="BD596" s="136" t="s">
        <v>941</v>
      </c>
      <c r="BE596" s="136" t="s">
        <v>941</v>
      </c>
      <c r="BF596" s="136" t="s">
        <v>941</v>
      </c>
      <c r="BG596" s="136" t="s">
        <v>941</v>
      </c>
      <c r="BH596" s="136" t="s">
        <v>941</v>
      </c>
      <c r="BI596" s="136" t="s">
        <v>941</v>
      </c>
      <c r="BJ596" s="136" t="s">
        <v>941</v>
      </c>
      <c r="BK596" s="136" t="s">
        <v>941</v>
      </c>
      <c r="BL596" s="136" t="s">
        <v>941</v>
      </c>
      <c r="BM596" s="136" t="s">
        <v>941</v>
      </c>
      <c r="BN596" s="136" t="s">
        <v>941</v>
      </c>
      <c r="BO596" s="136" t="s">
        <v>941</v>
      </c>
      <c r="BP596" s="136" t="s">
        <v>941</v>
      </c>
      <c r="BQ596" s="136" t="s">
        <v>941</v>
      </c>
      <c r="BR596" s="136" t="s">
        <v>941</v>
      </c>
      <c r="BS596" s="136" t="s">
        <v>941</v>
      </c>
      <c r="BT596" s="136" t="s">
        <v>941</v>
      </c>
      <c r="BU596" s="136" t="s">
        <v>941</v>
      </c>
      <c r="BV596" s="136" t="s">
        <v>941</v>
      </c>
      <c r="BW596" s="136" t="s">
        <v>941</v>
      </c>
      <c r="BX596" s="136" t="s">
        <v>941</v>
      </c>
      <c r="BY596" s="136" t="s">
        <v>941</v>
      </c>
      <c r="BZ596" s="136" t="s">
        <v>941</v>
      </c>
      <c r="CA596" s="136" t="s">
        <v>941</v>
      </c>
      <c r="CB596" s="136" t="s">
        <v>948</v>
      </c>
      <c r="CC596" s="136" t="s">
        <v>948</v>
      </c>
      <c r="CD596" s="136" t="s">
        <v>941</v>
      </c>
      <c r="CE596" s="136" t="s">
        <v>948</v>
      </c>
      <c r="CF596" s="136" t="s">
        <v>941</v>
      </c>
      <c r="CG596" s="136" t="s">
        <v>948</v>
      </c>
      <c r="CH596" s="136" t="s">
        <v>948</v>
      </c>
      <c r="CI596" s="136" t="s">
        <v>941</v>
      </c>
      <c r="CJ596" s="136" t="s">
        <v>941</v>
      </c>
      <c r="CK596" s="136" t="s">
        <v>941</v>
      </c>
      <c r="CL596" s="136" t="s">
        <v>941</v>
      </c>
      <c r="CM596" s="136" t="s">
        <v>941</v>
      </c>
      <c r="CN596" s="136" t="s">
        <v>948</v>
      </c>
      <c r="CO596" s="136" t="s">
        <v>540</v>
      </c>
      <c r="CP596" s="136" t="s">
        <v>948</v>
      </c>
      <c r="CQ596" s="136" t="s">
        <v>941</v>
      </c>
      <c r="CR596" s="136" t="s">
        <v>941</v>
      </c>
      <c r="CS596" s="136" t="s">
        <v>941</v>
      </c>
      <c r="CT596" s="136" t="s">
        <v>941</v>
      </c>
      <c r="CU596" s="136" t="s">
        <v>941</v>
      </c>
      <c r="CV596" s="136" t="s">
        <v>941</v>
      </c>
      <c r="CW596" s="136" t="s">
        <v>941</v>
      </c>
      <c r="CX596" s="136" t="s">
        <v>941</v>
      </c>
      <c r="CY596" s="136" t="s">
        <v>941</v>
      </c>
      <c r="CZ596" s="136" t="s">
        <v>941</v>
      </c>
      <c r="DA596" s="136" t="s">
        <v>941</v>
      </c>
      <c r="DB596" s="136" t="s">
        <v>941</v>
      </c>
      <c r="DC596" s="136" t="s">
        <v>941</v>
      </c>
      <c r="DD596" s="136" t="s">
        <v>941</v>
      </c>
      <c r="DE596" s="136" t="s">
        <v>941</v>
      </c>
      <c r="DF596" s="136" t="s">
        <v>941</v>
      </c>
      <c r="DG596" s="136" t="s">
        <v>941</v>
      </c>
      <c r="DH596" s="136" t="s">
        <v>941</v>
      </c>
      <c r="DI596" s="136" t="s">
        <v>941</v>
      </c>
      <c r="DJ596" s="136" t="s">
        <v>1692</v>
      </c>
      <c r="DK596" s="137">
        <v>43123.508877314816</v>
      </c>
      <c r="DL596" s="136" t="s">
        <v>1692</v>
      </c>
      <c r="DM596" s="137">
        <v>43123.508877314816</v>
      </c>
      <c r="DN596" s="133">
        <v>42412.524050925924</v>
      </c>
      <c r="DO596" s="132" t="s">
        <v>1111</v>
      </c>
      <c r="DP596" s="133">
        <v>42412.524050925924</v>
      </c>
    </row>
    <row r="597" spans="1:120" ht="43.5" x14ac:dyDescent="0.35">
      <c r="A597" s="135">
        <v>599</v>
      </c>
      <c r="B597" s="136" t="s">
        <v>13815</v>
      </c>
      <c r="C597" s="135">
        <v>36</v>
      </c>
      <c r="D597" s="135" t="b">
        <v>1</v>
      </c>
      <c r="E597" s="136" t="s">
        <v>1196</v>
      </c>
      <c r="F597" s="136" t="s">
        <v>1437</v>
      </c>
      <c r="G597" s="136" t="s">
        <v>1064</v>
      </c>
      <c r="H597" s="136" t="s">
        <v>1438</v>
      </c>
      <c r="I597" s="136" t="s">
        <v>14768</v>
      </c>
      <c r="J597" s="136" t="s">
        <v>1439</v>
      </c>
      <c r="K597" s="136" t="s">
        <v>941</v>
      </c>
      <c r="L597" s="136" t="s">
        <v>1440</v>
      </c>
      <c r="M597" s="136" t="s">
        <v>1441</v>
      </c>
      <c r="N597" s="136" t="s">
        <v>1442</v>
      </c>
      <c r="O597" s="136" t="s">
        <v>14769</v>
      </c>
      <c r="P597" s="136" t="s">
        <v>14770</v>
      </c>
      <c r="Q597" s="136" t="s">
        <v>14771</v>
      </c>
      <c r="R597" s="136" t="s">
        <v>14772</v>
      </c>
      <c r="S597" s="136" t="s">
        <v>14773</v>
      </c>
      <c r="T597" s="136" t="s">
        <v>14774</v>
      </c>
      <c r="U597" s="136" t="s">
        <v>14775</v>
      </c>
      <c r="V597" s="136" t="s">
        <v>948</v>
      </c>
      <c r="W597" s="136" t="s">
        <v>948</v>
      </c>
      <c r="X597" s="136" t="s">
        <v>948</v>
      </c>
      <c r="Y597" s="136" t="s">
        <v>14776</v>
      </c>
      <c r="Z597" s="136" t="s">
        <v>14777</v>
      </c>
      <c r="AA597" s="136" t="s">
        <v>14778</v>
      </c>
      <c r="AB597" s="136" t="s">
        <v>14779</v>
      </c>
      <c r="AC597" s="136" t="s">
        <v>14780</v>
      </c>
      <c r="AD597" s="136" t="s">
        <v>14781</v>
      </c>
      <c r="AE597" s="136" t="s">
        <v>14782</v>
      </c>
      <c r="AF597" s="136" t="s">
        <v>14783</v>
      </c>
      <c r="AG597" s="136" t="s">
        <v>1554</v>
      </c>
      <c r="AH597" s="136" t="s">
        <v>14784</v>
      </c>
      <c r="AI597" s="136" t="s">
        <v>14785</v>
      </c>
      <c r="AJ597" s="136" t="s">
        <v>948</v>
      </c>
      <c r="AK597" s="136" t="s">
        <v>14786</v>
      </c>
      <c r="AL597" s="136" t="s">
        <v>941</v>
      </c>
      <c r="AM597" s="136" t="s">
        <v>14787</v>
      </c>
      <c r="AN597" s="136" t="s">
        <v>14769</v>
      </c>
      <c r="AO597" s="136" t="s">
        <v>14770</v>
      </c>
      <c r="AP597" s="136" t="s">
        <v>14771</v>
      </c>
      <c r="AQ597" s="136" t="s">
        <v>14772</v>
      </c>
      <c r="AR597" s="136" t="s">
        <v>14773</v>
      </c>
      <c r="AS597" s="136" t="s">
        <v>14774</v>
      </c>
      <c r="AT597" s="136" t="s">
        <v>14775</v>
      </c>
      <c r="AU597" s="136" t="s">
        <v>941</v>
      </c>
      <c r="AV597" s="136" t="s">
        <v>941</v>
      </c>
      <c r="AW597" s="136" t="s">
        <v>941</v>
      </c>
      <c r="AX597" s="136" t="s">
        <v>14776</v>
      </c>
      <c r="AY597" s="136" t="s">
        <v>14777</v>
      </c>
      <c r="AZ597" s="136" t="s">
        <v>14778</v>
      </c>
      <c r="BA597" s="136" t="s">
        <v>14779</v>
      </c>
      <c r="BB597" s="136" t="s">
        <v>14780</v>
      </c>
      <c r="BC597" s="136" t="s">
        <v>14781</v>
      </c>
      <c r="BD597" s="136" t="s">
        <v>14782</v>
      </c>
      <c r="BE597" s="136" t="s">
        <v>14783</v>
      </c>
      <c r="BF597" s="136" t="s">
        <v>948</v>
      </c>
      <c r="BG597" s="136" t="s">
        <v>948</v>
      </c>
      <c r="BH597" s="136" t="s">
        <v>948</v>
      </c>
      <c r="BI597" s="136" t="s">
        <v>948</v>
      </c>
      <c r="BJ597" s="136" t="s">
        <v>948</v>
      </c>
      <c r="BK597" s="136" t="s">
        <v>1616</v>
      </c>
      <c r="BL597" s="136" t="s">
        <v>941</v>
      </c>
      <c r="BM597" s="136" t="s">
        <v>941</v>
      </c>
      <c r="BN597" s="136" t="s">
        <v>941</v>
      </c>
      <c r="BO597" s="136" t="s">
        <v>941</v>
      </c>
      <c r="BP597" s="136" t="s">
        <v>941</v>
      </c>
      <c r="BQ597" s="136" t="s">
        <v>941</v>
      </c>
      <c r="BR597" s="136" t="s">
        <v>941</v>
      </c>
      <c r="BS597" s="136" t="s">
        <v>941</v>
      </c>
      <c r="BT597" s="136" t="s">
        <v>941</v>
      </c>
      <c r="BU597" s="136" t="s">
        <v>941</v>
      </c>
      <c r="BV597" s="136" t="s">
        <v>941</v>
      </c>
      <c r="BW597" s="136" t="s">
        <v>941</v>
      </c>
      <c r="BX597" s="136" t="s">
        <v>941</v>
      </c>
      <c r="BY597" s="136" t="s">
        <v>941</v>
      </c>
      <c r="BZ597" s="136" t="s">
        <v>941</v>
      </c>
      <c r="CA597" s="136" t="s">
        <v>941</v>
      </c>
      <c r="CB597" s="136" t="s">
        <v>1616</v>
      </c>
      <c r="CC597" s="136" t="s">
        <v>948</v>
      </c>
      <c r="CD597" s="136" t="s">
        <v>941</v>
      </c>
      <c r="CE597" s="136" t="s">
        <v>948</v>
      </c>
      <c r="CF597" s="136" t="s">
        <v>941</v>
      </c>
      <c r="CG597" s="136" t="s">
        <v>948</v>
      </c>
      <c r="CH597" s="136" t="s">
        <v>948</v>
      </c>
      <c r="CI597" s="136" t="s">
        <v>941</v>
      </c>
      <c r="CJ597" s="136" t="s">
        <v>941</v>
      </c>
      <c r="CK597" s="136" t="s">
        <v>941</v>
      </c>
      <c r="CL597" s="136" t="s">
        <v>941</v>
      </c>
      <c r="CM597" s="136" t="s">
        <v>941</v>
      </c>
      <c r="CN597" s="136" t="s">
        <v>948</v>
      </c>
      <c r="CO597" s="136" t="s">
        <v>540</v>
      </c>
      <c r="CP597" s="136" t="s">
        <v>948</v>
      </c>
      <c r="CQ597" s="136" t="s">
        <v>941</v>
      </c>
      <c r="CR597" s="136" t="s">
        <v>941</v>
      </c>
      <c r="CS597" s="136" t="s">
        <v>941</v>
      </c>
      <c r="CT597" s="136" t="s">
        <v>941</v>
      </c>
      <c r="CU597" s="136" t="s">
        <v>941</v>
      </c>
      <c r="CV597" s="136" t="s">
        <v>941</v>
      </c>
      <c r="CW597" s="136" t="s">
        <v>941</v>
      </c>
      <c r="CX597" s="136" t="s">
        <v>941</v>
      </c>
      <c r="CY597" s="136" t="s">
        <v>941</v>
      </c>
      <c r="CZ597" s="136" t="s">
        <v>941</v>
      </c>
      <c r="DA597" s="136" t="s">
        <v>941</v>
      </c>
      <c r="DB597" s="136" t="s">
        <v>941</v>
      </c>
      <c r="DC597" s="136" t="s">
        <v>941</v>
      </c>
      <c r="DD597" s="136" t="s">
        <v>941</v>
      </c>
      <c r="DE597" s="136" t="s">
        <v>941</v>
      </c>
      <c r="DF597" s="136" t="s">
        <v>941</v>
      </c>
      <c r="DG597" s="136" t="s">
        <v>941</v>
      </c>
      <c r="DH597" s="136" t="s">
        <v>941</v>
      </c>
      <c r="DI597" s="136" t="s">
        <v>941</v>
      </c>
      <c r="DJ597" s="136" t="s">
        <v>1353</v>
      </c>
      <c r="DK597" s="137">
        <v>43123.548495370371</v>
      </c>
      <c r="DL597" s="136" t="s">
        <v>3551</v>
      </c>
      <c r="DM597" s="137">
        <v>43133.546099537038</v>
      </c>
      <c r="DN597" s="133">
        <v>42412.524074074077</v>
      </c>
      <c r="DO597" s="132" t="s">
        <v>1111</v>
      </c>
      <c r="DP597" s="133">
        <v>42412.524074074077</v>
      </c>
    </row>
    <row r="598" spans="1:120" ht="58" x14ac:dyDescent="0.35">
      <c r="A598" s="135">
        <v>600</v>
      </c>
      <c r="B598" s="136" t="s">
        <v>13815</v>
      </c>
      <c r="C598" s="135">
        <v>464</v>
      </c>
      <c r="D598" s="135" t="b">
        <v>1</v>
      </c>
      <c r="E598" s="136" t="s">
        <v>1196</v>
      </c>
      <c r="F598" s="136" t="s">
        <v>6175</v>
      </c>
      <c r="G598" s="136" t="s">
        <v>6176</v>
      </c>
      <c r="H598" s="136" t="s">
        <v>14788</v>
      </c>
      <c r="I598" s="136" t="s">
        <v>941</v>
      </c>
      <c r="J598" s="136" t="s">
        <v>6175</v>
      </c>
      <c r="K598" s="136" t="s">
        <v>941</v>
      </c>
      <c r="L598" s="136" t="s">
        <v>14788</v>
      </c>
      <c r="M598" s="136" t="s">
        <v>941</v>
      </c>
      <c r="N598" s="136" t="s">
        <v>4276</v>
      </c>
      <c r="O598" s="136" t="s">
        <v>14789</v>
      </c>
      <c r="P598" s="136" t="s">
        <v>948</v>
      </c>
      <c r="Q598" s="136" t="s">
        <v>948</v>
      </c>
      <c r="R598" s="136" t="s">
        <v>948</v>
      </c>
      <c r="S598" s="136" t="s">
        <v>14789</v>
      </c>
      <c r="T598" s="136" t="s">
        <v>14790</v>
      </c>
      <c r="U598" s="136" t="s">
        <v>14791</v>
      </c>
      <c r="V598" s="136" t="s">
        <v>6182</v>
      </c>
      <c r="W598" s="136" t="s">
        <v>14792</v>
      </c>
      <c r="X598" s="136" t="s">
        <v>14793</v>
      </c>
      <c r="Y598" s="136" t="s">
        <v>14794</v>
      </c>
      <c r="Z598" s="136" t="s">
        <v>14795</v>
      </c>
      <c r="AA598" s="136" t="s">
        <v>948</v>
      </c>
      <c r="AB598" s="136" t="s">
        <v>14796</v>
      </c>
      <c r="AC598" s="136" t="s">
        <v>948</v>
      </c>
      <c r="AD598" s="136" t="s">
        <v>14796</v>
      </c>
      <c r="AE598" s="136" t="s">
        <v>14797</v>
      </c>
      <c r="AF598" s="136" t="s">
        <v>14798</v>
      </c>
      <c r="AG598" s="136" t="s">
        <v>1715</v>
      </c>
      <c r="AH598" s="136" t="s">
        <v>14799</v>
      </c>
      <c r="AI598" s="136" t="s">
        <v>14800</v>
      </c>
      <c r="AJ598" s="136" t="s">
        <v>1395</v>
      </c>
      <c r="AK598" s="136" t="s">
        <v>948</v>
      </c>
      <c r="AL598" s="136" t="s">
        <v>4779</v>
      </c>
      <c r="AM598" s="136" t="s">
        <v>14801</v>
      </c>
      <c r="AN598" s="136" t="s">
        <v>941</v>
      </c>
      <c r="AO598" s="136" t="s">
        <v>941</v>
      </c>
      <c r="AP598" s="136" t="s">
        <v>941</v>
      </c>
      <c r="AQ598" s="136" t="s">
        <v>941</v>
      </c>
      <c r="AR598" s="136" t="s">
        <v>941</v>
      </c>
      <c r="AS598" s="136" t="s">
        <v>941</v>
      </c>
      <c r="AT598" s="136" t="s">
        <v>941</v>
      </c>
      <c r="AU598" s="136" t="s">
        <v>941</v>
      </c>
      <c r="AV598" s="136" t="s">
        <v>941</v>
      </c>
      <c r="AW598" s="136" t="s">
        <v>941</v>
      </c>
      <c r="AX598" s="136" t="s">
        <v>941</v>
      </c>
      <c r="AY598" s="136" t="s">
        <v>941</v>
      </c>
      <c r="AZ598" s="136" t="s">
        <v>941</v>
      </c>
      <c r="BA598" s="136" t="s">
        <v>941</v>
      </c>
      <c r="BB598" s="136" t="s">
        <v>941</v>
      </c>
      <c r="BC598" s="136" t="s">
        <v>941</v>
      </c>
      <c r="BD598" s="136" t="s">
        <v>941</v>
      </c>
      <c r="BE598" s="136" t="s">
        <v>941</v>
      </c>
      <c r="BF598" s="136" t="s">
        <v>941</v>
      </c>
      <c r="BG598" s="136" t="s">
        <v>941</v>
      </c>
      <c r="BH598" s="136" t="s">
        <v>941</v>
      </c>
      <c r="BI598" s="136" t="s">
        <v>941</v>
      </c>
      <c r="BJ598" s="136" t="s">
        <v>941</v>
      </c>
      <c r="BK598" s="136" t="s">
        <v>941</v>
      </c>
      <c r="BL598" s="136" t="s">
        <v>941</v>
      </c>
      <c r="BM598" s="136" t="s">
        <v>941</v>
      </c>
      <c r="BN598" s="136" t="s">
        <v>941</v>
      </c>
      <c r="BO598" s="136" t="s">
        <v>941</v>
      </c>
      <c r="BP598" s="136" t="s">
        <v>941</v>
      </c>
      <c r="BQ598" s="136" t="s">
        <v>941</v>
      </c>
      <c r="BR598" s="136" t="s">
        <v>941</v>
      </c>
      <c r="BS598" s="136" t="s">
        <v>941</v>
      </c>
      <c r="BT598" s="136" t="s">
        <v>941</v>
      </c>
      <c r="BU598" s="136" t="s">
        <v>941</v>
      </c>
      <c r="BV598" s="136" t="s">
        <v>941</v>
      </c>
      <c r="BW598" s="136" t="s">
        <v>941</v>
      </c>
      <c r="BX598" s="136" t="s">
        <v>941</v>
      </c>
      <c r="BY598" s="136" t="s">
        <v>941</v>
      </c>
      <c r="BZ598" s="136" t="s">
        <v>941</v>
      </c>
      <c r="CA598" s="136" t="s">
        <v>941</v>
      </c>
      <c r="CB598" s="136" t="s">
        <v>948</v>
      </c>
      <c r="CC598" s="136" t="s">
        <v>948</v>
      </c>
      <c r="CD598" s="136" t="s">
        <v>941</v>
      </c>
      <c r="CE598" s="136" t="s">
        <v>948</v>
      </c>
      <c r="CF598" s="136" t="s">
        <v>941</v>
      </c>
      <c r="CG598" s="136" t="s">
        <v>948</v>
      </c>
      <c r="CH598" s="136" t="s">
        <v>948</v>
      </c>
      <c r="CI598" s="136" t="s">
        <v>941</v>
      </c>
      <c r="CJ598" s="136" t="s">
        <v>941</v>
      </c>
      <c r="CK598" s="136" t="s">
        <v>941</v>
      </c>
      <c r="CL598" s="136" t="s">
        <v>941</v>
      </c>
      <c r="CM598" s="136" t="s">
        <v>941</v>
      </c>
      <c r="CN598" s="136" t="s">
        <v>948</v>
      </c>
      <c r="CO598" s="136" t="s">
        <v>540</v>
      </c>
      <c r="CP598" s="136" t="s">
        <v>948</v>
      </c>
      <c r="CQ598" s="136" t="s">
        <v>941</v>
      </c>
      <c r="CR598" s="136" t="s">
        <v>941</v>
      </c>
      <c r="CS598" s="136" t="s">
        <v>941</v>
      </c>
      <c r="CT598" s="136" t="s">
        <v>941</v>
      </c>
      <c r="CU598" s="136" t="s">
        <v>941</v>
      </c>
      <c r="CV598" s="136" t="s">
        <v>941</v>
      </c>
      <c r="CW598" s="136" t="s">
        <v>941</v>
      </c>
      <c r="CX598" s="136" t="s">
        <v>941</v>
      </c>
      <c r="CY598" s="136" t="s">
        <v>941</v>
      </c>
      <c r="CZ598" s="136" t="s">
        <v>941</v>
      </c>
      <c r="DA598" s="136" t="s">
        <v>941</v>
      </c>
      <c r="DB598" s="136" t="s">
        <v>941</v>
      </c>
      <c r="DC598" s="136" t="s">
        <v>941</v>
      </c>
      <c r="DD598" s="136" t="s">
        <v>941</v>
      </c>
      <c r="DE598" s="136" t="s">
        <v>941</v>
      </c>
      <c r="DF598" s="136" t="s">
        <v>941</v>
      </c>
      <c r="DG598" s="136" t="s">
        <v>941</v>
      </c>
      <c r="DH598" s="136" t="s">
        <v>941</v>
      </c>
      <c r="DI598" s="136" t="s">
        <v>941</v>
      </c>
      <c r="DJ598" s="136" t="s">
        <v>1692</v>
      </c>
      <c r="DK598" s="137">
        <v>43123.5784375</v>
      </c>
      <c r="DL598" s="136" t="s">
        <v>1692</v>
      </c>
      <c r="DM598" s="137">
        <v>43123.5784375</v>
      </c>
      <c r="DN598" s="133">
        <v>42412.524085648147</v>
      </c>
      <c r="DO598" s="132" t="s">
        <v>1111</v>
      </c>
      <c r="DP598" s="133">
        <v>42412.524085648147</v>
      </c>
    </row>
    <row r="599" spans="1:120" ht="43.5" x14ac:dyDescent="0.35">
      <c r="A599" s="135">
        <v>601</v>
      </c>
      <c r="B599" s="136" t="s">
        <v>13815</v>
      </c>
      <c r="C599" s="135">
        <v>404</v>
      </c>
      <c r="D599" s="135" t="b">
        <v>1</v>
      </c>
      <c r="E599" s="136" t="s">
        <v>941</v>
      </c>
      <c r="F599" s="136" t="s">
        <v>1431</v>
      </c>
      <c r="G599" s="136" t="s">
        <v>1135</v>
      </c>
      <c r="H599" s="136" t="s">
        <v>1432</v>
      </c>
      <c r="I599" s="136" t="s">
        <v>14750</v>
      </c>
      <c r="J599" s="136" t="s">
        <v>3423</v>
      </c>
      <c r="K599" s="136" t="s">
        <v>941</v>
      </c>
      <c r="L599" s="136" t="s">
        <v>1432</v>
      </c>
      <c r="M599" s="136" t="s">
        <v>1433</v>
      </c>
      <c r="N599" s="136" t="s">
        <v>14802</v>
      </c>
      <c r="O599" s="136" t="s">
        <v>14803</v>
      </c>
      <c r="P599" s="136" t="s">
        <v>14804</v>
      </c>
      <c r="Q599" s="136" t="s">
        <v>14805</v>
      </c>
      <c r="R599" s="136" t="s">
        <v>948</v>
      </c>
      <c r="S599" s="136" t="s">
        <v>14806</v>
      </c>
      <c r="T599" s="136" t="s">
        <v>14807</v>
      </c>
      <c r="U599" s="136" t="s">
        <v>14808</v>
      </c>
      <c r="V599" s="136" t="s">
        <v>14809</v>
      </c>
      <c r="W599" s="136" t="s">
        <v>14810</v>
      </c>
      <c r="X599" s="136" t="s">
        <v>14811</v>
      </c>
      <c r="Y599" s="136" t="s">
        <v>14812</v>
      </c>
      <c r="Z599" s="136" t="s">
        <v>14813</v>
      </c>
      <c r="AA599" s="136" t="s">
        <v>14814</v>
      </c>
      <c r="AB599" s="136" t="s">
        <v>14815</v>
      </c>
      <c r="AC599" s="136" t="s">
        <v>14816</v>
      </c>
      <c r="AD599" s="136" t="s">
        <v>14817</v>
      </c>
      <c r="AE599" s="136" t="s">
        <v>14818</v>
      </c>
      <c r="AF599" s="136" t="s">
        <v>14819</v>
      </c>
      <c r="AG599" s="136" t="s">
        <v>1366</v>
      </c>
      <c r="AH599" s="136" t="s">
        <v>14820</v>
      </c>
      <c r="AI599" s="136" t="s">
        <v>14821</v>
      </c>
      <c r="AJ599" s="136" t="s">
        <v>2071</v>
      </c>
      <c r="AK599" s="136" t="s">
        <v>948</v>
      </c>
      <c r="AL599" s="136" t="s">
        <v>604</v>
      </c>
      <c r="AM599" s="136" t="s">
        <v>14822</v>
      </c>
      <c r="AN599" s="136" t="s">
        <v>941</v>
      </c>
      <c r="AO599" s="136" t="s">
        <v>941</v>
      </c>
      <c r="AP599" s="136" t="s">
        <v>941</v>
      </c>
      <c r="AQ599" s="136" t="s">
        <v>941</v>
      </c>
      <c r="AR599" s="136" t="s">
        <v>941</v>
      </c>
      <c r="AS599" s="136" t="s">
        <v>941</v>
      </c>
      <c r="AT599" s="136" t="s">
        <v>941</v>
      </c>
      <c r="AU599" s="136" t="s">
        <v>941</v>
      </c>
      <c r="AV599" s="136" t="s">
        <v>941</v>
      </c>
      <c r="AW599" s="136" t="s">
        <v>941</v>
      </c>
      <c r="AX599" s="136" t="s">
        <v>941</v>
      </c>
      <c r="AY599" s="136" t="s">
        <v>941</v>
      </c>
      <c r="AZ599" s="136" t="s">
        <v>941</v>
      </c>
      <c r="BA599" s="136" t="s">
        <v>941</v>
      </c>
      <c r="BB599" s="136" t="s">
        <v>941</v>
      </c>
      <c r="BC599" s="136" t="s">
        <v>941</v>
      </c>
      <c r="BD599" s="136" t="s">
        <v>941</v>
      </c>
      <c r="BE599" s="136" t="s">
        <v>941</v>
      </c>
      <c r="BF599" s="136" t="s">
        <v>941</v>
      </c>
      <c r="BG599" s="136" t="s">
        <v>941</v>
      </c>
      <c r="BH599" s="136" t="s">
        <v>941</v>
      </c>
      <c r="BI599" s="136" t="s">
        <v>941</v>
      </c>
      <c r="BJ599" s="136" t="s">
        <v>941</v>
      </c>
      <c r="BK599" s="136" t="s">
        <v>941</v>
      </c>
      <c r="BL599" s="136" t="s">
        <v>941</v>
      </c>
      <c r="BM599" s="136" t="s">
        <v>941</v>
      </c>
      <c r="BN599" s="136" t="s">
        <v>941</v>
      </c>
      <c r="BO599" s="136" t="s">
        <v>941</v>
      </c>
      <c r="BP599" s="136" t="s">
        <v>941</v>
      </c>
      <c r="BQ599" s="136" t="s">
        <v>941</v>
      </c>
      <c r="BR599" s="136" t="s">
        <v>941</v>
      </c>
      <c r="BS599" s="136" t="s">
        <v>941</v>
      </c>
      <c r="BT599" s="136" t="s">
        <v>941</v>
      </c>
      <c r="BU599" s="136" t="s">
        <v>941</v>
      </c>
      <c r="BV599" s="136" t="s">
        <v>941</v>
      </c>
      <c r="BW599" s="136" t="s">
        <v>941</v>
      </c>
      <c r="BX599" s="136" t="s">
        <v>941</v>
      </c>
      <c r="BY599" s="136" t="s">
        <v>941</v>
      </c>
      <c r="BZ599" s="136" t="s">
        <v>941</v>
      </c>
      <c r="CA599" s="136" t="s">
        <v>941</v>
      </c>
      <c r="CB599" s="136" t="s">
        <v>948</v>
      </c>
      <c r="CC599" s="136" t="s">
        <v>948</v>
      </c>
      <c r="CD599" s="136" t="s">
        <v>941</v>
      </c>
      <c r="CE599" s="136" t="s">
        <v>948</v>
      </c>
      <c r="CF599" s="136" t="s">
        <v>941</v>
      </c>
      <c r="CG599" s="136" t="s">
        <v>948</v>
      </c>
      <c r="CH599" s="136" t="s">
        <v>948</v>
      </c>
      <c r="CI599" s="136" t="s">
        <v>941</v>
      </c>
      <c r="CJ599" s="136" t="s">
        <v>941</v>
      </c>
      <c r="CK599" s="136" t="s">
        <v>941</v>
      </c>
      <c r="CL599" s="136" t="s">
        <v>941</v>
      </c>
      <c r="CM599" s="136" t="s">
        <v>941</v>
      </c>
      <c r="CN599" s="136" t="s">
        <v>948</v>
      </c>
      <c r="CO599" s="136" t="s">
        <v>540</v>
      </c>
      <c r="CP599" s="136" t="s">
        <v>948</v>
      </c>
      <c r="CQ599" s="136" t="s">
        <v>941</v>
      </c>
      <c r="CR599" s="136" t="s">
        <v>941</v>
      </c>
      <c r="CS599" s="136" t="s">
        <v>941</v>
      </c>
      <c r="CT599" s="136" t="s">
        <v>941</v>
      </c>
      <c r="CU599" s="136" t="s">
        <v>941</v>
      </c>
      <c r="CV599" s="136" t="s">
        <v>941</v>
      </c>
      <c r="CW599" s="136" t="s">
        <v>941</v>
      </c>
      <c r="CX599" s="136" t="s">
        <v>941</v>
      </c>
      <c r="CY599" s="136" t="s">
        <v>941</v>
      </c>
      <c r="CZ599" s="136" t="s">
        <v>941</v>
      </c>
      <c r="DA599" s="136" t="s">
        <v>941</v>
      </c>
      <c r="DB599" s="136" t="s">
        <v>941</v>
      </c>
      <c r="DC599" s="136" t="s">
        <v>941</v>
      </c>
      <c r="DD599" s="136" t="s">
        <v>941</v>
      </c>
      <c r="DE599" s="136" t="s">
        <v>941</v>
      </c>
      <c r="DF599" s="136" t="s">
        <v>941</v>
      </c>
      <c r="DG599" s="136" t="s">
        <v>941</v>
      </c>
      <c r="DH599" s="136" t="s">
        <v>941</v>
      </c>
      <c r="DI599" s="136" t="s">
        <v>941</v>
      </c>
      <c r="DJ599" s="136" t="s">
        <v>1692</v>
      </c>
      <c r="DK599" s="137">
        <v>43123.585775462961</v>
      </c>
      <c r="DL599" s="136" t="s">
        <v>1692</v>
      </c>
      <c r="DM599" s="137">
        <v>43123.585775462961</v>
      </c>
      <c r="DN599" s="133">
        <v>42412.524097222224</v>
      </c>
      <c r="DO599" s="132" t="s">
        <v>1111</v>
      </c>
      <c r="DP599" s="133">
        <v>42412.524097222224</v>
      </c>
    </row>
    <row r="600" spans="1:120" ht="43.5" x14ac:dyDescent="0.35">
      <c r="A600" s="135">
        <v>602</v>
      </c>
      <c r="B600" s="136" t="s">
        <v>13815</v>
      </c>
      <c r="C600" s="135">
        <v>329</v>
      </c>
      <c r="D600" s="135" t="b">
        <v>1</v>
      </c>
      <c r="E600" s="136" t="s">
        <v>941</v>
      </c>
      <c r="F600" s="136" t="s">
        <v>2086</v>
      </c>
      <c r="G600" s="136" t="s">
        <v>943</v>
      </c>
      <c r="H600" s="136" t="s">
        <v>2087</v>
      </c>
      <c r="I600" s="136" t="s">
        <v>14750</v>
      </c>
      <c r="J600" s="136" t="s">
        <v>2086</v>
      </c>
      <c r="K600" s="136" t="s">
        <v>941</v>
      </c>
      <c r="L600" s="136" t="s">
        <v>2087</v>
      </c>
      <c r="M600" s="136" t="s">
        <v>14823</v>
      </c>
      <c r="N600" s="136" t="s">
        <v>2089</v>
      </c>
      <c r="O600" s="136" t="s">
        <v>14824</v>
      </c>
      <c r="P600" s="136" t="s">
        <v>14825</v>
      </c>
      <c r="Q600" s="136" t="s">
        <v>948</v>
      </c>
      <c r="R600" s="136" t="s">
        <v>948</v>
      </c>
      <c r="S600" s="136" t="s">
        <v>14826</v>
      </c>
      <c r="T600" s="136" t="s">
        <v>14827</v>
      </c>
      <c r="U600" s="136" t="s">
        <v>14828</v>
      </c>
      <c r="V600" s="136" t="s">
        <v>14829</v>
      </c>
      <c r="W600" s="136" t="s">
        <v>14830</v>
      </c>
      <c r="X600" s="136" t="s">
        <v>14831</v>
      </c>
      <c r="Y600" s="136" t="s">
        <v>14832</v>
      </c>
      <c r="Z600" s="136" t="s">
        <v>14833</v>
      </c>
      <c r="AA600" s="136" t="s">
        <v>948</v>
      </c>
      <c r="AB600" s="136" t="s">
        <v>14834</v>
      </c>
      <c r="AC600" s="136" t="s">
        <v>14835</v>
      </c>
      <c r="AD600" s="136" t="s">
        <v>14836</v>
      </c>
      <c r="AE600" s="136" t="s">
        <v>14837</v>
      </c>
      <c r="AF600" s="136" t="s">
        <v>14838</v>
      </c>
      <c r="AG600" s="136" t="s">
        <v>1489</v>
      </c>
      <c r="AH600" s="136" t="s">
        <v>14839</v>
      </c>
      <c r="AI600" s="136" t="s">
        <v>14840</v>
      </c>
      <c r="AJ600" s="136" t="s">
        <v>948</v>
      </c>
      <c r="AK600" s="136" t="s">
        <v>1385</v>
      </c>
      <c r="AL600" s="136" t="s">
        <v>941</v>
      </c>
      <c r="AM600" s="136" t="s">
        <v>14841</v>
      </c>
      <c r="AN600" s="136" t="s">
        <v>941</v>
      </c>
      <c r="AO600" s="136" t="s">
        <v>941</v>
      </c>
      <c r="AP600" s="136" t="s">
        <v>941</v>
      </c>
      <c r="AQ600" s="136" t="s">
        <v>941</v>
      </c>
      <c r="AR600" s="136" t="s">
        <v>941</v>
      </c>
      <c r="AS600" s="136" t="s">
        <v>941</v>
      </c>
      <c r="AT600" s="136" t="s">
        <v>941</v>
      </c>
      <c r="AU600" s="136" t="s">
        <v>941</v>
      </c>
      <c r="AV600" s="136" t="s">
        <v>941</v>
      </c>
      <c r="AW600" s="136" t="s">
        <v>941</v>
      </c>
      <c r="AX600" s="136" t="s">
        <v>941</v>
      </c>
      <c r="AY600" s="136" t="s">
        <v>941</v>
      </c>
      <c r="AZ600" s="136" t="s">
        <v>941</v>
      </c>
      <c r="BA600" s="136" t="s">
        <v>941</v>
      </c>
      <c r="BB600" s="136" t="s">
        <v>941</v>
      </c>
      <c r="BC600" s="136" t="s">
        <v>941</v>
      </c>
      <c r="BD600" s="136" t="s">
        <v>941</v>
      </c>
      <c r="BE600" s="136" t="s">
        <v>941</v>
      </c>
      <c r="BF600" s="136" t="s">
        <v>941</v>
      </c>
      <c r="BG600" s="136" t="s">
        <v>941</v>
      </c>
      <c r="BH600" s="136" t="s">
        <v>941</v>
      </c>
      <c r="BI600" s="136" t="s">
        <v>941</v>
      </c>
      <c r="BJ600" s="136" t="s">
        <v>941</v>
      </c>
      <c r="BK600" s="136" t="s">
        <v>1086</v>
      </c>
      <c r="BL600" s="136" t="s">
        <v>941</v>
      </c>
      <c r="BM600" s="136" t="s">
        <v>941</v>
      </c>
      <c r="BN600" s="136" t="s">
        <v>941</v>
      </c>
      <c r="BO600" s="136" t="s">
        <v>941</v>
      </c>
      <c r="BP600" s="136" t="s">
        <v>941</v>
      </c>
      <c r="BQ600" s="136" t="s">
        <v>941</v>
      </c>
      <c r="BR600" s="136" t="s">
        <v>941</v>
      </c>
      <c r="BS600" s="136" t="s">
        <v>941</v>
      </c>
      <c r="BT600" s="136" t="s">
        <v>941</v>
      </c>
      <c r="BU600" s="136" t="s">
        <v>941</v>
      </c>
      <c r="BV600" s="136" t="s">
        <v>941</v>
      </c>
      <c r="BW600" s="136" t="s">
        <v>941</v>
      </c>
      <c r="BX600" s="136" t="s">
        <v>941</v>
      </c>
      <c r="BY600" s="136" t="s">
        <v>941</v>
      </c>
      <c r="BZ600" s="136" t="s">
        <v>941</v>
      </c>
      <c r="CA600" s="136" t="s">
        <v>941</v>
      </c>
      <c r="CB600" s="136" t="s">
        <v>1086</v>
      </c>
      <c r="CC600" s="136" t="s">
        <v>948</v>
      </c>
      <c r="CD600" s="136" t="s">
        <v>941</v>
      </c>
      <c r="CE600" s="136" t="s">
        <v>948</v>
      </c>
      <c r="CF600" s="136" t="s">
        <v>941</v>
      </c>
      <c r="CG600" s="136" t="s">
        <v>948</v>
      </c>
      <c r="CH600" s="136" t="s">
        <v>948</v>
      </c>
      <c r="CI600" s="136" t="s">
        <v>941</v>
      </c>
      <c r="CJ600" s="136" t="s">
        <v>941</v>
      </c>
      <c r="CK600" s="136" t="s">
        <v>941</v>
      </c>
      <c r="CL600" s="136" t="s">
        <v>941</v>
      </c>
      <c r="CM600" s="136" t="s">
        <v>941</v>
      </c>
      <c r="CN600" s="136" t="s">
        <v>948</v>
      </c>
      <c r="CO600" s="136" t="s">
        <v>540</v>
      </c>
      <c r="CP600" s="136" t="s">
        <v>948</v>
      </c>
      <c r="CQ600" s="136" t="s">
        <v>941</v>
      </c>
      <c r="CR600" s="136" t="s">
        <v>941</v>
      </c>
      <c r="CS600" s="136" t="s">
        <v>941</v>
      </c>
      <c r="CT600" s="136" t="s">
        <v>941</v>
      </c>
      <c r="CU600" s="136" t="s">
        <v>941</v>
      </c>
      <c r="CV600" s="136" t="s">
        <v>941</v>
      </c>
      <c r="CW600" s="136" t="s">
        <v>941</v>
      </c>
      <c r="CX600" s="136" t="s">
        <v>941</v>
      </c>
      <c r="CY600" s="136" t="s">
        <v>941</v>
      </c>
      <c r="CZ600" s="136" t="s">
        <v>941</v>
      </c>
      <c r="DA600" s="136" t="s">
        <v>941</v>
      </c>
      <c r="DB600" s="136" t="s">
        <v>941</v>
      </c>
      <c r="DC600" s="136" t="s">
        <v>941</v>
      </c>
      <c r="DD600" s="136" t="s">
        <v>941</v>
      </c>
      <c r="DE600" s="136" t="s">
        <v>941</v>
      </c>
      <c r="DF600" s="136" t="s">
        <v>941</v>
      </c>
      <c r="DG600" s="136" t="s">
        <v>941</v>
      </c>
      <c r="DH600" s="136" t="s">
        <v>941</v>
      </c>
      <c r="DI600" s="136" t="s">
        <v>941</v>
      </c>
      <c r="DJ600" s="136" t="s">
        <v>1692</v>
      </c>
      <c r="DK600" s="137">
        <v>43123.58997685185</v>
      </c>
      <c r="DL600" s="136" t="s">
        <v>1692</v>
      </c>
      <c r="DM600" s="137">
        <v>43123.58997685185</v>
      </c>
      <c r="DN600" s="133">
        <v>42412.524131944447</v>
      </c>
      <c r="DO600" s="132" t="s">
        <v>1111</v>
      </c>
      <c r="DP600" s="133">
        <v>42412.524131944447</v>
      </c>
    </row>
    <row r="601" spans="1:120" ht="58" x14ac:dyDescent="0.35">
      <c r="A601" s="135">
        <v>603</v>
      </c>
      <c r="B601" s="136" t="s">
        <v>13815</v>
      </c>
      <c r="C601" s="135">
        <v>177</v>
      </c>
      <c r="D601" s="135" t="b">
        <v>1</v>
      </c>
      <c r="E601" s="136" t="s">
        <v>941</v>
      </c>
      <c r="F601" s="136" t="s">
        <v>1462</v>
      </c>
      <c r="G601" s="136" t="s">
        <v>943</v>
      </c>
      <c r="H601" s="136" t="s">
        <v>3630</v>
      </c>
      <c r="I601" s="136" t="s">
        <v>14461</v>
      </c>
      <c r="J601" s="136" t="s">
        <v>1462</v>
      </c>
      <c r="K601" s="136" t="s">
        <v>941</v>
      </c>
      <c r="L601" s="136" t="s">
        <v>3630</v>
      </c>
      <c r="M601" s="136" t="s">
        <v>14842</v>
      </c>
      <c r="N601" s="136" t="s">
        <v>14843</v>
      </c>
      <c r="O601" s="136" t="s">
        <v>948</v>
      </c>
      <c r="P601" s="136" t="s">
        <v>948</v>
      </c>
      <c r="Q601" s="136" t="s">
        <v>948</v>
      </c>
      <c r="R601" s="136" t="s">
        <v>14844</v>
      </c>
      <c r="S601" s="136" t="s">
        <v>14844</v>
      </c>
      <c r="T601" s="136" t="s">
        <v>14845</v>
      </c>
      <c r="U601" s="136" t="s">
        <v>14846</v>
      </c>
      <c r="V601" s="136" t="s">
        <v>948</v>
      </c>
      <c r="W601" s="136" t="s">
        <v>948</v>
      </c>
      <c r="X601" s="136" t="s">
        <v>948</v>
      </c>
      <c r="Y601" s="136" t="s">
        <v>14847</v>
      </c>
      <c r="Z601" s="136" t="s">
        <v>14848</v>
      </c>
      <c r="AA601" s="136" t="s">
        <v>948</v>
      </c>
      <c r="AB601" s="136" t="s">
        <v>14849</v>
      </c>
      <c r="AC601" s="136" t="s">
        <v>948</v>
      </c>
      <c r="AD601" s="136" t="s">
        <v>14849</v>
      </c>
      <c r="AE601" s="136" t="s">
        <v>14850</v>
      </c>
      <c r="AF601" s="136" t="s">
        <v>14851</v>
      </c>
      <c r="AG601" s="136" t="s">
        <v>947</v>
      </c>
      <c r="AH601" s="136" t="s">
        <v>14852</v>
      </c>
      <c r="AI601" s="136" t="s">
        <v>14853</v>
      </c>
      <c r="AJ601" s="136" t="s">
        <v>14854</v>
      </c>
      <c r="AK601" s="136" t="s">
        <v>14855</v>
      </c>
      <c r="AL601" s="136" t="s">
        <v>941</v>
      </c>
      <c r="AM601" s="136" t="s">
        <v>14856</v>
      </c>
      <c r="AN601" s="136" t="s">
        <v>941</v>
      </c>
      <c r="AO601" s="136" t="s">
        <v>941</v>
      </c>
      <c r="AP601" s="136" t="s">
        <v>941</v>
      </c>
      <c r="AQ601" s="136" t="s">
        <v>941</v>
      </c>
      <c r="AR601" s="136" t="s">
        <v>941</v>
      </c>
      <c r="AS601" s="136" t="s">
        <v>941</v>
      </c>
      <c r="AT601" s="136" t="s">
        <v>941</v>
      </c>
      <c r="AU601" s="136" t="s">
        <v>941</v>
      </c>
      <c r="AV601" s="136" t="s">
        <v>941</v>
      </c>
      <c r="AW601" s="136" t="s">
        <v>941</v>
      </c>
      <c r="AX601" s="136" t="s">
        <v>941</v>
      </c>
      <c r="AY601" s="136" t="s">
        <v>941</v>
      </c>
      <c r="AZ601" s="136" t="s">
        <v>941</v>
      </c>
      <c r="BA601" s="136" t="s">
        <v>941</v>
      </c>
      <c r="BB601" s="136" t="s">
        <v>941</v>
      </c>
      <c r="BC601" s="136" t="s">
        <v>941</v>
      </c>
      <c r="BD601" s="136" t="s">
        <v>941</v>
      </c>
      <c r="BE601" s="136" t="s">
        <v>941</v>
      </c>
      <c r="BF601" s="136" t="s">
        <v>941</v>
      </c>
      <c r="BG601" s="136" t="s">
        <v>941</v>
      </c>
      <c r="BH601" s="136" t="s">
        <v>941</v>
      </c>
      <c r="BI601" s="136" t="s">
        <v>941</v>
      </c>
      <c r="BJ601" s="136" t="s">
        <v>941</v>
      </c>
      <c r="BK601" s="136" t="s">
        <v>3606</v>
      </c>
      <c r="BL601" s="136" t="s">
        <v>14857</v>
      </c>
      <c r="BM601" s="136" t="s">
        <v>1071</v>
      </c>
      <c r="BN601" s="136" t="s">
        <v>941</v>
      </c>
      <c r="BO601" s="136" t="s">
        <v>941</v>
      </c>
      <c r="BP601" s="136" t="s">
        <v>941</v>
      </c>
      <c r="BQ601" s="136" t="s">
        <v>941</v>
      </c>
      <c r="BR601" s="136" t="s">
        <v>941</v>
      </c>
      <c r="BS601" s="136" t="s">
        <v>941</v>
      </c>
      <c r="BT601" s="136" t="s">
        <v>941</v>
      </c>
      <c r="BU601" s="136" t="s">
        <v>941</v>
      </c>
      <c r="BV601" s="136" t="s">
        <v>941</v>
      </c>
      <c r="BW601" s="136" t="s">
        <v>941</v>
      </c>
      <c r="BX601" s="136" t="s">
        <v>941</v>
      </c>
      <c r="BY601" s="136" t="s">
        <v>941</v>
      </c>
      <c r="BZ601" s="136" t="s">
        <v>941</v>
      </c>
      <c r="CA601" s="136" t="s">
        <v>941</v>
      </c>
      <c r="CB601" s="136" t="s">
        <v>3530</v>
      </c>
      <c r="CC601" s="136" t="s">
        <v>948</v>
      </c>
      <c r="CD601" s="136" t="s">
        <v>941</v>
      </c>
      <c r="CE601" s="136" t="s">
        <v>948</v>
      </c>
      <c r="CF601" s="136" t="s">
        <v>941</v>
      </c>
      <c r="CG601" s="136" t="s">
        <v>948</v>
      </c>
      <c r="CH601" s="136" t="s">
        <v>948</v>
      </c>
      <c r="CI601" s="136" t="s">
        <v>941</v>
      </c>
      <c r="CJ601" s="136" t="s">
        <v>941</v>
      </c>
      <c r="CK601" s="136" t="s">
        <v>941</v>
      </c>
      <c r="CL601" s="136" t="s">
        <v>941</v>
      </c>
      <c r="CM601" s="136" t="s">
        <v>941</v>
      </c>
      <c r="CN601" s="136" t="s">
        <v>948</v>
      </c>
      <c r="CO601" s="136" t="s">
        <v>540</v>
      </c>
      <c r="CP601" s="136" t="s">
        <v>948</v>
      </c>
      <c r="CQ601" s="136" t="s">
        <v>941</v>
      </c>
      <c r="CR601" s="136" t="s">
        <v>941</v>
      </c>
      <c r="CS601" s="136" t="s">
        <v>941</v>
      </c>
      <c r="CT601" s="136" t="s">
        <v>941</v>
      </c>
      <c r="CU601" s="136" t="s">
        <v>941</v>
      </c>
      <c r="CV601" s="136" t="s">
        <v>941</v>
      </c>
      <c r="CW601" s="136" t="s">
        <v>941</v>
      </c>
      <c r="CX601" s="136" t="s">
        <v>941</v>
      </c>
      <c r="CY601" s="136" t="s">
        <v>941</v>
      </c>
      <c r="CZ601" s="136" t="s">
        <v>941</v>
      </c>
      <c r="DA601" s="136" t="s">
        <v>941</v>
      </c>
      <c r="DB601" s="136" t="s">
        <v>941</v>
      </c>
      <c r="DC601" s="136" t="s">
        <v>941</v>
      </c>
      <c r="DD601" s="136" t="s">
        <v>941</v>
      </c>
      <c r="DE601" s="136" t="s">
        <v>941</v>
      </c>
      <c r="DF601" s="136" t="s">
        <v>941</v>
      </c>
      <c r="DG601" s="136" t="s">
        <v>941</v>
      </c>
      <c r="DH601" s="136" t="s">
        <v>941</v>
      </c>
      <c r="DI601" s="136" t="s">
        <v>941</v>
      </c>
      <c r="DJ601" s="136" t="s">
        <v>1692</v>
      </c>
      <c r="DK601" s="137">
        <v>43123.595254629632</v>
      </c>
      <c r="DL601" s="136" t="s">
        <v>1692</v>
      </c>
      <c r="DM601" s="137">
        <v>43123.595254629632</v>
      </c>
      <c r="DN601" s="133">
        <v>42412.524155092593</v>
      </c>
      <c r="DO601" s="132" t="s">
        <v>1111</v>
      </c>
      <c r="DP601" s="133">
        <v>42412.524155092593</v>
      </c>
    </row>
    <row r="602" spans="1:120" ht="72.5" x14ac:dyDescent="0.35">
      <c r="A602" s="135">
        <v>604</v>
      </c>
      <c r="B602" s="136" t="s">
        <v>13815</v>
      </c>
      <c r="C602" s="135">
        <v>678</v>
      </c>
      <c r="D602" s="135" t="b">
        <v>1</v>
      </c>
      <c r="E602" s="136" t="s">
        <v>941</v>
      </c>
      <c r="F602" s="136" t="s">
        <v>1998</v>
      </c>
      <c r="G602" s="136" t="s">
        <v>3213</v>
      </c>
      <c r="H602" s="136" t="s">
        <v>3214</v>
      </c>
      <c r="I602" s="136" t="s">
        <v>14750</v>
      </c>
      <c r="J602" s="136" t="s">
        <v>1998</v>
      </c>
      <c r="K602" s="136" t="s">
        <v>941</v>
      </c>
      <c r="L602" s="136" t="s">
        <v>3214</v>
      </c>
      <c r="M602" s="136" t="s">
        <v>3215</v>
      </c>
      <c r="N602" s="136" t="s">
        <v>7914</v>
      </c>
      <c r="O602" s="136" t="s">
        <v>14858</v>
      </c>
      <c r="P602" s="136" t="s">
        <v>14859</v>
      </c>
      <c r="Q602" s="136" t="s">
        <v>14860</v>
      </c>
      <c r="R602" s="136" t="s">
        <v>948</v>
      </c>
      <c r="S602" s="136" t="s">
        <v>14861</v>
      </c>
      <c r="T602" s="136" t="s">
        <v>14862</v>
      </c>
      <c r="U602" s="136" t="s">
        <v>14863</v>
      </c>
      <c r="V602" s="136" t="s">
        <v>14864</v>
      </c>
      <c r="W602" s="136" t="s">
        <v>14865</v>
      </c>
      <c r="X602" s="136" t="s">
        <v>14866</v>
      </c>
      <c r="Y602" s="136" t="s">
        <v>14867</v>
      </c>
      <c r="Z602" s="136" t="s">
        <v>14868</v>
      </c>
      <c r="AA602" s="136" t="s">
        <v>14869</v>
      </c>
      <c r="AB602" s="136" t="s">
        <v>14870</v>
      </c>
      <c r="AC602" s="136" t="s">
        <v>14871</v>
      </c>
      <c r="AD602" s="136" t="s">
        <v>14872</v>
      </c>
      <c r="AE602" s="136" t="s">
        <v>14873</v>
      </c>
      <c r="AF602" s="136" t="s">
        <v>14874</v>
      </c>
      <c r="AG602" s="136" t="s">
        <v>987</v>
      </c>
      <c r="AH602" s="136" t="s">
        <v>14875</v>
      </c>
      <c r="AI602" s="136" t="s">
        <v>14876</v>
      </c>
      <c r="AJ602" s="136" t="s">
        <v>2676</v>
      </c>
      <c r="AK602" s="136" t="s">
        <v>3308</v>
      </c>
      <c r="AL602" s="136" t="s">
        <v>941</v>
      </c>
      <c r="AM602" s="136" t="s">
        <v>14877</v>
      </c>
      <c r="AN602" s="136" t="s">
        <v>941</v>
      </c>
      <c r="AO602" s="136" t="s">
        <v>941</v>
      </c>
      <c r="AP602" s="136" t="s">
        <v>941</v>
      </c>
      <c r="AQ602" s="136" t="s">
        <v>941</v>
      </c>
      <c r="AR602" s="136" t="s">
        <v>941</v>
      </c>
      <c r="AS602" s="136" t="s">
        <v>941</v>
      </c>
      <c r="AT602" s="136" t="s">
        <v>941</v>
      </c>
      <c r="AU602" s="136" t="s">
        <v>941</v>
      </c>
      <c r="AV602" s="136" t="s">
        <v>941</v>
      </c>
      <c r="AW602" s="136" t="s">
        <v>941</v>
      </c>
      <c r="AX602" s="136" t="s">
        <v>941</v>
      </c>
      <c r="AY602" s="136" t="s">
        <v>941</v>
      </c>
      <c r="AZ602" s="136" t="s">
        <v>941</v>
      </c>
      <c r="BA602" s="136" t="s">
        <v>941</v>
      </c>
      <c r="BB602" s="136" t="s">
        <v>941</v>
      </c>
      <c r="BC602" s="136" t="s">
        <v>941</v>
      </c>
      <c r="BD602" s="136" t="s">
        <v>941</v>
      </c>
      <c r="BE602" s="136" t="s">
        <v>941</v>
      </c>
      <c r="BF602" s="136" t="s">
        <v>941</v>
      </c>
      <c r="BG602" s="136" t="s">
        <v>941</v>
      </c>
      <c r="BH602" s="136" t="s">
        <v>941</v>
      </c>
      <c r="BI602" s="136" t="s">
        <v>941</v>
      </c>
      <c r="BJ602" s="136" t="s">
        <v>941</v>
      </c>
      <c r="BK602" s="136" t="s">
        <v>941</v>
      </c>
      <c r="BL602" s="136" t="s">
        <v>941</v>
      </c>
      <c r="BM602" s="136" t="s">
        <v>941</v>
      </c>
      <c r="BN602" s="136" t="s">
        <v>941</v>
      </c>
      <c r="BO602" s="136" t="s">
        <v>941</v>
      </c>
      <c r="BP602" s="136" t="s">
        <v>941</v>
      </c>
      <c r="BQ602" s="136" t="s">
        <v>941</v>
      </c>
      <c r="BR602" s="136" t="s">
        <v>941</v>
      </c>
      <c r="BS602" s="136" t="s">
        <v>941</v>
      </c>
      <c r="BT602" s="136" t="s">
        <v>941</v>
      </c>
      <c r="BU602" s="136" t="s">
        <v>941</v>
      </c>
      <c r="BV602" s="136" t="s">
        <v>941</v>
      </c>
      <c r="BW602" s="136" t="s">
        <v>941</v>
      </c>
      <c r="BX602" s="136" t="s">
        <v>941</v>
      </c>
      <c r="BY602" s="136" t="s">
        <v>941</v>
      </c>
      <c r="BZ602" s="136" t="s">
        <v>941</v>
      </c>
      <c r="CA602" s="136" t="s">
        <v>941</v>
      </c>
      <c r="CB602" s="136" t="s">
        <v>948</v>
      </c>
      <c r="CC602" s="136" t="s">
        <v>948</v>
      </c>
      <c r="CD602" s="136" t="s">
        <v>941</v>
      </c>
      <c r="CE602" s="136" t="s">
        <v>948</v>
      </c>
      <c r="CF602" s="136" t="s">
        <v>941</v>
      </c>
      <c r="CG602" s="136" t="s">
        <v>948</v>
      </c>
      <c r="CH602" s="136" t="s">
        <v>948</v>
      </c>
      <c r="CI602" s="136" t="s">
        <v>941</v>
      </c>
      <c r="CJ602" s="136" t="s">
        <v>941</v>
      </c>
      <c r="CK602" s="136" t="s">
        <v>941</v>
      </c>
      <c r="CL602" s="136" t="s">
        <v>941</v>
      </c>
      <c r="CM602" s="136" t="s">
        <v>941</v>
      </c>
      <c r="CN602" s="136" t="s">
        <v>948</v>
      </c>
      <c r="CO602" s="136" t="s">
        <v>540</v>
      </c>
      <c r="CP602" s="136" t="s">
        <v>948</v>
      </c>
      <c r="CQ602" s="136" t="s">
        <v>941</v>
      </c>
      <c r="CR602" s="136" t="s">
        <v>941</v>
      </c>
      <c r="CS602" s="136" t="s">
        <v>941</v>
      </c>
      <c r="CT602" s="136" t="s">
        <v>941</v>
      </c>
      <c r="CU602" s="136" t="s">
        <v>941</v>
      </c>
      <c r="CV602" s="136" t="s">
        <v>941</v>
      </c>
      <c r="CW602" s="136" t="s">
        <v>941</v>
      </c>
      <c r="CX602" s="136" t="s">
        <v>941</v>
      </c>
      <c r="CY602" s="136" t="s">
        <v>941</v>
      </c>
      <c r="CZ602" s="136" t="s">
        <v>941</v>
      </c>
      <c r="DA602" s="136" t="s">
        <v>941</v>
      </c>
      <c r="DB602" s="136" t="s">
        <v>941</v>
      </c>
      <c r="DC602" s="136" t="s">
        <v>941</v>
      </c>
      <c r="DD602" s="136" t="s">
        <v>941</v>
      </c>
      <c r="DE602" s="136" t="s">
        <v>941</v>
      </c>
      <c r="DF602" s="136" t="s">
        <v>941</v>
      </c>
      <c r="DG602" s="136" t="s">
        <v>941</v>
      </c>
      <c r="DH602" s="136" t="s">
        <v>941</v>
      </c>
      <c r="DI602" s="136" t="s">
        <v>941</v>
      </c>
      <c r="DJ602" s="136" t="s">
        <v>1692</v>
      </c>
      <c r="DK602" s="137">
        <v>43123.598622685182</v>
      </c>
      <c r="DL602" s="136" t="s">
        <v>1692</v>
      </c>
      <c r="DM602" s="137">
        <v>43125.647476851853</v>
      </c>
      <c r="DN602" s="133">
        <v>42412.524178240739</v>
      </c>
      <c r="DO602" s="132" t="s">
        <v>1111</v>
      </c>
      <c r="DP602" s="133">
        <v>42412.524178240739</v>
      </c>
    </row>
    <row r="603" spans="1:120" ht="43.5" x14ac:dyDescent="0.35">
      <c r="A603" s="135">
        <v>605</v>
      </c>
      <c r="B603" s="136" t="s">
        <v>13815</v>
      </c>
      <c r="C603" s="135">
        <v>271</v>
      </c>
      <c r="D603" s="135" t="b">
        <v>1</v>
      </c>
      <c r="E603" s="136" t="s">
        <v>1196</v>
      </c>
      <c r="F603" s="136" t="s">
        <v>2998</v>
      </c>
      <c r="G603" s="136" t="s">
        <v>14878</v>
      </c>
      <c r="H603" s="136" t="s">
        <v>14879</v>
      </c>
      <c r="I603" s="136" t="s">
        <v>14750</v>
      </c>
      <c r="J603" s="136" t="s">
        <v>2998</v>
      </c>
      <c r="K603" s="136" t="s">
        <v>941</v>
      </c>
      <c r="L603" s="136" t="s">
        <v>2999</v>
      </c>
      <c r="M603" s="136" t="s">
        <v>3000</v>
      </c>
      <c r="N603" s="136" t="s">
        <v>4054</v>
      </c>
      <c r="O603" s="136" t="s">
        <v>14880</v>
      </c>
      <c r="P603" s="136" t="s">
        <v>14881</v>
      </c>
      <c r="Q603" s="136" t="s">
        <v>948</v>
      </c>
      <c r="R603" s="136" t="s">
        <v>948</v>
      </c>
      <c r="S603" s="136" t="s">
        <v>14882</v>
      </c>
      <c r="T603" s="136" t="s">
        <v>14883</v>
      </c>
      <c r="U603" s="136" t="s">
        <v>14884</v>
      </c>
      <c r="V603" s="136" t="s">
        <v>948</v>
      </c>
      <c r="W603" s="136" t="s">
        <v>948</v>
      </c>
      <c r="X603" s="136" t="s">
        <v>948</v>
      </c>
      <c r="Y603" s="136" t="s">
        <v>14885</v>
      </c>
      <c r="Z603" s="136" t="s">
        <v>14886</v>
      </c>
      <c r="AA603" s="136" t="s">
        <v>14887</v>
      </c>
      <c r="AB603" s="136" t="s">
        <v>14888</v>
      </c>
      <c r="AC603" s="136" t="s">
        <v>1627</v>
      </c>
      <c r="AD603" s="136" t="s">
        <v>14889</v>
      </c>
      <c r="AE603" s="136" t="s">
        <v>14890</v>
      </c>
      <c r="AF603" s="136" t="s">
        <v>14891</v>
      </c>
      <c r="AG603" s="136" t="s">
        <v>1443</v>
      </c>
      <c r="AH603" s="136" t="s">
        <v>14892</v>
      </c>
      <c r="AI603" s="136" t="s">
        <v>996</v>
      </c>
      <c r="AJ603" s="136" t="s">
        <v>948</v>
      </c>
      <c r="AK603" s="136" t="s">
        <v>948</v>
      </c>
      <c r="AL603" s="136" t="s">
        <v>941</v>
      </c>
      <c r="AM603" s="136" t="s">
        <v>14893</v>
      </c>
      <c r="AN603" s="136" t="s">
        <v>941</v>
      </c>
      <c r="AO603" s="136" t="s">
        <v>941</v>
      </c>
      <c r="AP603" s="136" t="s">
        <v>941</v>
      </c>
      <c r="AQ603" s="136" t="s">
        <v>941</v>
      </c>
      <c r="AR603" s="136" t="s">
        <v>941</v>
      </c>
      <c r="AS603" s="136" t="s">
        <v>941</v>
      </c>
      <c r="AT603" s="136" t="s">
        <v>941</v>
      </c>
      <c r="AU603" s="136" t="s">
        <v>941</v>
      </c>
      <c r="AV603" s="136" t="s">
        <v>941</v>
      </c>
      <c r="AW603" s="136" t="s">
        <v>941</v>
      </c>
      <c r="AX603" s="136" t="s">
        <v>941</v>
      </c>
      <c r="AY603" s="136" t="s">
        <v>941</v>
      </c>
      <c r="AZ603" s="136" t="s">
        <v>941</v>
      </c>
      <c r="BA603" s="136" t="s">
        <v>941</v>
      </c>
      <c r="BB603" s="136" t="s">
        <v>941</v>
      </c>
      <c r="BC603" s="136" t="s">
        <v>941</v>
      </c>
      <c r="BD603" s="136" t="s">
        <v>941</v>
      </c>
      <c r="BE603" s="136" t="s">
        <v>941</v>
      </c>
      <c r="BF603" s="136" t="s">
        <v>941</v>
      </c>
      <c r="BG603" s="136" t="s">
        <v>941</v>
      </c>
      <c r="BH603" s="136" t="s">
        <v>941</v>
      </c>
      <c r="BI603" s="136" t="s">
        <v>941</v>
      </c>
      <c r="BJ603" s="136" t="s">
        <v>941</v>
      </c>
      <c r="BK603" s="136" t="s">
        <v>14894</v>
      </c>
      <c r="BL603" s="136" t="s">
        <v>941</v>
      </c>
      <c r="BM603" s="136" t="s">
        <v>941</v>
      </c>
      <c r="BN603" s="136" t="s">
        <v>941</v>
      </c>
      <c r="BO603" s="136" t="s">
        <v>941</v>
      </c>
      <c r="BP603" s="136" t="s">
        <v>941</v>
      </c>
      <c r="BQ603" s="136" t="s">
        <v>941</v>
      </c>
      <c r="BR603" s="136" t="s">
        <v>941</v>
      </c>
      <c r="BS603" s="136" t="s">
        <v>941</v>
      </c>
      <c r="BT603" s="136" t="s">
        <v>941</v>
      </c>
      <c r="BU603" s="136" t="s">
        <v>941</v>
      </c>
      <c r="BV603" s="136" t="s">
        <v>941</v>
      </c>
      <c r="BW603" s="136" t="s">
        <v>941</v>
      </c>
      <c r="BX603" s="136" t="s">
        <v>941</v>
      </c>
      <c r="BY603" s="136" t="s">
        <v>941</v>
      </c>
      <c r="BZ603" s="136" t="s">
        <v>941</v>
      </c>
      <c r="CA603" s="136" t="s">
        <v>941</v>
      </c>
      <c r="CB603" s="136" t="s">
        <v>14894</v>
      </c>
      <c r="CC603" s="136" t="s">
        <v>948</v>
      </c>
      <c r="CD603" s="136" t="s">
        <v>941</v>
      </c>
      <c r="CE603" s="136" t="s">
        <v>948</v>
      </c>
      <c r="CF603" s="136" t="s">
        <v>941</v>
      </c>
      <c r="CG603" s="136" t="s">
        <v>948</v>
      </c>
      <c r="CH603" s="136" t="s">
        <v>1227</v>
      </c>
      <c r="CI603" s="136" t="s">
        <v>14895</v>
      </c>
      <c r="CJ603" s="136" t="s">
        <v>14895</v>
      </c>
      <c r="CK603" s="136" t="s">
        <v>941</v>
      </c>
      <c r="CL603" s="136" t="s">
        <v>941</v>
      </c>
      <c r="CM603" s="136" t="s">
        <v>941</v>
      </c>
      <c r="CN603" s="136" t="s">
        <v>14895</v>
      </c>
      <c r="CO603" s="136" t="s">
        <v>540</v>
      </c>
      <c r="CP603" s="136" t="s">
        <v>948</v>
      </c>
      <c r="CQ603" s="136" t="s">
        <v>941</v>
      </c>
      <c r="CR603" s="136" t="s">
        <v>941</v>
      </c>
      <c r="CS603" s="136" t="s">
        <v>941</v>
      </c>
      <c r="CT603" s="136" t="s">
        <v>941</v>
      </c>
      <c r="CU603" s="136" t="s">
        <v>941</v>
      </c>
      <c r="CV603" s="136" t="s">
        <v>941</v>
      </c>
      <c r="CW603" s="136" t="s">
        <v>941</v>
      </c>
      <c r="CX603" s="136" t="s">
        <v>941</v>
      </c>
      <c r="CY603" s="136" t="s">
        <v>941</v>
      </c>
      <c r="CZ603" s="136" t="s">
        <v>941</v>
      </c>
      <c r="DA603" s="136" t="s">
        <v>941</v>
      </c>
      <c r="DB603" s="136" t="s">
        <v>941</v>
      </c>
      <c r="DC603" s="136" t="s">
        <v>941</v>
      </c>
      <c r="DD603" s="136" t="s">
        <v>941</v>
      </c>
      <c r="DE603" s="136" t="s">
        <v>941</v>
      </c>
      <c r="DF603" s="136" t="s">
        <v>941</v>
      </c>
      <c r="DG603" s="136" t="s">
        <v>941</v>
      </c>
      <c r="DH603" s="136" t="s">
        <v>941</v>
      </c>
      <c r="DI603" s="136" t="s">
        <v>941</v>
      </c>
      <c r="DJ603" s="136" t="s">
        <v>1353</v>
      </c>
      <c r="DK603" s="137">
        <v>43123.627349537041</v>
      </c>
      <c r="DL603" s="136" t="s">
        <v>1353</v>
      </c>
      <c r="DM603" s="137">
        <v>43125.612430555557</v>
      </c>
      <c r="DN603" s="133">
        <v>42412.524212962962</v>
      </c>
      <c r="DO603" s="132" t="s">
        <v>1111</v>
      </c>
      <c r="DP603" s="133">
        <v>42412.524212962962</v>
      </c>
    </row>
    <row r="604" spans="1:120" ht="58" x14ac:dyDescent="0.35">
      <c r="A604" s="135">
        <v>606</v>
      </c>
      <c r="B604" s="136" t="s">
        <v>13815</v>
      </c>
      <c r="C604" s="135">
        <v>96</v>
      </c>
      <c r="D604" s="135" t="b">
        <v>1</v>
      </c>
      <c r="E604" s="136" t="s">
        <v>941</v>
      </c>
      <c r="F604" s="136" t="s">
        <v>3013</v>
      </c>
      <c r="G604" s="136" t="s">
        <v>989</v>
      </c>
      <c r="H604" s="136" t="s">
        <v>3014</v>
      </c>
      <c r="I604" s="136" t="s">
        <v>14750</v>
      </c>
      <c r="J604" s="136" t="s">
        <v>3015</v>
      </c>
      <c r="K604" s="136" t="s">
        <v>941</v>
      </c>
      <c r="L604" s="136" t="s">
        <v>3014</v>
      </c>
      <c r="M604" s="136" t="s">
        <v>3016</v>
      </c>
      <c r="N604" s="136" t="s">
        <v>14896</v>
      </c>
      <c r="O604" s="136" t="s">
        <v>14897</v>
      </c>
      <c r="P604" s="136" t="s">
        <v>948</v>
      </c>
      <c r="Q604" s="136" t="s">
        <v>948</v>
      </c>
      <c r="R604" s="136" t="s">
        <v>948</v>
      </c>
      <c r="S604" s="136" t="s">
        <v>14897</v>
      </c>
      <c r="T604" s="136" t="s">
        <v>14898</v>
      </c>
      <c r="U604" s="136" t="s">
        <v>14899</v>
      </c>
      <c r="V604" s="136" t="s">
        <v>948</v>
      </c>
      <c r="W604" s="136" t="s">
        <v>948</v>
      </c>
      <c r="X604" s="136" t="s">
        <v>948</v>
      </c>
      <c r="Y604" s="136" t="s">
        <v>948</v>
      </c>
      <c r="Z604" s="136" t="s">
        <v>948</v>
      </c>
      <c r="AA604" s="136" t="s">
        <v>14900</v>
      </c>
      <c r="AB604" s="136" t="s">
        <v>14900</v>
      </c>
      <c r="AC604" s="136" t="s">
        <v>14901</v>
      </c>
      <c r="AD604" s="136" t="s">
        <v>14902</v>
      </c>
      <c r="AE604" s="136" t="s">
        <v>14903</v>
      </c>
      <c r="AF604" s="136" t="s">
        <v>14904</v>
      </c>
      <c r="AG604" s="136" t="s">
        <v>2230</v>
      </c>
      <c r="AH604" s="136" t="s">
        <v>14905</v>
      </c>
      <c r="AI604" s="136" t="s">
        <v>14906</v>
      </c>
      <c r="AJ604" s="136" t="s">
        <v>948</v>
      </c>
      <c r="AK604" s="136" t="s">
        <v>948</v>
      </c>
      <c r="AL604" s="136" t="s">
        <v>604</v>
      </c>
      <c r="AM604" s="136" t="s">
        <v>14907</v>
      </c>
      <c r="AN604" s="136" t="s">
        <v>941</v>
      </c>
      <c r="AO604" s="136" t="s">
        <v>941</v>
      </c>
      <c r="AP604" s="136" t="s">
        <v>941</v>
      </c>
      <c r="AQ604" s="136" t="s">
        <v>941</v>
      </c>
      <c r="AR604" s="136" t="s">
        <v>941</v>
      </c>
      <c r="AS604" s="136" t="s">
        <v>941</v>
      </c>
      <c r="AT604" s="136" t="s">
        <v>941</v>
      </c>
      <c r="AU604" s="136" t="s">
        <v>941</v>
      </c>
      <c r="AV604" s="136" t="s">
        <v>941</v>
      </c>
      <c r="AW604" s="136" t="s">
        <v>941</v>
      </c>
      <c r="AX604" s="136" t="s">
        <v>941</v>
      </c>
      <c r="AY604" s="136" t="s">
        <v>941</v>
      </c>
      <c r="AZ604" s="136" t="s">
        <v>941</v>
      </c>
      <c r="BA604" s="136" t="s">
        <v>941</v>
      </c>
      <c r="BB604" s="136" t="s">
        <v>941</v>
      </c>
      <c r="BC604" s="136" t="s">
        <v>941</v>
      </c>
      <c r="BD604" s="136" t="s">
        <v>941</v>
      </c>
      <c r="BE604" s="136" t="s">
        <v>941</v>
      </c>
      <c r="BF604" s="136" t="s">
        <v>941</v>
      </c>
      <c r="BG604" s="136" t="s">
        <v>941</v>
      </c>
      <c r="BH604" s="136" t="s">
        <v>941</v>
      </c>
      <c r="BI604" s="136" t="s">
        <v>941</v>
      </c>
      <c r="BJ604" s="136" t="s">
        <v>941</v>
      </c>
      <c r="BK604" s="136" t="s">
        <v>1795</v>
      </c>
      <c r="BL604" s="136" t="s">
        <v>975</v>
      </c>
      <c r="BM604" s="136" t="s">
        <v>1454</v>
      </c>
      <c r="BN604" s="136" t="s">
        <v>941</v>
      </c>
      <c r="BO604" s="136" t="s">
        <v>941</v>
      </c>
      <c r="BP604" s="136" t="s">
        <v>941</v>
      </c>
      <c r="BQ604" s="136" t="s">
        <v>941</v>
      </c>
      <c r="BR604" s="136" t="s">
        <v>3018</v>
      </c>
      <c r="BS604" s="136" t="s">
        <v>1045</v>
      </c>
      <c r="BT604" s="136" t="s">
        <v>3019</v>
      </c>
      <c r="BU604" s="136" t="s">
        <v>1086</v>
      </c>
      <c r="BV604" s="136" t="s">
        <v>941</v>
      </c>
      <c r="BW604" s="136" t="s">
        <v>941</v>
      </c>
      <c r="BX604" s="136" t="s">
        <v>941</v>
      </c>
      <c r="BY604" s="136" t="s">
        <v>941</v>
      </c>
      <c r="BZ604" s="136" t="s">
        <v>941</v>
      </c>
      <c r="CA604" s="136" t="s">
        <v>941</v>
      </c>
      <c r="CB604" s="136" t="s">
        <v>13295</v>
      </c>
      <c r="CC604" s="136" t="s">
        <v>956</v>
      </c>
      <c r="CD604" s="136" t="s">
        <v>8518</v>
      </c>
      <c r="CE604" s="136" t="s">
        <v>948</v>
      </c>
      <c r="CF604" s="136" t="s">
        <v>941</v>
      </c>
      <c r="CG604" s="136" t="s">
        <v>8518</v>
      </c>
      <c r="CH604" s="136" t="s">
        <v>948</v>
      </c>
      <c r="CI604" s="136" t="s">
        <v>948</v>
      </c>
      <c r="CJ604" s="136" t="s">
        <v>941</v>
      </c>
      <c r="CK604" s="136" t="s">
        <v>941</v>
      </c>
      <c r="CL604" s="136" t="s">
        <v>941</v>
      </c>
      <c r="CM604" s="136" t="s">
        <v>941</v>
      </c>
      <c r="CN604" s="136" t="s">
        <v>948</v>
      </c>
      <c r="CO604" s="136" t="s">
        <v>540</v>
      </c>
      <c r="CP604" s="136" t="s">
        <v>948</v>
      </c>
      <c r="CQ604" s="136" t="s">
        <v>941</v>
      </c>
      <c r="CR604" s="136" t="s">
        <v>941</v>
      </c>
      <c r="CS604" s="136" t="s">
        <v>941</v>
      </c>
      <c r="CT604" s="136" t="s">
        <v>941</v>
      </c>
      <c r="CU604" s="136" t="s">
        <v>941</v>
      </c>
      <c r="CV604" s="136" t="s">
        <v>941</v>
      </c>
      <c r="CW604" s="136" t="s">
        <v>941</v>
      </c>
      <c r="CX604" s="136" t="s">
        <v>941</v>
      </c>
      <c r="CY604" s="136" t="s">
        <v>941</v>
      </c>
      <c r="CZ604" s="136" t="s">
        <v>941</v>
      </c>
      <c r="DA604" s="136" t="s">
        <v>941</v>
      </c>
      <c r="DB604" s="136" t="s">
        <v>941</v>
      </c>
      <c r="DC604" s="136" t="s">
        <v>941</v>
      </c>
      <c r="DD604" s="136" t="s">
        <v>941</v>
      </c>
      <c r="DE604" s="136" t="s">
        <v>941</v>
      </c>
      <c r="DF604" s="136" t="s">
        <v>941</v>
      </c>
      <c r="DG604" s="136" t="s">
        <v>941</v>
      </c>
      <c r="DH604" s="136" t="s">
        <v>941</v>
      </c>
      <c r="DI604" s="136" t="s">
        <v>941</v>
      </c>
      <c r="DJ604" s="136" t="s">
        <v>1353</v>
      </c>
      <c r="DK604" s="137">
        <v>43123.643101851849</v>
      </c>
      <c r="DL604" s="136" t="s">
        <v>1353</v>
      </c>
      <c r="DM604" s="137">
        <v>43123.643101851849</v>
      </c>
      <c r="DN604" s="133">
        <v>42412.524224537039</v>
      </c>
      <c r="DO604" s="132" t="s">
        <v>1692</v>
      </c>
      <c r="DP604" s="133">
        <v>42445.475636574076</v>
      </c>
    </row>
    <row r="605" spans="1:120" ht="58" x14ac:dyDescent="0.35">
      <c r="A605" s="135">
        <v>607</v>
      </c>
      <c r="B605" s="136" t="s">
        <v>13815</v>
      </c>
      <c r="C605" s="135">
        <v>420</v>
      </c>
      <c r="D605" s="135" t="b">
        <v>1</v>
      </c>
      <c r="E605" s="136" t="s">
        <v>941</v>
      </c>
      <c r="F605" s="136" t="s">
        <v>2709</v>
      </c>
      <c r="G605" s="136" t="s">
        <v>989</v>
      </c>
      <c r="H605" s="136" t="s">
        <v>2710</v>
      </c>
      <c r="I605" s="136" t="s">
        <v>14750</v>
      </c>
      <c r="J605" s="136" t="s">
        <v>1974</v>
      </c>
      <c r="K605" s="136" t="s">
        <v>941</v>
      </c>
      <c r="L605" s="136" t="s">
        <v>3543</v>
      </c>
      <c r="M605" s="136" t="s">
        <v>14908</v>
      </c>
      <c r="N605" s="136" t="s">
        <v>3545</v>
      </c>
      <c r="O605" s="136" t="s">
        <v>14909</v>
      </c>
      <c r="P605" s="136" t="s">
        <v>14910</v>
      </c>
      <c r="Q605" s="136" t="s">
        <v>4935</v>
      </c>
      <c r="R605" s="136" t="s">
        <v>948</v>
      </c>
      <c r="S605" s="136" t="s">
        <v>14911</v>
      </c>
      <c r="T605" s="136" t="s">
        <v>14912</v>
      </c>
      <c r="U605" s="136" t="s">
        <v>14913</v>
      </c>
      <c r="V605" s="136" t="s">
        <v>14914</v>
      </c>
      <c r="W605" s="136" t="s">
        <v>14915</v>
      </c>
      <c r="X605" s="136" t="s">
        <v>14916</v>
      </c>
      <c r="Y605" s="136" t="s">
        <v>14917</v>
      </c>
      <c r="Z605" s="136" t="s">
        <v>14918</v>
      </c>
      <c r="AA605" s="136" t="s">
        <v>14919</v>
      </c>
      <c r="AB605" s="136" t="s">
        <v>14920</v>
      </c>
      <c r="AC605" s="136" t="s">
        <v>14921</v>
      </c>
      <c r="AD605" s="136" t="s">
        <v>14922</v>
      </c>
      <c r="AE605" s="136" t="s">
        <v>14923</v>
      </c>
      <c r="AF605" s="136" t="s">
        <v>14924</v>
      </c>
      <c r="AG605" s="136" t="s">
        <v>4949</v>
      </c>
      <c r="AH605" s="136" t="s">
        <v>14925</v>
      </c>
      <c r="AI605" s="136" t="s">
        <v>14926</v>
      </c>
      <c r="AJ605" s="136" t="s">
        <v>14927</v>
      </c>
      <c r="AK605" s="136" t="s">
        <v>14928</v>
      </c>
      <c r="AL605" s="136" t="s">
        <v>941</v>
      </c>
      <c r="AM605" s="136" t="s">
        <v>14929</v>
      </c>
      <c r="AN605" s="136" t="s">
        <v>14909</v>
      </c>
      <c r="AO605" s="136" t="s">
        <v>14910</v>
      </c>
      <c r="AP605" s="136" t="s">
        <v>4935</v>
      </c>
      <c r="AQ605" s="136" t="s">
        <v>948</v>
      </c>
      <c r="AR605" s="136" t="s">
        <v>14911</v>
      </c>
      <c r="AS605" s="136" t="s">
        <v>14912</v>
      </c>
      <c r="AT605" s="136" t="s">
        <v>14913</v>
      </c>
      <c r="AU605" s="136" t="s">
        <v>941</v>
      </c>
      <c r="AV605" s="136" t="s">
        <v>941</v>
      </c>
      <c r="AW605" s="136" t="s">
        <v>941</v>
      </c>
      <c r="AX605" s="136" t="s">
        <v>14917</v>
      </c>
      <c r="AY605" s="136" t="s">
        <v>14918</v>
      </c>
      <c r="AZ605" s="136" t="s">
        <v>14919</v>
      </c>
      <c r="BA605" s="136" t="s">
        <v>14920</v>
      </c>
      <c r="BB605" s="136" t="s">
        <v>14921</v>
      </c>
      <c r="BC605" s="136" t="s">
        <v>14922</v>
      </c>
      <c r="BD605" s="136" t="s">
        <v>14923</v>
      </c>
      <c r="BE605" s="136" t="s">
        <v>14924</v>
      </c>
      <c r="BF605" s="136" t="s">
        <v>14925</v>
      </c>
      <c r="BG605" s="136" t="s">
        <v>14926</v>
      </c>
      <c r="BH605" s="136" t="s">
        <v>14927</v>
      </c>
      <c r="BI605" s="136" t="s">
        <v>14928</v>
      </c>
      <c r="BJ605" s="136" t="s">
        <v>14929</v>
      </c>
      <c r="BK605" s="136" t="s">
        <v>941</v>
      </c>
      <c r="BL605" s="136" t="s">
        <v>941</v>
      </c>
      <c r="BM605" s="136" t="s">
        <v>941</v>
      </c>
      <c r="BN605" s="136" t="s">
        <v>941</v>
      </c>
      <c r="BO605" s="136" t="s">
        <v>941</v>
      </c>
      <c r="BP605" s="136" t="s">
        <v>941</v>
      </c>
      <c r="BQ605" s="136" t="s">
        <v>941</v>
      </c>
      <c r="BR605" s="136" t="s">
        <v>941</v>
      </c>
      <c r="BS605" s="136" t="s">
        <v>941</v>
      </c>
      <c r="BT605" s="136" t="s">
        <v>941</v>
      </c>
      <c r="BU605" s="136" t="s">
        <v>941</v>
      </c>
      <c r="BV605" s="136" t="s">
        <v>941</v>
      </c>
      <c r="BW605" s="136" t="s">
        <v>941</v>
      </c>
      <c r="BX605" s="136" t="s">
        <v>941</v>
      </c>
      <c r="BY605" s="136" t="s">
        <v>941</v>
      </c>
      <c r="BZ605" s="136" t="s">
        <v>941</v>
      </c>
      <c r="CA605" s="136" t="s">
        <v>941</v>
      </c>
      <c r="CB605" s="136" t="s">
        <v>948</v>
      </c>
      <c r="CC605" s="136" t="s">
        <v>948</v>
      </c>
      <c r="CD605" s="136" t="s">
        <v>941</v>
      </c>
      <c r="CE605" s="136" t="s">
        <v>948</v>
      </c>
      <c r="CF605" s="136" t="s">
        <v>941</v>
      </c>
      <c r="CG605" s="136" t="s">
        <v>948</v>
      </c>
      <c r="CH605" s="136" t="s">
        <v>948</v>
      </c>
      <c r="CI605" s="136" t="s">
        <v>941</v>
      </c>
      <c r="CJ605" s="136" t="s">
        <v>941</v>
      </c>
      <c r="CK605" s="136" t="s">
        <v>941</v>
      </c>
      <c r="CL605" s="136" t="s">
        <v>941</v>
      </c>
      <c r="CM605" s="136" t="s">
        <v>941</v>
      </c>
      <c r="CN605" s="136" t="s">
        <v>948</v>
      </c>
      <c r="CO605" s="136" t="s">
        <v>540</v>
      </c>
      <c r="CP605" s="136" t="s">
        <v>948</v>
      </c>
      <c r="CQ605" s="136" t="s">
        <v>941</v>
      </c>
      <c r="CR605" s="136" t="s">
        <v>941</v>
      </c>
      <c r="CS605" s="136" t="s">
        <v>941</v>
      </c>
      <c r="CT605" s="136" t="s">
        <v>941</v>
      </c>
      <c r="CU605" s="136" t="s">
        <v>941</v>
      </c>
      <c r="CV605" s="136" t="s">
        <v>941</v>
      </c>
      <c r="CW605" s="136" t="s">
        <v>941</v>
      </c>
      <c r="CX605" s="136" t="s">
        <v>941</v>
      </c>
      <c r="CY605" s="136" t="s">
        <v>941</v>
      </c>
      <c r="CZ605" s="136" t="s">
        <v>941</v>
      </c>
      <c r="DA605" s="136" t="s">
        <v>941</v>
      </c>
      <c r="DB605" s="136" t="s">
        <v>941</v>
      </c>
      <c r="DC605" s="136" t="s">
        <v>941</v>
      </c>
      <c r="DD605" s="136" t="s">
        <v>941</v>
      </c>
      <c r="DE605" s="136" t="s">
        <v>941</v>
      </c>
      <c r="DF605" s="136" t="s">
        <v>941</v>
      </c>
      <c r="DG605" s="136" t="s">
        <v>941</v>
      </c>
      <c r="DH605" s="136" t="s">
        <v>941</v>
      </c>
      <c r="DI605" s="136" t="s">
        <v>941</v>
      </c>
      <c r="DJ605" s="136" t="s">
        <v>1692</v>
      </c>
      <c r="DK605" s="137">
        <v>43123.648645833331</v>
      </c>
      <c r="DL605" s="136" t="s">
        <v>1692</v>
      </c>
      <c r="DM605" s="137">
        <v>43123.648645833331</v>
      </c>
      <c r="DN605" s="133">
        <v>42412.524247685185</v>
      </c>
      <c r="DO605" s="132" t="s">
        <v>1111</v>
      </c>
      <c r="DP605" s="133">
        <v>42412.524247685185</v>
      </c>
    </row>
    <row r="606" spans="1:120" ht="43.5" x14ac:dyDescent="0.35">
      <c r="A606" s="135">
        <v>608</v>
      </c>
      <c r="B606" s="136" t="s">
        <v>13815</v>
      </c>
      <c r="C606" s="135">
        <v>163</v>
      </c>
      <c r="D606" s="135" t="b">
        <v>1</v>
      </c>
      <c r="E606" s="136" t="s">
        <v>941</v>
      </c>
      <c r="F606" s="136" t="s">
        <v>4791</v>
      </c>
      <c r="G606" s="136" t="s">
        <v>989</v>
      </c>
      <c r="H606" s="136" t="s">
        <v>14930</v>
      </c>
      <c r="I606" s="136" t="s">
        <v>14750</v>
      </c>
      <c r="J606" s="136" t="s">
        <v>4791</v>
      </c>
      <c r="K606" s="136" t="s">
        <v>941</v>
      </c>
      <c r="L606" s="136" t="s">
        <v>14930</v>
      </c>
      <c r="M606" s="136" t="s">
        <v>3428</v>
      </c>
      <c r="N606" s="136" t="s">
        <v>4794</v>
      </c>
      <c r="O606" s="136" t="s">
        <v>14931</v>
      </c>
      <c r="P606" s="136" t="s">
        <v>948</v>
      </c>
      <c r="Q606" s="136" t="s">
        <v>948</v>
      </c>
      <c r="R606" s="136" t="s">
        <v>948</v>
      </c>
      <c r="S606" s="136" t="s">
        <v>14931</v>
      </c>
      <c r="T606" s="136" t="s">
        <v>14932</v>
      </c>
      <c r="U606" s="136" t="s">
        <v>14933</v>
      </c>
      <c r="V606" s="136" t="s">
        <v>948</v>
      </c>
      <c r="W606" s="136" t="s">
        <v>948</v>
      </c>
      <c r="X606" s="136" t="s">
        <v>948</v>
      </c>
      <c r="Y606" s="136" t="s">
        <v>948</v>
      </c>
      <c r="Z606" s="136" t="s">
        <v>14934</v>
      </c>
      <c r="AA606" s="136" t="s">
        <v>948</v>
      </c>
      <c r="AB606" s="136" t="s">
        <v>14934</v>
      </c>
      <c r="AC606" s="136" t="s">
        <v>948</v>
      </c>
      <c r="AD606" s="136" t="s">
        <v>14934</v>
      </c>
      <c r="AE606" s="136" t="s">
        <v>14935</v>
      </c>
      <c r="AF606" s="136" t="s">
        <v>14936</v>
      </c>
      <c r="AG606" s="136" t="s">
        <v>3429</v>
      </c>
      <c r="AH606" s="136" t="s">
        <v>14937</v>
      </c>
      <c r="AI606" s="136" t="s">
        <v>948</v>
      </c>
      <c r="AJ606" s="136" t="s">
        <v>948</v>
      </c>
      <c r="AK606" s="136" t="s">
        <v>948</v>
      </c>
      <c r="AL606" s="136" t="s">
        <v>941</v>
      </c>
      <c r="AM606" s="136" t="s">
        <v>14937</v>
      </c>
      <c r="AN606" s="136" t="s">
        <v>941</v>
      </c>
      <c r="AO606" s="136" t="s">
        <v>941</v>
      </c>
      <c r="AP606" s="136" t="s">
        <v>941</v>
      </c>
      <c r="AQ606" s="136" t="s">
        <v>941</v>
      </c>
      <c r="AR606" s="136" t="s">
        <v>941</v>
      </c>
      <c r="AS606" s="136" t="s">
        <v>941</v>
      </c>
      <c r="AT606" s="136" t="s">
        <v>941</v>
      </c>
      <c r="AU606" s="136" t="s">
        <v>941</v>
      </c>
      <c r="AV606" s="136" t="s">
        <v>941</v>
      </c>
      <c r="AW606" s="136" t="s">
        <v>941</v>
      </c>
      <c r="AX606" s="136" t="s">
        <v>941</v>
      </c>
      <c r="AY606" s="136" t="s">
        <v>941</v>
      </c>
      <c r="AZ606" s="136" t="s">
        <v>941</v>
      </c>
      <c r="BA606" s="136" t="s">
        <v>941</v>
      </c>
      <c r="BB606" s="136" t="s">
        <v>941</v>
      </c>
      <c r="BC606" s="136" t="s">
        <v>941</v>
      </c>
      <c r="BD606" s="136" t="s">
        <v>941</v>
      </c>
      <c r="BE606" s="136" t="s">
        <v>941</v>
      </c>
      <c r="BF606" s="136" t="s">
        <v>941</v>
      </c>
      <c r="BG606" s="136" t="s">
        <v>941</v>
      </c>
      <c r="BH606" s="136" t="s">
        <v>941</v>
      </c>
      <c r="BI606" s="136" t="s">
        <v>941</v>
      </c>
      <c r="BJ606" s="136" t="s">
        <v>941</v>
      </c>
      <c r="BK606" s="136" t="s">
        <v>1021</v>
      </c>
      <c r="BL606" s="136" t="s">
        <v>3197</v>
      </c>
      <c r="BM606" s="136" t="s">
        <v>941</v>
      </c>
      <c r="BN606" s="136" t="s">
        <v>941</v>
      </c>
      <c r="BO606" s="136" t="s">
        <v>941</v>
      </c>
      <c r="BP606" s="136" t="s">
        <v>941</v>
      </c>
      <c r="BQ606" s="136" t="s">
        <v>941</v>
      </c>
      <c r="BR606" s="136" t="s">
        <v>941</v>
      </c>
      <c r="BS606" s="136" t="s">
        <v>941</v>
      </c>
      <c r="BT606" s="136" t="s">
        <v>941</v>
      </c>
      <c r="BU606" s="136" t="s">
        <v>941</v>
      </c>
      <c r="BV606" s="136" t="s">
        <v>941</v>
      </c>
      <c r="BW606" s="136" t="s">
        <v>941</v>
      </c>
      <c r="BX606" s="136" t="s">
        <v>941</v>
      </c>
      <c r="BY606" s="136" t="s">
        <v>941</v>
      </c>
      <c r="BZ606" s="136" t="s">
        <v>941</v>
      </c>
      <c r="CA606" s="136" t="s">
        <v>941</v>
      </c>
      <c r="CB606" s="136" t="s">
        <v>1722</v>
      </c>
      <c r="CC606" s="136" t="s">
        <v>948</v>
      </c>
      <c r="CD606" s="136" t="s">
        <v>941</v>
      </c>
      <c r="CE606" s="136" t="s">
        <v>948</v>
      </c>
      <c r="CF606" s="136" t="s">
        <v>941</v>
      </c>
      <c r="CG606" s="136" t="s">
        <v>948</v>
      </c>
      <c r="CH606" s="136" t="s">
        <v>948</v>
      </c>
      <c r="CI606" s="136" t="s">
        <v>941</v>
      </c>
      <c r="CJ606" s="136" t="s">
        <v>941</v>
      </c>
      <c r="CK606" s="136" t="s">
        <v>941</v>
      </c>
      <c r="CL606" s="136" t="s">
        <v>941</v>
      </c>
      <c r="CM606" s="136" t="s">
        <v>941</v>
      </c>
      <c r="CN606" s="136" t="s">
        <v>948</v>
      </c>
      <c r="CO606" s="136" t="s">
        <v>540</v>
      </c>
      <c r="CP606" s="136" t="s">
        <v>948</v>
      </c>
      <c r="CQ606" s="136" t="s">
        <v>941</v>
      </c>
      <c r="CR606" s="136" t="s">
        <v>941</v>
      </c>
      <c r="CS606" s="136" t="s">
        <v>941</v>
      </c>
      <c r="CT606" s="136" t="s">
        <v>941</v>
      </c>
      <c r="CU606" s="136" t="s">
        <v>941</v>
      </c>
      <c r="CV606" s="136" t="s">
        <v>941</v>
      </c>
      <c r="CW606" s="136" t="s">
        <v>941</v>
      </c>
      <c r="CX606" s="136" t="s">
        <v>941</v>
      </c>
      <c r="CY606" s="136" t="s">
        <v>941</v>
      </c>
      <c r="CZ606" s="136" t="s">
        <v>941</v>
      </c>
      <c r="DA606" s="136" t="s">
        <v>941</v>
      </c>
      <c r="DB606" s="136" t="s">
        <v>941</v>
      </c>
      <c r="DC606" s="136" t="s">
        <v>941</v>
      </c>
      <c r="DD606" s="136" t="s">
        <v>941</v>
      </c>
      <c r="DE606" s="136" t="s">
        <v>941</v>
      </c>
      <c r="DF606" s="136" t="s">
        <v>941</v>
      </c>
      <c r="DG606" s="136" t="s">
        <v>941</v>
      </c>
      <c r="DH606" s="136" t="s">
        <v>941</v>
      </c>
      <c r="DI606" s="136" t="s">
        <v>941</v>
      </c>
      <c r="DJ606" s="136" t="s">
        <v>1353</v>
      </c>
      <c r="DK606" s="137">
        <v>43123.663622685184</v>
      </c>
      <c r="DL606" s="136" t="s">
        <v>1353</v>
      </c>
      <c r="DM606" s="137">
        <v>43123.663622685184</v>
      </c>
      <c r="DN606" s="133">
        <v>42412.524270833332</v>
      </c>
      <c r="DO606" s="132" t="s">
        <v>1111</v>
      </c>
      <c r="DP606" s="133">
        <v>42412.524270833332</v>
      </c>
    </row>
    <row r="607" spans="1:120" ht="58" x14ac:dyDescent="0.35">
      <c r="A607" s="135">
        <v>609</v>
      </c>
      <c r="B607" s="136" t="s">
        <v>13815</v>
      </c>
      <c r="C607" s="135">
        <v>293</v>
      </c>
      <c r="D607" s="135" t="b">
        <v>1</v>
      </c>
      <c r="E607" s="136" t="s">
        <v>941</v>
      </c>
      <c r="F607" s="136" t="s">
        <v>14938</v>
      </c>
      <c r="G607" s="136" t="s">
        <v>14939</v>
      </c>
      <c r="H607" s="136" t="s">
        <v>1113</v>
      </c>
      <c r="I607" s="136" t="s">
        <v>14329</v>
      </c>
      <c r="J607" s="136" t="s">
        <v>3236</v>
      </c>
      <c r="K607" s="136" t="s">
        <v>941</v>
      </c>
      <c r="L607" s="136" t="s">
        <v>1113</v>
      </c>
      <c r="M607" s="136" t="s">
        <v>941</v>
      </c>
      <c r="N607" s="136" t="s">
        <v>1115</v>
      </c>
      <c r="O607" s="136" t="s">
        <v>14940</v>
      </c>
      <c r="P607" s="136" t="s">
        <v>14941</v>
      </c>
      <c r="Q607" s="136" t="s">
        <v>948</v>
      </c>
      <c r="R607" s="136" t="s">
        <v>948</v>
      </c>
      <c r="S607" s="136" t="s">
        <v>14942</v>
      </c>
      <c r="T607" s="136" t="s">
        <v>14943</v>
      </c>
      <c r="U607" s="136" t="s">
        <v>14944</v>
      </c>
      <c r="V607" s="136" t="s">
        <v>3238</v>
      </c>
      <c r="W607" s="136" t="s">
        <v>3239</v>
      </c>
      <c r="X607" s="136" t="s">
        <v>3240</v>
      </c>
      <c r="Y607" s="136" t="s">
        <v>14945</v>
      </c>
      <c r="Z607" s="136" t="s">
        <v>14946</v>
      </c>
      <c r="AA607" s="136" t="s">
        <v>14947</v>
      </c>
      <c r="AB607" s="136" t="s">
        <v>14948</v>
      </c>
      <c r="AC607" s="136" t="s">
        <v>14949</v>
      </c>
      <c r="AD607" s="136" t="s">
        <v>14950</v>
      </c>
      <c r="AE607" s="136" t="s">
        <v>14951</v>
      </c>
      <c r="AF607" s="136" t="s">
        <v>14952</v>
      </c>
      <c r="AG607" s="136" t="s">
        <v>1833</v>
      </c>
      <c r="AH607" s="136" t="s">
        <v>14953</v>
      </c>
      <c r="AI607" s="136" t="s">
        <v>948</v>
      </c>
      <c r="AJ607" s="136" t="s">
        <v>3346</v>
      </c>
      <c r="AK607" s="136" t="s">
        <v>948</v>
      </c>
      <c r="AL607" s="136" t="s">
        <v>941</v>
      </c>
      <c r="AM607" s="136" t="s">
        <v>14954</v>
      </c>
      <c r="AN607" s="136" t="s">
        <v>941</v>
      </c>
      <c r="AO607" s="136" t="s">
        <v>941</v>
      </c>
      <c r="AP607" s="136" t="s">
        <v>941</v>
      </c>
      <c r="AQ607" s="136" t="s">
        <v>941</v>
      </c>
      <c r="AR607" s="136" t="s">
        <v>941</v>
      </c>
      <c r="AS607" s="136" t="s">
        <v>941</v>
      </c>
      <c r="AT607" s="136" t="s">
        <v>941</v>
      </c>
      <c r="AU607" s="136" t="s">
        <v>941</v>
      </c>
      <c r="AV607" s="136" t="s">
        <v>941</v>
      </c>
      <c r="AW607" s="136" t="s">
        <v>941</v>
      </c>
      <c r="AX607" s="136" t="s">
        <v>941</v>
      </c>
      <c r="AY607" s="136" t="s">
        <v>941</v>
      </c>
      <c r="AZ607" s="136" t="s">
        <v>941</v>
      </c>
      <c r="BA607" s="136" t="s">
        <v>941</v>
      </c>
      <c r="BB607" s="136" t="s">
        <v>941</v>
      </c>
      <c r="BC607" s="136" t="s">
        <v>941</v>
      </c>
      <c r="BD607" s="136" t="s">
        <v>941</v>
      </c>
      <c r="BE607" s="136" t="s">
        <v>941</v>
      </c>
      <c r="BF607" s="136" t="s">
        <v>941</v>
      </c>
      <c r="BG607" s="136" t="s">
        <v>941</v>
      </c>
      <c r="BH607" s="136" t="s">
        <v>941</v>
      </c>
      <c r="BI607" s="136" t="s">
        <v>941</v>
      </c>
      <c r="BJ607" s="136" t="s">
        <v>941</v>
      </c>
      <c r="BK607" s="136" t="s">
        <v>941</v>
      </c>
      <c r="BL607" s="136" t="s">
        <v>941</v>
      </c>
      <c r="BM607" s="136" t="s">
        <v>941</v>
      </c>
      <c r="BN607" s="136" t="s">
        <v>941</v>
      </c>
      <c r="BO607" s="136" t="s">
        <v>941</v>
      </c>
      <c r="BP607" s="136" t="s">
        <v>941</v>
      </c>
      <c r="BQ607" s="136" t="s">
        <v>941</v>
      </c>
      <c r="BR607" s="136" t="s">
        <v>941</v>
      </c>
      <c r="BS607" s="136" t="s">
        <v>941</v>
      </c>
      <c r="BT607" s="136" t="s">
        <v>941</v>
      </c>
      <c r="BU607" s="136" t="s">
        <v>941</v>
      </c>
      <c r="BV607" s="136" t="s">
        <v>941</v>
      </c>
      <c r="BW607" s="136" t="s">
        <v>941</v>
      </c>
      <c r="BX607" s="136" t="s">
        <v>941</v>
      </c>
      <c r="BY607" s="136" t="s">
        <v>941</v>
      </c>
      <c r="BZ607" s="136" t="s">
        <v>941</v>
      </c>
      <c r="CA607" s="136" t="s">
        <v>941</v>
      </c>
      <c r="CB607" s="136" t="s">
        <v>948</v>
      </c>
      <c r="CC607" s="136" t="s">
        <v>948</v>
      </c>
      <c r="CD607" s="136" t="s">
        <v>941</v>
      </c>
      <c r="CE607" s="136" t="s">
        <v>948</v>
      </c>
      <c r="CF607" s="136" t="s">
        <v>941</v>
      </c>
      <c r="CG607" s="136" t="s">
        <v>948</v>
      </c>
      <c r="CH607" s="136" t="s">
        <v>948</v>
      </c>
      <c r="CI607" s="136" t="s">
        <v>941</v>
      </c>
      <c r="CJ607" s="136" t="s">
        <v>941</v>
      </c>
      <c r="CK607" s="136" t="s">
        <v>941</v>
      </c>
      <c r="CL607" s="136" t="s">
        <v>941</v>
      </c>
      <c r="CM607" s="136" t="s">
        <v>941</v>
      </c>
      <c r="CN607" s="136" t="s">
        <v>948</v>
      </c>
      <c r="CO607" s="136" t="s">
        <v>540</v>
      </c>
      <c r="CP607" s="136" t="s">
        <v>948</v>
      </c>
      <c r="CQ607" s="136" t="s">
        <v>941</v>
      </c>
      <c r="CR607" s="136" t="s">
        <v>941</v>
      </c>
      <c r="CS607" s="136" t="s">
        <v>941</v>
      </c>
      <c r="CT607" s="136" t="s">
        <v>941</v>
      </c>
      <c r="CU607" s="136" t="s">
        <v>941</v>
      </c>
      <c r="CV607" s="136" t="s">
        <v>941</v>
      </c>
      <c r="CW607" s="136" t="s">
        <v>941</v>
      </c>
      <c r="CX607" s="136" t="s">
        <v>941</v>
      </c>
      <c r="CY607" s="136" t="s">
        <v>941</v>
      </c>
      <c r="CZ607" s="136" t="s">
        <v>941</v>
      </c>
      <c r="DA607" s="136" t="s">
        <v>941</v>
      </c>
      <c r="DB607" s="136" t="s">
        <v>941</v>
      </c>
      <c r="DC607" s="136" t="s">
        <v>941</v>
      </c>
      <c r="DD607" s="136" t="s">
        <v>941</v>
      </c>
      <c r="DE607" s="136" t="s">
        <v>941</v>
      </c>
      <c r="DF607" s="136" t="s">
        <v>941</v>
      </c>
      <c r="DG607" s="136" t="s">
        <v>941</v>
      </c>
      <c r="DH607" s="136" t="s">
        <v>941</v>
      </c>
      <c r="DI607" s="136" t="s">
        <v>941</v>
      </c>
      <c r="DJ607" s="136" t="s">
        <v>1692</v>
      </c>
      <c r="DK607" s="137">
        <v>43124.34814814815</v>
      </c>
      <c r="DL607" s="136" t="s">
        <v>1692</v>
      </c>
      <c r="DM607" s="137">
        <v>43124.34814814815</v>
      </c>
      <c r="DN607" s="133">
        <v>42412.524375000001</v>
      </c>
      <c r="DO607" s="132" t="s">
        <v>1111</v>
      </c>
      <c r="DP607" s="133">
        <v>42412.524375000001</v>
      </c>
    </row>
    <row r="608" spans="1:120" ht="43.5" x14ac:dyDescent="0.35">
      <c r="A608" s="135">
        <v>610</v>
      </c>
      <c r="B608" s="136" t="s">
        <v>13815</v>
      </c>
      <c r="C608" s="135">
        <v>299</v>
      </c>
      <c r="D608" s="135" t="b">
        <v>1</v>
      </c>
      <c r="E608" s="136" t="s">
        <v>941</v>
      </c>
      <c r="F608" s="136" t="s">
        <v>2006</v>
      </c>
      <c r="G608" s="136" t="s">
        <v>981</v>
      </c>
      <c r="H608" s="136" t="s">
        <v>2007</v>
      </c>
      <c r="I608" s="136" t="s">
        <v>14200</v>
      </c>
      <c r="J608" s="136" t="s">
        <v>2006</v>
      </c>
      <c r="K608" s="136" t="s">
        <v>941</v>
      </c>
      <c r="L608" s="136" t="s">
        <v>2007</v>
      </c>
      <c r="M608" s="136" t="s">
        <v>2008</v>
      </c>
      <c r="N608" s="136" t="s">
        <v>2009</v>
      </c>
      <c r="O608" s="136" t="s">
        <v>14955</v>
      </c>
      <c r="P608" s="136" t="s">
        <v>948</v>
      </c>
      <c r="Q608" s="136" t="s">
        <v>14956</v>
      </c>
      <c r="R608" s="136" t="s">
        <v>948</v>
      </c>
      <c r="S608" s="136" t="s">
        <v>14957</v>
      </c>
      <c r="T608" s="136" t="s">
        <v>14958</v>
      </c>
      <c r="U608" s="136" t="s">
        <v>14959</v>
      </c>
      <c r="V608" s="136" t="s">
        <v>948</v>
      </c>
      <c r="W608" s="136" t="s">
        <v>948</v>
      </c>
      <c r="X608" s="136" t="s">
        <v>948</v>
      </c>
      <c r="Y608" s="136" t="s">
        <v>14960</v>
      </c>
      <c r="Z608" s="136" t="s">
        <v>14961</v>
      </c>
      <c r="AA608" s="136" t="s">
        <v>948</v>
      </c>
      <c r="AB608" s="136" t="s">
        <v>14962</v>
      </c>
      <c r="AC608" s="136" t="s">
        <v>948</v>
      </c>
      <c r="AD608" s="136" t="s">
        <v>14962</v>
      </c>
      <c r="AE608" s="136" t="s">
        <v>14963</v>
      </c>
      <c r="AF608" s="136" t="s">
        <v>14964</v>
      </c>
      <c r="AG608" s="136" t="s">
        <v>1091</v>
      </c>
      <c r="AH608" s="136" t="s">
        <v>14965</v>
      </c>
      <c r="AI608" s="136" t="s">
        <v>14966</v>
      </c>
      <c r="AJ608" s="136" t="s">
        <v>2208</v>
      </c>
      <c r="AK608" s="136" t="s">
        <v>948</v>
      </c>
      <c r="AL608" s="136" t="s">
        <v>941</v>
      </c>
      <c r="AM608" s="136" t="s">
        <v>14967</v>
      </c>
      <c r="AN608" s="136" t="s">
        <v>941</v>
      </c>
      <c r="AO608" s="136" t="s">
        <v>941</v>
      </c>
      <c r="AP608" s="136" t="s">
        <v>941</v>
      </c>
      <c r="AQ608" s="136" t="s">
        <v>941</v>
      </c>
      <c r="AR608" s="136" t="s">
        <v>941</v>
      </c>
      <c r="AS608" s="136" t="s">
        <v>941</v>
      </c>
      <c r="AT608" s="136" t="s">
        <v>941</v>
      </c>
      <c r="AU608" s="136" t="s">
        <v>941</v>
      </c>
      <c r="AV608" s="136" t="s">
        <v>941</v>
      </c>
      <c r="AW608" s="136" t="s">
        <v>941</v>
      </c>
      <c r="AX608" s="136" t="s">
        <v>941</v>
      </c>
      <c r="AY608" s="136" t="s">
        <v>941</v>
      </c>
      <c r="AZ608" s="136" t="s">
        <v>941</v>
      </c>
      <c r="BA608" s="136" t="s">
        <v>941</v>
      </c>
      <c r="BB608" s="136" t="s">
        <v>941</v>
      </c>
      <c r="BC608" s="136" t="s">
        <v>941</v>
      </c>
      <c r="BD608" s="136" t="s">
        <v>941</v>
      </c>
      <c r="BE608" s="136" t="s">
        <v>941</v>
      </c>
      <c r="BF608" s="136" t="s">
        <v>941</v>
      </c>
      <c r="BG608" s="136" t="s">
        <v>941</v>
      </c>
      <c r="BH608" s="136" t="s">
        <v>941</v>
      </c>
      <c r="BI608" s="136" t="s">
        <v>941</v>
      </c>
      <c r="BJ608" s="136" t="s">
        <v>941</v>
      </c>
      <c r="BK608" s="136" t="s">
        <v>941</v>
      </c>
      <c r="BL608" s="136" t="s">
        <v>941</v>
      </c>
      <c r="BM608" s="136" t="s">
        <v>941</v>
      </c>
      <c r="BN608" s="136" t="s">
        <v>941</v>
      </c>
      <c r="BO608" s="136" t="s">
        <v>941</v>
      </c>
      <c r="BP608" s="136" t="s">
        <v>941</v>
      </c>
      <c r="BQ608" s="136" t="s">
        <v>941</v>
      </c>
      <c r="BR608" s="136" t="s">
        <v>941</v>
      </c>
      <c r="BS608" s="136" t="s">
        <v>941</v>
      </c>
      <c r="BT608" s="136" t="s">
        <v>941</v>
      </c>
      <c r="BU608" s="136" t="s">
        <v>941</v>
      </c>
      <c r="BV608" s="136" t="s">
        <v>941</v>
      </c>
      <c r="BW608" s="136" t="s">
        <v>941</v>
      </c>
      <c r="BX608" s="136" t="s">
        <v>941</v>
      </c>
      <c r="BY608" s="136" t="s">
        <v>941</v>
      </c>
      <c r="BZ608" s="136" t="s">
        <v>941</v>
      </c>
      <c r="CA608" s="136" t="s">
        <v>941</v>
      </c>
      <c r="CB608" s="136" t="s">
        <v>948</v>
      </c>
      <c r="CC608" s="136" t="s">
        <v>948</v>
      </c>
      <c r="CD608" s="136" t="s">
        <v>941</v>
      </c>
      <c r="CE608" s="136" t="s">
        <v>948</v>
      </c>
      <c r="CF608" s="136" t="s">
        <v>941</v>
      </c>
      <c r="CG608" s="136" t="s">
        <v>948</v>
      </c>
      <c r="CH608" s="136" t="s">
        <v>948</v>
      </c>
      <c r="CI608" s="136" t="s">
        <v>941</v>
      </c>
      <c r="CJ608" s="136" t="s">
        <v>941</v>
      </c>
      <c r="CK608" s="136" t="s">
        <v>941</v>
      </c>
      <c r="CL608" s="136" t="s">
        <v>941</v>
      </c>
      <c r="CM608" s="136" t="s">
        <v>941</v>
      </c>
      <c r="CN608" s="136" t="s">
        <v>948</v>
      </c>
      <c r="CO608" s="136" t="s">
        <v>540</v>
      </c>
      <c r="CP608" s="136" t="s">
        <v>948</v>
      </c>
      <c r="CQ608" s="136" t="s">
        <v>941</v>
      </c>
      <c r="CR608" s="136" t="s">
        <v>941</v>
      </c>
      <c r="CS608" s="136" t="s">
        <v>941</v>
      </c>
      <c r="CT608" s="136" t="s">
        <v>941</v>
      </c>
      <c r="CU608" s="136" t="s">
        <v>941</v>
      </c>
      <c r="CV608" s="136" t="s">
        <v>941</v>
      </c>
      <c r="CW608" s="136" t="s">
        <v>941</v>
      </c>
      <c r="CX608" s="136" t="s">
        <v>941</v>
      </c>
      <c r="CY608" s="136" t="s">
        <v>941</v>
      </c>
      <c r="CZ608" s="136" t="s">
        <v>941</v>
      </c>
      <c r="DA608" s="136" t="s">
        <v>941</v>
      </c>
      <c r="DB608" s="136" t="s">
        <v>941</v>
      </c>
      <c r="DC608" s="136" t="s">
        <v>941</v>
      </c>
      <c r="DD608" s="136" t="s">
        <v>941</v>
      </c>
      <c r="DE608" s="136" t="s">
        <v>941</v>
      </c>
      <c r="DF608" s="136" t="s">
        <v>941</v>
      </c>
      <c r="DG608" s="136" t="s">
        <v>941</v>
      </c>
      <c r="DH608" s="136" t="s">
        <v>941</v>
      </c>
      <c r="DI608" s="136" t="s">
        <v>941</v>
      </c>
      <c r="DJ608" s="136" t="s">
        <v>1692</v>
      </c>
      <c r="DK608" s="137">
        <v>43124.39472222222</v>
      </c>
      <c r="DL608" s="136" t="s">
        <v>1692</v>
      </c>
      <c r="DM608" s="137">
        <v>43124.39472222222</v>
      </c>
      <c r="DN608" s="133">
        <v>42412.524444444447</v>
      </c>
      <c r="DO608" s="132" t="s">
        <v>1111</v>
      </c>
      <c r="DP608" s="133">
        <v>42412.524444444447</v>
      </c>
    </row>
    <row r="609" spans="1:120" ht="72.5" x14ac:dyDescent="0.35">
      <c r="A609" s="135">
        <v>611</v>
      </c>
      <c r="B609" s="136" t="s">
        <v>13815</v>
      </c>
      <c r="C609" s="135">
        <v>203</v>
      </c>
      <c r="D609" s="135" t="b">
        <v>1</v>
      </c>
      <c r="E609" s="136" t="s">
        <v>1196</v>
      </c>
      <c r="F609" s="136" t="s">
        <v>2877</v>
      </c>
      <c r="G609" s="136" t="s">
        <v>14968</v>
      </c>
      <c r="H609" s="136" t="s">
        <v>2878</v>
      </c>
      <c r="I609" s="136" t="s">
        <v>941</v>
      </c>
      <c r="J609" s="136" t="s">
        <v>2877</v>
      </c>
      <c r="K609" s="136" t="s">
        <v>941</v>
      </c>
      <c r="L609" s="136" t="s">
        <v>2878</v>
      </c>
      <c r="M609" s="136" t="s">
        <v>14969</v>
      </c>
      <c r="N609" s="136" t="s">
        <v>3459</v>
      </c>
      <c r="O609" s="136" t="s">
        <v>14970</v>
      </c>
      <c r="P609" s="136" t="s">
        <v>14971</v>
      </c>
      <c r="Q609" s="136" t="s">
        <v>14972</v>
      </c>
      <c r="R609" s="136" t="s">
        <v>948</v>
      </c>
      <c r="S609" s="136" t="s">
        <v>14973</v>
      </c>
      <c r="T609" s="136" t="s">
        <v>14974</v>
      </c>
      <c r="U609" s="136" t="s">
        <v>14975</v>
      </c>
      <c r="V609" s="136" t="s">
        <v>14976</v>
      </c>
      <c r="W609" s="136" t="s">
        <v>14977</v>
      </c>
      <c r="X609" s="136" t="s">
        <v>14978</v>
      </c>
      <c r="Y609" s="136" t="s">
        <v>14979</v>
      </c>
      <c r="Z609" s="136" t="s">
        <v>14980</v>
      </c>
      <c r="AA609" s="136" t="s">
        <v>14981</v>
      </c>
      <c r="AB609" s="136" t="s">
        <v>14982</v>
      </c>
      <c r="AC609" s="136" t="s">
        <v>948</v>
      </c>
      <c r="AD609" s="136" t="s">
        <v>14982</v>
      </c>
      <c r="AE609" s="136" t="s">
        <v>14983</v>
      </c>
      <c r="AF609" s="136" t="s">
        <v>14984</v>
      </c>
      <c r="AG609" s="136" t="s">
        <v>4949</v>
      </c>
      <c r="AH609" s="136" t="s">
        <v>14985</v>
      </c>
      <c r="AI609" s="136" t="s">
        <v>14986</v>
      </c>
      <c r="AJ609" s="136" t="s">
        <v>14987</v>
      </c>
      <c r="AK609" s="136" t="s">
        <v>14988</v>
      </c>
      <c r="AL609" s="136" t="s">
        <v>941</v>
      </c>
      <c r="AM609" s="136" t="s">
        <v>14989</v>
      </c>
      <c r="AN609" s="136" t="s">
        <v>941</v>
      </c>
      <c r="AO609" s="136" t="s">
        <v>941</v>
      </c>
      <c r="AP609" s="136" t="s">
        <v>941</v>
      </c>
      <c r="AQ609" s="136" t="s">
        <v>941</v>
      </c>
      <c r="AR609" s="136" t="s">
        <v>941</v>
      </c>
      <c r="AS609" s="136" t="s">
        <v>941</v>
      </c>
      <c r="AT609" s="136" t="s">
        <v>941</v>
      </c>
      <c r="AU609" s="136" t="s">
        <v>941</v>
      </c>
      <c r="AV609" s="136" t="s">
        <v>941</v>
      </c>
      <c r="AW609" s="136" t="s">
        <v>941</v>
      </c>
      <c r="AX609" s="136" t="s">
        <v>941</v>
      </c>
      <c r="AY609" s="136" t="s">
        <v>941</v>
      </c>
      <c r="AZ609" s="136" t="s">
        <v>941</v>
      </c>
      <c r="BA609" s="136" t="s">
        <v>941</v>
      </c>
      <c r="BB609" s="136" t="s">
        <v>941</v>
      </c>
      <c r="BC609" s="136" t="s">
        <v>941</v>
      </c>
      <c r="BD609" s="136" t="s">
        <v>941</v>
      </c>
      <c r="BE609" s="136" t="s">
        <v>941</v>
      </c>
      <c r="BF609" s="136" t="s">
        <v>941</v>
      </c>
      <c r="BG609" s="136" t="s">
        <v>941</v>
      </c>
      <c r="BH609" s="136" t="s">
        <v>941</v>
      </c>
      <c r="BI609" s="136" t="s">
        <v>941</v>
      </c>
      <c r="BJ609" s="136" t="s">
        <v>941</v>
      </c>
      <c r="BK609" s="136" t="s">
        <v>14990</v>
      </c>
      <c r="BL609" s="136" t="s">
        <v>14991</v>
      </c>
      <c r="BM609" s="136" t="s">
        <v>1071</v>
      </c>
      <c r="BN609" s="136" t="s">
        <v>941</v>
      </c>
      <c r="BO609" s="136" t="s">
        <v>941</v>
      </c>
      <c r="BP609" s="136" t="s">
        <v>941</v>
      </c>
      <c r="BQ609" s="136" t="s">
        <v>941</v>
      </c>
      <c r="BR609" s="136" t="s">
        <v>941</v>
      </c>
      <c r="BS609" s="136" t="s">
        <v>941</v>
      </c>
      <c r="BT609" s="136" t="s">
        <v>941</v>
      </c>
      <c r="BU609" s="136" t="s">
        <v>941</v>
      </c>
      <c r="BV609" s="136" t="s">
        <v>941</v>
      </c>
      <c r="BW609" s="136" t="s">
        <v>941</v>
      </c>
      <c r="BX609" s="136" t="s">
        <v>941</v>
      </c>
      <c r="BY609" s="136" t="s">
        <v>941</v>
      </c>
      <c r="BZ609" s="136" t="s">
        <v>941</v>
      </c>
      <c r="CA609" s="136" t="s">
        <v>941</v>
      </c>
      <c r="CB609" s="136" t="s">
        <v>14992</v>
      </c>
      <c r="CC609" s="136" t="s">
        <v>956</v>
      </c>
      <c r="CD609" s="136" t="s">
        <v>3403</v>
      </c>
      <c r="CE609" s="136" t="s">
        <v>948</v>
      </c>
      <c r="CF609" s="136" t="s">
        <v>941</v>
      </c>
      <c r="CG609" s="136" t="s">
        <v>3403</v>
      </c>
      <c r="CH609" s="136" t="s">
        <v>948</v>
      </c>
      <c r="CI609" s="136" t="s">
        <v>941</v>
      </c>
      <c r="CJ609" s="136" t="s">
        <v>941</v>
      </c>
      <c r="CK609" s="136" t="s">
        <v>941</v>
      </c>
      <c r="CL609" s="136" t="s">
        <v>941</v>
      </c>
      <c r="CM609" s="136" t="s">
        <v>941</v>
      </c>
      <c r="CN609" s="136" t="s">
        <v>948</v>
      </c>
      <c r="CO609" s="136" t="s">
        <v>540</v>
      </c>
      <c r="CP609" s="136" t="s">
        <v>948</v>
      </c>
      <c r="CQ609" s="136" t="s">
        <v>941</v>
      </c>
      <c r="CR609" s="136" t="s">
        <v>941</v>
      </c>
      <c r="CS609" s="136" t="s">
        <v>941</v>
      </c>
      <c r="CT609" s="136" t="s">
        <v>941</v>
      </c>
      <c r="CU609" s="136" t="s">
        <v>941</v>
      </c>
      <c r="CV609" s="136" t="s">
        <v>941</v>
      </c>
      <c r="CW609" s="136" t="s">
        <v>941</v>
      </c>
      <c r="CX609" s="136" t="s">
        <v>941</v>
      </c>
      <c r="CY609" s="136" t="s">
        <v>941</v>
      </c>
      <c r="CZ609" s="136" t="s">
        <v>941</v>
      </c>
      <c r="DA609" s="136" t="s">
        <v>941</v>
      </c>
      <c r="DB609" s="136" t="s">
        <v>941</v>
      </c>
      <c r="DC609" s="136" t="s">
        <v>941</v>
      </c>
      <c r="DD609" s="136" t="s">
        <v>941</v>
      </c>
      <c r="DE609" s="136" t="s">
        <v>941</v>
      </c>
      <c r="DF609" s="136" t="s">
        <v>941</v>
      </c>
      <c r="DG609" s="136" t="s">
        <v>941</v>
      </c>
      <c r="DH609" s="136" t="s">
        <v>941</v>
      </c>
      <c r="DI609" s="136" t="s">
        <v>941</v>
      </c>
      <c r="DJ609" s="136" t="s">
        <v>1353</v>
      </c>
      <c r="DK609" s="137">
        <v>43124.420428240737</v>
      </c>
      <c r="DL609" s="136" t="s">
        <v>1353</v>
      </c>
      <c r="DM609" s="137">
        <v>43124.420439814814</v>
      </c>
      <c r="DN609" s="133">
        <v>42412.524467592593</v>
      </c>
      <c r="DO609" s="132" t="s">
        <v>1111</v>
      </c>
      <c r="DP609" s="133">
        <v>42412.524467592593</v>
      </c>
    </row>
    <row r="610" spans="1:120" ht="58" x14ac:dyDescent="0.35">
      <c r="A610" s="135">
        <v>612</v>
      </c>
      <c r="B610" s="136" t="s">
        <v>13815</v>
      </c>
      <c r="C610" s="135">
        <v>470</v>
      </c>
      <c r="D610" s="135" t="b">
        <v>1</v>
      </c>
      <c r="E610" s="136" t="s">
        <v>941</v>
      </c>
      <c r="F610" s="136" t="s">
        <v>2298</v>
      </c>
      <c r="G610" s="136" t="s">
        <v>7157</v>
      </c>
      <c r="H610" s="136" t="s">
        <v>2299</v>
      </c>
      <c r="I610" s="136" t="s">
        <v>4560</v>
      </c>
      <c r="J610" s="136" t="s">
        <v>2298</v>
      </c>
      <c r="K610" s="136" t="s">
        <v>941</v>
      </c>
      <c r="L610" s="136" t="s">
        <v>2299</v>
      </c>
      <c r="M610" s="136" t="s">
        <v>2300</v>
      </c>
      <c r="N610" s="136" t="s">
        <v>2301</v>
      </c>
      <c r="O610" s="136" t="s">
        <v>14993</v>
      </c>
      <c r="P610" s="136" t="s">
        <v>14994</v>
      </c>
      <c r="Q610" s="136" t="s">
        <v>948</v>
      </c>
      <c r="R610" s="136" t="s">
        <v>948</v>
      </c>
      <c r="S610" s="136" t="s">
        <v>14995</v>
      </c>
      <c r="T610" s="136" t="s">
        <v>14996</v>
      </c>
      <c r="U610" s="136" t="s">
        <v>14997</v>
      </c>
      <c r="V610" s="136" t="s">
        <v>948</v>
      </c>
      <c r="W610" s="136" t="s">
        <v>948</v>
      </c>
      <c r="X610" s="136" t="s">
        <v>948</v>
      </c>
      <c r="Y610" s="136" t="s">
        <v>14998</v>
      </c>
      <c r="Z610" s="136" t="s">
        <v>14999</v>
      </c>
      <c r="AA610" s="136" t="s">
        <v>948</v>
      </c>
      <c r="AB610" s="136" t="s">
        <v>15000</v>
      </c>
      <c r="AC610" s="136" t="s">
        <v>948</v>
      </c>
      <c r="AD610" s="136" t="s">
        <v>15000</v>
      </c>
      <c r="AE610" s="136" t="s">
        <v>15001</v>
      </c>
      <c r="AF610" s="136" t="s">
        <v>15002</v>
      </c>
      <c r="AG610" s="136" t="s">
        <v>1261</v>
      </c>
      <c r="AH610" s="136" t="s">
        <v>15003</v>
      </c>
      <c r="AI610" s="136" t="s">
        <v>948</v>
      </c>
      <c r="AJ610" s="136" t="s">
        <v>948</v>
      </c>
      <c r="AK610" s="136" t="s">
        <v>948</v>
      </c>
      <c r="AL610" s="136" t="s">
        <v>941</v>
      </c>
      <c r="AM610" s="136" t="s">
        <v>15003</v>
      </c>
      <c r="AN610" s="136" t="s">
        <v>941</v>
      </c>
      <c r="AO610" s="136" t="s">
        <v>941</v>
      </c>
      <c r="AP610" s="136" t="s">
        <v>941</v>
      </c>
      <c r="AQ610" s="136" t="s">
        <v>941</v>
      </c>
      <c r="AR610" s="136" t="s">
        <v>941</v>
      </c>
      <c r="AS610" s="136" t="s">
        <v>941</v>
      </c>
      <c r="AT610" s="136" t="s">
        <v>941</v>
      </c>
      <c r="AU610" s="136" t="s">
        <v>941</v>
      </c>
      <c r="AV610" s="136" t="s">
        <v>941</v>
      </c>
      <c r="AW610" s="136" t="s">
        <v>941</v>
      </c>
      <c r="AX610" s="136" t="s">
        <v>941</v>
      </c>
      <c r="AY610" s="136" t="s">
        <v>941</v>
      </c>
      <c r="AZ610" s="136" t="s">
        <v>941</v>
      </c>
      <c r="BA610" s="136" t="s">
        <v>941</v>
      </c>
      <c r="BB610" s="136" t="s">
        <v>941</v>
      </c>
      <c r="BC610" s="136" t="s">
        <v>941</v>
      </c>
      <c r="BD610" s="136" t="s">
        <v>941</v>
      </c>
      <c r="BE610" s="136" t="s">
        <v>941</v>
      </c>
      <c r="BF610" s="136" t="s">
        <v>941</v>
      </c>
      <c r="BG610" s="136" t="s">
        <v>941</v>
      </c>
      <c r="BH610" s="136" t="s">
        <v>941</v>
      </c>
      <c r="BI610" s="136" t="s">
        <v>941</v>
      </c>
      <c r="BJ610" s="136" t="s">
        <v>941</v>
      </c>
      <c r="BK610" s="136" t="s">
        <v>15004</v>
      </c>
      <c r="BL610" s="136" t="s">
        <v>15005</v>
      </c>
      <c r="BM610" s="136" t="s">
        <v>1071</v>
      </c>
      <c r="BN610" s="136" t="s">
        <v>941</v>
      </c>
      <c r="BO610" s="136" t="s">
        <v>1591</v>
      </c>
      <c r="BP610" s="136" t="s">
        <v>941</v>
      </c>
      <c r="BQ610" s="136" t="s">
        <v>941</v>
      </c>
      <c r="BR610" s="136" t="s">
        <v>941</v>
      </c>
      <c r="BS610" s="136" t="s">
        <v>941</v>
      </c>
      <c r="BT610" s="136" t="s">
        <v>941</v>
      </c>
      <c r="BU610" s="136" t="s">
        <v>941</v>
      </c>
      <c r="BV610" s="136" t="s">
        <v>941</v>
      </c>
      <c r="BW610" s="136" t="s">
        <v>941</v>
      </c>
      <c r="BX610" s="136" t="s">
        <v>941</v>
      </c>
      <c r="BY610" s="136" t="s">
        <v>941</v>
      </c>
      <c r="BZ610" s="136" t="s">
        <v>941</v>
      </c>
      <c r="CA610" s="136" t="s">
        <v>941</v>
      </c>
      <c r="CB610" s="136" t="s">
        <v>15006</v>
      </c>
      <c r="CC610" s="136" t="s">
        <v>956</v>
      </c>
      <c r="CD610" s="136" t="s">
        <v>15007</v>
      </c>
      <c r="CE610" s="136" t="s">
        <v>948</v>
      </c>
      <c r="CF610" s="136" t="s">
        <v>941</v>
      </c>
      <c r="CG610" s="136" t="s">
        <v>15007</v>
      </c>
      <c r="CH610" s="136" t="s">
        <v>1791</v>
      </c>
      <c r="CI610" s="136" t="s">
        <v>15008</v>
      </c>
      <c r="CJ610" s="136" t="s">
        <v>11385</v>
      </c>
      <c r="CK610" s="136" t="s">
        <v>941</v>
      </c>
      <c r="CL610" s="136" t="s">
        <v>941</v>
      </c>
      <c r="CM610" s="136" t="s">
        <v>15009</v>
      </c>
      <c r="CN610" s="136" t="s">
        <v>15008</v>
      </c>
      <c r="CO610" s="136" t="s">
        <v>3922</v>
      </c>
      <c r="CP610" s="136" t="s">
        <v>948</v>
      </c>
      <c r="CQ610" s="136" t="s">
        <v>941</v>
      </c>
      <c r="CR610" s="136" t="s">
        <v>941</v>
      </c>
      <c r="CS610" s="136" t="s">
        <v>941</v>
      </c>
      <c r="CT610" s="136" t="s">
        <v>941</v>
      </c>
      <c r="CU610" s="136" t="s">
        <v>941</v>
      </c>
      <c r="CV610" s="136" t="s">
        <v>941</v>
      </c>
      <c r="CW610" s="136" t="s">
        <v>941</v>
      </c>
      <c r="CX610" s="136" t="s">
        <v>941</v>
      </c>
      <c r="CY610" s="136" t="s">
        <v>941</v>
      </c>
      <c r="CZ610" s="136" t="s">
        <v>941</v>
      </c>
      <c r="DA610" s="136" t="s">
        <v>941</v>
      </c>
      <c r="DB610" s="136" t="s">
        <v>941</v>
      </c>
      <c r="DC610" s="136" t="s">
        <v>941</v>
      </c>
      <c r="DD610" s="136" t="s">
        <v>941</v>
      </c>
      <c r="DE610" s="136" t="s">
        <v>941</v>
      </c>
      <c r="DF610" s="136" t="s">
        <v>941</v>
      </c>
      <c r="DG610" s="136" t="s">
        <v>941</v>
      </c>
      <c r="DH610" s="136" t="s">
        <v>941</v>
      </c>
      <c r="DI610" s="136" t="s">
        <v>941</v>
      </c>
      <c r="DJ610" s="136" t="s">
        <v>1692</v>
      </c>
      <c r="DK610" s="137">
        <v>43124.425810185188</v>
      </c>
      <c r="DL610" s="136" t="s">
        <v>1692</v>
      </c>
      <c r="DM610" s="137">
        <v>43124.425810185188</v>
      </c>
      <c r="DN610" s="133">
        <v>42412.52447916667</v>
      </c>
      <c r="DO610" s="132" t="s">
        <v>1111</v>
      </c>
      <c r="DP610" s="133">
        <v>42412.52447916667</v>
      </c>
    </row>
    <row r="611" spans="1:120" ht="58" x14ac:dyDescent="0.35">
      <c r="A611" s="135">
        <v>613</v>
      </c>
      <c r="B611" s="136" t="s">
        <v>13815</v>
      </c>
      <c r="C611" s="135">
        <v>212</v>
      </c>
      <c r="D611" s="135" t="b">
        <v>1</v>
      </c>
      <c r="E611" s="136" t="s">
        <v>941</v>
      </c>
      <c r="F611" s="136" t="s">
        <v>4075</v>
      </c>
      <c r="G611" s="136" t="s">
        <v>1005</v>
      </c>
      <c r="H611" s="136" t="s">
        <v>15010</v>
      </c>
      <c r="I611" s="136" t="s">
        <v>14750</v>
      </c>
      <c r="J611" s="136" t="s">
        <v>4075</v>
      </c>
      <c r="K611" s="136" t="s">
        <v>941</v>
      </c>
      <c r="L611" s="136" t="s">
        <v>15010</v>
      </c>
      <c r="M611" s="136" t="s">
        <v>15011</v>
      </c>
      <c r="N611" s="136" t="s">
        <v>4077</v>
      </c>
      <c r="O611" s="136" t="s">
        <v>948</v>
      </c>
      <c r="P611" s="136" t="s">
        <v>948</v>
      </c>
      <c r="Q611" s="136" t="s">
        <v>948</v>
      </c>
      <c r="R611" s="136" t="s">
        <v>15012</v>
      </c>
      <c r="S611" s="136" t="s">
        <v>15012</v>
      </c>
      <c r="T611" s="136" t="s">
        <v>15013</v>
      </c>
      <c r="U611" s="136" t="s">
        <v>15014</v>
      </c>
      <c r="V611" s="136" t="s">
        <v>948</v>
      </c>
      <c r="W611" s="136" t="s">
        <v>948</v>
      </c>
      <c r="X611" s="136" t="s">
        <v>948</v>
      </c>
      <c r="Y611" s="136" t="s">
        <v>15015</v>
      </c>
      <c r="Z611" s="136" t="s">
        <v>15016</v>
      </c>
      <c r="AA611" s="136" t="s">
        <v>15017</v>
      </c>
      <c r="AB611" s="136" t="s">
        <v>15018</v>
      </c>
      <c r="AC611" s="136" t="s">
        <v>15019</v>
      </c>
      <c r="AD611" s="136" t="s">
        <v>15020</v>
      </c>
      <c r="AE611" s="136" t="s">
        <v>15021</v>
      </c>
      <c r="AF611" s="136" t="s">
        <v>15022</v>
      </c>
      <c r="AG611" s="136" t="s">
        <v>1263</v>
      </c>
      <c r="AH611" s="136" t="s">
        <v>15023</v>
      </c>
      <c r="AI611" s="136" t="s">
        <v>11807</v>
      </c>
      <c r="AJ611" s="136" t="s">
        <v>948</v>
      </c>
      <c r="AK611" s="136" t="s">
        <v>15024</v>
      </c>
      <c r="AL611" s="136" t="s">
        <v>941</v>
      </c>
      <c r="AM611" s="136" t="s">
        <v>15025</v>
      </c>
      <c r="AN611" s="136" t="s">
        <v>941</v>
      </c>
      <c r="AO611" s="136" t="s">
        <v>941</v>
      </c>
      <c r="AP611" s="136" t="s">
        <v>941</v>
      </c>
      <c r="AQ611" s="136" t="s">
        <v>941</v>
      </c>
      <c r="AR611" s="136" t="s">
        <v>941</v>
      </c>
      <c r="AS611" s="136" t="s">
        <v>941</v>
      </c>
      <c r="AT611" s="136" t="s">
        <v>941</v>
      </c>
      <c r="AU611" s="136" t="s">
        <v>941</v>
      </c>
      <c r="AV611" s="136" t="s">
        <v>941</v>
      </c>
      <c r="AW611" s="136" t="s">
        <v>941</v>
      </c>
      <c r="AX611" s="136" t="s">
        <v>941</v>
      </c>
      <c r="AY611" s="136" t="s">
        <v>941</v>
      </c>
      <c r="AZ611" s="136" t="s">
        <v>941</v>
      </c>
      <c r="BA611" s="136" t="s">
        <v>941</v>
      </c>
      <c r="BB611" s="136" t="s">
        <v>941</v>
      </c>
      <c r="BC611" s="136" t="s">
        <v>941</v>
      </c>
      <c r="BD611" s="136" t="s">
        <v>941</v>
      </c>
      <c r="BE611" s="136" t="s">
        <v>941</v>
      </c>
      <c r="BF611" s="136" t="s">
        <v>941</v>
      </c>
      <c r="BG611" s="136" t="s">
        <v>941</v>
      </c>
      <c r="BH611" s="136" t="s">
        <v>941</v>
      </c>
      <c r="BI611" s="136" t="s">
        <v>941</v>
      </c>
      <c r="BJ611" s="136" t="s">
        <v>941</v>
      </c>
      <c r="BK611" s="136" t="s">
        <v>941</v>
      </c>
      <c r="BL611" s="136" t="s">
        <v>941</v>
      </c>
      <c r="BM611" s="136" t="s">
        <v>941</v>
      </c>
      <c r="BN611" s="136" t="s">
        <v>941</v>
      </c>
      <c r="BO611" s="136" t="s">
        <v>941</v>
      </c>
      <c r="BP611" s="136" t="s">
        <v>941</v>
      </c>
      <c r="BQ611" s="136" t="s">
        <v>941</v>
      </c>
      <c r="BR611" s="136" t="s">
        <v>941</v>
      </c>
      <c r="BS611" s="136" t="s">
        <v>941</v>
      </c>
      <c r="BT611" s="136" t="s">
        <v>941</v>
      </c>
      <c r="BU611" s="136" t="s">
        <v>941</v>
      </c>
      <c r="BV611" s="136" t="s">
        <v>941</v>
      </c>
      <c r="BW611" s="136" t="s">
        <v>941</v>
      </c>
      <c r="BX611" s="136" t="s">
        <v>941</v>
      </c>
      <c r="BY611" s="136" t="s">
        <v>941</v>
      </c>
      <c r="BZ611" s="136" t="s">
        <v>941</v>
      </c>
      <c r="CA611" s="136" t="s">
        <v>941</v>
      </c>
      <c r="CB611" s="136" t="s">
        <v>948</v>
      </c>
      <c r="CC611" s="136" t="s">
        <v>948</v>
      </c>
      <c r="CD611" s="136" t="s">
        <v>941</v>
      </c>
      <c r="CE611" s="136" t="s">
        <v>948</v>
      </c>
      <c r="CF611" s="136" t="s">
        <v>941</v>
      </c>
      <c r="CG611" s="136" t="s">
        <v>948</v>
      </c>
      <c r="CH611" s="136" t="s">
        <v>948</v>
      </c>
      <c r="CI611" s="136" t="s">
        <v>941</v>
      </c>
      <c r="CJ611" s="136" t="s">
        <v>941</v>
      </c>
      <c r="CK611" s="136" t="s">
        <v>941</v>
      </c>
      <c r="CL611" s="136" t="s">
        <v>941</v>
      </c>
      <c r="CM611" s="136" t="s">
        <v>941</v>
      </c>
      <c r="CN611" s="136" t="s">
        <v>948</v>
      </c>
      <c r="CO611" s="136" t="s">
        <v>540</v>
      </c>
      <c r="CP611" s="136" t="s">
        <v>948</v>
      </c>
      <c r="CQ611" s="136" t="s">
        <v>941</v>
      </c>
      <c r="CR611" s="136" t="s">
        <v>941</v>
      </c>
      <c r="CS611" s="136" t="s">
        <v>941</v>
      </c>
      <c r="CT611" s="136" t="s">
        <v>941</v>
      </c>
      <c r="CU611" s="136" t="s">
        <v>941</v>
      </c>
      <c r="CV611" s="136" t="s">
        <v>941</v>
      </c>
      <c r="CW611" s="136" t="s">
        <v>941</v>
      </c>
      <c r="CX611" s="136" t="s">
        <v>941</v>
      </c>
      <c r="CY611" s="136" t="s">
        <v>941</v>
      </c>
      <c r="CZ611" s="136" t="s">
        <v>941</v>
      </c>
      <c r="DA611" s="136" t="s">
        <v>941</v>
      </c>
      <c r="DB611" s="136" t="s">
        <v>941</v>
      </c>
      <c r="DC611" s="136" t="s">
        <v>941</v>
      </c>
      <c r="DD611" s="136" t="s">
        <v>941</v>
      </c>
      <c r="DE611" s="136" t="s">
        <v>941</v>
      </c>
      <c r="DF611" s="136" t="s">
        <v>941</v>
      </c>
      <c r="DG611" s="136" t="s">
        <v>941</v>
      </c>
      <c r="DH611" s="136" t="s">
        <v>941</v>
      </c>
      <c r="DI611" s="136" t="s">
        <v>941</v>
      </c>
      <c r="DJ611" s="136" t="s">
        <v>1692</v>
      </c>
      <c r="DK611" s="137">
        <v>43124.467199074075</v>
      </c>
      <c r="DL611" s="136" t="s">
        <v>1692</v>
      </c>
      <c r="DM611" s="137">
        <v>43124.467199074075</v>
      </c>
      <c r="DN611" s="133">
        <v>42412.524502314816</v>
      </c>
      <c r="DO611" s="132" t="s">
        <v>1111</v>
      </c>
      <c r="DP611" s="133">
        <v>42412.524502314816</v>
      </c>
    </row>
    <row r="612" spans="1:120" ht="43.5" x14ac:dyDescent="0.35">
      <c r="A612" s="135">
        <v>614</v>
      </c>
      <c r="B612" s="136" t="s">
        <v>13815</v>
      </c>
      <c r="C612" s="135">
        <v>184</v>
      </c>
      <c r="D612" s="135" t="b">
        <v>1</v>
      </c>
      <c r="E612" s="136" t="s">
        <v>1196</v>
      </c>
      <c r="F612" s="136" t="s">
        <v>3880</v>
      </c>
      <c r="G612" s="136" t="s">
        <v>943</v>
      </c>
      <c r="H612" s="136" t="s">
        <v>2179</v>
      </c>
      <c r="I612" s="136" t="s">
        <v>941</v>
      </c>
      <c r="J612" s="136" t="s">
        <v>3880</v>
      </c>
      <c r="K612" s="136" t="s">
        <v>941</v>
      </c>
      <c r="L612" s="136" t="s">
        <v>2179</v>
      </c>
      <c r="M612" s="136" t="s">
        <v>3881</v>
      </c>
      <c r="N612" s="136" t="s">
        <v>3882</v>
      </c>
      <c r="O612" s="136" t="s">
        <v>15026</v>
      </c>
      <c r="P612" s="136" t="s">
        <v>15027</v>
      </c>
      <c r="Q612" s="136" t="s">
        <v>15028</v>
      </c>
      <c r="R612" s="136" t="s">
        <v>948</v>
      </c>
      <c r="S612" s="136" t="s">
        <v>15029</v>
      </c>
      <c r="T612" s="136" t="s">
        <v>15030</v>
      </c>
      <c r="U612" s="136" t="s">
        <v>15031</v>
      </c>
      <c r="V612" s="136" t="s">
        <v>15032</v>
      </c>
      <c r="W612" s="136" t="s">
        <v>15033</v>
      </c>
      <c r="X612" s="136" t="s">
        <v>15034</v>
      </c>
      <c r="Y612" s="136" t="s">
        <v>15035</v>
      </c>
      <c r="Z612" s="136" t="s">
        <v>15036</v>
      </c>
      <c r="AA612" s="136" t="s">
        <v>948</v>
      </c>
      <c r="AB612" s="136" t="s">
        <v>15037</v>
      </c>
      <c r="AC612" s="136" t="s">
        <v>3836</v>
      </c>
      <c r="AD612" s="136" t="s">
        <v>15038</v>
      </c>
      <c r="AE612" s="136" t="s">
        <v>15039</v>
      </c>
      <c r="AF612" s="136" t="s">
        <v>15040</v>
      </c>
      <c r="AG612" s="136" t="s">
        <v>8383</v>
      </c>
      <c r="AH612" s="136" t="s">
        <v>15041</v>
      </c>
      <c r="AI612" s="136" t="s">
        <v>15042</v>
      </c>
      <c r="AJ612" s="136" t="s">
        <v>15043</v>
      </c>
      <c r="AK612" s="136" t="s">
        <v>15044</v>
      </c>
      <c r="AL612" s="136" t="s">
        <v>941</v>
      </c>
      <c r="AM612" s="136" t="s">
        <v>15045</v>
      </c>
      <c r="AN612" s="136" t="s">
        <v>941</v>
      </c>
      <c r="AO612" s="136" t="s">
        <v>941</v>
      </c>
      <c r="AP612" s="136" t="s">
        <v>941</v>
      </c>
      <c r="AQ612" s="136" t="s">
        <v>941</v>
      </c>
      <c r="AR612" s="136" t="s">
        <v>941</v>
      </c>
      <c r="AS612" s="136" t="s">
        <v>941</v>
      </c>
      <c r="AT612" s="136" t="s">
        <v>941</v>
      </c>
      <c r="AU612" s="136" t="s">
        <v>941</v>
      </c>
      <c r="AV612" s="136" t="s">
        <v>941</v>
      </c>
      <c r="AW612" s="136" t="s">
        <v>941</v>
      </c>
      <c r="AX612" s="136" t="s">
        <v>941</v>
      </c>
      <c r="AY612" s="136" t="s">
        <v>941</v>
      </c>
      <c r="AZ612" s="136" t="s">
        <v>941</v>
      </c>
      <c r="BA612" s="136" t="s">
        <v>941</v>
      </c>
      <c r="BB612" s="136" t="s">
        <v>941</v>
      </c>
      <c r="BC612" s="136" t="s">
        <v>941</v>
      </c>
      <c r="BD612" s="136" t="s">
        <v>941</v>
      </c>
      <c r="BE612" s="136" t="s">
        <v>941</v>
      </c>
      <c r="BF612" s="136" t="s">
        <v>941</v>
      </c>
      <c r="BG612" s="136" t="s">
        <v>941</v>
      </c>
      <c r="BH612" s="136" t="s">
        <v>941</v>
      </c>
      <c r="BI612" s="136" t="s">
        <v>941</v>
      </c>
      <c r="BJ612" s="136" t="s">
        <v>941</v>
      </c>
      <c r="BK612" s="136" t="s">
        <v>1054</v>
      </c>
      <c r="BL612" s="136" t="s">
        <v>941</v>
      </c>
      <c r="BM612" s="136" t="s">
        <v>941</v>
      </c>
      <c r="BN612" s="136" t="s">
        <v>941</v>
      </c>
      <c r="BO612" s="136" t="s">
        <v>1021</v>
      </c>
      <c r="BP612" s="136" t="s">
        <v>941</v>
      </c>
      <c r="BQ612" s="136" t="s">
        <v>941</v>
      </c>
      <c r="BR612" s="136" t="s">
        <v>941</v>
      </c>
      <c r="BS612" s="136" t="s">
        <v>941</v>
      </c>
      <c r="BT612" s="136" t="s">
        <v>941</v>
      </c>
      <c r="BU612" s="136" t="s">
        <v>941</v>
      </c>
      <c r="BV612" s="136" t="s">
        <v>941</v>
      </c>
      <c r="BW612" s="136" t="s">
        <v>941</v>
      </c>
      <c r="BX612" s="136" t="s">
        <v>941</v>
      </c>
      <c r="BY612" s="136" t="s">
        <v>941</v>
      </c>
      <c r="BZ612" s="136" t="s">
        <v>941</v>
      </c>
      <c r="CA612" s="136" t="s">
        <v>941</v>
      </c>
      <c r="CB612" s="136" t="s">
        <v>2233</v>
      </c>
      <c r="CC612" s="136" t="s">
        <v>956</v>
      </c>
      <c r="CD612" s="136" t="s">
        <v>15046</v>
      </c>
      <c r="CE612" s="136" t="s">
        <v>948</v>
      </c>
      <c r="CF612" s="136" t="s">
        <v>941</v>
      </c>
      <c r="CG612" s="136" t="s">
        <v>15046</v>
      </c>
      <c r="CH612" s="136" t="s">
        <v>948</v>
      </c>
      <c r="CI612" s="136" t="s">
        <v>941</v>
      </c>
      <c r="CJ612" s="136" t="s">
        <v>941</v>
      </c>
      <c r="CK612" s="136" t="s">
        <v>941</v>
      </c>
      <c r="CL612" s="136" t="s">
        <v>941</v>
      </c>
      <c r="CM612" s="136" t="s">
        <v>941</v>
      </c>
      <c r="CN612" s="136" t="s">
        <v>948</v>
      </c>
      <c r="CO612" s="136" t="s">
        <v>540</v>
      </c>
      <c r="CP612" s="136" t="s">
        <v>948</v>
      </c>
      <c r="CQ612" s="136" t="s">
        <v>941</v>
      </c>
      <c r="CR612" s="136" t="s">
        <v>941</v>
      </c>
      <c r="CS612" s="136" t="s">
        <v>941</v>
      </c>
      <c r="CT612" s="136" t="s">
        <v>941</v>
      </c>
      <c r="CU612" s="136" t="s">
        <v>941</v>
      </c>
      <c r="CV612" s="136" t="s">
        <v>941</v>
      </c>
      <c r="CW612" s="136" t="s">
        <v>941</v>
      </c>
      <c r="CX612" s="136" t="s">
        <v>941</v>
      </c>
      <c r="CY612" s="136" t="s">
        <v>941</v>
      </c>
      <c r="CZ612" s="136" t="s">
        <v>941</v>
      </c>
      <c r="DA612" s="136" t="s">
        <v>941</v>
      </c>
      <c r="DB612" s="136" t="s">
        <v>941</v>
      </c>
      <c r="DC612" s="136" t="s">
        <v>941</v>
      </c>
      <c r="DD612" s="136" t="s">
        <v>941</v>
      </c>
      <c r="DE612" s="136" t="s">
        <v>941</v>
      </c>
      <c r="DF612" s="136" t="s">
        <v>941</v>
      </c>
      <c r="DG612" s="136" t="s">
        <v>941</v>
      </c>
      <c r="DH612" s="136" t="s">
        <v>941</v>
      </c>
      <c r="DI612" s="136" t="s">
        <v>941</v>
      </c>
      <c r="DJ612" s="136" t="s">
        <v>1692</v>
      </c>
      <c r="DK612" s="137">
        <v>43124.469664351855</v>
      </c>
      <c r="DL612" s="136" t="s">
        <v>1692</v>
      </c>
      <c r="DM612" s="137">
        <v>43124.469664351855</v>
      </c>
      <c r="DN612" s="133">
        <v>42412.524525462963</v>
      </c>
      <c r="DO612" s="132" t="s">
        <v>1111</v>
      </c>
      <c r="DP612" s="133">
        <v>42412.524525462963</v>
      </c>
    </row>
    <row r="613" spans="1:120" ht="72.5" x14ac:dyDescent="0.35">
      <c r="A613" s="135">
        <v>615</v>
      </c>
      <c r="B613" s="136" t="s">
        <v>13815</v>
      </c>
      <c r="C613" s="135">
        <v>451</v>
      </c>
      <c r="D613" s="135" t="b">
        <v>1</v>
      </c>
      <c r="E613" s="136" t="s">
        <v>941</v>
      </c>
      <c r="F613" s="136" t="s">
        <v>3863</v>
      </c>
      <c r="G613" s="136" t="s">
        <v>1330</v>
      </c>
      <c r="H613" s="136" t="s">
        <v>2117</v>
      </c>
      <c r="I613" s="136" t="s">
        <v>14750</v>
      </c>
      <c r="J613" s="136" t="s">
        <v>8187</v>
      </c>
      <c r="K613" s="136" t="s">
        <v>941</v>
      </c>
      <c r="L613" s="136" t="s">
        <v>2117</v>
      </c>
      <c r="M613" s="136" t="s">
        <v>2118</v>
      </c>
      <c r="N613" s="136" t="s">
        <v>8188</v>
      </c>
      <c r="O613" s="136" t="s">
        <v>15047</v>
      </c>
      <c r="P613" s="136" t="s">
        <v>15048</v>
      </c>
      <c r="Q613" s="136" t="s">
        <v>15049</v>
      </c>
      <c r="R613" s="136" t="s">
        <v>948</v>
      </c>
      <c r="S613" s="136" t="s">
        <v>15050</v>
      </c>
      <c r="T613" s="136" t="s">
        <v>15051</v>
      </c>
      <c r="U613" s="136" t="s">
        <v>15052</v>
      </c>
      <c r="V613" s="136" t="s">
        <v>15053</v>
      </c>
      <c r="W613" s="136" t="s">
        <v>15054</v>
      </c>
      <c r="X613" s="136" t="s">
        <v>15055</v>
      </c>
      <c r="Y613" s="136" t="s">
        <v>15056</v>
      </c>
      <c r="Z613" s="136" t="s">
        <v>15057</v>
      </c>
      <c r="AA613" s="136" t="s">
        <v>15058</v>
      </c>
      <c r="AB613" s="136" t="s">
        <v>15059</v>
      </c>
      <c r="AC613" s="136" t="s">
        <v>994</v>
      </c>
      <c r="AD613" s="136" t="s">
        <v>15060</v>
      </c>
      <c r="AE613" s="136" t="s">
        <v>15061</v>
      </c>
      <c r="AF613" s="136" t="s">
        <v>15062</v>
      </c>
      <c r="AG613" s="136" t="s">
        <v>1084</v>
      </c>
      <c r="AH613" s="136" t="s">
        <v>15063</v>
      </c>
      <c r="AI613" s="136" t="s">
        <v>948</v>
      </c>
      <c r="AJ613" s="136" t="s">
        <v>1619</v>
      </c>
      <c r="AK613" s="136" t="s">
        <v>948</v>
      </c>
      <c r="AL613" s="136" t="s">
        <v>941</v>
      </c>
      <c r="AM613" s="136" t="s">
        <v>15064</v>
      </c>
      <c r="AN613" s="136" t="s">
        <v>941</v>
      </c>
      <c r="AO613" s="136" t="s">
        <v>941</v>
      </c>
      <c r="AP613" s="136" t="s">
        <v>941</v>
      </c>
      <c r="AQ613" s="136" t="s">
        <v>941</v>
      </c>
      <c r="AR613" s="136" t="s">
        <v>941</v>
      </c>
      <c r="AS613" s="136" t="s">
        <v>941</v>
      </c>
      <c r="AT613" s="136" t="s">
        <v>941</v>
      </c>
      <c r="AU613" s="136" t="s">
        <v>941</v>
      </c>
      <c r="AV613" s="136" t="s">
        <v>941</v>
      </c>
      <c r="AW613" s="136" t="s">
        <v>941</v>
      </c>
      <c r="AX613" s="136" t="s">
        <v>941</v>
      </c>
      <c r="AY613" s="136" t="s">
        <v>941</v>
      </c>
      <c r="AZ613" s="136" t="s">
        <v>941</v>
      </c>
      <c r="BA613" s="136" t="s">
        <v>941</v>
      </c>
      <c r="BB613" s="136" t="s">
        <v>941</v>
      </c>
      <c r="BC613" s="136" t="s">
        <v>941</v>
      </c>
      <c r="BD613" s="136" t="s">
        <v>941</v>
      </c>
      <c r="BE613" s="136" t="s">
        <v>941</v>
      </c>
      <c r="BF613" s="136" t="s">
        <v>941</v>
      </c>
      <c r="BG613" s="136" t="s">
        <v>941</v>
      </c>
      <c r="BH613" s="136" t="s">
        <v>941</v>
      </c>
      <c r="BI613" s="136" t="s">
        <v>941</v>
      </c>
      <c r="BJ613" s="136" t="s">
        <v>941</v>
      </c>
      <c r="BK613" s="136" t="s">
        <v>1232</v>
      </c>
      <c r="BL613" s="136" t="s">
        <v>941</v>
      </c>
      <c r="BM613" s="136" t="s">
        <v>941</v>
      </c>
      <c r="BN613" s="136" t="s">
        <v>941</v>
      </c>
      <c r="BO613" s="136" t="s">
        <v>941</v>
      </c>
      <c r="BP613" s="136" t="s">
        <v>941</v>
      </c>
      <c r="BQ613" s="136" t="s">
        <v>941</v>
      </c>
      <c r="BR613" s="136" t="s">
        <v>941</v>
      </c>
      <c r="BS613" s="136" t="s">
        <v>941</v>
      </c>
      <c r="BT613" s="136" t="s">
        <v>941</v>
      </c>
      <c r="BU613" s="136" t="s">
        <v>941</v>
      </c>
      <c r="BV613" s="136" t="s">
        <v>941</v>
      </c>
      <c r="BW613" s="136" t="s">
        <v>941</v>
      </c>
      <c r="BX613" s="136" t="s">
        <v>941</v>
      </c>
      <c r="BY613" s="136" t="s">
        <v>941</v>
      </c>
      <c r="BZ613" s="136" t="s">
        <v>941</v>
      </c>
      <c r="CA613" s="136" t="s">
        <v>941</v>
      </c>
      <c r="CB613" s="136" t="s">
        <v>1232</v>
      </c>
      <c r="CC613" s="136" t="s">
        <v>948</v>
      </c>
      <c r="CD613" s="136" t="s">
        <v>941</v>
      </c>
      <c r="CE613" s="136" t="s">
        <v>948</v>
      </c>
      <c r="CF613" s="136" t="s">
        <v>941</v>
      </c>
      <c r="CG613" s="136" t="s">
        <v>948</v>
      </c>
      <c r="CH613" s="136" t="s">
        <v>948</v>
      </c>
      <c r="CI613" s="136" t="s">
        <v>941</v>
      </c>
      <c r="CJ613" s="136" t="s">
        <v>941</v>
      </c>
      <c r="CK613" s="136" t="s">
        <v>941</v>
      </c>
      <c r="CL613" s="136" t="s">
        <v>941</v>
      </c>
      <c r="CM613" s="136" t="s">
        <v>941</v>
      </c>
      <c r="CN613" s="136" t="s">
        <v>948</v>
      </c>
      <c r="CO613" s="136" t="s">
        <v>540</v>
      </c>
      <c r="CP613" s="136" t="s">
        <v>948</v>
      </c>
      <c r="CQ613" s="136" t="s">
        <v>941</v>
      </c>
      <c r="CR613" s="136" t="s">
        <v>941</v>
      </c>
      <c r="CS613" s="136" t="s">
        <v>941</v>
      </c>
      <c r="CT613" s="136" t="s">
        <v>941</v>
      </c>
      <c r="CU613" s="136" t="s">
        <v>941</v>
      </c>
      <c r="CV613" s="136" t="s">
        <v>941</v>
      </c>
      <c r="CW613" s="136" t="s">
        <v>941</v>
      </c>
      <c r="CX613" s="136" t="s">
        <v>941</v>
      </c>
      <c r="CY613" s="136" t="s">
        <v>941</v>
      </c>
      <c r="CZ613" s="136" t="s">
        <v>941</v>
      </c>
      <c r="DA613" s="136" t="s">
        <v>941</v>
      </c>
      <c r="DB613" s="136" t="s">
        <v>941</v>
      </c>
      <c r="DC613" s="136" t="s">
        <v>941</v>
      </c>
      <c r="DD613" s="136" t="s">
        <v>941</v>
      </c>
      <c r="DE613" s="136" t="s">
        <v>941</v>
      </c>
      <c r="DF613" s="136" t="s">
        <v>941</v>
      </c>
      <c r="DG613" s="136" t="s">
        <v>941</v>
      </c>
      <c r="DH613" s="136" t="s">
        <v>941</v>
      </c>
      <c r="DI613" s="136" t="s">
        <v>941</v>
      </c>
      <c r="DJ613" s="136" t="s">
        <v>1353</v>
      </c>
      <c r="DK613" s="137">
        <v>43124.475624999999</v>
      </c>
      <c r="DL613" s="136" t="s">
        <v>1353</v>
      </c>
      <c r="DM613" s="137">
        <v>43124.475624999999</v>
      </c>
      <c r="DN613" s="133">
        <v>42412.524537037039</v>
      </c>
      <c r="DO613" s="132" t="s">
        <v>1111</v>
      </c>
      <c r="DP613" s="133">
        <v>42412.524537037039</v>
      </c>
    </row>
    <row r="614" spans="1:120" ht="58" x14ac:dyDescent="0.35">
      <c r="A614" s="135">
        <v>616</v>
      </c>
      <c r="B614" s="136" t="s">
        <v>13815</v>
      </c>
      <c r="C614" s="135">
        <v>530</v>
      </c>
      <c r="D614" s="135" t="b">
        <v>1</v>
      </c>
      <c r="E614" s="136" t="s">
        <v>941</v>
      </c>
      <c r="F614" s="136" t="s">
        <v>1816</v>
      </c>
      <c r="G614" s="136" t="s">
        <v>989</v>
      </c>
      <c r="H614" s="136" t="s">
        <v>1618</v>
      </c>
      <c r="I614" s="136" t="s">
        <v>15065</v>
      </c>
      <c r="J614" s="136" t="s">
        <v>8033</v>
      </c>
      <c r="K614" s="136" t="s">
        <v>941</v>
      </c>
      <c r="L614" s="136" t="s">
        <v>3699</v>
      </c>
      <c r="M614" s="136" t="s">
        <v>572</v>
      </c>
      <c r="N614" s="136" t="s">
        <v>8034</v>
      </c>
      <c r="O614" s="136" t="s">
        <v>15066</v>
      </c>
      <c r="P614" s="136" t="s">
        <v>15067</v>
      </c>
      <c r="Q614" s="136" t="s">
        <v>15068</v>
      </c>
      <c r="R614" s="136" t="s">
        <v>948</v>
      </c>
      <c r="S614" s="136" t="s">
        <v>15069</v>
      </c>
      <c r="T614" s="136" t="s">
        <v>15070</v>
      </c>
      <c r="U614" s="136" t="s">
        <v>15071</v>
      </c>
      <c r="V614" s="136" t="s">
        <v>15072</v>
      </c>
      <c r="W614" s="136" t="s">
        <v>15073</v>
      </c>
      <c r="X614" s="136" t="s">
        <v>15074</v>
      </c>
      <c r="Y614" s="136" t="s">
        <v>15075</v>
      </c>
      <c r="Z614" s="136" t="s">
        <v>15076</v>
      </c>
      <c r="AA614" s="136" t="s">
        <v>15077</v>
      </c>
      <c r="AB614" s="136" t="s">
        <v>15078</v>
      </c>
      <c r="AC614" s="136" t="s">
        <v>948</v>
      </c>
      <c r="AD614" s="136" t="s">
        <v>15078</v>
      </c>
      <c r="AE614" s="136" t="s">
        <v>15079</v>
      </c>
      <c r="AF614" s="136" t="s">
        <v>15080</v>
      </c>
      <c r="AG614" s="136" t="s">
        <v>1091</v>
      </c>
      <c r="AH614" s="136" t="s">
        <v>15081</v>
      </c>
      <c r="AI614" s="136" t="s">
        <v>15082</v>
      </c>
      <c r="AJ614" s="136" t="s">
        <v>15083</v>
      </c>
      <c r="AK614" s="136" t="s">
        <v>15084</v>
      </c>
      <c r="AL614" s="136" t="s">
        <v>941</v>
      </c>
      <c r="AM614" s="136" t="s">
        <v>15085</v>
      </c>
      <c r="AN614" s="136" t="s">
        <v>15066</v>
      </c>
      <c r="AO614" s="136" t="s">
        <v>15067</v>
      </c>
      <c r="AP614" s="136" t="s">
        <v>15068</v>
      </c>
      <c r="AQ614" s="136" t="s">
        <v>948</v>
      </c>
      <c r="AR614" s="136" t="s">
        <v>15069</v>
      </c>
      <c r="AS614" s="136" t="s">
        <v>15070</v>
      </c>
      <c r="AT614" s="136" t="s">
        <v>15071</v>
      </c>
      <c r="AU614" s="136" t="s">
        <v>941</v>
      </c>
      <c r="AV614" s="136" t="s">
        <v>941</v>
      </c>
      <c r="AW614" s="136" t="s">
        <v>941</v>
      </c>
      <c r="AX614" s="136" t="s">
        <v>15075</v>
      </c>
      <c r="AY614" s="136" t="s">
        <v>15076</v>
      </c>
      <c r="AZ614" s="136" t="s">
        <v>15077</v>
      </c>
      <c r="BA614" s="136" t="s">
        <v>15078</v>
      </c>
      <c r="BB614" s="136" t="s">
        <v>948</v>
      </c>
      <c r="BC614" s="136" t="s">
        <v>15078</v>
      </c>
      <c r="BD614" s="136" t="s">
        <v>15079</v>
      </c>
      <c r="BE614" s="136" t="s">
        <v>15080</v>
      </c>
      <c r="BF614" s="136" t="s">
        <v>15081</v>
      </c>
      <c r="BG614" s="136" t="s">
        <v>15082</v>
      </c>
      <c r="BH614" s="136" t="s">
        <v>15083</v>
      </c>
      <c r="BI614" s="136" t="s">
        <v>15084</v>
      </c>
      <c r="BJ614" s="136" t="s">
        <v>15085</v>
      </c>
      <c r="BK614" s="136" t="s">
        <v>15086</v>
      </c>
      <c r="BL614" s="136" t="s">
        <v>15087</v>
      </c>
      <c r="BM614" s="136" t="s">
        <v>1021</v>
      </c>
      <c r="BN614" s="136" t="s">
        <v>941</v>
      </c>
      <c r="BO614" s="136" t="s">
        <v>941</v>
      </c>
      <c r="BP614" s="136" t="s">
        <v>941</v>
      </c>
      <c r="BQ614" s="136" t="s">
        <v>941</v>
      </c>
      <c r="BR614" s="136" t="s">
        <v>941</v>
      </c>
      <c r="BS614" s="136" t="s">
        <v>941</v>
      </c>
      <c r="BT614" s="136" t="s">
        <v>941</v>
      </c>
      <c r="BU614" s="136" t="s">
        <v>941</v>
      </c>
      <c r="BV614" s="136" t="s">
        <v>941</v>
      </c>
      <c r="BW614" s="136" t="s">
        <v>941</v>
      </c>
      <c r="BX614" s="136" t="s">
        <v>941</v>
      </c>
      <c r="BY614" s="136" t="s">
        <v>941</v>
      </c>
      <c r="BZ614" s="136" t="s">
        <v>941</v>
      </c>
      <c r="CA614" s="136" t="s">
        <v>941</v>
      </c>
      <c r="CB614" s="136" t="s">
        <v>15088</v>
      </c>
      <c r="CC614" s="136" t="s">
        <v>956</v>
      </c>
      <c r="CD614" s="136" t="s">
        <v>15089</v>
      </c>
      <c r="CE614" s="136" t="s">
        <v>948</v>
      </c>
      <c r="CF614" s="136" t="s">
        <v>941</v>
      </c>
      <c r="CG614" s="136" t="s">
        <v>15089</v>
      </c>
      <c r="CH614" s="136" t="s">
        <v>948</v>
      </c>
      <c r="CI614" s="136" t="s">
        <v>941</v>
      </c>
      <c r="CJ614" s="136" t="s">
        <v>941</v>
      </c>
      <c r="CK614" s="136" t="s">
        <v>941</v>
      </c>
      <c r="CL614" s="136" t="s">
        <v>941</v>
      </c>
      <c r="CM614" s="136" t="s">
        <v>941</v>
      </c>
      <c r="CN614" s="136" t="s">
        <v>948</v>
      </c>
      <c r="CO614" s="136" t="s">
        <v>540</v>
      </c>
      <c r="CP614" s="136" t="s">
        <v>948</v>
      </c>
      <c r="CQ614" s="136" t="s">
        <v>941</v>
      </c>
      <c r="CR614" s="136" t="s">
        <v>941</v>
      </c>
      <c r="CS614" s="136" t="s">
        <v>941</v>
      </c>
      <c r="CT614" s="136" t="s">
        <v>941</v>
      </c>
      <c r="CU614" s="136" t="s">
        <v>941</v>
      </c>
      <c r="CV614" s="136" t="s">
        <v>941</v>
      </c>
      <c r="CW614" s="136" t="s">
        <v>941</v>
      </c>
      <c r="CX614" s="136" t="s">
        <v>941</v>
      </c>
      <c r="CY614" s="136" t="s">
        <v>941</v>
      </c>
      <c r="CZ614" s="136" t="s">
        <v>941</v>
      </c>
      <c r="DA614" s="136" t="s">
        <v>941</v>
      </c>
      <c r="DB614" s="136" t="s">
        <v>941</v>
      </c>
      <c r="DC614" s="136" t="s">
        <v>941</v>
      </c>
      <c r="DD614" s="136" t="s">
        <v>941</v>
      </c>
      <c r="DE614" s="136" t="s">
        <v>941</v>
      </c>
      <c r="DF614" s="136" t="s">
        <v>941</v>
      </c>
      <c r="DG614" s="136" t="s">
        <v>941</v>
      </c>
      <c r="DH614" s="136" t="s">
        <v>941</v>
      </c>
      <c r="DI614" s="136" t="s">
        <v>941</v>
      </c>
      <c r="DJ614" s="136" t="s">
        <v>1353</v>
      </c>
      <c r="DK614" s="137">
        <v>43124.500104166669</v>
      </c>
      <c r="DL614" s="136" t="s">
        <v>1353</v>
      </c>
      <c r="DM614" s="137">
        <v>43124.500104166669</v>
      </c>
      <c r="DN614" s="133">
        <v>42412.524560185186</v>
      </c>
      <c r="DO614" s="132" t="s">
        <v>1111</v>
      </c>
      <c r="DP614" s="133">
        <v>42412.524560185186</v>
      </c>
    </row>
    <row r="615" spans="1:120" ht="58" x14ac:dyDescent="0.35">
      <c r="A615" s="135">
        <v>617</v>
      </c>
      <c r="B615" s="136" t="s">
        <v>13815</v>
      </c>
      <c r="C615" s="135">
        <v>446</v>
      </c>
      <c r="D615" s="135" t="b">
        <v>1</v>
      </c>
      <c r="E615" s="136" t="s">
        <v>941</v>
      </c>
      <c r="F615" s="136" t="s">
        <v>1933</v>
      </c>
      <c r="G615" s="136" t="s">
        <v>943</v>
      </c>
      <c r="H615" s="136" t="s">
        <v>1934</v>
      </c>
      <c r="I615" s="136" t="s">
        <v>14768</v>
      </c>
      <c r="J615" s="136" t="s">
        <v>1933</v>
      </c>
      <c r="K615" s="136" t="s">
        <v>941</v>
      </c>
      <c r="L615" s="136" t="s">
        <v>1934</v>
      </c>
      <c r="M615" s="136" t="s">
        <v>941</v>
      </c>
      <c r="N615" s="136" t="s">
        <v>1936</v>
      </c>
      <c r="O615" s="136" t="s">
        <v>15090</v>
      </c>
      <c r="P615" s="136" t="s">
        <v>15091</v>
      </c>
      <c r="Q615" s="136" t="s">
        <v>5391</v>
      </c>
      <c r="R615" s="136" t="s">
        <v>948</v>
      </c>
      <c r="S615" s="136" t="s">
        <v>15092</v>
      </c>
      <c r="T615" s="136" t="s">
        <v>15093</v>
      </c>
      <c r="U615" s="136" t="s">
        <v>15094</v>
      </c>
      <c r="V615" s="136" t="s">
        <v>5395</v>
      </c>
      <c r="W615" s="136" t="s">
        <v>5396</v>
      </c>
      <c r="X615" s="136" t="s">
        <v>5397</v>
      </c>
      <c r="Y615" s="136" t="s">
        <v>15095</v>
      </c>
      <c r="Z615" s="136" t="s">
        <v>15096</v>
      </c>
      <c r="AA615" s="136" t="s">
        <v>15097</v>
      </c>
      <c r="AB615" s="136" t="s">
        <v>15098</v>
      </c>
      <c r="AC615" s="136" t="s">
        <v>948</v>
      </c>
      <c r="AD615" s="136" t="s">
        <v>15098</v>
      </c>
      <c r="AE615" s="136" t="s">
        <v>15099</v>
      </c>
      <c r="AF615" s="136" t="s">
        <v>15100</v>
      </c>
      <c r="AG615" s="136" t="s">
        <v>1275</v>
      </c>
      <c r="AH615" s="136" t="s">
        <v>15101</v>
      </c>
      <c r="AI615" s="136" t="s">
        <v>15102</v>
      </c>
      <c r="AJ615" s="136" t="s">
        <v>3806</v>
      </c>
      <c r="AK615" s="136" t="s">
        <v>15103</v>
      </c>
      <c r="AL615" s="136" t="s">
        <v>941</v>
      </c>
      <c r="AM615" s="136" t="s">
        <v>15104</v>
      </c>
      <c r="AN615" s="136" t="s">
        <v>941</v>
      </c>
      <c r="AO615" s="136" t="s">
        <v>941</v>
      </c>
      <c r="AP615" s="136" t="s">
        <v>941</v>
      </c>
      <c r="AQ615" s="136" t="s">
        <v>941</v>
      </c>
      <c r="AR615" s="136" t="s">
        <v>941</v>
      </c>
      <c r="AS615" s="136" t="s">
        <v>941</v>
      </c>
      <c r="AT615" s="136" t="s">
        <v>941</v>
      </c>
      <c r="AU615" s="136" t="s">
        <v>941</v>
      </c>
      <c r="AV615" s="136" t="s">
        <v>941</v>
      </c>
      <c r="AW615" s="136" t="s">
        <v>941</v>
      </c>
      <c r="AX615" s="136" t="s">
        <v>941</v>
      </c>
      <c r="AY615" s="136" t="s">
        <v>941</v>
      </c>
      <c r="AZ615" s="136" t="s">
        <v>941</v>
      </c>
      <c r="BA615" s="136" t="s">
        <v>941</v>
      </c>
      <c r="BB615" s="136" t="s">
        <v>941</v>
      </c>
      <c r="BC615" s="136" t="s">
        <v>941</v>
      </c>
      <c r="BD615" s="136" t="s">
        <v>941</v>
      </c>
      <c r="BE615" s="136" t="s">
        <v>941</v>
      </c>
      <c r="BF615" s="136" t="s">
        <v>941</v>
      </c>
      <c r="BG615" s="136" t="s">
        <v>941</v>
      </c>
      <c r="BH615" s="136" t="s">
        <v>941</v>
      </c>
      <c r="BI615" s="136" t="s">
        <v>941</v>
      </c>
      <c r="BJ615" s="136" t="s">
        <v>941</v>
      </c>
      <c r="BK615" s="136" t="s">
        <v>941</v>
      </c>
      <c r="BL615" s="136" t="s">
        <v>15105</v>
      </c>
      <c r="BM615" s="136" t="s">
        <v>1127</v>
      </c>
      <c r="BN615" s="136" t="s">
        <v>941</v>
      </c>
      <c r="BO615" s="136" t="s">
        <v>941</v>
      </c>
      <c r="BP615" s="136" t="s">
        <v>941</v>
      </c>
      <c r="BQ615" s="136" t="s">
        <v>941</v>
      </c>
      <c r="BR615" s="136" t="s">
        <v>941</v>
      </c>
      <c r="BS615" s="136" t="s">
        <v>941</v>
      </c>
      <c r="BT615" s="136" t="s">
        <v>941</v>
      </c>
      <c r="BU615" s="136" t="s">
        <v>941</v>
      </c>
      <c r="BV615" s="136" t="s">
        <v>941</v>
      </c>
      <c r="BW615" s="136" t="s">
        <v>941</v>
      </c>
      <c r="BX615" s="136" t="s">
        <v>941</v>
      </c>
      <c r="BY615" s="136" t="s">
        <v>941</v>
      </c>
      <c r="BZ615" s="136" t="s">
        <v>941</v>
      </c>
      <c r="CA615" s="136" t="s">
        <v>941</v>
      </c>
      <c r="CB615" s="136" t="s">
        <v>15105</v>
      </c>
      <c r="CC615" s="136" t="s">
        <v>948</v>
      </c>
      <c r="CD615" s="136" t="s">
        <v>941</v>
      </c>
      <c r="CE615" s="136" t="s">
        <v>948</v>
      </c>
      <c r="CF615" s="136" t="s">
        <v>941</v>
      </c>
      <c r="CG615" s="136" t="s">
        <v>948</v>
      </c>
      <c r="CH615" s="136" t="s">
        <v>948</v>
      </c>
      <c r="CI615" s="136" t="s">
        <v>941</v>
      </c>
      <c r="CJ615" s="136" t="s">
        <v>941</v>
      </c>
      <c r="CK615" s="136" t="s">
        <v>941</v>
      </c>
      <c r="CL615" s="136" t="s">
        <v>941</v>
      </c>
      <c r="CM615" s="136" t="s">
        <v>941</v>
      </c>
      <c r="CN615" s="136" t="s">
        <v>948</v>
      </c>
      <c r="CO615" s="136" t="s">
        <v>540</v>
      </c>
      <c r="CP615" s="136" t="s">
        <v>948</v>
      </c>
      <c r="CQ615" s="136" t="s">
        <v>941</v>
      </c>
      <c r="CR615" s="136" t="s">
        <v>941</v>
      </c>
      <c r="CS615" s="136" t="s">
        <v>941</v>
      </c>
      <c r="CT615" s="136" t="s">
        <v>941</v>
      </c>
      <c r="CU615" s="136" t="s">
        <v>941</v>
      </c>
      <c r="CV615" s="136" t="s">
        <v>941</v>
      </c>
      <c r="CW615" s="136" t="s">
        <v>941</v>
      </c>
      <c r="CX615" s="136" t="s">
        <v>941</v>
      </c>
      <c r="CY615" s="136" t="s">
        <v>941</v>
      </c>
      <c r="CZ615" s="136" t="s">
        <v>941</v>
      </c>
      <c r="DA615" s="136" t="s">
        <v>941</v>
      </c>
      <c r="DB615" s="136" t="s">
        <v>941</v>
      </c>
      <c r="DC615" s="136" t="s">
        <v>941</v>
      </c>
      <c r="DD615" s="136" t="s">
        <v>941</v>
      </c>
      <c r="DE615" s="136" t="s">
        <v>941</v>
      </c>
      <c r="DF615" s="136" t="s">
        <v>941</v>
      </c>
      <c r="DG615" s="136" t="s">
        <v>941</v>
      </c>
      <c r="DH615" s="136" t="s">
        <v>941</v>
      </c>
      <c r="DI615" s="136" t="s">
        <v>941</v>
      </c>
      <c r="DJ615" s="136" t="s">
        <v>1692</v>
      </c>
      <c r="DK615" s="137">
        <v>43124.523946759262</v>
      </c>
      <c r="DL615" s="136" t="s">
        <v>1692</v>
      </c>
      <c r="DM615" s="137">
        <v>43124.523946759262</v>
      </c>
      <c r="DN615" s="133">
        <v>42412.524571759262</v>
      </c>
      <c r="DO615" s="132" t="s">
        <v>1111</v>
      </c>
      <c r="DP615" s="133">
        <v>42412.524571759262</v>
      </c>
    </row>
    <row r="616" spans="1:120" ht="58" x14ac:dyDescent="0.35">
      <c r="A616" s="135">
        <v>618</v>
      </c>
      <c r="B616" s="136" t="s">
        <v>13815</v>
      </c>
      <c r="C616" s="135">
        <v>524</v>
      </c>
      <c r="D616" s="135" t="b">
        <v>1</v>
      </c>
      <c r="E616" s="136" t="s">
        <v>941</v>
      </c>
      <c r="F616" s="136" t="s">
        <v>2223</v>
      </c>
      <c r="G616" s="136" t="s">
        <v>5136</v>
      </c>
      <c r="H616" s="136" t="s">
        <v>2224</v>
      </c>
      <c r="I616" s="136" t="s">
        <v>14461</v>
      </c>
      <c r="J616" s="136" t="s">
        <v>2223</v>
      </c>
      <c r="K616" s="136" t="s">
        <v>941</v>
      </c>
      <c r="L616" s="136" t="s">
        <v>2224</v>
      </c>
      <c r="M616" s="136" t="s">
        <v>2225</v>
      </c>
      <c r="N616" s="136" t="s">
        <v>15106</v>
      </c>
      <c r="O616" s="136" t="s">
        <v>15107</v>
      </c>
      <c r="P616" s="136" t="s">
        <v>948</v>
      </c>
      <c r="Q616" s="136" t="s">
        <v>948</v>
      </c>
      <c r="R616" s="136" t="s">
        <v>948</v>
      </c>
      <c r="S616" s="136" t="s">
        <v>15107</v>
      </c>
      <c r="T616" s="136" t="s">
        <v>15108</v>
      </c>
      <c r="U616" s="136" t="s">
        <v>15109</v>
      </c>
      <c r="V616" s="136" t="s">
        <v>15110</v>
      </c>
      <c r="W616" s="136" t="s">
        <v>15111</v>
      </c>
      <c r="X616" s="136" t="s">
        <v>15112</v>
      </c>
      <c r="Y616" s="136" t="s">
        <v>15113</v>
      </c>
      <c r="Z616" s="136" t="s">
        <v>15114</v>
      </c>
      <c r="AA616" s="136" t="s">
        <v>15115</v>
      </c>
      <c r="AB616" s="136" t="s">
        <v>15116</v>
      </c>
      <c r="AC616" s="136" t="s">
        <v>15117</v>
      </c>
      <c r="AD616" s="136" t="s">
        <v>15118</v>
      </c>
      <c r="AE616" s="136" t="s">
        <v>15119</v>
      </c>
      <c r="AF616" s="136" t="s">
        <v>15120</v>
      </c>
      <c r="AG616" s="136" t="s">
        <v>1957</v>
      </c>
      <c r="AH616" s="136" t="s">
        <v>15121</v>
      </c>
      <c r="AI616" s="136" t="s">
        <v>15122</v>
      </c>
      <c r="AJ616" s="136" t="s">
        <v>3336</v>
      </c>
      <c r="AK616" s="136" t="s">
        <v>948</v>
      </c>
      <c r="AL616" s="136" t="s">
        <v>4779</v>
      </c>
      <c r="AM616" s="136" t="s">
        <v>15123</v>
      </c>
      <c r="AN616" s="136" t="s">
        <v>15124</v>
      </c>
      <c r="AO616" s="136" t="s">
        <v>948</v>
      </c>
      <c r="AP616" s="136" t="s">
        <v>948</v>
      </c>
      <c r="AQ616" s="136" t="s">
        <v>948</v>
      </c>
      <c r="AR616" s="136" t="s">
        <v>15124</v>
      </c>
      <c r="AS616" s="136" t="s">
        <v>15125</v>
      </c>
      <c r="AT616" s="136" t="s">
        <v>15126</v>
      </c>
      <c r="AU616" s="136" t="s">
        <v>941</v>
      </c>
      <c r="AV616" s="136" t="s">
        <v>941</v>
      </c>
      <c r="AW616" s="136" t="s">
        <v>941</v>
      </c>
      <c r="AX616" s="136" t="s">
        <v>15127</v>
      </c>
      <c r="AY616" s="136" t="s">
        <v>15128</v>
      </c>
      <c r="AZ616" s="136" t="s">
        <v>948</v>
      </c>
      <c r="BA616" s="136" t="s">
        <v>15129</v>
      </c>
      <c r="BB616" s="136" t="s">
        <v>948</v>
      </c>
      <c r="BC616" s="136" t="s">
        <v>15129</v>
      </c>
      <c r="BD616" s="136" t="s">
        <v>15130</v>
      </c>
      <c r="BE616" s="136" t="s">
        <v>15131</v>
      </c>
      <c r="BF616" s="136" t="s">
        <v>15132</v>
      </c>
      <c r="BG616" s="136" t="s">
        <v>2014</v>
      </c>
      <c r="BH616" s="136" t="s">
        <v>968</v>
      </c>
      <c r="BI616" s="136" t="s">
        <v>948</v>
      </c>
      <c r="BJ616" s="136" t="s">
        <v>15133</v>
      </c>
      <c r="BK616" s="136" t="s">
        <v>941</v>
      </c>
      <c r="BL616" s="136" t="s">
        <v>941</v>
      </c>
      <c r="BM616" s="136" t="s">
        <v>941</v>
      </c>
      <c r="BN616" s="136" t="s">
        <v>941</v>
      </c>
      <c r="BO616" s="136" t="s">
        <v>941</v>
      </c>
      <c r="BP616" s="136" t="s">
        <v>941</v>
      </c>
      <c r="BQ616" s="136" t="s">
        <v>941</v>
      </c>
      <c r="BR616" s="136" t="s">
        <v>941</v>
      </c>
      <c r="BS616" s="136" t="s">
        <v>941</v>
      </c>
      <c r="BT616" s="136" t="s">
        <v>941</v>
      </c>
      <c r="BU616" s="136" t="s">
        <v>941</v>
      </c>
      <c r="BV616" s="136" t="s">
        <v>941</v>
      </c>
      <c r="BW616" s="136" t="s">
        <v>941</v>
      </c>
      <c r="BX616" s="136" t="s">
        <v>941</v>
      </c>
      <c r="BY616" s="136" t="s">
        <v>941</v>
      </c>
      <c r="BZ616" s="136" t="s">
        <v>941</v>
      </c>
      <c r="CA616" s="136" t="s">
        <v>941</v>
      </c>
      <c r="CB616" s="136" t="s">
        <v>948</v>
      </c>
      <c r="CC616" s="136" t="s">
        <v>948</v>
      </c>
      <c r="CD616" s="136" t="s">
        <v>941</v>
      </c>
      <c r="CE616" s="136" t="s">
        <v>948</v>
      </c>
      <c r="CF616" s="136" t="s">
        <v>941</v>
      </c>
      <c r="CG616" s="136" t="s">
        <v>948</v>
      </c>
      <c r="CH616" s="136" t="s">
        <v>948</v>
      </c>
      <c r="CI616" s="136" t="s">
        <v>941</v>
      </c>
      <c r="CJ616" s="136" t="s">
        <v>941</v>
      </c>
      <c r="CK616" s="136" t="s">
        <v>941</v>
      </c>
      <c r="CL616" s="136" t="s">
        <v>941</v>
      </c>
      <c r="CM616" s="136" t="s">
        <v>941</v>
      </c>
      <c r="CN616" s="136" t="s">
        <v>948</v>
      </c>
      <c r="CO616" s="136" t="s">
        <v>540</v>
      </c>
      <c r="CP616" s="136" t="s">
        <v>948</v>
      </c>
      <c r="CQ616" s="136" t="s">
        <v>941</v>
      </c>
      <c r="CR616" s="136" t="s">
        <v>941</v>
      </c>
      <c r="CS616" s="136" t="s">
        <v>941</v>
      </c>
      <c r="CT616" s="136" t="s">
        <v>941</v>
      </c>
      <c r="CU616" s="136" t="s">
        <v>941</v>
      </c>
      <c r="CV616" s="136" t="s">
        <v>941</v>
      </c>
      <c r="CW616" s="136" t="s">
        <v>941</v>
      </c>
      <c r="CX616" s="136" t="s">
        <v>941</v>
      </c>
      <c r="CY616" s="136" t="s">
        <v>941</v>
      </c>
      <c r="CZ616" s="136" t="s">
        <v>941</v>
      </c>
      <c r="DA616" s="136" t="s">
        <v>941</v>
      </c>
      <c r="DB616" s="136" t="s">
        <v>941</v>
      </c>
      <c r="DC616" s="136" t="s">
        <v>941</v>
      </c>
      <c r="DD616" s="136" t="s">
        <v>941</v>
      </c>
      <c r="DE616" s="136" t="s">
        <v>941</v>
      </c>
      <c r="DF616" s="136" t="s">
        <v>941</v>
      </c>
      <c r="DG616" s="136" t="s">
        <v>941</v>
      </c>
      <c r="DH616" s="136" t="s">
        <v>941</v>
      </c>
      <c r="DI616" s="136" t="s">
        <v>941</v>
      </c>
      <c r="DJ616" s="136" t="s">
        <v>1692</v>
      </c>
      <c r="DK616" s="137">
        <v>43124.528263888889</v>
      </c>
      <c r="DL616" s="136" t="s">
        <v>1692</v>
      </c>
      <c r="DM616" s="137">
        <v>43124.529780092591</v>
      </c>
      <c r="DN616" s="133">
        <v>42412.524594907409</v>
      </c>
      <c r="DO616" s="132" t="s">
        <v>1111</v>
      </c>
      <c r="DP616" s="133">
        <v>42412.524594907409</v>
      </c>
    </row>
    <row r="617" spans="1:120" ht="43.5" x14ac:dyDescent="0.35">
      <c r="A617" s="135">
        <v>619</v>
      </c>
      <c r="B617" s="136" t="s">
        <v>13815</v>
      </c>
      <c r="C617" s="135">
        <v>475</v>
      </c>
      <c r="D617" s="135" t="b">
        <v>1</v>
      </c>
      <c r="E617" s="136" t="s">
        <v>941</v>
      </c>
      <c r="F617" s="136" t="s">
        <v>2400</v>
      </c>
      <c r="G617" s="136" t="s">
        <v>1850</v>
      </c>
      <c r="H617" s="136" t="s">
        <v>2401</v>
      </c>
      <c r="I617" s="136" t="s">
        <v>14750</v>
      </c>
      <c r="J617" s="136" t="s">
        <v>2402</v>
      </c>
      <c r="K617" s="136" t="s">
        <v>941</v>
      </c>
      <c r="L617" s="136" t="s">
        <v>2403</v>
      </c>
      <c r="M617" s="136" t="s">
        <v>2404</v>
      </c>
      <c r="N617" s="136" t="s">
        <v>2405</v>
      </c>
      <c r="O617" s="136" t="s">
        <v>15134</v>
      </c>
      <c r="P617" s="136" t="s">
        <v>15135</v>
      </c>
      <c r="Q617" s="136" t="s">
        <v>15136</v>
      </c>
      <c r="R617" s="136" t="s">
        <v>948</v>
      </c>
      <c r="S617" s="136" t="s">
        <v>15137</v>
      </c>
      <c r="T617" s="136" t="s">
        <v>15138</v>
      </c>
      <c r="U617" s="136" t="s">
        <v>15139</v>
      </c>
      <c r="V617" s="136" t="s">
        <v>15140</v>
      </c>
      <c r="W617" s="136" t="s">
        <v>15141</v>
      </c>
      <c r="X617" s="136" t="s">
        <v>15142</v>
      </c>
      <c r="Y617" s="136" t="s">
        <v>15143</v>
      </c>
      <c r="Z617" s="136" t="s">
        <v>15144</v>
      </c>
      <c r="AA617" s="136" t="s">
        <v>15145</v>
      </c>
      <c r="AB617" s="136" t="s">
        <v>15146</v>
      </c>
      <c r="AC617" s="136" t="s">
        <v>15147</v>
      </c>
      <c r="AD617" s="136" t="s">
        <v>15148</v>
      </c>
      <c r="AE617" s="136" t="s">
        <v>15149</v>
      </c>
      <c r="AF617" s="136" t="s">
        <v>15150</v>
      </c>
      <c r="AG617" s="136" t="s">
        <v>7065</v>
      </c>
      <c r="AH617" s="136" t="s">
        <v>15151</v>
      </c>
      <c r="AI617" s="136" t="s">
        <v>15152</v>
      </c>
      <c r="AJ617" s="136" t="s">
        <v>15153</v>
      </c>
      <c r="AK617" s="136" t="s">
        <v>948</v>
      </c>
      <c r="AL617" s="136" t="s">
        <v>604</v>
      </c>
      <c r="AM617" s="136" t="s">
        <v>15154</v>
      </c>
      <c r="AN617" s="136" t="s">
        <v>941</v>
      </c>
      <c r="AO617" s="136" t="s">
        <v>941</v>
      </c>
      <c r="AP617" s="136" t="s">
        <v>941</v>
      </c>
      <c r="AQ617" s="136" t="s">
        <v>941</v>
      </c>
      <c r="AR617" s="136" t="s">
        <v>941</v>
      </c>
      <c r="AS617" s="136" t="s">
        <v>941</v>
      </c>
      <c r="AT617" s="136" t="s">
        <v>941</v>
      </c>
      <c r="AU617" s="136" t="s">
        <v>941</v>
      </c>
      <c r="AV617" s="136" t="s">
        <v>941</v>
      </c>
      <c r="AW617" s="136" t="s">
        <v>941</v>
      </c>
      <c r="AX617" s="136" t="s">
        <v>941</v>
      </c>
      <c r="AY617" s="136" t="s">
        <v>941</v>
      </c>
      <c r="AZ617" s="136" t="s">
        <v>941</v>
      </c>
      <c r="BA617" s="136" t="s">
        <v>941</v>
      </c>
      <c r="BB617" s="136" t="s">
        <v>941</v>
      </c>
      <c r="BC617" s="136" t="s">
        <v>941</v>
      </c>
      <c r="BD617" s="136" t="s">
        <v>941</v>
      </c>
      <c r="BE617" s="136" t="s">
        <v>941</v>
      </c>
      <c r="BF617" s="136" t="s">
        <v>941</v>
      </c>
      <c r="BG617" s="136" t="s">
        <v>941</v>
      </c>
      <c r="BH617" s="136" t="s">
        <v>941</v>
      </c>
      <c r="BI617" s="136" t="s">
        <v>941</v>
      </c>
      <c r="BJ617" s="136" t="s">
        <v>941</v>
      </c>
      <c r="BK617" s="136" t="s">
        <v>15155</v>
      </c>
      <c r="BL617" s="136" t="s">
        <v>941</v>
      </c>
      <c r="BM617" s="136" t="s">
        <v>941</v>
      </c>
      <c r="BN617" s="136" t="s">
        <v>941</v>
      </c>
      <c r="BO617" s="136" t="s">
        <v>3200</v>
      </c>
      <c r="BP617" s="136" t="s">
        <v>941</v>
      </c>
      <c r="BQ617" s="136" t="s">
        <v>941</v>
      </c>
      <c r="BR617" s="136" t="s">
        <v>7072</v>
      </c>
      <c r="BS617" s="136" t="s">
        <v>3001</v>
      </c>
      <c r="BT617" s="136" t="s">
        <v>941</v>
      </c>
      <c r="BU617" s="136" t="s">
        <v>941</v>
      </c>
      <c r="BV617" s="136" t="s">
        <v>941</v>
      </c>
      <c r="BW617" s="136" t="s">
        <v>941</v>
      </c>
      <c r="BX617" s="136" t="s">
        <v>941</v>
      </c>
      <c r="BY617" s="136" t="s">
        <v>941</v>
      </c>
      <c r="BZ617" s="136" t="s">
        <v>941</v>
      </c>
      <c r="CA617" s="136" t="s">
        <v>941</v>
      </c>
      <c r="CB617" s="136" t="s">
        <v>15156</v>
      </c>
      <c r="CC617" s="136" t="s">
        <v>956</v>
      </c>
      <c r="CD617" s="136" t="s">
        <v>15157</v>
      </c>
      <c r="CE617" s="136" t="s">
        <v>948</v>
      </c>
      <c r="CF617" s="136" t="s">
        <v>941</v>
      </c>
      <c r="CG617" s="136" t="s">
        <v>15157</v>
      </c>
      <c r="CH617" s="136" t="s">
        <v>941</v>
      </c>
      <c r="CI617" s="136" t="s">
        <v>941</v>
      </c>
      <c r="CJ617" s="136" t="s">
        <v>941</v>
      </c>
      <c r="CK617" s="136" t="s">
        <v>941</v>
      </c>
      <c r="CL617" s="136" t="s">
        <v>941</v>
      </c>
      <c r="CM617" s="136" t="s">
        <v>941</v>
      </c>
      <c r="CN617" s="136" t="s">
        <v>948</v>
      </c>
      <c r="CO617" s="136" t="s">
        <v>540</v>
      </c>
      <c r="CP617" s="136" t="s">
        <v>948</v>
      </c>
      <c r="CQ617" s="136" t="s">
        <v>941</v>
      </c>
      <c r="CR617" s="136" t="s">
        <v>941</v>
      </c>
      <c r="CS617" s="136" t="s">
        <v>941</v>
      </c>
      <c r="CT617" s="136" t="s">
        <v>941</v>
      </c>
      <c r="CU617" s="136" t="s">
        <v>941</v>
      </c>
      <c r="CV617" s="136" t="s">
        <v>941</v>
      </c>
      <c r="CW617" s="136" t="s">
        <v>941</v>
      </c>
      <c r="CX617" s="136" t="s">
        <v>941</v>
      </c>
      <c r="CY617" s="136" t="s">
        <v>941</v>
      </c>
      <c r="CZ617" s="136" t="s">
        <v>941</v>
      </c>
      <c r="DA617" s="136" t="s">
        <v>941</v>
      </c>
      <c r="DB617" s="136" t="s">
        <v>941</v>
      </c>
      <c r="DC617" s="136" t="s">
        <v>941</v>
      </c>
      <c r="DD617" s="136" t="s">
        <v>941</v>
      </c>
      <c r="DE617" s="136" t="s">
        <v>941</v>
      </c>
      <c r="DF617" s="136" t="s">
        <v>941</v>
      </c>
      <c r="DG617" s="136" t="s">
        <v>941</v>
      </c>
      <c r="DH617" s="136" t="s">
        <v>941</v>
      </c>
      <c r="DI617" s="136" t="s">
        <v>941</v>
      </c>
      <c r="DJ617" s="136" t="s">
        <v>1353</v>
      </c>
      <c r="DK617" s="137">
        <v>43124.544016203705</v>
      </c>
      <c r="DL617" s="136" t="s">
        <v>1353</v>
      </c>
      <c r="DM617" s="137">
        <v>43124.544016203705</v>
      </c>
      <c r="DN617" s="133">
        <v>42412.524618055555</v>
      </c>
      <c r="DO617" s="132" t="s">
        <v>1111</v>
      </c>
      <c r="DP617" s="133">
        <v>42412.524618055555</v>
      </c>
    </row>
    <row r="618" spans="1:120" ht="58" x14ac:dyDescent="0.35">
      <c r="A618" s="135">
        <v>620</v>
      </c>
      <c r="B618" s="136" t="s">
        <v>13815</v>
      </c>
      <c r="C618" s="135">
        <v>398</v>
      </c>
      <c r="D618" s="135" t="b">
        <v>1</v>
      </c>
      <c r="E618" s="136" t="s">
        <v>941</v>
      </c>
      <c r="F618" s="136" t="s">
        <v>15158</v>
      </c>
      <c r="G618" s="136" t="s">
        <v>989</v>
      </c>
      <c r="H618" s="136" t="s">
        <v>15159</v>
      </c>
      <c r="I618" s="136" t="s">
        <v>14768</v>
      </c>
      <c r="J618" s="136" t="s">
        <v>15160</v>
      </c>
      <c r="K618" s="136" t="s">
        <v>941</v>
      </c>
      <c r="L618" s="136" t="s">
        <v>15161</v>
      </c>
      <c r="M618" s="136" t="s">
        <v>15162</v>
      </c>
      <c r="N618" s="136" t="s">
        <v>15163</v>
      </c>
      <c r="O618" s="136" t="s">
        <v>15164</v>
      </c>
      <c r="P618" s="136" t="s">
        <v>15165</v>
      </c>
      <c r="Q618" s="136" t="s">
        <v>948</v>
      </c>
      <c r="R618" s="136" t="s">
        <v>948</v>
      </c>
      <c r="S618" s="136" t="s">
        <v>15166</v>
      </c>
      <c r="T618" s="136" t="s">
        <v>15167</v>
      </c>
      <c r="U618" s="136" t="s">
        <v>15168</v>
      </c>
      <c r="V618" s="136" t="s">
        <v>948</v>
      </c>
      <c r="W618" s="136" t="s">
        <v>948</v>
      </c>
      <c r="X618" s="136" t="s">
        <v>948</v>
      </c>
      <c r="Y618" s="136" t="s">
        <v>15169</v>
      </c>
      <c r="Z618" s="136" t="s">
        <v>948</v>
      </c>
      <c r="AA618" s="136" t="s">
        <v>948</v>
      </c>
      <c r="AB618" s="136" t="s">
        <v>15169</v>
      </c>
      <c r="AC618" s="136" t="s">
        <v>948</v>
      </c>
      <c r="AD618" s="136" t="s">
        <v>15169</v>
      </c>
      <c r="AE618" s="136" t="s">
        <v>15170</v>
      </c>
      <c r="AF618" s="136" t="s">
        <v>15171</v>
      </c>
      <c r="AG618" s="136" t="s">
        <v>3044</v>
      </c>
      <c r="AH618" s="136" t="s">
        <v>15172</v>
      </c>
      <c r="AI618" s="136" t="s">
        <v>948</v>
      </c>
      <c r="AJ618" s="136" t="s">
        <v>948</v>
      </c>
      <c r="AK618" s="136" t="s">
        <v>948</v>
      </c>
      <c r="AL618" s="136" t="s">
        <v>941</v>
      </c>
      <c r="AM618" s="136" t="s">
        <v>15172</v>
      </c>
      <c r="AN618" s="136" t="s">
        <v>941</v>
      </c>
      <c r="AO618" s="136" t="s">
        <v>941</v>
      </c>
      <c r="AP618" s="136" t="s">
        <v>941</v>
      </c>
      <c r="AQ618" s="136" t="s">
        <v>941</v>
      </c>
      <c r="AR618" s="136" t="s">
        <v>941</v>
      </c>
      <c r="AS618" s="136" t="s">
        <v>941</v>
      </c>
      <c r="AT618" s="136" t="s">
        <v>941</v>
      </c>
      <c r="AU618" s="136" t="s">
        <v>941</v>
      </c>
      <c r="AV618" s="136" t="s">
        <v>941</v>
      </c>
      <c r="AW618" s="136" t="s">
        <v>941</v>
      </c>
      <c r="AX618" s="136" t="s">
        <v>941</v>
      </c>
      <c r="AY618" s="136" t="s">
        <v>941</v>
      </c>
      <c r="AZ618" s="136" t="s">
        <v>941</v>
      </c>
      <c r="BA618" s="136" t="s">
        <v>941</v>
      </c>
      <c r="BB618" s="136" t="s">
        <v>941</v>
      </c>
      <c r="BC618" s="136" t="s">
        <v>941</v>
      </c>
      <c r="BD618" s="136" t="s">
        <v>941</v>
      </c>
      <c r="BE618" s="136" t="s">
        <v>941</v>
      </c>
      <c r="BF618" s="136" t="s">
        <v>941</v>
      </c>
      <c r="BG618" s="136" t="s">
        <v>941</v>
      </c>
      <c r="BH618" s="136" t="s">
        <v>941</v>
      </c>
      <c r="BI618" s="136" t="s">
        <v>941</v>
      </c>
      <c r="BJ618" s="136" t="s">
        <v>941</v>
      </c>
      <c r="BK618" s="136" t="s">
        <v>15173</v>
      </c>
      <c r="BL618" s="136" t="s">
        <v>15174</v>
      </c>
      <c r="BM618" s="136" t="s">
        <v>941</v>
      </c>
      <c r="BN618" s="136" t="s">
        <v>15175</v>
      </c>
      <c r="BO618" s="136" t="s">
        <v>941</v>
      </c>
      <c r="BP618" s="136" t="s">
        <v>15176</v>
      </c>
      <c r="BQ618" s="136" t="s">
        <v>941</v>
      </c>
      <c r="BR618" s="136" t="s">
        <v>941</v>
      </c>
      <c r="BS618" s="136" t="s">
        <v>941</v>
      </c>
      <c r="BT618" s="136" t="s">
        <v>941</v>
      </c>
      <c r="BU618" s="136" t="s">
        <v>941</v>
      </c>
      <c r="BV618" s="136" t="s">
        <v>941</v>
      </c>
      <c r="BW618" s="136" t="s">
        <v>941</v>
      </c>
      <c r="BX618" s="136" t="s">
        <v>941</v>
      </c>
      <c r="BY618" s="136" t="s">
        <v>941</v>
      </c>
      <c r="BZ618" s="136" t="s">
        <v>941</v>
      </c>
      <c r="CA618" s="136" t="s">
        <v>941</v>
      </c>
      <c r="CB618" s="136" t="s">
        <v>15177</v>
      </c>
      <c r="CC618" s="136" t="s">
        <v>948</v>
      </c>
      <c r="CD618" s="136" t="s">
        <v>941</v>
      </c>
      <c r="CE618" s="136" t="s">
        <v>948</v>
      </c>
      <c r="CF618" s="136" t="s">
        <v>941</v>
      </c>
      <c r="CG618" s="136" t="s">
        <v>948</v>
      </c>
      <c r="CH618" s="136" t="s">
        <v>1227</v>
      </c>
      <c r="CI618" s="136" t="s">
        <v>15178</v>
      </c>
      <c r="CJ618" s="136" t="s">
        <v>15179</v>
      </c>
      <c r="CK618" s="136" t="s">
        <v>941</v>
      </c>
      <c r="CL618" s="136" t="s">
        <v>941</v>
      </c>
      <c r="CM618" s="136" t="s">
        <v>15180</v>
      </c>
      <c r="CN618" s="136" t="s">
        <v>15178</v>
      </c>
      <c r="CO618" s="136" t="s">
        <v>540</v>
      </c>
      <c r="CP618" s="136" t="s">
        <v>948</v>
      </c>
      <c r="CQ618" s="136" t="s">
        <v>941</v>
      </c>
      <c r="CR618" s="136" t="s">
        <v>941</v>
      </c>
      <c r="CS618" s="136" t="s">
        <v>941</v>
      </c>
      <c r="CT618" s="136" t="s">
        <v>941</v>
      </c>
      <c r="CU618" s="136" t="s">
        <v>941</v>
      </c>
      <c r="CV618" s="136" t="s">
        <v>941</v>
      </c>
      <c r="CW618" s="136" t="s">
        <v>941</v>
      </c>
      <c r="CX618" s="136" t="s">
        <v>941</v>
      </c>
      <c r="CY618" s="136" t="s">
        <v>941</v>
      </c>
      <c r="CZ618" s="136" t="s">
        <v>941</v>
      </c>
      <c r="DA618" s="136" t="s">
        <v>941</v>
      </c>
      <c r="DB618" s="136" t="s">
        <v>941</v>
      </c>
      <c r="DC618" s="136" t="s">
        <v>941</v>
      </c>
      <c r="DD618" s="136" t="s">
        <v>941</v>
      </c>
      <c r="DE618" s="136" t="s">
        <v>941</v>
      </c>
      <c r="DF618" s="136" t="s">
        <v>941</v>
      </c>
      <c r="DG618" s="136" t="s">
        <v>941</v>
      </c>
      <c r="DH618" s="136" t="s">
        <v>941</v>
      </c>
      <c r="DI618" s="136" t="s">
        <v>941</v>
      </c>
      <c r="DJ618" s="136" t="s">
        <v>1692</v>
      </c>
      <c r="DK618" s="137">
        <v>43124.546354166669</v>
      </c>
      <c r="DL618" s="136" t="s">
        <v>1692</v>
      </c>
      <c r="DM618" s="137">
        <v>43124.546354166669</v>
      </c>
      <c r="DN618" s="133">
        <v>42412.524629629632</v>
      </c>
      <c r="DO618" s="132" t="s">
        <v>1111</v>
      </c>
      <c r="DP618" s="133">
        <v>42412.524629629632</v>
      </c>
    </row>
    <row r="619" spans="1:120" ht="116" x14ac:dyDescent="0.35">
      <c r="A619" s="135">
        <v>621</v>
      </c>
      <c r="B619" s="136" t="s">
        <v>13815</v>
      </c>
      <c r="C619" s="135">
        <v>24</v>
      </c>
      <c r="D619" s="135" t="b">
        <v>1</v>
      </c>
      <c r="E619" s="136" t="s">
        <v>941</v>
      </c>
      <c r="F619" s="136" t="s">
        <v>5025</v>
      </c>
      <c r="G619" s="136" t="s">
        <v>989</v>
      </c>
      <c r="H619" s="136" t="s">
        <v>2586</v>
      </c>
      <c r="I619" s="136" t="s">
        <v>14750</v>
      </c>
      <c r="J619" s="136" t="s">
        <v>5025</v>
      </c>
      <c r="K619" s="136" t="s">
        <v>941</v>
      </c>
      <c r="L619" s="136" t="s">
        <v>2586</v>
      </c>
      <c r="M619" s="136" t="s">
        <v>5026</v>
      </c>
      <c r="N619" s="136" t="s">
        <v>5027</v>
      </c>
      <c r="O619" s="136" t="s">
        <v>15181</v>
      </c>
      <c r="P619" s="136" t="s">
        <v>15182</v>
      </c>
      <c r="Q619" s="136" t="s">
        <v>15183</v>
      </c>
      <c r="R619" s="136" t="s">
        <v>948</v>
      </c>
      <c r="S619" s="136" t="s">
        <v>15184</v>
      </c>
      <c r="T619" s="136" t="s">
        <v>15185</v>
      </c>
      <c r="U619" s="136" t="s">
        <v>15186</v>
      </c>
      <c r="V619" s="136" t="s">
        <v>15187</v>
      </c>
      <c r="W619" s="136" t="s">
        <v>15188</v>
      </c>
      <c r="X619" s="136" t="s">
        <v>15189</v>
      </c>
      <c r="Y619" s="136" t="s">
        <v>15190</v>
      </c>
      <c r="Z619" s="136" t="s">
        <v>15191</v>
      </c>
      <c r="AA619" s="136" t="s">
        <v>15192</v>
      </c>
      <c r="AB619" s="136" t="s">
        <v>15193</v>
      </c>
      <c r="AC619" s="136" t="s">
        <v>15194</v>
      </c>
      <c r="AD619" s="136" t="s">
        <v>15195</v>
      </c>
      <c r="AE619" s="136" t="s">
        <v>15196</v>
      </c>
      <c r="AF619" s="136" t="s">
        <v>15197</v>
      </c>
      <c r="AG619" s="136" t="s">
        <v>947</v>
      </c>
      <c r="AH619" s="136" t="s">
        <v>15198</v>
      </c>
      <c r="AI619" s="136" t="s">
        <v>15199</v>
      </c>
      <c r="AJ619" s="136" t="s">
        <v>15200</v>
      </c>
      <c r="AK619" s="136" t="s">
        <v>948</v>
      </c>
      <c r="AL619" s="136" t="s">
        <v>941</v>
      </c>
      <c r="AM619" s="136" t="s">
        <v>15201</v>
      </c>
      <c r="AN619" s="136" t="s">
        <v>15181</v>
      </c>
      <c r="AO619" s="136" t="s">
        <v>15182</v>
      </c>
      <c r="AP619" s="136" t="s">
        <v>15183</v>
      </c>
      <c r="AQ619" s="136" t="s">
        <v>948</v>
      </c>
      <c r="AR619" s="136" t="s">
        <v>15184</v>
      </c>
      <c r="AS619" s="136" t="s">
        <v>15185</v>
      </c>
      <c r="AT619" s="136" t="s">
        <v>15186</v>
      </c>
      <c r="AU619" s="136" t="s">
        <v>941</v>
      </c>
      <c r="AV619" s="136" t="s">
        <v>941</v>
      </c>
      <c r="AW619" s="136" t="s">
        <v>941</v>
      </c>
      <c r="AX619" s="136" t="s">
        <v>15190</v>
      </c>
      <c r="AY619" s="136" t="s">
        <v>15191</v>
      </c>
      <c r="AZ619" s="136" t="s">
        <v>15192</v>
      </c>
      <c r="BA619" s="136" t="s">
        <v>15193</v>
      </c>
      <c r="BB619" s="136" t="s">
        <v>15194</v>
      </c>
      <c r="BC619" s="136" t="s">
        <v>15195</v>
      </c>
      <c r="BD619" s="136" t="s">
        <v>15196</v>
      </c>
      <c r="BE619" s="136" t="s">
        <v>15197</v>
      </c>
      <c r="BF619" s="136" t="s">
        <v>15198</v>
      </c>
      <c r="BG619" s="136" t="s">
        <v>15199</v>
      </c>
      <c r="BH619" s="136" t="s">
        <v>15200</v>
      </c>
      <c r="BI619" s="136" t="s">
        <v>948</v>
      </c>
      <c r="BJ619" s="136" t="s">
        <v>15201</v>
      </c>
      <c r="BK619" s="136" t="s">
        <v>2231</v>
      </c>
      <c r="BL619" s="136" t="s">
        <v>941</v>
      </c>
      <c r="BM619" s="136" t="s">
        <v>941</v>
      </c>
      <c r="BN619" s="136" t="s">
        <v>941</v>
      </c>
      <c r="BO619" s="136" t="s">
        <v>941</v>
      </c>
      <c r="BP619" s="136" t="s">
        <v>941</v>
      </c>
      <c r="BQ619" s="136" t="s">
        <v>941</v>
      </c>
      <c r="BR619" s="136" t="s">
        <v>941</v>
      </c>
      <c r="BS619" s="136" t="s">
        <v>941</v>
      </c>
      <c r="BT619" s="136" t="s">
        <v>941</v>
      </c>
      <c r="BU619" s="136" t="s">
        <v>941</v>
      </c>
      <c r="BV619" s="136" t="s">
        <v>941</v>
      </c>
      <c r="BW619" s="136" t="s">
        <v>941</v>
      </c>
      <c r="BX619" s="136" t="s">
        <v>941</v>
      </c>
      <c r="BY619" s="136" t="s">
        <v>941</v>
      </c>
      <c r="BZ619" s="136" t="s">
        <v>941</v>
      </c>
      <c r="CA619" s="136" t="s">
        <v>941</v>
      </c>
      <c r="CB619" s="136" t="s">
        <v>2231</v>
      </c>
      <c r="CC619" s="136" t="s">
        <v>948</v>
      </c>
      <c r="CD619" s="136" t="s">
        <v>941</v>
      </c>
      <c r="CE619" s="136" t="s">
        <v>948</v>
      </c>
      <c r="CF619" s="136" t="s">
        <v>941</v>
      </c>
      <c r="CG619" s="136" t="s">
        <v>948</v>
      </c>
      <c r="CH619" s="136" t="s">
        <v>1227</v>
      </c>
      <c r="CI619" s="136" t="s">
        <v>15202</v>
      </c>
      <c r="CJ619" s="136" t="s">
        <v>15203</v>
      </c>
      <c r="CK619" s="136" t="s">
        <v>941</v>
      </c>
      <c r="CL619" s="136" t="s">
        <v>941</v>
      </c>
      <c r="CM619" s="136" t="s">
        <v>15204</v>
      </c>
      <c r="CN619" s="136" t="s">
        <v>15202</v>
      </c>
      <c r="CO619" s="136" t="s">
        <v>5051</v>
      </c>
      <c r="CP619" s="136" t="s">
        <v>948</v>
      </c>
      <c r="CQ619" s="136" t="s">
        <v>941</v>
      </c>
      <c r="CR619" s="136" t="s">
        <v>941</v>
      </c>
      <c r="CS619" s="136" t="s">
        <v>941</v>
      </c>
      <c r="CT619" s="136" t="s">
        <v>941</v>
      </c>
      <c r="CU619" s="136" t="s">
        <v>941</v>
      </c>
      <c r="CV619" s="136" t="s">
        <v>941</v>
      </c>
      <c r="CW619" s="136" t="s">
        <v>941</v>
      </c>
      <c r="CX619" s="136" t="s">
        <v>941</v>
      </c>
      <c r="CY619" s="136" t="s">
        <v>941</v>
      </c>
      <c r="CZ619" s="136" t="s">
        <v>941</v>
      </c>
      <c r="DA619" s="136" t="s">
        <v>941</v>
      </c>
      <c r="DB619" s="136" t="s">
        <v>941</v>
      </c>
      <c r="DC619" s="136" t="s">
        <v>941</v>
      </c>
      <c r="DD619" s="136" t="s">
        <v>941</v>
      </c>
      <c r="DE619" s="136" t="s">
        <v>941</v>
      </c>
      <c r="DF619" s="136" t="s">
        <v>941</v>
      </c>
      <c r="DG619" s="136" t="s">
        <v>941</v>
      </c>
      <c r="DH619" s="136" t="s">
        <v>941</v>
      </c>
      <c r="DI619" s="136" t="s">
        <v>941</v>
      </c>
      <c r="DJ619" s="136" t="s">
        <v>1353</v>
      </c>
      <c r="DK619" s="137">
        <v>43124.626400462963</v>
      </c>
      <c r="DL619" s="136" t="s">
        <v>1353</v>
      </c>
      <c r="DM619" s="137">
        <v>43124.626400462963</v>
      </c>
      <c r="DN619" s="133">
        <v>42412.524652777778</v>
      </c>
      <c r="DO619" s="132" t="s">
        <v>1111</v>
      </c>
      <c r="DP619" s="133">
        <v>42412.524652777778</v>
      </c>
    </row>
    <row r="620" spans="1:120" ht="58" x14ac:dyDescent="0.35">
      <c r="A620" s="135">
        <v>622</v>
      </c>
      <c r="B620" s="136" t="s">
        <v>13815</v>
      </c>
      <c r="C620" s="135">
        <v>366</v>
      </c>
      <c r="D620" s="135" t="b">
        <v>1</v>
      </c>
      <c r="E620" s="136" t="s">
        <v>941</v>
      </c>
      <c r="F620" s="136" t="s">
        <v>1040</v>
      </c>
      <c r="G620" s="136" t="s">
        <v>989</v>
      </c>
      <c r="H620" s="136" t="s">
        <v>1041</v>
      </c>
      <c r="I620" s="136" t="s">
        <v>14768</v>
      </c>
      <c r="J620" s="136" t="s">
        <v>1040</v>
      </c>
      <c r="K620" s="136" t="s">
        <v>941</v>
      </c>
      <c r="L620" s="136" t="s">
        <v>1041</v>
      </c>
      <c r="M620" s="136" t="s">
        <v>1042</v>
      </c>
      <c r="N620" s="136" t="s">
        <v>1043</v>
      </c>
      <c r="O620" s="136" t="s">
        <v>15205</v>
      </c>
      <c r="P620" s="136" t="s">
        <v>948</v>
      </c>
      <c r="Q620" s="136" t="s">
        <v>948</v>
      </c>
      <c r="R620" s="136" t="s">
        <v>948</v>
      </c>
      <c r="S620" s="136" t="s">
        <v>15205</v>
      </c>
      <c r="T620" s="136" t="s">
        <v>15206</v>
      </c>
      <c r="U620" s="136" t="s">
        <v>15207</v>
      </c>
      <c r="V620" s="136" t="s">
        <v>15208</v>
      </c>
      <c r="W620" s="136" t="s">
        <v>15209</v>
      </c>
      <c r="X620" s="136" t="s">
        <v>15210</v>
      </c>
      <c r="Y620" s="136" t="s">
        <v>15211</v>
      </c>
      <c r="Z620" s="136" t="s">
        <v>15212</v>
      </c>
      <c r="AA620" s="136" t="s">
        <v>15213</v>
      </c>
      <c r="AB620" s="136" t="s">
        <v>15214</v>
      </c>
      <c r="AC620" s="136" t="s">
        <v>15215</v>
      </c>
      <c r="AD620" s="136" t="s">
        <v>15216</v>
      </c>
      <c r="AE620" s="136" t="s">
        <v>15217</v>
      </c>
      <c r="AF620" s="136" t="s">
        <v>15218</v>
      </c>
      <c r="AG620" s="136" t="s">
        <v>3391</v>
      </c>
      <c r="AH620" s="136" t="s">
        <v>15219</v>
      </c>
      <c r="AI620" s="136" t="s">
        <v>15220</v>
      </c>
      <c r="AJ620" s="136" t="s">
        <v>15221</v>
      </c>
      <c r="AK620" s="136" t="s">
        <v>948</v>
      </c>
      <c r="AL620" s="136" t="s">
        <v>4779</v>
      </c>
      <c r="AM620" s="136" t="s">
        <v>15222</v>
      </c>
      <c r="AN620" s="136" t="s">
        <v>941</v>
      </c>
      <c r="AO620" s="136" t="s">
        <v>941</v>
      </c>
      <c r="AP620" s="136" t="s">
        <v>941</v>
      </c>
      <c r="AQ620" s="136" t="s">
        <v>941</v>
      </c>
      <c r="AR620" s="136" t="s">
        <v>941</v>
      </c>
      <c r="AS620" s="136" t="s">
        <v>941</v>
      </c>
      <c r="AT620" s="136" t="s">
        <v>941</v>
      </c>
      <c r="AU620" s="136" t="s">
        <v>941</v>
      </c>
      <c r="AV620" s="136" t="s">
        <v>941</v>
      </c>
      <c r="AW620" s="136" t="s">
        <v>941</v>
      </c>
      <c r="AX620" s="136" t="s">
        <v>941</v>
      </c>
      <c r="AY620" s="136" t="s">
        <v>941</v>
      </c>
      <c r="AZ620" s="136" t="s">
        <v>941</v>
      </c>
      <c r="BA620" s="136" t="s">
        <v>941</v>
      </c>
      <c r="BB620" s="136" t="s">
        <v>941</v>
      </c>
      <c r="BC620" s="136" t="s">
        <v>941</v>
      </c>
      <c r="BD620" s="136" t="s">
        <v>941</v>
      </c>
      <c r="BE620" s="136" t="s">
        <v>941</v>
      </c>
      <c r="BF620" s="136" t="s">
        <v>941</v>
      </c>
      <c r="BG620" s="136" t="s">
        <v>941</v>
      </c>
      <c r="BH620" s="136" t="s">
        <v>941</v>
      </c>
      <c r="BI620" s="136" t="s">
        <v>941</v>
      </c>
      <c r="BJ620" s="136" t="s">
        <v>941</v>
      </c>
      <c r="BK620" s="136" t="s">
        <v>3878</v>
      </c>
      <c r="BL620" s="136" t="s">
        <v>941</v>
      </c>
      <c r="BM620" s="136" t="s">
        <v>941</v>
      </c>
      <c r="BN620" s="136" t="s">
        <v>941</v>
      </c>
      <c r="BO620" s="136" t="s">
        <v>941</v>
      </c>
      <c r="BP620" s="136" t="s">
        <v>941</v>
      </c>
      <c r="BQ620" s="136" t="s">
        <v>941</v>
      </c>
      <c r="BR620" s="136" t="s">
        <v>941</v>
      </c>
      <c r="BS620" s="136" t="s">
        <v>941</v>
      </c>
      <c r="BT620" s="136" t="s">
        <v>941</v>
      </c>
      <c r="BU620" s="136" t="s">
        <v>941</v>
      </c>
      <c r="BV620" s="136" t="s">
        <v>941</v>
      </c>
      <c r="BW620" s="136" t="s">
        <v>941</v>
      </c>
      <c r="BX620" s="136" t="s">
        <v>941</v>
      </c>
      <c r="BY620" s="136" t="s">
        <v>941</v>
      </c>
      <c r="BZ620" s="136" t="s">
        <v>941</v>
      </c>
      <c r="CA620" s="136" t="s">
        <v>941</v>
      </c>
      <c r="CB620" s="136" t="s">
        <v>3878</v>
      </c>
      <c r="CC620" s="136" t="s">
        <v>956</v>
      </c>
      <c r="CD620" s="136" t="s">
        <v>15223</v>
      </c>
      <c r="CE620" s="136" t="s">
        <v>948</v>
      </c>
      <c r="CF620" s="136" t="s">
        <v>941</v>
      </c>
      <c r="CG620" s="136" t="s">
        <v>15223</v>
      </c>
      <c r="CH620" s="136" t="s">
        <v>948</v>
      </c>
      <c r="CI620" s="136" t="s">
        <v>941</v>
      </c>
      <c r="CJ620" s="136" t="s">
        <v>941</v>
      </c>
      <c r="CK620" s="136" t="s">
        <v>941</v>
      </c>
      <c r="CL620" s="136" t="s">
        <v>941</v>
      </c>
      <c r="CM620" s="136" t="s">
        <v>941</v>
      </c>
      <c r="CN620" s="136" t="s">
        <v>948</v>
      </c>
      <c r="CO620" s="136" t="s">
        <v>540</v>
      </c>
      <c r="CP620" s="136" t="s">
        <v>948</v>
      </c>
      <c r="CQ620" s="136" t="s">
        <v>941</v>
      </c>
      <c r="CR620" s="136" t="s">
        <v>941</v>
      </c>
      <c r="CS620" s="136" t="s">
        <v>941</v>
      </c>
      <c r="CT620" s="136" t="s">
        <v>941</v>
      </c>
      <c r="CU620" s="136" t="s">
        <v>941</v>
      </c>
      <c r="CV620" s="136" t="s">
        <v>941</v>
      </c>
      <c r="CW620" s="136" t="s">
        <v>941</v>
      </c>
      <c r="CX620" s="136" t="s">
        <v>941</v>
      </c>
      <c r="CY620" s="136" t="s">
        <v>941</v>
      </c>
      <c r="CZ620" s="136" t="s">
        <v>941</v>
      </c>
      <c r="DA620" s="136" t="s">
        <v>941</v>
      </c>
      <c r="DB620" s="136" t="s">
        <v>941</v>
      </c>
      <c r="DC620" s="136" t="s">
        <v>941</v>
      </c>
      <c r="DD620" s="136" t="s">
        <v>941</v>
      </c>
      <c r="DE620" s="136" t="s">
        <v>941</v>
      </c>
      <c r="DF620" s="136" t="s">
        <v>941</v>
      </c>
      <c r="DG620" s="136" t="s">
        <v>941</v>
      </c>
      <c r="DH620" s="136" t="s">
        <v>941</v>
      </c>
      <c r="DI620" s="136" t="s">
        <v>941</v>
      </c>
      <c r="DJ620" s="136" t="s">
        <v>1692</v>
      </c>
      <c r="DK620" s="137">
        <v>43124.685046296298</v>
      </c>
      <c r="DL620" s="136" t="s">
        <v>1692</v>
      </c>
      <c r="DM620" s="137">
        <v>43124.685046296298</v>
      </c>
      <c r="DN620" s="133">
        <v>42412.524664351855</v>
      </c>
      <c r="DO620" s="132" t="s">
        <v>1111</v>
      </c>
      <c r="DP620" s="133">
        <v>42412.524664351855</v>
      </c>
    </row>
    <row r="621" spans="1:120" ht="58" x14ac:dyDescent="0.35">
      <c r="A621" s="135">
        <v>623</v>
      </c>
      <c r="B621" s="136" t="s">
        <v>13815</v>
      </c>
      <c r="C621" s="135">
        <v>164</v>
      </c>
      <c r="D621" s="135" t="b">
        <v>1</v>
      </c>
      <c r="E621" s="136" t="s">
        <v>941</v>
      </c>
      <c r="F621" s="136" t="s">
        <v>15224</v>
      </c>
      <c r="G621" s="136" t="s">
        <v>981</v>
      </c>
      <c r="H621" s="136" t="s">
        <v>2640</v>
      </c>
      <c r="I621" s="136" t="s">
        <v>15225</v>
      </c>
      <c r="J621" s="136" t="s">
        <v>15224</v>
      </c>
      <c r="K621" s="136" t="s">
        <v>941</v>
      </c>
      <c r="L621" s="136" t="s">
        <v>2640</v>
      </c>
      <c r="M621" s="136" t="s">
        <v>2641</v>
      </c>
      <c r="N621" s="136" t="s">
        <v>2642</v>
      </c>
      <c r="O621" s="136" t="s">
        <v>15226</v>
      </c>
      <c r="P621" s="136" t="s">
        <v>4877</v>
      </c>
      <c r="Q621" s="136" t="s">
        <v>948</v>
      </c>
      <c r="R621" s="136" t="s">
        <v>948</v>
      </c>
      <c r="S621" s="136" t="s">
        <v>15227</v>
      </c>
      <c r="T621" s="136" t="s">
        <v>15228</v>
      </c>
      <c r="U621" s="136" t="s">
        <v>15229</v>
      </c>
      <c r="V621" s="136" t="s">
        <v>948</v>
      </c>
      <c r="W621" s="136" t="s">
        <v>948</v>
      </c>
      <c r="X621" s="136" t="s">
        <v>948</v>
      </c>
      <c r="Y621" s="136" t="s">
        <v>15230</v>
      </c>
      <c r="Z621" s="136" t="s">
        <v>15231</v>
      </c>
      <c r="AA621" s="136" t="s">
        <v>948</v>
      </c>
      <c r="AB621" s="136" t="s">
        <v>15232</v>
      </c>
      <c r="AC621" s="136" t="s">
        <v>948</v>
      </c>
      <c r="AD621" s="136" t="s">
        <v>15232</v>
      </c>
      <c r="AE621" s="136" t="s">
        <v>15233</v>
      </c>
      <c r="AF621" s="136" t="s">
        <v>15234</v>
      </c>
      <c r="AG621" s="136" t="s">
        <v>1475</v>
      </c>
      <c r="AH621" s="136" t="s">
        <v>15235</v>
      </c>
      <c r="AI621" s="136" t="s">
        <v>1347</v>
      </c>
      <c r="AJ621" s="136" t="s">
        <v>954</v>
      </c>
      <c r="AK621" s="136" t="s">
        <v>948</v>
      </c>
      <c r="AL621" s="136" t="s">
        <v>941</v>
      </c>
      <c r="AM621" s="136" t="s">
        <v>15236</v>
      </c>
      <c r="AN621" s="136" t="s">
        <v>941</v>
      </c>
      <c r="AO621" s="136" t="s">
        <v>941</v>
      </c>
      <c r="AP621" s="136" t="s">
        <v>941</v>
      </c>
      <c r="AQ621" s="136" t="s">
        <v>941</v>
      </c>
      <c r="AR621" s="136" t="s">
        <v>941</v>
      </c>
      <c r="AS621" s="136" t="s">
        <v>941</v>
      </c>
      <c r="AT621" s="136" t="s">
        <v>941</v>
      </c>
      <c r="AU621" s="136" t="s">
        <v>941</v>
      </c>
      <c r="AV621" s="136" t="s">
        <v>941</v>
      </c>
      <c r="AW621" s="136" t="s">
        <v>941</v>
      </c>
      <c r="AX621" s="136" t="s">
        <v>941</v>
      </c>
      <c r="AY621" s="136" t="s">
        <v>941</v>
      </c>
      <c r="AZ621" s="136" t="s">
        <v>941</v>
      </c>
      <c r="BA621" s="136" t="s">
        <v>941</v>
      </c>
      <c r="BB621" s="136" t="s">
        <v>941</v>
      </c>
      <c r="BC621" s="136" t="s">
        <v>941</v>
      </c>
      <c r="BD621" s="136" t="s">
        <v>941</v>
      </c>
      <c r="BE621" s="136" t="s">
        <v>941</v>
      </c>
      <c r="BF621" s="136" t="s">
        <v>941</v>
      </c>
      <c r="BG621" s="136" t="s">
        <v>941</v>
      </c>
      <c r="BH621" s="136" t="s">
        <v>941</v>
      </c>
      <c r="BI621" s="136" t="s">
        <v>941</v>
      </c>
      <c r="BJ621" s="136" t="s">
        <v>941</v>
      </c>
      <c r="BK621" s="136" t="s">
        <v>941</v>
      </c>
      <c r="BL621" s="136" t="s">
        <v>941</v>
      </c>
      <c r="BM621" s="136" t="s">
        <v>941</v>
      </c>
      <c r="BN621" s="136" t="s">
        <v>941</v>
      </c>
      <c r="BO621" s="136" t="s">
        <v>941</v>
      </c>
      <c r="BP621" s="136" t="s">
        <v>941</v>
      </c>
      <c r="BQ621" s="136" t="s">
        <v>941</v>
      </c>
      <c r="BR621" s="136" t="s">
        <v>941</v>
      </c>
      <c r="BS621" s="136" t="s">
        <v>941</v>
      </c>
      <c r="BT621" s="136" t="s">
        <v>941</v>
      </c>
      <c r="BU621" s="136" t="s">
        <v>941</v>
      </c>
      <c r="BV621" s="136" t="s">
        <v>941</v>
      </c>
      <c r="BW621" s="136" t="s">
        <v>941</v>
      </c>
      <c r="BX621" s="136" t="s">
        <v>941</v>
      </c>
      <c r="BY621" s="136" t="s">
        <v>941</v>
      </c>
      <c r="BZ621" s="136" t="s">
        <v>941</v>
      </c>
      <c r="CA621" s="136" t="s">
        <v>941</v>
      </c>
      <c r="CB621" s="136" t="s">
        <v>948</v>
      </c>
      <c r="CC621" s="136" t="s">
        <v>948</v>
      </c>
      <c r="CD621" s="136" t="s">
        <v>941</v>
      </c>
      <c r="CE621" s="136" t="s">
        <v>948</v>
      </c>
      <c r="CF621" s="136" t="s">
        <v>941</v>
      </c>
      <c r="CG621" s="136" t="s">
        <v>948</v>
      </c>
      <c r="CH621" s="136" t="s">
        <v>948</v>
      </c>
      <c r="CI621" s="136" t="s">
        <v>941</v>
      </c>
      <c r="CJ621" s="136" t="s">
        <v>941</v>
      </c>
      <c r="CK621" s="136" t="s">
        <v>941</v>
      </c>
      <c r="CL621" s="136" t="s">
        <v>941</v>
      </c>
      <c r="CM621" s="136" t="s">
        <v>941</v>
      </c>
      <c r="CN621" s="136" t="s">
        <v>948</v>
      </c>
      <c r="CO621" s="136" t="s">
        <v>540</v>
      </c>
      <c r="CP621" s="136" t="s">
        <v>948</v>
      </c>
      <c r="CQ621" s="136" t="s">
        <v>941</v>
      </c>
      <c r="CR621" s="136" t="s">
        <v>941</v>
      </c>
      <c r="CS621" s="136" t="s">
        <v>941</v>
      </c>
      <c r="CT621" s="136" t="s">
        <v>941</v>
      </c>
      <c r="CU621" s="136" t="s">
        <v>941</v>
      </c>
      <c r="CV621" s="136" t="s">
        <v>941</v>
      </c>
      <c r="CW621" s="136" t="s">
        <v>941</v>
      </c>
      <c r="CX621" s="136" t="s">
        <v>941</v>
      </c>
      <c r="CY621" s="136" t="s">
        <v>941</v>
      </c>
      <c r="CZ621" s="136" t="s">
        <v>941</v>
      </c>
      <c r="DA621" s="136" t="s">
        <v>941</v>
      </c>
      <c r="DB621" s="136" t="s">
        <v>941</v>
      </c>
      <c r="DC621" s="136" t="s">
        <v>941</v>
      </c>
      <c r="DD621" s="136" t="s">
        <v>941</v>
      </c>
      <c r="DE621" s="136" t="s">
        <v>941</v>
      </c>
      <c r="DF621" s="136" t="s">
        <v>941</v>
      </c>
      <c r="DG621" s="136" t="s">
        <v>941</v>
      </c>
      <c r="DH621" s="136" t="s">
        <v>941</v>
      </c>
      <c r="DI621" s="136" t="s">
        <v>941</v>
      </c>
      <c r="DJ621" s="136" t="s">
        <v>1692</v>
      </c>
      <c r="DK621" s="137">
        <v>43124.695763888885</v>
      </c>
      <c r="DL621" s="136" t="s">
        <v>1692</v>
      </c>
      <c r="DM621" s="137">
        <v>43124.695763888885</v>
      </c>
      <c r="DN621" s="133">
        <v>42412.526956018519</v>
      </c>
      <c r="DO621" s="132" t="s">
        <v>1111</v>
      </c>
      <c r="DP621" s="133">
        <v>42412.526956018519</v>
      </c>
    </row>
    <row r="622" spans="1:120" ht="43.5" x14ac:dyDescent="0.35">
      <c r="A622" s="135">
        <v>624</v>
      </c>
      <c r="B622" s="136" t="s">
        <v>13815</v>
      </c>
      <c r="C622" s="135">
        <v>145</v>
      </c>
      <c r="D622" s="135" t="b">
        <v>1</v>
      </c>
      <c r="E622" s="136" t="s">
        <v>941</v>
      </c>
      <c r="F622" s="136" t="s">
        <v>4715</v>
      </c>
      <c r="G622" s="136" t="s">
        <v>989</v>
      </c>
      <c r="H622" s="136" t="s">
        <v>3029</v>
      </c>
      <c r="I622" s="136" t="s">
        <v>14750</v>
      </c>
      <c r="J622" s="136" t="s">
        <v>4715</v>
      </c>
      <c r="K622" s="136" t="s">
        <v>941</v>
      </c>
      <c r="L622" s="136" t="s">
        <v>15237</v>
      </c>
      <c r="M622" s="136" t="s">
        <v>3030</v>
      </c>
      <c r="N622" s="136" t="s">
        <v>3031</v>
      </c>
      <c r="O622" s="136" t="s">
        <v>15238</v>
      </c>
      <c r="P622" s="136" t="s">
        <v>15239</v>
      </c>
      <c r="Q622" s="136" t="s">
        <v>3386</v>
      </c>
      <c r="R622" s="136" t="s">
        <v>948</v>
      </c>
      <c r="S622" s="136" t="s">
        <v>15240</v>
      </c>
      <c r="T622" s="136" t="s">
        <v>15241</v>
      </c>
      <c r="U622" s="136" t="s">
        <v>15242</v>
      </c>
      <c r="V622" s="136" t="s">
        <v>948</v>
      </c>
      <c r="W622" s="136" t="s">
        <v>948</v>
      </c>
      <c r="X622" s="136" t="s">
        <v>948</v>
      </c>
      <c r="Y622" s="136" t="s">
        <v>15243</v>
      </c>
      <c r="Z622" s="136" t="s">
        <v>15244</v>
      </c>
      <c r="AA622" s="136" t="s">
        <v>15245</v>
      </c>
      <c r="AB622" s="136" t="s">
        <v>15246</v>
      </c>
      <c r="AC622" s="136" t="s">
        <v>948</v>
      </c>
      <c r="AD622" s="136" t="s">
        <v>15246</v>
      </c>
      <c r="AE622" s="136" t="s">
        <v>15247</v>
      </c>
      <c r="AF622" s="136" t="s">
        <v>15248</v>
      </c>
      <c r="AG622" s="136" t="s">
        <v>2427</v>
      </c>
      <c r="AH622" s="136" t="s">
        <v>15249</v>
      </c>
      <c r="AI622" s="136" t="s">
        <v>3335</v>
      </c>
      <c r="AJ622" s="136" t="s">
        <v>1164</v>
      </c>
      <c r="AK622" s="136" t="s">
        <v>948</v>
      </c>
      <c r="AL622" s="136" t="s">
        <v>604</v>
      </c>
      <c r="AM622" s="136" t="s">
        <v>15250</v>
      </c>
      <c r="AN622" s="136" t="s">
        <v>941</v>
      </c>
      <c r="AO622" s="136" t="s">
        <v>941</v>
      </c>
      <c r="AP622" s="136" t="s">
        <v>941</v>
      </c>
      <c r="AQ622" s="136" t="s">
        <v>941</v>
      </c>
      <c r="AR622" s="136" t="s">
        <v>941</v>
      </c>
      <c r="AS622" s="136" t="s">
        <v>941</v>
      </c>
      <c r="AT622" s="136" t="s">
        <v>941</v>
      </c>
      <c r="AU622" s="136" t="s">
        <v>941</v>
      </c>
      <c r="AV622" s="136" t="s">
        <v>941</v>
      </c>
      <c r="AW622" s="136" t="s">
        <v>941</v>
      </c>
      <c r="AX622" s="136" t="s">
        <v>941</v>
      </c>
      <c r="AY622" s="136" t="s">
        <v>941</v>
      </c>
      <c r="AZ622" s="136" t="s">
        <v>941</v>
      </c>
      <c r="BA622" s="136" t="s">
        <v>941</v>
      </c>
      <c r="BB622" s="136" t="s">
        <v>941</v>
      </c>
      <c r="BC622" s="136" t="s">
        <v>941</v>
      </c>
      <c r="BD622" s="136" t="s">
        <v>941</v>
      </c>
      <c r="BE622" s="136" t="s">
        <v>941</v>
      </c>
      <c r="BF622" s="136" t="s">
        <v>941</v>
      </c>
      <c r="BG622" s="136" t="s">
        <v>941</v>
      </c>
      <c r="BH622" s="136" t="s">
        <v>941</v>
      </c>
      <c r="BI622" s="136" t="s">
        <v>941</v>
      </c>
      <c r="BJ622" s="136" t="s">
        <v>941</v>
      </c>
      <c r="BK622" s="136" t="s">
        <v>941</v>
      </c>
      <c r="BL622" s="136" t="s">
        <v>941</v>
      </c>
      <c r="BM622" s="136" t="s">
        <v>941</v>
      </c>
      <c r="BN622" s="136" t="s">
        <v>941</v>
      </c>
      <c r="BO622" s="136" t="s">
        <v>941</v>
      </c>
      <c r="BP622" s="136" t="s">
        <v>941</v>
      </c>
      <c r="BQ622" s="136" t="s">
        <v>941</v>
      </c>
      <c r="BR622" s="136" t="s">
        <v>941</v>
      </c>
      <c r="BS622" s="136" t="s">
        <v>941</v>
      </c>
      <c r="BT622" s="136" t="s">
        <v>941</v>
      </c>
      <c r="BU622" s="136" t="s">
        <v>941</v>
      </c>
      <c r="BV622" s="136" t="s">
        <v>941</v>
      </c>
      <c r="BW622" s="136" t="s">
        <v>941</v>
      </c>
      <c r="BX622" s="136" t="s">
        <v>941</v>
      </c>
      <c r="BY622" s="136" t="s">
        <v>941</v>
      </c>
      <c r="BZ622" s="136" t="s">
        <v>941</v>
      </c>
      <c r="CA622" s="136" t="s">
        <v>941</v>
      </c>
      <c r="CB622" s="136" t="s">
        <v>948</v>
      </c>
      <c r="CC622" s="136" t="s">
        <v>948</v>
      </c>
      <c r="CD622" s="136" t="s">
        <v>941</v>
      </c>
      <c r="CE622" s="136" t="s">
        <v>948</v>
      </c>
      <c r="CF622" s="136" t="s">
        <v>941</v>
      </c>
      <c r="CG622" s="136" t="s">
        <v>948</v>
      </c>
      <c r="CH622" s="136" t="s">
        <v>948</v>
      </c>
      <c r="CI622" s="136" t="s">
        <v>941</v>
      </c>
      <c r="CJ622" s="136" t="s">
        <v>941</v>
      </c>
      <c r="CK622" s="136" t="s">
        <v>941</v>
      </c>
      <c r="CL622" s="136" t="s">
        <v>941</v>
      </c>
      <c r="CM622" s="136" t="s">
        <v>941</v>
      </c>
      <c r="CN622" s="136" t="s">
        <v>948</v>
      </c>
      <c r="CO622" s="136" t="s">
        <v>540</v>
      </c>
      <c r="CP622" s="136" t="s">
        <v>948</v>
      </c>
      <c r="CQ622" s="136" t="s">
        <v>941</v>
      </c>
      <c r="CR622" s="136" t="s">
        <v>941</v>
      </c>
      <c r="CS622" s="136" t="s">
        <v>941</v>
      </c>
      <c r="CT622" s="136" t="s">
        <v>941</v>
      </c>
      <c r="CU622" s="136" t="s">
        <v>941</v>
      </c>
      <c r="CV622" s="136" t="s">
        <v>941</v>
      </c>
      <c r="CW622" s="136" t="s">
        <v>941</v>
      </c>
      <c r="CX622" s="136" t="s">
        <v>941</v>
      </c>
      <c r="CY622" s="136" t="s">
        <v>941</v>
      </c>
      <c r="CZ622" s="136" t="s">
        <v>941</v>
      </c>
      <c r="DA622" s="136" t="s">
        <v>941</v>
      </c>
      <c r="DB622" s="136" t="s">
        <v>941</v>
      </c>
      <c r="DC622" s="136" t="s">
        <v>941</v>
      </c>
      <c r="DD622" s="136" t="s">
        <v>941</v>
      </c>
      <c r="DE622" s="136" t="s">
        <v>941</v>
      </c>
      <c r="DF622" s="136" t="s">
        <v>941</v>
      </c>
      <c r="DG622" s="136" t="s">
        <v>941</v>
      </c>
      <c r="DH622" s="136" t="s">
        <v>941</v>
      </c>
      <c r="DI622" s="136" t="s">
        <v>941</v>
      </c>
      <c r="DJ622" s="136" t="s">
        <v>1692</v>
      </c>
      <c r="DK622" s="137">
        <v>43124.704409722224</v>
      </c>
      <c r="DL622" s="136" t="s">
        <v>1692</v>
      </c>
      <c r="DM622" s="137">
        <v>43124.704409722224</v>
      </c>
      <c r="DN622" s="133">
        <v>42412.526967592596</v>
      </c>
      <c r="DO622" s="132" t="s">
        <v>1111</v>
      </c>
      <c r="DP622" s="133">
        <v>42412.526967592596</v>
      </c>
    </row>
    <row r="623" spans="1:120" ht="58" x14ac:dyDescent="0.35">
      <c r="A623" s="135">
        <v>625</v>
      </c>
      <c r="B623" s="136" t="s">
        <v>13815</v>
      </c>
      <c r="C623" s="135">
        <v>270</v>
      </c>
      <c r="D623" s="135" t="b">
        <v>1</v>
      </c>
      <c r="E623" s="136" t="s">
        <v>941</v>
      </c>
      <c r="F623" s="136" t="s">
        <v>15251</v>
      </c>
      <c r="G623" s="136" t="s">
        <v>1158</v>
      </c>
      <c r="H623" s="136" t="s">
        <v>3814</v>
      </c>
      <c r="I623" s="136" t="s">
        <v>14768</v>
      </c>
      <c r="J623" s="136" t="s">
        <v>15251</v>
      </c>
      <c r="K623" s="136" t="s">
        <v>941</v>
      </c>
      <c r="L623" s="136" t="s">
        <v>3814</v>
      </c>
      <c r="M623" s="136" t="s">
        <v>3116</v>
      </c>
      <c r="N623" s="136" t="s">
        <v>3117</v>
      </c>
      <c r="O623" s="136" t="s">
        <v>15252</v>
      </c>
      <c r="P623" s="136" t="s">
        <v>15253</v>
      </c>
      <c r="Q623" s="136" t="s">
        <v>15254</v>
      </c>
      <c r="R623" s="136" t="s">
        <v>948</v>
      </c>
      <c r="S623" s="136" t="s">
        <v>15255</v>
      </c>
      <c r="T623" s="136" t="s">
        <v>15256</v>
      </c>
      <c r="U623" s="136" t="s">
        <v>15257</v>
      </c>
      <c r="V623" s="136" t="s">
        <v>948</v>
      </c>
      <c r="W623" s="136" t="s">
        <v>948</v>
      </c>
      <c r="X623" s="136" t="s">
        <v>948</v>
      </c>
      <c r="Y623" s="136" t="s">
        <v>15258</v>
      </c>
      <c r="Z623" s="136" t="s">
        <v>15259</v>
      </c>
      <c r="AA623" s="136" t="s">
        <v>9495</v>
      </c>
      <c r="AB623" s="136" t="s">
        <v>15260</v>
      </c>
      <c r="AC623" s="136" t="s">
        <v>15261</v>
      </c>
      <c r="AD623" s="136" t="s">
        <v>15262</v>
      </c>
      <c r="AE623" s="136" t="s">
        <v>15263</v>
      </c>
      <c r="AF623" s="136" t="s">
        <v>15264</v>
      </c>
      <c r="AG623" s="136" t="s">
        <v>3118</v>
      </c>
      <c r="AH623" s="136" t="s">
        <v>15265</v>
      </c>
      <c r="AI623" s="136" t="s">
        <v>948</v>
      </c>
      <c r="AJ623" s="136" t="s">
        <v>948</v>
      </c>
      <c r="AK623" s="136" t="s">
        <v>948</v>
      </c>
      <c r="AL623" s="136" t="s">
        <v>941</v>
      </c>
      <c r="AM623" s="136" t="s">
        <v>15265</v>
      </c>
      <c r="AN623" s="136" t="s">
        <v>15252</v>
      </c>
      <c r="AO623" s="136" t="s">
        <v>15253</v>
      </c>
      <c r="AP623" s="136" t="s">
        <v>15254</v>
      </c>
      <c r="AQ623" s="136" t="s">
        <v>948</v>
      </c>
      <c r="AR623" s="136" t="s">
        <v>15255</v>
      </c>
      <c r="AS623" s="136" t="s">
        <v>15256</v>
      </c>
      <c r="AT623" s="136" t="s">
        <v>15257</v>
      </c>
      <c r="AU623" s="136" t="s">
        <v>941</v>
      </c>
      <c r="AV623" s="136" t="s">
        <v>941</v>
      </c>
      <c r="AW623" s="136" t="s">
        <v>941</v>
      </c>
      <c r="AX623" s="136" t="s">
        <v>15258</v>
      </c>
      <c r="AY623" s="136" t="s">
        <v>15259</v>
      </c>
      <c r="AZ623" s="136" t="s">
        <v>9495</v>
      </c>
      <c r="BA623" s="136" t="s">
        <v>15260</v>
      </c>
      <c r="BB623" s="136" t="s">
        <v>15261</v>
      </c>
      <c r="BC623" s="136" t="s">
        <v>15262</v>
      </c>
      <c r="BD623" s="136" t="s">
        <v>15263</v>
      </c>
      <c r="BE623" s="136" t="s">
        <v>15264</v>
      </c>
      <c r="BF623" s="136" t="s">
        <v>15265</v>
      </c>
      <c r="BG623" s="136" t="s">
        <v>948</v>
      </c>
      <c r="BH623" s="136" t="s">
        <v>948</v>
      </c>
      <c r="BI623" s="136" t="s">
        <v>948</v>
      </c>
      <c r="BJ623" s="136" t="s">
        <v>15265</v>
      </c>
      <c r="BK623" s="136" t="s">
        <v>973</v>
      </c>
      <c r="BL623" s="136" t="s">
        <v>941</v>
      </c>
      <c r="BM623" s="136" t="s">
        <v>941</v>
      </c>
      <c r="BN623" s="136" t="s">
        <v>941</v>
      </c>
      <c r="BO623" s="136" t="s">
        <v>941</v>
      </c>
      <c r="BP623" s="136" t="s">
        <v>941</v>
      </c>
      <c r="BQ623" s="136" t="s">
        <v>941</v>
      </c>
      <c r="BR623" s="136" t="s">
        <v>15266</v>
      </c>
      <c r="BS623" s="136" t="s">
        <v>15267</v>
      </c>
      <c r="BT623" s="136" t="s">
        <v>941</v>
      </c>
      <c r="BU623" s="136" t="s">
        <v>941</v>
      </c>
      <c r="BV623" s="136" t="s">
        <v>941</v>
      </c>
      <c r="BW623" s="136" t="s">
        <v>941</v>
      </c>
      <c r="BX623" s="136" t="s">
        <v>941</v>
      </c>
      <c r="BY623" s="136" t="s">
        <v>941</v>
      </c>
      <c r="BZ623" s="136" t="s">
        <v>941</v>
      </c>
      <c r="CA623" s="136" t="s">
        <v>941</v>
      </c>
      <c r="CB623" s="136" t="s">
        <v>15268</v>
      </c>
      <c r="CC623" s="136" t="s">
        <v>948</v>
      </c>
      <c r="CD623" s="136" t="s">
        <v>941</v>
      </c>
      <c r="CE623" s="136" t="s">
        <v>948</v>
      </c>
      <c r="CF623" s="136" t="s">
        <v>941</v>
      </c>
      <c r="CG623" s="136" t="s">
        <v>948</v>
      </c>
      <c r="CH623" s="136" t="s">
        <v>948</v>
      </c>
      <c r="CI623" s="136" t="s">
        <v>941</v>
      </c>
      <c r="CJ623" s="136" t="s">
        <v>941</v>
      </c>
      <c r="CK623" s="136" t="s">
        <v>941</v>
      </c>
      <c r="CL623" s="136" t="s">
        <v>941</v>
      </c>
      <c r="CM623" s="136" t="s">
        <v>941</v>
      </c>
      <c r="CN623" s="136" t="s">
        <v>948</v>
      </c>
      <c r="CO623" s="136" t="s">
        <v>540</v>
      </c>
      <c r="CP623" s="136" t="s">
        <v>948</v>
      </c>
      <c r="CQ623" s="136" t="s">
        <v>941</v>
      </c>
      <c r="CR623" s="136" t="s">
        <v>941</v>
      </c>
      <c r="CS623" s="136" t="s">
        <v>941</v>
      </c>
      <c r="CT623" s="136" t="s">
        <v>941</v>
      </c>
      <c r="CU623" s="136" t="s">
        <v>941</v>
      </c>
      <c r="CV623" s="136" t="s">
        <v>941</v>
      </c>
      <c r="CW623" s="136" t="s">
        <v>941</v>
      </c>
      <c r="CX623" s="136" t="s">
        <v>941</v>
      </c>
      <c r="CY623" s="136" t="s">
        <v>941</v>
      </c>
      <c r="CZ623" s="136" t="s">
        <v>941</v>
      </c>
      <c r="DA623" s="136" t="s">
        <v>941</v>
      </c>
      <c r="DB623" s="136" t="s">
        <v>941</v>
      </c>
      <c r="DC623" s="136" t="s">
        <v>941</v>
      </c>
      <c r="DD623" s="136" t="s">
        <v>941</v>
      </c>
      <c r="DE623" s="136" t="s">
        <v>941</v>
      </c>
      <c r="DF623" s="136" t="s">
        <v>941</v>
      </c>
      <c r="DG623" s="136" t="s">
        <v>941</v>
      </c>
      <c r="DH623" s="136" t="s">
        <v>941</v>
      </c>
      <c r="DI623" s="136" t="s">
        <v>941</v>
      </c>
      <c r="DJ623" s="136" t="s">
        <v>1692</v>
      </c>
      <c r="DK623" s="137">
        <v>43124.728344907409</v>
      </c>
      <c r="DL623" s="136" t="s">
        <v>1692</v>
      </c>
      <c r="DM623" s="137">
        <v>43124.735069444447</v>
      </c>
      <c r="DN623" s="133">
        <v>42412.526990740742</v>
      </c>
      <c r="DO623" s="132" t="s">
        <v>1692</v>
      </c>
      <c r="DP623" s="133">
        <v>42460.400925925926</v>
      </c>
    </row>
    <row r="624" spans="1:120" ht="43.5" x14ac:dyDescent="0.35">
      <c r="A624" s="135">
        <v>626</v>
      </c>
      <c r="B624" s="136" t="s">
        <v>13815</v>
      </c>
      <c r="C624" s="135">
        <v>4</v>
      </c>
      <c r="D624" s="135" t="b">
        <v>1</v>
      </c>
      <c r="E624" s="136" t="s">
        <v>941</v>
      </c>
      <c r="F624" s="136" t="s">
        <v>15269</v>
      </c>
      <c r="G624" s="136" t="s">
        <v>1572</v>
      </c>
      <c r="H624" s="136" t="s">
        <v>2285</v>
      </c>
      <c r="I624" s="136" t="s">
        <v>14768</v>
      </c>
      <c r="J624" s="136" t="s">
        <v>15270</v>
      </c>
      <c r="K624" s="136" t="s">
        <v>941</v>
      </c>
      <c r="L624" s="136" t="s">
        <v>2285</v>
      </c>
      <c r="M624" s="136" t="s">
        <v>2287</v>
      </c>
      <c r="N624" s="136" t="s">
        <v>15271</v>
      </c>
      <c r="O624" s="136" t="s">
        <v>15272</v>
      </c>
      <c r="P624" s="136" t="s">
        <v>948</v>
      </c>
      <c r="Q624" s="136" t="s">
        <v>948</v>
      </c>
      <c r="R624" s="136" t="s">
        <v>948</v>
      </c>
      <c r="S624" s="136" t="s">
        <v>15272</v>
      </c>
      <c r="T624" s="136" t="s">
        <v>15273</v>
      </c>
      <c r="U624" s="136" t="s">
        <v>15274</v>
      </c>
      <c r="V624" s="136" t="s">
        <v>15272</v>
      </c>
      <c r="W624" s="136" t="s">
        <v>15275</v>
      </c>
      <c r="X624" s="136" t="s">
        <v>15276</v>
      </c>
      <c r="Y624" s="136" t="s">
        <v>15277</v>
      </c>
      <c r="Z624" s="136" t="s">
        <v>15278</v>
      </c>
      <c r="AA624" s="136" t="s">
        <v>948</v>
      </c>
      <c r="AB624" s="136" t="s">
        <v>15279</v>
      </c>
      <c r="AC624" s="136" t="s">
        <v>948</v>
      </c>
      <c r="AD624" s="136" t="s">
        <v>15279</v>
      </c>
      <c r="AE624" s="136" t="s">
        <v>15280</v>
      </c>
      <c r="AF624" s="136" t="s">
        <v>15281</v>
      </c>
      <c r="AG624" s="136" t="s">
        <v>1443</v>
      </c>
      <c r="AH624" s="136" t="s">
        <v>15282</v>
      </c>
      <c r="AI624" s="136" t="s">
        <v>948</v>
      </c>
      <c r="AJ624" s="136" t="s">
        <v>1311</v>
      </c>
      <c r="AK624" s="136" t="s">
        <v>948</v>
      </c>
      <c r="AL624" s="136" t="s">
        <v>941</v>
      </c>
      <c r="AM624" s="136" t="s">
        <v>15283</v>
      </c>
      <c r="AN624" s="136" t="s">
        <v>941</v>
      </c>
      <c r="AO624" s="136" t="s">
        <v>941</v>
      </c>
      <c r="AP624" s="136" t="s">
        <v>941</v>
      </c>
      <c r="AQ624" s="136" t="s">
        <v>941</v>
      </c>
      <c r="AR624" s="136" t="s">
        <v>941</v>
      </c>
      <c r="AS624" s="136" t="s">
        <v>941</v>
      </c>
      <c r="AT624" s="136" t="s">
        <v>941</v>
      </c>
      <c r="AU624" s="136" t="s">
        <v>941</v>
      </c>
      <c r="AV624" s="136" t="s">
        <v>941</v>
      </c>
      <c r="AW624" s="136" t="s">
        <v>941</v>
      </c>
      <c r="AX624" s="136" t="s">
        <v>941</v>
      </c>
      <c r="AY624" s="136" t="s">
        <v>941</v>
      </c>
      <c r="AZ624" s="136" t="s">
        <v>941</v>
      </c>
      <c r="BA624" s="136" t="s">
        <v>941</v>
      </c>
      <c r="BB624" s="136" t="s">
        <v>941</v>
      </c>
      <c r="BC624" s="136" t="s">
        <v>941</v>
      </c>
      <c r="BD624" s="136" t="s">
        <v>941</v>
      </c>
      <c r="BE624" s="136" t="s">
        <v>941</v>
      </c>
      <c r="BF624" s="136" t="s">
        <v>941</v>
      </c>
      <c r="BG624" s="136" t="s">
        <v>941</v>
      </c>
      <c r="BH624" s="136" t="s">
        <v>941</v>
      </c>
      <c r="BI624" s="136" t="s">
        <v>941</v>
      </c>
      <c r="BJ624" s="136" t="s">
        <v>941</v>
      </c>
      <c r="BK624" s="136" t="s">
        <v>941</v>
      </c>
      <c r="BL624" s="136" t="s">
        <v>941</v>
      </c>
      <c r="BM624" s="136" t="s">
        <v>941</v>
      </c>
      <c r="BN624" s="136" t="s">
        <v>941</v>
      </c>
      <c r="BO624" s="136" t="s">
        <v>941</v>
      </c>
      <c r="BP624" s="136" t="s">
        <v>941</v>
      </c>
      <c r="BQ624" s="136" t="s">
        <v>941</v>
      </c>
      <c r="BR624" s="136" t="s">
        <v>941</v>
      </c>
      <c r="BS624" s="136" t="s">
        <v>941</v>
      </c>
      <c r="BT624" s="136" t="s">
        <v>941</v>
      </c>
      <c r="BU624" s="136" t="s">
        <v>941</v>
      </c>
      <c r="BV624" s="136" t="s">
        <v>941</v>
      </c>
      <c r="BW624" s="136" t="s">
        <v>941</v>
      </c>
      <c r="BX624" s="136" t="s">
        <v>941</v>
      </c>
      <c r="BY624" s="136" t="s">
        <v>941</v>
      </c>
      <c r="BZ624" s="136" t="s">
        <v>941</v>
      </c>
      <c r="CA624" s="136" t="s">
        <v>941</v>
      </c>
      <c r="CB624" s="136" t="s">
        <v>948</v>
      </c>
      <c r="CC624" s="136" t="s">
        <v>948</v>
      </c>
      <c r="CD624" s="136" t="s">
        <v>941</v>
      </c>
      <c r="CE624" s="136" t="s">
        <v>948</v>
      </c>
      <c r="CF624" s="136" t="s">
        <v>941</v>
      </c>
      <c r="CG624" s="136" t="s">
        <v>948</v>
      </c>
      <c r="CH624" s="136" t="s">
        <v>948</v>
      </c>
      <c r="CI624" s="136" t="s">
        <v>941</v>
      </c>
      <c r="CJ624" s="136" t="s">
        <v>941</v>
      </c>
      <c r="CK624" s="136" t="s">
        <v>941</v>
      </c>
      <c r="CL624" s="136" t="s">
        <v>941</v>
      </c>
      <c r="CM624" s="136" t="s">
        <v>941</v>
      </c>
      <c r="CN624" s="136" t="s">
        <v>948</v>
      </c>
      <c r="CO624" s="136" t="s">
        <v>540</v>
      </c>
      <c r="CP624" s="136" t="s">
        <v>948</v>
      </c>
      <c r="CQ624" s="136" t="s">
        <v>941</v>
      </c>
      <c r="CR624" s="136" t="s">
        <v>941</v>
      </c>
      <c r="CS624" s="136" t="s">
        <v>941</v>
      </c>
      <c r="CT624" s="136" t="s">
        <v>941</v>
      </c>
      <c r="CU624" s="136" t="s">
        <v>941</v>
      </c>
      <c r="CV624" s="136" t="s">
        <v>941</v>
      </c>
      <c r="CW624" s="136" t="s">
        <v>941</v>
      </c>
      <c r="CX624" s="136" t="s">
        <v>941</v>
      </c>
      <c r="CY624" s="136" t="s">
        <v>941</v>
      </c>
      <c r="CZ624" s="136" t="s">
        <v>941</v>
      </c>
      <c r="DA624" s="136" t="s">
        <v>941</v>
      </c>
      <c r="DB624" s="136" t="s">
        <v>941</v>
      </c>
      <c r="DC624" s="136" t="s">
        <v>941</v>
      </c>
      <c r="DD624" s="136" t="s">
        <v>941</v>
      </c>
      <c r="DE624" s="136" t="s">
        <v>941</v>
      </c>
      <c r="DF624" s="136" t="s">
        <v>941</v>
      </c>
      <c r="DG624" s="136" t="s">
        <v>941</v>
      </c>
      <c r="DH624" s="136" t="s">
        <v>941</v>
      </c>
      <c r="DI624" s="136" t="s">
        <v>941</v>
      </c>
      <c r="DJ624" s="136" t="s">
        <v>1692</v>
      </c>
      <c r="DK624" s="137">
        <v>43125.373541666668</v>
      </c>
      <c r="DL624" s="136" t="s">
        <v>1692</v>
      </c>
      <c r="DM624" s="137">
        <v>43125.373541666668</v>
      </c>
      <c r="DN624" s="133">
        <v>42412.527013888888</v>
      </c>
      <c r="DO624" s="132" t="s">
        <v>1111</v>
      </c>
      <c r="DP624" s="133">
        <v>42412.527013888888</v>
      </c>
    </row>
    <row r="625" spans="1:120" ht="43.5" x14ac:dyDescent="0.35">
      <c r="A625" s="135">
        <v>627</v>
      </c>
      <c r="B625" s="136" t="s">
        <v>13815</v>
      </c>
      <c r="C625" s="135">
        <v>91</v>
      </c>
      <c r="D625" s="135" t="b">
        <v>1</v>
      </c>
      <c r="E625" s="136" t="s">
        <v>941</v>
      </c>
      <c r="F625" s="136" t="s">
        <v>15284</v>
      </c>
      <c r="G625" s="136" t="s">
        <v>1332</v>
      </c>
      <c r="H625" s="136" t="s">
        <v>15285</v>
      </c>
      <c r="I625" s="136" t="s">
        <v>14750</v>
      </c>
      <c r="J625" s="136" t="s">
        <v>15284</v>
      </c>
      <c r="K625" s="136" t="s">
        <v>941</v>
      </c>
      <c r="L625" s="136" t="s">
        <v>15286</v>
      </c>
      <c r="M625" s="136" t="s">
        <v>15287</v>
      </c>
      <c r="N625" s="136" t="s">
        <v>1794</v>
      </c>
      <c r="O625" s="136" t="s">
        <v>15288</v>
      </c>
      <c r="P625" s="136" t="s">
        <v>5343</v>
      </c>
      <c r="Q625" s="136" t="s">
        <v>948</v>
      </c>
      <c r="R625" s="136" t="s">
        <v>948</v>
      </c>
      <c r="S625" s="136" t="s">
        <v>15289</v>
      </c>
      <c r="T625" s="136" t="s">
        <v>15290</v>
      </c>
      <c r="U625" s="136" t="s">
        <v>15291</v>
      </c>
      <c r="V625" s="136" t="s">
        <v>948</v>
      </c>
      <c r="W625" s="136" t="s">
        <v>948</v>
      </c>
      <c r="X625" s="136" t="s">
        <v>948</v>
      </c>
      <c r="Y625" s="136" t="s">
        <v>15292</v>
      </c>
      <c r="Z625" s="136" t="s">
        <v>15293</v>
      </c>
      <c r="AA625" s="136" t="s">
        <v>948</v>
      </c>
      <c r="AB625" s="136" t="s">
        <v>15294</v>
      </c>
      <c r="AC625" s="136" t="s">
        <v>948</v>
      </c>
      <c r="AD625" s="136" t="s">
        <v>15294</v>
      </c>
      <c r="AE625" s="136" t="s">
        <v>15295</v>
      </c>
      <c r="AF625" s="136" t="s">
        <v>15296</v>
      </c>
      <c r="AG625" s="136" t="s">
        <v>3740</v>
      </c>
      <c r="AH625" s="136" t="s">
        <v>15297</v>
      </c>
      <c r="AI625" s="136" t="s">
        <v>15298</v>
      </c>
      <c r="AJ625" s="136" t="s">
        <v>948</v>
      </c>
      <c r="AK625" s="136" t="s">
        <v>15299</v>
      </c>
      <c r="AL625" s="136" t="s">
        <v>941</v>
      </c>
      <c r="AM625" s="136" t="s">
        <v>15300</v>
      </c>
      <c r="AN625" s="136" t="s">
        <v>941</v>
      </c>
      <c r="AO625" s="136" t="s">
        <v>941</v>
      </c>
      <c r="AP625" s="136" t="s">
        <v>941</v>
      </c>
      <c r="AQ625" s="136" t="s">
        <v>941</v>
      </c>
      <c r="AR625" s="136" t="s">
        <v>941</v>
      </c>
      <c r="AS625" s="136" t="s">
        <v>941</v>
      </c>
      <c r="AT625" s="136" t="s">
        <v>941</v>
      </c>
      <c r="AU625" s="136" t="s">
        <v>941</v>
      </c>
      <c r="AV625" s="136" t="s">
        <v>941</v>
      </c>
      <c r="AW625" s="136" t="s">
        <v>941</v>
      </c>
      <c r="AX625" s="136" t="s">
        <v>941</v>
      </c>
      <c r="AY625" s="136" t="s">
        <v>941</v>
      </c>
      <c r="AZ625" s="136" t="s">
        <v>941</v>
      </c>
      <c r="BA625" s="136" t="s">
        <v>941</v>
      </c>
      <c r="BB625" s="136" t="s">
        <v>941</v>
      </c>
      <c r="BC625" s="136" t="s">
        <v>941</v>
      </c>
      <c r="BD625" s="136" t="s">
        <v>941</v>
      </c>
      <c r="BE625" s="136" t="s">
        <v>941</v>
      </c>
      <c r="BF625" s="136" t="s">
        <v>941</v>
      </c>
      <c r="BG625" s="136" t="s">
        <v>941</v>
      </c>
      <c r="BH625" s="136" t="s">
        <v>941</v>
      </c>
      <c r="BI625" s="136" t="s">
        <v>941</v>
      </c>
      <c r="BJ625" s="136" t="s">
        <v>941</v>
      </c>
      <c r="BK625" s="136" t="s">
        <v>963</v>
      </c>
      <c r="BL625" s="136" t="s">
        <v>941</v>
      </c>
      <c r="BM625" s="136" t="s">
        <v>941</v>
      </c>
      <c r="BN625" s="136" t="s">
        <v>941</v>
      </c>
      <c r="BO625" s="136" t="s">
        <v>941</v>
      </c>
      <c r="BP625" s="136" t="s">
        <v>941</v>
      </c>
      <c r="BQ625" s="136" t="s">
        <v>941</v>
      </c>
      <c r="BR625" s="136" t="s">
        <v>941</v>
      </c>
      <c r="BS625" s="136" t="s">
        <v>941</v>
      </c>
      <c r="BT625" s="136" t="s">
        <v>941</v>
      </c>
      <c r="BU625" s="136" t="s">
        <v>941</v>
      </c>
      <c r="BV625" s="136" t="s">
        <v>941</v>
      </c>
      <c r="BW625" s="136" t="s">
        <v>941</v>
      </c>
      <c r="BX625" s="136" t="s">
        <v>941</v>
      </c>
      <c r="BY625" s="136" t="s">
        <v>941</v>
      </c>
      <c r="BZ625" s="136" t="s">
        <v>941</v>
      </c>
      <c r="CA625" s="136" t="s">
        <v>941</v>
      </c>
      <c r="CB625" s="136" t="s">
        <v>963</v>
      </c>
      <c r="CC625" s="136" t="s">
        <v>948</v>
      </c>
      <c r="CD625" s="136" t="s">
        <v>941</v>
      </c>
      <c r="CE625" s="136" t="s">
        <v>948</v>
      </c>
      <c r="CF625" s="136" t="s">
        <v>941</v>
      </c>
      <c r="CG625" s="136" t="s">
        <v>948</v>
      </c>
      <c r="CH625" s="136" t="s">
        <v>948</v>
      </c>
      <c r="CI625" s="136" t="s">
        <v>941</v>
      </c>
      <c r="CJ625" s="136" t="s">
        <v>941</v>
      </c>
      <c r="CK625" s="136" t="s">
        <v>941</v>
      </c>
      <c r="CL625" s="136" t="s">
        <v>941</v>
      </c>
      <c r="CM625" s="136" t="s">
        <v>941</v>
      </c>
      <c r="CN625" s="136" t="s">
        <v>948</v>
      </c>
      <c r="CO625" s="136" t="s">
        <v>540</v>
      </c>
      <c r="CP625" s="136" t="s">
        <v>948</v>
      </c>
      <c r="CQ625" s="136" t="s">
        <v>941</v>
      </c>
      <c r="CR625" s="136" t="s">
        <v>941</v>
      </c>
      <c r="CS625" s="136" t="s">
        <v>941</v>
      </c>
      <c r="CT625" s="136" t="s">
        <v>941</v>
      </c>
      <c r="CU625" s="136" t="s">
        <v>941</v>
      </c>
      <c r="CV625" s="136" t="s">
        <v>941</v>
      </c>
      <c r="CW625" s="136" t="s">
        <v>941</v>
      </c>
      <c r="CX625" s="136" t="s">
        <v>941</v>
      </c>
      <c r="CY625" s="136" t="s">
        <v>941</v>
      </c>
      <c r="CZ625" s="136" t="s">
        <v>941</v>
      </c>
      <c r="DA625" s="136" t="s">
        <v>941</v>
      </c>
      <c r="DB625" s="136" t="s">
        <v>941</v>
      </c>
      <c r="DC625" s="136" t="s">
        <v>941</v>
      </c>
      <c r="DD625" s="136" t="s">
        <v>941</v>
      </c>
      <c r="DE625" s="136" t="s">
        <v>941</v>
      </c>
      <c r="DF625" s="136" t="s">
        <v>941</v>
      </c>
      <c r="DG625" s="136" t="s">
        <v>941</v>
      </c>
      <c r="DH625" s="136" t="s">
        <v>941</v>
      </c>
      <c r="DI625" s="136" t="s">
        <v>941</v>
      </c>
      <c r="DJ625" s="136" t="s">
        <v>1353</v>
      </c>
      <c r="DK625" s="137">
        <v>43125.396296296298</v>
      </c>
      <c r="DL625" s="136" t="s">
        <v>1353</v>
      </c>
      <c r="DM625" s="137">
        <v>43125.396296296298</v>
      </c>
      <c r="DN625" s="133">
        <v>42412.527037037034</v>
      </c>
      <c r="DO625" s="132" t="s">
        <v>1111</v>
      </c>
      <c r="DP625" s="133">
        <v>42412.527037037034</v>
      </c>
    </row>
    <row r="626" spans="1:120" ht="43.5" x14ac:dyDescent="0.35">
      <c r="A626" s="135">
        <v>628</v>
      </c>
      <c r="B626" s="136" t="s">
        <v>13815</v>
      </c>
      <c r="C626" s="135">
        <v>422</v>
      </c>
      <c r="D626" s="135" t="b">
        <v>1</v>
      </c>
      <c r="E626" s="136" t="s">
        <v>941</v>
      </c>
      <c r="F626" s="136" t="s">
        <v>15284</v>
      </c>
      <c r="G626" s="136" t="s">
        <v>15301</v>
      </c>
      <c r="H626" s="136" t="s">
        <v>15302</v>
      </c>
      <c r="I626" s="136" t="s">
        <v>14750</v>
      </c>
      <c r="J626" s="136" t="s">
        <v>15284</v>
      </c>
      <c r="K626" s="136" t="s">
        <v>941</v>
      </c>
      <c r="L626" s="136" t="s">
        <v>15302</v>
      </c>
      <c r="M626" s="136" t="s">
        <v>1793</v>
      </c>
      <c r="N626" s="136" t="s">
        <v>1794</v>
      </c>
      <c r="O626" s="136" t="s">
        <v>15303</v>
      </c>
      <c r="P626" s="136" t="s">
        <v>15304</v>
      </c>
      <c r="Q626" s="136" t="s">
        <v>948</v>
      </c>
      <c r="R626" s="136" t="s">
        <v>948</v>
      </c>
      <c r="S626" s="136" t="s">
        <v>15305</v>
      </c>
      <c r="T626" s="136" t="s">
        <v>948</v>
      </c>
      <c r="U626" s="136" t="s">
        <v>15305</v>
      </c>
      <c r="V626" s="136" t="s">
        <v>948</v>
      </c>
      <c r="W626" s="136" t="s">
        <v>948</v>
      </c>
      <c r="X626" s="136" t="s">
        <v>948</v>
      </c>
      <c r="Y626" s="136" t="s">
        <v>15306</v>
      </c>
      <c r="Z626" s="136" t="s">
        <v>15307</v>
      </c>
      <c r="AA626" s="136" t="s">
        <v>948</v>
      </c>
      <c r="AB626" s="136" t="s">
        <v>15308</v>
      </c>
      <c r="AC626" s="136" t="s">
        <v>948</v>
      </c>
      <c r="AD626" s="136" t="s">
        <v>15308</v>
      </c>
      <c r="AE626" s="136" t="s">
        <v>15309</v>
      </c>
      <c r="AF626" s="136" t="s">
        <v>15310</v>
      </c>
      <c r="AG626" s="136" t="s">
        <v>3560</v>
      </c>
      <c r="AH626" s="136" t="s">
        <v>15311</v>
      </c>
      <c r="AI626" s="136" t="s">
        <v>15312</v>
      </c>
      <c r="AJ626" s="136" t="s">
        <v>2344</v>
      </c>
      <c r="AK626" s="136" t="s">
        <v>14475</v>
      </c>
      <c r="AL626" s="136" t="s">
        <v>941</v>
      </c>
      <c r="AM626" s="136" t="s">
        <v>15313</v>
      </c>
      <c r="AN626" s="136" t="s">
        <v>941</v>
      </c>
      <c r="AO626" s="136" t="s">
        <v>941</v>
      </c>
      <c r="AP626" s="136" t="s">
        <v>941</v>
      </c>
      <c r="AQ626" s="136" t="s">
        <v>941</v>
      </c>
      <c r="AR626" s="136" t="s">
        <v>941</v>
      </c>
      <c r="AS626" s="136" t="s">
        <v>941</v>
      </c>
      <c r="AT626" s="136" t="s">
        <v>941</v>
      </c>
      <c r="AU626" s="136" t="s">
        <v>941</v>
      </c>
      <c r="AV626" s="136" t="s">
        <v>941</v>
      </c>
      <c r="AW626" s="136" t="s">
        <v>941</v>
      </c>
      <c r="AX626" s="136" t="s">
        <v>941</v>
      </c>
      <c r="AY626" s="136" t="s">
        <v>941</v>
      </c>
      <c r="AZ626" s="136" t="s">
        <v>941</v>
      </c>
      <c r="BA626" s="136" t="s">
        <v>941</v>
      </c>
      <c r="BB626" s="136" t="s">
        <v>941</v>
      </c>
      <c r="BC626" s="136" t="s">
        <v>941</v>
      </c>
      <c r="BD626" s="136" t="s">
        <v>941</v>
      </c>
      <c r="BE626" s="136" t="s">
        <v>941</v>
      </c>
      <c r="BF626" s="136" t="s">
        <v>941</v>
      </c>
      <c r="BG626" s="136" t="s">
        <v>941</v>
      </c>
      <c r="BH626" s="136" t="s">
        <v>941</v>
      </c>
      <c r="BI626" s="136" t="s">
        <v>941</v>
      </c>
      <c r="BJ626" s="136" t="s">
        <v>941</v>
      </c>
      <c r="BK626" s="136" t="s">
        <v>941</v>
      </c>
      <c r="BL626" s="136" t="s">
        <v>941</v>
      </c>
      <c r="BM626" s="136" t="s">
        <v>941</v>
      </c>
      <c r="BN626" s="136" t="s">
        <v>941</v>
      </c>
      <c r="BO626" s="136" t="s">
        <v>941</v>
      </c>
      <c r="BP626" s="136" t="s">
        <v>941</v>
      </c>
      <c r="BQ626" s="136" t="s">
        <v>941</v>
      </c>
      <c r="BR626" s="136" t="s">
        <v>941</v>
      </c>
      <c r="BS626" s="136" t="s">
        <v>941</v>
      </c>
      <c r="BT626" s="136" t="s">
        <v>941</v>
      </c>
      <c r="BU626" s="136" t="s">
        <v>941</v>
      </c>
      <c r="BV626" s="136" t="s">
        <v>941</v>
      </c>
      <c r="BW626" s="136" t="s">
        <v>941</v>
      </c>
      <c r="BX626" s="136" t="s">
        <v>941</v>
      </c>
      <c r="BY626" s="136" t="s">
        <v>941</v>
      </c>
      <c r="BZ626" s="136" t="s">
        <v>941</v>
      </c>
      <c r="CA626" s="136" t="s">
        <v>941</v>
      </c>
      <c r="CB626" s="136" t="s">
        <v>948</v>
      </c>
      <c r="CC626" s="136" t="s">
        <v>948</v>
      </c>
      <c r="CD626" s="136" t="s">
        <v>941</v>
      </c>
      <c r="CE626" s="136" t="s">
        <v>948</v>
      </c>
      <c r="CF626" s="136" t="s">
        <v>941</v>
      </c>
      <c r="CG626" s="136" t="s">
        <v>948</v>
      </c>
      <c r="CH626" s="136" t="s">
        <v>948</v>
      </c>
      <c r="CI626" s="136" t="s">
        <v>941</v>
      </c>
      <c r="CJ626" s="136" t="s">
        <v>941</v>
      </c>
      <c r="CK626" s="136" t="s">
        <v>941</v>
      </c>
      <c r="CL626" s="136" t="s">
        <v>941</v>
      </c>
      <c r="CM626" s="136" t="s">
        <v>941</v>
      </c>
      <c r="CN626" s="136" t="s">
        <v>948</v>
      </c>
      <c r="CO626" s="136" t="s">
        <v>540</v>
      </c>
      <c r="CP626" s="136" t="s">
        <v>948</v>
      </c>
      <c r="CQ626" s="136" t="s">
        <v>941</v>
      </c>
      <c r="CR626" s="136" t="s">
        <v>941</v>
      </c>
      <c r="CS626" s="136" t="s">
        <v>941</v>
      </c>
      <c r="CT626" s="136" t="s">
        <v>941</v>
      </c>
      <c r="CU626" s="136" t="s">
        <v>941</v>
      </c>
      <c r="CV626" s="136" t="s">
        <v>941</v>
      </c>
      <c r="CW626" s="136" t="s">
        <v>941</v>
      </c>
      <c r="CX626" s="136" t="s">
        <v>941</v>
      </c>
      <c r="CY626" s="136" t="s">
        <v>941</v>
      </c>
      <c r="CZ626" s="136" t="s">
        <v>941</v>
      </c>
      <c r="DA626" s="136" t="s">
        <v>941</v>
      </c>
      <c r="DB626" s="136" t="s">
        <v>941</v>
      </c>
      <c r="DC626" s="136" t="s">
        <v>941</v>
      </c>
      <c r="DD626" s="136" t="s">
        <v>941</v>
      </c>
      <c r="DE626" s="136" t="s">
        <v>941</v>
      </c>
      <c r="DF626" s="136" t="s">
        <v>941</v>
      </c>
      <c r="DG626" s="136" t="s">
        <v>941</v>
      </c>
      <c r="DH626" s="136" t="s">
        <v>941</v>
      </c>
      <c r="DI626" s="136" t="s">
        <v>941</v>
      </c>
      <c r="DJ626" s="136" t="s">
        <v>1353</v>
      </c>
      <c r="DK626" s="137">
        <v>43125.425752314812</v>
      </c>
      <c r="DL626" s="136" t="s">
        <v>1353</v>
      </c>
      <c r="DM626" s="137">
        <v>43125.425752314812</v>
      </c>
      <c r="DN626" s="133">
        <v>42412.527060185188</v>
      </c>
      <c r="DO626" s="132" t="s">
        <v>1111</v>
      </c>
      <c r="DP626" s="133">
        <v>42412.527060185188</v>
      </c>
    </row>
    <row r="627" spans="1:120" ht="58" x14ac:dyDescent="0.35">
      <c r="A627" s="135">
        <v>629</v>
      </c>
      <c r="B627" s="136" t="s">
        <v>13815</v>
      </c>
      <c r="C627" s="135">
        <v>45</v>
      </c>
      <c r="D627" s="135" t="b">
        <v>1</v>
      </c>
      <c r="E627" s="136" t="s">
        <v>1196</v>
      </c>
      <c r="F627" s="136" t="s">
        <v>2631</v>
      </c>
      <c r="G627" s="136" t="s">
        <v>943</v>
      </c>
      <c r="H627" s="136" t="s">
        <v>2632</v>
      </c>
      <c r="I627" s="136" t="s">
        <v>941</v>
      </c>
      <c r="J627" s="136" t="s">
        <v>2631</v>
      </c>
      <c r="K627" s="136" t="s">
        <v>941</v>
      </c>
      <c r="L627" s="136" t="s">
        <v>2632</v>
      </c>
      <c r="M627" s="136" t="s">
        <v>2633</v>
      </c>
      <c r="N627" s="136" t="s">
        <v>2634</v>
      </c>
      <c r="O627" s="136" t="s">
        <v>15314</v>
      </c>
      <c r="P627" s="136" t="s">
        <v>15315</v>
      </c>
      <c r="Q627" s="136" t="s">
        <v>4988</v>
      </c>
      <c r="R627" s="136" t="s">
        <v>948</v>
      </c>
      <c r="S627" s="136" t="s">
        <v>15316</v>
      </c>
      <c r="T627" s="136" t="s">
        <v>15317</v>
      </c>
      <c r="U627" s="136" t="s">
        <v>15318</v>
      </c>
      <c r="V627" s="136" t="s">
        <v>948</v>
      </c>
      <c r="W627" s="136" t="s">
        <v>948</v>
      </c>
      <c r="X627" s="136" t="s">
        <v>948</v>
      </c>
      <c r="Y627" s="136" t="s">
        <v>15319</v>
      </c>
      <c r="Z627" s="136" t="s">
        <v>15320</v>
      </c>
      <c r="AA627" s="136" t="s">
        <v>948</v>
      </c>
      <c r="AB627" s="136" t="s">
        <v>15321</v>
      </c>
      <c r="AC627" s="136" t="s">
        <v>948</v>
      </c>
      <c r="AD627" s="136" t="s">
        <v>15321</v>
      </c>
      <c r="AE627" s="136" t="s">
        <v>15322</v>
      </c>
      <c r="AF627" s="136" t="s">
        <v>15323</v>
      </c>
      <c r="AG627" s="136" t="s">
        <v>1452</v>
      </c>
      <c r="AH627" s="136" t="s">
        <v>15324</v>
      </c>
      <c r="AI627" s="136" t="s">
        <v>3696</v>
      </c>
      <c r="AJ627" s="136" t="s">
        <v>948</v>
      </c>
      <c r="AK627" s="136" t="s">
        <v>948</v>
      </c>
      <c r="AL627" s="136" t="s">
        <v>941</v>
      </c>
      <c r="AM627" s="136" t="s">
        <v>15325</v>
      </c>
      <c r="AN627" s="136" t="s">
        <v>941</v>
      </c>
      <c r="AO627" s="136" t="s">
        <v>941</v>
      </c>
      <c r="AP627" s="136" t="s">
        <v>941</v>
      </c>
      <c r="AQ627" s="136" t="s">
        <v>941</v>
      </c>
      <c r="AR627" s="136" t="s">
        <v>941</v>
      </c>
      <c r="AS627" s="136" t="s">
        <v>941</v>
      </c>
      <c r="AT627" s="136" t="s">
        <v>941</v>
      </c>
      <c r="AU627" s="136" t="s">
        <v>941</v>
      </c>
      <c r="AV627" s="136" t="s">
        <v>941</v>
      </c>
      <c r="AW627" s="136" t="s">
        <v>941</v>
      </c>
      <c r="AX627" s="136" t="s">
        <v>941</v>
      </c>
      <c r="AY627" s="136" t="s">
        <v>941</v>
      </c>
      <c r="AZ627" s="136" t="s">
        <v>941</v>
      </c>
      <c r="BA627" s="136" t="s">
        <v>941</v>
      </c>
      <c r="BB627" s="136" t="s">
        <v>941</v>
      </c>
      <c r="BC627" s="136" t="s">
        <v>941</v>
      </c>
      <c r="BD627" s="136" t="s">
        <v>941</v>
      </c>
      <c r="BE627" s="136" t="s">
        <v>941</v>
      </c>
      <c r="BF627" s="136" t="s">
        <v>941</v>
      </c>
      <c r="BG627" s="136" t="s">
        <v>941</v>
      </c>
      <c r="BH627" s="136" t="s">
        <v>941</v>
      </c>
      <c r="BI627" s="136" t="s">
        <v>941</v>
      </c>
      <c r="BJ627" s="136" t="s">
        <v>941</v>
      </c>
      <c r="BK627" s="136" t="s">
        <v>941</v>
      </c>
      <c r="BL627" s="136" t="s">
        <v>941</v>
      </c>
      <c r="BM627" s="136" t="s">
        <v>941</v>
      </c>
      <c r="BN627" s="136" t="s">
        <v>941</v>
      </c>
      <c r="BO627" s="136" t="s">
        <v>941</v>
      </c>
      <c r="BP627" s="136" t="s">
        <v>941</v>
      </c>
      <c r="BQ627" s="136" t="s">
        <v>941</v>
      </c>
      <c r="BR627" s="136" t="s">
        <v>941</v>
      </c>
      <c r="BS627" s="136" t="s">
        <v>941</v>
      </c>
      <c r="BT627" s="136" t="s">
        <v>941</v>
      </c>
      <c r="BU627" s="136" t="s">
        <v>941</v>
      </c>
      <c r="BV627" s="136" t="s">
        <v>941</v>
      </c>
      <c r="BW627" s="136" t="s">
        <v>941</v>
      </c>
      <c r="BX627" s="136" t="s">
        <v>941</v>
      </c>
      <c r="BY627" s="136" t="s">
        <v>941</v>
      </c>
      <c r="BZ627" s="136" t="s">
        <v>941</v>
      </c>
      <c r="CA627" s="136" t="s">
        <v>941</v>
      </c>
      <c r="CB627" s="136" t="s">
        <v>948</v>
      </c>
      <c r="CC627" s="136" t="s">
        <v>948</v>
      </c>
      <c r="CD627" s="136" t="s">
        <v>941</v>
      </c>
      <c r="CE627" s="136" t="s">
        <v>948</v>
      </c>
      <c r="CF627" s="136" t="s">
        <v>941</v>
      </c>
      <c r="CG627" s="136" t="s">
        <v>948</v>
      </c>
      <c r="CH627" s="136" t="s">
        <v>948</v>
      </c>
      <c r="CI627" s="136" t="s">
        <v>941</v>
      </c>
      <c r="CJ627" s="136" t="s">
        <v>941</v>
      </c>
      <c r="CK627" s="136" t="s">
        <v>941</v>
      </c>
      <c r="CL627" s="136" t="s">
        <v>941</v>
      </c>
      <c r="CM627" s="136" t="s">
        <v>941</v>
      </c>
      <c r="CN627" s="136" t="s">
        <v>948</v>
      </c>
      <c r="CO627" s="136" t="s">
        <v>540</v>
      </c>
      <c r="CP627" s="136" t="s">
        <v>948</v>
      </c>
      <c r="CQ627" s="136" t="s">
        <v>941</v>
      </c>
      <c r="CR627" s="136" t="s">
        <v>941</v>
      </c>
      <c r="CS627" s="136" t="s">
        <v>941</v>
      </c>
      <c r="CT627" s="136" t="s">
        <v>941</v>
      </c>
      <c r="CU627" s="136" t="s">
        <v>941</v>
      </c>
      <c r="CV627" s="136" t="s">
        <v>941</v>
      </c>
      <c r="CW627" s="136" t="s">
        <v>941</v>
      </c>
      <c r="CX627" s="136" t="s">
        <v>941</v>
      </c>
      <c r="CY627" s="136" t="s">
        <v>941</v>
      </c>
      <c r="CZ627" s="136" t="s">
        <v>941</v>
      </c>
      <c r="DA627" s="136" t="s">
        <v>941</v>
      </c>
      <c r="DB627" s="136" t="s">
        <v>941</v>
      </c>
      <c r="DC627" s="136" t="s">
        <v>941</v>
      </c>
      <c r="DD627" s="136" t="s">
        <v>941</v>
      </c>
      <c r="DE627" s="136" t="s">
        <v>941</v>
      </c>
      <c r="DF627" s="136" t="s">
        <v>941</v>
      </c>
      <c r="DG627" s="136" t="s">
        <v>941</v>
      </c>
      <c r="DH627" s="136" t="s">
        <v>941</v>
      </c>
      <c r="DI627" s="136" t="s">
        <v>941</v>
      </c>
      <c r="DJ627" s="136" t="s">
        <v>1353</v>
      </c>
      <c r="DK627" s="137">
        <v>43125.433437500003</v>
      </c>
      <c r="DL627" s="136" t="s">
        <v>1353</v>
      </c>
      <c r="DM627" s="137">
        <v>43125.433437500003</v>
      </c>
      <c r="DN627" s="133">
        <v>42412.527071759258</v>
      </c>
      <c r="DO627" s="132" t="s">
        <v>1692</v>
      </c>
      <c r="DP627" s="133">
        <v>42445.475659722222</v>
      </c>
    </row>
    <row r="628" spans="1:120" ht="159.5" x14ac:dyDescent="0.35">
      <c r="A628" s="135">
        <v>630</v>
      </c>
      <c r="B628" s="136" t="s">
        <v>13815</v>
      </c>
      <c r="C628" s="135">
        <v>186</v>
      </c>
      <c r="D628" s="135" t="b">
        <v>1</v>
      </c>
      <c r="E628" s="136" t="s">
        <v>941</v>
      </c>
      <c r="F628" s="136" t="s">
        <v>3953</v>
      </c>
      <c r="G628" s="136" t="s">
        <v>1859</v>
      </c>
      <c r="H628" s="136" t="s">
        <v>2440</v>
      </c>
      <c r="I628" s="136" t="s">
        <v>14750</v>
      </c>
      <c r="J628" s="136" t="s">
        <v>3954</v>
      </c>
      <c r="K628" s="136" t="s">
        <v>941</v>
      </c>
      <c r="L628" s="136" t="s">
        <v>2440</v>
      </c>
      <c r="M628" s="136" t="s">
        <v>2441</v>
      </c>
      <c r="N628" s="136" t="s">
        <v>3955</v>
      </c>
      <c r="O628" s="136" t="s">
        <v>15326</v>
      </c>
      <c r="P628" s="136" t="s">
        <v>15327</v>
      </c>
      <c r="Q628" s="136" t="s">
        <v>15328</v>
      </c>
      <c r="R628" s="136" t="s">
        <v>948</v>
      </c>
      <c r="S628" s="136" t="s">
        <v>15329</v>
      </c>
      <c r="T628" s="136" t="s">
        <v>15330</v>
      </c>
      <c r="U628" s="136" t="s">
        <v>15331</v>
      </c>
      <c r="V628" s="136" t="s">
        <v>948</v>
      </c>
      <c r="W628" s="136" t="s">
        <v>948</v>
      </c>
      <c r="X628" s="136" t="s">
        <v>948</v>
      </c>
      <c r="Y628" s="136" t="s">
        <v>15332</v>
      </c>
      <c r="Z628" s="136" t="s">
        <v>15333</v>
      </c>
      <c r="AA628" s="136" t="s">
        <v>948</v>
      </c>
      <c r="AB628" s="136" t="s">
        <v>15334</v>
      </c>
      <c r="AC628" s="136" t="s">
        <v>948</v>
      </c>
      <c r="AD628" s="136" t="s">
        <v>15334</v>
      </c>
      <c r="AE628" s="136" t="s">
        <v>15335</v>
      </c>
      <c r="AF628" s="136" t="s">
        <v>15336</v>
      </c>
      <c r="AG628" s="136" t="s">
        <v>1443</v>
      </c>
      <c r="AH628" s="136" t="s">
        <v>15337</v>
      </c>
      <c r="AI628" s="136" t="s">
        <v>1564</v>
      </c>
      <c r="AJ628" s="136" t="s">
        <v>15338</v>
      </c>
      <c r="AK628" s="136" t="s">
        <v>3988</v>
      </c>
      <c r="AL628" s="136" t="s">
        <v>941</v>
      </c>
      <c r="AM628" s="136" t="s">
        <v>15339</v>
      </c>
      <c r="AN628" s="136" t="s">
        <v>941</v>
      </c>
      <c r="AO628" s="136" t="s">
        <v>941</v>
      </c>
      <c r="AP628" s="136" t="s">
        <v>941</v>
      </c>
      <c r="AQ628" s="136" t="s">
        <v>941</v>
      </c>
      <c r="AR628" s="136" t="s">
        <v>941</v>
      </c>
      <c r="AS628" s="136" t="s">
        <v>941</v>
      </c>
      <c r="AT628" s="136" t="s">
        <v>941</v>
      </c>
      <c r="AU628" s="136" t="s">
        <v>941</v>
      </c>
      <c r="AV628" s="136" t="s">
        <v>941</v>
      </c>
      <c r="AW628" s="136" t="s">
        <v>941</v>
      </c>
      <c r="AX628" s="136" t="s">
        <v>941</v>
      </c>
      <c r="AY628" s="136" t="s">
        <v>941</v>
      </c>
      <c r="AZ628" s="136" t="s">
        <v>941</v>
      </c>
      <c r="BA628" s="136" t="s">
        <v>941</v>
      </c>
      <c r="BB628" s="136" t="s">
        <v>941</v>
      </c>
      <c r="BC628" s="136" t="s">
        <v>941</v>
      </c>
      <c r="BD628" s="136" t="s">
        <v>941</v>
      </c>
      <c r="BE628" s="136" t="s">
        <v>941</v>
      </c>
      <c r="BF628" s="136" t="s">
        <v>941</v>
      </c>
      <c r="BG628" s="136" t="s">
        <v>941</v>
      </c>
      <c r="BH628" s="136" t="s">
        <v>941</v>
      </c>
      <c r="BI628" s="136" t="s">
        <v>941</v>
      </c>
      <c r="BJ628" s="136" t="s">
        <v>941</v>
      </c>
      <c r="BK628" s="136" t="s">
        <v>941</v>
      </c>
      <c r="BL628" s="136" t="s">
        <v>941</v>
      </c>
      <c r="BM628" s="136" t="s">
        <v>941</v>
      </c>
      <c r="BN628" s="136" t="s">
        <v>941</v>
      </c>
      <c r="BO628" s="136" t="s">
        <v>941</v>
      </c>
      <c r="BP628" s="136" t="s">
        <v>941</v>
      </c>
      <c r="BQ628" s="136" t="s">
        <v>941</v>
      </c>
      <c r="BR628" s="136" t="s">
        <v>9013</v>
      </c>
      <c r="BS628" s="136" t="s">
        <v>15340</v>
      </c>
      <c r="BT628" s="136" t="s">
        <v>941</v>
      </c>
      <c r="BU628" s="136" t="s">
        <v>941</v>
      </c>
      <c r="BV628" s="136" t="s">
        <v>941</v>
      </c>
      <c r="BW628" s="136" t="s">
        <v>941</v>
      </c>
      <c r="BX628" s="136" t="s">
        <v>941</v>
      </c>
      <c r="BY628" s="136" t="s">
        <v>941</v>
      </c>
      <c r="BZ628" s="136" t="s">
        <v>941</v>
      </c>
      <c r="CA628" s="136" t="s">
        <v>941</v>
      </c>
      <c r="CB628" s="136" t="s">
        <v>15340</v>
      </c>
      <c r="CC628" s="136" t="s">
        <v>948</v>
      </c>
      <c r="CD628" s="136" t="s">
        <v>941</v>
      </c>
      <c r="CE628" s="136" t="s">
        <v>948</v>
      </c>
      <c r="CF628" s="136" t="s">
        <v>941</v>
      </c>
      <c r="CG628" s="136" t="s">
        <v>948</v>
      </c>
      <c r="CH628" s="136" t="s">
        <v>1791</v>
      </c>
      <c r="CI628" s="136" t="s">
        <v>15341</v>
      </c>
      <c r="CJ628" s="136" t="s">
        <v>941</v>
      </c>
      <c r="CK628" s="136" t="s">
        <v>941</v>
      </c>
      <c r="CL628" s="136" t="s">
        <v>941</v>
      </c>
      <c r="CM628" s="136" t="s">
        <v>15341</v>
      </c>
      <c r="CN628" s="136" t="s">
        <v>15341</v>
      </c>
      <c r="CO628" s="136" t="s">
        <v>15342</v>
      </c>
      <c r="CP628" s="136" t="s">
        <v>948</v>
      </c>
      <c r="CQ628" s="136" t="s">
        <v>941</v>
      </c>
      <c r="CR628" s="136" t="s">
        <v>15343</v>
      </c>
      <c r="CS628" s="136" t="s">
        <v>15344</v>
      </c>
      <c r="CT628" s="136" t="s">
        <v>941</v>
      </c>
      <c r="CU628" s="136" t="s">
        <v>941</v>
      </c>
      <c r="CV628" s="136" t="s">
        <v>941</v>
      </c>
      <c r="CW628" s="136" t="s">
        <v>941</v>
      </c>
      <c r="CX628" s="136" t="s">
        <v>941</v>
      </c>
      <c r="CY628" s="136" t="s">
        <v>941</v>
      </c>
      <c r="CZ628" s="136" t="s">
        <v>941</v>
      </c>
      <c r="DA628" s="136" t="s">
        <v>941</v>
      </c>
      <c r="DB628" s="136" t="s">
        <v>15345</v>
      </c>
      <c r="DC628" s="136" t="s">
        <v>941</v>
      </c>
      <c r="DD628" s="136" t="s">
        <v>941</v>
      </c>
      <c r="DE628" s="136" t="s">
        <v>941</v>
      </c>
      <c r="DF628" s="136" t="s">
        <v>941</v>
      </c>
      <c r="DG628" s="136" t="s">
        <v>941</v>
      </c>
      <c r="DH628" s="136" t="s">
        <v>941</v>
      </c>
      <c r="DI628" s="136" t="s">
        <v>941</v>
      </c>
      <c r="DJ628" s="136" t="s">
        <v>1353</v>
      </c>
      <c r="DK628" s="137">
        <v>43125.487314814818</v>
      </c>
      <c r="DL628" s="136" t="s">
        <v>1353</v>
      </c>
      <c r="DM628" s="137">
        <v>43126.427384259259</v>
      </c>
      <c r="DN628" s="133">
        <v>42412.527094907404</v>
      </c>
      <c r="DO628" s="132" t="s">
        <v>1111</v>
      </c>
      <c r="DP628" s="133">
        <v>42412.527094907404</v>
      </c>
    </row>
    <row r="629" spans="1:120" ht="116" x14ac:dyDescent="0.35">
      <c r="A629" s="135">
        <v>631</v>
      </c>
      <c r="B629" s="136" t="s">
        <v>13815</v>
      </c>
      <c r="C629" s="135">
        <v>187</v>
      </c>
      <c r="D629" s="135" t="b">
        <v>1</v>
      </c>
      <c r="E629" s="136" t="s">
        <v>941</v>
      </c>
      <c r="F629" s="136" t="s">
        <v>5000</v>
      </c>
      <c r="G629" s="136" t="s">
        <v>1005</v>
      </c>
      <c r="H629" s="136" t="s">
        <v>2636</v>
      </c>
      <c r="I629" s="136" t="s">
        <v>15346</v>
      </c>
      <c r="J629" s="136" t="s">
        <v>15347</v>
      </c>
      <c r="K629" s="136" t="s">
        <v>941</v>
      </c>
      <c r="L629" s="136" t="s">
        <v>2636</v>
      </c>
      <c r="M629" s="136" t="s">
        <v>2637</v>
      </c>
      <c r="N629" s="136" t="s">
        <v>15348</v>
      </c>
      <c r="O629" s="136" t="s">
        <v>15349</v>
      </c>
      <c r="P629" s="136" t="s">
        <v>15350</v>
      </c>
      <c r="Q629" s="136" t="s">
        <v>15351</v>
      </c>
      <c r="R629" s="136" t="s">
        <v>1405</v>
      </c>
      <c r="S629" s="136" t="s">
        <v>15352</v>
      </c>
      <c r="T629" s="136" t="s">
        <v>15353</v>
      </c>
      <c r="U629" s="136" t="s">
        <v>15354</v>
      </c>
      <c r="V629" s="136" t="s">
        <v>948</v>
      </c>
      <c r="W629" s="136" t="s">
        <v>948</v>
      </c>
      <c r="X629" s="136" t="s">
        <v>948</v>
      </c>
      <c r="Y629" s="136" t="s">
        <v>15355</v>
      </c>
      <c r="Z629" s="136" t="s">
        <v>15356</v>
      </c>
      <c r="AA629" s="136" t="s">
        <v>15357</v>
      </c>
      <c r="AB629" s="136" t="s">
        <v>15358</v>
      </c>
      <c r="AC629" s="136" t="s">
        <v>15359</v>
      </c>
      <c r="AD629" s="136" t="s">
        <v>15360</v>
      </c>
      <c r="AE629" s="136" t="s">
        <v>15361</v>
      </c>
      <c r="AF629" s="136" t="s">
        <v>15362</v>
      </c>
      <c r="AG629" s="136" t="s">
        <v>1084</v>
      </c>
      <c r="AH629" s="136" t="s">
        <v>15363</v>
      </c>
      <c r="AI629" s="136" t="s">
        <v>1405</v>
      </c>
      <c r="AJ629" s="136" t="s">
        <v>1316</v>
      </c>
      <c r="AK629" s="136" t="s">
        <v>3097</v>
      </c>
      <c r="AL629" s="136" t="s">
        <v>941</v>
      </c>
      <c r="AM629" s="136" t="s">
        <v>15364</v>
      </c>
      <c r="AN629" s="136" t="s">
        <v>941</v>
      </c>
      <c r="AO629" s="136" t="s">
        <v>941</v>
      </c>
      <c r="AP629" s="136" t="s">
        <v>941</v>
      </c>
      <c r="AQ629" s="136" t="s">
        <v>941</v>
      </c>
      <c r="AR629" s="136" t="s">
        <v>941</v>
      </c>
      <c r="AS629" s="136" t="s">
        <v>941</v>
      </c>
      <c r="AT629" s="136" t="s">
        <v>941</v>
      </c>
      <c r="AU629" s="136" t="s">
        <v>941</v>
      </c>
      <c r="AV629" s="136" t="s">
        <v>941</v>
      </c>
      <c r="AW629" s="136" t="s">
        <v>941</v>
      </c>
      <c r="AX629" s="136" t="s">
        <v>941</v>
      </c>
      <c r="AY629" s="136" t="s">
        <v>941</v>
      </c>
      <c r="AZ629" s="136" t="s">
        <v>941</v>
      </c>
      <c r="BA629" s="136" t="s">
        <v>941</v>
      </c>
      <c r="BB629" s="136" t="s">
        <v>941</v>
      </c>
      <c r="BC629" s="136" t="s">
        <v>941</v>
      </c>
      <c r="BD629" s="136" t="s">
        <v>941</v>
      </c>
      <c r="BE629" s="136" t="s">
        <v>941</v>
      </c>
      <c r="BF629" s="136" t="s">
        <v>941</v>
      </c>
      <c r="BG629" s="136" t="s">
        <v>941</v>
      </c>
      <c r="BH629" s="136" t="s">
        <v>941</v>
      </c>
      <c r="BI629" s="136" t="s">
        <v>941</v>
      </c>
      <c r="BJ629" s="136" t="s">
        <v>941</v>
      </c>
      <c r="BK629" s="136" t="s">
        <v>1251</v>
      </c>
      <c r="BL629" s="136" t="s">
        <v>941</v>
      </c>
      <c r="BM629" s="136" t="s">
        <v>941</v>
      </c>
      <c r="BN629" s="136" t="s">
        <v>941</v>
      </c>
      <c r="BO629" s="136" t="s">
        <v>941</v>
      </c>
      <c r="BP629" s="136" t="s">
        <v>941</v>
      </c>
      <c r="BQ629" s="136" t="s">
        <v>941</v>
      </c>
      <c r="BR629" s="136" t="s">
        <v>5019</v>
      </c>
      <c r="BS629" s="136" t="s">
        <v>15365</v>
      </c>
      <c r="BT629" s="136" t="s">
        <v>941</v>
      </c>
      <c r="BU629" s="136" t="s">
        <v>941</v>
      </c>
      <c r="BV629" s="136" t="s">
        <v>941</v>
      </c>
      <c r="BW629" s="136" t="s">
        <v>941</v>
      </c>
      <c r="BX629" s="136" t="s">
        <v>941</v>
      </c>
      <c r="BY629" s="136" t="s">
        <v>941</v>
      </c>
      <c r="BZ629" s="136" t="s">
        <v>941</v>
      </c>
      <c r="CA629" s="136" t="s">
        <v>941</v>
      </c>
      <c r="CB629" s="136" t="s">
        <v>1410</v>
      </c>
      <c r="CC629" s="136" t="s">
        <v>948</v>
      </c>
      <c r="CD629" s="136" t="s">
        <v>941</v>
      </c>
      <c r="CE629" s="136" t="s">
        <v>948</v>
      </c>
      <c r="CF629" s="136" t="s">
        <v>941</v>
      </c>
      <c r="CG629" s="136" t="s">
        <v>948</v>
      </c>
      <c r="CH629" s="136" t="s">
        <v>1791</v>
      </c>
      <c r="CI629" s="136" t="s">
        <v>15366</v>
      </c>
      <c r="CJ629" s="136" t="s">
        <v>15367</v>
      </c>
      <c r="CK629" s="136" t="s">
        <v>941</v>
      </c>
      <c r="CL629" s="136" t="s">
        <v>941</v>
      </c>
      <c r="CM629" s="136" t="s">
        <v>941</v>
      </c>
      <c r="CN629" s="136" t="s">
        <v>15366</v>
      </c>
      <c r="CO629" s="136" t="s">
        <v>5024</v>
      </c>
      <c r="CP629" s="136" t="s">
        <v>948</v>
      </c>
      <c r="CQ629" s="136" t="s">
        <v>941</v>
      </c>
      <c r="CR629" s="136" t="s">
        <v>941</v>
      </c>
      <c r="CS629" s="136" t="s">
        <v>941</v>
      </c>
      <c r="CT629" s="136" t="s">
        <v>941</v>
      </c>
      <c r="CU629" s="136" t="s">
        <v>941</v>
      </c>
      <c r="CV629" s="136" t="s">
        <v>941</v>
      </c>
      <c r="CW629" s="136" t="s">
        <v>941</v>
      </c>
      <c r="CX629" s="136" t="s">
        <v>941</v>
      </c>
      <c r="CY629" s="136" t="s">
        <v>941</v>
      </c>
      <c r="CZ629" s="136" t="s">
        <v>941</v>
      </c>
      <c r="DA629" s="136" t="s">
        <v>941</v>
      </c>
      <c r="DB629" s="136" t="s">
        <v>941</v>
      </c>
      <c r="DC629" s="136" t="s">
        <v>941</v>
      </c>
      <c r="DD629" s="136" t="s">
        <v>941</v>
      </c>
      <c r="DE629" s="136" t="s">
        <v>941</v>
      </c>
      <c r="DF629" s="136" t="s">
        <v>941</v>
      </c>
      <c r="DG629" s="136" t="s">
        <v>941</v>
      </c>
      <c r="DH629" s="136" t="s">
        <v>941</v>
      </c>
      <c r="DI629" s="136" t="s">
        <v>941</v>
      </c>
      <c r="DJ629" s="136" t="s">
        <v>1353</v>
      </c>
      <c r="DK629" s="137">
        <v>43125.557662037034</v>
      </c>
      <c r="DL629" s="136" t="s">
        <v>1353</v>
      </c>
      <c r="DM629" s="137">
        <v>43125.557662037034</v>
      </c>
      <c r="DN629" s="133">
        <v>42412.527118055557</v>
      </c>
      <c r="DO629" s="132" t="s">
        <v>1111</v>
      </c>
      <c r="DP629" s="133">
        <v>42412.527118055557</v>
      </c>
    </row>
    <row r="630" spans="1:120" ht="43.5" x14ac:dyDescent="0.35">
      <c r="A630" s="135">
        <v>632</v>
      </c>
      <c r="B630" s="136" t="s">
        <v>13815</v>
      </c>
      <c r="C630" s="135">
        <v>440</v>
      </c>
      <c r="D630" s="135" t="b">
        <v>1</v>
      </c>
      <c r="E630" s="136" t="s">
        <v>941</v>
      </c>
      <c r="F630" s="136" t="s">
        <v>1648</v>
      </c>
      <c r="G630" s="136" t="s">
        <v>10852</v>
      </c>
      <c r="H630" s="136" t="s">
        <v>1649</v>
      </c>
      <c r="I630" s="136" t="s">
        <v>6262</v>
      </c>
      <c r="J630" s="136" t="s">
        <v>941</v>
      </c>
      <c r="K630" s="136" t="s">
        <v>941</v>
      </c>
      <c r="L630" s="136" t="s">
        <v>941</v>
      </c>
      <c r="M630" s="136" t="s">
        <v>941</v>
      </c>
      <c r="N630" s="136" t="s">
        <v>941</v>
      </c>
      <c r="O630" s="136" t="s">
        <v>15368</v>
      </c>
      <c r="P630" s="136" t="s">
        <v>15369</v>
      </c>
      <c r="Q630" s="136" t="s">
        <v>948</v>
      </c>
      <c r="R630" s="136" t="s">
        <v>15370</v>
      </c>
      <c r="S630" s="136" t="s">
        <v>15371</v>
      </c>
      <c r="T630" s="136" t="s">
        <v>15372</v>
      </c>
      <c r="U630" s="136" t="s">
        <v>15373</v>
      </c>
      <c r="V630" s="136" t="s">
        <v>948</v>
      </c>
      <c r="W630" s="136" t="s">
        <v>948</v>
      </c>
      <c r="X630" s="136" t="s">
        <v>948</v>
      </c>
      <c r="Y630" s="136" t="s">
        <v>15374</v>
      </c>
      <c r="Z630" s="136" t="s">
        <v>15375</v>
      </c>
      <c r="AA630" s="136" t="s">
        <v>948</v>
      </c>
      <c r="AB630" s="136" t="s">
        <v>15376</v>
      </c>
      <c r="AC630" s="136" t="s">
        <v>948</v>
      </c>
      <c r="AD630" s="136" t="s">
        <v>15376</v>
      </c>
      <c r="AE630" s="136" t="s">
        <v>15377</v>
      </c>
      <c r="AF630" s="136" t="s">
        <v>15378</v>
      </c>
      <c r="AG630" s="136" t="s">
        <v>1475</v>
      </c>
      <c r="AH630" s="136" t="s">
        <v>15379</v>
      </c>
      <c r="AI630" s="136" t="s">
        <v>3773</v>
      </c>
      <c r="AJ630" s="136" t="s">
        <v>1221</v>
      </c>
      <c r="AK630" s="136" t="s">
        <v>1276</v>
      </c>
      <c r="AL630" s="136" t="s">
        <v>941</v>
      </c>
      <c r="AM630" s="136" t="s">
        <v>15380</v>
      </c>
      <c r="AN630" s="136" t="s">
        <v>941</v>
      </c>
      <c r="AO630" s="136" t="s">
        <v>941</v>
      </c>
      <c r="AP630" s="136" t="s">
        <v>941</v>
      </c>
      <c r="AQ630" s="136" t="s">
        <v>941</v>
      </c>
      <c r="AR630" s="136" t="s">
        <v>941</v>
      </c>
      <c r="AS630" s="136" t="s">
        <v>941</v>
      </c>
      <c r="AT630" s="136" t="s">
        <v>941</v>
      </c>
      <c r="AU630" s="136" t="s">
        <v>941</v>
      </c>
      <c r="AV630" s="136" t="s">
        <v>941</v>
      </c>
      <c r="AW630" s="136" t="s">
        <v>941</v>
      </c>
      <c r="AX630" s="136" t="s">
        <v>941</v>
      </c>
      <c r="AY630" s="136" t="s">
        <v>941</v>
      </c>
      <c r="AZ630" s="136" t="s">
        <v>941</v>
      </c>
      <c r="BA630" s="136" t="s">
        <v>941</v>
      </c>
      <c r="BB630" s="136" t="s">
        <v>941</v>
      </c>
      <c r="BC630" s="136" t="s">
        <v>941</v>
      </c>
      <c r="BD630" s="136" t="s">
        <v>941</v>
      </c>
      <c r="BE630" s="136" t="s">
        <v>941</v>
      </c>
      <c r="BF630" s="136" t="s">
        <v>941</v>
      </c>
      <c r="BG630" s="136" t="s">
        <v>941</v>
      </c>
      <c r="BH630" s="136" t="s">
        <v>941</v>
      </c>
      <c r="BI630" s="136" t="s">
        <v>941</v>
      </c>
      <c r="BJ630" s="136" t="s">
        <v>941</v>
      </c>
      <c r="BK630" s="136" t="s">
        <v>1138</v>
      </c>
      <c r="BL630" s="136" t="s">
        <v>15381</v>
      </c>
      <c r="BM630" s="136" t="s">
        <v>1127</v>
      </c>
      <c r="BN630" s="136" t="s">
        <v>941</v>
      </c>
      <c r="BO630" s="136" t="s">
        <v>1107</v>
      </c>
      <c r="BP630" s="136" t="s">
        <v>941</v>
      </c>
      <c r="BQ630" s="136" t="s">
        <v>941</v>
      </c>
      <c r="BR630" s="136" t="s">
        <v>941</v>
      </c>
      <c r="BS630" s="136" t="s">
        <v>941</v>
      </c>
      <c r="BT630" s="136" t="s">
        <v>941</v>
      </c>
      <c r="BU630" s="136" t="s">
        <v>941</v>
      </c>
      <c r="BV630" s="136" t="s">
        <v>941</v>
      </c>
      <c r="BW630" s="136" t="s">
        <v>941</v>
      </c>
      <c r="BX630" s="136" t="s">
        <v>941</v>
      </c>
      <c r="BY630" s="136" t="s">
        <v>941</v>
      </c>
      <c r="BZ630" s="136" t="s">
        <v>941</v>
      </c>
      <c r="CA630" s="136" t="s">
        <v>941</v>
      </c>
      <c r="CB630" s="136" t="s">
        <v>15382</v>
      </c>
      <c r="CC630" s="136" t="s">
        <v>948</v>
      </c>
      <c r="CD630" s="136" t="s">
        <v>941</v>
      </c>
      <c r="CE630" s="136" t="s">
        <v>948</v>
      </c>
      <c r="CF630" s="136" t="s">
        <v>941</v>
      </c>
      <c r="CG630" s="136" t="s">
        <v>948</v>
      </c>
      <c r="CH630" s="136" t="s">
        <v>948</v>
      </c>
      <c r="CI630" s="136" t="s">
        <v>941</v>
      </c>
      <c r="CJ630" s="136" t="s">
        <v>941</v>
      </c>
      <c r="CK630" s="136" t="s">
        <v>941</v>
      </c>
      <c r="CL630" s="136" t="s">
        <v>941</v>
      </c>
      <c r="CM630" s="136" t="s">
        <v>941</v>
      </c>
      <c r="CN630" s="136" t="s">
        <v>948</v>
      </c>
      <c r="CO630" s="136" t="s">
        <v>540</v>
      </c>
      <c r="CP630" s="136" t="s">
        <v>948</v>
      </c>
      <c r="CQ630" s="136" t="s">
        <v>941</v>
      </c>
      <c r="CR630" s="136" t="s">
        <v>941</v>
      </c>
      <c r="CS630" s="136" t="s">
        <v>941</v>
      </c>
      <c r="CT630" s="136" t="s">
        <v>941</v>
      </c>
      <c r="CU630" s="136" t="s">
        <v>941</v>
      </c>
      <c r="CV630" s="136" t="s">
        <v>941</v>
      </c>
      <c r="CW630" s="136" t="s">
        <v>941</v>
      </c>
      <c r="CX630" s="136" t="s">
        <v>941</v>
      </c>
      <c r="CY630" s="136" t="s">
        <v>941</v>
      </c>
      <c r="CZ630" s="136" t="s">
        <v>941</v>
      </c>
      <c r="DA630" s="136" t="s">
        <v>941</v>
      </c>
      <c r="DB630" s="136" t="s">
        <v>941</v>
      </c>
      <c r="DC630" s="136" t="s">
        <v>941</v>
      </c>
      <c r="DD630" s="136" t="s">
        <v>941</v>
      </c>
      <c r="DE630" s="136" t="s">
        <v>941</v>
      </c>
      <c r="DF630" s="136" t="s">
        <v>941</v>
      </c>
      <c r="DG630" s="136" t="s">
        <v>941</v>
      </c>
      <c r="DH630" s="136" t="s">
        <v>941</v>
      </c>
      <c r="DI630" s="136" t="s">
        <v>941</v>
      </c>
      <c r="DJ630" s="136" t="s">
        <v>1353</v>
      </c>
      <c r="DK630" s="137">
        <v>43125.637291666666</v>
      </c>
      <c r="DL630" s="136" t="s">
        <v>1353</v>
      </c>
      <c r="DM630" s="137">
        <v>43125.637291666666</v>
      </c>
      <c r="DN630" s="133">
        <v>42412.527129629627</v>
      </c>
      <c r="DO630" s="132" t="s">
        <v>1111</v>
      </c>
      <c r="DP630" s="133">
        <v>42412.527129629627</v>
      </c>
    </row>
    <row r="631" spans="1:120" ht="72.5" x14ac:dyDescent="0.35">
      <c r="A631" s="135">
        <v>633</v>
      </c>
      <c r="B631" s="136" t="s">
        <v>13815</v>
      </c>
      <c r="C631" s="135">
        <v>204</v>
      </c>
      <c r="D631" s="135" t="b">
        <v>1</v>
      </c>
      <c r="E631" s="136" t="s">
        <v>941</v>
      </c>
      <c r="F631" s="136" t="s">
        <v>15383</v>
      </c>
      <c r="G631" s="136" t="s">
        <v>10778</v>
      </c>
      <c r="H631" s="136" t="s">
        <v>10779</v>
      </c>
      <c r="I631" s="136" t="s">
        <v>14750</v>
      </c>
      <c r="J631" s="136" t="s">
        <v>15383</v>
      </c>
      <c r="K631" s="136" t="s">
        <v>941</v>
      </c>
      <c r="L631" s="136" t="s">
        <v>10779</v>
      </c>
      <c r="M631" s="136" t="s">
        <v>1553</v>
      </c>
      <c r="N631" s="136" t="s">
        <v>10780</v>
      </c>
      <c r="O631" s="136" t="s">
        <v>15384</v>
      </c>
      <c r="P631" s="136" t="s">
        <v>15385</v>
      </c>
      <c r="Q631" s="136" t="s">
        <v>15386</v>
      </c>
      <c r="R631" s="136" t="s">
        <v>948</v>
      </c>
      <c r="S631" s="136" t="s">
        <v>15387</v>
      </c>
      <c r="T631" s="136" t="s">
        <v>15388</v>
      </c>
      <c r="U631" s="136" t="s">
        <v>15389</v>
      </c>
      <c r="V631" s="136" t="s">
        <v>15390</v>
      </c>
      <c r="W631" s="136" t="s">
        <v>10788</v>
      </c>
      <c r="X631" s="136" t="s">
        <v>15391</v>
      </c>
      <c r="Y631" s="136" t="s">
        <v>15392</v>
      </c>
      <c r="Z631" s="136" t="s">
        <v>15393</v>
      </c>
      <c r="AA631" s="136" t="s">
        <v>15394</v>
      </c>
      <c r="AB631" s="136" t="s">
        <v>15395</v>
      </c>
      <c r="AC631" s="136" t="s">
        <v>15396</v>
      </c>
      <c r="AD631" s="136" t="s">
        <v>15397</v>
      </c>
      <c r="AE631" s="136" t="s">
        <v>15398</v>
      </c>
      <c r="AF631" s="136" t="s">
        <v>15399</v>
      </c>
      <c r="AG631" s="136" t="s">
        <v>10798</v>
      </c>
      <c r="AH631" s="136" t="s">
        <v>15400</v>
      </c>
      <c r="AI631" s="136" t="s">
        <v>1855</v>
      </c>
      <c r="AJ631" s="136" t="s">
        <v>15401</v>
      </c>
      <c r="AK631" s="136" t="s">
        <v>948</v>
      </c>
      <c r="AL631" s="136" t="s">
        <v>604</v>
      </c>
      <c r="AM631" s="136" t="s">
        <v>15402</v>
      </c>
      <c r="AN631" s="136" t="s">
        <v>941</v>
      </c>
      <c r="AO631" s="136" t="s">
        <v>941</v>
      </c>
      <c r="AP631" s="136" t="s">
        <v>941</v>
      </c>
      <c r="AQ631" s="136" t="s">
        <v>941</v>
      </c>
      <c r="AR631" s="136" t="s">
        <v>941</v>
      </c>
      <c r="AS631" s="136" t="s">
        <v>941</v>
      </c>
      <c r="AT631" s="136" t="s">
        <v>941</v>
      </c>
      <c r="AU631" s="136" t="s">
        <v>941</v>
      </c>
      <c r="AV631" s="136" t="s">
        <v>941</v>
      </c>
      <c r="AW631" s="136" t="s">
        <v>941</v>
      </c>
      <c r="AX631" s="136" t="s">
        <v>941</v>
      </c>
      <c r="AY631" s="136" t="s">
        <v>941</v>
      </c>
      <c r="AZ631" s="136" t="s">
        <v>941</v>
      </c>
      <c r="BA631" s="136" t="s">
        <v>941</v>
      </c>
      <c r="BB631" s="136" t="s">
        <v>941</v>
      </c>
      <c r="BC631" s="136" t="s">
        <v>941</v>
      </c>
      <c r="BD631" s="136" t="s">
        <v>941</v>
      </c>
      <c r="BE631" s="136" t="s">
        <v>941</v>
      </c>
      <c r="BF631" s="136" t="s">
        <v>941</v>
      </c>
      <c r="BG631" s="136" t="s">
        <v>941</v>
      </c>
      <c r="BH631" s="136" t="s">
        <v>941</v>
      </c>
      <c r="BI631" s="136" t="s">
        <v>941</v>
      </c>
      <c r="BJ631" s="136" t="s">
        <v>941</v>
      </c>
      <c r="BK631" s="136" t="s">
        <v>2979</v>
      </c>
      <c r="BL631" s="136" t="s">
        <v>941</v>
      </c>
      <c r="BM631" s="136" t="s">
        <v>941</v>
      </c>
      <c r="BN631" s="136" t="s">
        <v>941</v>
      </c>
      <c r="BO631" s="136" t="s">
        <v>941</v>
      </c>
      <c r="BP631" s="136" t="s">
        <v>941</v>
      </c>
      <c r="BQ631" s="136" t="s">
        <v>941</v>
      </c>
      <c r="BR631" s="136" t="s">
        <v>941</v>
      </c>
      <c r="BS631" s="136" t="s">
        <v>941</v>
      </c>
      <c r="BT631" s="136" t="s">
        <v>941</v>
      </c>
      <c r="BU631" s="136" t="s">
        <v>941</v>
      </c>
      <c r="BV631" s="136" t="s">
        <v>941</v>
      </c>
      <c r="BW631" s="136" t="s">
        <v>941</v>
      </c>
      <c r="BX631" s="136" t="s">
        <v>941</v>
      </c>
      <c r="BY631" s="136" t="s">
        <v>941</v>
      </c>
      <c r="BZ631" s="136" t="s">
        <v>941</v>
      </c>
      <c r="CA631" s="136" t="s">
        <v>941</v>
      </c>
      <c r="CB631" s="136" t="s">
        <v>2979</v>
      </c>
      <c r="CC631" s="136" t="s">
        <v>956</v>
      </c>
      <c r="CD631" s="136" t="s">
        <v>15403</v>
      </c>
      <c r="CE631" s="136" t="s">
        <v>948</v>
      </c>
      <c r="CF631" s="136" t="s">
        <v>941</v>
      </c>
      <c r="CG631" s="136" t="s">
        <v>15403</v>
      </c>
      <c r="CH631" s="136" t="s">
        <v>948</v>
      </c>
      <c r="CI631" s="136" t="s">
        <v>941</v>
      </c>
      <c r="CJ631" s="136" t="s">
        <v>941</v>
      </c>
      <c r="CK631" s="136" t="s">
        <v>941</v>
      </c>
      <c r="CL631" s="136" t="s">
        <v>941</v>
      </c>
      <c r="CM631" s="136" t="s">
        <v>941</v>
      </c>
      <c r="CN631" s="136" t="s">
        <v>948</v>
      </c>
      <c r="CO631" s="136" t="s">
        <v>540</v>
      </c>
      <c r="CP631" s="136" t="s">
        <v>948</v>
      </c>
      <c r="CQ631" s="136" t="s">
        <v>941</v>
      </c>
      <c r="CR631" s="136" t="s">
        <v>941</v>
      </c>
      <c r="CS631" s="136" t="s">
        <v>941</v>
      </c>
      <c r="CT631" s="136" t="s">
        <v>941</v>
      </c>
      <c r="CU631" s="136" t="s">
        <v>941</v>
      </c>
      <c r="CV631" s="136" t="s">
        <v>941</v>
      </c>
      <c r="CW631" s="136" t="s">
        <v>941</v>
      </c>
      <c r="CX631" s="136" t="s">
        <v>941</v>
      </c>
      <c r="CY631" s="136" t="s">
        <v>941</v>
      </c>
      <c r="CZ631" s="136" t="s">
        <v>941</v>
      </c>
      <c r="DA631" s="136" t="s">
        <v>941</v>
      </c>
      <c r="DB631" s="136" t="s">
        <v>941</v>
      </c>
      <c r="DC631" s="136" t="s">
        <v>941</v>
      </c>
      <c r="DD631" s="136" t="s">
        <v>941</v>
      </c>
      <c r="DE631" s="136" t="s">
        <v>941</v>
      </c>
      <c r="DF631" s="136" t="s">
        <v>941</v>
      </c>
      <c r="DG631" s="136" t="s">
        <v>941</v>
      </c>
      <c r="DH631" s="136" t="s">
        <v>941</v>
      </c>
      <c r="DI631" s="136" t="s">
        <v>941</v>
      </c>
      <c r="DJ631" s="136" t="s">
        <v>1692</v>
      </c>
      <c r="DK631" s="137">
        <v>43125.683541666665</v>
      </c>
      <c r="DL631" s="136" t="s">
        <v>1692</v>
      </c>
      <c r="DM631" s="137">
        <v>43125.683541666665</v>
      </c>
      <c r="DN631" s="133">
        <v>42412.52715277778</v>
      </c>
      <c r="DO631" s="132" t="s">
        <v>1111</v>
      </c>
      <c r="DP631" s="133">
        <v>42412.52715277778</v>
      </c>
    </row>
    <row r="632" spans="1:120" ht="72.5" x14ac:dyDescent="0.35">
      <c r="A632" s="135">
        <v>634</v>
      </c>
      <c r="B632" s="136" t="s">
        <v>13815</v>
      </c>
      <c r="C632" s="135">
        <v>376</v>
      </c>
      <c r="D632" s="135" t="b">
        <v>1</v>
      </c>
      <c r="E632" s="136" t="s">
        <v>941</v>
      </c>
      <c r="F632" s="136" t="s">
        <v>15383</v>
      </c>
      <c r="G632" s="136" t="s">
        <v>10778</v>
      </c>
      <c r="H632" s="136" t="s">
        <v>10779</v>
      </c>
      <c r="I632" s="136" t="s">
        <v>14750</v>
      </c>
      <c r="J632" s="136" t="s">
        <v>15383</v>
      </c>
      <c r="K632" s="136" t="s">
        <v>941</v>
      </c>
      <c r="L632" s="136" t="s">
        <v>10779</v>
      </c>
      <c r="M632" s="136" t="s">
        <v>1553</v>
      </c>
      <c r="N632" s="136" t="s">
        <v>10780</v>
      </c>
      <c r="O632" s="136" t="s">
        <v>15404</v>
      </c>
      <c r="P632" s="136" t="s">
        <v>15405</v>
      </c>
      <c r="Q632" s="136" t="s">
        <v>948</v>
      </c>
      <c r="R632" s="136" t="s">
        <v>948</v>
      </c>
      <c r="S632" s="136" t="s">
        <v>15406</v>
      </c>
      <c r="T632" s="136" t="s">
        <v>15407</v>
      </c>
      <c r="U632" s="136" t="s">
        <v>15408</v>
      </c>
      <c r="V632" s="136" t="s">
        <v>10809</v>
      </c>
      <c r="W632" s="136" t="s">
        <v>10810</v>
      </c>
      <c r="X632" s="136" t="s">
        <v>10811</v>
      </c>
      <c r="Y632" s="136" t="s">
        <v>15409</v>
      </c>
      <c r="Z632" s="136" t="s">
        <v>15410</v>
      </c>
      <c r="AA632" s="136" t="s">
        <v>948</v>
      </c>
      <c r="AB632" s="136" t="s">
        <v>15411</v>
      </c>
      <c r="AC632" s="136" t="s">
        <v>948</v>
      </c>
      <c r="AD632" s="136" t="s">
        <v>15411</v>
      </c>
      <c r="AE632" s="136" t="s">
        <v>15412</v>
      </c>
      <c r="AF632" s="136" t="s">
        <v>15413</v>
      </c>
      <c r="AG632" s="136" t="s">
        <v>1957</v>
      </c>
      <c r="AH632" s="136" t="s">
        <v>3929</v>
      </c>
      <c r="AI632" s="136" t="s">
        <v>948</v>
      </c>
      <c r="AJ632" s="136" t="s">
        <v>968</v>
      </c>
      <c r="AK632" s="136" t="s">
        <v>948</v>
      </c>
      <c r="AL632" s="136" t="s">
        <v>604</v>
      </c>
      <c r="AM632" s="136" t="s">
        <v>15414</v>
      </c>
      <c r="AN632" s="136" t="s">
        <v>941</v>
      </c>
      <c r="AO632" s="136" t="s">
        <v>941</v>
      </c>
      <c r="AP632" s="136" t="s">
        <v>941</v>
      </c>
      <c r="AQ632" s="136" t="s">
        <v>941</v>
      </c>
      <c r="AR632" s="136" t="s">
        <v>941</v>
      </c>
      <c r="AS632" s="136" t="s">
        <v>941</v>
      </c>
      <c r="AT632" s="136" t="s">
        <v>941</v>
      </c>
      <c r="AU632" s="136" t="s">
        <v>941</v>
      </c>
      <c r="AV632" s="136" t="s">
        <v>941</v>
      </c>
      <c r="AW632" s="136" t="s">
        <v>941</v>
      </c>
      <c r="AX632" s="136" t="s">
        <v>941</v>
      </c>
      <c r="AY632" s="136" t="s">
        <v>941</v>
      </c>
      <c r="AZ632" s="136" t="s">
        <v>941</v>
      </c>
      <c r="BA632" s="136" t="s">
        <v>941</v>
      </c>
      <c r="BB632" s="136" t="s">
        <v>941</v>
      </c>
      <c r="BC632" s="136" t="s">
        <v>941</v>
      </c>
      <c r="BD632" s="136" t="s">
        <v>941</v>
      </c>
      <c r="BE632" s="136" t="s">
        <v>941</v>
      </c>
      <c r="BF632" s="136" t="s">
        <v>941</v>
      </c>
      <c r="BG632" s="136" t="s">
        <v>941</v>
      </c>
      <c r="BH632" s="136" t="s">
        <v>941</v>
      </c>
      <c r="BI632" s="136" t="s">
        <v>941</v>
      </c>
      <c r="BJ632" s="136" t="s">
        <v>941</v>
      </c>
      <c r="BK632" s="136" t="s">
        <v>941</v>
      </c>
      <c r="BL632" s="136" t="s">
        <v>941</v>
      </c>
      <c r="BM632" s="136" t="s">
        <v>941</v>
      </c>
      <c r="BN632" s="136" t="s">
        <v>941</v>
      </c>
      <c r="BO632" s="136" t="s">
        <v>941</v>
      </c>
      <c r="BP632" s="136" t="s">
        <v>941</v>
      </c>
      <c r="BQ632" s="136" t="s">
        <v>941</v>
      </c>
      <c r="BR632" s="136" t="s">
        <v>941</v>
      </c>
      <c r="BS632" s="136" t="s">
        <v>941</v>
      </c>
      <c r="BT632" s="136" t="s">
        <v>941</v>
      </c>
      <c r="BU632" s="136" t="s">
        <v>941</v>
      </c>
      <c r="BV632" s="136" t="s">
        <v>941</v>
      </c>
      <c r="BW632" s="136" t="s">
        <v>941</v>
      </c>
      <c r="BX632" s="136" t="s">
        <v>941</v>
      </c>
      <c r="BY632" s="136" t="s">
        <v>941</v>
      </c>
      <c r="BZ632" s="136" t="s">
        <v>941</v>
      </c>
      <c r="CA632" s="136" t="s">
        <v>941</v>
      </c>
      <c r="CB632" s="136" t="s">
        <v>948</v>
      </c>
      <c r="CC632" s="136" t="s">
        <v>948</v>
      </c>
      <c r="CD632" s="136" t="s">
        <v>941</v>
      </c>
      <c r="CE632" s="136" t="s">
        <v>948</v>
      </c>
      <c r="CF632" s="136" t="s">
        <v>941</v>
      </c>
      <c r="CG632" s="136" t="s">
        <v>948</v>
      </c>
      <c r="CH632" s="136" t="s">
        <v>948</v>
      </c>
      <c r="CI632" s="136" t="s">
        <v>941</v>
      </c>
      <c r="CJ632" s="136" t="s">
        <v>941</v>
      </c>
      <c r="CK632" s="136" t="s">
        <v>941</v>
      </c>
      <c r="CL632" s="136" t="s">
        <v>941</v>
      </c>
      <c r="CM632" s="136" t="s">
        <v>941</v>
      </c>
      <c r="CN632" s="136" t="s">
        <v>948</v>
      </c>
      <c r="CO632" s="136" t="s">
        <v>540</v>
      </c>
      <c r="CP632" s="136" t="s">
        <v>948</v>
      </c>
      <c r="CQ632" s="136" t="s">
        <v>941</v>
      </c>
      <c r="CR632" s="136" t="s">
        <v>941</v>
      </c>
      <c r="CS632" s="136" t="s">
        <v>941</v>
      </c>
      <c r="CT632" s="136" t="s">
        <v>941</v>
      </c>
      <c r="CU632" s="136" t="s">
        <v>941</v>
      </c>
      <c r="CV632" s="136" t="s">
        <v>941</v>
      </c>
      <c r="CW632" s="136" t="s">
        <v>941</v>
      </c>
      <c r="CX632" s="136" t="s">
        <v>941</v>
      </c>
      <c r="CY632" s="136" t="s">
        <v>941</v>
      </c>
      <c r="CZ632" s="136" t="s">
        <v>941</v>
      </c>
      <c r="DA632" s="136" t="s">
        <v>941</v>
      </c>
      <c r="DB632" s="136" t="s">
        <v>941</v>
      </c>
      <c r="DC632" s="136" t="s">
        <v>941</v>
      </c>
      <c r="DD632" s="136" t="s">
        <v>941</v>
      </c>
      <c r="DE632" s="136" t="s">
        <v>941</v>
      </c>
      <c r="DF632" s="136" t="s">
        <v>941</v>
      </c>
      <c r="DG632" s="136" t="s">
        <v>941</v>
      </c>
      <c r="DH632" s="136" t="s">
        <v>941</v>
      </c>
      <c r="DI632" s="136" t="s">
        <v>941</v>
      </c>
      <c r="DJ632" s="136" t="s">
        <v>1692</v>
      </c>
      <c r="DK632" s="137">
        <v>43125.686226851853</v>
      </c>
      <c r="DL632" s="136" t="s">
        <v>1692</v>
      </c>
      <c r="DM632" s="137">
        <v>43125.686226851853</v>
      </c>
      <c r="DN632" s="133">
        <v>42412.52716435185</v>
      </c>
      <c r="DO632" s="132" t="s">
        <v>1111</v>
      </c>
      <c r="DP632" s="133">
        <v>42412.52716435185</v>
      </c>
    </row>
    <row r="633" spans="1:120" ht="72.5" x14ac:dyDescent="0.35">
      <c r="A633" s="135">
        <v>635</v>
      </c>
      <c r="B633" s="136" t="s">
        <v>13815</v>
      </c>
      <c r="C633" s="135">
        <v>377</v>
      </c>
      <c r="D633" s="135" t="b">
        <v>1</v>
      </c>
      <c r="E633" s="136" t="s">
        <v>941</v>
      </c>
      <c r="F633" s="136" t="s">
        <v>15383</v>
      </c>
      <c r="G633" s="136" t="s">
        <v>10778</v>
      </c>
      <c r="H633" s="136" t="s">
        <v>10779</v>
      </c>
      <c r="I633" s="136" t="s">
        <v>14750</v>
      </c>
      <c r="J633" s="136" t="s">
        <v>15383</v>
      </c>
      <c r="K633" s="136" t="s">
        <v>941</v>
      </c>
      <c r="L633" s="136" t="s">
        <v>10779</v>
      </c>
      <c r="M633" s="136" t="s">
        <v>1553</v>
      </c>
      <c r="N633" s="136" t="s">
        <v>10780</v>
      </c>
      <c r="O633" s="136" t="s">
        <v>15415</v>
      </c>
      <c r="P633" s="136" t="s">
        <v>15416</v>
      </c>
      <c r="Q633" s="136" t="s">
        <v>948</v>
      </c>
      <c r="R633" s="136" t="s">
        <v>948</v>
      </c>
      <c r="S633" s="136" t="s">
        <v>15417</v>
      </c>
      <c r="T633" s="136" t="s">
        <v>15418</v>
      </c>
      <c r="U633" s="136" t="s">
        <v>15419</v>
      </c>
      <c r="V633" s="136" t="s">
        <v>10823</v>
      </c>
      <c r="W633" s="136" t="s">
        <v>10824</v>
      </c>
      <c r="X633" s="136" t="s">
        <v>10825</v>
      </c>
      <c r="Y633" s="136" t="s">
        <v>15420</v>
      </c>
      <c r="Z633" s="136" t="s">
        <v>15421</v>
      </c>
      <c r="AA633" s="136" t="s">
        <v>948</v>
      </c>
      <c r="AB633" s="136" t="s">
        <v>15422</v>
      </c>
      <c r="AC633" s="136" t="s">
        <v>948</v>
      </c>
      <c r="AD633" s="136" t="s">
        <v>15422</v>
      </c>
      <c r="AE633" s="136" t="s">
        <v>15423</v>
      </c>
      <c r="AF633" s="136" t="s">
        <v>15424</v>
      </c>
      <c r="AG633" s="136" t="s">
        <v>1554</v>
      </c>
      <c r="AH633" s="136" t="s">
        <v>15425</v>
      </c>
      <c r="AI633" s="136" t="s">
        <v>1877</v>
      </c>
      <c r="AJ633" s="136" t="s">
        <v>1386</v>
      </c>
      <c r="AK633" s="136" t="s">
        <v>948</v>
      </c>
      <c r="AL633" s="136" t="s">
        <v>604</v>
      </c>
      <c r="AM633" s="136" t="s">
        <v>15426</v>
      </c>
      <c r="AN633" s="136" t="s">
        <v>941</v>
      </c>
      <c r="AO633" s="136" t="s">
        <v>941</v>
      </c>
      <c r="AP633" s="136" t="s">
        <v>941</v>
      </c>
      <c r="AQ633" s="136" t="s">
        <v>941</v>
      </c>
      <c r="AR633" s="136" t="s">
        <v>941</v>
      </c>
      <c r="AS633" s="136" t="s">
        <v>941</v>
      </c>
      <c r="AT633" s="136" t="s">
        <v>941</v>
      </c>
      <c r="AU633" s="136" t="s">
        <v>941</v>
      </c>
      <c r="AV633" s="136" t="s">
        <v>941</v>
      </c>
      <c r="AW633" s="136" t="s">
        <v>941</v>
      </c>
      <c r="AX633" s="136" t="s">
        <v>941</v>
      </c>
      <c r="AY633" s="136" t="s">
        <v>941</v>
      </c>
      <c r="AZ633" s="136" t="s">
        <v>941</v>
      </c>
      <c r="BA633" s="136" t="s">
        <v>941</v>
      </c>
      <c r="BB633" s="136" t="s">
        <v>941</v>
      </c>
      <c r="BC633" s="136" t="s">
        <v>941</v>
      </c>
      <c r="BD633" s="136" t="s">
        <v>941</v>
      </c>
      <c r="BE633" s="136" t="s">
        <v>941</v>
      </c>
      <c r="BF633" s="136" t="s">
        <v>941</v>
      </c>
      <c r="BG633" s="136" t="s">
        <v>941</v>
      </c>
      <c r="BH633" s="136" t="s">
        <v>941</v>
      </c>
      <c r="BI633" s="136" t="s">
        <v>941</v>
      </c>
      <c r="BJ633" s="136" t="s">
        <v>941</v>
      </c>
      <c r="BK633" s="136" t="s">
        <v>941</v>
      </c>
      <c r="BL633" s="136" t="s">
        <v>941</v>
      </c>
      <c r="BM633" s="136" t="s">
        <v>941</v>
      </c>
      <c r="BN633" s="136" t="s">
        <v>941</v>
      </c>
      <c r="BO633" s="136" t="s">
        <v>941</v>
      </c>
      <c r="BP633" s="136" t="s">
        <v>941</v>
      </c>
      <c r="BQ633" s="136" t="s">
        <v>941</v>
      </c>
      <c r="BR633" s="136" t="s">
        <v>941</v>
      </c>
      <c r="BS633" s="136" t="s">
        <v>941</v>
      </c>
      <c r="BT633" s="136" t="s">
        <v>941</v>
      </c>
      <c r="BU633" s="136" t="s">
        <v>941</v>
      </c>
      <c r="BV633" s="136" t="s">
        <v>941</v>
      </c>
      <c r="BW633" s="136" t="s">
        <v>941</v>
      </c>
      <c r="BX633" s="136" t="s">
        <v>941</v>
      </c>
      <c r="BY633" s="136" t="s">
        <v>941</v>
      </c>
      <c r="BZ633" s="136" t="s">
        <v>941</v>
      </c>
      <c r="CA633" s="136" t="s">
        <v>941</v>
      </c>
      <c r="CB633" s="136" t="s">
        <v>948</v>
      </c>
      <c r="CC633" s="136" t="s">
        <v>948</v>
      </c>
      <c r="CD633" s="136" t="s">
        <v>941</v>
      </c>
      <c r="CE633" s="136" t="s">
        <v>948</v>
      </c>
      <c r="CF633" s="136" t="s">
        <v>941</v>
      </c>
      <c r="CG633" s="136" t="s">
        <v>948</v>
      </c>
      <c r="CH633" s="136" t="s">
        <v>948</v>
      </c>
      <c r="CI633" s="136" t="s">
        <v>941</v>
      </c>
      <c r="CJ633" s="136" t="s">
        <v>941</v>
      </c>
      <c r="CK633" s="136" t="s">
        <v>941</v>
      </c>
      <c r="CL633" s="136" t="s">
        <v>941</v>
      </c>
      <c r="CM633" s="136" t="s">
        <v>941</v>
      </c>
      <c r="CN633" s="136" t="s">
        <v>948</v>
      </c>
      <c r="CO633" s="136" t="s">
        <v>540</v>
      </c>
      <c r="CP633" s="136" t="s">
        <v>948</v>
      </c>
      <c r="CQ633" s="136" t="s">
        <v>941</v>
      </c>
      <c r="CR633" s="136" t="s">
        <v>941</v>
      </c>
      <c r="CS633" s="136" t="s">
        <v>941</v>
      </c>
      <c r="CT633" s="136" t="s">
        <v>941</v>
      </c>
      <c r="CU633" s="136" t="s">
        <v>941</v>
      </c>
      <c r="CV633" s="136" t="s">
        <v>941</v>
      </c>
      <c r="CW633" s="136" t="s">
        <v>941</v>
      </c>
      <c r="CX633" s="136" t="s">
        <v>941</v>
      </c>
      <c r="CY633" s="136" t="s">
        <v>941</v>
      </c>
      <c r="CZ633" s="136" t="s">
        <v>941</v>
      </c>
      <c r="DA633" s="136" t="s">
        <v>941</v>
      </c>
      <c r="DB633" s="136" t="s">
        <v>941</v>
      </c>
      <c r="DC633" s="136" t="s">
        <v>941</v>
      </c>
      <c r="DD633" s="136" t="s">
        <v>941</v>
      </c>
      <c r="DE633" s="136" t="s">
        <v>941</v>
      </c>
      <c r="DF633" s="136" t="s">
        <v>941</v>
      </c>
      <c r="DG633" s="136" t="s">
        <v>941</v>
      </c>
      <c r="DH633" s="136" t="s">
        <v>941</v>
      </c>
      <c r="DI633" s="136" t="s">
        <v>941</v>
      </c>
      <c r="DJ633" s="136" t="s">
        <v>1692</v>
      </c>
      <c r="DK633" s="137">
        <v>43125.688136574077</v>
      </c>
      <c r="DL633" s="136" t="s">
        <v>1692</v>
      </c>
      <c r="DM633" s="137">
        <v>43125.688136574077</v>
      </c>
      <c r="DN633" s="133">
        <v>42412.527187500003</v>
      </c>
      <c r="DO633" s="132" t="s">
        <v>1111</v>
      </c>
      <c r="DP633" s="133">
        <v>42412.527187500003</v>
      </c>
    </row>
    <row r="634" spans="1:120" ht="43.5" x14ac:dyDescent="0.35">
      <c r="A634" s="135">
        <v>636</v>
      </c>
      <c r="B634" s="136" t="s">
        <v>13815</v>
      </c>
      <c r="C634" s="135">
        <v>207</v>
      </c>
      <c r="D634" s="135" t="b">
        <v>1</v>
      </c>
      <c r="E634" s="136" t="s">
        <v>1196</v>
      </c>
      <c r="F634" s="136" t="s">
        <v>15427</v>
      </c>
      <c r="G634" s="136" t="s">
        <v>1148</v>
      </c>
      <c r="H634" s="136" t="s">
        <v>15428</v>
      </c>
      <c r="I634" s="136" t="s">
        <v>941</v>
      </c>
      <c r="J634" s="136" t="s">
        <v>15429</v>
      </c>
      <c r="K634" s="136" t="s">
        <v>941</v>
      </c>
      <c r="L634" s="136" t="s">
        <v>3925</v>
      </c>
      <c r="M634" s="136" t="s">
        <v>941</v>
      </c>
      <c r="N634" s="136" t="s">
        <v>941</v>
      </c>
      <c r="O634" s="136" t="s">
        <v>15430</v>
      </c>
      <c r="P634" s="136" t="s">
        <v>15431</v>
      </c>
      <c r="Q634" s="136" t="s">
        <v>948</v>
      </c>
      <c r="R634" s="136" t="s">
        <v>948</v>
      </c>
      <c r="S634" s="136" t="s">
        <v>15432</v>
      </c>
      <c r="T634" s="136" t="s">
        <v>15433</v>
      </c>
      <c r="U634" s="136" t="s">
        <v>15434</v>
      </c>
      <c r="V634" s="136" t="s">
        <v>15435</v>
      </c>
      <c r="W634" s="136" t="s">
        <v>15436</v>
      </c>
      <c r="X634" s="136" t="s">
        <v>15437</v>
      </c>
      <c r="Y634" s="136" t="s">
        <v>15438</v>
      </c>
      <c r="Z634" s="136" t="s">
        <v>15439</v>
      </c>
      <c r="AA634" s="136" t="s">
        <v>15440</v>
      </c>
      <c r="AB634" s="136" t="s">
        <v>15441</v>
      </c>
      <c r="AC634" s="136" t="s">
        <v>15442</v>
      </c>
      <c r="AD634" s="136" t="s">
        <v>15443</v>
      </c>
      <c r="AE634" s="136" t="s">
        <v>15444</v>
      </c>
      <c r="AF634" s="136" t="s">
        <v>15445</v>
      </c>
      <c r="AG634" s="136" t="s">
        <v>1481</v>
      </c>
      <c r="AH634" s="136" t="s">
        <v>15446</v>
      </c>
      <c r="AI634" s="136" t="s">
        <v>15447</v>
      </c>
      <c r="AJ634" s="136" t="s">
        <v>2516</v>
      </c>
      <c r="AK634" s="136" t="s">
        <v>14811</v>
      </c>
      <c r="AL634" s="136" t="s">
        <v>941</v>
      </c>
      <c r="AM634" s="136" t="s">
        <v>15448</v>
      </c>
      <c r="AN634" s="136" t="s">
        <v>941</v>
      </c>
      <c r="AO634" s="136" t="s">
        <v>941</v>
      </c>
      <c r="AP634" s="136" t="s">
        <v>941</v>
      </c>
      <c r="AQ634" s="136" t="s">
        <v>941</v>
      </c>
      <c r="AR634" s="136" t="s">
        <v>941</v>
      </c>
      <c r="AS634" s="136" t="s">
        <v>941</v>
      </c>
      <c r="AT634" s="136" t="s">
        <v>941</v>
      </c>
      <c r="AU634" s="136" t="s">
        <v>941</v>
      </c>
      <c r="AV634" s="136" t="s">
        <v>941</v>
      </c>
      <c r="AW634" s="136" t="s">
        <v>941</v>
      </c>
      <c r="AX634" s="136" t="s">
        <v>941</v>
      </c>
      <c r="AY634" s="136" t="s">
        <v>941</v>
      </c>
      <c r="AZ634" s="136" t="s">
        <v>941</v>
      </c>
      <c r="BA634" s="136" t="s">
        <v>941</v>
      </c>
      <c r="BB634" s="136" t="s">
        <v>941</v>
      </c>
      <c r="BC634" s="136" t="s">
        <v>941</v>
      </c>
      <c r="BD634" s="136" t="s">
        <v>941</v>
      </c>
      <c r="BE634" s="136" t="s">
        <v>941</v>
      </c>
      <c r="BF634" s="136" t="s">
        <v>941</v>
      </c>
      <c r="BG634" s="136" t="s">
        <v>941</v>
      </c>
      <c r="BH634" s="136" t="s">
        <v>941</v>
      </c>
      <c r="BI634" s="136" t="s">
        <v>941</v>
      </c>
      <c r="BJ634" s="136" t="s">
        <v>941</v>
      </c>
      <c r="BK634" s="136" t="s">
        <v>1590</v>
      </c>
      <c r="BL634" s="136" t="s">
        <v>941</v>
      </c>
      <c r="BM634" s="136" t="s">
        <v>941</v>
      </c>
      <c r="BN634" s="136" t="s">
        <v>941</v>
      </c>
      <c r="BO634" s="136" t="s">
        <v>941</v>
      </c>
      <c r="BP634" s="136" t="s">
        <v>3341</v>
      </c>
      <c r="BQ634" s="136" t="s">
        <v>941</v>
      </c>
      <c r="BR634" s="136" t="s">
        <v>941</v>
      </c>
      <c r="BS634" s="136" t="s">
        <v>941</v>
      </c>
      <c r="BT634" s="136" t="s">
        <v>941</v>
      </c>
      <c r="BU634" s="136" t="s">
        <v>941</v>
      </c>
      <c r="BV634" s="136" t="s">
        <v>941</v>
      </c>
      <c r="BW634" s="136" t="s">
        <v>941</v>
      </c>
      <c r="BX634" s="136" t="s">
        <v>941</v>
      </c>
      <c r="BY634" s="136" t="s">
        <v>941</v>
      </c>
      <c r="BZ634" s="136" t="s">
        <v>941</v>
      </c>
      <c r="CA634" s="136" t="s">
        <v>941</v>
      </c>
      <c r="CB634" s="136" t="s">
        <v>1786</v>
      </c>
      <c r="CC634" s="136" t="s">
        <v>948</v>
      </c>
      <c r="CD634" s="136" t="s">
        <v>941</v>
      </c>
      <c r="CE634" s="136" t="s">
        <v>948</v>
      </c>
      <c r="CF634" s="136" t="s">
        <v>941</v>
      </c>
      <c r="CG634" s="136" t="s">
        <v>948</v>
      </c>
      <c r="CH634" s="136" t="s">
        <v>948</v>
      </c>
      <c r="CI634" s="136" t="s">
        <v>941</v>
      </c>
      <c r="CJ634" s="136" t="s">
        <v>941</v>
      </c>
      <c r="CK634" s="136" t="s">
        <v>941</v>
      </c>
      <c r="CL634" s="136" t="s">
        <v>941</v>
      </c>
      <c r="CM634" s="136" t="s">
        <v>941</v>
      </c>
      <c r="CN634" s="136" t="s">
        <v>948</v>
      </c>
      <c r="CO634" s="136" t="s">
        <v>540</v>
      </c>
      <c r="CP634" s="136" t="s">
        <v>948</v>
      </c>
      <c r="CQ634" s="136" t="s">
        <v>941</v>
      </c>
      <c r="CR634" s="136" t="s">
        <v>941</v>
      </c>
      <c r="CS634" s="136" t="s">
        <v>941</v>
      </c>
      <c r="CT634" s="136" t="s">
        <v>941</v>
      </c>
      <c r="CU634" s="136" t="s">
        <v>941</v>
      </c>
      <c r="CV634" s="136" t="s">
        <v>941</v>
      </c>
      <c r="CW634" s="136" t="s">
        <v>941</v>
      </c>
      <c r="CX634" s="136" t="s">
        <v>941</v>
      </c>
      <c r="CY634" s="136" t="s">
        <v>941</v>
      </c>
      <c r="CZ634" s="136" t="s">
        <v>941</v>
      </c>
      <c r="DA634" s="136" t="s">
        <v>941</v>
      </c>
      <c r="DB634" s="136" t="s">
        <v>941</v>
      </c>
      <c r="DC634" s="136" t="s">
        <v>941</v>
      </c>
      <c r="DD634" s="136" t="s">
        <v>941</v>
      </c>
      <c r="DE634" s="136" t="s">
        <v>941</v>
      </c>
      <c r="DF634" s="136" t="s">
        <v>941</v>
      </c>
      <c r="DG634" s="136" t="s">
        <v>941</v>
      </c>
      <c r="DH634" s="136" t="s">
        <v>941</v>
      </c>
      <c r="DI634" s="136" t="s">
        <v>941</v>
      </c>
      <c r="DJ634" s="136" t="s">
        <v>1353</v>
      </c>
      <c r="DK634" s="137">
        <v>43125.692604166667</v>
      </c>
      <c r="DL634" s="136" t="s">
        <v>1353</v>
      </c>
      <c r="DM634" s="137">
        <v>43125.693738425929</v>
      </c>
      <c r="DN634" s="133">
        <v>42412.527222222219</v>
      </c>
      <c r="DO634" s="132" t="s">
        <v>1111</v>
      </c>
      <c r="DP634" s="133">
        <v>42412.527222222219</v>
      </c>
    </row>
    <row r="635" spans="1:120" ht="58" x14ac:dyDescent="0.35">
      <c r="A635" s="135">
        <v>637</v>
      </c>
      <c r="B635" s="136" t="s">
        <v>13815</v>
      </c>
      <c r="C635" s="135">
        <v>463</v>
      </c>
      <c r="D635" s="135" t="b">
        <v>1</v>
      </c>
      <c r="E635" s="136" t="s">
        <v>1196</v>
      </c>
      <c r="F635" s="136" t="s">
        <v>3820</v>
      </c>
      <c r="G635" s="136" t="s">
        <v>1135</v>
      </c>
      <c r="H635" s="136" t="s">
        <v>1982</v>
      </c>
      <c r="I635" s="136" t="s">
        <v>941</v>
      </c>
      <c r="J635" s="136" t="s">
        <v>1983</v>
      </c>
      <c r="K635" s="136" t="s">
        <v>941</v>
      </c>
      <c r="L635" s="136" t="s">
        <v>1982</v>
      </c>
      <c r="M635" s="136" t="s">
        <v>1984</v>
      </c>
      <c r="N635" s="136" t="s">
        <v>1985</v>
      </c>
      <c r="O635" s="136" t="s">
        <v>15449</v>
      </c>
      <c r="P635" s="136" t="s">
        <v>15450</v>
      </c>
      <c r="Q635" s="136" t="s">
        <v>948</v>
      </c>
      <c r="R635" s="136" t="s">
        <v>948</v>
      </c>
      <c r="S635" s="136" t="s">
        <v>15451</v>
      </c>
      <c r="T635" s="136" t="s">
        <v>15452</v>
      </c>
      <c r="U635" s="136" t="s">
        <v>15453</v>
      </c>
      <c r="V635" s="136" t="s">
        <v>948</v>
      </c>
      <c r="W635" s="136" t="s">
        <v>948</v>
      </c>
      <c r="X635" s="136" t="s">
        <v>948</v>
      </c>
      <c r="Y635" s="136" t="s">
        <v>15454</v>
      </c>
      <c r="Z635" s="136" t="s">
        <v>948</v>
      </c>
      <c r="AA635" s="136" t="s">
        <v>15455</v>
      </c>
      <c r="AB635" s="136" t="s">
        <v>15456</v>
      </c>
      <c r="AC635" s="136" t="s">
        <v>11242</v>
      </c>
      <c r="AD635" s="136" t="s">
        <v>15457</v>
      </c>
      <c r="AE635" s="136" t="s">
        <v>15458</v>
      </c>
      <c r="AF635" s="136" t="s">
        <v>15459</v>
      </c>
      <c r="AG635" s="136" t="s">
        <v>987</v>
      </c>
      <c r="AH635" s="136" t="s">
        <v>15460</v>
      </c>
      <c r="AI635" s="136" t="s">
        <v>948</v>
      </c>
      <c r="AJ635" s="136" t="s">
        <v>949</v>
      </c>
      <c r="AK635" s="136" t="s">
        <v>948</v>
      </c>
      <c r="AL635" s="136" t="s">
        <v>941</v>
      </c>
      <c r="AM635" s="136" t="s">
        <v>15461</v>
      </c>
      <c r="AN635" s="136" t="s">
        <v>941</v>
      </c>
      <c r="AO635" s="136" t="s">
        <v>941</v>
      </c>
      <c r="AP635" s="136" t="s">
        <v>941</v>
      </c>
      <c r="AQ635" s="136" t="s">
        <v>941</v>
      </c>
      <c r="AR635" s="136" t="s">
        <v>941</v>
      </c>
      <c r="AS635" s="136" t="s">
        <v>941</v>
      </c>
      <c r="AT635" s="136" t="s">
        <v>941</v>
      </c>
      <c r="AU635" s="136" t="s">
        <v>941</v>
      </c>
      <c r="AV635" s="136" t="s">
        <v>941</v>
      </c>
      <c r="AW635" s="136" t="s">
        <v>941</v>
      </c>
      <c r="AX635" s="136" t="s">
        <v>941</v>
      </c>
      <c r="AY635" s="136" t="s">
        <v>941</v>
      </c>
      <c r="AZ635" s="136" t="s">
        <v>941</v>
      </c>
      <c r="BA635" s="136" t="s">
        <v>941</v>
      </c>
      <c r="BB635" s="136" t="s">
        <v>941</v>
      </c>
      <c r="BC635" s="136" t="s">
        <v>941</v>
      </c>
      <c r="BD635" s="136" t="s">
        <v>941</v>
      </c>
      <c r="BE635" s="136" t="s">
        <v>941</v>
      </c>
      <c r="BF635" s="136" t="s">
        <v>941</v>
      </c>
      <c r="BG635" s="136" t="s">
        <v>941</v>
      </c>
      <c r="BH635" s="136" t="s">
        <v>941</v>
      </c>
      <c r="BI635" s="136" t="s">
        <v>941</v>
      </c>
      <c r="BJ635" s="136" t="s">
        <v>941</v>
      </c>
      <c r="BK635" s="136" t="s">
        <v>948</v>
      </c>
      <c r="BL635" s="136" t="s">
        <v>948</v>
      </c>
      <c r="BM635" s="136" t="s">
        <v>948</v>
      </c>
      <c r="BN635" s="136" t="s">
        <v>948</v>
      </c>
      <c r="BO635" s="136" t="s">
        <v>948</v>
      </c>
      <c r="BP635" s="136" t="s">
        <v>948</v>
      </c>
      <c r="BQ635" s="136" t="s">
        <v>948</v>
      </c>
      <c r="BR635" s="136" t="s">
        <v>941</v>
      </c>
      <c r="BS635" s="136" t="s">
        <v>948</v>
      </c>
      <c r="BT635" s="136" t="s">
        <v>941</v>
      </c>
      <c r="BU635" s="136" t="s">
        <v>948</v>
      </c>
      <c r="BV635" s="136" t="s">
        <v>941</v>
      </c>
      <c r="BW635" s="136" t="s">
        <v>948</v>
      </c>
      <c r="BX635" s="136" t="s">
        <v>941</v>
      </c>
      <c r="BY635" s="136" t="s">
        <v>948</v>
      </c>
      <c r="BZ635" s="136" t="s">
        <v>941</v>
      </c>
      <c r="CA635" s="136" t="s">
        <v>948</v>
      </c>
      <c r="CB635" s="136" t="s">
        <v>948</v>
      </c>
      <c r="CC635" s="136" t="s">
        <v>948</v>
      </c>
      <c r="CD635" s="136" t="s">
        <v>941</v>
      </c>
      <c r="CE635" s="136" t="s">
        <v>948</v>
      </c>
      <c r="CF635" s="136" t="s">
        <v>941</v>
      </c>
      <c r="CG635" s="136" t="s">
        <v>948</v>
      </c>
      <c r="CH635" s="136" t="s">
        <v>948</v>
      </c>
      <c r="CI635" s="136" t="s">
        <v>948</v>
      </c>
      <c r="CJ635" s="136" t="s">
        <v>948</v>
      </c>
      <c r="CK635" s="136" t="s">
        <v>948</v>
      </c>
      <c r="CL635" s="136" t="s">
        <v>948</v>
      </c>
      <c r="CM635" s="136" t="s">
        <v>948</v>
      </c>
      <c r="CN635" s="136" t="s">
        <v>948</v>
      </c>
      <c r="CO635" s="136" t="s">
        <v>540</v>
      </c>
      <c r="CP635" s="136" t="s">
        <v>948</v>
      </c>
      <c r="CQ635" s="136" t="s">
        <v>941</v>
      </c>
      <c r="CR635" s="136" t="s">
        <v>941</v>
      </c>
      <c r="CS635" s="136" t="s">
        <v>941</v>
      </c>
      <c r="CT635" s="136" t="s">
        <v>941</v>
      </c>
      <c r="CU635" s="136" t="s">
        <v>941</v>
      </c>
      <c r="CV635" s="136" t="s">
        <v>941</v>
      </c>
      <c r="CW635" s="136" t="s">
        <v>941</v>
      </c>
      <c r="CX635" s="136" t="s">
        <v>941</v>
      </c>
      <c r="CY635" s="136" t="s">
        <v>941</v>
      </c>
      <c r="CZ635" s="136" t="s">
        <v>941</v>
      </c>
      <c r="DA635" s="136" t="s">
        <v>941</v>
      </c>
      <c r="DB635" s="136" t="s">
        <v>941</v>
      </c>
      <c r="DC635" s="136" t="s">
        <v>941</v>
      </c>
      <c r="DD635" s="136" t="s">
        <v>941</v>
      </c>
      <c r="DE635" s="136" t="s">
        <v>941</v>
      </c>
      <c r="DF635" s="136" t="s">
        <v>941</v>
      </c>
      <c r="DG635" s="136" t="s">
        <v>941</v>
      </c>
      <c r="DH635" s="136" t="s">
        <v>941</v>
      </c>
      <c r="DI635" s="136" t="s">
        <v>941</v>
      </c>
      <c r="DJ635" s="136" t="s">
        <v>1692</v>
      </c>
      <c r="DK635" s="137">
        <v>43125.700138888889</v>
      </c>
      <c r="DL635" s="136" t="s">
        <v>1692</v>
      </c>
      <c r="DM635" s="137">
        <v>43125.700138888889</v>
      </c>
      <c r="DN635" s="133">
        <v>42412.527245370373</v>
      </c>
      <c r="DO635" s="132" t="s">
        <v>1692</v>
      </c>
      <c r="DP635" s="133">
        <v>42445.484479166669</v>
      </c>
    </row>
    <row r="636" spans="1:120" ht="58" x14ac:dyDescent="0.35">
      <c r="A636" s="135">
        <v>638</v>
      </c>
      <c r="B636" s="136" t="s">
        <v>13815</v>
      </c>
      <c r="C636" s="135">
        <v>498</v>
      </c>
      <c r="D636" s="135" t="b">
        <v>1</v>
      </c>
      <c r="E636" s="136" t="s">
        <v>941</v>
      </c>
      <c r="F636" s="136" t="s">
        <v>3676</v>
      </c>
      <c r="G636" s="136" t="s">
        <v>981</v>
      </c>
      <c r="H636" s="136" t="s">
        <v>3677</v>
      </c>
      <c r="I636" s="136" t="s">
        <v>14768</v>
      </c>
      <c r="J636" s="136" t="s">
        <v>3678</v>
      </c>
      <c r="K636" s="136" t="s">
        <v>941</v>
      </c>
      <c r="L636" s="136" t="s">
        <v>15462</v>
      </c>
      <c r="M636" s="136" t="s">
        <v>15463</v>
      </c>
      <c r="N636" s="136" t="s">
        <v>3680</v>
      </c>
      <c r="O636" s="136" t="s">
        <v>15464</v>
      </c>
      <c r="P636" s="136" t="s">
        <v>15465</v>
      </c>
      <c r="Q636" s="136" t="s">
        <v>948</v>
      </c>
      <c r="R636" s="136" t="s">
        <v>948</v>
      </c>
      <c r="S636" s="136" t="s">
        <v>15466</v>
      </c>
      <c r="T636" s="136" t="s">
        <v>15467</v>
      </c>
      <c r="U636" s="136" t="s">
        <v>15468</v>
      </c>
      <c r="V636" s="136" t="s">
        <v>15469</v>
      </c>
      <c r="W636" s="136" t="s">
        <v>15470</v>
      </c>
      <c r="X636" s="136" t="s">
        <v>15471</v>
      </c>
      <c r="Y636" s="136" t="s">
        <v>15472</v>
      </c>
      <c r="Z636" s="136" t="s">
        <v>15473</v>
      </c>
      <c r="AA636" s="136" t="s">
        <v>948</v>
      </c>
      <c r="AB636" s="136" t="s">
        <v>15474</v>
      </c>
      <c r="AC636" s="136" t="s">
        <v>15475</v>
      </c>
      <c r="AD636" s="136" t="s">
        <v>15476</v>
      </c>
      <c r="AE636" s="136" t="s">
        <v>15477</v>
      </c>
      <c r="AF636" s="136" t="s">
        <v>15478</v>
      </c>
      <c r="AG636" s="136" t="s">
        <v>3191</v>
      </c>
      <c r="AH636" s="136" t="s">
        <v>15479</v>
      </c>
      <c r="AI636" s="136" t="s">
        <v>15480</v>
      </c>
      <c r="AJ636" s="136" t="s">
        <v>1018</v>
      </c>
      <c r="AK636" s="136" t="s">
        <v>948</v>
      </c>
      <c r="AL636" s="136" t="s">
        <v>941</v>
      </c>
      <c r="AM636" s="136" t="s">
        <v>15481</v>
      </c>
      <c r="AN636" s="136" t="s">
        <v>941</v>
      </c>
      <c r="AO636" s="136" t="s">
        <v>941</v>
      </c>
      <c r="AP636" s="136" t="s">
        <v>941</v>
      </c>
      <c r="AQ636" s="136" t="s">
        <v>941</v>
      </c>
      <c r="AR636" s="136" t="s">
        <v>941</v>
      </c>
      <c r="AS636" s="136" t="s">
        <v>941</v>
      </c>
      <c r="AT636" s="136" t="s">
        <v>941</v>
      </c>
      <c r="AU636" s="136" t="s">
        <v>941</v>
      </c>
      <c r="AV636" s="136" t="s">
        <v>941</v>
      </c>
      <c r="AW636" s="136" t="s">
        <v>941</v>
      </c>
      <c r="AX636" s="136" t="s">
        <v>941</v>
      </c>
      <c r="AY636" s="136" t="s">
        <v>941</v>
      </c>
      <c r="AZ636" s="136" t="s">
        <v>941</v>
      </c>
      <c r="BA636" s="136" t="s">
        <v>941</v>
      </c>
      <c r="BB636" s="136" t="s">
        <v>941</v>
      </c>
      <c r="BC636" s="136" t="s">
        <v>941</v>
      </c>
      <c r="BD636" s="136" t="s">
        <v>941</v>
      </c>
      <c r="BE636" s="136" t="s">
        <v>941</v>
      </c>
      <c r="BF636" s="136" t="s">
        <v>941</v>
      </c>
      <c r="BG636" s="136" t="s">
        <v>941</v>
      </c>
      <c r="BH636" s="136" t="s">
        <v>941</v>
      </c>
      <c r="BI636" s="136" t="s">
        <v>941</v>
      </c>
      <c r="BJ636" s="136" t="s">
        <v>941</v>
      </c>
      <c r="BK636" s="136" t="s">
        <v>941</v>
      </c>
      <c r="BL636" s="136" t="s">
        <v>941</v>
      </c>
      <c r="BM636" s="136" t="s">
        <v>941</v>
      </c>
      <c r="BN636" s="136" t="s">
        <v>941</v>
      </c>
      <c r="BO636" s="136" t="s">
        <v>941</v>
      </c>
      <c r="BP636" s="136" t="s">
        <v>941</v>
      </c>
      <c r="BQ636" s="136" t="s">
        <v>941</v>
      </c>
      <c r="BR636" s="136" t="s">
        <v>941</v>
      </c>
      <c r="BS636" s="136" t="s">
        <v>941</v>
      </c>
      <c r="BT636" s="136" t="s">
        <v>941</v>
      </c>
      <c r="BU636" s="136" t="s">
        <v>941</v>
      </c>
      <c r="BV636" s="136" t="s">
        <v>941</v>
      </c>
      <c r="BW636" s="136" t="s">
        <v>941</v>
      </c>
      <c r="BX636" s="136" t="s">
        <v>941</v>
      </c>
      <c r="BY636" s="136" t="s">
        <v>941</v>
      </c>
      <c r="BZ636" s="136" t="s">
        <v>941</v>
      </c>
      <c r="CA636" s="136" t="s">
        <v>941</v>
      </c>
      <c r="CB636" s="136" t="s">
        <v>948</v>
      </c>
      <c r="CC636" s="136" t="s">
        <v>948</v>
      </c>
      <c r="CD636" s="136" t="s">
        <v>941</v>
      </c>
      <c r="CE636" s="136" t="s">
        <v>948</v>
      </c>
      <c r="CF636" s="136" t="s">
        <v>941</v>
      </c>
      <c r="CG636" s="136" t="s">
        <v>948</v>
      </c>
      <c r="CH636" s="136" t="s">
        <v>948</v>
      </c>
      <c r="CI636" s="136" t="s">
        <v>941</v>
      </c>
      <c r="CJ636" s="136" t="s">
        <v>941</v>
      </c>
      <c r="CK636" s="136" t="s">
        <v>941</v>
      </c>
      <c r="CL636" s="136" t="s">
        <v>941</v>
      </c>
      <c r="CM636" s="136" t="s">
        <v>941</v>
      </c>
      <c r="CN636" s="136" t="s">
        <v>948</v>
      </c>
      <c r="CO636" s="136" t="s">
        <v>540</v>
      </c>
      <c r="CP636" s="136" t="s">
        <v>948</v>
      </c>
      <c r="CQ636" s="136" t="s">
        <v>941</v>
      </c>
      <c r="CR636" s="136" t="s">
        <v>941</v>
      </c>
      <c r="CS636" s="136" t="s">
        <v>941</v>
      </c>
      <c r="CT636" s="136" t="s">
        <v>941</v>
      </c>
      <c r="CU636" s="136" t="s">
        <v>941</v>
      </c>
      <c r="CV636" s="136" t="s">
        <v>941</v>
      </c>
      <c r="CW636" s="136" t="s">
        <v>941</v>
      </c>
      <c r="CX636" s="136" t="s">
        <v>941</v>
      </c>
      <c r="CY636" s="136" t="s">
        <v>941</v>
      </c>
      <c r="CZ636" s="136" t="s">
        <v>941</v>
      </c>
      <c r="DA636" s="136" t="s">
        <v>941</v>
      </c>
      <c r="DB636" s="136" t="s">
        <v>941</v>
      </c>
      <c r="DC636" s="136" t="s">
        <v>941</v>
      </c>
      <c r="DD636" s="136" t="s">
        <v>941</v>
      </c>
      <c r="DE636" s="136" t="s">
        <v>941</v>
      </c>
      <c r="DF636" s="136" t="s">
        <v>941</v>
      </c>
      <c r="DG636" s="136" t="s">
        <v>941</v>
      </c>
      <c r="DH636" s="136" t="s">
        <v>941</v>
      </c>
      <c r="DI636" s="136" t="s">
        <v>941</v>
      </c>
      <c r="DJ636" s="136" t="s">
        <v>1692</v>
      </c>
      <c r="DK636" s="137">
        <v>43125.718032407407</v>
      </c>
      <c r="DL636" s="136" t="s">
        <v>1692</v>
      </c>
      <c r="DM636" s="137">
        <v>43125.718032407407</v>
      </c>
      <c r="DN636" s="133">
        <v>42412.527291666665</v>
      </c>
      <c r="DO636" s="132" t="s">
        <v>1111</v>
      </c>
      <c r="DP636" s="133">
        <v>42412.527291666665</v>
      </c>
    </row>
    <row r="637" spans="1:120" ht="72.5" x14ac:dyDescent="0.35">
      <c r="A637" s="135">
        <v>639</v>
      </c>
      <c r="B637" s="136" t="s">
        <v>13815</v>
      </c>
      <c r="C637" s="135">
        <v>208</v>
      </c>
      <c r="D637" s="135" t="b">
        <v>1</v>
      </c>
      <c r="E637" s="136" t="s">
        <v>3548</v>
      </c>
      <c r="F637" s="136" t="s">
        <v>15482</v>
      </c>
      <c r="G637" s="136" t="s">
        <v>1518</v>
      </c>
      <c r="H637" s="136" t="s">
        <v>15483</v>
      </c>
      <c r="I637" s="136" t="s">
        <v>14768</v>
      </c>
      <c r="J637" s="136" t="s">
        <v>13410</v>
      </c>
      <c r="K637" s="136" t="s">
        <v>941</v>
      </c>
      <c r="L637" s="136" t="s">
        <v>13411</v>
      </c>
      <c r="M637" s="136" t="s">
        <v>2101</v>
      </c>
      <c r="N637" s="136" t="s">
        <v>15484</v>
      </c>
      <c r="O637" s="136" t="s">
        <v>15485</v>
      </c>
      <c r="P637" s="136" t="s">
        <v>15486</v>
      </c>
      <c r="Q637" s="136" t="s">
        <v>948</v>
      </c>
      <c r="R637" s="136" t="s">
        <v>948</v>
      </c>
      <c r="S637" s="136" t="s">
        <v>15487</v>
      </c>
      <c r="T637" s="136" t="s">
        <v>15488</v>
      </c>
      <c r="U637" s="136" t="s">
        <v>15489</v>
      </c>
      <c r="V637" s="136" t="s">
        <v>13418</v>
      </c>
      <c r="W637" s="136" t="s">
        <v>13419</v>
      </c>
      <c r="X637" s="136" t="s">
        <v>13420</v>
      </c>
      <c r="Y637" s="136" t="s">
        <v>15490</v>
      </c>
      <c r="Z637" s="136" t="s">
        <v>15491</v>
      </c>
      <c r="AA637" s="136" t="s">
        <v>15492</v>
      </c>
      <c r="AB637" s="136" t="s">
        <v>15493</v>
      </c>
      <c r="AC637" s="136" t="s">
        <v>948</v>
      </c>
      <c r="AD637" s="136" t="s">
        <v>15493</v>
      </c>
      <c r="AE637" s="136" t="s">
        <v>15494</v>
      </c>
      <c r="AF637" s="136" t="s">
        <v>15495</v>
      </c>
      <c r="AG637" s="136" t="s">
        <v>2102</v>
      </c>
      <c r="AH637" s="136" t="s">
        <v>15496</v>
      </c>
      <c r="AI637" s="136" t="s">
        <v>1385</v>
      </c>
      <c r="AJ637" s="136" t="s">
        <v>15497</v>
      </c>
      <c r="AK637" s="136" t="s">
        <v>948</v>
      </c>
      <c r="AL637" s="136" t="s">
        <v>941</v>
      </c>
      <c r="AM637" s="136" t="s">
        <v>15498</v>
      </c>
      <c r="AN637" s="136" t="s">
        <v>15485</v>
      </c>
      <c r="AO637" s="136" t="s">
        <v>15486</v>
      </c>
      <c r="AP637" s="136" t="s">
        <v>948</v>
      </c>
      <c r="AQ637" s="136" t="s">
        <v>948</v>
      </c>
      <c r="AR637" s="136" t="s">
        <v>15487</v>
      </c>
      <c r="AS637" s="136" t="s">
        <v>15488</v>
      </c>
      <c r="AT637" s="136" t="s">
        <v>15489</v>
      </c>
      <c r="AU637" s="136" t="s">
        <v>941</v>
      </c>
      <c r="AV637" s="136" t="s">
        <v>941</v>
      </c>
      <c r="AW637" s="136" t="s">
        <v>941</v>
      </c>
      <c r="AX637" s="136" t="s">
        <v>15490</v>
      </c>
      <c r="AY637" s="136" t="s">
        <v>15499</v>
      </c>
      <c r="AZ637" s="136" t="s">
        <v>15500</v>
      </c>
      <c r="BA637" s="136" t="s">
        <v>15493</v>
      </c>
      <c r="BB637" s="136" t="s">
        <v>948</v>
      </c>
      <c r="BC637" s="136" t="s">
        <v>15493</v>
      </c>
      <c r="BD637" s="136" t="s">
        <v>15494</v>
      </c>
      <c r="BE637" s="136" t="s">
        <v>15495</v>
      </c>
      <c r="BF637" s="136" t="s">
        <v>15496</v>
      </c>
      <c r="BG637" s="136" t="s">
        <v>1385</v>
      </c>
      <c r="BH637" s="136" t="s">
        <v>15497</v>
      </c>
      <c r="BI637" s="136" t="s">
        <v>948</v>
      </c>
      <c r="BJ637" s="136" t="s">
        <v>15498</v>
      </c>
      <c r="BK637" s="136" t="s">
        <v>941</v>
      </c>
      <c r="BL637" s="136" t="s">
        <v>941</v>
      </c>
      <c r="BM637" s="136" t="s">
        <v>941</v>
      </c>
      <c r="BN637" s="136" t="s">
        <v>941</v>
      </c>
      <c r="BO637" s="136" t="s">
        <v>941</v>
      </c>
      <c r="BP637" s="136" t="s">
        <v>941</v>
      </c>
      <c r="BQ637" s="136" t="s">
        <v>941</v>
      </c>
      <c r="BR637" s="136" t="s">
        <v>941</v>
      </c>
      <c r="BS637" s="136" t="s">
        <v>941</v>
      </c>
      <c r="BT637" s="136" t="s">
        <v>941</v>
      </c>
      <c r="BU637" s="136" t="s">
        <v>941</v>
      </c>
      <c r="BV637" s="136" t="s">
        <v>941</v>
      </c>
      <c r="BW637" s="136" t="s">
        <v>941</v>
      </c>
      <c r="BX637" s="136" t="s">
        <v>941</v>
      </c>
      <c r="BY637" s="136" t="s">
        <v>941</v>
      </c>
      <c r="BZ637" s="136" t="s">
        <v>941</v>
      </c>
      <c r="CA637" s="136" t="s">
        <v>941</v>
      </c>
      <c r="CB637" s="136" t="s">
        <v>948</v>
      </c>
      <c r="CC637" s="136" t="s">
        <v>948</v>
      </c>
      <c r="CD637" s="136" t="s">
        <v>941</v>
      </c>
      <c r="CE637" s="136" t="s">
        <v>948</v>
      </c>
      <c r="CF637" s="136" t="s">
        <v>941</v>
      </c>
      <c r="CG637" s="136" t="s">
        <v>948</v>
      </c>
      <c r="CH637" s="136" t="s">
        <v>948</v>
      </c>
      <c r="CI637" s="136" t="s">
        <v>941</v>
      </c>
      <c r="CJ637" s="136" t="s">
        <v>941</v>
      </c>
      <c r="CK637" s="136" t="s">
        <v>941</v>
      </c>
      <c r="CL637" s="136" t="s">
        <v>941</v>
      </c>
      <c r="CM637" s="136" t="s">
        <v>941</v>
      </c>
      <c r="CN637" s="136" t="s">
        <v>948</v>
      </c>
      <c r="CO637" s="136" t="s">
        <v>540</v>
      </c>
      <c r="CP637" s="136" t="s">
        <v>948</v>
      </c>
      <c r="CQ637" s="136" t="s">
        <v>941</v>
      </c>
      <c r="CR637" s="136" t="s">
        <v>941</v>
      </c>
      <c r="CS637" s="136" t="s">
        <v>941</v>
      </c>
      <c r="CT637" s="136" t="s">
        <v>941</v>
      </c>
      <c r="CU637" s="136" t="s">
        <v>941</v>
      </c>
      <c r="CV637" s="136" t="s">
        <v>941</v>
      </c>
      <c r="CW637" s="136" t="s">
        <v>941</v>
      </c>
      <c r="CX637" s="136" t="s">
        <v>941</v>
      </c>
      <c r="CY637" s="136" t="s">
        <v>941</v>
      </c>
      <c r="CZ637" s="136" t="s">
        <v>941</v>
      </c>
      <c r="DA637" s="136" t="s">
        <v>941</v>
      </c>
      <c r="DB637" s="136" t="s">
        <v>941</v>
      </c>
      <c r="DC637" s="136" t="s">
        <v>941</v>
      </c>
      <c r="DD637" s="136" t="s">
        <v>941</v>
      </c>
      <c r="DE637" s="136" t="s">
        <v>941</v>
      </c>
      <c r="DF637" s="136" t="s">
        <v>941</v>
      </c>
      <c r="DG637" s="136" t="s">
        <v>941</v>
      </c>
      <c r="DH637" s="136" t="s">
        <v>941</v>
      </c>
      <c r="DI637" s="136" t="s">
        <v>941</v>
      </c>
      <c r="DJ637" s="136" t="s">
        <v>1692</v>
      </c>
      <c r="DK637" s="137">
        <v>43125.728865740741</v>
      </c>
      <c r="DL637" s="136" t="s">
        <v>1692</v>
      </c>
      <c r="DM637" s="137">
        <v>43129.489340277774</v>
      </c>
      <c r="DN637" s="133">
        <v>42412.527303240742</v>
      </c>
      <c r="DO637" s="132" t="s">
        <v>1111</v>
      </c>
      <c r="DP637" s="133">
        <v>42412.527303240742</v>
      </c>
    </row>
    <row r="638" spans="1:120" ht="130.5" x14ac:dyDescent="0.35">
      <c r="A638" s="135">
        <v>640</v>
      </c>
      <c r="B638" s="136" t="s">
        <v>13815</v>
      </c>
      <c r="C638" s="135">
        <v>465</v>
      </c>
      <c r="D638" s="135" t="b">
        <v>1</v>
      </c>
      <c r="E638" s="136" t="s">
        <v>1196</v>
      </c>
      <c r="F638" s="136" t="s">
        <v>3824</v>
      </c>
      <c r="G638" s="136" t="s">
        <v>1158</v>
      </c>
      <c r="H638" s="136" t="s">
        <v>2000</v>
      </c>
      <c r="I638" s="136" t="s">
        <v>941</v>
      </c>
      <c r="J638" s="136" t="s">
        <v>3824</v>
      </c>
      <c r="K638" s="136" t="s">
        <v>941</v>
      </c>
      <c r="L638" s="136" t="s">
        <v>2000</v>
      </c>
      <c r="M638" s="136" t="s">
        <v>2001</v>
      </c>
      <c r="N638" s="136" t="s">
        <v>3825</v>
      </c>
      <c r="O638" s="136" t="s">
        <v>15501</v>
      </c>
      <c r="P638" s="136" t="s">
        <v>15502</v>
      </c>
      <c r="Q638" s="136" t="s">
        <v>948</v>
      </c>
      <c r="R638" s="136" t="s">
        <v>948</v>
      </c>
      <c r="S638" s="136" t="s">
        <v>15503</v>
      </c>
      <c r="T638" s="136" t="s">
        <v>15504</v>
      </c>
      <c r="U638" s="136" t="s">
        <v>15505</v>
      </c>
      <c r="V638" s="136" t="s">
        <v>948</v>
      </c>
      <c r="W638" s="136" t="s">
        <v>948</v>
      </c>
      <c r="X638" s="136" t="s">
        <v>948</v>
      </c>
      <c r="Y638" s="136" t="s">
        <v>15506</v>
      </c>
      <c r="Z638" s="136" t="s">
        <v>15507</v>
      </c>
      <c r="AA638" s="136" t="s">
        <v>948</v>
      </c>
      <c r="AB638" s="136" t="s">
        <v>15508</v>
      </c>
      <c r="AC638" s="136" t="s">
        <v>948</v>
      </c>
      <c r="AD638" s="136" t="s">
        <v>15508</v>
      </c>
      <c r="AE638" s="136" t="s">
        <v>15509</v>
      </c>
      <c r="AF638" s="136" t="s">
        <v>15510</v>
      </c>
      <c r="AG638" s="136" t="s">
        <v>1489</v>
      </c>
      <c r="AH638" s="136" t="s">
        <v>15511</v>
      </c>
      <c r="AI638" s="136" t="s">
        <v>948</v>
      </c>
      <c r="AJ638" s="136" t="s">
        <v>948</v>
      </c>
      <c r="AK638" s="136" t="s">
        <v>948</v>
      </c>
      <c r="AL638" s="136" t="s">
        <v>941</v>
      </c>
      <c r="AM638" s="136" t="s">
        <v>15511</v>
      </c>
      <c r="AN638" s="136" t="s">
        <v>15501</v>
      </c>
      <c r="AO638" s="136" t="s">
        <v>15502</v>
      </c>
      <c r="AP638" s="136" t="s">
        <v>948</v>
      </c>
      <c r="AQ638" s="136" t="s">
        <v>948</v>
      </c>
      <c r="AR638" s="136" t="s">
        <v>15503</v>
      </c>
      <c r="AS638" s="136" t="s">
        <v>15504</v>
      </c>
      <c r="AT638" s="136" t="s">
        <v>15505</v>
      </c>
      <c r="AU638" s="136" t="s">
        <v>941</v>
      </c>
      <c r="AV638" s="136" t="s">
        <v>941</v>
      </c>
      <c r="AW638" s="136" t="s">
        <v>941</v>
      </c>
      <c r="AX638" s="136" t="s">
        <v>15506</v>
      </c>
      <c r="AY638" s="136" t="s">
        <v>15507</v>
      </c>
      <c r="AZ638" s="136" t="s">
        <v>948</v>
      </c>
      <c r="BA638" s="136" t="s">
        <v>15508</v>
      </c>
      <c r="BB638" s="136" t="s">
        <v>948</v>
      </c>
      <c r="BC638" s="136" t="s">
        <v>15508</v>
      </c>
      <c r="BD638" s="136" t="s">
        <v>15509</v>
      </c>
      <c r="BE638" s="136" t="s">
        <v>15510</v>
      </c>
      <c r="BF638" s="136" t="s">
        <v>15511</v>
      </c>
      <c r="BG638" s="136" t="s">
        <v>948</v>
      </c>
      <c r="BH638" s="136" t="s">
        <v>948</v>
      </c>
      <c r="BI638" s="136" t="s">
        <v>948</v>
      </c>
      <c r="BJ638" s="136" t="s">
        <v>15511</v>
      </c>
      <c r="BK638" s="136" t="s">
        <v>941</v>
      </c>
      <c r="BL638" s="136" t="s">
        <v>941</v>
      </c>
      <c r="BM638" s="136" t="s">
        <v>941</v>
      </c>
      <c r="BN638" s="136" t="s">
        <v>941</v>
      </c>
      <c r="BO638" s="136" t="s">
        <v>941</v>
      </c>
      <c r="BP638" s="136" t="s">
        <v>941</v>
      </c>
      <c r="BQ638" s="136" t="s">
        <v>941</v>
      </c>
      <c r="BR638" s="136" t="s">
        <v>941</v>
      </c>
      <c r="BS638" s="136" t="s">
        <v>941</v>
      </c>
      <c r="BT638" s="136" t="s">
        <v>941</v>
      </c>
      <c r="BU638" s="136" t="s">
        <v>941</v>
      </c>
      <c r="BV638" s="136" t="s">
        <v>941</v>
      </c>
      <c r="BW638" s="136" t="s">
        <v>941</v>
      </c>
      <c r="BX638" s="136" t="s">
        <v>941</v>
      </c>
      <c r="BY638" s="136" t="s">
        <v>941</v>
      </c>
      <c r="BZ638" s="136" t="s">
        <v>941</v>
      </c>
      <c r="CA638" s="136" t="s">
        <v>941</v>
      </c>
      <c r="CB638" s="136" t="s">
        <v>948</v>
      </c>
      <c r="CC638" s="136" t="s">
        <v>948</v>
      </c>
      <c r="CD638" s="136" t="s">
        <v>941</v>
      </c>
      <c r="CE638" s="136" t="s">
        <v>948</v>
      </c>
      <c r="CF638" s="136" t="s">
        <v>941</v>
      </c>
      <c r="CG638" s="136" t="s">
        <v>948</v>
      </c>
      <c r="CH638" s="136" t="s">
        <v>1791</v>
      </c>
      <c r="CI638" s="136" t="s">
        <v>15512</v>
      </c>
      <c r="CJ638" s="136" t="s">
        <v>941</v>
      </c>
      <c r="CK638" s="136" t="s">
        <v>941</v>
      </c>
      <c r="CL638" s="136" t="s">
        <v>941</v>
      </c>
      <c r="CM638" s="136" t="s">
        <v>15512</v>
      </c>
      <c r="CN638" s="136" t="s">
        <v>15512</v>
      </c>
      <c r="CO638" s="136" t="s">
        <v>15513</v>
      </c>
      <c r="CP638" s="136" t="s">
        <v>948</v>
      </c>
      <c r="CQ638" s="136" t="s">
        <v>941</v>
      </c>
      <c r="CR638" s="136" t="s">
        <v>941</v>
      </c>
      <c r="CS638" s="136" t="s">
        <v>941</v>
      </c>
      <c r="CT638" s="136" t="s">
        <v>941</v>
      </c>
      <c r="CU638" s="136" t="s">
        <v>941</v>
      </c>
      <c r="CV638" s="136" t="s">
        <v>941</v>
      </c>
      <c r="CW638" s="136" t="s">
        <v>941</v>
      </c>
      <c r="CX638" s="136" t="s">
        <v>941</v>
      </c>
      <c r="CY638" s="136" t="s">
        <v>941</v>
      </c>
      <c r="CZ638" s="136" t="s">
        <v>941</v>
      </c>
      <c r="DA638" s="136" t="s">
        <v>941</v>
      </c>
      <c r="DB638" s="136" t="s">
        <v>941</v>
      </c>
      <c r="DC638" s="136" t="s">
        <v>941</v>
      </c>
      <c r="DD638" s="136" t="s">
        <v>941</v>
      </c>
      <c r="DE638" s="136" t="s">
        <v>941</v>
      </c>
      <c r="DF638" s="136" t="s">
        <v>941</v>
      </c>
      <c r="DG638" s="136" t="s">
        <v>941</v>
      </c>
      <c r="DH638" s="136" t="s">
        <v>941</v>
      </c>
      <c r="DI638" s="136" t="s">
        <v>941</v>
      </c>
      <c r="DJ638" s="136" t="s">
        <v>1692</v>
      </c>
      <c r="DK638" s="137">
        <v>43125.742222222223</v>
      </c>
      <c r="DL638" s="136" t="s">
        <v>1692</v>
      </c>
      <c r="DM638" s="137">
        <v>43126.4528125</v>
      </c>
      <c r="DN638" s="133">
        <v>42412.527314814812</v>
      </c>
      <c r="DO638" s="132" t="s">
        <v>1111</v>
      </c>
      <c r="DP638" s="133">
        <v>42412.527314814812</v>
      </c>
    </row>
    <row r="639" spans="1:120" ht="116" x14ac:dyDescent="0.35">
      <c r="A639" s="135">
        <v>641</v>
      </c>
      <c r="B639" s="136" t="s">
        <v>13815</v>
      </c>
      <c r="C639" s="135">
        <v>100</v>
      </c>
      <c r="D639" s="135" t="b">
        <v>1</v>
      </c>
      <c r="E639" s="136" t="s">
        <v>941</v>
      </c>
      <c r="F639" s="136" t="s">
        <v>15514</v>
      </c>
      <c r="G639" s="136" t="s">
        <v>989</v>
      </c>
      <c r="H639" s="136" t="s">
        <v>1694</v>
      </c>
      <c r="I639" s="136" t="s">
        <v>14768</v>
      </c>
      <c r="J639" s="136" t="s">
        <v>15515</v>
      </c>
      <c r="K639" s="136" t="s">
        <v>941</v>
      </c>
      <c r="L639" s="136" t="s">
        <v>1696</v>
      </c>
      <c r="M639" s="136" t="s">
        <v>1697</v>
      </c>
      <c r="N639" s="136" t="s">
        <v>1698</v>
      </c>
      <c r="O639" s="136" t="s">
        <v>15516</v>
      </c>
      <c r="P639" s="136" t="s">
        <v>948</v>
      </c>
      <c r="Q639" s="136" t="s">
        <v>948</v>
      </c>
      <c r="R639" s="136" t="s">
        <v>948</v>
      </c>
      <c r="S639" s="136" t="s">
        <v>15516</v>
      </c>
      <c r="T639" s="136" t="s">
        <v>15517</v>
      </c>
      <c r="U639" s="136" t="s">
        <v>15518</v>
      </c>
      <c r="V639" s="136" t="s">
        <v>948</v>
      </c>
      <c r="W639" s="136" t="s">
        <v>948</v>
      </c>
      <c r="X639" s="136" t="s">
        <v>948</v>
      </c>
      <c r="Y639" s="136" t="s">
        <v>15519</v>
      </c>
      <c r="Z639" s="136" t="s">
        <v>15520</v>
      </c>
      <c r="AA639" s="136" t="s">
        <v>948</v>
      </c>
      <c r="AB639" s="136" t="s">
        <v>15521</v>
      </c>
      <c r="AC639" s="136" t="s">
        <v>948</v>
      </c>
      <c r="AD639" s="136" t="s">
        <v>15521</v>
      </c>
      <c r="AE639" s="136" t="s">
        <v>15522</v>
      </c>
      <c r="AF639" s="136" t="s">
        <v>15523</v>
      </c>
      <c r="AG639" s="136" t="s">
        <v>1106</v>
      </c>
      <c r="AH639" s="136" t="s">
        <v>15524</v>
      </c>
      <c r="AI639" s="136" t="s">
        <v>13840</v>
      </c>
      <c r="AJ639" s="136" t="s">
        <v>3470</v>
      </c>
      <c r="AK639" s="136" t="s">
        <v>15525</v>
      </c>
      <c r="AL639" s="136" t="s">
        <v>941</v>
      </c>
      <c r="AM639" s="136" t="s">
        <v>15526</v>
      </c>
      <c r="AN639" s="136" t="s">
        <v>941</v>
      </c>
      <c r="AO639" s="136" t="s">
        <v>941</v>
      </c>
      <c r="AP639" s="136" t="s">
        <v>941</v>
      </c>
      <c r="AQ639" s="136" t="s">
        <v>941</v>
      </c>
      <c r="AR639" s="136" t="s">
        <v>941</v>
      </c>
      <c r="AS639" s="136" t="s">
        <v>941</v>
      </c>
      <c r="AT639" s="136" t="s">
        <v>941</v>
      </c>
      <c r="AU639" s="136" t="s">
        <v>941</v>
      </c>
      <c r="AV639" s="136" t="s">
        <v>941</v>
      </c>
      <c r="AW639" s="136" t="s">
        <v>941</v>
      </c>
      <c r="AX639" s="136" t="s">
        <v>941</v>
      </c>
      <c r="AY639" s="136" t="s">
        <v>941</v>
      </c>
      <c r="AZ639" s="136" t="s">
        <v>941</v>
      </c>
      <c r="BA639" s="136" t="s">
        <v>941</v>
      </c>
      <c r="BB639" s="136" t="s">
        <v>941</v>
      </c>
      <c r="BC639" s="136" t="s">
        <v>941</v>
      </c>
      <c r="BD639" s="136" t="s">
        <v>941</v>
      </c>
      <c r="BE639" s="136" t="s">
        <v>941</v>
      </c>
      <c r="BF639" s="136" t="s">
        <v>941</v>
      </c>
      <c r="BG639" s="136" t="s">
        <v>941</v>
      </c>
      <c r="BH639" s="136" t="s">
        <v>941</v>
      </c>
      <c r="BI639" s="136" t="s">
        <v>941</v>
      </c>
      <c r="BJ639" s="136" t="s">
        <v>941</v>
      </c>
      <c r="BK639" s="136" t="s">
        <v>941</v>
      </c>
      <c r="BL639" s="136" t="s">
        <v>941</v>
      </c>
      <c r="BM639" s="136" t="s">
        <v>941</v>
      </c>
      <c r="BN639" s="136" t="s">
        <v>941</v>
      </c>
      <c r="BO639" s="136" t="s">
        <v>941</v>
      </c>
      <c r="BP639" s="136" t="s">
        <v>941</v>
      </c>
      <c r="BQ639" s="136" t="s">
        <v>941</v>
      </c>
      <c r="BR639" s="136" t="s">
        <v>6953</v>
      </c>
      <c r="BS639" s="136" t="s">
        <v>997</v>
      </c>
      <c r="BT639" s="136" t="s">
        <v>941</v>
      </c>
      <c r="BU639" s="136" t="s">
        <v>941</v>
      </c>
      <c r="BV639" s="136" t="s">
        <v>941</v>
      </c>
      <c r="BW639" s="136" t="s">
        <v>941</v>
      </c>
      <c r="BX639" s="136" t="s">
        <v>941</v>
      </c>
      <c r="BY639" s="136" t="s">
        <v>941</v>
      </c>
      <c r="BZ639" s="136" t="s">
        <v>941</v>
      </c>
      <c r="CA639" s="136" t="s">
        <v>941</v>
      </c>
      <c r="CB639" s="136" t="s">
        <v>997</v>
      </c>
      <c r="CC639" s="136" t="s">
        <v>956</v>
      </c>
      <c r="CD639" s="136" t="s">
        <v>3308</v>
      </c>
      <c r="CE639" s="136" t="s">
        <v>2731</v>
      </c>
      <c r="CF639" s="136" t="s">
        <v>15527</v>
      </c>
      <c r="CG639" s="136" t="s">
        <v>15528</v>
      </c>
      <c r="CH639" s="136" t="s">
        <v>948</v>
      </c>
      <c r="CI639" s="136" t="s">
        <v>941</v>
      </c>
      <c r="CJ639" s="136" t="s">
        <v>941</v>
      </c>
      <c r="CK639" s="136" t="s">
        <v>941</v>
      </c>
      <c r="CL639" s="136" t="s">
        <v>941</v>
      </c>
      <c r="CM639" s="136" t="s">
        <v>941</v>
      </c>
      <c r="CN639" s="136" t="s">
        <v>948</v>
      </c>
      <c r="CO639" s="136" t="s">
        <v>540</v>
      </c>
      <c r="CP639" s="136" t="s">
        <v>948</v>
      </c>
      <c r="CQ639" s="136" t="s">
        <v>941</v>
      </c>
      <c r="CR639" s="136" t="s">
        <v>941</v>
      </c>
      <c r="CS639" s="136" t="s">
        <v>941</v>
      </c>
      <c r="CT639" s="136" t="s">
        <v>941</v>
      </c>
      <c r="CU639" s="136" t="s">
        <v>941</v>
      </c>
      <c r="CV639" s="136" t="s">
        <v>941</v>
      </c>
      <c r="CW639" s="136" t="s">
        <v>941</v>
      </c>
      <c r="CX639" s="136" t="s">
        <v>941</v>
      </c>
      <c r="CY639" s="136" t="s">
        <v>941</v>
      </c>
      <c r="CZ639" s="136" t="s">
        <v>941</v>
      </c>
      <c r="DA639" s="136" t="s">
        <v>941</v>
      </c>
      <c r="DB639" s="136" t="s">
        <v>941</v>
      </c>
      <c r="DC639" s="136" t="s">
        <v>941</v>
      </c>
      <c r="DD639" s="136" t="s">
        <v>941</v>
      </c>
      <c r="DE639" s="136" t="s">
        <v>941</v>
      </c>
      <c r="DF639" s="136" t="s">
        <v>941</v>
      </c>
      <c r="DG639" s="136" t="s">
        <v>941</v>
      </c>
      <c r="DH639" s="136" t="s">
        <v>941</v>
      </c>
      <c r="DI639" s="136" t="s">
        <v>941</v>
      </c>
      <c r="DJ639" s="136" t="s">
        <v>1353</v>
      </c>
      <c r="DK639" s="137">
        <v>43126.41777777778</v>
      </c>
      <c r="DL639" s="136" t="s">
        <v>1353</v>
      </c>
      <c r="DM639" s="137">
        <v>43126.41777777778</v>
      </c>
      <c r="DN639" s="133">
        <v>42412.527337962965</v>
      </c>
      <c r="DO639" s="132" t="s">
        <v>1111</v>
      </c>
      <c r="DP639" s="133">
        <v>42412.527337962965</v>
      </c>
    </row>
    <row r="640" spans="1:120" ht="43.5" x14ac:dyDescent="0.35">
      <c r="A640" s="135">
        <v>642</v>
      </c>
      <c r="B640" s="136" t="s">
        <v>13815</v>
      </c>
      <c r="C640" s="135">
        <v>227</v>
      </c>
      <c r="D640" s="135" t="b">
        <v>1</v>
      </c>
      <c r="E640" s="136" t="s">
        <v>941</v>
      </c>
      <c r="F640" s="136" t="s">
        <v>8170</v>
      </c>
      <c r="G640" s="136" t="s">
        <v>1037</v>
      </c>
      <c r="H640" s="136" t="s">
        <v>4155</v>
      </c>
      <c r="I640" s="136" t="s">
        <v>15529</v>
      </c>
      <c r="J640" s="136" t="s">
        <v>2239</v>
      </c>
      <c r="K640" s="136" t="s">
        <v>941</v>
      </c>
      <c r="L640" s="136" t="s">
        <v>2652</v>
      </c>
      <c r="M640" s="136" t="s">
        <v>2240</v>
      </c>
      <c r="N640" s="136" t="s">
        <v>2241</v>
      </c>
      <c r="O640" s="136" t="s">
        <v>8171</v>
      </c>
      <c r="P640" s="136" t="s">
        <v>8172</v>
      </c>
      <c r="Q640" s="136" t="s">
        <v>948</v>
      </c>
      <c r="R640" s="136" t="s">
        <v>15530</v>
      </c>
      <c r="S640" s="136" t="s">
        <v>15531</v>
      </c>
      <c r="T640" s="136" t="s">
        <v>15532</v>
      </c>
      <c r="U640" s="136" t="s">
        <v>15533</v>
      </c>
      <c r="V640" s="136" t="s">
        <v>15534</v>
      </c>
      <c r="W640" s="136" t="s">
        <v>15535</v>
      </c>
      <c r="X640" s="136" t="s">
        <v>15536</v>
      </c>
      <c r="Y640" s="136" t="s">
        <v>15537</v>
      </c>
      <c r="Z640" s="136" t="s">
        <v>15538</v>
      </c>
      <c r="AA640" s="136" t="s">
        <v>948</v>
      </c>
      <c r="AB640" s="136" t="s">
        <v>15539</v>
      </c>
      <c r="AC640" s="136" t="s">
        <v>948</v>
      </c>
      <c r="AD640" s="136" t="s">
        <v>15539</v>
      </c>
      <c r="AE640" s="136" t="s">
        <v>15540</v>
      </c>
      <c r="AF640" s="136" t="s">
        <v>15541</v>
      </c>
      <c r="AG640" s="136" t="s">
        <v>1120</v>
      </c>
      <c r="AH640" s="136" t="s">
        <v>15542</v>
      </c>
      <c r="AI640" s="136" t="s">
        <v>1328</v>
      </c>
      <c r="AJ640" s="136" t="s">
        <v>2593</v>
      </c>
      <c r="AK640" s="136" t="s">
        <v>948</v>
      </c>
      <c r="AL640" s="136" t="s">
        <v>4779</v>
      </c>
      <c r="AM640" s="136" t="s">
        <v>15543</v>
      </c>
      <c r="AN640" s="136" t="s">
        <v>941</v>
      </c>
      <c r="AO640" s="136" t="s">
        <v>941</v>
      </c>
      <c r="AP640" s="136" t="s">
        <v>941</v>
      </c>
      <c r="AQ640" s="136" t="s">
        <v>941</v>
      </c>
      <c r="AR640" s="136" t="s">
        <v>941</v>
      </c>
      <c r="AS640" s="136" t="s">
        <v>941</v>
      </c>
      <c r="AT640" s="136" t="s">
        <v>941</v>
      </c>
      <c r="AU640" s="136" t="s">
        <v>941</v>
      </c>
      <c r="AV640" s="136" t="s">
        <v>941</v>
      </c>
      <c r="AW640" s="136" t="s">
        <v>941</v>
      </c>
      <c r="AX640" s="136" t="s">
        <v>941</v>
      </c>
      <c r="AY640" s="136" t="s">
        <v>941</v>
      </c>
      <c r="AZ640" s="136" t="s">
        <v>941</v>
      </c>
      <c r="BA640" s="136" t="s">
        <v>941</v>
      </c>
      <c r="BB640" s="136" t="s">
        <v>941</v>
      </c>
      <c r="BC640" s="136" t="s">
        <v>941</v>
      </c>
      <c r="BD640" s="136" t="s">
        <v>941</v>
      </c>
      <c r="BE640" s="136" t="s">
        <v>941</v>
      </c>
      <c r="BF640" s="136" t="s">
        <v>941</v>
      </c>
      <c r="BG640" s="136" t="s">
        <v>941</v>
      </c>
      <c r="BH640" s="136" t="s">
        <v>941</v>
      </c>
      <c r="BI640" s="136" t="s">
        <v>941</v>
      </c>
      <c r="BJ640" s="136" t="s">
        <v>941</v>
      </c>
      <c r="BK640" s="136" t="s">
        <v>941</v>
      </c>
      <c r="BL640" s="136" t="s">
        <v>941</v>
      </c>
      <c r="BM640" s="136" t="s">
        <v>941</v>
      </c>
      <c r="BN640" s="136" t="s">
        <v>941</v>
      </c>
      <c r="BO640" s="136" t="s">
        <v>941</v>
      </c>
      <c r="BP640" s="136" t="s">
        <v>941</v>
      </c>
      <c r="BQ640" s="136" t="s">
        <v>941</v>
      </c>
      <c r="BR640" s="136" t="s">
        <v>941</v>
      </c>
      <c r="BS640" s="136" t="s">
        <v>941</v>
      </c>
      <c r="BT640" s="136" t="s">
        <v>941</v>
      </c>
      <c r="BU640" s="136" t="s">
        <v>941</v>
      </c>
      <c r="BV640" s="136" t="s">
        <v>941</v>
      </c>
      <c r="BW640" s="136" t="s">
        <v>941</v>
      </c>
      <c r="BX640" s="136" t="s">
        <v>941</v>
      </c>
      <c r="BY640" s="136" t="s">
        <v>941</v>
      </c>
      <c r="BZ640" s="136" t="s">
        <v>941</v>
      </c>
      <c r="CA640" s="136" t="s">
        <v>941</v>
      </c>
      <c r="CB640" s="136" t="s">
        <v>948</v>
      </c>
      <c r="CC640" s="136" t="s">
        <v>948</v>
      </c>
      <c r="CD640" s="136" t="s">
        <v>941</v>
      </c>
      <c r="CE640" s="136" t="s">
        <v>948</v>
      </c>
      <c r="CF640" s="136" t="s">
        <v>941</v>
      </c>
      <c r="CG640" s="136" t="s">
        <v>948</v>
      </c>
      <c r="CH640" s="136" t="s">
        <v>948</v>
      </c>
      <c r="CI640" s="136" t="s">
        <v>941</v>
      </c>
      <c r="CJ640" s="136" t="s">
        <v>941</v>
      </c>
      <c r="CK640" s="136" t="s">
        <v>941</v>
      </c>
      <c r="CL640" s="136" t="s">
        <v>941</v>
      </c>
      <c r="CM640" s="136" t="s">
        <v>941</v>
      </c>
      <c r="CN640" s="136" t="s">
        <v>948</v>
      </c>
      <c r="CO640" s="136" t="s">
        <v>540</v>
      </c>
      <c r="CP640" s="136" t="s">
        <v>948</v>
      </c>
      <c r="CQ640" s="136" t="s">
        <v>941</v>
      </c>
      <c r="CR640" s="136" t="s">
        <v>941</v>
      </c>
      <c r="CS640" s="136" t="s">
        <v>941</v>
      </c>
      <c r="CT640" s="136" t="s">
        <v>941</v>
      </c>
      <c r="CU640" s="136" t="s">
        <v>941</v>
      </c>
      <c r="CV640" s="136" t="s">
        <v>941</v>
      </c>
      <c r="CW640" s="136" t="s">
        <v>941</v>
      </c>
      <c r="CX640" s="136" t="s">
        <v>941</v>
      </c>
      <c r="CY640" s="136" t="s">
        <v>941</v>
      </c>
      <c r="CZ640" s="136" t="s">
        <v>941</v>
      </c>
      <c r="DA640" s="136" t="s">
        <v>941</v>
      </c>
      <c r="DB640" s="136" t="s">
        <v>941</v>
      </c>
      <c r="DC640" s="136" t="s">
        <v>941</v>
      </c>
      <c r="DD640" s="136" t="s">
        <v>941</v>
      </c>
      <c r="DE640" s="136" t="s">
        <v>941</v>
      </c>
      <c r="DF640" s="136" t="s">
        <v>941</v>
      </c>
      <c r="DG640" s="136" t="s">
        <v>941</v>
      </c>
      <c r="DH640" s="136" t="s">
        <v>941</v>
      </c>
      <c r="DI640" s="136" t="s">
        <v>941</v>
      </c>
      <c r="DJ640" s="136" t="s">
        <v>1692</v>
      </c>
      <c r="DK640" s="137">
        <v>43126.459201388891</v>
      </c>
      <c r="DL640" s="136" t="s">
        <v>1692</v>
      </c>
      <c r="DM640" s="137">
        <v>43126.459201388891</v>
      </c>
      <c r="DN640" s="133">
        <v>42412.527349537035</v>
      </c>
      <c r="DO640" s="132" t="s">
        <v>1111</v>
      </c>
      <c r="DP640" s="133">
        <v>42412.527349537035</v>
      </c>
    </row>
    <row r="641" spans="1:120" ht="58" x14ac:dyDescent="0.35">
      <c r="A641" s="135">
        <v>643</v>
      </c>
      <c r="B641" s="136" t="s">
        <v>13815</v>
      </c>
      <c r="C641" s="135">
        <v>411</v>
      </c>
      <c r="D641" s="135" t="b">
        <v>1</v>
      </c>
      <c r="E641" s="136" t="s">
        <v>941</v>
      </c>
      <c r="F641" s="136" t="s">
        <v>9502</v>
      </c>
      <c r="G641" s="136" t="s">
        <v>15544</v>
      </c>
      <c r="H641" s="136" t="s">
        <v>15545</v>
      </c>
      <c r="I641" s="136" t="s">
        <v>15346</v>
      </c>
      <c r="J641" s="136" t="s">
        <v>9502</v>
      </c>
      <c r="K641" s="136" t="s">
        <v>941</v>
      </c>
      <c r="L641" s="136" t="s">
        <v>15546</v>
      </c>
      <c r="M641" s="136" t="s">
        <v>15546</v>
      </c>
      <c r="N641" s="136" t="s">
        <v>9503</v>
      </c>
      <c r="O641" s="136" t="s">
        <v>15547</v>
      </c>
      <c r="P641" s="136" t="s">
        <v>15548</v>
      </c>
      <c r="Q641" s="136" t="s">
        <v>948</v>
      </c>
      <c r="R641" s="136" t="s">
        <v>15549</v>
      </c>
      <c r="S641" s="136" t="s">
        <v>15550</v>
      </c>
      <c r="T641" s="136" t="s">
        <v>15551</v>
      </c>
      <c r="U641" s="136" t="s">
        <v>15552</v>
      </c>
      <c r="V641" s="136" t="s">
        <v>15553</v>
      </c>
      <c r="W641" s="136" t="s">
        <v>15554</v>
      </c>
      <c r="X641" s="136" t="s">
        <v>15555</v>
      </c>
      <c r="Y641" s="136" t="s">
        <v>15556</v>
      </c>
      <c r="Z641" s="136" t="s">
        <v>15557</v>
      </c>
      <c r="AA641" s="136" t="s">
        <v>1224</v>
      </c>
      <c r="AB641" s="136" t="s">
        <v>2112</v>
      </c>
      <c r="AC641" s="136" t="s">
        <v>948</v>
      </c>
      <c r="AD641" s="136" t="s">
        <v>2112</v>
      </c>
      <c r="AE641" s="136" t="s">
        <v>15558</v>
      </c>
      <c r="AF641" s="136" t="s">
        <v>15559</v>
      </c>
      <c r="AG641" s="136" t="s">
        <v>1845</v>
      </c>
      <c r="AH641" s="136" t="s">
        <v>15560</v>
      </c>
      <c r="AI641" s="136" t="s">
        <v>948</v>
      </c>
      <c r="AJ641" s="136" t="s">
        <v>2010</v>
      </c>
      <c r="AK641" s="136" t="s">
        <v>948</v>
      </c>
      <c r="AL641" s="136" t="s">
        <v>941</v>
      </c>
      <c r="AM641" s="136" t="s">
        <v>15561</v>
      </c>
      <c r="AN641" s="136" t="s">
        <v>941</v>
      </c>
      <c r="AO641" s="136" t="s">
        <v>941</v>
      </c>
      <c r="AP641" s="136" t="s">
        <v>941</v>
      </c>
      <c r="AQ641" s="136" t="s">
        <v>941</v>
      </c>
      <c r="AR641" s="136" t="s">
        <v>941</v>
      </c>
      <c r="AS641" s="136" t="s">
        <v>941</v>
      </c>
      <c r="AT641" s="136" t="s">
        <v>941</v>
      </c>
      <c r="AU641" s="136" t="s">
        <v>941</v>
      </c>
      <c r="AV641" s="136" t="s">
        <v>941</v>
      </c>
      <c r="AW641" s="136" t="s">
        <v>941</v>
      </c>
      <c r="AX641" s="136" t="s">
        <v>941</v>
      </c>
      <c r="AY641" s="136" t="s">
        <v>941</v>
      </c>
      <c r="AZ641" s="136" t="s">
        <v>941</v>
      </c>
      <c r="BA641" s="136" t="s">
        <v>941</v>
      </c>
      <c r="BB641" s="136" t="s">
        <v>941</v>
      </c>
      <c r="BC641" s="136" t="s">
        <v>941</v>
      </c>
      <c r="BD641" s="136" t="s">
        <v>941</v>
      </c>
      <c r="BE641" s="136" t="s">
        <v>941</v>
      </c>
      <c r="BF641" s="136" t="s">
        <v>941</v>
      </c>
      <c r="BG641" s="136" t="s">
        <v>941</v>
      </c>
      <c r="BH641" s="136" t="s">
        <v>941</v>
      </c>
      <c r="BI641" s="136" t="s">
        <v>941</v>
      </c>
      <c r="BJ641" s="136" t="s">
        <v>941</v>
      </c>
      <c r="BK641" s="136" t="s">
        <v>941</v>
      </c>
      <c r="BL641" s="136" t="s">
        <v>941</v>
      </c>
      <c r="BM641" s="136" t="s">
        <v>941</v>
      </c>
      <c r="BN641" s="136" t="s">
        <v>941</v>
      </c>
      <c r="BO641" s="136" t="s">
        <v>941</v>
      </c>
      <c r="BP641" s="136" t="s">
        <v>941</v>
      </c>
      <c r="BQ641" s="136" t="s">
        <v>941</v>
      </c>
      <c r="BR641" s="136" t="s">
        <v>941</v>
      </c>
      <c r="BS641" s="136" t="s">
        <v>941</v>
      </c>
      <c r="BT641" s="136" t="s">
        <v>941</v>
      </c>
      <c r="BU641" s="136" t="s">
        <v>941</v>
      </c>
      <c r="BV641" s="136" t="s">
        <v>941</v>
      </c>
      <c r="BW641" s="136" t="s">
        <v>941</v>
      </c>
      <c r="BX641" s="136" t="s">
        <v>941</v>
      </c>
      <c r="BY641" s="136" t="s">
        <v>941</v>
      </c>
      <c r="BZ641" s="136" t="s">
        <v>941</v>
      </c>
      <c r="CA641" s="136" t="s">
        <v>941</v>
      </c>
      <c r="CB641" s="136" t="s">
        <v>948</v>
      </c>
      <c r="CC641" s="136" t="s">
        <v>948</v>
      </c>
      <c r="CD641" s="136" t="s">
        <v>941</v>
      </c>
      <c r="CE641" s="136" t="s">
        <v>948</v>
      </c>
      <c r="CF641" s="136" t="s">
        <v>941</v>
      </c>
      <c r="CG641" s="136" t="s">
        <v>948</v>
      </c>
      <c r="CH641" s="136" t="s">
        <v>948</v>
      </c>
      <c r="CI641" s="136" t="s">
        <v>941</v>
      </c>
      <c r="CJ641" s="136" t="s">
        <v>941</v>
      </c>
      <c r="CK641" s="136" t="s">
        <v>941</v>
      </c>
      <c r="CL641" s="136" t="s">
        <v>941</v>
      </c>
      <c r="CM641" s="136" t="s">
        <v>941</v>
      </c>
      <c r="CN641" s="136" t="s">
        <v>948</v>
      </c>
      <c r="CO641" s="136" t="s">
        <v>540</v>
      </c>
      <c r="CP641" s="136" t="s">
        <v>948</v>
      </c>
      <c r="CQ641" s="136" t="s">
        <v>941</v>
      </c>
      <c r="CR641" s="136" t="s">
        <v>941</v>
      </c>
      <c r="CS641" s="136" t="s">
        <v>941</v>
      </c>
      <c r="CT641" s="136" t="s">
        <v>941</v>
      </c>
      <c r="CU641" s="136" t="s">
        <v>941</v>
      </c>
      <c r="CV641" s="136" t="s">
        <v>941</v>
      </c>
      <c r="CW641" s="136" t="s">
        <v>941</v>
      </c>
      <c r="CX641" s="136" t="s">
        <v>941</v>
      </c>
      <c r="CY641" s="136" t="s">
        <v>941</v>
      </c>
      <c r="CZ641" s="136" t="s">
        <v>941</v>
      </c>
      <c r="DA641" s="136" t="s">
        <v>941</v>
      </c>
      <c r="DB641" s="136" t="s">
        <v>941</v>
      </c>
      <c r="DC641" s="136" t="s">
        <v>941</v>
      </c>
      <c r="DD641" s="136" t="s">
        <v>941</v>
      </c>
      <c r="DE641" s="136" t="s">
        <v>941</v>
      </c>
      <c r="DF641" s="136" t="s">
        <v>941</v>
      </c>
      <c r="DG641" s="136" t="s">
        <v>941</v>
      </c>
      <c r="DH641" s="136" t="s">
        <v>941</v>
      </c>
      <c r="DI641" s="136" t="s">
        <v>941</v>
      </c>
      <c r="DJ641" s="136" t="s">
        <v>1692</v>
      </c>
      <c r="DK641" s="137">
        <v>43126.464571759258</v>
      </c>
      <c r="DL641" s="136" t="s">
        <v>1692</v>
      </c>
      <c r="DM641" s="137">
        <v>43126.464571759258</v>
      </c>
      <c r="DN641" s="133">
        <v>42412.527372685188</v>
      </c>
      <c r="DO641" s="132" t="s">
        <v>1111</v>
      </c>
      <c r="DP641" s="133">
        <v>42412.527372685188</v>
      </c>
    </row>
    <row r="642" spans="1:120" ht="58" x14ac:dyDescent="0.35">
      <c r="A642" s="135">
        <v>644</v>
      </c>
      <c r="B642" s="136" t="s">
        <v>13815</v>
      </c>
      <c r="C642" s="135">
        <v>431</v>
      </c>
      <c r="D642" s="135" t="b">
        <v>1</v>
      </c>
      <c r="E642" s="136" t="s">
        <v>941</v>
      </c>
      <c r="F642" s="136" t="s">
        <v>6781</v>
      </c>
      <c r="G642" s="136" t="s">
        <v>943</v>
      </c>
      <c r="H642" s="136" t="s">
        <v>2524</v>
      </c>
      <c r="I642" s="136" t="s">
        <v>15346</v>
      </c>
      <c r="J642" s="136" t="s">
        <v>15562</v>
      </c>
      <c r="K642" s="136" t="s">
        <v>941</v>
      </c>
      <c r="L642" s="136" t="s">
        <v>2524</v>
      </c>
      <c r="M642" s="136" t="s">
        <v>2525</v>
      </c>
      <c r="N642" s="136" t="s">
        <v>2526</v>
      </c>
      <c r="O642" s="136" t="s">
        <v>15563</v>
      </c>
      <c r="P642" s="136" t="s">
        <v>15564</v>
      </c>
      <c r="Q642" s="136" t="s">
        <v>948</v>
      </c>
      <c r="R642" s="136" t="s">
        <v>15565</v>
      </c>
      <c r="S642" s="136" t="s">
        <v>15566</v>
      </c>
      <c r="T642" s="136" t="s">
        <v>15567</v>
      </c>
      <c r="U642" s="136" t="s">
        <v>15568</v>
      </c>
      <c r="V642" s="136" t="s">
        <v>15569</v>
      </c>
      <c r="W642" s="136" t="s">
        <v>15570</v>
      </c>
      <c r="X642" s="136" t="s">
        <v>15571</v>
      </c>
      <c r="Y642" s="136" t="s">
        <v>15572</v>
      </c>
      <c r="Z642" s="136" t="s">
        <v>15573</v>
      </c>
      <c r="AA642" s="136" t="s">
        <v>1967</v>
      </c>
      <c r="AB642" s="136" t="s">
        <v>15574</v>
      </c>
      <c r="AC642" s="136" t="s">
        <v>948</v>
      </c>
      <c r="AD642" s="136" t="s">
        <v>15574</v>
      </c>
      <c r="AE642" s="136" t="s">
        <v>15575</v>
      </c>
      <c r="AF642" s="136" t="s">
        <v>15576</v>
      </c>
      <c r="AG642" s="136" t="s">
        <v>1156</v>
      </c>
      <c r="AH642" s="136" t="s">
        <v>15577</v>
      </c>
      <c r="AI642" s="136" t="s">
        <v>1003</v>
      </c>
      <c r="AJ642" s="136" t="s">
        <v>1252</v>
      </c>
      <c r="AK642" s="136" t="s">
        <v>1541</v>
      </c>
      <c r="AL642" s="136" t="s">
        <v>941</v>
      </c>
      <c r="AM642" s="136" t="s">
        <v>15578</v>
      </c>
      <c r="AN642" s="136" t="s">
        <v>941</v>
      </c>
      <c r="AO642" s="136" t="s">
        <v>941</v>
      </c>
      <c r="AP642" s="136" t="s">
        <v>941</v>
      </c>
      <c r="AQ642" s="136" t="s">
        <v>941</v>
      </c>
      <c r="AR642" s="136" t="s">
        <v>941</v>
      </c>
      <c r="AS642" s="136" t="s">
        <v>941</v>
      </c>
      <c r="AT642" s="136" t="s">
        <v>941</v>
      </c>
      <c r="AU642" s="136" t="s">
        <v>941</v>
      </c>
      <c r="AV642" s="136" t="s">
        <v>941</v>
      </c>
      <c r="AW642" s="136" t="s">
        <v>941</v>
      </c>
      <c r="AX642" s="136" t="s">
        <v>941</v>
      </c>
      <c r="AY642" s="136" t="s">
        <v>941</v>
      </c>
      <c r="AZ642" s="136" t="s">
        <v>941</v>
      </c>
      <c r="BA642" s="136" t="s">
        <v>941</v>
      </c>
      <c r="BB642" s="136" t="s">
        <v>941</v>
      </c>
      <c r="BC642" s="136" t="s">
        <v>941</v>
      </c>
      <c r="BD642" s="136" t="s">
        <v>941</v>
      </c>
      <c r="BE642" s="136" t="s">
        <v>941</v>
      </c>
      <c r="BF642" s="136" t="s">
        <v>941</v>
      </c>
      <c r="BG642" s="136" t="s">
        <v>941</v>
      </c>
      <c r="BH642" s="136" t="s">
        <v>941</v>
      </c>
      <c r="BI642" s="136" t="s">
        <v>941</v>
      </c>
      <c r="BJ642" s="136" t="s">
        <v>941</v>
      </c>
      <c r="BK642" s="136" t="s">
        <v>941</v>
      </c>
      <c r="BL642" s="136" t="s">
        <v>941</v>
      </c>
      <c r="BM642" s="136" t="s">
        <v>941</v>
      </c>
      <c r="BN642" s="136" t="s">
        <v>941</v>
      </c>
      <c r="BO642" s="136" t="s">
        <v>941</v>
      </c>
      <c r="BP642" s="136" t="s">
        <v>941</v>
      </c>
      <c r="BQ642" s="136" t="s">
        <v>941</v>
      </c>
      <c r="BR642" s="136" t="s">
        <v>941</v>
      </c>
      <c r="BS642" s="136" t="s">
        <v>941</v>
      </c>
      <c r="BT642" s="136" t="s">
        <v>941</v>
      </c>
      <c r="BU642" s="136" t="s">
        <v>941</v>
      </c>
      <c r="BV642" s="136" t="s">
        <v>941</v>
      </c>
      <c r="BW642" s="136" t="s">
        <v>941</v>
      </c>
      <c r="BX642" s="136" t="s">
        <v>941</v>
      </c>
      <c r="BY642" s="136" t="s">
        <v>941</v>
      </c>
      <c r="BZ642" s="136" t="s">
        <v>941</v>
      </c>
      <c r="CA642" s="136" t="s">
        <v>941</v>
      </c>
      <c r="CB642" s="136" t="s">
        <v>948</v>
      </c>
      <c r="CC642" s="136" t="s">
        <v>948</v>
      </c>
      <c r="CD642" s="136" t="s">
        <v>941</v>
      </c>
      <c r="CE642" s="136" t="s">
        <v>948</v>
      </c>
      <c r="CF642" s="136" t="s">
        <v>941</v>
      </c>
      <c r="CG642" s="136" t="s">
        <v>948</v>
      </c>
      <c r="CH642" s="136" t="s">
        <v>948</v>
      </c>
      <c r="CI642" s="136" t="s">
        <v>941</v>
      </c>
      <c r="CJ642" s="136" t="s">
        <v>941</v>
      </c>
      <c r="CK642" s="136" t="s">
        <v>941</v>
      </c>
      <c r="CL642" s="136" t="s">
        <v>941</v>
      </c>
      <c r="CM642" s="136" t="s">
        <v>941</v>
      </c>
      <c r="CN642" s="136" t="s">
        <v>948</v>
      </c>
      <c r="CO642" s="136" t="s">
        <v>540</v>
      </c>
      <c r="CP642" s="136" t="s">
        <v>948</v>
      </c>
      <c r="CQ642" s="136" t="s">
        <v>941</v>
      </c>
      <c r="CR642" s="136" t="s">
        <v>941</v>
      </c>
      <c r="CS642" s="136" t="s">
        <v>941</v>
      </c>
      <c r="CT642" s="136" t="s">
        <v>941</v>
      </c>
      <c r="CU642" s="136" t="s">
        <v>941</v>
      </c>
      <c r="CV642" s="136" t="s">
        <v>941</v>
      </c>
      <c r="CW642" s="136" t="s">
        <v>941</v>
      </c>
      <c r="CX642" s="136" t="s">
        <v>941</v>
      </c>
      <c r="CY642" s="136" t="s">
        <v>941</v>
      </c>
      <c r="CZ642" s="136" t="s">
        <v>941</v>
      </c>
      <c r="DA642" s="136" t="s">
        <v>941</v>
      </c>
      <c r="DB642" s="136" t="s">
        <v>941</v>
      </c>
      <c r="DC642" s="136" t="s">
        <v>941</v>
      </c>
      <c r="DD642" s="136" t="s">
        <v>941</v>
      </c>
      <c r="DE642" s="136" t="s">
        <v>941</v>
      </c>
      <c r="DF642" s="136" t="s">
        <v>941</v>
      </c>
      <c r="DG642" s="136" t="s">
        <v>941</v>
      </c>
      <c r="DH642" s="136" t="s">
        <v>941</v>
      </c>
      <c r="DI642" s="136" t="s">
        <v>941</v>
      </c>
      <c r="DJ642" s="136" t="s">
        <v>1692</v>
      </c>
      <c r="DK642" s="137">
        <v>43126.468969907408</v>
      </c>
      <c r="DL642" s="136" t="s">
        <v>1692</v>
      </c>
      <c r="DM642" s="137">
        <v>43126.468969907408</v>
      </c>
      <c r="DN642" s="133">
        <v>42412.527384259258</v>
      </c>
      <c r="DO642" s="132" t="s">
        <v>1111</v>
      </c>
      <c r="DP642" s="133">
        <v>42412.527384259258</v>
      </c>
    </row>
    <row r="643" spans="1:120" ht="43.5" x14ac:dyDescent="0.35">
      <c r="A643" s="135">
        <v>645</v>
      </c>
      <c r="B643" s="136" t="s">
        <v>13815</v>
      </c>
      <c r="C643" s="135">
        <v>181</v>
      </c>
      <c r="D643" s="135" t="b">
        <v>1</v>
      </c>
      <c r="E643" s="136" t="s">
        <v>941</v>
      </c>
      <c r="F643" s="136" t="s">
        <v>8979</v>
      </c>
      <c r="G643" s="136" t="s">
        <v>943</v>
      </c>
      <c r="H643" s="136" t="s">
        <v>1846</v>
      </c>
      <c r="I643" s="136" t="s">
        <v>15346</v>
      </c>
      <c r="J643" s="136" t="s">
        <v>8979</v>
      </c>
      <c r="K643" s="136" t="s">
        <v>941</v>
      </c>
      <c r="L643" s="136" t="s">
        <v>1846</v>
      </c>
      <c r="M643" s="136" t="s">
        <v>1847</v>
      </c>
      <c r="N643" s="136" t="s">
        <v>1848</v>
      </c>
      <c r="O643" s="136" t="s">
        <v>15579</v>
      </c>
      <c r="P643" s="136" t="s">
        <v>15580</v>
      </c>
      <c r="Q643" s="136" t="s">
        <v>15581</v>
      </c>
      <c r="R643" s="136" t="s">
        <v>15582</v>
      </c>
      <c r="S643" s="136" t="s">
        <v>15583</v>
      </c>
      <c r="T643" s="136" t="s">
        <v>15584</v>
      </c>
      <c r="U643" s="136" t="s">
        <v>15585</v>
      </c>
      <c r="V643" s="136" t="s">
        <v>8987</v>
      </c>
      <c r="W643" s="136" t="s">
        <v>8988</v>
      </c>
      <c r="X643" s="136" t="s">
        <v>8989</v>
      </c>
      <c r="Y643" s="136" t="s">
        <v>15586</v>
      </c>
      <c r="Z643" s="136" t="s">
        <v>15587</v>
      </c>
      <c r="AA643" s="136" t="s">
        <v>2178</v>
      </c>
      <c r="AB643" s="136" t="s">
        <v>15588</v>
      </c>
      <c r="AC643" s="136" t="s">
        <v>15589</v>
      </c>
      <c r="AD643" s="136" t="s">
        <v>15590</v>
      </c>
      <c r="AE643" s="136" t="s">
        <v>15591</v>
      </c>
      <c r="AF643" s="136" t="s">
        <v>15592</v>
      </c>
      <c r="AG643" s="136" t="s">
        <v>1275</v>
      </c>
      <c r="AH643" s="136" t="s">
        <v>15593</v>
      </c>
      <c r="AI643" s="136" t="s">
        <v>15594</v>
      </c>
      <c r="AJ643" s="136" t="s">
        <v>948</v>
      </c>
      <c r="AK643" s="136" t="s">
        <v>948</v>
      </c>
      <c r="AL643" s="136" t="s">
        <v>941</v>
      </c>
      <c r="AM643" s="136" t="s">
        <v>15595</v>
      </c>
      <c r="AN643" s="136" t="s">
        <v>941</v>
      </c>
      <c r="AO643" s="136" t="s">
        <v>941</v>
      </c>
      <c r="AP643" s="136" t="s">
        <v>941</v>
      </c>
      <c r="AQ643" s="136" t="s">
        <v>941</v>
      </c>
      <c r="AR643" s="136" t="s">
        <v>941</v>
      </c>
      <c r="AS643" s="136" t="s">
        <v>941</v>
      </c>
      <c r="AT643" s="136" t="s">
        <v>941</v>
      </c>
      <c r="AU643" s="136" t="s">
        <v>941</v>
      </c>
      <c r="AV643" s="136" t="s">
        <v>941</v>
      </c>
      <c r="AW643" s="136" t="s">
        <v>941</v>
      </c>
      <c r="AX643" s="136" t="s">
        <v>941</v>
      </c>
      <c r="AY643" s="136" t="s">
        <v>941</v>
      </c>
      <c r="AZ643" s="136" t="s">
        <v>941</v>
      </c>
      <c r="BA643" s="136" t="s">
        <v>941</v>
      </c>
      <c r="BB643" s="136" t="s">
        <v>941</v>
      </c>
      <c r="BC643" s="136" t="s">
        <v>941</v>
      </c>
      <c r="BD643" s="136" t="s">
        <v>941</v>
      </c>
      <c r="BE643" s="136" t="s">
        <v>941</v>
      </c>
      <c r="BF643" s="136" t="s">
        <v>941</v>
      </c>
      <c r="BG643" s="136" t="s">
        <v>941</v>
      </c>
      <c r="BH643" s="136" t="s">
        <v>941</v>
      </c>
      <c r="BI643" s="136" t="s">
        <v>941</v>
      </c>
      <c r="BJ643" s="136" t="s">
        <v>941</v>
      </c>
      <c r="BK643" s="136" t="s">
        <v>1309</v>
      </c>
      <c r="BL643" s="136" t="s">
        <v>941</v>
      </c>
      <c r="BM643" s="136" t="s">
        <v>941</v>
      </c>
      <c r="BN643" s="136" t="s">
        <v>941</v>
      </c>
      <c r="BO643" s="136" t="s">
        <v>941</v>
      </c>
      <c r="BP643" s="136" t="s">
        <v>941</v>
      </c>
      <c r="BQ643" s="136" t="s">
        <v>941</v>
      </c>
      <c r="BR643" s="136" t="s">
        <v>941</v>
      </c>
      <c r="BS643" s="136" t="s">
        <v>941</v>
      </c>
      <c r="BT643" s="136" t="s">
        <v>941</v>
      </c>
      <c r="BU643" s="136" t="s">
        <v>941</v>
      </c>
      <c r="BV643" s="136" t="s">
        <v>941</v>
      </c>
      <c r="BW643" s="136" t="s">
        <v>941</v>
      </c>
      <c r="BX643" s="136" t="s">
        <v>941</v>
      </c>
      <c r="BY643" s="136" t="s">
        <v>941</v>
      </c>
      <c r="BZ643" s="136" t="s">
        <v>941</v>
      </c>
      <c r="CA643" s="136" t="s">
        <v>941</v>
      </c>
      <c r="CB643" s="136" t="s">
        <v>1309</v>
      </c>
      <c r="CC643" s="136" t="s">
        <v>948</v>
      </c>
      <c r="CD643" s="136" t="s">
        <v>941</v>
      </c>
      <c r="CE643" s="136" t="s">
        <v>948</v>
      </c>
      <c r="CF643" s="136" t="s">
        <v>941</v>
      </c>
      <c r="CG643" s="136" t="s">
        <v>948</v>
      </c>
      <c r="CH643" s="136" t="s">
        <v>948</v>
      </c>
      <c r="CI643" s="136" t="s">
        <v>941</v>
      </c>
      <c r="CJ643" s="136" t="s">
        <v>941</v>
      </c>
      <c r="CK643" s="136" t="s">
        <v>941</v>
      </c>
      <c r="CL643" s="136" t="s">
        <v>941</v>
      </c>
      <c r="CM643" s="136" t="s">
        <v>941</v>
      </c>
      <c r="CN643" s="136" t="s">
        <v>948</v>
      </c>
      <c r="CO643" s="136" t="s">
        <v>540</v>
      </c>
      <c r="CP643" s="136" t="s">
        <v>948</v>
      </c>
      <c r="CQ643" s="136" t="s">
        <v>941</v>
      </c>
      <c r="CR643" s="136" t="s">
        <v>941</v>
      </c>
      <c r="CS643" s="136" t="s">
        <v>941</v>
      </c>
      <c r="CT643" s="136" t="s">
        <v>941</v>
      </c>
      <c r="CU643" s="136" t="s">
        <v>941</v>
      </c>
      <c r="CV643" s="136" t="s">
        <v>941</v>
      </c>
      <c r="CW643" s="136" t="s">
        <v>941</v>
      </c>
      <c r="CX643" s="136" t="s">
        <v>941</v>
      </c>
      <c r="CY643" s="136" t="s">
        <v>941</v>
      </c>
      <c r="CZ643" s="136" t="s">
        <v>941</v>
      </c>
      <c r="DA643" s="136" t="s">
        <v>941</v>
      </c>
      <c r="DB643" s="136" t="s">
        <v>941</v>
      </c>
      <c r="DC643" s="136" t="s">
        <v>941</v>
      </c>
      <c r="DD643" s="136" t="s">
        <v>941</v>
      </c>
      <c r="DE643" s="136" t="s">
        <v>941</v>
      </c>
      <c r="DF643" s="136" t="s">
        <v>941</v>
      </c>
      <c r="DG643" s="136" t="s">
        <v>941</v>
      </c>
      <c r="DH643" s="136" t="s">
        <v>941</v>
      </c>
      <c r="DI643" s="136" t="s">
        <v>941</v>
      </c>
      <c r="DJ643" s="136" t="s">
        <v>1692</v>
      </c>
      <c r="DK643" s="137">
        <v>43126.474930555552</v>
      </c>
      <c r="DL643" s="136" t="s">
        <v>1692</v>
      </c>
      <c r="DM643" s="137">
        <v>43126.474930555552</v>
      </c>
      <c r="DN643" s="133">
        <v>42412.527407407404</v>
      </c>
      <c r="DO643" s="132" t="s">
        <v>1111</v>
      </c>
      <c r="DP643" s="133">
        <v>42412.527407407404</v>
      </c>
    </row>
    <row r="644" spans="1:120" ht="43.5" x14ac:dyDescent="0.35">
      <c r="A644" s="135">
        <v>646</v>
      </c>
      <c r="B644" s="136" t="s">
        <v>13815</v>
      </c>
      <c r="C644" s="135">
        <v>191</v>
      </c>
      <c r="D644" s="135" t="b">
        <v>1</v>
      </c>
      <c r="E644" s="136" t="s">
        <v>941</v>
      </c>
      <c r="F644" s="136" t="s">
        <v>2371</v>
      </c>
      <c r="G644" s="136" t="s">
        <v>1005</v>
      </c>
      <c r="H644" s="136" t="s">
        <v>2372</v>
      </c>
      <c r="I644" s="136" t="s">
        <v>15346</v>
      </c>
      <c r="J644" s="136" t="s">
        <v>2371</v>
      </c>
      <c r="K644" s="136" t="s">
        <v>941</v>
      </c>
      <c r="L644" s="136" t="s">
        <v>2372</v>
      </c>
      <c r="M644" s="136" t="s">
        <v>2374</v>
      </c>
      <c r="N644" s="136" t="s">
        <v>15596</v>
      </c>
      <c r="O644" s="136" t="s">
        <v>15597</v>
      </c>
      <c r="P644" s="136" t="s">
        <v>15598</v>
      </c>
      <c r="Q644" s="136" t="s">
        <v>948</v>
      </c>
      <c r="R644" s="136" t="s">
        <v>948</v>
      </c>
      <c r="S644" s="136" t="s">
        <v>15599</v>
      </c>
      <c r="T644" s="136" t="s">
        <v>15600</v>
      </c>
      <c r="U644" s="136" t="s">
        <v>15601</v>
      </c>
      <c r="V644" s="136" t="s">
        <v>15602</v>
      </c>
      <c r="W644" s="136" t="s">
        <v>15603</v>
      </c>
      <c r="X644" s="136" t="s">
        <v>15604</v>
      </c>
      <c r="Y644" s="136" t="s">
        <v>15605</v>
      </c>
      <c r="Z644" s="136" t="s">
        <v>948</v>
      </c>
      <c r="AA644" s="136" t="s">
        <v>948</v>
      </c>
      <c r="AB644" s="136" t="s">
        <v>15605</v>
      </c>
      <c r="AC644" s="136" t="s">
        <v>15606</v>
      </c>
      <c r="AD644" s="136" t="s">
        <v>15607</v>
      </c>
      <c r="AE644" s="136" t="s">
        <v>15608</v>
      </c>
      <c r="AF644" s="136" t="s">
        <v>15609</v>
      </c>
      <c r="AG644" s="136" t="s">
        <v>1275</v>
      </c>
      <c r="AH644" s="136" t="s">
        <v>15610</v>
      </c>
      <c r="AI644" s="136" t="s">
        <v>15611</v>
      </c>
      <c r="AJ644" s="136" t="s">
        <v>15612</v>
      </c>
      <c r="AK644" s="136" t="s">
        <v>15613</v>
      </c>
      <c r="AL644" s="136" t="s">
        <v>941</v>
      </c>
      <c r="AM644" s="136" t="s">
        <v>15614</v>
      </c>
      <c r="AN644" s="136" t="s">
        <v>941</v>
      </c>
      <c r="AO644" s="136" t="s">
        <v>941</v>
      </c>
      <c r="AP644" s="136" t="s">
        <v>941</v>
      </c>
      <c r="AQ644" s="136" t="s">
        <v>941</v>
      </c>
      <c r="AR644" s="136" t="s">
        <v>941</v>
      </c>
      <c r="AS644" s="136" t="s">
        <v>941</v>
      </c>
      <c r="AT644" s="136" t="s">
        <v>941</v>
      </c>
      <c r="AU644" s="136" t="s">
        <v>941</v>
      </c>
      <c r="AV644" s="136" t="s">
        <v>941</v>
      </c>
      <c r="AW644" s="136" t="s">
        <v>941</v>
      </c>
      <c r="AX644" s="136" t="s">
        <v>941</v>
      </c>
      <c r="AY644" s="136" t="s">
        <v>941</v>
      </c>
      <c r="AZ644" s="136" t="s">
        <v>941</v>
      </c>
      <c r="BA644" s="136" t="s">
        <v>941</v>
      </c>
      <c r="BB644" s="136" t="s">
        <v>941</v>
      </c>
      <c r="BC644" s="136" t="s">
        <v>941</v>
      </c>
      <c r="BD644" s="136" t="s">
        <v>941</v>
      </c>
      <c r="BE644" s="136" t="s">
        <v>941</v>
      </c>
      <c r="BF644" s="136" t="s">
        <v>941</v>
      </c>
      <c r="BG644" s="136" t="s">
        <v>941</v>
      </c>
      <c r="BH644" s="136" t="s">
        <v>941</v>
      </c>
      <c r="BI644" s="136" t="s">
        <v>941</v>
      </c>
      <c r="BJ644" s="136" t="s">
        <v>941</v>
      </c>
      <c r="BK644" s="136" t="s">
        <v>1525</v>
      </c>
      <c r="BL644" s="136" t="s">
        <v>941</v>
      </c>
      <c r="BM644" s="136" t="s">
        <v>941</v>
      </c>
      <c r="BN644" s="136" t="s">
        <v>941</v>
      </c>
      <c r="BO644" s="136" t="s">
        <v>941</v>
      </c>
      <c r="BP644" s="136" t="s">
        <v>941</v>
      </c>
      <c r="BQ644" s="136" t="s">
        <v>941</v>
      </c>
      <c r="BR644" s="136" t="s">
        <v>941</v>
      </c>
      <c r="BS644" s="136" t="s">
        <v>941</v>
      </c>
      <c r="BT644" s="136" t="s">
        <v>941</v>
      </c>
      <c r="BU644" s="136" t="s">
        <v>941</v>
      </c>
      <c r="BV644" s="136" t="s">
        <v>941</v>
      </c>
      <c r="BW644" s="136" t="s">
        <v>941</v>
      </c>
      <c r="BX644" s="136" t="s">
        <v>941</v>
      </c>
      <c r="BY644" s="136" t="s">
        <v>941</v>
      </c>
      <c r="BZ644" s="136" t="s">
        <v>941</v>
      </c>
      <c r="CA644" s="136" t="s">
        <v>941</v>
      </c>
      <c r="CB644" s="136" t="s">
        <v>1525</v>
      </c>
      <c r="CC644" s="136" t="s">
        <v>948</v>
      </c>
      <c r="CD644" s="136" t="s">
        <v>941</v>
      </c>
      <c r="CE644" s="136" t="s">
        <v>948</v>
      </c>
      <c r="CF644" s="136" t="s">
        <v>941</v>
      </c>
      <c r="CG644" s="136" t="s">
        <v>948</v>
      </c>
      <c r="CH644" s="136" t="s">
        <v>1227</v>
      </c>
      <c r="CI644" s="136" t="s">
        <v>15615</v>
      </c>
      <c r="CJ644" s="136" t="s">
        <v>15616</v>
      </c>
      <c r="CK644" s="136" t="s">
        <v>941</v>
      </c>
      <c r="CL644" s="136" t="s">
        <v>941</v>
      </c>
      <c r="CM644" s="136" t="s">
        <v>15617</v>
      </c>
      <c r="CN644" s="136" t="s">
        <v>15615</v>
      </c>
      <c r="CO644" s="136" t="s">
        <v>876</v>
      </c>
      <c r="CP644" s="136" t="s">
        <v>948</v>
      </c>
      <c r="CQ644" s="136" t="s">
        <v>941</v>
      </c>
      <c r="CR644" s="136" t="s">
        <v>941</v>
      </c>
      <c r="CS644" s="136" t="s">
        <v>941</v>
      </c>
      <c r="CT644" s="136" t="s">
        <v>941</v>
      </c>
      <c r="CU644" s="136" t="s">
        <v>941</v>
      </c>
      <c r="CV644" s="136" t="s">
        <v>941</v>
      </c>
      <c r="CW644" s="136" t="s">
        <v>941</v>
      </c>
      <c r="CX644" s="136" t="s">
        <v>941</v>
      </c>
      <c r="CY644" s="136" t="s">
        <v>941</v>
      </c>
      <c r="CZ644" s="136" t="s">
        <v>941</v>
      </c>
      <c r="DA644" s="136" t="s">
        <v>941</v>
      </c>
      <c r="DB644" s="136" t="s">
        <v>941</v>
      </c>
      <c r="DC644" s="136" t="s">
        <v>941</v>
      </c>
      <c r="DD644" s="136" t="s">
        <v>941</v>
      </c>
      <c r="DE644" s="136" t="s">
        <v>941</v>
      </c>
      <c r="DF644" s="136" t="s">
        <v>941</v>
      </c>
      <c r="DG644" s="136" t="s">
        <v>941</v>
      </c>
      <c r="DH644" s="136" t="s">
        <v>941</v>
      </c>
      <c r="DI644" s="136" t="s">
        <v>941</v>
      </c>
      <c r="DJ644" s="136" t="s">
        <v>1692</v>
      </c>
      <c r="DK644" s="137">
        <v>43126.530277777776</v>
      </c>
      <c r="DL644" s="136" t="s">
        <v>1692</v>
      </c>
      <c r="DM644" s="137">
        <v>43126.535138888888</v>
      </c>
      <c r="DN644" s="133">
        <v>42412.527418981481</v>
      </c>
      <c r="DO644" s="132" t="s">
        <v>1111</v>
      </c>
      <c r="DP644" s="133">
        <v>42412.527418981481</v>
      </c>
    </row>
    <row r="645" spans="1:120" ht="58" x14ac:dyDescent="0.35">
      <c r="A645" s="135">
        <v>647</v>
      </c>
      <c r="B645" s="136" t="s">
        <v>13815</v>
      </c>
      <c r="C645" s="135">
        <v>632</v>
      </c>
      <c r="D645" s="135" t="b">
        <v>1</v>
      </c>
      <c r="E645" s="136" t="s">
        <v>941</v>
      </c>
      <c r="F645" s="136" t="s">
        <v>1456</v>
      </c>
      <c r="G645" s="136" t="s">
        <v>943</v>
      </c>
      <c r="H645" s="136" t="s">
        <v>2153</v>
      </c>
      <c r="I645" s="136" t="s">
        <v>15346</v>
      </c>
      <c r="J645" s="136" t="s">
        <v>1456</v>
      </c>
      <c r="K645" s="136" t="s">
        <v>941</v>
      </c>
      <c r="L645" s="136" t="s">
        <v>2153</v>
      </c>
      <c r="M645" s="136" t="s">
        <v>2154</v>
      </c>
      <c r="N645" s="136" t="s">
        <v>7893</v>
      </c>
      <c r="O645" s="136" t="s">
        <v>15618</v>
      </c>
      <c r="P645" s="136" t="s">
        <v>15619</v>
      </c>
      <c r="Q645" s="136" t="s">
        <v>15620</v>
      </c>
      <c r="R645" s="136" t="s">
        <v>15621</v>
      </c>
      <c r="S645" s="136" t="s">
        <v>15622</v>
      </c>
      <c r="T645" s="136" t="s">
        <v>15623</v>
      </c>
      <c r="U645" s="136" t="s">
        <v>15624</v>
      </c>
      <c r="V645" s="136" t="s">
        <v>15625</v>
      </c>
      <c r="W645" s="136" t="s">
        <v>15626</v>
      </c>
      <c r="X645" s="136" t="s">
        <v>15627</v>
      </c>
      <c r="Y645" s="136" t="s">
        <v>15628</v>
      </c>
      <c r="Z645" s="136" t="s">
        <v>15629</v>
      </c>
      <c r="AA645" s="136" t="s">
        <v>948</v>
      </c>
      <c r="AB645" s="136" t="s">
        <v>15630</v>
      </c>
      <c r="AC645" s="136" t="s">
        <v>15631</v>
      </c>
      <c r="AD645" s="136" t="s">
        <v>15632</v>
      </c>
      <c r="AE645" s="136" t="s">
        <v>15633</v>
      </c>
      <c r="AF645" s="136" t="s">
        <v>15634</v>
      </c>
      <c r="AG645" s="136" t="s">
        <v>2155</v>
      </c>
      <c r="AH645" s="136" t="s">
        <v>15635</v>
      </c>
      <c r="AI645" s="136" t="s">
        <v>2246</v>
      </c>
      <c r="AJ645" s="136" t="s">
        <v>3324</v>
      </c>
      <c r="AK645" s="136" t="s">
        <v>948</v>
      </c>
      <c r="AL645" s="136" t="s">
        <v>604</v>
      </c>
      <c r="AM645" s="136" t="s">
        <v>15636</v>
      </c>
      <c r="AN645" s="136" t="s">
        <v>941</v>
      </c>
      <c r="AO645" s="136" t="s">
        <v>941</v>
      </c>
      <c r="AP645" s="136" t="s">
        <v>941</v>
      </c>
      <c r="AQ645" s="136" t="s">
        <v>941</v>
      </c>
      <c r="AR645" s="136" t="s">
        <v>941</v>
      </c>
      <c r="AS645" s="136" t="s">
        <v>941</v>
      </c>
      <c r="AT645" s="136" t="s">
        <v>941</v>
      </c>
      <c r="AU645" s="136" t="s">
        <v>941</v>
      </c>
      <c r="AV645" s="136" t="s">
        <v>941</v>
      </c>
      <c r="AW645" s="136" t="s">
        <v>941</v>
      </c>
      <c r="AX645" s="136" t="s">
        <v>941</v>
      </c>
      <c r="AY645" s="136" t="s">
        <v>941</v>
      </c>
      <c r="AZ645" s="136" t="s">
        <v>941</v>
      </c>
      <c r="BA645" s="136" t="s">
        <v>941</v>
      </c>
      <c r="BB645" s="136" t="s">
        <v>941</v>
      </c>
      <c r="BC645" s="136" t="s">
        <v>941</v>
      </c>
      <c r="BD645" s="136" t="s">
        <v>941</v>
      </c>
      <c r="BE645" s="136" t="s">
        <v>941</v>
      </c>
      <c r="BF645" s="136" t="s">
        <v>941</v>
      </c>
      <c r="BG645" s="136" t="s">
        <v>941</v>
      </c>
      <c r="BH645" s="136" t="s">
        <v>941</v>
      </c>
      <c r="BI645" s="136" t="s">
        <v>941</v>
      </c>
      <c r="BJ645" s="136" t="s">
        <v>941</v>
      </c>
      <c r="BK645" s="136" t="s">
        <v>941</v>
      </c>
      <c r="BL645" s="136" t="s">
        <v>941</v>
      </c>
      <c r="BM645" s="136" t="s">
        <v>941</v>
      </c>
      <c r="BN645" s="136" t="s">
        <v>941</v>
      </c>
      <c r="BO645" s="136" t="s">
        <v>941</v>
      </c>
      <c r="BP645" s="136" t="s">
        <v>941</v>
      </c>
      <c r="BQ645" s="136" t="s">
        <v>941</v>
      </c>
      <c r="BR645" s="136" t="s">
        <v>941</v>
      </c>
      <c r="BS645" s="136" t="s">
        <v>941</v>
      </c>
      <c r="BT645" s="136" t="s">
        <v>941</v>
      </c>
      <c r="BU645" s="136" t="s">
        <v>941</v>
      </c>
      <c r="BV645" s="136" t="s">
        <v>941</v>
      </c>
      <c r="BW645" s="136" t="s">
        <v>941</v>
      </c>
      <c r="BX645" s="136" t="s">
        <v>941</v>
      </c>
      <c r="BY645" s="136" t="s">
        <v>941</v>
      </c>
      <c r="BZ645" s="136" t="s">
        <v>941</v>
      </c>
      <c r="CA645" s="136" t="s">
        <v>941</v>
      </c>
      <c r="CB645" s="136" t="s">
        <v>948</v>
      </c>
      <c r="CC645" s="136" t="s">
        <v>948</v>
      </c>
      <c r="CD645" s="136" t="s">
        <v>941</v>
      </c>
      <c r="CE645" s="136" t="s">
        <v>948</v>
      </c>
      <c r="CF645" s="136" t="s">
        <v>941</v>
      </c>
      <c r="CG645" s="136" t="s">
        <v>948</v>
      </c>
      <c r="CH645" s="136" t="s">
        <v>948</v>
      </c>
      <c r="CI645" s="136" t="s">
        <v>941</v>
      </c>
      <c r="CJ645" s="136" t="s">
        <v>941</v>
      </c>
      <c r="CK645" s="136" t="s">
        <v>941</v>
      </c>
      <c r="CL645" s="136" t="s">
        <v>941</v>
      </c>
      <c r="CM645" s="136" t="s">
        <v>941</v>
      </c>
      <c r="CN645" s="136" t="s">
        <v>948</v>
      </c>
      <c r="CO645" s="136" t="s">
        <v>540</v>
      </c>
      <c r="CP645" s="136" t="s">
        <v>948</v>
      </c>
      <c r="CQ645" s="136" t="s">
        <v>941</v>
      </c>
      <c r="CR645" s="136" t="s">
        <v>941</v>
      </c>
      <c r="CS645" s="136" t="s">
        <v>941</v>
      </c>
      <c r="CT645" s="136" t="s">
        <v>941</v>
      </c>
      <c r="CU645" s="136" t="s">
        <v>941</v>
      </c>
      <c r="CV645" s="136" t="s">
        <v>941</v>
      </c>
      <c r="CW645" s="136" t="s">
        <v>941</v>
      </c>
      <c r="CX645" s="136" t="s">
        <v>941</v>
      </c>
      <c r="CY645" s="136" t="s">
        <v>941</v>
      </c>
      <c r="CZ645" s="136" t="s">
        <v>941</v>
      </c>
      <c r="DA645" s="136" t="s">
        <v>941</v>
      </c>
      <c r="DB645" s="136" t="s">
        <v>941</v>
      </c>
      <c r="DC645" s="136" t="s">
        <v>941</v>
      </c>
      <c r="DD645" s="136" t="s">
        <v>941</v>
      </c>
      <c r="DE645" s="136" t="s">
        <v>941</v>
      </c>
      <c r="DF645" s="136" t="s">
        <v>941</v>
      </c>
      <c r="DG645" s="136" t="s">
        <v>941</v>
      </c>
      <c r="DH645" s="136" t="s">
        <v>941</v>
      </c>
      <c r="DI645" s="136" t="s">
        <v>941</v>
      </c>
      <c r="DJ645" s="136" t="s">
        <v>1692</v>
      </c>
      <c r="DK645" s="137">
        <v>43126.577962962961</v>
      </c>
      <c r="DL645" s="136" t="s">
        <v>1692</v>
      </c>
      <c r="DM645" s="137">
        <v>43126.577962962961</v>
      </c>
      <c r="DN645" s="133">
        <v>42412.527442129627</v>
      </c>
      <c r="DO645" s="132" t="s">
        <v>1111</v>
      </c>
      <c r="DP645" s="133">
        <v>42412.527442129627</v>
      </c>
    </row>
    <row r="646" spans="1:120" ht="58" x14ac:dyDescent="0.35">
      <c r="A646" s="135">
        <v>648</v>
      </c>
      <c r="B646" s="136" t="s">
        <v>13815</v>
      </c>
      <c r="C646" s="135">
        <v>654</v>
      </c>
      <c r="D646" s="135" t="b">
        <v>1</v>
      </c>
      <c r="E646" s="136" t="s">
        <v>941</v>
      </c>
      <c r="F646" s="136" t="s">
        <v>1367</v>
      </c>
      <c r="G646" s="136" t="s">
        <v>1064</v>
      </c>
      <c r="H646" s="136" t="s">
        <v>1368</v>
      </c>
      <c r="I646" s="136" t="s">
        <v>14768</v>
      </c>
      <c r="J646" s="136" t="s">
        <v>1369</v>
      </c>
      <c r="K646" s="136" t="s">
        <v>941</v>
      </c>
      <c r="L646" s="136" t="s">
        <v>1370</v>
      </c>
      <c r="M646" s="136" t="s">
        <v>941</v>
      </c>
      <c r="N646" s="136" t="s">
        <v>1371</v>
      </c>
      <c r="O646" s="136" t="s">
        <v>15637</v>
      </c>
      <c r="P646" s="136" t="s">
        <v>15638</v>
      </c>
      <c r="Q646" s="136" t="s">
        <v>948</v>
      </c>
      <c r="R646" s="136" t="s">
        <v>15639</v>
      </c>
      <c r="S646" s="136" t="s">
        <v>15640</v>
      </c>
      <c r="T646" s="136" t="s">
        <v>15641</v>
      </c>
      <c r="U646" s="136" t="s">
        <v>15642</v>
      </c>
      <c r="V646" s="136" t="s">
        <v>15643</v>
      </c>
      <c r="W646" s="136" t="s">
        <v>15644</v>
      </c>
      <c r="X646" s="136" t="s">
        <v>15645</v>
      </c>
      <c r="Y646" s="136" t="s">
        <v>15646</v>
      </c>
      <c r="Z646" s="136" t="s">
        <v>15647</v>
      </c>
      <c r="AA646" s="136" t="s">
        <v>15648</v>
      </c>
      <c r="AB646" s="136" t="s">
        <v>15649</v>
      </c>
      <c r="AC646" s="136" t="s">
        <v>15650</v>
      </c>
      <c r="AD646" s="136" t="s">
        <v>15651</v>
      </c>
      <c r="AE646" s="136" t="s">
        <v>15652</v>
      </c>
      <c r="AF646" s="136" t="s">
        <v>15653</v>
      </c>
      <c r="AG646" s="136" t="s">
        <v>3409</v>
      </c>
      <c r="AH646" s="136" t="s">
        <v>15654</v>
      </c>
      <c r="AI646" s="136" t="s">
        <v>15655</v>
      </c>
      <c r="AJ646" s="136" t="s">
        <v>15656</v>
      </c>
      <c r="AK646" s="136" t="s">
        <v>3606</v>
      </c>
      <c r="AL646" s="136" t="s">
        <v>941</v>
      </c>
      <c r="AM646" s="136" t="s">
        <v>15657</v>
      </c>
      <c r="AN646" s="136" t="s">
        <v>941</v>
      </c>
      <c r="AO646" s="136" t="s">
        <v>941</v>
      </c>
      <c r="AP646" s="136" t="s">
        <v>941</v>
      </c>
      <c r="AQ646" s="136" t="s">
        <v>941</v>
      </c>
      <c r="AR646" s="136" t="s">
        <v>941</v>
      </c>
      <c r="AS646" s="136" t="s">
        <v>941</v>
      </c>
      <c r="AT646" s="136" t="s">
        <v>941</v>
      </c>
      <c r="AU646" s="136" t="s">
        <v>941</v>
      </c>
      <c r="AV646" s="136" t="s">
        <v>941</v>
      </c>
      <c r="AW646" s="136" t="s">
        <v>941</v>
      </c>
      <c r="AX646" s="136" t="s">
        <v>941</v>
      </c>
      <c r="AY646" s="136" t="s">
        <v>941</v>
      </c>
      <c r="AZ646" s="136" t="s">
        <v>941</v>
      </c>
      <c r="BA646" s="136" t="s">
        <v>941</v>
      </c>
      <c r="BB646" s="136" t="s">
        <v>941</v>
      </c>
      <c r="BC646" s="136" t="s">
        <v>941</v>
      </c>
      <c r="BD646" s="136" t="s">
        <v>941</v>
      </c>
      <c r="BE646" s="136" t="s">
        <v>941</v>
      </c>
      <c r="BF646" s="136" t="s">
        <v>941</v>
      </c>
      <c r="BG646" s="136" t="s">
        <v>941</v>
      </c>
      <c r="BH646" s="136" t="s">
        <v>941</v>
      </c>
      <c r="BI646" s="136" t="s">
        <v>941</v>
      </c>
      <c r="BJ646" s="136" t="s">
        <v>941</v>
      </c>
      <c r="BK646" s="136" t="s">
        <v>941</v>
      </c>
      <c r="BL646" s="136" t="s">
        <v>941</v>
      </c>
      <c r="BM646" s="136" t="s">
        <v>941</v>
      </c>
      <c r="BN646" s="136" t="s">
        <v>941</v>
      </c>
      <c r="BO646" s="136" t="s">
        <v>941</v>
      </c>
      <c r="BP646" s="136" t="s">
        <v>941</v>
      </c>
      <c r="BQ646" s="136" t="s">
        <v>941</v>
      </c>
      <c r="BR646" s="136" t="s">
        <v>941</v>
      </c>
      <c r="BS646" s="136" t="s">
        <v>941</v>
      </c>
      <c r="BT646" s="136" t="s">
        <v>941</v>
      </c>
      <c r="BU646" s="136" t="s">
        <v>941</v>
      </c>
      <c r="BV646" s="136" t="s">
        <v>941</v>
      </c>
      <c r="BW646" s="136" t="s">
        <v>941</v>
      </c>
      <c r="BX646" s="136" t="s">
        <v>941</v>
      </c>
      <c r="BY646" s="136" t="s">
        <v>941</v>
      </c>
      <c r="BZ646" s="136" t="s">
        <v>941</v>
      </c>
      <c r="CA646" s="136" t="s">
        <v>941</v>
      </c>
      <c r="CB646" s="136" t="s">
        <v>948</v>
      </c>
      <c r="CC646" s="136" t="s">
        <v>948</v>
      </c>
      <c r="CD646" s="136" t="s">
        <v>941</v>
      </c>
      <c r="CE646" s="136" t="s">
        <v>948</v>
      </c>
      <c r="CF646" s="136" t="s">
        <v>941</v>
      </c>
      <c r="CG646" s="136" t="s">
        <v>948</v>
      </c>
      <c r="CH646" s="136" t="s">
        <v>948</v>
      </c>
      <c r="CI646" s="136" t="s">
        <v>941</v>
      </c>
      <c r="CJ646" s="136" t="s">
        <v>941</v>
      </c>
      <c r="CK646" s="136" t="s">
        <v>941</v>
      </c>
      <c r="CL646" s="136" t="s">
        <v>941</v>
      </c>
      <c r="CM646" s="136" t="s">
        <v>941</v>
      </c>
      <c r="CN646" s="136" t="s">
        <v>948</v>
      </c>
      <c r="CO646" s="136" t="s">
        <v>540</v>
      </c>
      <c r="CP646" s="136" t="s">
        <v>948</v>
      </c>
      <c r="CQ646" s="136" t="s">
        <v>941</v>
      </c>
      <c r="CR646" s="136" t="s">
        <v>941</v>
      </c>
      <c r="CS646" s="136" t="s">
        <v>941</v>
      </c>
      <c r="CT646" s="136" t="s">
        <v>941</v>
      </c>
      <c r="CU646" s="136" t="s">
        <v>941</v>
      </c>
      <c r="CV646" s="136" t="s">
        <v>941</v>
      </c>
      <c r="CW646" s="136" t="s">
        <v>941</v>
      </c>
      <c r="CX646" s="136" t="s">
        <v>941</v>
      </c>
      <c r="CY646" s="136" t="s">
        <v>941</v>
      </c>
      <c r="CZ646" s="136" t="s">
        <v>941</v>
      </c>
      <c r="DA646" s="136" t="s">
        <v>941</v>
      </c>
      <c r="DB646" s="136" t="s">
        <v>941</v>
      </c>
      <c r="DC646" s="136" t="s">
        <v>941</v>
      </c>
      <c r="DD646" s="136" t="s">
        <v>941</v>
      </c>
      <c r="DE646" s="136" t="s">
        <v>941</v>
      </c>
      <c r="DF646" s="136" t="s">
        <v>941</v>
      </c>
      <c r="DG646" s="136" t="s">
        <v>941</v>
      </c>
      <c r="DH646" s="136" t="s">
        <v>941</v>
      </c>
      <c r="DI646" s="136" t="s">
        <v>941</v>
      </c>
      <c r="DJ646" s="136" t="s">
        <v>1692</v>
      </c>
      <c r="DK646" s="137">
        <v>43126.594085648147</v>
      </c>
      <c r="DL646" s="136" t="s">
        <v>1692</v>
      </c>
      <c r="DM646" s="137">
        <v>43126.594085648147</v>
      </c>
      <c r="DN646" s="133">
        <v>42412.527453703704</v>
      </c>
      <c r="DO646" s="132" t="s">
        <v>1111</v>
      </c>
      <c r="DP646" s="133">
        <v>42412.527453703704</v>
      </c>
    </row>
    <row r="647" spans="1:120" ht="58" x14ac:dyDescent="0.35">
      <c r="A647" s="135">
        <v>649</v>
      </c>
      <c r="B647" s="136" t="s">
        <v>13815</v>
      </c>
      <c r="C647" s="135">
        <v>71</v>
      </c>
      <c r="D647" s="135" t="b">
        <v>1</v>
      </c>
      <c r="E647" s="136" t="s">
        <v>941</v>
      </c>
      <c r="F647" s="136" t="s">
        <v>15658</v>
      </c>
      <c r="G647" s="136" t="s">
        <v>15659</v>
      </c>
      <c r="H647" s="136" t="s">
        <v>15660</v>
      </c>
      <c r="I647" s="136" t="s">
        <v>15346</v>
      </c>
      <c r="J647" s="136" t="s">
        <v>15658</v>
      </c>
      <c r="K647" s="136" t="s">
        <v>941</v>
      </c>
      <c r="L647" s="136" t="s">
        <v>15660</v>
      </c>
      <c r="M647" s="136" t="s">
        <v>1593</v>
      </c>
      <c r="N647" s="136" t="s">
        <v>15661</v>
      </c>
      <c r="O647" s="136" t="s">
        <v>15662</v>
      </c>
      <c r="P647" s="136" t="s">
        <v>15663</v>
      </c>
      <c r="Q647" s="136" t="s">
        <v>948</v>
      </c>
      <c r="R647" s="136" t="s">
        <v>948</v>
      </c>
      <c r="S647" s="136" t="s">
        <v>15664</v>
      </c>
      <c r="T647" s="136" t="s">
        <v>15665</v>
      </c>
      <c r="U647" s="136" t="s">
        <v>15666</v>
      </c>
      <c r="V647" s="136" t="s">
        <v>948</v>
      </c>
      <c r="W647" s="136" t="s">
        <v>948</v>
      </c>
      <c r="X647" s="136" t="s">
        <v>948</v>
      </c>
      <c r="Y647" s="136" t="s">
        <v>15667</v>
      </c>
      <c r="Z647" s="136" t="s">
        <v>15668</v>
      </c>
      <c r="AA647" s="136" t="s">
        <v>948</v>
      </c>
      <c r="AB647" s="136" t="s">
        <v>15669</v>
      </c>
      <c r="AC647" s="136" t="s">
        <v>948</v>
      </c>
      <c r="AD647" s="136" t="s">
        <v>15669</v>
      </c>
      <c r="AE647" s="136" t="s">
        <v>15670</v>
      </c>
      <c r="AF647" s="136" t="s">
        <v>15671</v>
      </c>
      <c r="AG647" s="136" t="s">
        <v>1101</v>
      </c>
      <c r="AH647" s="136" t="s">
        <v>15672</v>
      </c>
      <c r="AI647" s="136" t="s">
        <v>948</v>
      </c>
      <c r="AJ647" s="136" t="s">
        <v>2593</v>
      </c>
      <c r="AK647" s="136" t="s">
        <v>948</v>
      </c>
      <c r="AL647" s="136" t="s">
        <v>941</v>
      </c>
      <c r="AM647" s="136" t="s">
        <v>15673</v>
      </c>
      <c r="AN647" s="136" t="s">
        <v>941</v>
      </c>
      <c r="AO647" s="136" t="s">
        <v>941</v>
      </c>
      <c r="AP647" s="136" t="s">
        <v>941</v>
      </c>
      <c r="AQ647" s="136" t="s">
        <v>941</v>
      </c>
      <c r="AR647" s="136" t="s">
        <v>941</v>
      </c>
      <c r="AS647" s="136" t="s">
        <v>941</v>
      </c>
      <c r="AT647" s="136" t="s">
        <v>941</v>
      </c>
      <c r="AU647" s="136" t="s">
        <v>941</v>
      </c>
      <c r="AV647" s="136" t="s">
        <v>941</v>
      </c>
      <c r="AW647" s="136" t="s">
        <v>941</v>
      </c>
      <c r="AX647" s="136" t="s">
        <v>941</v>
      </c>
      <c r="AY647" s="136" t="s">
        <v>941</v>
      </c>
      <c r="AZ647" s="136" t="s">
        <v>941</v>
      </c>
      <c r="BA647" s="136" t="s">
        <v>941</v>
      </c>
      <c r="BB647" s="136" t="s">
        <v>941</v>
      </c>
      <c r="BC647" s="136" t="s">
        <v>941</v>
      </c>
      <c r="BD647" s="136" t="s">
        <v>941</v>
      </c>
      <c r="BE647" s="136" t="s">
        <v>941</v>
      </c>
      <c r="BF647" s="136" t="s">
        <v>941</v>
      </c>
      <c r="BG647" s="136" t="s">
        <v>941</v>
      </c>
      <c r="BH647" s="136" t="s">
        <v>941</v>
      </c>
      <c r="BI647" s="136" t="s">
        <v>941</v>
      </c>
      <c r="BJ647" s="136" t="s">
        <v>941</v>
      </c>
      <c r="BK647" s="136" t="s">
        <v>941</v>
      </c>
      <c r="BL647" s="136" t="s">
        <v>941</v>
      </c>
      <c r="BM647" s="136" t="s">
        <v>941</v>
      </c>
      <c r="BN647" s="136" t="s">
        <v>941</v>
      </c>
      <c r="BO647" s="136" t="s">
        <v>941</v>
      </c>
      <c r="BP647" s="136" t="s">
        <v>941</v>
      </c>
      <c r="BQ647" s="136" t="s">
        <v>941</v>
      </c>
      <c r="BR647" s="136" t="s">
        <v>941</v>
      </c>
      <c r="BS647" s="136" t="s">
        <v>941</v>
      </c>
      <c r="BT647" s="136" t="s">
        <v>941</v>
      </c>
      <c r="BU647" s="136" t="s">
        <v>941</v>
      </c>
      <c r="BV647" s="136" t="s">
        <v>941</v>
      </c>
      <c r="BW647" s="136" t="s">
        <v>941</v>
      </c>
      <c r="BX647" s="136" t="s">
        <v>941</v>
      </c>
      <c r="BY647" s="136" t="s">
        <v>941</v>
      </c>
      <c r="BZ647" s="136" t="s">
        <v>941</v>
      </c>
      <c r="CA647" s="136" t="s">
        <v>941</v>
      </c>
      <c r="CB647" s="136" t="s">
        <v>948</v>
      </c>
      <c r="CC647" s="136" t="s">
        <v>948</v>
      </c>
      <c r="CD647" s="136" t="s">
        <v>941</v>
      </c>
      <c r="CE647" s="136" t="s">
        <v>948</v>
      </c>
      <c r="CF647" s="136" t="s">
        <v>941</v>
      </c>
      <c r="CG647" s="136" t="s">
        <v>948</v>
      </c>
      <c r="CH647" s="136" t="s">
        <v>948</v>
      </c>
      <c r="CI647" s="136" t="s">
        <v>941</v>
      </c>
      <c r="CJ647" s="136" t="s">
        <v>941</v>
      </c>
      <c r="CK647" s="136" t="s">
        <v>941</v>
      </c>
      <c r="CL647" s="136" t="s">
        <v>941</v>
      </c>
      <c r="CM647" s="136" t="s">
        <v>941</v>
      </c>
      <c r="CN647" s="136" t="s">
        <v>948</v>
      </c>
      <c r="CO647" s="136" t="s">
        <v>540</v>
      </c>
      <c r="CP647" s="136" t="s">
        <v>948</v>
      </c>
      <c r="CQ647" s="136" t="s">
        <v>941</v>
      </c>
      <c r="CR647" s="136" t="s">
        <v>941</v>
      </c>
      <c r="CS647" s="136" t="s">
        <v>941</v>
      </c>
      <c r="CT647" s="136" t="s">
        <v>941</v>
      </c>
      <c r="CU647" s="136" t="s">
        <v>941</v>
      </c>
      <c r="CV647" s="136" t="s">
        <v>941</v>
      </c>
      <c r="CW647" s="136" t="s">
        <v>941</v>
      </c>
      <c r="CX647" s="136" t="s">
        <v>941</v>
      </c>
      <c r="CY647" s="136" t="s">
        <v>941</v>
      </c>
      <c r="CZ647" s="136" t="s">
        <v>941</v>
      </c>
      <c r="DA647" s="136" t="s">
        <v>941</v>
      </c>
      <c r="DB647" s="136" t="s">
        <v>941</v>
      </c>
      <c r="DC647" s="136" t="s">
        <v>941</v>
      </c>
      <c r="DD647" s="136" t="s">
        <v>941</v>
      </c>
      <c r="DE647" s="136" t="s">
        <v>941</v>
      </c>
      <c r="DF647" s="136" t="s">
        <v>941</v>
      </c>
      <c r="DG647" s="136" t="s">
        <v>941</v>
      </c>
      <c r="DH647" s="136" t="s">
        <v>941</v>
      </c>
      <c r="DI647" s="136" t="s">
        <v>941</v>
      </c>
      <c r="DJ647" s="136" t="s">
        <v>1692</v>
      </c>
      <c r="DK647" s="137">
        <v>43126.599351851852</v>
      </c>
      <c r="DL647" s="136" t="s">
        <v>1692</v>
      </c>
      <c r="DM647" s="137">
        <v>43131.369687500002</v>
      </c>
      <c r="DN647" s="133">
        <v>42412.52747685185</v>
      </c>
      <c r="DO647" s="132" t="s">
        <v>1111</v>
      </c>
      <c r="DP647" s="133">
        <v>42412.52747685185</v>
      </c>
    </row>
    <row r="648" spans="1:120" ht="58" x14ac:dyDescent="0.35">
      <c r="A648" s="135">
        <v>650</v>
      </c>
      <c r="B648" s="136" t="s">
        <v>13815</v>
      </c>
      <c r="C648" s="135">
        <v>426</v>
      </c>
      <c r="D648" s="135" t="b">
        <v>1</v>
      </c>
      <c r="E648" s="136" t="s">
        <v>941</v>
      </c>
      <c r="F648" s="136" t="s">
        <v>2451</v>
      </c>
      <c r="G648" s="136" t="s">
        <v>989</v>
      </c>
      <c r="H648" s="136" t="s">
        <v>15674</v>
      </c>
      <c r="I648" s="136" t="s">
        <v>15346</v>
      </c>
      <c r="J648" s="136" t="s">
        <v>2451</v>
      </c>
      <c r="K648" s="136" t="s">
        <v>941</v>
      </c>
      <c r="L648" s="136" t="s">
        <v>15675</v>
      </c>
      <c r="M648" s="136" t="s">
        <v>4034</v>
      </c>
      <c r="N648" s="136" t="s">
        <v>2453</v>
      </c>
      <c r="O648" s="136" t="s">
        <v>15676</v>
      </c>
      <c r="P648" s="136" t="s">
        <v>15677</v>
      </c>
      <c r="Q648" s="136" t="s">
        <v>948</v>
      </c>
      <c r="R648" s="136" t="s">
        <v>948</v>
      </c>
      <c r="S648" s="136" t="s">
        <v>15678</v>
      </c>
      <c r="T648" s="136" t="s">
        <v>15679</v>
      </c>
      <c r="U648" s="136" t="s">
        <v>15680</v>
      </c>
      <c r="V648" s="136" t="s">
        <v>15678</v>
      </c>
      <c r="W648" s="136" t="s">
        <v>15681</v>
      </c>
      <c r="X648" s="136" t="s">
        <v>15682</v>
      </c>
      <c r="Y648" s="136" t="s">
        <v>15683</v>
      </c>
      <c r="Z648" s="136" t="s">
        <v>15684</v>
      </c>
      <c r="AA648" s="136" t="s">
        <v>15685</v>
      </c>
      <c r="AB648" s="136" t="s">
        <v>15686</v>
      </c>
      <c r="AC648" s="136" t="s">
        <v>948</v>
      </c>
      <c r="AD648" s="136" t="s">
        <v>15686</v>
      </c>
      <c r="AE648" s="136" t="s">
        <v>15687</v>
      </c>
      <c r="AF648" s="136" t="s">
        <v>15688</v>
      </c>
      <c r="AG648" s="136" t="s">
        <v>2454</v>
      </c>
      <c r="AH648" s="136" t="s">
        <v>15689</v>
      </c>
      <c r="AI648" s="136" t="s">
        <v>948</v>
      </c>
      <c r="AJ648" s="136" t="s">
        <v>948</v>
      </c>
      <c r="AK648" s="136" t="s">
        <v>948</v>
      </c>
      <c r="AL648" s="136" t="s">
        <v>941</v>
      </c>
      <c r="AM648" s="136" t="s">
        <v>15689</v>
      </c>
      <c r="AN648" s="136" t="s">
        <v>941</v>
      </c>
      <c r="AO648" s="136" t="s">
        <v>941</v>
      </c>
      <c r="AP648" s="136" t="s">
        <v>941</v>
      </c>
      <c r="AQ648" s="136" t="s">
        <v>941</v>
      </c>
      <c r="AR648" s="136" t="s">
        <v>941</v>
      </c>
      <c r="AS648" s="136" t="s">
        <v>941</v>
      </c>
      <c r="AT648" s="136" t="s">
        <v>941</v>
      </c>
      <c r="AU648" s="136" t="s">
        <v>941</v>
      </c>
      <c r="AV648" s="136" t="s">
        <v>941</v>
      </c>
      <c r="AW648" s="136" t="s">
        <v>941</v>
      </c>
      <c r="AX648" s="136" t="s">
        <v>941</v>
      </c>
      <c r="AY648" s="136" t="s">
        <v>941</v>
      </c>
      <c r="AZ648" s="136" t="s">
        <v>941</v>
      </c>
      <c r="BA648" s="136" t="s">
        <v>941</v>
      </c>
      <c r="BB648" s="136" t="s">
        <v>941</v>
      </c>
      <c r="BC648" s="136" t="s">
        <v>941</v>
      </c>
      <c r="BD648" s="136" t="s">
        <v>941</v>
      </c>
      <c r="BE648" s="136" t="s">
        <v>941</v>
      </c>
      <c r="BF648" s="136" t="s">
        <v>941</v>
      </c>
      <c r="BG648" s="136" t="s">
        <v>941</v>
      </c>
      <c r="BH648" s="136" t="s">
        <v>941</v>
      </c>
      <c r="BI648" s="136" t="s">
        <v>941</v>
      </c>
      <c r="BJ648" s="136" t="s">
        <v>941</v>
      </c>
      <c r="BK648" s="136" t="s">
        <v>2818</v>
      </c>
      <c r="BL648" s="136" t="s">
        <v>941</v>
      </c>
      <c r="BM648" s="136" t="s">
        <v>941</v>
      </c>
      <c r="BN648" s="136" t="s">
        <v>941</v>
      </c>
      <c r="BO648" s="136" t="s">
        <v>941</v>
      </c>
      <c r="BP648" s="136" t="s">
        <v>941</v>
      </c>
      <c r="BQ648" s="136" t="s">
        <v>941</v>
      </c>
      <c r="BR648" s="136" t="s">
        <v>2455</v>
      </c>
      <c r="BS648" s="136" t="s">
        <v>15690</v>
      </c>
      <c r="BT648" s="136" t="s">
        <v>1895</v>
      </c>
      <c r="BU648" s="136" t="s">
        <v>15691</v>
      </c>
      <c r="BV648" s="136" t="s">
        <v>2456</v>
      </c>
      <c r="BW648" s="136" t="s">
        <v>15692</v>
      </c>
      <c r="BX648" s="136" t="s">
        <v>2457</v>
      </c>
      <c r="BY648" s="136" t="s">
        <v>2979</v>
      </c>
      <c r="BZ648" s="136" t="s">
        <v>941</v>
      </c>
      <c r="CA648" s="136" t="s">
        <v>941</v>
      </c>
      <c r="CB648" s="136" t="s">
        <v>15693</v>
      </c>
      <c r="CC648" s="136" t="s">
        <v>948</v>
      </c>
      <c r="CD648" s="136" t="s">
        <v>941</v>
      </c>
      <c r="CE648" s="136" t="s">
        <v>948</v>
      </c>
      <c r="CF648" s="136" t="s">
        <v>941</v>
      </c>
      <c r="CG648" s="136" t="s">
        <v>948</v>
      </c>
      <c r="CH648" s="136" t="s">
        <v>948</v>
      </c>
      <c r="CI648" s="136" t="s">
        <v>941</v>
      </c>
      <c r="CJ648" s="136" t="s">
        <v>941</v>
      </c>
      <c r="CK648" s="136" t="s">
        <v>941</v>
      </c>
      <c r="CL648" s="136" t="s">
        <v>941</v>
      </c>
      <c r="CM648" s="136" t="s">
        <v>941</v>
      </c>
      <c r="CN648" s="136" t="s">
        <v>948</v>
      </c>
      <c r="CO648" s="136" t="s">
        <v>540</v>
      </c>
      <c r="CP648" s="136" t="s">
        <v>948</v>
      </c>
      <c r="CQ648" s="136" t="s">
        <v>941</v>
      </c>
      <c r="CR648" s="136" t="s">
        <v>941</v>
      </c>
      <c r="CS648" s="136" t="s">
        <v>941</v>
      </c>
      <c r="CT648" s="136" t="s">
        <v>941</v>
      </c>
      <c r="CU648" s="136" t="s">
        <v>941</v>
      </c>
      <c r="CV648" s="136" t="s">
        <v>941</v>
      </c>
      <c r="CW648" s="136" t="s">
        <v>941</v>
      </c>
      <c r="CX648" s="136" t="s">
        <v>941</v>
      </c>
      <c r="CY648" s="136" t="s">
        <v>941</v>
      </c>
      <c r="CZ648" s="136" t="s">
        <v>941</v>
      </c>
      <c r="DA648" s="136" t="s">
        <v>941</v>
      </c>
      <c r="DB648" s="136" t="s">
        <v>941</v>
      </c>
      <c r="DC648" s="136" t="s">
        <v>941</v>
      </c>
      <c r="DD648" s="136" t="s">
        <v>941</v>
      </c>
      <c r="DE648" s="136" t="s">
        <v>941</v>
      </c>
      <c r="DF648" s="136" t="s">
        <v>941</v>
      </c>
      <c r="DG648" s="136" t="s">
        <v>941</v>
      </c>
      <c r="DH648" s="136" t="s">
        <v>941</v>
      </c>
      <c r="DI648" s="136" t="s">
        <v>941</v>
      </c>
      <c r="DJ648" s="136" t="s">
        <v>1692</v>
      </c>
      <c r="DK648" s="137">
        <v>43126.616365740738</v>
      </c>
      <c r="DL648" s="136" t="s">
        <v>1692</v>
      </c>
      <c r="DM648" s="137">
        <v>43131.564756944441</v>
      </c>
      <c r="DN648" s="133">
        <v>42412.527499999997</v>
      </c>
      <c r="DO648" s="132" t="s">
        <v>1111</v>
      </c>
      <c r="DP648" s="133">
        <v>42412.527499999997</v>
      </c>
    </row>
    <row r="649" spans="1:120" ht="43.5" x14ac:dyDescent="0.35">
      <c r="A649" s="135">
        <v>651</v>
      </c>
      <c r="B649" s="136" t="s">
        <v>13815</v>
      </c>
      <c r="C649" s="135">
        <v>360</v>
      </c>
      <c r="D649" s="135" t="b">
        <v>1</v>
      </c>
      <c r="E649" s="136" t="s">
        <v>941</v>
      </c>
      <c r="F649" s="136" t="s">
        <v>7074</v>
      </c>
      <c r="G649" s="136" t="s">
        <v>1096</v>
      </c>
      <c r="H649" s="136" t="s">
        <v>3665</v>
      </c>
      <c r="I649" s="136" t="s">
        <v>15346</v>
      </c>
      <c r="J649" s="136" t="s">
        <v>7075</v>
      </c>
      <c r="K649" s="136" t="s">
        <v>941</v>
      </c>
      <c r="L649" s="136" t="s">
        <v>3665</v>
      </c>
      <c r="M649" s="136" t="s">
        <v>3666</v>
      </c>
      <c r="N649" s="136" t="s">
        <v>7076</v>
      </c>
      <c r="O649" s="136" t="s">
        <v>15694</v>
      </c>
      <c r="P649" s="136" t="s">
        <v>15695</v>
      </c>
      <c r="Q649" s="136" t="s">
        <v>15696</v>
      </c>
      <c r="R649" s="136" t="s">
        <v>948</v>
      </c>
      <c r="S649" s="136" t="s">
        <v>15697</v>
      </c>
      <c r="T649" s="136" t="s">
        <v>15698</v>
      </c>
      <c r="U649" s="136" t="s">
        <v>15699</v>
      </c>
      <c r="V649" s="136" t="s">
        <v>3668</v>
      </c>
      <c r="W649" s="136" t="s">
        <v>3669</v>
      </c>
      <c r="X649" s="136" t="s">
        <v>2693</v>
      </c>
      <c r="Y649" s="136" t="s">
        <v>15700</v>
      </c>
      <c r="Z649" s="136" t="s">
        <v>3232</v>
      </c>
      <c r="AA649" s="136" t="s">
        <v>948</v>
      </c>
      <c r="AB649" s="136" t="s">
        <v>15701</v>
      </c>
      <c r="AC649" s="136" t="s">
        <v>948</v>
      </c>
      <c r="AD649" s="136" t="s">
        <v>15701</v>
      </c>
      <c r="AE649" s="136" t="s">
        <v>15702</v>
      </c>
      <c r="AF649" s="136" t="s">
        <v>15703</v>
      </c>
      <c r="AG649" s="136" t="s">
        <v>1079</v>
      </c>
      <c r="AH649" s="136" t="s">
        <v>15704</v>
      </c>
      <c r="AI649" s="136" t="s">
        <v>1205</v>
      </c>
      <c r="AJ649" s="136" t="s">
        <v>1213</v>
      </c>
      <c r="AK649" s="136" t="s">
        <v>948</v>
      </c>
      <c r="AL649" s="136" t="s">
        <v>604</v>
      </c>
      <c r="AM649" s="136" t="s">
        <v>15705</v>
      </c>
      <c r="AN649" s="136" t="s">
        <v>941</v>
      </c>
      <c r="AO649" s="136" t="s">
        <v>941</v>
      </c>
      <c r="AP649" s="136" t="s">
        <v>941</v>
      </c>
      <c r="AQ649" s="136" t="s">
        <v>941</v>
      </c>
      <c r="AR649" s="136" t="s">
        <v>941</v>
      </c>
      <c r="AS649" s="136" t="s">
        <v>941</v>
      </c>
      <c r="AT649" s="136" t="s">
        <v>941</v>
      </c>
      <c r="AU649" s="136" t="s">
        <v>941</v>
      </c>
      <c r="AV649" s="136" t="s">
        <v>941</v>
      </c>
      <c r="AW649" s="136" t="s">
        <v>941</v>
      </c>
      <c r="AX649" s="136" t="s">
        <v>941</v>
      </c>
      <c r="AY649" s="136" t="s">
        <v>941</v>
      </c>
      <c r="AZ649" s="136" t="s">
        <v>941</v>
      </c>
      <c r="BA649" s="136" t="s">
        <v>941</v>
      </c>
      <c r="BB649" s="136" t="s">
        <v>941</v>
      </c>
      <c r="BC649" s="136" t="s">
        <v>941</v>
      </c>
      <c r="BD649" s="136" t="s">
        <v>941</v>
      </c>
      <c r="BE649" s="136" t="s">
        <v>941</v>
      </c>
      <c r="BF649" s="136" t="s">
        <v>941</v>
      </c>
      <c r="BG649" s="136" t="s">
        <v>941</v>
      </c>
      <c r="BH649" s="136" t="s">
        <v>941</v>
      </c>
      <c r="BI649" s="136" t="s">
        <v>941</v>
      </c>
      <c r="BJ649" s="136" t="s">
        <v>941</v>
      </c>
      <c r="BK649" s="136" t="s">
        <v>941</v>
      </c>
      <c r="BL649" s="136" t="s">
        <v>941</v>
      </c>
      <c r="BM649" s="136" t="s">
        <v>941</v>
      </c>
      <c r="BN649" s="136" t="s">
        <v>941</v>
      </c>
      <c r="BO649" s="136" t="s">
        <v>941</v>
      </c>
      <c r="BP649" s="136" t="s">
        <v>941</v>
      </c>
      <c r="BQ649" s="136" t="s">
        <v>941</v>
      </c>
      <c r="BR649" s="136" t="s">
        <v>941</v>
      </c>
      <c r="BS649" s="136" t="s">
        <v>941</v>
      </c>
      <c r="BT649" s="136" t="s">
        <v>941</v>
      </c>
      <c r="BU649" s="136" t="s">
        <v>941</v>
      </c>
      <c r="BV649" s="136" t="s">
        <v>941</v>
      </c>
      <c r="BW649" s="136" t="s">
        <v>941</v>
      </c>
      <c r="BX649" s="136" t="s">
        <v>941</v>
      </c>
      <c r="BY649" s="136" t="s">
        <v>941</v>
      </c>
      <c r="BZ649" s="136" t="s">
        <v>941</v>
      </c>
      <c r="CA649" s="136" t="s">
        <v>941</v>
      </c>
      <c r="CB649" s="136" t="s">
        <v>948</v>
      </c>
      <c r="CC649" s="136" t="s">
        <v>948</v>
      </c>
      <c r="CD649" s="136" t="s">
        <v>941</v>
      </c>
      <c r="CE649" s="136" t="s">
        <v>948</v>
      </c>
      <c r="CF649" s="136" t="s">
        <v>941</v>
      </c>
      <c r="CG649" s="136" t="s">
        <v>948</v>
      </c>
      <c r="CH649" s="136" t="s">
        <v>948</v>
      </c>
      <c r="CI649" s="136" t="s">
        <v>941</v>
      </c>
      <c r="CJ649" s="136" t="s">
        <v>941</v>
      </c>
      <c r="CK649" s="136" t="s">
        <v>941</v>
      </c>
      <c r="CL649" s="136" t="s">
        <v>941</v>
      </c>
      <c r="CM649" s="136" t="s">
        <v>941</v>
      </c>
      <c r="CN649" s="136" t="s">
        <v>948</v>
      </c>
      <c r="CO649" s="136" t="s">
        <v>540</v>
      </c>
      <c r="CP649" s="136" t="s">
        <v>948</v>
      </c>
      <c r="CQ649" s="136" t="s">
        <v>941</v>
      </c>
      <c r="CR649" s="136" t="s">
        <v>941</v>
      </c>
      <c r="CS649" s="136" t="s">
        <v>941</v>
      </c>
      <c r="CT649" s="136" t="s">
        <v>941</v>
      </c>
      <c r="CU649" s="136" t="s">
        <v>941</v>
      </c>
      <c r="CV649" s="136" t="s">
        <v>941</v>
      </c>
      <c r="CW649" s="136" t="s">
        <v>941</v>
      </c>
      <c r="CX649" s="136" t="s">
        <v>941</v>
      </c>
      <c r="CY649" s="136" t="s">
        <v>941</v>
      </c>
      <c r="CZ649" s="136" t="s">
        <v>941</v>
      </c>
      <c r="DA649" s="136" t="s">
        <v>941</v>
      </c>
      <c r="DB649" s="136" t="s">
        <v>941</v>
      </c>
      <c r="DC649" s="136" t="s">
        <v>941</v>
      </c>
      <c r="DD649" s="136" t="s">
        <v>941</v>
      </c>
      <c r="DE649" s="136" t="s">
        <v>941</v>
      </c>
      <c r="DF649" s="136" t="s">
        <v>941</v>
      </c>
      <c r="DG649" s="136" t="s">
        <v>941</v>
      </c>
      <c r="DH649" s="136" t="s">
        <v>941</v>
      </c>
      <c r="DI649" s="136" t="s">
        <v>941</v>
      </c>
      <c r="DJ649" s="136" t="s">
        <v>1692</v>
      </c>
      <c r="DK649" s="137">
        <v>43126.64366898148</v>
      </c>
      <c r="DL649" s="136" t="s">
        <v>1692</v>
      </c>
      <c r="DM649" s="137">
        <v>43126.64366898148</v>
      </c>
      <c r="DN649" s="133">
        <v>42412.527511574073</v>
      </c>
      <c r="DO649" s="132" t="s">
        <v>1111</v>
      </c>
      <c r="DP649" s="133">
        <v>42412.527511574073</v>
      </c>
    </row>
    <row r="650" spans="1:120" ht="43.5" x14ac:dyDescent="0.35">
      <c r="A650" s="135">
        <v>652</v>
      </c>
      <c r="B650" s="136" t="s">
        <v>13815</v>
      </c>
      <c r="C650" s="135">
        <v>261</v>
      </c>
      <c r="D650" s="135" t="b">
        <v>1</v>
      </c>
      <c r="E650" s="136" t="s">
        <v>941</v>
      </c>
      <c r="F650" s="136" t="s">
        <v>12695</v>
      </c>
      <c r="G650" s="136" t="s">
        <v>989</v>
      </c>
      <c r="H650" s="136" t="s">
        <v>15706</v>
      </c>
      <c r="I650" s="136" t="s">
        <v>14768</v>
      </c>
      <c r="J650" s="136" t="s">
        <v>15707</v>
      </c>
      <c r="K650" s="136" t="s">
        <v>941</v>
      </c>
      <c r="L650" s="136" t="s">
        <v>15708</v>
      </c>
      <c r="M650" s="136" t="s">
        <v>15709</v>
      </c>
      <c r="N650" s="136" t="s">
        <v>12698</v>
      </c>
      <c r="O650" s="136" t="s">
        <v>15710</v>
      </c>
      <c r="P650" s="136" t="s">
        <v>15711</v>
      </c>
      <c r="Q650" s="136" t="s">
        <v>15712</v>
      </c>
      <c r="R650" s="136" t="s">
        <v>948</v>
      </c>
      <c r="S650" s="136" t="s">
        <v>15713</v>
      </c>
      <c r="T650" s="136" t="s">
        <v>15714</v>
      </c>
      <c r="U650" s="136" t="s">
        <v>15715</v>
      </c>
      <c r="V650" s="136" t="s">
        <v>948</v>
      </c>
      <c r="W650" s="136" t="s">
        <v>948</v>
      </c>
      <c r="X650" s="136" t="s">
        <v>948</v>
      </c>
      <c r="Y650" s="136" t="s">
        <v>948</v>
      </c>
      <c r="Z650" s="136" t="s">
        <v>948</v>
      </c>
      <c r="AA650" s="136" t="s">
        <v>15716</v>
      </c>
      <c r="AB650" s="136" t="s">
        <v>15716</v>
      </c>
      <c r="AC650" s="136" t="s">
        <v>15717</v>
      </c>
      <c r="AD650" s="136" t="s">
        <v>15718</v>
      </c>
      <c r="AE650" s="136" t="s">
        <v>15719</v>
      </c>
      <c r="AF650" s="136" t="s">
        <v>15720</v>
      </c>
      <c r="AG650" s="136" t="s">
        <v>1475</v>
      </c>
      <c r="AH650" s="136" t="s">
        <v>15721</v>
      </c>
      <c r="AI650" s="136" t="s">
        <v>15722</v>
      </c>
      <c r="AJ650" s="136" t="s">
        <v>948</v>
      </c>
      <c r="AK650" s="136" t="s">
        <v>3956</v>
      </c>
      <c r="AL650" s="136" t="s">
        <v>941</v>
      </c>
      <c r="AM650" s="136" t="s">
        <v>15723</v>
      </c>
      <c r="AN650" s="136" t="s">
        <v>941</v>
      </c>
      <c r="AO650" s="136" t="s">
        <v>941</v>
      </c>
      <c r="AP650" s="136" t="s">
        <v>941</v>
      </c>
      <c r="AQ650" s="136" t="s">
        <v>941</v>
      </c>
      <c r="AR650" s="136" t="s">
        <v>941</v>
      </c>
      <c r="AS650" s="136" t="s">
        <v>941</v>
      </c>
      <c r="AT650" s="136" t="s">
        <v>941</v>
      </c>
      <c r="AU650" s="136" t="s">
        <v>941</v>
      </c>
      <c r="AV650" s="136" t="s">
        <v>941</v>
      </c>
      <c r="AW650" s="136" t="s">
        <v>941</v>
      </c>
      <c r="AX650" s="136" t="s">
        <v>941</v>
      </c>
      <c r="AY650" s="136" t="s">
        <v>941</v>
      </c>
      <c r="AZ650" s="136" t="s">
        <v>941</v>
      </c>
      <c r="BA650" s="136" t="s">
        <v>941</v>
      </c>
      <c r="BB650" s="136" t="s">
        <v>941</v>
      </c>
      <c r="BC650" s="136" t="s">
        <v>941</v>
      </c>
      <c r="BD650" s="136" t="s">
        <v>941</v>
      </c>
      <c r="BE650" s="136" t="s">
        <v>941</v>
      </c>
      <c r="BF650" s="136" t="s">
        <v>941</v>
      </c>
      <c r="BG650" s="136" t="s">
        <v>941</v>
      </c>
      <c r="BH650" s="136" t="s">
        <v>941</v>
      </c>
      <c r="BI650" s="136" t="s">
        <v>941</v>
      </c>
      <c r="BJ650" s="136" t="s">
        <v>941</v>
      </c>
      <c r="BK650" s="136" t="s">
        <v>1406</v>
      </c>
      <c r="BL650" s="136" t="s">
        <v>15724</v>
      </c>
      <c r="BM650" s="136" t="s">
        <v>1071</v>
      </c>
      <c r="BN650" s="136" t="s">
        <v>941</v>
      </c>
      <c r="BO650" s="136" t="s">
        <v>1212</v>
      </c>
      <c r="BP650" s="136" t="s">
        <v>941</v>
      </c>
      <c r="BQ650" s="136" t="s">
        <v>941</v>
      </c>
      <c r="BR650" s="136" t="s">
        <v>941</v>
      </c>
      <c r="BS650" s="136" t="s">
        <v>941</v>
      </c>
      <c r="BT650" s="136" t="s">
        <v>941</v>
      </c>
      <c r="BU650" s="136" t="s">
        <v>941</v>
      </c>
      <c r="BV650" s="136" t="s">
        <v>941</v>
      </c>
      <c r="BW650" s="136" t="s">
        <v>941</v>
      </c>
      <c r="BX650" s="136" t="s">
        <v>941</v>
      </c>
      <c r="BY650" s="136" t="s">
        <v>941</v>
      </c>
      <c r="BZ650" s="136" t="s">
        <v>941</v>
      </c>
      <c r="CA650" s="136" t="s">
        <v>941</v>
      </c>
      <c r="CB650" s="136" t="s">
        <v>15725</v>
      </c>
      <c r="CC650" s="136" t="s">
        <v>956</v>
      </c>
      <c r="CD650" s="136" t="s">
        <v>3325</v>
      </c>
      <c r="CE650" s="136" t="s">
        <v>948</v>
      </c>
      <c r="CF650" s="136" t="s">
        <v>941</v>
      </c>
      <c r="CG650" s="136" t="s">
        <v>3325</v>
      </c>
      <c r="CH650" s="136" t="s">
        <v>948</v>
      </c>
      <c r="CI650" s="136" t="s">
        <v>941</v>
      </c>
      <c r="CJ650" s="136" t="s">
        <v>941</v>
      </c>
      <c r="CK650" s="136" t="s">
        <v>941</v>
      </c>
      <c r="CL650" s="136" t="s">
        <v>941</v>
      </c>
      <c r="CM650" s="136" t="s">
        <v>941</v>
      </c>
      <c r="CN650" s="136" t="s">
        <v>948</v>
      </c>
      <c r="CO650" s="136" t="s">
        <v>540</v>
      </c>
      <c r="CP650" s="136" t="s">
        <v>948</v>
      </c>
      <c r="CQ650" s="136" t="s">
        <v>941</v>
      </c>
      <c r="CR650" s="136" t="s">
        <v>941</v>
      </c>
      <c r="CS650" s="136" t="s">
        <v>941</v>
      </c>
      <c r="CT650" s="136" t="s">
        <v>941</v>
      </c>
      <c r="CU650" s="136" t="s">
        <v>941</v>
      </c>
      <c r="CV650" s="136" t="s">
        <v>941</v>
      </c>
      <c r="CW650" s="136" t="s">
        <v>941</v>
      </c>
      <c r="CX650" s="136" t="s">
        <v>941</v>
      </c>
      <c r="CY650" s="136" t="s">
        <v>941</v>
      </c>
      <c r="CZ650" s="136" t="s">
        <v>941</v>
      </c>
      <c r="DA650" s="136" t="s">
        <v>941</v>
      </c>
      <c r="DB650" s="136" t="s">
        <v>941</v>
      </c>
      <c r="DC650" s="136" t="s">
        <v>941</v>
      </c>
      <c r="DD650" s="136" t="s">
        <v>941</v>
      </c>
      <c r="DE650" s="136" t="s">
        <v>941</v>
      </c>
      <c r="DF650" s="136" t="s">
        <v>941</v>
      </c>
      <c r="DG650" s="136" t="s">
        <v>941</v>
      </c>
      <c r="DH650" s="136" t="s">
        <v>941</v>
      </c>
      <c r="DI650" s="136" t="s">
        <v>941</v>
      </c>
      <c r="DJ650" s="136" t="s">
        <v>1353</v>
      </c>
      <c r="DK650" s="137">
        <v>43126.656747685185</v>
      </c>
      <c r="DL650" s="136" t="s">
        <v>1353</v>
      </c>
      <c r="DM650" s="137">
        <v>43126.656747685185</v>
      </c>
      <c r="DN650" s="133">
        <v>42412.52753472222</v>
      </c>
      <c r="DO650" s="132" t="s">
        <v>1692</v>
      </c>
      <c r="DP650" s="133">
        <v>42415.600011574075</v>
      </c>
    </row>
    <row r="651" spans="1:120" ht="43.5" x14ac:dyDescent="0.35">
      <c r="A651" s="135">
        <v>653</v>
      </c>
      <c r="B651" s="136" t="s">
        <v>13815</v>
      </c>
      <c r="C651" s="135">
        <v>194</v>
      </c>
      <c r="D651" s="135" t="b">
        <v>1</v>
      </c>
      <c r="E651" s="136" t="s">
        <v>941</v>
      </c>
      <c r="F651" s="136" t="s">
        <v>7106</v>
      </c>
      <c r="G651" s="136" t="s">
        <v>981</v>
      </c>
      <c r="H651" s="136" t="s">
        <v>2003</v>
      </c>
      <c r="I651" s="136" t="s">
        <v>15346</v>
      </c>
      <c r="J651" s="136" t="s">
        <v>7106</v>
      </c>
      <c r="K651" s="136" t="s">
        <v>941</v>
      </c>
      <c r="L651" s="136" t="s">
        <v>2003</v>
      </c>
      <c r="M651" s="136" t="s">
        <v>941</v>
      </c>
      <c r="N651" s="136" t="s">
        <v>2004</v>
      </c>
      <c r="O651" s="136" t="s">
        <v>948</v>
      </c>
      <c r="P651" s="136" t="s">
        <v>948</v>
      </c>
      <c r="Q651" s="136" t="s">
        <v>948</v>
      </c>
      <c r="R651" s="136" t="s">
        <v>15726</v>
      </c>
      <c r="S651" s="136" t="s">
        <v>15726</v>
      </c>
      <c r="T651" s="136" t="s">
        <v>3827</v>
      </c>
      <c r="U651" s="136" t="s">
        <v>15727</v>
      </c>
      <c r="V651" s="136" t="s">
        <v>948</v>
      </c>
      <c r="W651" s="136" t="s">
        <v>948</v>
      </c>
      <c r="X651" s="136" t="s">
        <v>948</v>
      </c>
      <c r="Y651" s="136" t="s">
        <v>15728</v>
      </c>
      <c r="Z651" s="136" t="s">
        <v>15729</v>
      </c>
      <c r="AA651" s="136" t="s">
        <v>948</v>
      </c>
      <c r="AB651" s="136" t="s">
        <v>15730</v>
      </c>
      <c r="AC651" s="136" t="s">
        <v>948</v>
      </c>
      <c r="AD651" s="136" t="s">
        <v>15730</v>
      </c>
      <c r="AE651" s="136" t="s">
        <v>15731</v>
      </c>
      <c r="AF651" s="136" t="s">
        <v>15732</v>
      </c>
      <c r="AG651" s="136" t="s">
        <v>1106</v>
      </c>
      <c r="AH651" s="136" t="s">
        <v>15733</v>
      </c>
      <c r="AI651" s="136" t="s">
        <v>1322</v>
      </c>
      <c r="AJ651" s="136" t="s">
        <v>948</v>
      </c>
      <c r="AK651" s="136" t="s">
        <v>948</v>
      </c>
      <c r="AL651" s="136" t="s">
        <v>941</v>
      </c>
      <c r="AM651" s="136" t="s">
        <v>3957</v>
      </c>
      <c r="AN651" s="136" t="s">
        <v>941</v>
      </c>
      <c r="AO651" s="136" t="s">
        <v>941</v>
      </c>
      <c r="AP651" s="136" t="s">
        <v>941</v>
      </c>
      <c r="AQ651" s="136" t="s">
        <v>941</v>
      </c>
      <c r="AR651" s="136" t="s">
        <v>941</v>
      </c>
      <c r="AS651" s="136" t="s">
        <v>941</v>
      </c>
      <c r="AT651" s="136" t="s">
        <v>941</v>
      </c>
      <c r="AU651" s="136" t="s">
        <v>941</v>
      </c>
      <c r="AV651" s="136" t="s">
        <v>941</v>
      </c>
      <c r="AW651" s="136" t="s">
        <v>941</v>
      </c>
      <c r="AX651" s="136" t="s">
        <v>941</v>
      </c>
      <c r="AY651" s="136" t="s">
        <v>941</v>
      </c>
      <c r="AZ651" s="136" t="s">
        <v>941</v>
      </c>
      <c r="BA651" s="136" t="s">
        <v>941</v>
      </c>
      <c r="BB651" s="136" t="s">
        <v>941</v>
      </c>
      <c r="BC651" s="136" t="s">
        <v>941</v>
      </c>
      <c r="BD651" s="136" t="s">
        <v>941</v>
      </c>
      <c r="BE651" s="136" t="s">
        <v>941</v>
      </c>
      <c r="BF651" s="136" t="s">
        <v>941</v>
      </c>
      <c r="BG651" s="136" t="s">
        <v>941</v>
      </c>
      <c r="BH651" s="136" t="s">
        <v>941</v>
      </c>
      <c r="BI651" s="136" t="s">
        <v>941</v>
      </c>
      <c r="BJ651" s="136" t="s">
        <v>941</v>
      </c>
      <c r="BK651" s="136" t="s">
        <v>941</v>
      </c>
      <c r="BL651" s="136" t="s">
        <v>941</v>
      </c>
      <c r="BM651" s="136" t="s">
        <v>2246</v>
      </c>
      <c r="BN651" s="136" t="s">
        <v>941</v>
      </c>
      <c r="BO651" s="136" t="s">
        <v>941</v>
      </c>
      <c r="BP651" s="136" t="s">
        <v>941</v>
      </c>
      <c r="BQ651" s="136" t="s">
        <v>941</v>
      </c>
      <c r="BR651" s="136" t="s">
        <v>941</v>
      </c>
      <c r="BS651" s="136" t="s">
        <v>941</v>
      </c>
      <c r="BT651" s="136" t="s">
        <v>941</v>
      </c>
      <c r="BU651" s="136" t="s">
        <v>941</v>
      </c>
      <c r="BV651" s="136" t="s">
        <v>941</v>
      </c>
      <c r="BW651" s="136" t="s">
        <v>941</v>
      </c>
      <c r="BX651" s="136" t="s">
        <v>941</v>
      </c>
      <c r="BY651" s="136" t="s">
        <v>941</v>
      </c>
      <c r="BZ651" s="136" t="s">
        <v>941</v>
      </c>
      <c r="CA651" s="136" t="s">
        <v>941</v>
      </c>
      <c r="CB651" s="136" t="s">
        <v>948</v>
      </c>
      <c r="CC651" s="136" t="s">
        <v>948</v>
      </c>
      <c r="CD651" s="136" t="s">
        <v>941</v>
      </c>
      <c r="CE651" s="136" t="s">
        <v>948</v>
      </c>
      <c r="CF651" s="136" t="s">
        <v>941</v>
      </c>
      <c r="CG651" s="136" t="s">
        <v>948</v>
      </c>
      <c r="CH651" s="136" t="s">
        <v>948</v>
      </c>
      <c r="CI651" s="136" t="s">
        <v>941</v>
      </c>
      <c r="CJ651" s="136" t="s">
        <v>941</v>
      </c>
      <c r="CK651" s="136" t="s">
        <v>941</v>
      </c>
      <c r="CL651" s="136" t="s">
        <v>941</v>
      </c>
      <c r="CM651" s="136" t="s">
        <v>941</v>
      </c>
      <c r="CN651" s="136" t="s">
        <v>948</v>
      </c>
      <c r="CO651" s="136" t="s">
        <v>540</v>
      </c>
      <c r="CP651" s="136" t="s">
        <v>948</v>
      </c>
      <c r="CQ651" s="136" t="s">
        <v>941</v>
      </c>
      <c r="CR651" s="136" t="s">
        <v>941</v>
      </c>
      <c r="CS651" s="136" t="s">
        <v>941</v>
      </c>
      <c r="CT651" s="136" t="s">
        <v>941</v>
      </c>
      <c r="CU651" s="136" t="s">
        <v>941</v>
      </c>
      <c r="CV651" s="136" t="s">
        <v>941</v>
      </c>
      <c r="CW651" s="136" t="s">
        <v>941</v>
      </c>
      <c r="CX651" s="136" t="s">
        <v>941</v>
      </c>
      <c r="CY651" s="136" t="s">
        <v>941</v>
      </c>
      <c r="CZ651" s="136" t="s">
        <v>941</v>
      </c>
      <c r="DA651" s="136" t="s">
        <v>941</v>
      </c>
      <c r="DB651" s="136" t="s">
        <v>941</v>
      </c>
      <c r="DC651" s="136" t="s">
        <v>941</v>
      </c>
      <c r="DD651" s="136" t="s">
        <v>941</v>
      </c>
      <c r="DE651" s="136" t="s">
        <v>941</v>
      </c>
      <c r="DF651" s="136" t="s">
        <v>941</v>
      </c>
      <c r="DG651" s="136" t="s">
        <v>941</v>
      </c>
      <c r="DH651" s="136" t="s">
        <v>941</v>
      </c>
      <c r="DI651" s="136" t="s">
        <v>941</v>
      </c>
      <c r="DJ651" s="136" t="s">
        <v>1692</v>
      </c>
      <c r="DK651" s="137">
        <v>43126.676203703704</v>
      </c>
      <c r="DL651" s="136" t="s">
        <v>1692</v>
      </c>
      <c r="DM651" s="137">
        <v>43126.676203703704</v>
      </c>
      <c r="DN651" s="133">
        <v>42412.527546296296</v>
      </c>
      <c r="DO651" s="132" t="s">
        <v>1111</v>
      </c>
      <c r="DP651" s="133">
        <v>42412.527546296296</v>
      </c>
    </row>
    <row r="652" spans="1:120" ht="58" x14ac:dyDescent="0.35">
      <c r="A652" s="135">
        <v>654</v>
      </c>
      <c r="B652" s="136" t="s">
        <v>13815</v>
      </c>
      <c r="C652" s="135">
        <v>311</v>
      </c>
      <c r="D652" s="135" t="b">
        <v>1</v>
      </c>
      <c r="E652" s="136" t="s">
        <v>941</v>
      </c>
      <c r="F652" s="136" t="s">
        <v>15734</v>
      </c>
      <c r="G652" s="136" t="s">
        <v>1096</v>
      </c>
      <c r="H652" s="136" t="s">
        <v>1555</v>
      </c>
      <c r="I652" s="136" t="s">
        <v>15346</v>
      </c>
      <c r="J652" s="136" t="s">
        <v>3678</v>
      </c>
      <c r="K652" s="136" t="s">
        <v>941</v>
      </c>
      <c r="L652" s="136" t="s">
        <v>15462</v>
      </c>
      <c r="M652" s="136" t="s">
        <v>15463</v>
      </c>
      <c r="N652" s="136" t="s">
        <v>3680</v>
      </c>
      <c r="O652" s="136" t="s">
        <v>15735</v>
      </c>
      <c r="P652" s="136" t="s">
        <v>15736</v>
      </c>
      <c r="Q652" s="136" t="s">
        <v>948</v>
      </c>
      <c r="R652" s="136" t="s">
        <v>948</v>
      </c>
      <c r="S652" s="136" t="s">
        <v>15737</v>
      </c>
      <c r="T652" s="136" t="s">
        <v>15738</v>
      </c>
      <c r="U652" s="136" t="s">
        <v>15739</v>
      </c>
      <c r="V652" s="136" t="s">
        <v>15740</v>
      </c>
      <c r="W652" s="136" t="s">
        <v>15741</v>
      </c>
      <c r="X652" s="136" t="s">
        <v>15742</v>
      </c>
      <c r="Y652" s="136" t="s">
        <v>15743</v>
      </c>
      <c r="Z652" s="136" t="s">
        <v>1673</v>
      </c>
      <c r="AA652" s="136" t="s">
        <v>948</v>
      </c>
      <c r="AB652" s="136" t="s">
        <v>15744</v>
      </c>
      <c r="AC652" s="136" t="s">
        <v>948</v>
      </c>
      <c r="AD652" s="136" t="s">
        <v>15744</v>
      </c>
      <c r="AE652" s="136" t="s">
        <v>15745</v>
      </c>
      <c r="AF652" s="136" t="s">
        <v>15746</v>
      </c>
      <c r="AG652" s="136" t="s">
        <v>1632</v>
      </c>
      <c r="AH652" s="136" t="s">
        <v>15747</v>
      </c>
      <c r="AI652" s="136" t="s">
        <v>5767</v>
      </c>
      <c r="AJ652" s="136" t="s">
        <v>3259</v>
      </c>
      <c r="AK652" s="136" t="s">
        <v>1493</v>
      </c>
      <c r="AL652" s="136" t="s">
        <v>941</v>
      </c>
      <c r="AM652" s="136" t="s">
        <v>15748</v>
      </c>
      <c r="AN652" s="136" t="s">
        <v>941</v>
      </c>
      <c r="AO652" s="136" t="s">
        <v>941</v>
      </c>
      <c r="AP652" s="136" t="s">
        <v>941</v>
      </c>
      <c r="AQ652" s="136" t="s">
        <v>941</v>
      </c>
      <c r="AR652" s="136" t="s">
        <v>941</v>
      </c>
      <c r="AS652" s="136" t="s">
        <v>941</v>
      </c>
      <c r="AT652" s="136" t="s">
        <v>941</v>
      </c>
      <c r="AU652" s="136" t="s">
        <v>941</v>
      </c>
      <c r="AV652" s="136" t="s">
        <v>941</v>
      </c>
      <c r="AW652" s="136" t="s">
        <v>941</v>
      </c>
      <c r="AX652" s="136" t="s">
        <v>941</v>
      </c>
      <c r="AY652" s="136" t="s">
        <v>941</v>
      </c>
      <c r="AZ652" s="136" t="s">
        <v>941</v>
      </c>
      <c r="BA652" s="136" t="s">
        <v>941</v>
      </c>
      <c r="BB652" s="136" t="s">
        <v>941</v>
      </c>
      <c r="BC652" s="136" t="s">
        <v>941</v>
      </c>
      <c r="BD652" s="136" t="s">
        <v>941</v>
      </c>
      <c r="BE652" s="136" t="s">
        <v>941</v>
      </c>
      <c r="BF652" s="136" t="s">
        <v>941</v>
      </c>
      <c r="BG652" s="136" t="s">
        <v>941</v>
      </c>
      <c r="BH652" s="136" t="s">
        <v>941</v>
      </c>
      <c r="BI652" s="136" t="s">
        <v>941</v>
      </c>
      <c r="BJ652" s="136" t="s">
        <v>941</v>
      </c>
      <c r="BK652" s="136" t="s">
        <v>969</v>
      </c>
      <c r="BL652" s="136" t="s">
        <v>941</v>
      </c>
      <c r="BM652" s="136" t="s">
        <v>941</v>
      </c>
      <c r="BN652" s="136" t="s">
        <v>941</v>
      </c>
      <c r="BO652" s="136" t="s">
        <v>941</v>
      </c>
      <c r="BP652" s="136" t="s">
        <v>941</v>
      </c>
      <c r="BQ652" s="136" t="s">
        <v>941</v>
      </c>
      <c r="BR652" s="136" t="s">
        <v>941</v>
      </c>
      <c r="BS652" s="136" t="s">
        <v>941</v>
      </c>
      <c r="BT652" s="136" t="s">
        <v>941</v>
      </c>
      <c r="BU652" s="136" t="s">
        <v>941</v>
      </c>
      <c r="BV652" s="136" t="s">
        <v>941</v>
      </c>
      <c r="BW652" s="136" t="s">
        <v>941</v>
      </c>
      <c r="BX652" s="136" t="s">
        <v>941</v>
      </c>
      <c r="BY652" s="136" t="s">
        <v>941</v>
      </c>
      <c r="BZ652" s="136" t="s">
        <v>941</v>
      </c>
      <c r="CA652" s="136" t="s">
        <v>941</v>
      </c>
      <c r="CB652" s="136" t="s">
        <v>969</v>
      </c>
      <c r="CC652" s="136" t="s">
        <v>948</v>
      </c>
      <c r="CD652" s="136" t="s">
        <v>941</v>
      </c>
      <c r="CE652" s="136" t="s">
        <v>948</v>
      </c>
      <c r="CF652" s="136" t="s">
        <v>941</v>
      </c>
      <c r="CG652" s="136" t="s">
        <v>948</v>
      </c>
      <c r="CH652" s="136" t="s">
        <v>948</v>
      </c>
      <c r="CI652" s="136" t="s">
        <v>941</v>
      </c>
      <c r="CJ652" s="136" t="s">
        <v>941</v>
      </c>
      <c r="CK652" s="136" t="s">
        <v>941</v>
      </c>
      <c r="CL652" s="136" t="s">
        <v>941</v>
      </c>
      <c r="CM652" s="136" t="s">
        <v>941</v>
      </c>
      <c r="CN652" s="136" t="s">
        <v>948</v>
      </c>
      <c r="CO652" s="136" t="s">
        <v>540</v>
      </c>
      <c r="CP652" s="136" t="s">
        <v>948</v>
      </c>
      <c r="CQ652" s="136" t="s">
        <v>941</v>
      </c>
      <c r="CR652" s="136" t="s">
        <v>941</v>
      </c>
      <c r="CS652" s="136" t="s">
        <v>941</v>
      </c>
      <c r="CT652" s="136" t="s">
        <v>941</v>
      </c>
      <c r="CU652" s="136" t="s">
        <v>941</v>
      </c>
      <c r="CV652" s="136" t="s">
        <v>941</v>
      </c>
      <c r="CW652" s="136" t="s">
        <v>941</v>
      </c>
      <c r="CX652" s="136" t="s">
        <v>941</v>
      </c>
      <c r="CY652" s="136" t="s">
        <v>941</v>
      </c>
      <c r="CZ652" s="136" t="s">
        <v>941</v>
      </c>
      <c r="DA652" s="136" t="s">
        <v>941</v>
      </c>
      <c r="DB652" s="136" t="s">
        <v>941</v>
      </c>
      <c r="DC652" s="136" t="s">
        <v>941</v>
      </c>
      <c r="DD652" s="136" t="s">
        <v>941</v>
      </c>
      <c r="DE652" s="136" t="s">
        <v>941</v>
      </c>
      <c r="DF652" s="136" t="s">
        <v>941</v>
      </c>
      <c r="DG652" s="136" t="s">
        <v>941</v>
      </c>
      <c r="DH652" s="136" t="s">
        <v>941</v>
      </c>
      <c r="DI652" s="136" t="s">
        <v>941</v>
      </c>
      <c r="DJ652" s="136" t="s">
        <v>1692</v>
      </c>
      <c r="DK652" s="137">
        <v>43126.682638888888</v>
      </c>
      <c r="DL652" s="136" t="s">
        <v>1692</v>
      </c>
      <c r="DM652" s="137">
        <v>43126.682638888888</v>
      </c>
      <c r="DN652" s="133">
        <v>42412.527569444443</v>
      </c>
      <c r="DO652" s="132" t="s">
        <v>1111</v>
      </c>
      <c r="DP652" s="133">
        <v>42412.527569444443</v>
      </c>
    </row>
    <row r="653" spans="1:120" ht="43.5" x14ac:dyDescent="0.35">
      <c r="A653" s="135">
        <v>655</v>
      </c>
      <c r="B653" s="136" t="s">
        <v>13815</v>
      </c>
      <c r="C653" s="135">
        <v>243</v>
      </c>
      <c r="D653" s="135" t="b">
        <v>1</v>
      </c>
      <c r="E653" s="136" t="s">
        <v>941</v>
      </c>
      <c r="F653" s="136" t="s">
        <v>2958</v>
      </c>
      <c r="G653" s="136" t="s">
        <v>943</v>
      </c>
      <c r="H653" s="136" t="s">
        <v>3368</v>
      </c>
      <c r="I653" s="136" t="s">
        <v>15346</v>
      </c>
      <c r="J653" s="136" t="s">
        <v>2958</v>
      </c>
      <c r="K653" s="136" t="s">
        <v>941</v>
      </c>
      <c r="L653" s="136" t="s">
        <v>3368</v>
      </c>
      <c r="M653" s="136" t="s">
        <v>2960</v>
      </c>
      <c r="N653" s="136" t="s">
        <v>2961</v>
      </c>
      <c r="O653" s="136" t="s">
        <v>15749</v>
      </c>
      <c r="P653" s="136" t="s">
        <v>15750</v>
      </c>
      <c r="Q653" s="136" t="s">
        <v>4639</v>
      </c>
      <c r="R653" s="136" t="s">
        <v>948</v>
      </c>
      <c r="S653" s="136" t="s">
        <v>15751</v>
      </c>
      <c r="T653" s="136" t="s">
        <v>15752</v>
      </c>
      <c r="U653" s="136" t="s">
        <v>15753</v>
      </c>
      <c r="V653" s="136" t="s">
        <v>4643</v>
      </c>
      <c r="W653" s="136" t="s">
        <v>4644</v>
      </c>
      <c r="X653" s="136" t="s">
        <v>4645</v>
      </c>
      <c r="Y653" s="136" t="s">
        <v>15754</v>
      </c>
      <c r="Z653" s="136" t="s">
        <v>15755</v>
      </c>
      <c r="AA653" s="136" t="s">
        <v>15756</v>
      </c>
      <c r="AB653" s="136" t="s">
        <v>15757</v>
      </c>
      <c r="AC653" s="136" t="s">
        <v>15758</v>
      </c>
      <c r="AD653" s="136" t="s">
        <v>15759</v>
      </c>
      <c r="AE653" s="136" t="s">
        <v>15760</v>
      </c>
      <c r="AF653" s="136" t="s">
        <v>15761</v>
      </c>
      <c r="AG653" s="136" t="s">
        <v>1277</v>
      </c>
      <c r="AH653" s="136" t="s">
        <v>15762</v>
      </c>
      <c r="AI653" s="136" t="s">
        <v>3952</v>
      </c>
      <c r="AJ653" s="136" t="s">
        <v>15763</v>
      </c>
      <c r="AK653" s="136" t="s">
        <v>948</v>
      </c>
      <c r="AL653" s="136" t="s">
        <v>941</v>
      </c>
      <c r="AM653" s="136" t="s">
        <v>15764</v>
      </c>
      <c r="AN653" s="136" t="s">
        <v>941</v>
      </c>
      <c r="AO653" s="136" t="s">
        <v>941</v>
      </c>
      <c r="AP653" s="136" t="s">
        <v>941</v>
      </c>
      <c r="AQ653" s="136" t="s">
        <v>941</v>
      </c>
      <c r="AR653" s="136" t="s">
        <v>941</v>
      </c>
      <c r="AS653" s="136" t="s">
        <v>941</v>
      </c>
      <c r="AT653" s="136" t="s">
        <v>941</v>
      </c>
      <c r="AU653" s="136" t="s">
        <v>941</v>
      </c>
      <c r="AV653" s="136" t="s">
        <v>941</v>
      </c>
      <c r="AW653" s="136" t="s">
        <v>941</v>
      </c>
      <c r="AX653" s="136" t="s">
        <v>941</v>
      </c>
      <c r="AY653" s="136" t="s">
        <v>941</v>
      </c>
      <c r="AZ653" s="136" t="s">
        <v>941</v>
      </c>
      <c r="BA653" s="136" t="s">
        <v>941</v>
      </c>
      <c r="BB653" s="136" t="s">
        <v>941</v>
      </c>
      <c r="BC653" s="136" t="s">
        <v>941</v>
      </c>
      <c r="BD653" s="136" t="s">
        <v>941</v>
      </c>
      <c r="BE653" s="136" t="s">
        <v>941</v>
      </c>
      <c r="BF653" s="136" t="s">
        <v>941</v>
      </c>
      <c r="BG653" s="136" t="s">
        <v>941</v>
      </c>
      <c r="BH653" s="136" t="s">
        <v>941</v>
      </c>
      <c r="BI653" s="136" t="s">
        <v>941</v>
      </c>
      <c r="BJ653" s="136" t="s">
        <v>941</v>
      </c>
      <c r="BK653" s="136" t="s">
        <v>941</v>
      </c>
      <c r="BL653" s="136" t="s">
        <v>941</v>
      </c>
      <c r="BM653" s="136" t="s">
        <v>941</v>
      </c>
      <c r="BN653" s="136" t="s">
        <v>941</v>
      </c>
      <c r="BO653" s="136" t="s">
        <v>941</v>
      </c>
      <c r="BP653" s="136" t="s">
        <v>941</v>
      </c>
      <c r="BQ653" s="136" t="s">
        <v>941</v>
      </c>
      <c r="BR653" s="136" t="s">
        <v>941</v>
      </c>
      <c r="BS653" s="136" t="s">
        <v>941</v>
      </c>
      <c r="BT653" s="136" t="s">
        <v>941</v>
      </c>
      <c r="BU653" s="136" t="s">
        <v>941</v>
      </c>
      <c r="BV653" s="136" t="s">
        <v>941</v>
      </c>
      <c r="BW653" s="136" t="s">
        <v>941</v>
      </c>
      <c r="BX653" s="136" t="s">
        <v>941</v>
      </c>
      <c r="BY653" s="136" t="s">
        <v>941</v>
      </c>
      <c r="BZ653" s="136" t="s">
        <v>941</v>
      </c>
      <c r="CA653" s="136" t="s">
        <v>941</v>
      </c>
      <c r="CB653" s="136" t="s">
        <v>948</v>
      </c>
      <c r="CC653" s="136" t="s">
        <v>948</v>
      </c>
      <c r="CD653" s="136" t="s">
        <v>941</v>
      </c>
      <c r="CE653" s="136" t="s">
        <v>948</v>
      </c>
      <c r="CF653" s="136" t="s">
        <v>941</v>
      </c>
      <c r="CG653" s="136" t="s">
        <v>948</v>
      </c>
      <c r="CH653" s="136" t="s">
        <v>948</v>
      </c>
      <c r="CI653" s="136" t="s">
        <v>941</v>
      </c>
      <c r="CJ653" s="136" t="s">
        <v>941</v>
      </c>
      <c r="CK653" s="136" t="s">
        <v>941</v>
      </c>
      <c r="CL653" s="136" t="s">
        <v>941</v>
      </c>
      <c r="CM653" s="136" t="s">
        <v>941</v>
      </c>
      <c r="CN653" s="136" t="s">
        <v>948</v>
      </c>
      <c r="CO653" s="136" t="s">
        <v>540</v>
      </c>
      <c r="CP653" s="136" t="s">
        <v>948</v>
      </c>
      <c r="CQ653" s="136" t="s">
        <v>941</v>
      </c>
      <c r="CR653" s="136" t="s">
        <v>941</v>
      </c>
      <c r="CS653" s="136" t="s">
        <v>941</v>
      </c>
      <c r="CT653" s="136" t="s">
        <v>941</v>
      </c>
      <c r="CU653" s="136" t="s">
        <v>941</v>
      </c>
      <c r="CV653" s="136" t="s">
        <v>941</v>
      </c>
      <c r="CW653" s="136" t="s">
        <v>941</v>
      </c>
      <c r="CX653" s="136" t="s">
        <v>941</v>
      </c>
      <c r="CY653" s="136" t="s">
        <v>941</v>
      </c>
      <c r="CZ653" s="136" t="s">
        <v>941</v>
      </c>
      <c r="DA653" s="136" t="s">
        <v>941</v>
      </c>
      <c r="DB653" s="136" t="s">
        <v>941</v>
      </c>
      <c r="DC653" s="136" t="s">
        <v>941</v>
      </c>
      <c r="DD653" s="136" t="s">
        <v>941</v>
      </c>
      <c r="DE653" s="136" t="s">
        <v>941</v>
      </c>
      <c r="DF653" s="136" t="s">
        <v>941</v>
      </c>
      <c r="DG653" s="136" t="s">
        <v>941</v>
      </c>
      <c r="DH653" s="136" t="s">
        <v>941</v>
      </c>
      <c r="DI653" s="136" t="s">
        <v>941</v>
      </c>
      <c r="DJ653" s="136" t="s">
        <v>1353</v>
      </c>
      <c r="DK653" s="137">
        <v>43126.691284722219</v>
      </c>
      <c r="DL653" s="136" t="s">
        <v>1353</v>
      </c>
      <c r="DM653" s="137">
        <v>43126.691284722219</v>
      </c>
      <c r="DN653" s="133">
        <v>42412.527581018519</v>
      </c>
      <c r="DO653" s="132" t="s">
        <v>1111</v>
      </c>
      <c r="DP653" s="133">
        <v>42412.527581018519</v>
      </c>
    </row>
    <row r="654" spans="1:120" ht="43.5" x14ac:dyDescent="0.35">
      <c r="A654" s="135">
        <v>656</v>
      </c>
      <c r="B654" s="136" t="s">
        <v>13815</v>
      </c>
      <c r="C654" s="135">
        <v>231</v>
      </c>
      <c r="D654" s="135" t="b">
        <v>1</v>
      </c>
      <c r="E654" s="136" t="s">
        <v>941</v>
      </c>
      <c r="F654" s="136" t="s">
        <v>2650</v>
      </c>
      <c r="G654" s="136" t="s">
        <v>981</v>
      </c>
      <c r="H654" s="136" t="s">
        <v>2651</v>
      </c>
      <c r="I654" s="136" t="s">
        <v>15346</v>
      </c>
      <c r="J654" s="136" t="s">
        <v>2239</v>
      </c>
      <c r="K654" s="136" t="s">
        <v>941</v>
      </c>
      <c r="L654" s="136" t="s">
        <v>2728</v>
      </c>
      <c r="M654" s="136" t="s">
        <v>2240</v>
      </c>
      <c r="N654" s="136" t="s">
        <v>2241</v>
      </c>
      <c r="O654" s="136" t="s">
        <v>15765</v>
      </c>
      <c r="P654" s="136" t="s">
        <v>2653</v>
      </c>
      <c r="Q654" s="136" t="s">
        <v>948</v>
      </c>
      <c r="R654" s="136" t="s">
        <v>15766</v>
      </c>
      <c r="S654" s="136" t="s">
        <v>15767</v>
      </c>
      <c r="T654" s="136" t="s">
        <v>15768</v>
      </c>
      <c r="U654" s="136" t="s">
        <v>15769</v>
      </c>
      <c r="V654" s="136" t="s">
        <v>15770</v>
      </c>
      <c r="W654" s="136" t="s">
        <v>15771</v>
      </c>
      <c r="X654" s="136" t="s">
        <v>15772</v>
      </c>
      <c r="Y654" s="136" t="s">
        <v>15773</v>
      </c>
      <c r="Z654" s="136" t="s">
        <v>15774</v>
      </c>
      <c r="AA654" s="136" t="s">
        <v>948</v>
      </c>
      <c r="AB654" s="136" t="s">
        <v>15775</v>
      </c>
      <c r="AC654" s="136" t="s">
        <v>948</v>
      </c>
      <c r="AD654" s="136" t="s">
        <v>15775</v>
      </c>
      <c r="AE654" s="136" t="s">
        <v>15776</v>
      </c>
      <c r="AF654" s="136" t="s">
        <v>15777</v>
      </c>
      <c r="AG654" s="136" t="s">
        <v>2655</v>
      </c>
      <c r="AH654" s="136" t="s">
        <v>15778</v>
      </c>
      <c r="AI654" s="136" t="s">
        <v>2593</v>
      </c>
      <c r="AJ654" s="136" t="s">
        <v>975</v>
      </c>
      <c r="AK654" s="136" t="s">
        <v>948</v>
      </c>
      <c r="AL654" s="136" t="s">
        <v>4779</v>
      </c>
      <c r="AM654" s="136" t="s">
        <v>15779</v>
      </c>
      <c r="AN654" s="136" t="s">
        <v>941</v>
      </c>
      <c r="AO654" s="136" t="s">
        <v>941</v>
      </c>
      <c r="AP654" s="136" t="s">
        <v>941</v>
      </c>
      <c r="AQ654" s="136" t="s">
        <v>941</v>
      </c>
      <c r="AR654" s="136" t="s">
        <v>941</v>
      </c>
      <c r="AS654" s="136" t="s">
        <v>941</v>
      </c>
      <c r="AT654" s="136" t="s">
        <v>941</v>
      </c>
      <c r="AU654" s="136" t="s">
        <v>941</v>
      </c>
      <c r="AV654" s="136" t="s">
        <v>941</v>
      </c>
      <c r="AW654" s="136" t="s">
        <v>941</v>
      </c>
      <c r="AX654" s="136" t="s">
        <v>941</v>
      </c>
      <c r="AY654" s="136" t="s">
        <v>941</v>
      </c>
      <c r="AZ654" s="136" t="s">
        <v>941</v>
      </c>
      <c r="BA654" s="136" t="s">
        <v>941</v>
      </c>
      <c r="BB654" s="136" t="s">
        <v>941</v>
      </c>
      <c r="BC654" s="136" t="s">
        <v>941</v>
      </c>
      <c r="BD654" s="136" t="s">
        <v>941</v>
      </c>
      <c r="BE654" s="136" t="s">
        <v>941</v>
      </c>
      <c r="BF654" s="136" t="s">
        <v>941</v>
      </c>
      <c r="BG654" s="136" t="s">
        <v>941</v>
      </c>
      <c r="BH654" s="136" t="s">
        <v>941</v>
      </c>
      <c r="BI654" s="136" t="s">
        <v>941</v>
      </c>
      <c r="BJ654" s="136" t="s">
        <v>941</v>
      </c>
      <c r="BK654" s="136" t="s">
        <v>941</v>
      </c>
      <c r="BL654" s="136" t="s">
        <v>941</v>
      </c>
      <c r="BM654" s="136" t="s">
        <v>941</v>
      </c>
      <c r="BN654" s="136" t="s">
        <v>941</v>
      </c>
      <c r="BO654" s="136" t="s">
        <v>941</v>
      </c>
      <c r="BP654" s="136" t="s">
        <v>941</v>
      </c>
      <c r="BQ654" s="136" t="s">
        <v>941</v>
      </c>
      <c r="BR654" s="136" t="s">
        <v>941</v>
      </c>
      <c r="BS654" s="136" t="s">
        <v>941</v>
      </c>
      <c r="BT654" s="136" t="s">
        <v>941</v>
      </c>
      <c r="BU654" s="136" t="s">
        <v>941</v>
      </c>
      <c r="BV654" s="136" t="s">
        <v>941</v>
      </c>
      <c r="BW654" s="136" t="s">
        <v>941</v>
      </c>
      <c r="BX654" s="136" t="s">
        <v>941</v>
      </c>
      <c r="BY654" s="136" t="s">
        <v>941</v>
      </c>
      <c r="BZ654" s="136" t="s">
        <v>941</v>
      </c>
      <c r="CA654" s="136" t="s">
        <v>941</v>
      </c>
      <c r="CB654" s="136" t="s">
        <v>948</v>
      </c>
      <c r="CC654" s="136" t="s">
        <v>948</v>
      </c>
      <c r="CD654" s="136" t="s">
        <v>941</v>
      </c>
      <c r="CE654" s="136" t="s">
        <v>948</v>
      </c>
      <c r="CF654" s="136" t="s">
        <v>941</v>
      </c>
      <c r="CG654" s="136" t="s">
        <v>948</v>
      </c>
      <c r="CH654" s="136" t="s">
        <v>948</v>
      </c>
      <c r="CI654" s="136" t="s">
        <v>941</v>
      </c>
      <c r="CJ654" s="136" t="s">
        <v>941</v>
      </c>
      <c r="CK654" s="136" t="s">
        <v>941</v>
      </c>
      <c r="CL654" s="136" t="s">
        <v>941</v>
      </c>
      <c r="CM654" s="136" t="s">
        <v>941</v>
      </c>
      <c r="CN654" s="136" t="s">
        <v>948</v>
      </c>
      <c r="CO654" s="136" t="s">
        <v>540</v>
      </c>
      <c r="CP654" s="136" t="s">
        <v>948</v>
      </c>
      <c r="CQ654" s="136" t="s">
        <v>941</v>
      </c>
      <c r="CR654" s="136" t="s">
        <v>941</v>
      </c>
      <c r="CS654" s="136" t="s">
        <v>941</v>
      </c>
      <c r="CT654" s="136" t="s">
        <v>941</v>
      </c>
      <c r="CU654" s="136" t="s">
        <v>941</v>
      </c>
      <c r="CV654" s="136" t="s">
        <v>941</v>
      </c>
      <c r="CW654" s="136" t="s">
        <v>941</v>
      </c>
      <c r="CX654" s="136" t="s">
        <v>941</v>
      </c>
      <c r="CY654" s="136" t="s">
        <v>941</v>
      </c>
      <c r="CZ654" s="136" t="s">
        <v>941</v>
      </c>
      <c r="DA654" s="136" t="s">
        <v>941</v>
      </c>
      <c r="DB654" s="136" t="s">
        <v>941</v>
      </c>
      <c r="DC654" s="136" t="s">
        <v>941</v>
      </c>
      <c r="DD654" s="136" t="s">
        <v>941</v>
      </c>
      <c r="DE654" s="136" t="s">
        <v>941</v>
      </c>
      <c r="DF654" s="136" t="s">
        <v>941</v>
      </c>
      <c r="DG654" s="136" t="s">
        <v>941</v>
      </c>
      <c r="DH654" s="136" t="s">
        <v>941</v>
      </c>
      <c r="DI654" s="136" t="s">
        <v>941</v>
      </c>
      <c r="DJ654" s="136" t="s">
        <v>1692</v>
      </c>
      <c r="DK654" s="137">
        <v>43126.708298611113</v>
      </c>
      <c r="DL654" s="136" t="s">
        <v>1692</v>
      </c>
      <c r="DM654" s="137">
        <v>43126.708298611113</v>
      </c>
      <c r="DN654" s="133">
        <v>42412.527592592596</v>
      </c>
      <c r="DO654" s="132" t="s">
        <v>1111</v>
      </c>
      <c r="DP654" s="133">
        <v>42412.527592592596</v>
      </c>
    </row>
    <row r="655" spans="1:120" ht="116" x14ac:dyDescent="0.35">
      <c r="A655" s="135">
        <v>657</v>
      </c>
      <c r="B655" s="136" t="s">
        <v>13815</v>
      </c>
      <c r="C655" s="135">
        <v>189</v>
      </c>
      <c r="D655" s="135" t="b">
        <v>1</v>
      </c>
      <c r="E655" s="136" t="s">
        <v>941</v>
      </c>
      <c r="F655" s="136" t="s">
        <v>15780</v>
      </c>
      <c r="G655" s="136" t="s">
        <v>15781</v>
      </c>
      <c r="H655" s="136" t="s">
        <v>3298</v>
      </c>
      <c r="I655" s="136" t="s">
        <v>14353</v>
      </c>
      <c r="J655" s="136" t="s">
        <v>15780</v>
      </c>
      <c r="K655" s="136" t="s">
        <v>941</v>
      </c>
      <c r="L655" s="136" t="s">
        <v>3298</v>
      </c>
      <c r="M655" s="136" t="s">
        <v>14353</v>
      </c>
      <c r="N655" s="136" t="s">
        <v>1230</v>
      </c>
      <c r="O655" s="136" t="s">
        <v>15782</v>
      </c>
      <c r="P655" s="136" t="s">
        <v>15783</v>
      </c>
      <c r="Q655" s="136" t="s">
        <v>15784</v>
      </c>
      <c r="R655" s="136" t="s">
        <v>948</v>
      </c>
      <c r="S655" s="136" t="s">
        <v>15785</v>
      </c>
      <c r="T655" s="136" t="s">
        <v>15786</v>
      </c>
      <c r="U655" s="136" t="s">
        <v>15787</v>
      </c>
      <c r="V655" s="136" t="s">
        <v>15788</v>
      </c>
      <c r="W655" s="136" t="s">
        <v>15789</v>
      </c>
      <c r="X655" s="136" t="s">
        <v>15790</v>
      </c>
      <c r="Y655" s="136" t="s">
        <v>15791</v>
      </c>
      <c r="Z655" s="136" t="s">
        <v>15792</v>
      </c>
      <c r="AA655" s="136" t="s">
        <v>15793</v>
      </c>
      <c r="AB655" s="136" t="s">
        <v>15794</v>
      </c>
      <c r="AC655" s="136" t="s">
        <v>948</v>
      </c>
      <c r="AD655" s="136" t="s">
        <v>15794</v>
      </c>
      <c r="AE655" s="136" t="s">
        <v>15795</v>
      </c>
      <c r="AF655" s="136" t="s">
        <v>15796</v>
      </c>
      <c r="AG655" s="136" t="s">
        <v>1275</v>
      </c>
      <c r="AH655" s="136" t="s">
        <v>15797</v>
      </c>
      <c r="AI655" s="136" t="s">
        <v>1797</v>
      </c>
      <c r="AJ655" s="136" t="s">
        <v>948</v>
      </c>
      <c r="AK655" s="136" t="s">
        <v>948</v>
      </c>
      <c r="AL655" s="136" t="s">
        <v>941</v>
      </c>
      <c r="AM655" s="136" t="s">
        <v>15798</v>
      </c>
      <c r="AN655" s="136" t="s">
        <v>941</v>
      </c>
      <c r="AO655" s="136" t="s">
        <v>941</v>
      </c>
      <c r="AP655" s="136" t="s">
        <v>941</v>
      </c>
      <c r="AQ655" s="136" t="s">
        <v>941</v>
      </c>
      <c r="AR655" s="136" t="s">
        <v>941</v>
      </c>
      <c r="AS655" s="136" t="s">
        <v>941</v>
      </c>
      <c r="AT655" s="136" t="s">
        <v>941</v>
      </c>
      <c r="AU655" s="136" t="s">
        <v>941</v>
      </c>
      <c r="AV655" s="136" t="s">
        <v>941</v>
      </c>
      <c r="AW655" s="136" t="s">
        <v>941</v>
      </c>
      <c r="AX655" s="136" t="s">
        <v>941</v>
      </c>
      <c r="AY655" s="136" t="s">
        <v>941</v>
      </c>
      <c r="AZ655" s="136" t="s">
        <v>941</v>
      </c>
      <c r="BA655" s="136" t="s">
        <v>941</v>
      </c>
      <c r="BB655" s="136" t="s">
        <v>941</v>
      </c>
      <c r="BC655" s="136" t="s">
        <v>941</v>
      </c>
      <c r="BD655" s="136" t="s">
        <v>941</v>
      </c>
      <c r="BE655" s="136" t="s">
        <v>941</v>
      </c>
      <c r="BF655" s="136" t="s">
        <v>941</v>
      </c>
      <c r="BG655" s="136" t="s">
        <v>941</v>
      </c>
      <c r="BH655" s="136" t="s">
        <v>941</v>
      </c>
      <c r="BI655" s="136" t="s">
        <v>941</v>
      </c>
      <c r="BJ655" s="136" t="s">
        <v>941</v>
      </c>
      <c r="BK655" s="136" t="s">
        <v>941</v>
      </c>
      <c r="BL655" s="136" t="s">
        <v>941</v>
      </c>
      <c r="BM655" s="136" t="s">
        <v>941</v>
      </c>
      <c r="BN655" s="136" t="s">
        <v>941</v>
      </c>
      <c r="BO655" s="136" t="s">
        <v>941</v>
      </c>
      <c r="BP655" s="136" t="s">
        <v>941</v>
      </c>
      <c r="BQ655" s="136" t="s">
        <v>941</v>
      </c>
      <c r="BR655" s="136" t="s">
        <v>941</v>
      </c>
      <c r="BS655" s="136" t="s">
        <v>941</v>
      </c>
      <c r="BT655" s="136" t="s">
        <v>941</v>
      </c>
      <c r="BU655" s="136" t="s">
        <v>941</v>
      </c>
      <c r="BV655" s="136" t="s">
        <v>941</v>
      </c>
      <c r="BW655" s="136" t="s">
        <v>941</v>
      </c>
      <c r="BX655" s="136" t="s">
        <v>941</v>
      </c>
      <c r="BY655" s="136" t="s">
        <v>941</v>
      </c>
      <c r="BZ655" s="136" t="s">
        <v>941</v>
      </c>
      <c r="CA655" s="136" t="s">
        <v>941</v>
      </c>
      <c r="CB655" s="136" t="s">
        <v>948</v>
      </c>
      <c r="CC655" s="136" t="s">
        <v>948</v>
      </c>
      <c r="CD655" s="136" t="s">
        <v>941</v>
      </c>
      <c r="CE655" s="136" t="s">
        <v>948</v>
      </c>
      <c r="CF655" s="136" t="s">
        <v>941</v>
      </c>
      <c r="CG655" s="136" t="s">
        <v>948</v>
      </c>
      <c r="CH655" s="136" t="s">
        <v>948</v>
      </c>
      <c r="CI655" s="136" t="s">
        <v>941</v>
      </c>
      <c r="CJ655" s="136" t="s">
        <v>941</v>
      </c>
      <c r="CK655" s="136" t="s">
        <v>941</v>
      </c>
      <c r="CL655" s="136" t="s">
        <v>941</v>
      </c>
      <c r="CM655" s="136" t="s">
        <v>941</v>
      </c>
      <c r="CN655" s="136" t="s">
        <v>948</v>
      </c>
      <c r="CO655" s="136" t="s">
        <v>540</v>
      </c>
      <c r="CP655" s="136" t="s">
        <v>948</v>
      </c>
      <c r="CQ655" s="136" t="s">
        <v>941</v>
      </c>
      <c r="CR655" s="136" t="s">
        <v>15799</v>
      </c>
      <c r="CS655" s="136" t="s">
        <v>941</v>
      </c>
      <c r="CT655" s="136" t="s">
        <v>941</v>
      </c>
      <c r="CU655" s="136" t="s">
        <v>941</v>
      </c>
      <c r="CV655" s="136" t="s">
        <v>941</v>
      </c>
      <c r="CW655" s="136" t="s">
        <v>941</v>
      </c>
      <c r="CX655" s="136" t="s">
        <v>941</v>
      </c>
      <c r="CY655" s="136" t="s">
        <v>941</v>
      </c>
      <c r="CZ655" s="136" t="s">
        <v>941</v>
      </c>
      <c r="DA655" s="136" t="s">
        <v>941</v>
      </c>
      <c r="DB655" s="136" t="s">
        <v>941</v>
      </c>
      <c r="DC655" s="136" t="s">
        <v>941</v>
      </c>
      <c r="DD655" s="136" t="s">
        <v>941</v>
      </c>
      <c r="DE655" s="136" t="s">
        <v>941</v>
      </c>
      <c r="DF655" s="136" t="s">
        <v>941</v>
      </c>
      <c r="DG655" s="136" t="s">
        <v>941</v>
      </c>
      <c r="DH655" s="136" t="s">
        <v>941</v>
      </c>
      <c r="DI655" s="136" t="s">
        <v>941</v>
      </c>
      <c r="DJ655" s="136" t="s">
        <v>1353</v>
      </c>
      <c r="DK655" s="137">
        <v>43126.71533564815</v>
      </c>
      <c r="DL655" s="136" t="s">
        <v>1353</v>
      </c>
      <c r="DM655" s="137">
        <v>43126.71533564815</v>
      </c>
      <c r="DN655" s="133">
        <v>42412.527615740742</v>
      </c>
      <c r="DO655" s="132" t="s">
        <v>3551</v>
      </c>
      <c r="DP655" s="133">
        <v>42415.439722222225</v>
      </c>
    </row>
    <row r="656" spans="1:120" ht="58" x14ac:dyDescent="0.35">
      <c r="A656" s="135">
        <v>658</v>
      </c>
      <c r="B656" s="136" t="s">
        <v>13815</v>
      </c>
      <c r="C656" s="135">
        <v>405</v>
      </c>
      <c r="D656" s="135" t="b">
        <v>1</v>
      </c>
      <c r="E656" s="136" t="s">
        <v>941</v>
      </c>
      <c r="F656" s="136" t="s">
        <v>2824</v>
      </c>
      <c r="G656" s="136" t="s">
        <v>981</v>
      </c>
      <c r="H656" s="136" t="s">
        <v>2825</v>
      </c>
      <c r="I656" s="136" t="s">
        <v>15346</v>
      </c>
      <c r="J656" s="136" t="s">
        <v>2824</v>
      </c>
      <c r="K656" s="136" t="s">
        <v>941</v>
      </c>
      <c r="L656" s="136" t="s">
        <v>2825</v>
      </c>
      <c r="M656" s="136" t="s">
        <v>2826</v>
      </c>
      <c r="N656" s="136" t="s">
        <v>2827</v>
      </c>
      <c r="O656" s="136" t="s">
        <v>15800</v>
      </c>
      <c r="P656" s="136" t="s">
        <v>15801</v>
      </c>
      <c r="Q656" s="136" t="s">
        <v>3435</v>
      </c>
      <c r="R656" s="136" t="s">
        <v>948</v>
      </c>
      <c r="S656" s="136" t="s">
        <v>15802</v>
      </c>
      <c r="T656" s="136" t="s">
        <v>15803</v>
      </c>
      <c r="U656" s="136" t="s">
        <v>15804</v>
      </c>
      <c r="V656" s="136" t="s">
        <v>2828</v>
      </c>
      <c r="W656" s="136" t="s">
        <v>2829</v>
      </c>
      <c r="X656" s="136" t="s">
        <v>2830</v>
      </c>
      <c r="Y656" s="136" t="s">
        <v>15805</v>
      </c>
      <c r="Z656" s="136" t="s">
        <v>15806</v>
      </c>
      <c r="AA656" s="136" t="s">
        <v>15807</v>
      </c>
      <c r="AB656" s="136" t="s">
        <v>15808</v>
      </c>
      <c r="AC656" s="136" t="s">
        <v>948</v>
      </c>
      <c r="AD656" s="136" t="s">
        <v>15808</v>
      </c>
      <c r="AE656" s="136" t="s">
        <v>15809</v>
      </c>
      <c r="AF656" s="136" t="s">
        <v>15810</v>
      </c>
      <c r="AG656" s="136" t="s">
        <v>1101</v>
      </c>
      <c r="AH656" s="136" t="s">
        <v>15811</v>
      </c>
      <c r="AI656" s="136" t="s">
        <v>948</v>
      </c>
      <c r="AJ656" s="136" t="s">
        <v>7746</v>
      </c>
      <c r="AK656" s="136" t="s">
        <v>948</v>
      </c>
      <c r="AL656" s="136" t="s">
        <v>941</v>
      </c>
      <c r="AM656" s="136" t="s">
        <v>15812</v>
      </c>
      <c r="AN656" s="136" t="s">
        <v>941</v>
      </c>
      <c r="AO656" s="136" t="s">
        <v>941</v>
      </c>
      <c r="AP656" s="136" t="s">
        <v>941</v>
      </c>
      <c r="AQ656" s="136" t="s">
        <v>941</v>
      </c>
      <c r="AR656" s="136" t="s">
        <v>941</v>
      </c>
      <c r="AS656" s="136" t="s">
        <v>941</v>
      </c>
      <c r="AT656" s="136" t="s">
        <v>941</v>
      </c>
      <c r="AU656" s="136" t="s">
        <v>941</v>
      </c>
      <c r="AV656" s="136" t="s">
        <v>941</v>
      </c>
      <c r="AW656" s="136" t="s">
        <v>941</v>
      </c>
      <c r="AX656" s="136" t="s">
        <v>941</v>
      </c>
      <c r="AY656" s="136" t="s">
        <v>941</v>
      </c>
      <c r="AZ656" s="136" t="s">
        <v>941</v>
      </c>
      <c r="BA656" s="136" t="s">
        <v>941</v>
      </c>
      <c r="BB656" s="136" t="s">
        <v>941</v>
      </c>
      <c r="BC656" s="136" t="s">
        <v>941</v>
      </c>
      <c r="BD656" s="136" t="s">
        <v>941</v>
      </c>
      <c r="BE656" s="136" t="s">
        <v>941</v>
      </c>
      <c r="BF656" s="136" t="s">
        <v>941</v>
      </c>
      <c r="BG656" s="136" t="s">
        <v>941</v>
      </c>
      <c r="BH656" s="136" t="s">
        <v>941</v>
      </c>
      <c r="BI656" s="136" t="s">
        <v>941</v>
      </c>
      <c r="BJ656" s="136" t="s">
        <v>941</v>
      </c>
      <c r="BK656" s="136" t="s">
        <v>941</v>
      </c>
      <c r="BL656" s="136" t="s">
        <v>941</v>
      </c>
      <c r="BM656" s="136" t="s">
        <v>941</v>
      </c>
      <c r="BN656" s="136" t="s">
        <v>941</v>
      </c>
      <c r="BO656" s="136" t="s">
        <v>941</v>
      </c>
      <c r="BP656" s="136" t="s">
        <v>941</v>
      </c>
      <c r="BQ656" s="136" t="s">
        <v>941</v>
      </c>
      <c r="BR656" s="136" t="s">
        <v>1926</v>
      </c>
      <c r="BS656" s="136" t="s">
        <v>3083</v>
      </c>
      <c r="BT656" s="136" t="s">
        <v>941</v>
      </c>
      <c r="BU656" s="136" t="s">
        <v>941</v>
      </c>
      <c r="BV656" s="136" t="s">
        <v>941</v>
      </c>
      <c r="BW656" s="136" t="s">
        <v>941</v>
      </c>
      <c r="BX656" s="136" t="s">
        <v>941</v>
      </c>
      <c r="BY656" s="136" t="s">
        <v>941</v>
      </c>
      <c r="BZ656" s="136" t="s">
        <v>941</v>
      </c>
      <c r="CA656" s="136" t="s">
        <v>941</v>
      </c>
      <c r="CB656" s="136" t="s">
        <v>3083</v>
      </c>
      <c r="CC656" s="136" t="s">
        <v>948</v>
      </c>
      <c r="CD656" s="136" t="s">
        <v>941</v>
      </c>
      <c r="CE656" s="136" t="s">
        <v>948</v>
      </c>
      <c r="CF656" s="136" t="s">
        <v>941</v>
      </c>
      <c r="CG656" s="136" t="s">
        <v>948</v>
      </c>
      <c r="CH656" s="136" t="s">
        <v>948</v>
      </c>
      <c r="CI656" s="136" t="s">
        <v>941</v>
      </c>
      <c r="CJ656" s="136" t="s">
        <v>941</v>
      </c>
      <c r="CK656" s="136" t="s">
        <v>941</v>
      </c>
      <c r="CL656" s="136" t="s">
        <v>941</v>
      </c>
      <c r="CM656" s="136" t="s">
        <v>941</v>
      </c>
      <c r="CN656" s="136" t="s">
        <v>948</v>
      </c>
      <c r="CO656" s="136" t="s">
        <v>540</v>
      </c>
      <c r="CP656" s="136" t="s">
        <v>948</v>
      </c>
      <c r="CQ656" s="136" t="s">
        <v>941</v>
      </c>
      <c r="CR656" s="136" t="s">
        <v>941</v>
      </c>
      <c r="CS656" s="136" t="s">
        <v>941</v>
      </c>
      <c r="CT656" s="136" t="s">
        <v>941</v>
      </c>
      <c r="CU656" s="136" t="s">
        <v>941</v>
      </c>
      <c r="CV656" s="136" t="s">
        <v>941</v>
      </c>
      <c r="CW656" s="136" t="s">
        <v>941</v>
      </c>
      <c r="CX656" s="136" t="s">
        <v>941</v>
      </c>
      <c r="CY656" s="136" t="s">
        <v>941</v>
      </c>
      <c r="CZ656" s="136" t="s">
        <v>941</v>
      </c>
      <c r="DA656" s="136" t="s">
        <v>941</v>
      </c>
      <c r="DB656" s="136" t="s">
        <v>941</v>
      </c>
      <c r="DC656" s="136" t="s">
        <v>941</v>
      </c>
      <c r="DD656" s="136" t="s">
        <v>941</v>
      </c>
      <c r="DE656" s="136" t="s">
        <v>941</v>
      </c>
      <c r="DF656" s="136" t="s">
        <v>941</v>
      </c>
      <c r="DG656" s="136" t="s">
        <v>941</v>
      </c>
      <c r="DH656" s="136" t="s">
        <v>941</v>
      </c>
      <c r="DI656" s="136" t="s">
        <v>941</v>
      </c>
      <c r="DJ656" s="136" t="s">
        <v>1692</v>
      </c>
      <c r="DK656" s="137">
        <v>43126.720219907409</v>
      </c>
      <c r="DL656" s="136" t="s">
        <v>1692</v>
      </c>
      <c r="DM656" s="137">
        <v>43126.720219907409</v>
      </c>
      <c r="DN656" s="133">
        <v>42412.527627314812</v>
      </c>
      <c r="DO656" s="132" t="s">
        <v>1111</v>
      </c>
      <c r="DP656" s="133">
        <v>42412.527627314812</v>
      </c>
    </row>
    <row r="657" spans="1:120" ht="43.5" x14ac:dyDescent="0.35">
      <c r="A657" s="135">
        <v>659</v>
      </c>
      <c r="B657" s="136" t="s">
        <v>13815</v>
      </c>
      <c r="C657" s="135">
        <v>239</v>
      </c>
      <c r="D657" s="135" t="b">
        <v>1</v>
      </c>
      <c r="E657" s="136" t="s">
        <v>941</v>
      </c>
      <c r="F657" s="136" t="s">
        <v>6155</v>
      </c>
      <c r="G657" s="136" t="s">
        <v>981</v>
      </c>
      <c r="H657" s="136" t="s">
        <v>1920</v>
      </c>
      <c r="I657" s="136" t="s">
        <v>15346</v>
      </c>
      <c r="J657" s="136" t="s">
        <v>6155</v>
      </c>
      <c r="K657" s="136" t="s">
        <v>941</v>
      </c>
      <c r="L657" s="136" t="s">
        <v>1920</v>
      </c>
      <c r="M657" s="136" t="s">
        <v>15813</v>
      </c>
      <c r="N657" s="136" t="s">
        <v>3796</v>
      </c>
      <c r="O657" s="136" t="s">
        <v>15814</v>
      </c>
      <c r="P657" s="136" t="s">
        <v>15815</v>
      </c>
      <c r="Q657" s="136" t="s">
        <v>15816</v>
      </c>
      <c r="R657" s="136" t="s">
        <v>948</v>
      </c>
      <c r="S657" s="136" t="s">
        <v>15817</v>
      </c>
      <c r="T657" s="136" t="s">
        <v>15818</v>
      </c>
      <c r="U657" s="136" t="s">
        <v>15819</v>
      </c>
      <c r="V657" s="136" t="s">
        <v>1922</v>
      </c>
      <c r="W657" s="136" t="s">
        <v>1923</v>
      </c>
      <c r="X657" s="136" t="s">
        <v>1924</v>
      </c>
      <c r="Y657" s="136" t="s">
        <v>15820</v>
      </c>
      <c r="Z657" s="136" t="s">
        <v>15821</v>
      </c>
      <c r="AA657" s="136" t="s">
        <v>15822</v>
      </c>
      <c r="AB657" s="136" t="s">
        <v>15823</v>
      </c>
      <c r="AC657" s="136" t="s">
        <v>15824</v>
      </c>
      <c r="AD657" s="136" t="s">
        <v>15825</v>
      </c>
      <c r="AE657" s="136" t="s">
        <v>15826</v>
      </c>
      <c r="AF657" s="136" t="s">
        <v>15827</v>
      </c>
      <c r="AG657" s="136" t="s">
        <v>1051</v>
      </c>
      <c r="AH657" s="136" t="s">
        <v>15828</v>
      </c>
      <c r="AI657" s="136" t="s">
        <v>15829</v>
      </c>
      <c r="AJ657" s="136" t="s">
        <v>3849</v>
      </c>
      <c r="AK657" s="136" t="s">
        <v>948</v>
      </c>
      <c r="AL657" s="136" t="s">
        <v>941</v>
      </c>
      <c r="AM657" s="136" t="s">
        <v>15830</v>
      </c>
      <c r="AN657" s="136" t="s">
        <v>941</v>
      </c>
      <c r="AO657" s="136" t="s">
        <v>941</v>
      </c>
      <c r="AP657" s="136" t="s">
        <v>941</v>
      </c>
      <c r="AQ657" s="136" t="s">
        <v>941</v>
      </c>
      <c r="AR657" s="136" t="s">
        <v>941</v>
      </c>
      <c r="AS657" s="136" t="s">
        <v>941</v>
      </c>
      <c r="AT657" s="136" t="s">
        <v>941</v>
      </c>
      <c r="AU657" s="136" t="s">
        <v>941</v>
      </c>
      <c r="AV657" s="136" t="s">
        <v>941</v>
      </c>
      <c r="AW657" s="136" t="s">
        <v>941</v>
      </c>
      <c r="AX657" s="136" t="s">
        <v>941</v>
      </c>
      <c r="AY657" s="136" t="s">
        <v>941</v>
      </c>
      <c r="AZ657" s="136" t="s">
        <v>941</v>
      </c>
      <c r="BA657" s="136" t="s">
        <v>941</v>
      </c>
      <c r="BB657" s="136" t="s">
        <v>941</v>
      </c>
      <c r="BC657" s="136" t="s">
        <v>941</v>
      </c>
      <c r="BD657" s="136" t="s">
        <v>941</v>
      </c>
      <c r="BE657" s="136" t="s">
        <v>941</v>
      </c>
      <c r="BF657" s="136" t="s">
        <v>941</v>
      </c>
      <c r="BG657" s="136" t="s">
        <v>941</v>
      </c>
      <c r="BH657" s="136" t="s">
        <v>941</v>
      </c>
      <c r="BI657" s="136" t="s">
        <v>941</v>
      </c>
      <c r="BJ657" s="136" t="s">
        <v>941</v>
      </c>
      <c r="BK657" s="136" t="s">
        <v>941</v>
      </c>
      <c r="BL657" s="136" t="s">
        <v>941</v>
      </c>
      <c r="BM657" s="136" t="s">
        <v>941</v>
      </c>
      <c r="BN657" s="136" t="s">
        <v>941</v>
      </c>
      <c r="BO657" s="136" t="s">
        <v>941</v>
      </c>
      <c r="BP657" s="136" t="s">
        <v>941</v>
      </c>
      <c r="BQ657" s="136" t="s">
        <v>941</v>
      </c>
      <c r="BR657" s="136" t="s">
        <v>6171</v>
      </c>
      <c r="BS657" s="136" t="s">
        <v>15831</v>
      </c>
      <c r="BT657" s="136" t="s">
        <v>6172</v>
      </c>
      <c r="BU657" s="136" t="s">
        <v>15832</v>
      </c>
      <c r="BV657" s="136" t="s">
        <v>941</v>
      </c>
      <c r="BW657" s="136" t="s">
        <v>941</v>
      </c>
      <c r="BX657" s="136" t="s">
        <v>941</v>
      </c>
      <c r="BY657" s="136" t="s">
        <v>941</v>
      </c>
      <c r="BZ657" s="136" t="s">
        <v>941</v>
      </c>
      <c r="CA657" s="136" t="s">
        <v>941</v>
      </c>
      <c r="CB657" s="136" t="s">
        <v>15833</v>
      </c>
      <c r="CC657" s="136" t="s">
        <v>948</v>
      </c>
      <c r="CD657" s="136" t="s">
        <v>941</v>
      </c>
      <c r="CE657" s="136" t="s">
        <v>948</v>
      </c>
      <c r="CF657" s="136" t="s">
        <v>941</v>
      </c>
      <c r="CG657" s="136" t="s">
        <v>948</v>
      </c>
      <c r="CH657" s="136" t="s">
        <v>948</v>
      </c>
      <c r="CI657" s="136" t="s">
        <v>941</v>
      </c>
      <c r="CJ657" s="136" t="s">
        <v>941</v>
      </c>
      <c r="CK657" s="136" t="s">
        <v>941</v>
      </c>
      <c r="CL657" s="136" t="s">
        <v>941</v>
      </c>
      <c r="CM657" s="136" t="s">
        <v>941</v>
      </c>
      <c r="CN657" s="136" t="s">
        <v>948</v>
      </c>
      <c r="CO657" s="136" t="s">
        <v>540</v>
      </c>
      <c r="CP657" s="136" t="s">
        <v>948</v>
      </c>
      <c r="CQ657" s="136" t="s">
        <v>941</v>
      </c>
      <c r="CR657" s="136" t="s">
        <v>941</v>
      </c>
      <c r="CS657" s="136" t="s">
        <v>941</v>
      </c>
      <c r="CT657" s="136" t="s">
        <v>941</v>
      </c>
      <c r="CU657" s="136" t="s">
        <v>941</v>
      </c>
      <c r="CV657" s="136" t="s">
        <v>941</v>
      </c>
      <c r="CW657" s="136" t="s">
        <v>941</v>
      </c>
      <c r="CX657" s="136" t="s">
        <v>941</v>
      </c>
      <c r="CY657" s="136" t="s">
        <v>941</v>
      </c>
      <c r="CZ657" s="136" t="s">
        <v>941</v>
      </c>
      <c r="DA657" s="136" t="s">
        <v>941</v>
      </c>
      <c r="DB657" s="136" t="s">
        <v>941</v>
      </c>
      <c r="DC657" s="136" t="s">
        <v>941</v>
      </c>
      <c r="DD657" s="136" t="s">
        <v>941</v>
      </c>
      <c r="DE657" s="136" t="s">
        <v>941</v>
      </c>
      <c r="DF657" s="136" t="s">
        <v>941</v>
      </c>
      <c r="DG657" s="136" t="s">
        <v>941</v>
      </c>
      <c r="DH657" s="136" t="s">
        <v>941</v>
      </c>
      <c r="DI657" s="136" t="s">
        <v>941</v>
      </c>
      <c r="DJ657" s="136" t="s">
        <v>1692</v>
      </c>
      <c r="DK657" s="137">
        <v>43126.724363425928</v>
      </c>
      <c r="DL657" s="136" t="s">
        <v>1692</v>
      </c>
      <c r="DM657" s="137">
        <v>43152.462766203702</v>
      </c>
      <c r="DN657" s="133">
        <v>42412.527638888889</v>
      </c>
      <c r="DO657" s="132" t="s">
        <v>1111</v>
      </c>
      <c r="DP657" s="133">
        <v>42412.527638888889</v>
      </c>
    </row>
    <row r="658" spans="1:120" ht="43.5" x14ac:dyDescent="0.35">
      <c r="A658" s="135">
        <v>660</v>
      </c>
      <c r="B658" s="136" t="s">
        <v>13815</v>
      </c>
      <c r="C658" s="135">
        <v>240</v>
      </c>
      <c r="D658" s="135" t="b">
        <v>1</v>
      </c>
      <c r="E658" s="136" t="s">
        <v>941</v>
      </c>
      <c r="F658" s="136" t="s">
        <v>2471</v>
      </c>
      <c r="G658" s="136" t="s">
        <v>1135</v>
      </c>
      <c r="H658" s="136" t="s">
        <v>2472</v>
      </c>
      <c r="I658" s="136" t="s">
        <v>15346</v>
      </c>
      <c r="J658" s="136" t="s">
        <v>2471</v>
      </c>
      <c r="K658" s="136" t="s">
        <v>941</v>
      </c>
      <c r="L658" s="136" t="s">
        <v>2472</v>
      </c>
      <c r="M658" s="136" t="s">
        <v>2473</v>
      </c>
      <c r="N658" s="136" t="s">
        <v>2474</v>
      </c>
      <c r="O658" s="136" t="s">
        <v>15834</v>
      </c>
      <c r="P658" s="136" t="s">
        <v>15835</v>
      </c>
      <c r="Q658" s="136" t="s">
        <v>15836</v>
      </c>
      <c r="R658" s="136" t="s">
        <v>948</v>
      </c>
      <c r="S658" s="136" t="s">
        <v>15837</v>
      </c>
      <c r="T658" s="136" t="s">
        <v>15838</v>
      </c>
      <c r="U658" s="136" t="s">
        <v>15839</v>
      </c>
      <c r="V658" s="136" t="s">
        <v>3597</v>
      </c>
      <c r="W658" s="136" t="s">
        <v>2475</v>
      </c>
      <c r="X658" s="136" t="s">
        <v>3206</v>
      </c>
      <c r="Y658" s="136" t="s">
        <v>15840</v>
      </c>
      <c r="Z658" s="136" t="s">
        <v>15841</v>
      </c>
      <c r="AA658" s="136" t="s">
        <v>15842</v>
      </c>
      <c r="AB658" s="136" t="s">
        <v>15843</v>
      </c>
      <c r="AC658" s="136" t="s">
        <v>948</v>
      </c>
      <c r="AD658" s="136" t="s">
        <v>15843</v>
      </c>
      <c r="AE658" s="136" t="s">
        <v>15844</v>
      </c>
      <c r="AF658" s="136" t="s">
        <v>15845</v>
      </c>
      <c r="AG658" s="136" t="s">
        <v>1275</v>
      </c>
      <c r="AH658" s="136" t="s">
        <v>15846</v>
      </c>
      <c r="AI658" s="136" t="s">
        <v>1085</v>
      </c>
      <c r="AJ658" s="136" t="s">
        <v>3114</v>
      </c>
      <c r="AK658" s="136" t="s">
        <v>948</v>
      </c>
      <c r="AL658" s="136" t="s">
        <v>941</v>
      </c>
      <c r="AM658" s="136" t="s">
        <v>15847</v>
      </c>
      <c r="AN658" s="136" t="s">
        <v>941</v>
      </c>
      <c r="AO658" s="136" t="s">
        <v>941</v>
      </c>
      <c r="AP658" s="136" t="s">
        <v>941</v>
      </c>
      <c r="AQ658" s="136" t="s">
        <v>941</v>
      </c>
      <c r="AR658" s="136" t="s">
        <v>941</v>
      </c>
      <c r="AS658" s="136" t="s">
        <v>941</v>
      </c>
      <c r="AT658" s="136" t="s">
        <v>941</v>
      </c>
      <c r="AU658" s="136" t="s">
        <v>941</v>
      </c>
      <c r="AV658" s="136" t="s">
        <v>941</v>
      </c>
      <c r="AW658" s="136" t="s">
        <v>941</v>
      </c>
      <c r="AX658" s="136" t="s">
        <v>941</v>
      </c>
      <c r="AY658" s="136" t="s">
        <v>941</v>
      </c>
      <c r="AZ658" s="136" t="s">
        <v>941</v>
      </c>
      <c r="BA658" s="136" t="s">
        <v>941</v>
      </c>
      <c r="BB658" s="136" t="s">
        <v>941</v>
      </c>
      <c r="BC658" s="136" t="s">
        <v>941</v>
      </c>
      <c r="BD658" s="136" t="s">
        <v>941</v>
      </c>
      <c r="BE658" s="136" t="s">
        <v>941</v>
      </c>
      <c r="BF658" s="136" t="s">
        <v>941</v>
      </c>
      <c r="BG658" s="136" t="s">
        <v>941</v>
      </c>
      <c r="BH658" s="136" t="s">
        <v>941</v>
      </c>
      <c r="BI658" s="136" t="s">
        <v>941</v>
      </c>
      <c r="BJ658" s="136" t="s">
        <v>941</v>
      </c>
      <c r="BK658" s="136" t="s">
        <v>941</v>
      </c>
      <c r="BL658" s="136" t="s">
        <v>941</v>
      </c>
      <c r="BM658" s="136" t="s">
        <v>941</v>
      </c>
      <c r="BN658" s="136" t="s">
        <v>941</v>
      </c>
      <c r="BO658" s="136" t="s">
        <v>941</v>
      </c>
      <c r="BP658" s="136" t="s">
        <v>941</v>
      </c>
      <c r="BQ658" s="136" t="s">
        <v>941</v>
      </c>
      <c r="BR658" s="136" t="s">
        <v>941</v>
      </c>
      <c r="BS658" s="136" t="s">
        <v>941</v>
      </c>
      <c r="BT658" s="136" t="s">
        <v>941</v>
      </c>
      <c r="BU658" s="136" t="s">
        <v>941</v>
      </c>
      <c r="BV658" s="136" t="s">
        <v>941</v>
      </c>
      <c r="BW658" s="136" t="s">
        <v>941</v>
      </c>
      <c r="BX658" s="136" t="s">
        <v>941</v>
      </c>
      <c r="BY658" s="136" t="s">
        <v>941</v>
      </c>
      <c r="BZ658" s="136" t="s">
        <v>941</v>
      </c>
      <c r="CA658" s="136" t="s">
        <v>941</v>
      </c>
      <c r="CB658" s="136" t="s">
        <v>948</v>
      </c>
      <c r="CC658" s="136" t="s">
        <v>948</v>
      </c>
      <c r="CD658" s="136" t="s">
        <v>941</v>
      </c>
      <c r="CE658" s="136" t="s">
        <v>948</v>
      </c>
      <c r="CF658" s="136" t="s">
        <v>941</v>
      </c>
      <c r="CG658" s="136" t="s">
        <v>948</v>
      </c>
      <c r="CH658" s="136" t="s">
        <v>948</v>
      </c>
      <c r="CI658" s="136" t="s">
        <v>941</v>
      </c>
      <c r="CJ658" s="136" t="s">
        <v>941</v>
      </c>
      <c r="CK658" s="136" t="s">
        <v>941</v>
      </c>
      <c r="CL658" s="136" t="s">
        <v>941</v>
      </c>
      <c r="CM658" s="136" t="s">
        <v>941</v>
      </c>
      <c r="CN658" s="136" t="s">
        <v>948</v>
      </c>
      <c r="CO658" s="136" t="s">
        <v>540</v>
      </c>
      <c r="CP658" s="136" t="s">
        <v>948</v>
      </c>
      <c r="CQ658" s="136" t="s">
        <v>941</v>
      </c>
      <c r="CR658" s="136" t="s">
        <v>941</v>
      </c>
      <c r="CS658" s="136" t="s">
        <v>941</v>
      </c>
      <c r="CT658" s="136" t="s">
        <v>941</v>
      </c>
      <c r="CU658" s="136" t="s">
        <v>941</v>
      </c>
      <c r="CV658" s="136" t="s">
        <v>941</v>
      </c>
      <c r="CW658" s="136" t="s">
        <v>941</v>
      </c>
      <c r="CX658" s="136" t="s">
        <v>941</v>
      </c>
      <c r="CY658" s="136" t="s">
        <v>941</v>
      </c>
      <c r="CZ658" s="136" t="s">
        <v>941</v>
      </c>
      <c r="DA658" s="136" t="s">
        <v>941</v>
      </c>
      <c r="DB658" s="136" t="s">
        <v>941</v>
      </c>
      <c r="DC658" s="136" t="s">
        <v>941</v>
      </c>
      <c r="DD658" s="136" t="s">
        <v>941</v>
      </c>
      <c r="DE658" s="136" t="s">
        <v>941</v>
      </c>
      <c r="DF658" s="136" t="s">
        <v>941</v>
      </c>
      <c r="DG658" s="136" t="s">
        <v>941</v>
      </c>
      <c r="DH658" s="136" t="s">
        <v>941</v>
      </c>
      <c r="DI658" s="136" t="s">
        <v>941</v>
      </c>
      <c r="DJ658" s="136" t="s">
        <v>1692</v>
      </c>
      <c r="DK658" s="137">
        <v>43126.734201388892</v>
      </c>
      <c r="DL658" s="136" t="s">
        <v>1692</v>
      </c>
      <c r="DM658" s="137">
        <v>43152.469606481478</v>
      </c>
      <c r="DN658" s="133">
        <v>42412.527662037035</v>
      </c>
      <c r="DO658" s="132" t="s">
        <v>1111</v>
      </c>
      <c r="DP658" s="133">
        <v>42412.527662037035</v>
      </c>
    </row>
    <row r="659" spans="1:120" ht="58" x14ac:dyDescent="0.35">
      <c r="A659" s="135">
        <v>661</v>
      </c>
      <c r="B659" s="136" t="s">
        <v>13815</v>
      </c>
      <c r="C659" s="135">
        <v>467</v>
      </c>
      <c r="D659" s="135" t="b">
        <v>1</v>
      </c>
      <c r="E659" s="136" t="s">
        <v>941</v>
      </c>
      <c r="F659" s="136" t="s">
        <v>2015</v>
      </c>
      <c r="G659" s="136" t="s">
        <v>2920</v>
      </c>
      <c r="H659" s="136" t="s">
        <v>2016</v>
      </c>
      <c r="I659" s="136" t="s">
        <v>14019</v>
      </c>
      <c r="J659" s="136" t="s">
        <v>2015</v>
      </c>
      <c r="K659" s="136" t="s">
        <v>941</v>
      </c>
      <c r="L659" s="136" t="s">
        <v>2016</v>
      </c>
      <c r="M659" s="136" t="s">
        <v>2017</v>
      </c>
      <c r="N659" s="136" t="s">
        <v>2018</v>
      </c>
      <c r="O659" s="136" t="s">
        <v>15848</v>
      </c>
      <c r="P659" s="136" t="s">
        <v>15849</v>
      </c>
      <c r="Q659" s="136" t="s">
        <v>15850</v>
      </c>
      <c r="R659" s="136" t="s">
        <v>948</v>
      </c>
      <c r="S659" s="136" t="s">
        <v>15851</v>
      </c>
      <c r="T659" s="136" t="s">
        <v>15852</v>
      </c>
      <c r="U659" s="136" t="s">
        <v>15853</v>
      </c>
      <c r="V659" s="136" t="s">
        <v>15854</v>
      </c>
      <c r="W659" s="136" t="s">
        <v>15855</v>
      </c>
      <c r="X659" s="136" t="s">
        <v>15856</v>
      </c>
      <c r="Y659" s="136" t="s">
        <v>15857</v>
      </c>
      <c r="Z659" s="136" t="s">
        <v>15858</v>
      </c>
      <c r="AA659" s="136" t="s">
        <v>15859</v>
      </c>
      <c r="AB659" s="136" t="s">
        <v>15860</v>
      </c>
      <c r="AC659" s="136" t="s">
        <v>15861</v>
      </c>
      <c r="AD659" s="136" t="s">
        <v>15862</v>
      </c>
      <c r="AE659" s="136" t="s">
        <v>15863</v>
      </c>
      <c r="AF659" s="136" t="s">
        <v>15864</v>
      </c>
      <c r="AG659" s="136" t="s">
        <v>5528</v>
      </c>
      <c r="AH659" s="136" t="s">
        <v>15865</v>
      </c>
      <c r="AI659" s="136" t="s">
        <v>15866</v>
      </c>
      <c r="AJ659" s="136" t="s">
        <v>15867</v>
      </c>
      <c r="AK659" s="136" t="s">
        <v>948</v>
      </c>
      <c r="AL659" s="136" t="s">
        <v>604</v>
      </c>
      <c r="AM659" s="136" t="s">
        <v>15868</v>
      </c>
      <c r="AN659" s="136" t="s">
        <v>941</v>
      </c>
      <c r="AO659" s="136" t="s">
        <v>941</v>
      </c>
      <c r="AP659" s="136" t="s">
        <v>941</v>
      </c>
      <c r="AQ659" s="136" t="s">
        <v>941</v>
      </c>
      <c r="AR659" s="136" t="s">
        <v>941</v>
      </c>
      <c r="AS659" s="136" t="s">
        <v>941</v>
      </c>
      <c r="AT659" s="136" t="s">
        <v>941</v>
      </c>
      <c r="AU659" s="136" t="s">
        <v>941</v>
      </c>
      <c r="AV659" s="136" t="s">
        <v>941</v>
      </c>
      <c r="AW659" s="136" t="s">
        <v>941</v>
      </c>
      <c r="AX659" s="136" t="s">
        <v>941</v>
      </c>
      <c r="AY659" s="136" t="s">
        <v>941</v>
      </c>
      <c r="AZ659" s="136" t="s">
        <v>941</v>
      </c>
      <c r="BA659" s="136" t="s">
        <v>941</v>
      </c>
      <c r="BB659" s="136" t="s">
        <v>941</v>
      </c>
      <c r="BC659" s="136" t="s">
        <v>941</v>
      </c>
      <c r="BD659" s="136" t="s">
        <v>941</v>
      </c>
      <c r="BE659" s="136" t="s">
        <v>941</v>
      </c>
      <c r="BF659" s="136" t="s">
        <v>941</v>
      </c>
      <c r="BG659" s="136" t="s">
        <v>941</v>
      </c>
      <c r="BH659" s="136" t="s">
        <v>941</v>
      </c>
      <c r="BI659" s="136" t="s">
        <v>941</v>
      </c>
      <c r="BJ659" s="136" t="s">
        <v>941</v>
      </c>
      <c r="BK659" s="136" t="s">
        <v>15869</v>
      </c>
      <c r="BL659" s="136" t="s">
        <v>941</v>
      </c>
      <c r="BM659" s="136" t="s">
        <v>941</v>
      </c>
      <c r="BN659" s="136" t="s">
        <v>941</v>
      </c>
      <c r="BO659" s="136" t="s">
        <v>941</v>
      </c>
      <c r="BP659" s="136" t="s">
        <v>941</v>
      </c>
      <c r="BQ659" s="136" t="s">
        <v>941</v>
      </c>
      <c r="BR659" s="136" t="s">
        <v>941</v>
      </c>
      <c r="BS659" s="136" t="s">
        <v>941</v>
      </c>
      <c r="BT659" s="136" t="s">
        <v>941</v>
      </c>
      <c r="BU659" s="136" t="s">
        <v>941</v>
      </c>
      <c r="BV659" s="136" t="s">
        <v>941</v>
      </c>
      <c r="BW659" s="136" t="s">
        <v>941</v>
      </c>
      <c r="BX659" s="136" t="s">
        <v>941</v>
      </c>
      <c r="BY659" s="136" t="s">
        <v>941</v>
      </c>
      <c r="BZ659" s="136" t="s">
        <v>941</v>
      </c>
      <c r="CA659" s="136" t="s">
        <v>941</v>
      </c>
      <c r="CB659" s="136" t="s">
        <v>15869</v>
      </c>
      <c r="CC659" s="136" t="s">
        <v>956</v>
      </c>
      <c r="CD659" s="136" t="s">
        <v>15870</v>
      </c>
      <c r="CE659" s="136" t="s">
        <v>948</v>
      </c>
      <c r="CF659" s="136" t="s">
        <v>941</v>
      </c>
      <c r="CG659" s="136" t="s">
        <v>15870</v>
      </c>
      <c r="CH659" s="136" t="s">
        <v>1227</v>
      </c>
      <c r="CI659" s="136" t="s">
        <v>15871</v>
      </c>
      <c r="CJ659" s="136" t="s">
        <v>941</v>
      </c>
      <c r="CK659" s="136" t="s">
        <v>941</v>
      </c>
      <c r="CL659" s="136" t="s">
        <v>941</v>
      </c>
      <c r="CM659" s="136" t="s">
        <v>15871</v>
      </c>
      <c r="CN659" s="136" t="s">
        <v>15871</v>
      </c>
      <c r="CO659" s="136" t="s">
        <v>5536</v>
      </c>
      <c r="CP659" s="136" t="s">
        <v>948</v>
      </c>
      <c r="CQ659" s="136" t="s">
        <v>941</v>
      </c>
      <c r="CR659" s="136" t="s">
        <v>941</v>
      </c>
      <c r="CS659" s="136" t="s">
        <v>941</v>
      </c>
      <c r="CT659" s="136" t="s">
        <v>941</v>
      </c>
      <c r="CU659" s="136" t="s">
        <v>941</v>
      </c>
      <c r="CV659" s="136" t="s">
        <v>941</v>
      </c>
      <c r="CW659" s="136" t="s">
        <v>941</v>
      </c>
      <c r="CX659" s="136" t="s">
        <v>941</v>
      </c>
      <c r="CY659" s="136" t="s">
        <v>941</v>
      </c>
      <c r="CZ659" s="136" t="s">
        <v>941</v>
      </c>
      <c r="DA659" s="136" t="s">
        <v>941</v>
      </c>
      <c r="DB659" s="136" t="s">
        <v>941</v>
      </c>
      <c r="DC659" s="136" t="s">
        <v>941</v>
      </c>
      <c r="DD659" s="136" t="s">
        <v>941</v>
      </c>
      <c r="DE659" s="136" t="s">
        <v>941</v>
      </c>
      <c r="DF659" s="136" t="s">
        <v>941</v>
      </c>
      <c r="DG659" s="136" t="s">
        <v>941</v>
      </c>
      <c r="DH659" s="136" t="s">
        <v>941</v>
      </c>
      <c r="DI659" s="136" t="s">
        <v>941</v>
      </c>
      <c r="DJ659" s="136" t="s">
        <v>1692</v>
      </c>
      <c r="DK659" s="137">
        <v>43129.344664351855</v>
      </c>
      <c r="DL659" s="136" t="s">
        <v>1692</v>
      </c>
      <c r="DM659" s="137">
        <v>43129.344930555555</v>
      </c>
      <c r="DN659" s="133">
        <v>42412.527673611112</v>
      </c>
      <c r="DO659" s="132" t="s">
        <v>1111</v>
      </c>
      <c r="DP659" s="133">
        <v>42412.527673611112</v>
      </c>
    </row>
    <row r="660" spans="1:120" ht="58" x14ac:dyDescent="0.35">
      <c r="A660" s="135">
        <v>662</v>
      </c>
      <c r="B660" s="136" t="s">
        <v>13815</v>
      </c>
      <c r="C660" s="135">
        <v>69</v>
      </c>
      <c r="D660" s="135" t="b">
        <v>1</v>
      </c>
      <c r="E660" s="136" t="s">
        <v>941</v>
      </c>
      <c r="F660" s="136" t="s">
        <v>15872</v>
      </c>
      <c r="G660" s="136" t="s">
        <v>1064</v>
      </c>
      <c r="H660" s="136" t="s">
        <v>6731</v>
      </c>
      <c r="I660" s="136" t="s">
        <v>15346</v>
      </c>
      <c r="J660" s="136" t="s">
        <v>1166</v>
      </c>
      <c r="K660" s="136" t="s">
        <v>941</v>
      </c>
      <c r="L660" s="136" t="s">
        <v>6731</v>
      </c>
      <c r="M660" s="136" t="s">
        <v>6732</v>
      </c>
      <c r="N660" s="136" t="s">
        <v>3265</v>
      </c>
      <c r="O660" s="136" t="s">
        <v>15873</v>
      </c>
      <c r="P660" s="136" t="s">
        <v>15874</v>
      </c>
      <c r="Q660" s="136" t="s">
        <v>948</v>
      </c>
      <c r="R660" s="136" t="s">
        <v>948</v>
      </c>
      <c r="S660" s="136" t="s">
        <v>15875</v>
      </c>
      <c r="T660" s="136" t="s">
        <v>15876</v>
      </c>
      <c r="U660" s="136" t="s">
        <v>15877</v>
      </c>
      <c r="V660" s="136" t="s">
        <v>15878</v>
      </c>
      <c r="W660" s="136" t="s">
        <v>15879</v>
      </c>
      <c r="X660" s="136" t="s">
        <v>15880</v>
      </c>
      <c r="Y660" s="136" t="s">
        <v>15881</v>
      </c>
      <c r="Z660" s="136" t="s">
        <v>5639</v>
      </c>
      <c r="AA660" s="136" t="s">
        <v>948</v>
      </c>
      <c r="AB660" s="136" t="s">
        <v>15882</v>
      </c>
      <c r="AC660" s="136" t="s">
        <v>948</v>
      </c>
      <c r="AD660" s="136" t="s">
        <v>15882</v>
      </c>
      <c r="AE660" s="136" t="s">
        <v>15883</v>
      </c>
      <c r="AF660" s="136" t="s">
        <v>15884</v>
      </c>
      <c r="AG660" s="136" t="s">
        <v>1123</v>
      </c>
      <c r="AH660" s="136" t="s">
        <v>15885</v>
      </c>
      <c r="AI660" s="136" t="s">
        <v>948</v>
      </c>
      <c r="AJ660" s="136" t="s">
        <v>948</v>
      </c>
      <c r="AK660" s="136" t="s">
        <v>948</v>
      </c>
      <c r="AL660" s="136" t="s">
        <v>604</v>
      </c>
      <c r="AM660" s="136" t="s">
        <v>15885</v>
      </c>
      <c r="AN660" s="136" t="s">
        <v>941</v>
      </c>
      <c r="AO660" s="136" t="s">
        <v>941</v>
      </c>
      <c r="AP660" s="136" t="s">
        <v>941</v>
      </c>
      <c r="AQ660" s="136" t="s">
        <v>941</v>
      </c>
      <c r="AR660" s="136" t="s">
        <v>941</v>
      </c>
      <c r="AS660" s="136" t="s">
        <v>941</v>
      </c>
      <c r="AT660" s="136" t="s">
        <v>941</v>
      </c>
      <c r="AU660" s="136" t="s">
        <v>941</v>
      </c>
      <c r="AV660" s="136" t="s">
        <v>941</v>
      </c>
      <c r="AW660" s="136" t="s">
        <v>941</v>
      </c>
      <c r="AX660" s="136" t="s">
        <v>941</v>
      </c>
      <c r="AY660" s="136" t="s">
        <v>941</v>
      </c>
      <c r="AZ660" s="136" t="s">
        <v>941</v>
      </c>
      <c r="BA660" s="136" t="s">
        <v>941</v>
      </c>
      <c r="BB660" s="136" t="s">
        <v>941</v>
      </c>
      <c r="BC660" s="136" t="s">
        <v>941</v>
      </c>
      <c r="BD660" s="136" t="s">
        <v>941</v>
      </c>
      <c r="BE660" s="136" t="s">
        <v>941</v>
      </c>
      <c r="BF660" s="136" t="s">
        <v>941</v>
      </c>
      <c r="BG660" s="136" t="s">
        <v>941</v>
      </c>
      <c r="BH660" s="136" t="s">
        <v>941</v>
      </c>
      <c r="BI660" s="136" t="s">
        <v>941</v>
      </c>
      <c r="BJ660" s="136" t="s">
        <v>941</v>
      </c>
      <c r="BK660" s="136" t="s">
        <v>941</v>
      </c>
      <c r="BL660" s="136" t="s">
        <v>941</v>
      </c>
      <c r="BM660" s="136" t="s">
        <v>941</v>
      </c>
      <c r="BN660" s="136" t="s">
        <v>941</v>
      </c>
      <c r="BO660" s="136" t="s">
        <v>941</v>
      </c>
      <c r="BP660" s="136" t="s">
        <v>941</v>
      </c>
      <c r="BQ660" s="136" t="s">
        <v>941</v>
      </c>
      <c r="BR660" s="136" t="s">
        <v>941</v>
      </c>
      <c r="BS660" s="136" t="s">
        <v>941</v>
      </c>
      <c r="BT660" s="136" t="s">
        <v>941</v>
      </c>
      <c r="BU660" s="136" t="s">
        <v>941</v>
      </c>
      <c r="BV660" s="136" t="s">
        <v>941</v>
      </c>
      <c r="BW660" s="136" t="s">
        <v>941</v>
      </c>
      <c r="BX660" s="136" t="s">
        <v>941</v>
      </c>
      <c r="BY660" s="136" t="s">
        <v>941</v>
      </c>
      <c r="BZ660" s="136" t="s">
        <v>941</v>
      </c>
      <c r="CA660" s="136" t="s">
        <v>941</v>
      </c>
      <c r="CB660" s="136" t="s">
        <v>948</v>
      </c>
      <c r="CC660" s="136" t="s">
        <v>948</v>
      </c>
      <c r="CD660" s="136" t="s">
        <v>941</v>
      </c>
      <c r="CE660" s="136" t="s">
        <v>948</v>
      </c>
      <c r="CF660" s="136" t="s">
        <v>941</v>
      </c>
      <c r="CG660" s="136" t="s">
        <v>948</v>
      </c>
      <c r="CH660" s="136" t="s">
        <v>948</v>
      </c>
      <c r="CI660" s="136" t="s">
        <v>941</v>
      </c>
      <c r="CJ660" s="136" t="s">
        <v>941</v>
      </c>
      <c r="CK660" s="136" t="s">
        <v>941</v>
      </c>
      <c r="CL660" s="136" t="s">
        <v>941</v>
      </c>
      <c r="CM660" s="136" t="s">
        <v>941</v>
      </c>
      <c r="CN660" s="136" t="s">
        <v>948</v>
      </c>
      <c r="CO660" s="136" t="s">
        <v>540</v>
      </c>
      <c r="CP660" s="136" t="s">
        <v>948</v>
      </c>
      <c r="CQ660" s="136" t="s">
        <v>941</v>
      </c>
      <c r="CR660" s="136" t="s">
        <v>941</v>
      </c>
      <c r="CS660" s="136" t="s">
        <v>941</v>
      </c>
      <c r="CT660" s="136" t="s">
        <v>941</v>
      </c>
      <c r="CU660" s="136" t="s">
        <v>941</v>
      </c>
      <c r="CV660" s="136" t="s">
        <v>941</v>
      </c>
      <c r="CW660" s="136" t="s">
        <v>941</v>
      </c>
      <c r="CX660" s="136" t="s">
        <v>941</v>
      </c>
      <c r="CY660" s="136" t="s">
        <v>941</v>
      </c>
      <c r="CZ660" s="136" t="s">
        <v>941</v>
      </c>
      <c r="DA660" s="136" t="s">
        <v>941</v>
      </c>
      <c r="DB660" s="136" t="s">
        <v>941</v>
      </c>
      <c r="DC660" s="136" t="s">
        <v>941</v>
      </c>
      <c r="DD660" s="136" t="s">
        <v>941</v>
      </c>
      <c r="DE660" s="136" t="s">
        <v>941</v>
      </c>
      <c r="DF660" s="136" t="s">
        <v>941</v>
      </c>
      <c r="DG660" s="136" t="s">
        <v>941</v>
      </c>
      <c r="DH660" s="136" t="s">
        <v>941</v>
      </c>
      <c r="DI660" s="136" t="s">
        <v>941</v>
      </c>
      <c r="DJ660" s="136" t="s">
        <v>1692</v>
      </c>
      <c r="DK660" s="137">
        <v>43129.351377314815</v>
      </c>
      <c r="DL660" s="136" t="s">
        <v>1692</v>
      </c>
      <c r="DM660" s="137">
        <v>43129.351377314815</v>
      </c>
      <c r="DN660" s="133">
        <v>42412.527696759258</v>
      </c>
      <c r="DO660" s="132" t="s">
        <v>1111</v>
      </c>
      <c r="DP660" s="133">
        <v>42412.527696759258</v>
      </c>
    </row>
    <row r="661" spans="1:120" ht="58" x14ac:dyDescent="0.35">
      <c r="A661" s="135">
        <v>663</v>
      </c>
      <c r="B661" s="136" t="s">
        <v>13815</v>
      </c>
      <c r="C661" s="135">
        <v>423</v>
      </c>
      <c r="D661" s="135" t="b">
        <v>1</v>
      </c>
      <c r="E661" s="136" t="s">
        <v>941</v>
      </c>
      <c r="F661" s="136" t="s">
        <v>2621</v>
      </c>
      <c r="G661" s="136" t="s">
        <v>989</v>
      </c>
      <c r="H661" s="136" t="s">
        <v>2622</v>
      </c>
      <c r="I661" s="136" t="s">
        <v>15346</v>
      </c>
      <c r="J661" s="136" t="s">
        <v>2621</v>
      </c>
      <c r="K661" s="136" t="s">
        <v>941</v>
      </c>
      <c r="L661" s="136" t="s">
        <v>2622</v>
      </c>
      <c r="M661" s="136" t="s">
        <v>2623</v>
      </c>
      <c r="N661" s="136" t="s">
        <v>2624</v>
      </c>
      <c r="O661" s="136" t="s">
        <v>15886</v>
      </c>
      <c r="P661" s="136" t="s">
        <v>15887</v>
      </c>
      <c r="Q661" s="136" t="s">
        <v>15888</v>
      </c>
      <c r="R661" s="136" t="s">
        <v>15889</v>
      </c>
      <c r="S661" s="136" t="s">
        <v>15890</v>
      </c>
      <c r="T661" s="136" t="s">
        <v>15891</v>
      </c>
      <c r="U661" s="136" t="s">
        <v>15892</v>
      </c>
      <c r="V661" s="136" t="s">
        <v>948</v>
      </c>
      <c r="W661" s="136" t="s">
        <v>948</v>
      </c>
      <c r="X661" s="136" t="s">
        <v>948</v>
      </c>
      <c r="Y661" s="136" t="s">
        <v>15893</v>
      </c>
      <c r="Z661" s="136" t="s">
        <v>15894</v>
      </c>
      <c r="AA661" s="136" t="s">
        <v>948</v>
      </c>
      <c r="AB661" s="136" t="s">
        <v>15895</v>
      </c>
      <c r="AC661" s="136" t="s">
        <v>3571</v>
      </c>
      <c r="AD661" s="136" t="s">
        <v>15896</v>
      </c>
      <c r="AE661" s="136" t="s">
        <v>15897</v>
      </c>
      <c r="AF661" s="136" t="s">
        <v>15898</v>
      </c>
      <c r="AG661" s="136" t="s">
        <v>15899</v>
      </c>
      <c r="AH661" s="136" t="s">
        <v>15900</v>
      </c>
      <c r="AI661" s="136" t="s">
        <v>2164</v>
      </c>
      <c r="AJ661" s="136" t="s">
        <v>2856</v>
      </c>
      <c r="AK661" s="136" t="s">
        <v>948</v>
      </c>
      <c r="AL661" s="136" t="s">
        <v>604</v>
      </c>
      <c r="AM661" s="136" t="s">
        <v>15901</v>
      </c>
      <c r="AN661" s="136" t="s">
        <v>941</v>
      </c>
      <c r="AO661" s="136" t="s">
        <v>941</v>
      </c>
      <c r="AP661" s="136" t="s">
        <v>941</v>
      </c>
      <c r="AQ661" s="136" t="s">
        <v>941</v>
      </c>
      <c r="AR661" s="136" t="s">
        <v>941</v>
      </c>
      <c r="AS661" s="136" t="s">
        <v>941</v>
      </c>
      <c r="AT661" s="136" t="s">
        <v>941</v>
      </c>
      <c r="AU661" s="136" t="s">
        <v>941</v>
      </c>
      <c r="AV661" s="136" t="s">
        <v>941</v>
      </c>
      <c r="AW661" s="136" t="s">
        <v>941</v>
      </c>
      <c r="AX661" s="136" t="s">
        <v>941</v>
      </c>
      <c r="AY661" s="136" t="s">
        <v>941</v>
      </c>
      <c r="AZ661" s="136" t="s">
        <v>941</v>
      </c>
      <c r="BA661" s="136" t="s">
        <v>941</v>
      </c>
      <c r="BB661" s="136" t="s">
        <v>941</v>
      </c>
      <c r="BC661" s="136" t="s">
        <v>941</v>
      </c>
      <c r="BD661" s="136" t="s">
        <v>941</v>
      </c>
      <c r="BE661" s="136" t="s">
        <v>941</v>
      </c>
      <c r="BF661" s="136" t="s">
        <v>941</v>
      </c>
      <c r="BG661" s="136" t="s">
        <v>941</v>
      </c>
      <c r="BH661" s="136" t="s">
        <v>941</v>
      </c>
      <c r="BI661" s="136" t="s">
        <v>941</v>
      </c>
      <c r="BJ661" s="136" t="s">
        <v>941</v>
      </c>
      <c r="BK661" s="136" t="s">
        <v>941</v>
      </c>
      <c r="BL661" s="136" t="s">
        <v>941</v>
      </c>
      <c r="BM661" s="136" t="s">
        <v>941</v>
      </c>
      <c r="BN661" s="136" t="s">
        <v>941</v>
      </c>
      <c r="BO661" s="136" t="s">
        <v>941</v>
      </c>
      <c r="BP661" s="136" t="s">
        <v>941</v>
      </c>
      <c r="BQ661" s="136" t="s">
        <v>941</v>
      </c>
      <c r="BR661" s="136" t="s">
        <v>941</v>
      </c>
      <c r="BS661" s="136" t="s">
        <v>941</v>
      </c>
      <c r="BT661" s="136" t="s">
        <v>941</v>
      </c>
      <c r="BU661" s="136" t="s">
        <v>941</v>
      </c>
      <c r="BV661" s="136" t="s">
        <v>941</v>
      </c>
      <c r="BW661" s="136" t="s">
        <v>941</v>
      </c>
      <c r="BX661" s="136" t="s">
        <v>941</v>
      </c>
      <c r="BY661" s="136" t="s">
        <v>941</v>
      </c>
      <c r="BZ661" s="136" t="s">
        <v>941</v>
      </c>
      <c r="CA661" s="136" t="s">
        <v>941</v>
      </c>
      <c r="CB661" s="136" t="s">
        <v>948</v>
      </c>
      <c r="CC661" s="136" t="s">
        <v>948</v>
      </c>
      <c r="CD661" s="136" t="s">
        <v>941</v>
      </c>
      <c r="CE661" s="136" t="s">
        <v>948</v>
      </c>
      <c r="CF661" s="136" t="s">
        <v>941</v>
      </c>
      <c r="CG661" s="136" t="s">
        <v>948</v>
      </c>
      <c r="CH661" s="136" t="s">
        <v>948</v>
      </c>
      <c r="CI661" s="136" t="s">
        <v>941</v>
      </c>
      <c r="CJ661" s="136" t="s">
        <v>941</v>
      </c>
      <c r="CK661" s="136" t="s">
        <v>941</v>
      </c>
      <c r="CL661" s="136" t="s">
        <v>941</v>
      </c>
      <c r="CM661" s="136" t="s">
        <v>941</v>
      </c>
      <c r="CN661" s="136" t="s">
        <v>948</v>
      </c>
      <c r="CO661" s="136" t="s">
        <v>540</v>
      </c>
      <c r="CP661" s="136" t="s">
        <v>948</v>
      </c>
      <c r="CQ661" s="136" t="s">
        <v>941</v>
      </c>
      <c r="CR661" s="136" t="s">
        <v>941</v>
      </c>
      <c r="CS661" s="136" t="s">
        <v>941</v>
      </c>
      <c r="CT661" s="136" t="s">
        <v>941</v>
      </c>
      <c r="CU661" s="136" t="s">
        <v>941</v>
      </c>
      <c r="CV661" s="136" t="s">
        <v>941</v>
      </c>
      <c r="CW661" s="136" t="s">
        <v>941</v>
      </c>
      <c r="CX661" s="136" t="s">
        <v>941</v>
      </c>
      <c r="CY661" s="136" t="s">
        <v>941</v>
      </c>
      <c r="CZ661" s="136" t="s">
        <v>941</v>
      </c>
      <c r="DA661" s="136" t="s">
        <v>941</v>
      </c>
      <c r="DB661" s="136" t="s">
        <v>941</v>
      </c>
      <c r="DC661" s="136" t="s">
        <v>941</v>
      </c>
      <c r="DD661" s="136" t="s">
        <v>941</v>
      </c>
      <c r="DE661" s="136" t="s">
        <v>941</v>
      </c>
      <c r="DF661" s="136" t="s">
        <v>941</v>
      </c>
      <c r="DG661" s="136" t="s">
        <v>941</v>
      </c>
      <c r="DH661" s="136" t="s">
        <v>941</v>
      </c>
      <c r="DI661" s="136" t="s">
        <v>941</v>
      </c>
      <c r="DJ661" s="136" t="s">
        <v>1692</v>
      </c>
      <c r="DK661" s="137">
        <v>43129.387199074074</v>
      </c>
      <c r="DL661" s="136" t="s">
        <v>1692</v>
      </c>
      <c r="DM661" s="137">
        <v>43129.387199074074</v>
      </c>
      <c r="DN661" s="133">
        <v>42412.527719907404</v>
      </c>
      <c r="DO661" s="132" t="s">
        <v>1111</v>
      </c>
      <c r="DP661" s="133">
        <v>42412.527719907404</v>
      </c>
    </row>
    <row r="662" spans="1:120" ht="58" x14ac:dyDescent="0.35">
      <c r="A662" s="135">
        <v>664</v>
      </c>
      <c r="B662" s="136" t="s">
        <v>13815</v>
      </c>
      <c r="C662" s="135">
        <v>515</v>
      </c>
      <c r="D662" s="135" t="b">
        <v>1</v>
      </c>
      <c r="E662" s="136" t="s">
        <v>941</v>
      </c>
      <c r="F662" s="136" t="s">
        <v>15902</v>
      </c>
      <c r="G662" s="136" t="s">
        <v>1112</v>
      </c>
      <c r="H662" s="136" t="s">
        <v>15903</v>
      </c>
      <c r="I662" s="136" t="s">
        <v>14768</v>
      </c>
      <c r="J662" s="136" t="s">
        <v>1644</v>
      </c>
      <c r="K662" s="136" t="s">
        <v>941</v>
      </c>
      <c r="L662" s="136" t="s">
        <v>1645</v>
      </c>
      <c r="M662" s="136" t="s">
        <v>1646</v>
      </c>
      <c r="N662" s="136" t="s">
        <v>1647</v>
      </c>
      <c r="O662" s="136" t="s">
        <v>15904</v>
      </c>
      <c r="P662" s="136" t="s">
        <v>948</v>
      </c>
      <c r="Q662" s="136" t="s">
        <v>948</v>
      </c>
      <c r="R662" s="136" t="s">
        <v>15905</v>
      </c>
      <c r="S662" s="136" t="s">
        <v>15906</v>
      </c>
      <c r="T662" s="136" t="s">
        <v>15907</v>
      </c>
      <c r="U662" s="136" t="s">
        <v>15908</v>
      </c>
      <c r="V662" s="136" t="s">
        <v>948</v>
      </c>
      <c r="W662" s="136" t="s">
        <v>948</v>
      </c>
      <c r="X662" s="136" t="s">
        <v>948</v>
      </c>
      <c r="Y662" s="136" t="s">
        <v>948</v>
      </c>
      <c r="Z662" s="136" t="s">
        <v>15909</v>
      </c>
      <c r="AA662" s="136" t="s">
        <v>948</v>
      </c>
      <c r="AB662" s="136" t="s">
        <v>15909</v>
      </c>
      <c r="AC662" s="136" t="s">
        <v>948</v>
      </c>
      <c r="AD662" s="136" t="s">
        <v>15909</v>
      </c>
      <c r="AE662" s="136" t="s">
        <v>15910</v>
      </c>
      <c r="AF662" s="136" t="s">
        <v>15911</v>
      </c>
      <c r="AG662" s="136" t="s">
        <v>4043</v>
      </c>
      <c r="AH662" s="136" t="s">
        <v>15912</v>
      </c>
      <c r="AI662" s="136" t="s">
        <v>948</v>
      </c>
      <c r="AJ662" s="136" t="s">
        <v>948</v>
      </c>
      <c r="AK662" s="136" t="s">
        <v>948</v>
      </c>
      <c r="AL662" s="136" t="s">
        <v>941</v>
      </c>
      <c r="AM662" s="136" t="s">
        <v>15912</v>
      </c>
      <c r="AN662" s="136" t="s">
        <v>941</v>
      </c>
      <c r="AO662" s="136" t="s">
        <v>941</v>
      </c>
      <c r="AP662" s="136" t="s">
        <v>941</v>
      </c>
      <c r="AQ662" s="136" t="s">
        <v>941</v>
      </c>
      <c r="AR662" s="136" t="s">
        <v>941</v>
      </c>
      <c r="AS662" s="136" t="s">
        <v>941</v>
      </c>
      <c r="AT662" s="136" t="s">
        <v>941</v>
      </c>
      <c r="AU662" s="136" t="s">
        <v>941</v>
      </c>
      <c r="AV662" s="136" t="s">
        <v>941</v>
      </c>
      <c r="AW662" s="136" t="s">
        <v>941</v>
      </c>
      <c r="AX662" s="136" t="s">
        <v>941</v>
      </c>
      <c r="AY662" s="136" t="s">
        <v>941</v>
      </c>
      <c r="AZ662" s="136" t="s">
        <v>941</v>
      </c>
      <c r="BA662" s="136" t="s">
        <v>941</v>
      </c>
      <c r="BB662" s="136" t="s">
        <v>941</v>
      </c>
      <c r="BC662" s="136" t="s">
        <v>941</v>
      </c>
      <c r="BD662" s="136" t="s">
        <v>941</v>
      </c>
      <c r="BE662" s="136" t="s">
        <v>941</v>
      </c>
      <c r="BF662" s="136" t="s">
        <v>941</v>
      </c>
      <c r="BG662" s="136" t="s">
        <v>941</v>
      </c>
      <c r="BH662" s="136" t="s">
        <v>941</v>
      </c>
      <c r="BI662" s="136" t="s">
        <v>941</v>
      </c>
      <c r="BJ662" s="136" t="s">
        <v>941</v>
      </c>
      <c r="BK662" s="136" t="s">
        <v>941</v>
      </c>
      <c r="BL662" s="136" t="s">
        <v>941</v>
      </c>
      <c r="BM662" s="136" t="s">
        <v>941</v>
      </c>
      <c r="BN662" s="136" t="s">
        <v>941</v>
      </c>
      <c r="BO662" s="136" t="s">
        <v>941</v>
      </c>
      <c r="BP662" s="136" t="s">
        <v>941</v>
      </c>
      <c r="BQ662" s="136" t="s">
        <v>941</v>
      </c>
      <c r="BR662" s="136" t="s">
        <v>941</v>
      </c>
      <c r="BS662" s="136" t="s">
        <v>941</v>
      </c>
      <c r="BT662" s="136" t="s">
        <v>941</v>
      </c>
      <c r="BU662" s="136" t="s">
        <v>941</v>
      </c>
      <c r="BV662" s="136" t="s">
        <v>941</v>
      </c>
      <c r="BW662" s="136" t="s">
        <v>941</v>
      </c>
      <c r="BX662" s="136" t="s">
        <v>941</v>
      </c>
      <c r="BY662" s="136" t="s">
        <v>941</v>
      </c>
      <c r="BZ662" s="136" t="s">
        <v>941</v>
      </c>
      <c r="CA662" s="136" t="s">
        <v>941</v>
      </c>
      <c r="CB662" s="136" t="s">
        <v>948</v>
      </c>
      <c r="CC662" s="136" t="s">
        <v>948</v>
      </c>
      <c r="CD662" s="136" t="s">
        <v>941</v>
      </c>
      <c r="CE662" s="136" t="s">
        <v>948</v>
      </c>
      <c r="CF662" s="136" t="s">
        <v>941</v>
      </c>
      <c r="CG662" s="136" t="s">
        <v>948</v>
      </c>
      <c r="CH662" s="136" t="s">
        <v>948</v>
      </c>
      <c r="CI662" s="136" t="s">
        <v>941</v>
      </c>
      <c r="CJ662" s="136" t="s">
        <v>941</v>
      </c>
      <c r="CK662" s="136" t="s">
        <v>941</v>
      </c>
      <c r="CL662" s="136" t="s">
        <v>941</v>
      </c>
      <c r="CM662" s="136" t="s">
        <v>941</v>
      </c>
      <c r="CN662" s="136" t="s">
        <v>948</v>
      </c>
      <c r="CO662" s="136" t="s">
        <v>540</v>
      </c>
      <c r="CP662" s="136" t="s">
        <v>948</v>
      </c>
      <c r="CQ662" s="136" t="s">
        <v>941</v>
      </c>
      <c r="CR662" s="136" t="s">
        <v>941</v>
      </c>
      <c r="CS662" s="136" t="s">
        <v>941</v>
      </c>
      <c r="CT662" s="136" t="s">
        <v>941</v>
      </c>
      <c r="CU662" s="136" t="s">
        <v>941</v>
      </c>
      <c r="CV662" s="136" t="s">
        <v>941</v>
      </c>
      <c r="CW662" s="136" t="s">
        <v>941</v>
      </c>
      <c r="CX662" s="136" t="s">
        <v>941</v>
      </c>
      <c r="CY662" s="136" t="s">
        <v>941</v>
      </c>
      <c r="CZ662" s="136" t="s">
        <v>941</v>
      </c>
      <c r="DA662" s="136" t="s">
        <v>941</v>
      </c>
      <c r="DB662" s="136" t="s">
        <v>941</v>
      </c>
      <c r="DC662" s="136" t="s">
        <v>941</v>
      </c>
      <c r="DD662" s="136" t="s">
        <v>941</v>
      </c>
      <c r="DE662" s="136" t="s">
        <v>941</v>
      </c>
      <c r="DF662" s="136" t="s">
        <v>941</v>
      </c>
      <c r="DG662" s="136" t="s">
        <v>941</v>
      </c>
      <c r="DH662" s="136" t="s">
        <v>941</v>
      </c>
      <c r="DI662" s="136" t="s">
        <v>941</v>
      </c>
      <c r="DJ662" s="136" t="s">
        <v>1692</v>
      </c>
      <c r="DK662" s="137">
        <v>43129.418657407405</v>
      </c>
      <c r="DL662" s="136" t="s">
        <v>1692</v>
      </c>
      <c r="DM662" s="137">
        <v>43129.418657407405</v>
      </c>
      <c r="DN662" s="133">
        <v>42412.527743055558</v>
      </c>
      <c r="DO662" s="132" t="s">
        <v>1111</v>
      </c>
      <c r="DP662" s="133">
        <v>42412.527743055558</v>
      </c>
    </row>
    <row r="663" spans="1:120" ht="130.5" x14ac:dyDescent="0.35">
      <c r="A663" s="135">
        <v>665</v>
      </c>
      <c r="B663" s="136" t="s">
        <v>13815</v>
      </c>
      <c r="C663" s="135">
        <v>38</v>
      </c>
      <c r="D663" s="135" t="b">
        <v>1</v>
      </c>
      <c r="E663" s="136" t="s">
        <v>941</v>
      </c>
      <c r="F663" s="136" t="s">
        <v>1547</v>
      </c>
      <c r="G663" s="136" t="s">
        <v>989</v>
      </c>
      <c r="H663" s="136" t="s">
        <v>1548</v>
      </c>
      <c r="I663" s="136" t="s">
        <v>14768</v>
      </c>
      <c r="J663" s="136" t="s">
        <v>1547</v>
      </c>
      <c r="K663" s="136" t="s">
        <v>941</v>
      </c>
      <c r="L663" s="136" t="s">
        <v>1548</v>
      </c>
      <c r="M663" s="136" t="s">
        <v>3657</v>
      </c>
      <c r="N663" s="136" t="s">
        <v>8798</v>
      </c>
      <c r="O663" s="136" t="s">
        <v>15913</v>
      </c>
      <c r="P663" s="136" t="s">
        <v>15914</v>
      </c>
      <c r="Q663" s="136" t="s">
        <v>15915</v>
      </c>
      <c r="R663" s="136" t="s">
        <v>948</v>
      </c>
      <c r="S663" s="136" t="s">
        <v>15916</v>
      </c>
      <c r="T663" s="136" t="s">
        <v>15917</v>
      </c>
      <c r="U663" s="136" t="s">
        <v>15918</v>
      </c>
      <c r="V663" s="136" t="s">
        <v>15919</v>
      </c>
      <c r="W663" s="136" t="s">
        <v>15920</v>
      </c>
      <c r="X663" s="136" t="s">
        <v>15921</v>
      </c>
      <c r="Y663" s="136" t="s">
        <v>15922</v>
      </c>
      <c r="Z663" s="136" t="s">
        <v>15923</v>
      </c>
      <c r="AA663" s="136" t="s">
        <v>15924</v>
      </c>
      <c r="AB663" s="136" t="s">
        <v>15925</v>
      </c>
      <c r="AC663" s="136" t="s">
        <v>948</v>
      </c>
      <c r="AD663" s="136" t="s">
        <v>15925</v>
      </c>
      <c r="AE663" s="136" t="s">
        <v>15926</v>
      </c>
      <c r="AF663" s="136" t="s">
        <v>15927</v>
      </c>
      <c r="AG663" s="136" t="s">
        <v>2230</v>
      </c>
      <c r="AH663" s="136" t="s">
        <v>15928</v>
      </c>
      <c r="AI663" s="136" t="s">
        <v>15929</v>
      </c>
      <c r="AJ663" s="136" t="s">
        <v>15930</v>
      </c>
      <c r="AK663" s="136" t="s">
        <v>948</v>
      </c>
      <c r="AL663" s="136" t="s">
        <v>604</v>
      </c>
      <c r="AM663" s="136" t="s">
        <v>15931</v>
      </c>
      <c r="AN663" s="136" t="s">
        <v>15932</v>
      </c>
      <c r="AO663" s="136" t="s">
        <v>15914</v>
      </c>
      <c r="AP663" s="136" t="s">
        <v>15915</v>
      </c>
      <c r="AQ663" s="136" t="s">
        <v>948</v>
      </c>
      <c r="AR663" s="136" t="s">
        <v>15933</v>
      </c>
      <c r="AS663" s="136" t="s">
        <v>15934</v>
      </c>
      <c r="AT663" s="136" t="s">
        <v>15918</v>
      </c>
      <c r="AU663" s="136" t="s">
        <v>941</v>
      </c>
      <c r="AV663" s="136" t="s">
        <v>941</v>
      </c>
      <c r="AW663" s="136" t="s">
        <v>941</v>
      </c>
      <c r="AX663" s="136" t="s">
        <v>15922</v>
      </c>
      <c r="AY663" s="136" t="s">
        <v>15923</v>
      </c>
      <c r="AZ663" s="136" t="s">
        <v>15924</v>
      </c>
      <c r="BA663" s="136" t="s">
        <v>15925</v>
      </c>
      <c r="BB663" s="136" t="s">
        <v>948</v>
      </c>
      <c r="BC663" s="136" t="s">
        <v>15925</v>
      </c>
      <c r="BD663" s="136" t="s">
        <v>15926</v>
      </c>
      <c r="BE663" s="136" t="s">
        <v>15927</v>
      </c>
      <c r="BF663" s="136" t="s">
        <v>15928</v>
      </c>
      <c r="BG663" s="136" t="s">
        <v>15929</v>
      </c>
      <c r="BH663" s="136" t="s">
        <v>15930</v>
      </c>
      <c r="BI663" s="136" t="s">
        <v>948</v>
      </c>
      <c r="BJ663" s="136" t="s">
        <v>15931</v>
      </c>
      <c r="BK663" s="136" t="s">
        <v>1185</v>
      </c>
      <c r="BL663" s="136" t="s">
        <v>941</v>
      </c>
      <c r="BM663" s="136" t="s">
        <v>941</v>
      </c>
      <c r="BN663" s="136" t="s">
        <v>941</v>
      </c>
      <c r="BO663" s="136" t="s">
        <v>941</v>
      </c>
      <c r="BP663" s="136" t="s">
        <v>941</v>
      </c>
      <c r="BQ663" s="136" t="s">
        <v>941</v>
      </c>
      <c r="BR663" s="136" t="s">
        <v>941</v>
      </c>
      <c r="BS663" s="136" t="s">
        <v>941</v>
      </c>
      <c r="BT663" s="136" t="s">
        <v>941</v>
      </c>
      <c r="BU663" s="136" t="s">
        <v>941</v>
      </c>
      <c r="BV663" s="136" t="s">
        <v>941</v>
      </c>
      <c r="BW663" s="136" t="s">
        <v>941</v>
      </c>
      <c r="BX663" s="136" t="s">
        <v>941</v>
      </c>
      <c r="BY663" s="136" t="s">
        <v>941</v>
      </c>
      <c r="BZ663" s="136" t="s">
        <v>941</v>
      </c>
      <c r="CA663" s="136" t="s">
        <v>941</v>
      </c>
      <c r="CB663" s="136" t="s">
        <v>1185</v>
      </c>
      <c r="CC663" s="136" t="s">
        <v>948</v>
      </c>
      <c r="CD663" s="136" t="s">
        <v>941</v>
      </c>
      <c r="CE663" s="136" t="s">
        <v>948</v>
      </c>
      <c r="CF663" s="136" t="s">
        <v>941</v>
      </c>
      <c r="CG663" s="136" t="s">
        <v>948</v>
      </c>
      <c r="CH663" s="136" t="s">
        <v>948</v>
      </c>
      <c r="CI663" s="136" t="s">
        <v>941</v>
      </c>
      <c r="CJ663" s="136" t="s">
        <v>941</v>
      </c>
      <c r="CK663" s="136" t="s">
        <v>941</v>
      </c>
      <c r="CL663" s="136" t="s">
        <v>941</v>
      </c>
      <c r="CM663" s="136" t="s">
        <v>941</v>
      </c>
      <c r="CN663" s="136" t="s">
        <v>948</v>
      </c>
      <c r="CO663" s="136" t="s">
        <v>540</v>
      </c>
      <c r="CP663" s="136" t="s">
        <v>948</v>
      </c>
      <c r="CQ663" s="136" t="s">
        <v>941</v>
      </c>
      <c r="CR663" s="136" t="s">
        <v>15935</v>
      </c>
      <c r="CS663" s="136" t="s">
        <v>941</v>
      </c>
      <c r="CT663" s="136" t="s">
        <v>941</v>
      </c>
      <c r="CU663" s="136" t="s">
        <v>941</v>
      </c>
      <c r="CV663" s="136" t="s">
        <v>941</v>
      </c>
      <c r="CW663" s="136" t="s">
        <v>15935</v>
      </c>
      <c r="CX663" s="136" t="s">
        <v>941</v>
      </c>
      <c r="CY663" s="136" t="s">
        <v>941</v>
      </c>
      <c r="CZ663" s="136" t="s">
        <v>941</v>
      </c>
      <c r="DA663" s="136" t="s">
        <v>941</v>
      </c>
      <c r="DB663" s="136" t="s">
        <v>941</v>
      </c>
      <c r="DC663" s="136" t="s">
        <v>941</v>
      </c>
      <c r="DD663" s="136" t="s">
        <v>941</v>
      </c>
      <c r="DE663" s="136" t="s">
        <v>941</v>
      </c>
      <c r="DF663" s="136" t="s">
        <v>941</v>
      </c>
      <c r="DG663" s="136" t="s">
        <v>941</v>
      </c>
      <c r="DH663" s="136" t="s">
        <v>941</v>
      </c>
      <c r="DI663" s="136" t="s">
        <v>15936</v>
      </c>
      <c r="DJ663" s="136" t="s">
        <v>1353</v>
      </c>
      <c r="DK663" s="137">
        <v>43129.471759259257</v>
      </c>
      <c r="DL663" s="136" t="s">
        <v>1353</v>
      </c>
      <c r="DM663" s="137">
        <v>43129.471759259257</v>
      </c>
      <c r="DN663" s="133">
        <v>42412.527754629627</v>
      </c>
      <c r="DO663" s="132" t="s">
        <v>1111</v>
      </c>
      <c r="DP663" s="133">
        <v>42412.527754629627</v>
      </c>
    </row>
    <row r="664" spans="1:120" ht="58" x14ac:dyDescent="0.35">
      <c r="A664" s="135">
        <v>666</v>
      </c>
      <c r="B664" s="136" t="s">
        <v>13815</v>
      </c>
      <c r="C664" s="135">
        <v>280</v>
      </c>
      <c r="D664" s="135" t="b">
        <v>1</v>
      </c>
      <c r="E664" s="136" t="s">
        <v>941</v>
      </c>
      <c r="F664" s="136" t="s">
        <v>15937</v>
      </c>
      <c r="G664" s="136" t="s">
        <v>989</v>
      </c>
      <c r="H664" s="136" t="s">
        <v>15938</v>
      </c>
      <c r="I664" s="136" t="s">
        <v>15939</v>
      </c>
      <c r="J664" s="136" t="s">
        <v>15940</v>
      </c>
      <c r="K664" s="136" t="s">
        <v>941</v>
      </c>
      <c r="L664" s="136" t="s">
        <v>15941</v>
      </c>
      <c r="M664" s="136" t="s">
        <v>15942</v>
      </c>
      <c r="N664" s="136" t="s">
        <v>15943</v>
      </c>
      <c r="O664" s="136" t="s">
        <v>15944</v>
      </c>
      <c r="P664" s="136" t="s">
        <v>15945</v>
      </c>
      <c r="Q664" s="136" t="s">
        <v>12676</v>
      </c>
      <c r="R664" s="136" t="s">
        <v>948</v>
      </c>
      <c r="S664" s="136" t="s">
        <v>15946</v>
      </c>
      <c r="T664" s="136" t="s">
        <v>15947</v>
      </c>
      <c r="U664" s="136" t="s">
        <v>15948</v>
      </c>
      <c r="V664" s="136" t="s">
        <v>15949</v>
      </c>
      <c r="W664" s="136" t="s">
        <v>15950</v>
      </c>
      <c r="X664" s="136" t="s">
        <v>15951</v>
      </c>
      <c r="Y664" s="136" t="s">
        <v>15952</v>
      </c>
      <c r="Z664" s="136" t="s">
        <v>15953</v>
      </c>
      <c r="AA664" s="136" t="s">
        <v>15954</v>
      </c>
      <c r="AB664" s="136" t="s">
        <v>15955</v>
      </c>
      <c r="AC664" s="136" t="s">
        <v>15956</v>
      </c>
      <c r="AD664" s="136" t="s">
        <v>15957</v>
      </c>
      <c r="AE664" s="136" t="s">
        <v>15958</v>
      </c>
      <c r="AF664" s="136" t="s">
        <v>15959</v>
      </c>
      <c r="AG664" s="136" t="s">
        <v>1106</v>
      </c>
      <c r="AH664" s="136" t="s">
        <v>15960</v>
      </c>
      <c r="AI664" s="136" t="s">
        <v>2941</v>
      </c>
      <c r="AJ664" s="136" t="s">
        <v>15961</v>
      </c>
      <c r="AK664" s="136" t="s">
        <v>15004</v>
      </c>
      <c r="AL664" s="136" t="s">
        <v>941</v>
      </c>
      <c r="AM664" s="136" t="s">
        <v>15962</v>
      </c>
      <c r="AN664" s="136" t="s">
        <v>941</v>
      </c>
      <c r="AO664" s="136" t="s">
        <v>941</v>
      </c>
      <c r="AP664" s="136" t="s">
        <v>941</v>
      </c>
      <c r="AQ664" s="136" t="s">
        <v>941</v>
      </c>
      <c r="AR664" s="136" t="s">
        <v>941</v>
      </c>
      <c r="AS664" s="136" t="s">
        <v>941</v>
      </c>
      <c r="AT664" s="136" t="s">
        <v>941</v>
      </c>
      <c r="AU664" s="136" t="s">
        <v>941</v>
      </c>
      <c r="AV664" s="136" t="s">
        <v>941</v>
      </c>
      <c r="AW664" s="136" t="s">
        <v>941</v>
      </c>
      <c r="AX664" s="136" t="s">
        <v>941</v>
      </c>
      <c r="AY664" s="136" t="s">
        <v>941</v>
      </c>
      <c r="AZ664" s="136" t="s">
        <v>941</v>
      </c>
      <c r="BA664" s="136" t="s">
        <v>941</v>
      </c>
      <c r="BB664" s="136" t="s">
        <v>941</v>
      </c>
      <c r="BC664" s="136" t="s">
        <v>941</v>
      </c>
      <c r="BD664" s="136" t="s">
        <v>941</v>
      </c>
      <c r="BE664" s="136" t="s">
        <v>941</v>
      </c>
      <c r="BF664" s="136" t="s">
        <v>941</v>
      </c>
      <c r="BG664" s="136" t="s">
        <v>941</v>
      </c>
      <c r="BH664" s="136" t="s">
        <v>941</v>
      </c>
      <c r="BI664" s="136" t="s">
        <v>941</v>
      </c>
      <c r="BJ664" s="136" t="s">
        <v>941</v>
      </c>
      <c r="BK664" s="136" t="s">
        <v>941</v>
      </c>
      <c r="BL664" s="136" t="s">
        <v>941</v>
      </c>
      <c r="BM664" s="136" t="s">
        <v>941</v>
      </c>
      <c r="BN664" s="136" t="s">
        <v>941</v>
      </c>
      <c r="BO664" s="136" t="s">
        <v>941</v>
      </c>
      <c r="BP664" s="136" t="s">
        <v>941</v>
      </c>
      <c r="BQ664" s="136" t="s">
        <v>941</v>
      </c>
      <c r="BR664" s="136" t="s">
        <v>941</v>
      </c>
      <c r="BS664" s="136" t="s">
        <v>941</v>
      </c>
      <c r="BT664" s="136" t="s">
        <v>941</v>
      </c>
      <c r="BU664" s="136" t="s">
        <v>941</v>
      </c>
      <c r="BV664" s="136" t="s">
        <v>941</v>
      </c>
      <c r="BW664" s="136" t="s">
        <v>941</v>
      </c>
      <c r="BX664" s="136" t="s">
        <v>941</v>
      </c>
      <c r="BY664" s="136" t="s">
        <v>941</v>
      </c>
      <c r="BZ664" s="136" t="s">
        <v>941</v>
      </c>
      <c r="CA664" s="136" t="s">
        <v>941</v>
      </c>
      <c r="CB664" s="136" t="s">
        <v>948</v>
      </c>
      <c r="CC664" s="136" t="s">
        <v>948</v>
      </c>
      <c r="CD664" s="136" t="s">
        <v>941</v>
      </c>
      <c r="CE664" s="136" t="s">
        <v>948</v>
      </c>
      <c r="CF664" s="136" t="s">
        <v>941</v>
      </c>
      <c r="CG664" s="136" t="s">
        <v>948</v>
      </c>
      <c r="CH664" s="136" t="s">
        <v>948</v>
      </c>
      <c r="CI664" s="136" t="s">
        <v>941</v>
      </c>
      <c r="CJ664" s="136" t="s">
        <v>941</v>
      </c>
      <c r="CK664" s="136" t="s">
        <v>941</v>
      </c>
      <c r="CL664" s="136" t="s">
        <v>941</v>
      </c>
      <c r="CM664" s="136" t="s">
        <v>941</v>
      </c>
      <c r="CN664" s="136" t="s">
        <v>948</v>
      </c>
      <c r="CO664" s="136" t="s">
        <v>540</v>
      </c>
      <c r="CP664" s="136" t="s">
        <v>948</v>
      </c>
      <c r="CQ664" s="136" t="s">
        <v>941</v>
      </c>
      <c r="CR664" s="136" t="s">
        <v>941</v>
      </c>
      <c r="CS664" s="136" t="s">
        <v>941</v>
      </c>
      <c r="CT664" s="136" t="s">
        <v>941</v>
      </c>
      <c r="CU664" s="136" t="s">
        <v>941</v>
      </c>
      <c r="CV664" s="136" t="s">
        <v>941</v>
      </c>
      <c r="CW664" s="136" t="s">
        <v>941</v>
      </c>
      <c r="CX664" s="136" t="s">
        <v>941</v>
      </c>
      <c r="CY664" s="136" t="s">
        <v>941</v>
      </c>
      <c r="CZ664" s="136" t="s">
        <v>941</v>
      </c>
      <c r="DA664" s="136" t="s">
        <v>941</v>
      </c>
      <c r="DB664" s="136" t="s">
        <v>941</v>
      </c>
      <c r="DC664" s="136" t="s">
        <v>941</v>
      </c>
      <c r="DD664" s="136" t="s">
        <v>941</v>
      </c>
      <c r="DE664" s="136" t="s">
        <v>941</v>
      </c>
      <c r="DF664" s="136" t="s">
        <v>941</v>
      </c>
      <c r="DG664" s="136" t="s">
        <v>941</v>
      </c>
      <c r="DH664" s="136" t="s">
        <v>941</v>
      </c>
      <c r="DI664" s="136" t="s">
        <v>941</v>
      </c>
      <c r="DJ664" s="136" t="s">
        <v>1692</v>
      </c>
      <c r="DK664" s="137">
        <v>43129.484016203707</v>
      </c>
      <c r="DL664" s="136" t="s">
        <v>1692</v>
      </c>
      <c r="DM664" s="137">
        <v>43129.484016203707</v>
      </c>
      <c r="DN664" s="133">
        <v>42412.527766203704</v>
      </c>
      <c r="DO664" s="132" t="s">
        <v>1692</v>
      </c>
      <c r="DP664" s="133">
        <v>42521.666296296295</v>
      </c>
    </row>
    <row r="665" spans="1:120" ht="58" x14ac:dyDescent="0.35">
      <c r="A665" s="135">
        <v>667</v>
      </c>
      <c r="B665" s="136" t="s">
        <v>13815</v>
      </c>
      <c r="C665" s="135">
        <v>283</v>
      </c>
      <c r="D665" s="135" t="b">
        <v>1</v>
      </c>
      <c r="E665" s="136" t="s">
        <v>941</v>
      </c>
      <c r="F665" s="136" t="s">
        <v>15963</v>
      </c>
      <c r="G665" s="136" t="s">
        <v>1158</v>
      </c>
      <c r="H665" s="136" t="s">
        <v>2211</v>
      </c>
      <c r="I665" s="136" t="s">
        <v>15939</v>
      </c>
      <c r="J665" s="136" t="s">
        <v>2210</v>
      </c>
      <c r="K665" s="136" t="s">
        <v>941</v>
      </c>
      <c r="L665" s="136" t="s">
        <v>2211</v>
      </c>
      <c r="M665" s="136" t="s">
        <v>2212</v>
      </c>
      <c r="N665" s="136" t="s">
        <v>2213</v>
      </c>
      <c r="O665" s="136" t="s">
        <v>15964</v>
      </c>
      <c r="P665" s="136" t="s">
        <v>2214</v>
      </c>
      <c r="Q665" s="136" t="s">
        <v>948</v>
      </c>
      <c r="R665" s="136" t="s">
        <v>948</v>
      </c>
      <c r="S665" s="136" t="s">
        <v>15965</v>
      </c>
      <c r="T665" s="136" t="s">
        <v>5602</v>
      </c>
      <c r="U665" s="136" t="s">
        <v>15966</v>
      </c>
      <c r="V665" s="136" t="s">
        <v>948</v>
      </c>
      <c r="W665" s="136" t="s">
        <v>948</v>
      </c>
      <c r="X665" s="136" t="s">
        <v>948</v>
      </c>
      <c r="Y665" s="136" t="s">
        <v>15967</v>
      </c>
      <c r="Z665" s="136" t="s">
        <v>948</v>
      </c>
      <c r="AA665" s="136" t="s">
        <v>948</v>
      </c>
      <c r="AB665" s="136" t="s">
        <v>15967</v>
      </c>
      <c r="AC665" s="136" t="s">
        <v>948</v>
      </c>
      <c r="AD665" s="136" t="s">
        <v>15967</v>
      </c>
      <c r="AE665" s="136" t="s">
        <v>15968</v>
      </c>
      <c r="AF665" s="136" t="s">
        <v>15969</v>
      </c>
      <c r="AG665" s="136" t="s">
        <v>5607</v>
      </c>
      <c r="AH665" s="136" t="s">
        <v>15970</v>
      </c>
      <c r="AI665" s="136" t="s">
        <v>948</v>
      </c>
      <c r="AJ665" s="136" t="s">
        <v>948</v>
      </c>
      <c r="AK665" s="136" t="s">
        <v>948</v>
      </c>
      <c r="AL665" s="136" t="s">
        <v>941</v>
      </c>
      <c r="AM665" s="136" t="s">
        <v>15970</v>
      </c>
      <c r="AN665" s="136" t="s">
        <v>941</v>
      </c>
      <c r="AO665" s="136" t="s">
        <v>941</v>
      </c>
      <c r="AP665" s="136" t="s">
        <v>941</v>
      </c>
      <c r="AQ665" s="136" t="s">
        <v>941</v>
      </c>
      <c r="AR665" s="136" t="s">
        <v>941</v>
      </c>
      <c r="AS665" s="136" t="s">
        <v>941</v>
      </c>
      <c r="AT665" s="136" t="s">
        <v>941</v>
      </c>
      <c r="AU665" s="136" t="s">
        <v>941</v>
      </c>
      <c r="AV665" s="136" t="s">
        <v>941</v>
      </c>
      <c r="AW665" s="136" t="s">
        <v>941</v>
      </c>
      <c r="AX665" s="136" t="s">
        <v>941</v>
      </c>
      <c r="AY665" s="136" t="s">
        <v>941</v>
      </c>
      <c r="AZ665" s="136" t="s">
        <v>941</v>
      </c>
      <c r="BA665" s="136" t="s">
        <v>941</v>
      </c>
      <c r="BB665" s="136" t="s">
        <v>941</v>
      </c>
      <c r="BC665" s="136" t="s">
        <v>941</v>
      </c>
      <c r="BD665" s="136" t="s">
        <v>941</v>
      </c>
      <c r="BE665" s="136" t="s">
        <v>941</v>
      </c>
      <c r="BF665" s="136" t="s">
        <v>941</v>
      </c>
      <c r="BG665" s="136" t="s">
        <v>941</v>
      </c>
      <c r="BH665" s="136" t="s">
        <v>941</v>
      </c>
      <c r="BI665" s="136" t="s">
        <v>941</v>
      </c>
      <c r="BJ665" s="136" t="s">
        <v>941</v>
      </c>
      <c r="BK665" s="136" t="s">
        <v>941</v>
      </c>
      <c r="BL665" s="136" t="s">
        <v>941</v>
      </c>
      <c r="BM665" s="136" t="s">
        <v>941</v>
      </c>
      <c r="BN665" s="136" t="s">
        <v>941</v>
      </c>
      <c r="BO665" s="136" t="s">
        <v>941</v>
      </c>
      <c r="BP665" s="136" t="s">
        <v>941</v>
      </c>
      <c r="BQ665" s="136" t="s">
        <v>941</v>
      </c>
      <c r="BR665" s="136" t="s">
        <v>941</v>
      </c>
      <c r="BS665" s="136" t="s">
        <v>941</v>
      </c>
      <c r="BT665" s="136" t="s">
        <v>941</v>
      </c>
      <c r="BU665" s="136" t="s">
        <v>941</v>
      </c>
      <c r="BV665" s="136" t="s">
        <v>941</v>
      </c>
      <c r="BW665" s="136" t="s">
        <v>941</v>
      </c>
      <c r="BX665" s="136" t="s">
        <v>941</v>
      </c>
      <c r="BY665" s="136" t="s">
        <v>941</v>
      </c>
      <c r="BZ665" s="136" t="s">
        <v>941</v>
      </c>
      <c r="CA665" s="136" t="s">
        <v>941</v>
      </c>
      <c r="CB665" s="136" t="s">
        <v>948</v>
      </c>
      <c r="CC665" s="136" t="s">
        <v>948</v>
      </c>
      <c r="CD665" s="136" t="s">
        <v>941</v>
      </c>
      <c r="CE665" s="136" t="s">
        <v>948</v>
      </c>
      <c r="CF665" s="136" t="s">
        <v>941</v>
      </c>
      <c r="CG665" s="136" t="s">
        <v>948</v>
      </c>
      <c r="CH665" s="136" t="s">
        <v>1227</v>
      </c>
      <c r="CI665" s="136" t="s">
        <v>15971</v>
      </c>
      <c r="CJ665" s="136" t="s">
        <v>941</v>
      </c>
      <c r="CK665" s="136" t="s">
        <v>15971</v>
      </c>
      <c r="CL665" s="136" t="s">
        <v>941</v>
      </c>
      <c r="CM665" s="136" t="s">
        <v>941</v>
      </c>
      <c r="CN665" s="136" t="s">
        <v>15971</v>
      </c>
      <c r="CO665" s="136" t="s">
        <v>870</v>
      </c>
      <c r="CP665" s="136" t="s">
        <v>948</v>
      </c>
      <c r="CQ665" s="136" t="s">
        <v>941</v>
      </c>
      <c r="CR665" s="136" t="s">
        <v>941</v>
      </c>
      <c r="CS665" s="136" t="s">
        <v>941</v>
      </c>
      <c r="CT665" s="136" t="s">
        <v>941</v>
      </c>
      <c r="CU665" s="136" t="s">
        <v>941</v>
      </c>
      <c r="CV665" s="136" t="s">
        <v>941</v>
      </c>
      <c r="CW665" s="136" t="s">
        <v>941</v>
      </c>
      <c r="CX665" s="136" t="s">
        <v>941</v>
      </c>
      <c r="CY665" s="136" t="s">
        <v>941</v>
      </c>
      <c r="CZ665" s="136" t="s">
        <v>941</v>
      </c>
      <c r="DA665" s="136" t="s">
        <v>941</v>
      </c>
      <c r="DB665" s="136" t="s">
        <v>941</v>
      </c>
      <c r="DC665" s="136" t="s">
        <v>941</v>
      </c>
      <c r="DD665" s="136" t="s">
        <v>941</v>
      </c>
      <c r="DE665" s="136" t="s">
        <v>941</v>
      </c>
      <c r="DF665" s="136" t="s">
        <v>941</v>
      </c>
      <c r="DG665" s="136" t="s">
        <v>941</v>
      </c>
      <c r="DH665" s="136" t="s">
        <v>941</v>
      </c>
      <c r="DI665" s="136" t="s">
        <v>941</v>
      </c>
      <c r="DJ665" s="136" t="s">
        <v>1692</v>
      </c>
      <c r="DK665" s="137">
        <v>43129.669953703706</v>
      </c>
      <c r="DL665" s="136" t="s">
        <v>1692</v>
      </c>
      <c r="DM665" s="137">
        <v>43129.669953703706</v>
      </c>
      <c r="DN665" s="133">
        <v>42412.527789351851</v>
      </c>
      <c r="DO665" s="132" t="s">
        <v>1111</v>
      </c>
      <c r="DP665" s="133">
        <v>42412.527789351851</v>
      </c>
    </row>
    <row r="666" spans="1:120" ht="72.5" x14ac:dyDescent="0.35">
      <c r="A666" s="135">
        <v>668</v>
      </c>
      <c r="B666" s="136" t="s">
        <v>13815</v>
      </c>
      <c r="C666" s="135">
        <v>15</v>
      </c>
      <c r="D666" s="135" t="b">
        <v>1</v>
      </c>
      <c r="E666" s="136" t="s">
        <v>941</v>
      </c>
      <c r="F666" s="136" t="s">
        <v>8094</v>
      </c>
      <c r="G666" s="136" t="s">
        <v>989</v>
      </c>
      <c r="H666" s="136" t="s">
        <v>1597</v>
      </c>
      <c r="I666" s="136" t="s">
        <v>14461</v>
      </c>
      <c r="J666" s="136" t="s">
        <v>8095</v>
      </c>
      <c r="K666" s="136" t="s">
        <v>941</v>
      </c>
      <c r="L666" s="136" t="s">
        <v>8096</v>
      </c>
      <c r="M666" s="136" t="s">
        <v>8097</v>
      </c>
      <c r="N666" s="136" t="s">
        <v>8098</v>
      </c>
      <c r="O666" s="136" t="s">
        <v>15972</v>
      </c>
      <c r="P666" s="136" t="s">
        <v>15973</v>
      </c>
      <c r="Q666" s="136" t="s">
        <v>15974</v>
      </c>
      <c r="R666" s="136" t="s">
        <v>948</v>
      </c>
      <c r="S666" s="136" t="s">
        <v>15975</v>
      </c>
      <c r="T666" s="136" t="s">
        <v>15976</v>
      </c>
      <c r="U666" s="136" t="s">
        <v>15977</v>
      </c>
      <c r="V666" s="136" t="s">
        <v>15978</v>
      </c>
      <c r="W666" s="136" t="s">
        <v>15979</v>
      </c>
      <c r="X666" s="136" t="s">
        <v>15980</v>
      </c>
      <c r="Y666" s="136" t="s">
        <v>15981</v>
      </c>
      <c r="Z666" s="136" t="s">
        <v>15982</v>
      </c>
      <c r="AA666" s="136" t="s">
        <v>15983</v>
      </c>
      <c r="AB666" s="136" t="s">
        <v>15984</v>
      </c>
      <c r="AC666" s="136" t="s">
        <v>15985</v>
      </c>
      <c r="AD666" s="136" t="s">
        <v>15986</v>
      </c>
      <c r="AE666" s="136" t="s">
        <v>15987</v>
      </c>
      <c r="AF666" s="136" t="s">
        <v>15988</v>
      </c>
      <c r="AG666" s="136" t="s">
        <v>1277</v>
      </c>
      <c r="AH666" s="136" t="s">
        <v>15989</v>
      </c>
      <c r="AI666" s="136" t="s">
        <v>15990</v>
      </c>
      <c r="AJ666" s="136" t="s">
        <v>15991</v>
      </c>
      <c r="AK666" s="136" t="s">
        <v>15992</v>
      </c>
      <c r="AL666" s="136" t="s">
        <v>604</v>
      </c>
      <c r="AM666" s="136" t="s">
        <v>15993</v>
      </c>
      <c r="AN666" s="136" t="s">
        <v>941</v>
      </c>
      <c r="AO666" s="136" t="s">
        <v>941</v>
      </c>
      <c r="AP666" s="136" t="s">
        <v>941</v>
      </c>
      <c r="AQ666" s="136" t="s">
        <v>941</v>
      </c>
      <c r="AR666" s="136" t="s">
        <v>941</v>
      </c>
      <c r="AS666" s="136" t="s">
        <v>941</v>
      </c>
      <c r="AT666" s="136" t="s">
        <v>941</v>
      </c>
      <c r="AU666" s="136" t="s">
        <v>941</v>
      </c>
      <c r="AV666" s="136" t="s">
        <v>941</v>
      </c>
      <c r="AW666" s="136" t="s">
        <v>941</v>
      </c>
      <c r="AX666" s="136" t="s">
        <v>941</v>
      </c>
      <c r="AY666" s="136" t="s">
        <v>941</v>
      </c>
      <c r="AZ666" s="136" t="s">
        <v>941</v>
      </c>
      <c r="BA666" s="136" t="s">
        <v>941</v>
      </c>
      <c r="BB666" s="136" t="s">
        <v>941</v>
      </c>
      <c r="BC666" s="136" t="s">
        <v>941</v>
      </c>
      <c r="BD666" s="136" t="s">
        <v>941</v>
      </c>
      <c r="BE666" s="136" t="s">
        <v>941</v>
      </c>
      <c r="BF666" s="136" t="s">
        <v>941</v>
      </c>
      <c r="BG666" s="136" t="s">
        <v>941</v>
      </c>
      <c r="BH666" s="136" t="s">
        <v>941</v>
      </c>
      <c r="BI666" s="136" t="s">
        <v>941</v>
      </c>
      <c r="BJ666" s="136" t="s">
        <v>941</v>
      </c>
      <c r="BK666" s="136" t="s">
        <v>941</v>
      </c>
      <c r="BL666" s="136" t="s">
        <v>941</v>
      </c>
      <c r="BM666" s="136" t="s">
        <v>941</v>
      </c>
      <c r="BN666" s="136" t="s">
        <v>941</v>
      </c>
      <c r="BO666" s="136" t="s">
        <v>941</v>
      </c>
      <c r="BP666" s="136" t="s">
        <v>941</v>
      </c>
      <c r="BQ666" s="136" t="s">
        <v>941</v>
      </c>
      <c r="BR666" s="136" t="s">
        <v>8119</v>
      </c>
      <c r="BS666" s="136" t="s">
        <v>1070</v>
      </c>
      <c r="BT666" s="136" t="s">
        <v>941</v>
      </c>
      <c r="BU666" s="136" t="s">
        <v>941</v>
      </c>
      <c r="BV666" s="136" t="s">
        <v>941</v>
      </c>
      <c r="BW666" s="136" t="s">
        <v>941</v>
      </c>
      <c r="BX666" s="136" t="s">
        <v>941</v>
      </c>
      <c r="BY666" s="136" t="s">
        <v>941</v>
      </c>
      <c r="BZ666" s="136" t="s">
        <v>941</v>
      </c>
      <c r="CA666" s="136" t="s">
        <v>941</v>
      </c>
      <c r="CB666" s="136" t="s">
        <v>1070</v>
      </c>
      <c r="CC666" s="136" t="s">
        <v>956</v>
      </c>
      <c r="CD666" s="136" t="s">
        <v>15994</v>
      </c>
      <c r="CE666" s="136" t="s">
        <v>2731</v>
      </c>
      <c r="CF666" s="136" t="s">
        <v>15995</v>
      </c>
      <c r="CG666" s="136" t="s">
        <v>15996</v>
      </c>
      <c r="CH666" s="136" t="s">
        <v>7994</v>
      </c>
      <c r="CI666" s="136" t="s">
        <v>15997</v>
      </c>
      <c r="CJ666" s="136" t="s">
        <v>15998</v>
      </c>
      <c r="CK666" s="136" t="s">
        <v>941</v>
      </c>
      <c r="CL666" s="136" t="s">
        <v>941</v>
      </c>
      <c r="CM666" s="136" t="s">
        <v>15999</v>
      </c>
      <c r="CN666" s="136" t="s">
        <v>15997</v>
      </c>
      <c r="CO666" s="136" t="s">
        <v>16000</v>
      </c>
      <c r="CP666" s="136" t="s">
        <v>948</v>
      </c>
      <c r="CQ666" s="136" t="s">
        <v>941</v>
      </c>
      <c r="CR666" s="136" t="s">
        <v>941</v>
      </c>
      <c r="CS666" s="136" t="s">
        <v>941</v>
      </c>
      <c r="CT666" s="136" t="s">
        <v>941</v>
      </c>
      <c r="CU666" s="136" t="s">
        <v>941</v>
      </c>
      <c r="CV666" s="136" t="s">
        <v>941</v>
      </c>
      <c r="CW666" s="136" t="s">
        <v>941</v>
      </c>
      <c r="CX666" s="136" t="s">
        <v>941</v>
      </c>
      <c r="CY666" s="136" t="s">
        <v>941</v>
      </c>
      <c r="CZ666" s="136" t="s">
        <v>941</v>
      </c>
      <c r="DA666" s="136" t="s">
        <v>941</v>
      </c>
      <c r="DB666" s="136" t="s">
        <v>941</v>
      </c>
      <c r="DC666" s="136" t="s">
        <v>941</v>
      </c>
      <c r="DD666" s="136" t="s">
        <v>941</v>
      </c>
      <c r="DE666" s="136" t="s">
        <v>941</v>
      </c>
      <c r="DF666" s="136" t="s">
        <v>941</v>
      </c>
      <c r="DG666" s="136" t="s">
        <v>941</v>
      </c>
      <c r="DH666" s="136" t="s">
        <v>941</v>
      </c>
      <c r="DI666" s="136" t="s">
        <v>941</v>
      </c>
      <c r="DJ666" s="136" t="s">
        <v>1692</v>
      </c>
      <c r="DK666" s="137">
        <v>43129.710810185185</v>
      </c>
      <c r="DL666" s="136" t="s">
        <v>1692</v>
      </c>
      <c r="DM666" s="137">
        <v>43129.710810185185</v>
      </c>
      <c r="DN666" s="133">
        <v>42412.527812499997</v>
      </c>
      <c r="DO666" s="132" t="s">
        <v>1111</v>
      </c>
      <c r="DP666" s="133">
        <v>42412.527812499997</v>
      </c>
    </row>
    <row r="667" spans="1:120" ht="43.5" x14ac:dyDescent="0.35">
      <c r="A667" s="135">
        <v>669</v>
      </c>
      <c r="B667" s="136" t="s">
        <v>13815</v>
      </c>
      <c r="C667" s="135">
        <v>110</v>
      </c>
      <c r="D667" s="135" t="b">
        <v>1</v>
      </c>
      <c r="E667" s="136" t="s">
        <v>941</v>
      </c>
      <c r="F667" s="136" t="s">
        <v>6137</v>
      </c>
      <c r="G667" s="136" t="s">
        <v>1037</v>
      </c>
      <c r="H667" s="136" t="s">
        <v>6138</v>
      </c>
      <c r="I667" s="136" t="s">
        <v>7442</v>
      </c>
      <c r="J667" s="136" t="s">
        <v>6137</v>
      </c>
      <c r="K667" s="136" t="s">
        <v>941</v>
      </c>
      <c r="L667" s="136" t="s">
        <v>6138</v>
      </c>
      <c r="M667" s="136" t="s">
        <v>6139</v>
      </c>
      <c r="N667" s="136" t="s">
        <v>2465</v>
      </c>
      <c r="O667" s="136" t="s">
        <v>16001</v>
      </c>
      <c r="P667" s="136" t="s">
        <v>16002</v>
      </c>
      <c r="Q667" s="136" t="s">
        <v>2466</v>
      </c>
      <c r="R667" s="136" t="s">
        <v>16003</v>
      </c>
      <c r="S667" s="136" t="s">
        <v>16004</v>
      </c>
      <c r="T667" s="136" t="s">
        <v>16005</v>
      </c>
      <c r="U667" s="136" t="s">
        <v>16006</v>
      </c>
      <c r="V667" s="136" t="s">
        <v>948</v>
      </c>
      <c r="W667" s="136" t="s">
        <v>948</v>
      </c>
      <c r="X667" s="136" t="s">
        <v>948</v>
      </c>
      <c r="Y667" s="136" t="s">
        <v>16007</v>
      </c>
      <c r="Z667" s="136" t="s">
        <v>16008</v>
      </c>
      <c r="AA667" s="136" t="s">
        <v>16009</v>
      </c>
      <c r="AB667" s="136" t="s">
        <v>16010</v>
      </c>
      <c r="AC667" s="136" t="s">
        <v>948</v>
      </c>
      <c r="AD667" s="136" t="s">
        <v>16010</v>
      </c>
      <c r="AE667" s="136" t="s">
        <v>16011</v>
      </c>
      <c r="AF667" s="136" t="s">
        <v>16012</v>
      </c>
      <c r="AG667" s="136" t="s">
        <v>987</v>
      </c>
      <c r="AH667" s="136" t="s">
        <v>16013</v>
      </c>
      <c r="AI667" s="136" t="s">
        <v>3728</v>
      </c>
      <c r="AJ667" s="136" t="s">
        <v>948</v>
      </c>
      <c r="AK667" s="136" t="s">
        <v>948</v>
      </c>
      <c r="AL667" s="136" t="s">
        <v>941</v>
      </c>
      <c r="AM667" s="136" t="s">
        <v>16014</v>
      </c>
      <c r="AN667" s="136" t="s">
        <v>941</v>
      </c>
      <c r="AO667" s="136" t="s">
        <v>941</v>
      </c>
      <c r="AP667" s="136" t="s">
        <v>941</v>
      </c>
      <c r="AQ667" s="136" t="s">
        <v>941</v>
      </c>
      <c r="AR667" s="136" t="s">
        <v>941</v>
      </c>
      <c r="AS667" s="136" t="s">
        <v>941</v>
      </c>
      <c r="AT667" s="136" t="s">
        <v>941</v>
      </c>
      <c r="AU667" s="136" t="s">
        <v>941</v>
      </c>
      <c r="AV667" s="136" t="s">
        <v>941</v>
      </c>
      <c r="AW667" s="136" t="s">
        <v>941</v>
      </c>
      <c r="AX667" s="136" t="s">
        <v>941</v>
      </c>
      <c r="AY667" s="136" t="s">
        <v>941</v>
      </c>
      <c r="AZ667" s="136" t="s">
        <v>941</v>
      </c>
      <c r="BA667" s="136" t="s">
        <v>941</v>
      </c>
      <c r="BB667" s="136" t="s">
        <v>941</v>
      </c>
      <c r="BC667" s="136" t="s">
        <v>941</v>
      </c>
      <c r="BD667" s="136" t="s">
        <v>941</v>
      </c>
      <c r="BE667" s="136" t="s">
        <v>941</v>
      </c>
      <c r="BF667" s="136" t="s">
        <v>941</v>
      </c>
      <c r="BG667" s="136" t="s">
        <v>941</v>
      </c>
      <c r="BH667" s="136" t="s">
        <v>941</v>
      </c>
      <c r="BI667" s="136" t="s">
        <v>941</v>
      </c>
      <c r="BJ667" s="136" t="s">
        <v>941</v>
      </c>
      <c r="BK667" s="136" t="s">
        <v>963</v>
      </c>
      <c r="BL667" s="136" t="s">
        <v>1522</v>
      </c>
      <c r="BM667" s="136" t="s">
        <v>941</v>
      </c>
      <c r="BN667" s="136" t="s">
        <v>941</v>
      </c>
      <c r="BO667" s="136" t="s">
        <v>941</v>
      </c>
      <c r="BP667" s="136" t="s">
        <v>941</v>
      </c>
      <c r="BQ667" s="136" t="s">
        <v>941</v>
      </c>
      <c r="BR667" s="136" t="s">
        <v>941</v>
      </c>
      <c r="BS667" s="136" t="s">
        <v>941</v>
      </c>
      <c r="BT667" s="136" t="s">
        <v>941</v>
      </c>
      <c r="BU667" s="136" t="s">
        <v>941</v>
      </c>
      <c r="BV667" s="136" t="s">
        <v>941</v>
      </c>
      <c r="BW667" s="136" t="s">
        <v>941</v>
      </c>
      <c r="BX667" s="136" t="s">
        <v>941</v>
      </c>
      <c r="BY667" s="136" t="s">
        <v>941</v>
      </c>
      <c r="BZ667" s="136" t="s">
        <v>941</v>
      </c>
      <c r="CA667" s="136" t="s">
        <v>941</v>
      </c>
      <c r="CB667" s="136" t="s">
        <v>2469</v>
      </c>
      <c r="CC667" s="136" t="s">
        <v>948</v>
      </c>
      <c r="CD667" s="136" t="s">
        <v>941</v>
      </c>
      <c r="CE667" s="136" t="s">
        <v>948</v>
      </c>
      <c r="CF667" s="136" t="s">
        <v>941</v>
      </c>
      <c r="CG667" s="136" t="s">
        <v>948</v>
      </c>
      <c r="CH667" s="136" t="s">
        <v>948</v>
      </c>
      <c r="CI667" s="136" t="s">
        <v>941</v>
      </c>
      <c r="CJ667" s="136" t="s">
        <v>941</v>
      </c>
      <c r="CK667" s="136" t="s">
        <v>941</v>
      </c>
      <c r="CL667" s="136" t="s">
        <v>941</v>
      </c>
      <c r="CM667" s="136" t="s">
        <v>941</v>
      </c>
      <c r="CN667" s="136" t="s">
        <v>948</v>
      </c>
      <c r="CO667" s="136" t="s">
        <v>540</v>
      </c>
      <c r="CP667" s="136" t="s">
        <v>948</v>
      </c>
      <c r="CQ667" s="136" t="s">
        <v>941</v>
      </c>
      <c r="CR667" s="136" t="s">
        <v>941</v>
      </c>
      <c r="CS667" s="136" t="s">
        <v>941</v>
      </c>
      <c r="CT667" s="136" t="s">
        <v>941</v>
      </c>
      <c r="CU667" s="136" t="s">
        <v>941</v>
      </c>
      <c r="CV667" s="136" t="s">
        <v>941</v>
      </c>
      <c r="CW667" s="136" t="s">
        <v>941</v>
      </c>
      <c r="CX667" s="136" t="s">
        <v>941</v>
      </c>
      <c r="CY667" s="136" t="s">
        <v>941</v>
      </c>
      <c r="CZ667" s="136" t="s">
        <v>941</v>
      </c>
      <c r="DA667" s="136" t="s">
        <v>941</v>
      </c>
      <c r="DB667" s="136" t="s">
        <v>941</v>
      </c>
      <c r="DC667" s="136" t="s">
        <v>941</v>
      </c>
      <c r="DD667" s="136" t="s">
        <v>941</v>
      </c>
      <c r="DE667" s="136" t="s">
        <v>941</v>
      </c>
      <c r="DF667" s="136" t="s">
        <v>941</v>
      </c>
      <c r="DG667" s="136" t="s">
        <v>941</v>
      </c>
      <c r="DH667" s="136" t="s">
        <v>941</v>
      </c>
      <c r="DI667" s="136" t="s">
        <v>941</v>
      </c>
      <c r="DJ667" s="136" t="s">
        <v>1692</v>
      </c>
      <c r="DK667" s="137">
        <v>43129.719687500001</v>
      </c>
      <c r="DL667" s="136" t="s">
        <v>1692</v>
      </c>
      <c r="DM667" s="137">
        <v>43129.719687500001</v>
      </c>
      <c r="DN667" s="133">
        <v>42412.52783564815</v>
      </c>
      <c r="DO667" s="132" t="s">
        <v>1111</v>
      </c>
      <c r="DP667" s="133">
        <v>42412.52783564815</v>
      </c>
    </row>
    <row r="668" spans="1:120" ht="58" x14ac:dyDescent="0.35">
      <c r="A668" s="135">
        <v>670</v>
      </c>
      <c r="B668" s="136" t="s">
        <v>13815</v>
      </c>
      <c r="C668" s="135">
        <v>452</v>
      </c>
      <c r="D668" s="135" t="b">
        <v>1</v>
      </c>
      <c r="E668" s="136" t="s">
        <v>941</v>
      </c>
      <c r="F668" s="136" t="s">
        <v>16015</v>
      </c>
      <c r="G668" s="136" t="s">
        <v>1243</v>
      </c>
      <c r="H668" s="136" t="s">
        <v>2139</v>
      </c>
      <c r="I668" s="136" t="s">
        <v>7442</v>
      </c>
      <c r="J668" s="136" t="s">
        <v>1718</v>
      </c>
      <c r="K668" s="136" t="s">
        <v>941</v>
      </c>
      <c r="L668" s="136" t="s">
        <v>941</v>
      </c>
      <c r="M668" s="136" t="s">
        <v>941</v>
      </c>
      <c r="N668" s="136" t="s">
        <v>941</v>
      </c>
      <c r="O668" s="136" t="s">
        <v>16016</v>
      </c>
      <c r="P668" s="136" t="s">
        <v>948</v>
      </c>
      <c r="Q668" s="136" t="s">
        <v>948</v>
      </c>
      <c r="R668" s="136" t="s">
        <v>948</v>
      </c>
      <c r="S668" s="136" t="s">
        <v>16016</v>
      </c>
      <c r="T668" s="136" t="s">
        <v>16017</v>
      </c>
      <c r="U668" s="136" t="s">
        <v>16018</v>
      </c>
      <c r="V668" s="136" t="s">
        <v>948</v>
      </c>
      <c r="W668" s="136" t="s">
        <v>948</v>
      </c>
      <c r="X668" s="136" t="s">
        <v>948</v>
      </c>
      <c r="Y668" s="136" t="s">
        <v>948</v>
      </c>
      <c r="Z668" s="136" t="s">
        <v>16019</v>
      </c>
      <c r="AA668" s="136" t="s">
        <v>948</v>
      </c>
      <c r="AB668" s="136" t="s">
        <v>16019</v>
      </c>
      <c r="AC668" s="136" t="s">
        <v>948</v>
      </c>
      <c r="AD668" s="136" t="s">
        <v>16019</v>
      </c>
      <c r="AE668" s="136" t="s">
        <v>16020</v>
      </c>
      <c r="AF668" s="136" t="s">
        <v>16021</v>
      </c>
      <c r="AG668" s="136" t="s">
        <v>1211</v>
      </c>
      <c r="AH668" s="136" t="s">
        <v>16022</v>
      </c>
      <c r="AI668" s="136" t="s">
        <v>1348</v>
      </c>
      <c r="AJ668" s="136" t="s">
        <v>948</v>
      </c>
      <c r="AK668" s="136" t="s">
        <v>948</v>
      </c>
      <c r="AL668" s="136" t="s">
        <v>941</v>
      </c>
      <c r="AM668" s="136" t="s">
        <v>16023</v>
      </c>
      <c r="AN668" s="136" t="s">
        <v>941</v>
      </c>
      <c r="AO668" s="136" t="s">
        <v>941</v>
      </c>
      <c r="AP668" s="136" t="s">
        <v>941</v>
      </c>
      <c r="AQ668" s="136" t="s">
        <v>941</v>
      </c>
      <c r="AR668" s="136" t="s">
        <v>941</v>
      </c>
      <c r="AS668" s="136" t="s">
        <v>941</v>
      </c>
      <c r="AT668" s="136" t="s">
        <v>941</v>
      </c>
      <c r="AU668" s="136" t="s">
        <v>941</v>
      </c>
      <c r="AV668" s="136" t="s">
        <v>941</v>
      </c>
      <c r="AW668" s="136" t="s">
        <v>941</v>
      </c>
      <c r="AX668" s="136" t="s">
        <v>941</v>
      </c>
      <c r="AY668" s="136" t="s">
        <v>941</v>
      </c>
      <c r="AZ668" s="136" t="s">
        <v>941</v>
      </c>
      <c r="BA668" s="136" t="s">
        <v>941</v>
      </c>
      <c r="BB668" s="136" t="s">
        <v>941</v>
      </c>
      <c r="BC668" s="136" t="s">
        <v>941</v>
      </c>
      <c r="BD668" s="136" t="s">
        <v>941</v>
      </c>
      <c r="BE668" s="136" t="s">
        <v>941</v>
      </c>
      <c r="BF668" s="136" t="s">
        <v>941</v>
      </c>
      <c r="BG668" s="136" t="s">
        <v>941</v>
      </c>
      <c r="BH668" s="136" t="s">
        <v>941</v>
      </c>
      <c r="BI668" s="136" t="s">
        <v>941</v>
      </c>
      <c r="BJ668" s="136" t="s">
        <v>941</v>
      </c>
      <c r="BK668" s="136" t="s">
        <v>941</v>
      </c>
      <c r="BL668" s="136" t="s">
        <v>16024</v>
      </c>
      <c r="BM668" s="136" t="s">
        <v>941</v>
      </c>
      <c r="BN668" s="136" t="s">
        <v>941</v>
      </c>
      <c r="BO668" s="136" t="s">
        <v>941</v>
      </c>
      <c r="BP668" s="136" t="s">
        <v>941</v>
      </c>
      <c r="BQ668" s="136" t="s">
        <v>941</v>
      </c>
      <c r="BR668" s="136" t="s">
        <v>941</v>
      </c>
      <c r="BS668" s="136" t="s">
        <v>941</v>
      </c>
      <c r="BT668" s="136" t="s">
        <v>941</v>
      </c>
      <c r="BU668" s="136" t="s">
        <v>941</v>
      </c>
      <c r="BV668" s="136" t="s">
        <v>941</v>
      </c>
      <c r="BW668" s="136" t="s">
        <v>941</v>
      </c>
      <c r="BX668" s="136" t="s">
        <v>941</v>
      </c>
      <c r="BY668" s="136" t="s">
        <v>941</v>
      </c>
      <c r="BZ668" s="136" t="s">
        <v>941</v>
      </c>
      <c r="CA668" s="136" t="s">
        <v>941</v>
      </c>
      <c r="CB668" s="136" t="s">
        <v>16024</v>
      </c>
      <c r="CC668" s="136" t="s">
        <v>948</v>
      </c>
      <c r="CD668" s="136" t="s">
        <v>941</v>
      </c>
      <c r="CE668" s="136" t="s">
        <v>948</v>
      </c>
      <c r="CF668" s="136" t="s">
        <v>941</v>
      </c>
      <c r="CG668" s="136" t="s">
        <v>948</v>
      </c>
      <c r="CH668" s="136" t="s">
        <v>948</v>
      </c>
      <c r="CI668" s="136" t="s">
        <v>941</v>
      </c>
      <c r="CJ668" s="136" t="s">
        <v>941</v>
      </c>
      <c r="CK668" s="136" t="s">
        <v>941</v>
      </c>
      <c r="CL668" s="136" t="s">
        <v>941</v>
      </c>
      <c r="CM668" s="136" t="s">
        <v>941</v>
      </c>
      <c r="CN668" s="136" t="s">
        <v>948</v>
      </c>
      <c r="CO668" s="136" t="s">
        <v>540</v>
      </c>
      <c r="CP668" s="136" t="s">
        <v>948</v>
      </c>
      <c r="CQ668" s="136" t="s">
        <v>941</v>
      </c>
      <c r="CR668" s="136" t="s">
        <v>941</v>
      </c>
      <c r="CS668" s="136" t="s">
        <v>941</v>
      </c>
      <c r="CT668" s="136" t="s">
        <v>941</v>
      </c>
      <c r="CU668" s="136" t="s">
        <v>941</v>
      </c>
      <c r="CV668" s="136" t="s">
        <v>941</v>
      </c>
      <c r="CW668" s="136" t="s">
        <v>941</v>
      </c>
      <c r="CX668" s="136" t="s">
        <v>941</v>
      </c>
      <c r="CY668" s="136" t="s">
        <v>941</v>
      </c>
      <c r="CZ668" s="136" t="s">
        <v>941</v>
      </c>
      <c r="DA668" s="136" t="s">
        <v>941</v>
      </c>
      <c r="DB668" s="136" t="s">
        <v>941</v>
      </c>
      <c r="DC668" s="136" t="s">
        <v>941</v>
      </c>
      <c r="DD668" s="136" t="s">
        <v>941</v>
      </c>
      <c r="DE668" s="136" t="s">
        <v>941</v>
      </c>
      <c r="DF668" s="136" t="s">
        <v>941</v>
      </c>
      <c r="DG668" s="136" t="s">
        <v>941</v>
      </c>
      <c r="DH668" s="136" t="s">
        <v>941</v>
      </c>
      <c r="DI668" s="136" t="s">
        <v>941</v>
      </c>
      <c r="DJ668" s="136" t="s">
        <v>1692</v>
      </c>
      <c r="DK668" s="137">
        <v>43129.721539351849</v>
      </c>
      <c r="DL668" s="136" t="s">
        <v>1692</v>
      </c>
      <c r="DM668" s="137">
        <v>43129.721539351849</v>
      </c>
      <c r="DN668" s="133">
        <v>42412.52784722222</v>
      </c>
      <c r="DO668" s="132" t="s">
        <v>1111</v>
      </c>
      <c r="DP668" s="133">
        <v>42412.52784722222</v>
      </c>
    </row>
    <row r="669" spans="1:120" ht="72.5" x14ac:dyDescent="0.35">
      <c r="A669" s="135">
        <v>671</v>
      </c>
      <c r="B669" s="136" t="s">
        <v>13815</v>
      </c>
      <c r="C669" s="135">
        <v>70</v>
      </c>
      <c r="D669" s="135" t="b">
        <v>1</v>
      </c>
      <c r="E669" s="136" t="s">
        <v>941</v>
      </c>
      <c r="F669" s="136" t="s">
        <v>6584</v>
      </c>
      <c r="G669" s="136" t="s">
        <v>1178</v>
      </c>
      <c r="H669" s="136" t="s">
        <v>1179</v>
      </c>
      <c r="I669" s="136" t="s">
        <v>15346</v>
      </c>
      <c r="J669" s="136" t="s">
        <v>6584</v>
      </c>
      <c r="K669" s="136" t="s">
        <v>941</v>
      </c>
      <c r="L669" s="136" t="s">
        <v>1179</v>
      </c>
      <c r="M669" s="136" t="s">
        <v>1180</v>
      </c>
      <c r="N669" s="136" t="s">
        <v>1181</v>
      </c>
      <c r="O669" s="136" t="s">
        <v>16025</v>
      </c>
      <c r="P669" s="136" t="s">
        <v>16026</v>
      </c>
      <c r="Q669" s="136" t="s">
        <v>16027</v>
      </c>
      <c r="R669" s="136" t="s">
        <v>948</v>
      </c>
      <c r="S669" s="136" t="s">
        <v>16028</v>
      </c>
      <c r="T669" s="136" t="s">
        <v>16029</v>
      </c>
      <c r="U669" s="136" t="s">
        <v>16030</v>
      </c>
      <c r="V669" s="136" t="s">
        <v>16031</v>
      </c>
      <c r="W669" s="136" t="s">
        <v>16032</v>
      </c>
      <c r="X669" s="136" t="s">
        <v>16033</v>
      </c>
      <c r="Y669" s="136" t="s">
        <v>16034</v>
      </c>
      <c r="Z669" s="136" t="s">
        <v>16035</v>
      </c>
      <c r="AA669" s="136" t="s">
        <v>948</v>
      </c>
      <c r="AB669" s="136" t="s">
        <v>16036</v>
      </c>
      <c r="AC669" s="136" t="s">
        <v>11967</v>
      </c>
      <c r="AD669" s="136" t="s">
        <v>16037</v>
      </c>
      <c r="AE669" s="136" t="s">
        <v>16038</v>
      </c>
      <c r="AF669" s="136" t="s">
        <v>16039</v>
      </c>
      <c r="AG669" s="136" t="s">
        <v>16040</v>
      </c>
      <c r="AH669" s="136" t="s">
        <v>16041</v>
      </c>
      <c r="AI669" s="136" t="s">
        <v>16042</v>
      </c>
      <c r="AJ669" s="136" t="s">
        <v>16043</v>
      </c>
      <c r="AK669" s="136" t="s">
        <v>948</v>
      </c>
      <c r="AL669" s="136" t="s">
        <v>941</v>
      </c>
      <c r="AM669" s="136" t="s">
        <v>16044</v>
      </c>
      <c r="AN669" s="136" t="s">
        <v>941</v>
      </c>
      <c r="AO669" s="136" t="s">
        <v>941</v>
      </c>
      <c r="AP669" s="136" t="s">
        <v>941</v>
      </c>
      <c r="AQ669" s="136" t="s">
        <v>941</v>
      </c>
      <c r="AR669" s="136" t="s">
        <v>941</v>
      </c>
      <c r="AS669" s="136" t="s">
        <v>941</v>
      </c>
      <c r="AT669" s="136" t="s">
        <v>941</v>
      </c>
      <c r="AU669" s="136" t="s">
        <v>941</v>
      </c>
      <c r="AV669" s="136" t="s">
        <v>941</v>
      </c>
      <c r="AW669" s="136" t="s">
        <v>941</v>
      </c>
      <c r="AX669" s="136" t="s">
        <v>941</v>
      </c>
      <c r="AY669" s="136" t="s">
        <v>941</v>
      </c>
      <c r="AZ669" s="136" t="s">
        <v>941</v>
      </c>
      <c r="BA669" s="136" t="s">
        <v>941</v>
      </c>
      <c r="BB669" s="136" t="s">
        <v>941</v>
      </c>
      <c r="BC669" s="136" t="s">
        <v>941</v>
      </c>
      <c r="BD669" s="136" t="s">
        <v>941</v>
      </c>
      <c r="BE669" s="136" t="s">
        <v>941</v>
      </c>
      <c r="BF669" s="136" t="s">
        <v>941</v>
      </c>
      <c r="BG669" s="136" t="s">
        <v>941</v>
      </c>
      <c r="BH669" s="136" t="s">
        <v>941</v>
      </c>
      <c r="BI669" s="136" t="s">
        <v>941</v>
      </c>
      <c r="BJ669" s="136" t="s">
        <v>941</v>
      </c>
      <c r="BK669" s="136" t="s">
        <v>941</v>
      </c>
      <c r="BL669" s="136" t="s">
        <v>941</v>
      </c>
      <c r="BM669" s="136" t="s">
        <v>941</v>
      </c>
      <c r="BN669" s="136" t="s">
        <v>941</v>
      </c>
      <c r="BO669" s="136" t="s">
        <v>941</v>
      </c>
      <c r="BP669" s="136" t="s">
        <v>941</v>
      </c>
      <c r="BQ669" s="136" t="s">
        <v>941</v>
      </c>
      <c r="BR669" s="136" t="s">
        <v>941</v>
      </c>
      <c r="BS669" s="136" t="s">
        <v>941</v>
      </c>
      <c r="BT669" s="136" t="s">
        <v>941</v>
      </c>
      <c r="BU669" s="136" t="s">
        <v>941</v>
      </c>
      <c r="BV669" s="136" t="s">
        <v>941</v>
      </c>
      <c r="BW669" s="136" t="s">
        <v>941</v>
      </c>
      <c r="BX669" s="136" t="s">
        <v>941</v>
      </c>
      <c r="BY669" s="136" t="s">
        <v>941</v>
      </c>
      <c r="BZ669" s="136" t="s">
        <v>941</v>
      </c>
      <c r="CA669" s="136" t="s">
        <v>941</v>
      </c>
      <c r="CB669" s="136" t="s">
        <v>948</v>
      </c>
      <c r="CC669" s="136" t="s">
        <v>956</v>
      </c>
      <c r="CD669" s="136" t="s">
        <v>2470</v>
      </c>
      <c r="CE669" s="136" t="s">
        <v>948</v>
      </c>
      <c r="CF669" s="136" t="s">
        <v>941</v>
      </c>
      <c r="CG669" s="136" t="s">
        <v>2470</v>
      </c>
      <c r="CH669" s="136" t="s">
        <v>948</v>
      </c>
      <c r="CI669" s="136" t="s">
        <v>941</v>
      </c>
      <c r="CJ669" s="136" t="s">
        <v>941</v>
      </c>
      <c r="CK669" s="136" t="s">
        <v>941</v>
      </c>
      <c r="CL669" s="136" t="s">
        <v>941</v>
      </c>
      <c r="CM669" s="136" t="s">
        <v>941</v>
      </c>
      <c r="CN669" s="136" t="s">
        <v>948</v>
      </c>
      <c r="CO669" s="136" t="s">
        <v>540</v>
      </c>
      <c r="CP669" s="136" t="s">
        <v>948</v>
      </c>
      <c r="CQ669" s="136" t="s">
        <v>941</v>
      </c>
      <c r="CR669" s="136" t="s">
        <v>941</v>
      </c>
      <c r="CS669" s="136" t="s">
        <v>941</v>
      </c>
      <c r="CT669" s="136" t="s">
        <v>941</v>
      </c>
      <c r="CU669" s="136" t="s">
        <v>941</v>
      </c>
      <c r="CV669" s="136" t="s">
        <v>941</v>
      </c>
      <c r="CW669" s="136" t="s">
        <v>941</v>
      </c>
      <c r="CX669" s="136" t="s">
        <v>941</v>
      </c>
      <c r="CY669" s="136" t="s">
        <v>941</v>
      </c>
      <c r="CZ669" s="136" t="s">
        <v>941</v>
      </c>
      <c r="DA669" s="136" t="s">
        <v>941</v>
      </c>
      <c r="DB669" s="136" t="s">
        <v>941</v>
      </c>
      <c r="DC669" s="136" t="s">
        <v>941</v>
      </c>
      <c r="DD669" s="136" t="s">
        <v>941</v>
      </c>
      <c r="DE669" s="136" t="s">
        <v>941</v>
      </c>
      <c r="DF669" s="136" t="s">
        <v>941</v>
      </c>
      <c r="DG669" s="136" t="s">
        <v>941</v>
      </c>
      <c r="DH669" s="136" t="s">
        <v>941</v>
      </c>
      <c r="DI669" s="136" t="s">
        <v>941</v>
      </c>
      <c r="DJ669" s="136" t="s">
        <v>1353</v>
      </c>
      <c r="DK669" s="137">
        <v>43130.421331018515</v>
      </c>
      <c r="DL669" s="136" t="s">
        <v>1353</v>
      </c>
      <c r="DM669" s="137">
        <v>43130.421331018515</v>
      </c>
      <c r="DN669" s="133">
        <v>42412.527870370373</v>
      </c>
      <c r="DO669" s="132" t="s">
        <v>1111</v>
      </c>
      <c r="DP669" s="133">
        <v>42412.527870370373</v>
      </c>
    </row>
    <row r="670" spans="1:120" ht="116" x14ac:dyDescent="0.35">
      <c r="A670" s="135">
        <v>672</v>
      </c>
      <c r="B670" s="136" t="s">
        <v>13815</v>
      </c>
      <c r="C670" s="135">
        <v>188</v>
      </c>
      <c r="D670" s="135" t="b">
        <v>1</v>
      </c>
      <c r="E670" s="136" t="s">
        <v>941</v>
      </c>
      <c r="F670" s="136" t="s">
        <v>16045</v>
      </c>
      <c r="G670" s="136" t="s">
        <v>16046</v>
      </c>
      <c r="H670" s="136" t="s">
        <v>3298</v>
      </c>
      <c r="I670" s="136" t="s">
        <v>14353</v>
      </c>
      <c r="J670" s="136" t="s">
        <v>16045</v>
      </c>
      <c r="K670" s="136" t="s">
        <v>941</v>
      </c>
      <c r="L670" s="136" t="s">
        <v>3298</v>
      </c>
      <c r="M670" s="136" t="s">
        <v>16047</v>
      </c>
      <c r="N670" s="136" t="s">
        <v>1230</v>
      </c>
      <c r="O670" s="136" t="s">
        <v>16048</v>
      </c>
      <c r="P670" s="136" t="s">
        <v>16049</v>
      </c>
      <c r="Q670" s="136" t="s">
        <v>16050</v>
      </c>
      <c r="R670" s="136" t="s">
        <v>948</v>
      </c>
      <c r="S670" s="136" t="s">
        <v>16051</v>
      </c>
      <c r="T670" s="136" t="s">
        <v>16052</v>
      </c>
      <c r="U670" s="136" t="s">
        <v>16053</v>
      </c>
      <c r="V670" s="136" t="s">
        <v>16054</v>
      </c>
      <c r="W670" s="136" t="s">
        <v>16055</v>
      </c>
      <c r="X670" s="136" t="s">
        <v>16056</v>
      </c>
      <c r="Y670" s="136" t="s">
        <v>16057</v>
      </c>
      <c r="Z670" s="136" t="s">
        <v>16058</v>
      </c>
      <c r="AA670" s="136" t="s">
        <v>16059</v>
      </c>
      <c r="AB670" s="136" t="s">
        <v>16060</v>
      </c>
      <c r="AC670" s="136" t="s">
        <v>948</v>
      </c>
      <c r="AD670" s="136" t="s">
        <v>16060</v>
      </c>
      <c r="AE670" s="136" t="s">
        <v>16061</v>
      </c>
      <c r="AF670" s="136" t="s">
        <v>16062</v>
      </c>
      <c r="AG670" s="136" t="s">
        <v>1275</v>
      </c>
      <c r="AH670" s="136" t="s">
        <v>16063</v>
      </c>
      <c r="AI670" s="136" t="s">
        <v>948</v>
      </c>
      <c r="AJ670" s="136" t="s">
        <v>948</v>
      </c>
      <c r="AK670" s="136" t="s">
        <v>948</v>
      </c>
      <c r="AL670" s="136" t="s">
        <v>941</v>
      </c>
      <c r="AM670" s="136" t="s">
        <v>16063</v>
      </c>
      <c r="AN670" s="136" t="s">
        <v>941</v>
      </c>
      <c r="AO670" s="136" t="s">
        <v>941</v>
      </c>
      <c r="AP670" s="136" t="s">
        <v>941</v>
      </c>
      <c r="AQ670" s="136" t="s">
        <v>941</v>
      </c>
      <c r="AR670" s="136" t="s">
        <v>941</v>
      </c>
      <c r="AS670" s="136" t="s">
        <v>941</v>
      </c>
      <c r="AT670" s="136" t="s">
        <v>941</v>
      </c>
      <c r="AU670" s="136" t="s">
        <v>941</v>
      </c>
      <c r="AV670" s="136" t="s">
        <v>941</v>
      </c>
      <c r="AW670" s="136" t="s">
        <v>941</v>
      </c>
      <c r="AX670" s="136" t="s">
        <v>941</v>
      </c>
      <c r="AY670" s="136" t="s">
        <v>941</v>
      </c>
      <c r="AZ670" s="136" t="s">
        <v>941</v>
      </c>
      <c r="BA670" s="136" t="s">
        <v>941</v>
      </c>
      <c r="BB670" s="136" t="s">
        <v>941</v>
      </c>
      <c r="BC670" s="136" t="s">
        <v>941</v>
      </c>
      <c r="BD670" s="136" t="s">
        <v>941</v>
      </c>
      <c r="BE670" s="136" t="s">
        <v>941</v>
      </c>
      <c r="BF670" s="136" t="s">
        <v>941</v>
      </c>
      <c r="BG670" s="136" t="s">
        <v>941</v>
      </c>
      <c r="BH670" s="136" t="s">
        <v>941</v>
      </c>
      <c r="BI670" s="136" t="s">
        <v>941</v>
      </c>
      <c r="BJ670" s="136" t="s">
        <v>941</v>
      </c>
      <c r="BK670" s="136" t="s">
        <v>941</v>
      </c>
      <c r="BL670" s="136" t="s">
        <v>941</v>
      </c>
      <c r="BM670" s="136" t="s">
        <v>941</v>
      </c>
      <c r="BN670" s="136" t="s">
        <v>941</v>
      </c>
      <c r="BO670" s="136" t="s">
        <v>941</v>
      </c>
      <c r="BP670" s="136" t="s">
        <v>941</v>
      </c>
      <c r="BQ670" s="136" t="s">
        <v>941</v>
      </c>
      <c r="BR670" s="136" t="s">
        <v>941</v>
      </c>
      <c r="BS670" s="136" t="s">
        <v>941</v>
      </c>
      <c r="BT670" s="136" t="s">
        <v>941</v>
      </c>
      <c r="BU670" s="136" t="s">
        <v>941</v>
      </c>
      <c r="BV670" s="136" t="s">
        <v>941</v>
      </c>
      <c r="BW670" s="136" t="s">
        <v>941</v>
      </c>
      <c r="BX670" s="136" t="s">
        <v>941</v>
      </c>
      <c r="BY670" s="136" t="s">
        <v>941</v>
      </c>
      <c r="BZ670" s="136" t="s">
        <v>941</v>
      </c>
      <c r="CA670" s="136" t="s">
        <v>941</v>
      </c>
      <c r="CB670" s="136" t="s">
        <v>948</v>
      </c>
      <c r="CC670" s="136" t="s">
        <v>948</v>
      </c>
      <c r="CD670" s="136" t="s">
        <v>941</v>
      </c>
      <c r="CE670" s="136" t="s">
        <v>948</v>
      </c>
      <c r="CF670" s="136" t="s">
        <v>941</v>
      </c>
      <c r="CG670" s="136" t="s">
        <v>948</v>
      </c>
      <c r="CH670" s="136" t="s">
        <v>948</v>
      </c>
      <c r="CI670" s="136" t="s">
        <v>941</v>
      </c>
      <c r="CJ670" s="136" t="s">
        <v>941</v>
      </c>
      <c r="CK670" s="136" t="s">
        <v>941</v>
      </c>
      <c r="CL670" s="136" t="s">
        <v>941</v>
      </c>
      <c r="CM670" s="136" t="s">
        <v>941</v>
      </c>
      <c r="CN670" s="136" t="s">
        <v>948</v>
      </c>
      <c r="CO670" s="136" t="s">
        <v>540</v>
      </c>
      <c r="CP670" s="136" t="s">
        <v>948</v>
      </c>
      <c r="CQ670" s="136" t="s">
        <v>941</v>
      </c>
      <c r="CR670" s="136" t="s">
        <v>15799</v>
      </c>
      <c r="CS670" s="136" t="s">
        <v>941</v>
      </c>
      <c r="CT670" s="136" t="s">
        <v>941</v>
      </c>
      <c r="CU670" s="136" t="s">
        <v>941</v>
      </c>
      <c r="CV670" s="136" t="s">
        <v>941</v>
      </c>
      <c r="CW670" s="136" t="s">
        <v>941</v>
      </c>
      <c r="CX670" s="136" t="s">
        <v>941</v>
      </c>
      <c r="CY670" s="136" t="s">
        <v>941</v>
      </c>
      <c r="CZ670" s="136" t="s">
        <v>941</v>
      </c>
      <c r="DA670" s="136" t="s">
        <v>941</v>
      </c>
      <c r="DB670" s="136" t="s">
        <v>941</v>
      </c>
      <c r="DC670" s="136" t="s">
        <v>941</v>
      </c>
      <c r="DD670" s="136" t="s">
        <v>941</v>
      </c>
      <c r="DE670" s="136" t="s">
        <v>941</v>
      </c>
      <c r="DF670" s="136" t="s">
        <v>941</v>
      </c>
      <c r="DG670" s="136" t="s">
        <v>941</v>
      </c>
      <c r="DH670" s="136" t="s">
        <v>941</v>
      </c>
      <c r="DI670" s="136" t="s">
        <v>941</v>
      </c>
      <c r="DJ670" s="136" t="s">
        <v>1353</v>
      </c>
      <c r="DK670" s="137">
        <v>43130.427569444444</v>
      </c>
      <c r="DL670" s="136" t="s">
        <v>1353</v>
      </c>
      <c r="DM670" s="137">
        <v>43130.427569444444</v>
      </c>
      <c r="DN670" s="133">
        <v>42412.52789351852</v>
      </c>
      <c r="DO670" s="132" t="s">
        <v>1111</v>
      </c>
      <c r="DP670" s="133">
        <v>42412.52789351852</v>
      </c>
    </row>
    <row r="671" spans="1:120" ht="58" x14ac:dyDescent="0.35">
      <c r="A671" s="135">
        <v>673</v>
      </c>
      <c r="B671" s="136" t="s">
        <v>13815</v>
      </c>
      <c r="C671" s="135">
        <v>406</v>
      </c>
      <c r="D671" s="135" t="b">
        <v>1</v>
      </c>
      <c r="E671" s="136" t="s">
        <v>941</v>
      </c>
      <c r="F671" s="136" t="s">
        <v>16064</v>
      </c>
      <c r="G671" s="136" t="s">
        <v>16065</v>
      </c>
      <c r="H671" s="136" t="s">
        <v>16066</v>
      </c>
      <c r="I671" s="136" t="s">
        <v>14768</v>
      </c>
      <c r="J671" s="136" t="s">
        <v>1369</v>
      </c>
      <c r="K671" s="136" t="s">
        <v>941</v>
      </c>
      <c r="L671" s="136" t="s">
        <v>16067</v>
      </c>
      <c r="M671" s="136" t="s">
        <v>16068</v>
      </c>
      <c r="N671" s="136" t="s">
        <v>1371</v>
      </c>
      <c r="O671" s="136" t="s">
        <v>16069</v>
      </c>
      <c r="P671" s="136" t="s">
        <v>16070</v>
      </c>
      <c r="Q671" s="136" t="s">
        <v>948</v>
      </c>
      <c r="R671" s="136" t="s">
        <v>16071</v>
      </c>
      <c r="S671" s="136" t="s">
        <v>16072</v>
      </c>
      <c r="T671" s="136" t="s">
        <v>16073</v>
      </c>
      <c r="U671" s="136" t="s">
        <v>16074</v>
      </c>
      <c r="V671" s="136" t="s">
        <v>16075</v>
      </c>
      <c r="W671" s="136" t="s">
        <v>16076</v>
      </c>
      <c r="X671" s="136" t="s">
        <v>16077</v>
      </c>
      <c r="Y671" s="136" t="s">
        <v>16078</v>
      </c>
      <c r="Z671" s="136" t="s">
        <v>16079</v>
      </c>
      <c r="AA671" s="136" t="s">
        <v>16080</v>
      </c>
      <c r="AB671" s="136" t="s">
        <v>16081</v>
      </c>
      <c r="AC671" s="136" t="s">
        <v>948</v>
      </c>
      <c r="AD671" s="136" t="s">
        <v>16081</v>
      </c>
      <c r="AE671" s="136" t="s">
        <v>16082</v>
      </c>
      <c r="AF671" s="136" t="s">
        <v>16083</v>
      </c>
      <c r="AG671" s="136" t="s">
        <v>1039</v>
      </c>
      <c r="AH671" s="136" t="s">
        <v>16084</v>
      </c>
      <c r="AI671" s="136" t="s">
        <v>948</v>
      </c>
      <c r="AJ671" s="136" t="s">
        <v>2593</v>
      </c>
      <c r="AK671" s="136" t="s">
        <v>948</v>
      </c>
      <c r="AL671" s="136" t="s">
        <v>941</v>
      </c>
      <c r="AM671" s="136" t="s">
        <v>8951</v>
      </c>
      <c r="AN671" s="136" t="s">
        <v>941</v>
      </c>
      <c r="AO671" s="136" t="s">
        <v>941</v>
      </c>
      <c r="AP671" s="136" t="s">
        <v>941</v>
      </c>
      <c r="AQ671" s="136" t="s">
        <v>941</v>
      </c>
      <c r="AR671" s="136" t="s">
        <v>941</v>
      </c>
      <c r="AS671" s="136" t="s">
        <v>941</v>
      </c>
      <c r="AT671" s="136" t="s">
        <v>941</v>
      </c>
      <c r="AU671" s="136" t="s">
        <v>941</v>
      </c>
      <c r="AV671" s="136" t="s">
        <v>941</v>
      </c>
      <c r="AW671" s="136" t="s">
        <v>941</v>
      </c>
      <c r="AX671" s="136" t="s">
        <v>941</v>
      </c>
      <c r="AY671" s="136" t="s">
        <v>941</v>
      </c>
      <c r="AZ671" s="136" t="s">
        <v>941</v>
      </c>
      <c r="BA671" s="136" t="s">
        <v>941</v>
      </c>
      <c r="BB671" s="136" t="s">
        <v>941</v>
      </c>
      <c r="BC671" s="136" t="s">
        <v>941</v>
      </c>
      <c r="BD671" s="136" t="s">
        <v>941</v>
      </c>
      <c r="BE671" s="136" t="s">
        <v>941</v>
      </c>
      <c r="BF671" s="136" t="s">
        <v>941</v>
      </c>
      <c r="BG671" s="136" t="s">
        <v>941</v>
      </c>
      <c r="BH671" s="136" t="s">
        <v>941</v>
      </c>
      <c r="BI671" s="136" t="s">
        <v>941</v>
      </c>
      <c r="BJ671" s="136" t="s">
        <v>941</v>
      </c>
      <c r="BK671" s="136" t="s">
        <v>941</v>
      </c>
      <c r="BL671" s="136" t="s">
        <v>941</v>
      </c>
      <c r="BM671" s="136" t="s">
        <v>941</v>
      </c>
      <c r="BN671" s="136" t="s">
        <v>941</v>
      </c>
      <c r="BO671" s="136" t="s">
        <v>941</v>
      </c>
      <c r="BP671" s="136" t="s">
        <v>941</v>
      </c>
      <c r="BQ671" s="136" t="s">
        <v>941</v>
      </c>
      <c r="BR671" s="136" t="s">
        <v>941</v>
      </c>
      <c r="BS671" s="136" t="s">
        <v>941</v>
      </c>
      <c r="BT671" s="136" t="s">
        <v>941</v>
      </c>
      <c r="BU671" s="136" t="s">
        <v>941</v>
      </c>
      <c r="BV671" s="136" t="s">
        <v>941</v>
      </c>
      <c r="BW671" s="136" t="s">
        <v>941</v>
      </c>
      <c r="BX671" s="136" t="s">
        <v>941</v>
      </c>
      <c r="BY671" s="136" t="s">
        <v>941</v>
      </c>
      <c r="BZ671" s="136" t="s">
        <v>941</v>
      </c>
      <c r="CA671" s="136" t="s">
        <v>941</v>
      </c>
      <c r="CB671" s="136" t="s">
        <v>948</v>
      </c>
      <c r="CC671" s="136" t="s">
        <v>948</v>
      </c>
      <c r="CD671" s="136" t="s">
        <v>941</v>
      </c>
      <c r="CE671" s="136" t="s">
        <v>948</v>
      </c>
      <c r="CF671" s="136" t="s">
        <v>941</v>
      </c>
      <c r="CG671" s="136" t="s">
        <v>948</v>
      </c>
      <c r="CH671" s="136" t="s">
        <v>948</v>
      </c>
      <c r="CI671" s="136" t="s">
        <v>941</v>
      </c>
      <c r="CJ671" s="136" t="s">
        <v>941</v>
      </c>
      <c r="CK671" s="136" t="s">
        <v>941</v>
      </c>
      <c r="CL671" s="136" t="s">
        <v>941</v>
      </c>
      <c r="CM671" s="136" t="s">
        <v>941</v>
      </c>
      <c r="CN671" s="136" t="s">
        <v>948</v>
      </c>
      <c r="CO671" s="136" t="s">
        <v>540</v>
      </c>
      <c r="CP671" s="136" t="s">
        <v>948</v>
      </c>
      <c r="CQ671" s="136" t="s">
        <v>941</v>
      </c>
      <c r="CR671" s="136" t="s">
        <v>941</v>
      </c>
      <c r="CS671" s="136" t="s">
        <v>941</v>
      </c>
      <c r="CT671" s="136" t="s">
        <v>941</v>
      </c>
      <c r="CU671" s="136" t="s">
        <v>941</v>
      </c>
      <c r="CV671" s="136" t="s">
        <v>941</v>
      </c>
      <c r="CW671" s="136" t="s">
        <v>941</v>
      </c>
      <c r="CX671" s="136" t="s">
        <v>941</v>
      </c>
      <c r="CY671" s="136" t="s">
        <v>941</v>
      </c>
      <c r="CZ671" s="136" t="s">
        <v>941</v>
      </c>
      <c r="DA671" s="136" t="s">
        <v>941</v>
      </c>
      <c r="DB671" s="136" t="s">
        <v>941</v>
      </c>
      <c r="DC671" s="136" t="s">
        <v>941</v>
      </c>
      <c r="DD671" s="136" t="s">
        <v>941</v>
      </c>
      <c r="DE671" s="136" t="s">
        <v>941</v>
      </c>
      <c r="DF671" s="136" t="s">
        <v>941</v>
      </c>
      <c r="DG671" s="136" t="s">
        <v>941</v>
      </c>
      <c r="DH671" s="136" t="s">
        <v>941</v>
      </c>
      <c r="DI671" s="136" t="s">
        <v>941</v>
      </c>
      <c r="DJ671" s="136" t="s">
        <v>1353</v>
      </c>
      <c r="DK671" s="137">
        <v>43130.468645833331</v>
      </c>
      <c r="DL671" s="136" t="s">
        <v>1353</v>
      </c>
      <c r="DM671" s="137">
        <v>43130.468645833331</v>
      </c>
      <c r="DN671" s="133">
        <v>42412.527916666666</v>
      </c>
      <c r="DO671" s="132" t="s">
        <v>1111</v>
      </c>
      <c r="DP671" s="133">
        <v>42412.527916666666</v>
      </c>
    </row>
    <row r="672" spans="1:120" ht="43.5" x14ac:dyDescent="0.35">
      <c r="A672" s="135">
        <v>675</v>
      </c>
      <c r="B672" s="136" t="s">
        <v>13815</v>
      </c>
      <c r="C672" s="135">
        <v>307</v>
      </c>
      <c r="D672" s="135" t="b">
        <v>1</v>
      </c>
      <c r="E672" s="136" t="s">
        <v>941</v>
      </c>
      <c r="F672" s="136" t="s">
        <v>2080</v>
      </c>
      <c r="G672" s="136" t="s">
        <v>943</v>
      </c>
      <c r="H672" s="136" t="s">
        <v>2081</v>
      </c>
      <c r="I672" s="136" t="s">
        <v>15529</v>
      </c>
      <c r="J672" s="136" t="s">
        <v>2080</v>
      </c>
      <c r="K672" s="136" t="s">
        <v>941</v>
      </c>
      <c r="L672" s="136" t="s">
        <v>2081</v>
      </c>
      <c r="M672" s="136" t="s">
        <v>2082</v>
      </c>
      <c r="N672" s="136" t="s">
        <v>2083</v>
      </c>
      <c r="O672" s="136" t="s">
        <v>16085</v>
      </c>
      <c r="P672" s="136" t="s">
        <v>948</v>
      </c>
      <c r="Q672" s="136" t="s">
        <v>948</v>
      </c>
      <c r="R672" s="136" t="s">
        <v>948</v>
      </c>
      <c r="S672" s="136" t="s">
        <v>16085</v>
      </c>
      <c r="T672" s="136" t="s">
        <v>16086</v>
      </c>
      <c r="U672" s="136" t="s">
        <v>16087</v>
      </c>
      <c r="V672" s="136" t="s">
        <v>16088</v>
      </c>
      <c r="W672" s="136" t="s">
        <v>16089</v>
      </c>
      <c r="X672" s="136" t="s">
        <v>16090</v>
      </c>
      <c r="Y672" s="136" t="s">
        <v>948</v>
      </c>
      <c r="Z672" s="136" t="s">
        <v>948</v>
      </c>
      <c r="AA672" s="136" t="s">
        <v>16091</v>
      </c>
      <c r="AB672" s="136" t="s">
        <v>16091</v>
      </c>
      <c r="AC672" s="136" t="s">
        <v>948</v>
      </c>
      <c r="AD672" s="136" t="s">
        <v>16091</v>
      </c>
      <c r="AE672" s="136" t="s">
        <v>16092</v>
      </c>
      <c r="AF672" s="136" t="s">
        <v>16093</v>
      </c>
      <c r="AG672" s="136" t="s">
        <v>1366</v>
      </c>
      <c r="AH672" s="136" t="s">
        <v>16094</v>
      </c>
      <c r="AI672" s="136" t="s">
        <v>948</v>
      </c>
      <c r="AJ672" s="136" t="s">
        <v>1918</v>
      </c>
      <c r="AK672" s="136" t="s">
        <v>948</v>
      </c>
      <c r="AL672" s="136" t="s">
        <v>941</v>
      </c>
      <c r="AM672" s="136" t="s">
        <v>16095</v>
      </c>
      <c r="AN672" s="136" t="s">
        <v>941</v>
      </c>
      <c r="AO672" s="136" t="s">
        <v>941</v>
      </c>
      <c r="AP672" s="136" t="s">
        <v>941</v>
      </c>
      <c r="AQ672" s="136" t="s">
        <v>941</v>
      </c>
      <c r="AR672" s="136" t="s">
        <v>941</v>
      </c>
      <c r="AS672" s="136" t="s">
        <v>941</v>
      </c>
      <c r="AT672" s="136" t="s">
        <v>941</v>
      </c>
      <c r="AU672" s="136" t="s">
        <v>941</v>
      </c>
      <c r="AV672" s="136" t="s">
        <v>941</v>
      </c>
      <c r="AW672" s="136" t="s">
        <v>941</v>
      </c>
      <c r="AX672" s="136" t="s">
        <v>941</v>
      </c>
      <c r="AY672" s="136" t="s">
        <v>941</v>
      </c>
      <c r="AZ672" s="136" t="s">
        <v>941</v>
      </c>
      <c r="BA672" s="136" t="s">
        <v>941</v>
      </c>
      <c r="BB672" s="136" t="s">
        <v>941</v>
      </c>
      <c r="BC672" s="136" t="s">
        <v>941</v>
      </c>
      <c r="BD672" s="136" t="s">
        <v>941</v>
      </c>
      <c r="BE672" s="136" t="s">
        <v>941</v>
      </c>
      <c r="BF672" s="136" t="s">
        <v>941</v>
      </c>
      <c r="BG672" s="136" t="s">
        <v>941</v>
      </c>
      <c r="BH672" s="136" t="s">
        <v>941</v>
      </c>
      <c r="BI672" s="136" t="s">
        <v>941</v>
      </c>
      <c r="BJ672" s="136" t="s">
        <v>941</v>
      </c>
      <c r="BK672" s="136" t="s">
        <v>972</v>
      </c>
      <c r="BL672" s="136" t="s">
        <v>941</v>
      </c>
      <c r="BM672" s="136" t="s">
        <v>941</v>
      </c>
      <c r="BN672" s="136" t="s">
        <v>941</v>
      </c>
      <c r="BO672" s="136" t="s">
        <v>941</v>
      </c>
      <c r="BP672" s="136" t="s">
        <v>941</v>
      </c>
      <c r="BQ672" s="136" t="s">
        <v>941</v>
      </c>
      <c r="BR672" s="136" t="s">
        <v>941</v>
      </c>
      <c r="BS672" s="136" t="s">
        <v>941</v>
      </c>
      <c r="BT672" s="136" t="s">
        <v>941</v>
      </c>
      <c r="BU672" s="136" t="s">
        <v>941</v>
      </c>
      <c r="BV672" s="136" t="s">
        <v>941</v>
      </c>
      <c r="BW672" s="136" t="s">
        <v>941</v>
      </c>
      <c r="BX672" s="136" t="s">
        <v>941</v>
      </c>
      <c r="BY672" s="136" t="s">
        <v>941</v>
      </c>
      <c r="BZ672" s="136" t="s">
        <v>941</v>
      </c>
      <c r="CA672" s="136" t="s">
        <v>941</v>
      </c>
      <c r="CB672" s="136" t="s">
        <v>972</v>
      </c>
      <c r="CC672" s="136" t="s">
        <v>948</v>
      </c>
      <c r="CD672" s="136" t="s">
        <v>941</v>
      </c>
      <c r="CE672" s="136" t="s">
        <v>948</v>
      </c>
      <c r="CF672" s="136" t="s">
        <v>941</v>
      </c>
      <c r="CG672" s="136" t="s">
        <v>948</v>
      </c>
      <c r="CH672" s="136" t="s">
        <v>948</v>
      </c>
      <c r="CI672" s="136" t="s">
        <v>941</v>
      </c>
      <c r="CJ672" s="136" t="s">
        <v>941</v>
      </c>
      <c r="CK672" s="136" t="s">
        <v>941</v>
      </c>
      <c r="CL672" s="136" t="s">
        <v>941</v>
      </c>
      <c r="CM672" s="136" t="s">
        <v>941</v>
      </c>
      <c r="CN672" s="136" t="s">
        <v>948</v>
      </c>
      <c r="CO672" s="136" t="s">
        <v>540</v>
      </c>
      <c r="CP672" s="136" t="s">
        <v>948</v>
      </c>
      <c r="CQ672" s="136" t="s">
        <v>941</v>
      </c>
      <c r="CR672" s="136" t="s">
        <v>941</v>
      </c>
      <c r="CS672" s="136" t="s">
        <v>941</v>
      </c>
      <c r="CT672" s="136" t="s">
        <v>941</v>
      </c>
      <c r="CU672" s="136" t="s">
        <v>941</v>
      </c>
      <c r="CV672" s="136" t="s">
        <v>941</v>
      </c>
      <c r="CW672" s="136" t="s">
        <v>941</v>
      </c>
      <c r="CX672" s="136" t="s">
        <v>941</v>
      </c>
      <c r="CY672" s="136" t="s">
        <v>941</v>
      </c>
      <c r="CZ672" s="136" t="s">
        <v>941</v>
      </c>
      <c r="DA672" s="136" t="s">
        <v>941</v>
      </c>
      <c r="DB672" s="136" t="s">
        <v>941</v>
      </c>
      <c r="DC672" s="136" t="s">
        <v>941</v>
      </c>
      <c r="DD672" s="136" t="s">
        <v>941</v>
      </c>
      <c r="DE672" s="136" t="s">
        <v>941</v>
      </c>
      <c r="DF672" s="136" t="s">
        <v>941</v>
      </c>
      <c r="DG672" s="136" t="s">
        <v>941</v>
      </c>
      <c r="DH672" s="136" t="s">
        <v>941</v>
      </c>
      <c r="DI672" s="136" t="s">
        <v>941</v>
      </c>
      <c r="DJ672" s="136" t="s">
        <v>1353</v>
      </c>
      <c r="DK672" s="137">
        <v>43130.521192129629</v>
      </c>
      <c r="DL672" s="136" t="s">
        <v>1353</v>
      </c>
      <c r="DM672" s="137">
        <v>43130.521192129629</v>
      </c>
      <c r="DN672" s="133">
        <v>42412.527928240743</v>
      </c>
      <c r="DO672" s="132" t="s">
        <v>1111</v>
      </c>
      <c r="DP672" s="133">
        <v>42412.527928240743</v>
      </c>
    </row>
    <row r="673" spans="1:120" ht="72.5" x14ac:dyDescent="0.35">
      <c r="A673" s="135">
        <v>676</v>
      </c>
      <c r="B673" s="136" t="s">
        <v>13815</v>
      </c>
      <c r="C673" s="135">
        <v>176</v>
      </c>
      <c r="D673" s="135" t="b">
        <v>1</v>
      </c>
      <c r="E673" s="136" t="s">
        <v>941</v>
      </c>
      <c r="F673" s="136" t="s">
        <v>2987</v>
      </c>
      <c r="G673" s="136" t="s">
        <v>1265</v>
      </c>
      <c r="H673" s="136" t="s">
        <v>2988</v>
      </c>
      <c r="I673" s="136" t="s">
        <v>14675</v>
      </c>
      <c r="J673" s="136" t="s">
        <v>2987</v>
      </c>
      <c r="K673" s="136" t="s">
        <v>941</v>
      </c>
      <c r="L673" s="136" t="s">
        <v>2988</v>
      </c>
      <c r="M673" s="136" t="s">
        <v>941</v>
      </c>
      <c r="N673" s="136" t="s">
        <v>2990</v>
      </c>
      <c r="O673" s="136" t="s">
        <v>16096</v>
      </c>
      <c r="P673" s="136" t="s">
        <v>948</v>
      </c>
      <c r="Q673" s="136" t="s">
        <v>948</v>
      </c>
      <c r="R673" s="136" t="s">
        <v>948</v>
      </c>
      <c r="S673" s="136" t="s">
        <v>16096</v>
      </c>
      <c r="T673" s="136" t="s">
        <v>16097</v>
      </c>
      <c r="U673" s="136" t="s">
        <v>16098</v>
      </c>
      <c r="V673" s="136" t="s">
        <v>948</v>
      </c>
      <c r="W673" s="136" t="s">
        <v>948</v>
      </c>
      <c r="X673" s="136" t="s">
        <v>948</v>
      </c>
      <c r="Y673" s="136" t="s">
        <v>16099</v>
      </c>
      <c r="Z673" s="136" t="s">
        <v>948</v>
      </c>
      <c r="AA673" s="136" t="s">
        <v>948</v>
      </c>
      <c r="AB673" s="136" t="s">
        <v>16099</v>
      </c>
      <c r="AC673" s="136" t="s">
        <v>16100</v>
      </c>
      <c r="AD673" s="136" t="s">
        <v>16101</v>
      </c>
      <c r="AE673" s="136" t="s">
        <v>16102</v>
      </c>
      <c r="AF673" s="136" t="s">
        <v>16103</v>
      </c>
      <c r="AG673" s="136" t="s">
        <v>947</v>
      </c>
      <c r="AH673" s="136" t="s">
        <v>16104</v>
      </c>
      <c r="AI673" s="136" t="s">
        <v>3431</v>
      </c>
      <c r="AJ673" s="136" t="s">
        <v>3223</v>
      </c>
      <c r="AK673" s="136" t="s">
        <v>1784</v>
      </c>
      <c r="AL673" s="136" t="s">
        <v>941</v>
      </c>
      <c r="AM673" s="136" t="s">
        <v>16105</v>
      </c>
      <c r="AN673" s="136" t="s">
        <v>941</v>
      </c>
      <c r="AO673" s="136" t="s">
        <v>941</v>
      </c>
      <c r="AP673" s="136" t="s">
        <v>941</v>
      </c>
      <c r="AQ673" s="136" t="s">
        <v>941</v>
      </c>
      <c r="AR673" s="136" t="s">
        <v>941</v>
      </c>
      <c r="AS673" s="136" t="s">
        <v>941</v>
      </c>
      <c r="AT673" s="136" t="s">
        <v>941</v>
      </c>
      <c r="AU673" s="136" t="s">
        <v>941</v>
      </c>
      <c r="AV673" s="136" t="s">
        <v>941</v>
      </c>
      <c r="AW673" s="136" t="s">
        <v>941</v>
      </c>
      <c r="AX673" s="136" t="s">
        <v>941</v>
      </c>
      <c r="AY673" s="136" t="s">
        <v>941</v>
      </c>
      <c r="AZ673" s="136" t="s">
        <v>941</v>
      </c>
      <c r="BA673" s="136" t="s">
        <v>941</v>
      </c>
      <c r="BB673" s="136" t="s">
        <v>941</v>
      </c>
      <c r="BC673" s="136" t="s">
        <v>941</v>
      </c>
      <c r="BD673" s="136" t="s">
        <v>941</v>
      </c>
      <c r="BE673" s="136" t="s">
        <v>941</v>
      </c>
      <c r="BF673" s="136" t="s">
        <v>941</v>
      </c>
      <c r="BG673" s="136" t="s">
        <v>941</v>
      </c>
      <c r="BH673" s="136" t="s">
        <v>941</v>
      </c>
      <c r="BI673" s="136" t="s">
        <v>941</v>
      </c>
      <c r="BJ673" s="136" t="s">
        <v>941</v>
      </c>
      <c r="BK673" s="136" t="s">
        <v>941</v>
      </c>
      <c r="BL673" s="136" t="s">
        <v>941</v>
      </c>
      <c r="BM673" s="136" t="s">
        <v>941</v>
      </c>
      <c r="BN673" s="136" t="s">
        <v>941</v>
      </c>
      <c r="BO673" s="136" t="s">
        <v>941</v>
      </c>
      <c r="BP673" s="136" t="s">
        <v>941</v>
      </c>
      <c r="BQ673" s="136" t="s">
        <v>941</v>
      </c>
      <c r="BR673" s="136" t="s">
        <v>941</v>
      </c>
      <c r="BS673" s="136" t="s">
        <v>941</v>
      </c>
      <c r="BT673" s="136" t="s">
        <v>941</v>
      </c>
      <c r="BU673" s="136" t="s">
        <v>941</v>
      </c>
      <c r="BV673" s="136" t="s">
        <v>941</v>
      </c>
      <c r="BW673" s="136" t="s">
        <v>941</v>
      </c>
      <c r="BX673" s="136" t="s">
        <v>941</v>
      </c>
      <c r="BY673" s="136" t="s">
        <v>941</v>
      </c>
      <c r="BZ673" s="136" t="s">
        <v>941</v>
      </c>
      <c r="CA673" s="136" t="s">
        <v>941</v>
      </c>
      <c r="CB673" s="136" t="s">
        <v>948</v>
      </c>
      <c r="CC673" s="136" t="s">
        <v>948</v>
      </c>
      <c r="CD673" s="136" t="s">
        <v>941</v>
      </c>
      <c r="CE673" s="136" t="s">
        <v>948</v>
      </c>
      <c r="CF673" s="136" t="s">
        <v>941</v>
      </c>
      <c r="CG673" s="136" t="s">
        <v>948</v>
      </c>
      <c r="CH673" s="136" t="s">
        <v>948</v>
      </c>
      <c r="CI673" s="136" t="s">
        <v>941</v>
      </c>
      <c r="CJ673" s="136" t="s">
        <v>941</v>
      </c>
      <c r="CK673" s="136" t="s">
        <v>941</v>
      </c>
      <c r="CL673" s="136" t="s">
        <v>941</v>
      </c>
      <c r="CM673" s="136" t="s">
        <v>941</v>
      </c>
      <c r="CN673" s="136" t="s">
        <v>948</v>
      </c>
      <c r="CO673" s="136" t="s">
        <v>540</v>
      </c>
      <c r="CP673" s="136" t="s">
        <v>948</v>
      </c>
      <c r="CQ673" s="136" t="s">
        <v>941</v>
      </c>
      <c r="CR673" s="136" t="s">
        <v>941</v>
      </c>
      <c r="CS673" s="136" t="s">
        <v>941</v>
      </c>
      <c r="CT673" s="136" t="s">
        <v>941</v>
      </c>
      <c r="CU673" s="136" t="s">
        <v>941</v>
      </c>
      <c r="CV673" s="136" t="s">
        <v>941</v>
      </c>
      <c r="CW673" s="136" t="s">
        <v>941</v>
      </c>
      <c r="CX673" s="136" t="s">
        <v>941</v>
      </c>
      <c r="CY673" s="136" t="s">
        <v>941</v>
      </c>
      <c r="CZ673" s="136" t="s">
        <v>941</v>
      </c>
      <c r="DA673" s="136" t="s">
        <v>941</v>
      </c>
      <c r="DB673" s="136" t="s">
        <v>941</v>
      </c>
      <c r="DC673" s="136" t="s">
        <v>941</v>
      </c>
      <c r="DD673" s="136" t="s">
        <v>941</v>
      </c>
      <c r="DE673" s="136" t="s">
        <v>941</v>
      </c>
      <c r="DF673" s="136" t="s">
        <v>941</v>
      </c>
      <c r="DG673" s="136" t="s">
        <v>941</v>
      </c>
      <c r="DH673" s="136" t="s">
        <v>941</v>
      </c>
      <c r="DI673" s="136" t="s">
        <v>941</v>
      </c>
      <c r="DJ673" s="136" t="s">
        <v>1692</v>
      </c>
      <c r="DK673" s="137">
        <v>43130.530497685184</v>
      </c>
      <c r="DL673" s="136" t="s">
        <v>1692</v>
      </c>
      <c r="DM673" s="137">
        <v>43130.530497685184</v>
      </c>
      <c r="DN673" s="133">
        <v>42412.527951388889</v>
      </c>
      <c r="DO673" s="132" t="s">
        <v>1111</v>
      </c>
      <c r="DP673" s="133">
        <v>42412.527951388889</v>
      </c>
    </row>
    <row r="674" spans="1:120" ht="87" x14ac:dyDescent="0.35">
      <c r="A674" s="135">
        <v>677</v>
      </c>
      <c r="B674" s="136" t="s">
        <v>13815</v>
      </c>
      <c r="C674" s="135">
        <v>120</v>
      </c>
      <c r="D674" s="135" t="b">
        <v>1</v>
      </c>
      <c r="E674" s="136" t="s">
        <v>941</v>
      </c>
      <c r="F674" s="136" t="s">
        <v>2571</v>
      </c>
      <c r="G674" s="136" t="s">
        <v>989</v>
      </c>
      <c r="H674" s="136" t="s">
        <v>7213</v>
      </c>
      <c r="I674" s="136" t="s">
        <v>15529</v>
      </c>
      <c r="J674" s="136" t="s">
        <v>2572</v>
      </c>
      <c r="K674" s="136" t="s">
        <v>941</v>
      </c>
      <c r="L674" s="136" t="s">
        <v>2573</v>
      </c>
      <c r="M674" s="136" t="s">
        <v>2574</v>
      </c>
      <c r="N674" s="136" t="s">
        <v>2575</v>
      </c>
      <c r="O674" s="136" t="s">
        <v>948</v>
      </c>
      <c r="P674" s="136" t="s">
        <v>948</v>
      </c>
      <c r="Q674" s="136" t="s">
        <v>948</v>
      </c>
      <c r="R674" s="136" t="s">
        <v>16106</v>
      </c>
      <c r="S674" s="136" t="s">
        <v>16106</v>
      </c>
      <c r="T674" s="136" t="s">
        <v>16107</v>
      </c>
      <c r="U674" s="136" t="s">
        <v>16108</v>
      </c>
      <c r="V674" s="136" t="s">
        <v>948</v>
      </c>
      <c r="W674" s="136" t="s">
        <v>948</v>
      </c>
      <c r="X674" s="136" t="s">
        <v>948</v>
      </c>
      <c r="Y674" s="136" t="s">
        <v>16109</v>
      </c>
      <c r="Z674" s="136" t="s">
        <v>16110</v>
      </c>
      <c r="AA674" s="136" t="s">
        <v>948</v>
      </c>
      <c r="AB674" s="136" t="s">
        <v>16111</v>
      </c>
      <c r="AC674" s="136" t="s">
        <v>948</v>
      </c>
      <c r="AD674" s="136" t="s">
        <v>16111</v>
      </c>
      <c r="AE674" s="136" t="s">
        <v>16112</v>
      </c>
      <c r="AF674" s="136" t="s">
        <v>16113</v>
      </c>
      <c r="AG674" s="136" t="s">
        <v>3581</v>
      </c>
      <c r="AH674" s="136" t="s">
        <v>16114</v>
      </c>
      <c r="AI674" s="136" t="s">
        <v>3360</v>
      </c>
      <c r="AJ674" s="136" t="s">
        <v>16115</v>
      </c>
      <c r="AK674" s="136" t="s">
        <v>3456</v>
      </c>
      <c r="AL674" s="136" t="s">
        <v>941</v>
      </c>
      <c r="AM674" s="136" t="s">
        <v>16116</v>
      </c>
      <c r="AN674" s="136" t="s">
        <v>941</v>
      </c>
      <c r="AO674" s="136" t="s">
        <v>941</v>
      </c>
      <c r="AP674" s="136" t="s">
        <v>941</v>
      </c>
      <c r="AQ674" s="136" t="s">
        <v>941</v>
      </c>
      <c r="AR674" s="136" t="s">
        <v>941</v>
      </c>
      <c r="AS674" s="136" t="s">
        <v>941</v>
      </c>
      <c r="AT674" s="136" t="s">
        <v>941</v>
      </c>
      <c r="AU674" s="136" t="s">
        <v>941</v>
      </c>
      <c r="AV674" s="136" t="s">
        <v>941</v>
      </c>
      <c r="AW674" s="136" t="s">
        <v>941</v>
      </c>
      <c r="AX674" s="136" t="s">
        <v>941</v>
      </c>
      <c r="AY674" s="136" t="s">
        <v>941</v>
      </c>
      <c r="AZ674" s="136" t="s">
        <v>941</v>
      </c>
      <c r="BA674" s="136" t="s">
        <v>941</v>
      </c>
      <c r="BB674" s="136" t="s">
        <v>941</v>
      </c>
      <c r="BC674" s="136" t="s">
        <v>941</v>
      </c>
      <c r="BD674" s="136" t="s">
        <v>941</v>
      </c>
      <c r="BE674" s="136" t="s">
        <v>941</v>
      </c>
      <c r="BF674" s="136" t="s">
        <v>941</v>
      </c>
      <c r="BG674" s="136" t="s">
        <v>941</v>
      </c>
      <c r="BH674" s="136" t="s">
        <v>941</v>
      </c>
      <c r="BI674" s="136" t="s">
        <v>941</v>
      </c>
      <c r="BJ674" s="136" t="s">
        <v>941</v>
      </c>
      <c r="BK674" s="136" t="s">
        <v>3375</v>
      </c>
      <c r="BL674" s="136" t="s">
        <v>941</v>
      </c>
      <c r="BM674" s="136" t="s">
        <v>941</v>
      </c>
      <c r="BN674" s="136" t="s">
        <v>941</v>
      </c>
      <c r="BO674" s="136" t="s">
        <v>997</v>
      </c>
      <c r="BP674" s="136" t="s">
        <v>941</v>
      </c>
      <c r="BQ674" s="136" t="s">
        <v>941</v>
      </c>
      <c r="BR674" s="136" t="s">
        <v>941</v>
      </c>
      <c r="BS674" s="136" t="s">
        <v>941</v>
      </c>
      <c r="BT674" s="136" t="s">
        <v>941</v>
      </c>
      <c r="BU674" s="136" t="s">
        <v>941</v>
      </c>
      <c r="BV674" s="136" t="s">
        <v>941</v>
      </c>
      <c r="BW674" s="136" t="s">
        <v>941</v>
      </c>
      <c r="BX674" s="136" t="s">
        <v>941</v>
      </c>
      <c r="BY674" s="136" t="s">
        <v>941</v>
      </c>
      <c r="BZ674" s="136" t="s">
        <v>941</v>
      </c>
      <c r="CA674" s="136" t="s">
        <v>941</v>
      </c>
      <c r="CB674" s="136" t="s">
        <v>16117</v>
      </c>
      <c r="CC674" s="136" t="s">
        <v>948</v>
      </c>
      <c r="CD674" s="136" t="s">
        <v>941</v>
      </c>
      <c r="CE674" s="136" t="s">
        <v>948</v>
      </c>
      <c r="CF674" s="136" t="s">
        <v>941</v>
      </c>
      <c r="CG674" s="136" t="s">
        <v>948</v>
      </c>
      <c r="CH674" s="136" t="s">
        <v>948</v>
      </c>
      <c r="CI674" s="136" t="s">
        <v>941</v>
      </c>
      <c r="CJ674" s="136" t="s">
        <v>941</v>
      </c>
      <c r="CK674" s="136" t="s">
        <v>941</v>
      </c>
      <c r="CL674" s="136" t="s">
        <v>941</v>
      </c>
      <c r="CM674" s="136" t="s">
        <v>941</v>
      </c>
      <c r="CN674" s="136" t="s">
        <v>948</v>
      </c>
      <c r="CO674" s="136" t="s">
        <v>540</v>
      </c>
      <c r="CP674" s="136" t="s">
        <v>948</v>
      </c>
      <c r="CQ674" s="136" t="s">
        <v>941</v>
      </c>
      <c r="CR674" s="136" t="s">
        <v>941</v>
      </c>
      <c r="CS674" s="136" t="s">
        <v>941</v>
      </c>
      <c r="CT674" s="136" t="s">
        <v>941</v>
      </c>
      <c r="CU674" s="136" t="s">
        <v>16118</v>
      </c>
      <c r="CV674" s="136" t="s">
        <v>941</v>
      </c>
      <c r="CW674" s="136" t="s">
        <v>941</v>
      </c>
      <c r="CX674" s="136" t="s">
        <v>941</v>
      </c>
      <c r="CY674" s="136" t="s">
        <v>941</v>
      </c>
      <c r="CZ674" s="136" t="s">
        <v>941</v>
      </c>
      <c r="DA674" s="136" t="s">
        <v>941</v>
      </c>
      <c r="DB674" s="136" t="s">
        <v>941</v>
      </c>
      <c r="DC674" s="136" t="s">
        <v>941</v>
      </c>
      <c r="DD674" s="136" t="s">
        <v>941</v>
      </c>
      <c r="DE674" s="136" t="s">
        <v>941</v>
      </c>
      <c r="DF674" s="136" t="s">
        <v>941</v>
      </c>
      <c r="DG674" s="136" t="s">
        <v>941</v>
      </c>
      <c r="DH674" s="136" t="s">
        <v>941</v>
      </c>
      <c r="DI674" s="136" t="s">
        <v>941</v>
      </c>
      <c r="DJ674" s="136" t="s">
        <v>1692</v>
      </c>
      <c r="DK674" s="137">
        <v>43130.598009259258</v>
      </c>
      <c r="DL674" s="136" t="s">
        <v>1692</v>
      </c>
      <c r="DM674" s="137">
        <v>43130.598009259258</v>
      </c>
      <c r="DN674" s="133">
        <v>42412.527974537035</v>
      </c>
      <c r="DO674" s="132" t="s">
        <v>1692</v>
      </c>
      <c r="DP674" s="133">
        <v>42419.6641087963</v>
      </c>
    </row>
    <row r="675" spans="1:120" ht="43.5" x14ac:dyDescent="0.35">
      <c r="A675" s="135">
        <v>678</v>
      </c>
      <c r="B675" s="136" t="s">
        <v>13815</v>
      </c>
      <c r="C675" s="135">
        <v>633</v>
      </c>
      <c r="D675" s="135" t="b">
        <v>1</v>
      </c>
      <c r="E675" s="136" t="s">
        <v>941</v>
      </c>
      <c r="F675" s="136" t="s">
        <v>16119</v>
      </c>
      <c r="G675" s="136" t="s">
        <v>16120</v>
      </c>
      <c r="H675" s="136" t="s">
        <v>16121</v>
      </c>
      <c r="I675" s="136" t="s">
        <v>15346</v>
      </c>
      <c r="J675" s="136" t="s">
        <v>16122</v>
      </c>
      <c r="K675" s="136" t="s">
        <v>941</v>
      </c>
      <c r="L675" s="136" t="s">
        <v>16121</v>
      </c>
      <c r="M675" s="136" t="s">
        <v>16123</v>
      </c>
      <c r="N675" s="136" t="s">
        <v>3726</v>
      </c>
      <c r="O675" s="136" t="s">
        <v>16124</v>
      </c>
      <c r="P675" s="136" t="s">
        <v>16125</v>
      </c>
      <c r="Q675" s="136" t="s">
        <v>16126</v>
      </c>
      <c r="R675" s="136" t="s">
        <v>16127</v>
      </c>
      <c r="S675" s="136" t="s">
        <v>16128</v>
      </c>
      <c r="T675" s="136" t="s">
        <v>16129</v>
      </c>
      <c r="U675" s="136" t="s">
        <v>16130</v>
      </c>
      <c r="V675" s="136" t="s">
        <v>16131</v>
      </c>
      <c r="W675" s="136" t="s">
        <v>16132</v>
      </c>
      <c r="X675" s="136" t="s">
        <v>16133</v>
      </c>
      <c r="Y675" s="136" t="s">
        <v>16134</v>
      </c>
      <c r="Z675" s="136" t="s">
        <v>16135</v>
      </c>
      <c r="AA675" s="136" t="s">
        <v>948</v>
      </c>
      <c r="AB675" s="136" t="s">
        <v>16136</v>
      </c>
      <c r="AC675" s="136" t="s">
        <v>948</v>
      </c>
      <c r="AD675" s="136" t="s">
        <v>16136</v>
      </c>
      <c r="AE675" s="136" t="s">
        <v>16137</v>
      </c>
      <c r="AF675" s="136" t="s">
        <v>16138</v>
      </c>
      <c r="AG675" s="136" t="s">
        <v>2804</v>
      </c>
      <c r="AH675" s="136" t="s">
        <v>16139</v>
      </c>
      <c r="AI675" s="136" t="s">
        <v>1021</v>
      </c>
      <c r="AJ675" s="136" t="s">
        <v>1311</v>
      </c>
      <c r="AK675" s="136" t="s">
        <v>948</v>
      </c>
      <c r="AL675" s="136" t="s">
        <v>4779</v>
      </c>
      <c r="AM675" s="136" t="s">
        <v>16140</v>
      </c>
      <c r="AN675" s="136" t="s">
        <v>941</v>
      </c>
      <c r="AO675" s="136" t="s">
        <v>941</v>
      </c>
      <c r="AP675" s="136" t="s">
        <v>941</v>
      </c>
      <c r="AQ675" s="136" t="s">
        <v>941</v>
      </c>
      <c r="AR675" s="136" t="s">
        <v>941</v>
      </c>
      <c r="AS675" s="136" t="s">
        <v>941</v>
      </c>
      <c r="AT675" s="136" t="s">
        <v>941</v>
      </c>
      <c r="AU675" s="136" t="s">
        <v>941</v>
      </c>
      <c r="AV675" s="136" t="s">
        <v>941</v>
      </c>
      <c r="AW675" s="136" t="s">
        <v>941</v>
      </c>
      <c r="AX675" s="136" t="s">
        <v>941</v>
      </c>
      <c r="AY675" s="136" t="s">
        <v>941</v>
      </c>
      <c r="AZ675" s="136" t="s">
        <v>941</v>
      </c>
      <c r="BA675" s="136" t="s">
        <v>941</v>
      </c>
      <c r="BB675" s="136" t="s">
        <v>941</v>
      </c>
      <c r="BC675" s="136" t="s">
        <v>941</v>
      </c>
      <c r="BD675" s="136" t="s">
        <v>941</v>
      </c>
      <c r="BE675" s="136" t="s">
        <v>941</v>
      </c>
      <c r="BF675" s="136" t="s">
        <v>941</v>
      </c>
      <c r="BG675" s="136" t="s">
        <v>941</v>
      </c>
      <c r="BH675" s="136" t="s">
        <v>941</v>
      </c>
      <c r="BI675" s="136" t="s">
        <v>941</v>
      </c>
      <c r="BJ675" s="136" t="s">
        <v>941</v>
      </c>
      <c r="BK675" s="136" t="s">
        <v>941</v>
      </c>
      <c r="BL675" s="136" t="s">
        <v>941</v>
      </c>
      <c r="BM675" s="136" t="s">
        <v>941</v>
      </c>
      <c r="BN675" s="136" t="s">
        <v>941</v>
      </c>
      <c r="BO675" s="136" t="s">
        <v>941</v>
      </c>
      <c r="BP675" s="136" t="s">
        <v>941</v>
      </c>
      <c r="BQ675" s="136" t="s">
        <v>941</v>
      </c>
      <c r="BR675" s="136" t="s">
        <v>941</v>
      </c>
      <c r="BS675" s="136" t="s">
        <v>941</v>
      </c>
      <c r="BT675" s="136" t="s">
        <v>941</v>
      </c>
      <c r="BU675" s="136" t="s">
        <v>941</v>
      </c>
      <c r="BV675" s="136" t="s">
        <v>941</v>
      </c>
      <c r="BW675" s="136" t="s">
        <v>941</v>
      </c>
      <c r="BX675" s="136" t="s">
        <v>941</v>
      </c>
      <c r="BY675" s="136" t="s">
        <v>941</v>
      </c>
      <c r="BZ675" s="136" t="s">
        <v>941</v>
      </c>
      <c r="CA675" s="136" t="s">
        <v>941</v>
      </c>
      <c r="CB675" s="136" t="s">
        <v>948</v>
      </c>
      <c r="CC675" s="136" t="s">
        <v>948</v>
      </c>
      <c r="CD675" s="136" t="s">
        <v>941</v>
      </c>
      <c r="CE675" s="136" t="s">
        <v>948</v>
      </c>
      <c r="CF675" s="136" t="s">
        <v>941</v>
      </c>
      <c r="CG675" s="136" t="s">
        <v>948</v>
      </c>
      <c r="CH675" s="136" t="s">
        <v>948</v>
      </c>
      <c r="CI675" s="136" t="s">
        <v>941</v>
      </c>
      <c r="CJ675" s="136" t="s">
        <v>941</v>
      </c>
      <c r="CK675" s="136" t="s">
        <v>941</v>
      </c>
      <c r="CL675" s="136" t="s">
        <v>941</v>
      </c>
      <c r="CM675" s="136" t="s">
        <v>941</v>
      </c>
      <c r="CN675" s="136" t="s">
        <v>948</v>
      </c>
      <c r="CO675" s="136" t="s">
        <v>540</v>
      </c>
      <c r="CP675" s="136" t="s">
        <v>948</v>
      </c>
      <c r="CQ675" s="136" t="s">
        <v>941</v>
      </c>
      <c r="CR675" s="136" t="s">
        <v>941</v>
      </c>
      <c r="CS675" s="136" t="s">
        <v>941</v>
      </c>
      <c r="CT675" s="136" t="s">
        <v>941</v>
      </c>
      <c r="CU675" s="136" t="s">
        <v>941</v>
      </c>
      <c r="CV675" s="136" t="s">
        <v>941</v>
      </c>
      <c r="CW675" s="136" t="s">
        <v>941</v>
      </c>
      <c r="CX675" s="136" t="s">
        <v>941</v>
      </c>
      <c r="CY675" s="136" t="s">
        <v>941</v>
      </c>
      <c r="CZ675" s="136" t="s">
        <v>941</v>
      </c>
      <c r="DA675" s="136" t="s">
        <v>941</v>
      </c>
      <c r="DB675" s="136" t="s">
        <v>941</v>
      </c>
      <c r="DC675" s="136" t="s">
        <v>941</v>
      </c>
      <c r="DD675" s="136" t="s">
        <v>941</v>
      </c>
      <c r="DE675" s="136" t="s">
        <v>941</v>
      </c>
      <c r="DF675" s="136" t="s">
        <v>941</v>
      </c>
      <c r="DG675" s="136" t="s">
        <v>941</v>
      </c>
      <c r="DH675" s="136" t="s">
        <v>941</v>
      </c>
      <c r="DI675" s="136" t="s">
        <v>941</v>
      </c>
      <c r="DJ675" s="136" t="s">
        <v>1353</v>
      </c>
      <c r="DK675" s="137">
        <v>43130.619363425925</v>
      </c>
      <c r="DL675" s="136" t="s">
        <v>1353</v>
      </c>
      <c r="DM675" s="137">
        <v>43130.619363425925</v>
      </c>
      <c r="DN675" s="133">
        <v>42412.576180555552</v>
      </c>
      <c r="DO675" s="132" t="s">
        <v>1111</v>
      </c>
      <c r="DP675" s="133">
        <v>42412.576180555552</v>
      </c>
    </row>
    <row r="676" spans="1:120" ht="43.5" x14ac:dyDescent="0.35">
      <c r="A676" s="135">
        <v>679</v>
      </c>
      <c r="B676" s="136" t="s">
        <v>13815</v>
      </c>
      <c r="C676" s="135">
        <v>103</v>
      </c>
      <c r="D676" s="135" t="b">
        <v>1</v>
      </c>
      <c r="E676" s="136" t="s">
        <v>941</v>
      </c>
      <c r="F676" s="136" t="s">
        <v>16141</v>
      </c>
      <c r="G676" s="136" t="s">
        <v>989</v>
      </c>
      <c r="H676" s="136" t="s">
        <v>2019</v>
      </c>
      <c r="I676" s="136" t="s">
        <v>16142</v>
      </c>
      <c r="J676" s="136" t="s">
        <v>16141</v>
      </c>
      <c r="K676" s="136" t="s">
        <v>941</v>
      </c>
      <c r="L676" s="136" t="s">
        <v>2019</v>
      </c>
      <c r="M676" s="136" t="s">
        <v>2020</v>
      </c>
      <c r="N676" s="136" t="s">
        <v>16143</v>
      </c>
      <c r="O676" s="136" t="s">
        <v>16144</v>
      </c>
      <c r="P676" s="136" t="s">
        <v>16145</v>
      </c>
      <c r="Q676" s="136" t="s">
        <v>16146</v>
      </c>
      <c r="R676" s="136" t="s">
        <v>948</v>
      </c>
      <c r="S676" s="136" t="s">
        <v>16147</v>
      </c>
      <c r="T676" s="136" t="s">
        <v>16148</v>
      </c>
      <c r="U676" s="136" t="s">
        <v>16149</v>
      </c>
      <c r="V676" s="136" t="s">
        <v>16150</v>
      </c>
      <c r="W676" s="136" t="s">
        <v>16151</v>
      </c>
      <c r="X676" s="136" t="s">
        <v>16152</v>
      </c>
      <c r="Y676" s="136" t="s">
        <v>16153</v>
      </c>
      <c r="Z676" s="136" t="s">
        <v>16154</v>
      </c>
      <c r="AA676" s="136" t="s">
        <v>16155</v>
      </c>
      <c r="AB676" s="136" t="s">
        <v>16156</v>
      </c>
      <c r="AC676" s="136" t="s">
        <v>16157</v>
      </c>
      <c r="AD676" s="136" t="s">
        <v>16158</v>
      </c>
      <c r="AE676" s="136" t="s">
        <v>16159</v>
      </c>
      <c r="AF676" s="136" t="s">
        <v>16160</v>
      </c>
      <c r="AG676" s="136" t="s">
        <v>1489</v>
      </c>
      <c r="AH676" s="136" t="s">
        <v>16161</v>
      </c>
      <c r="AI676" s="136" t="s">
        <v>3418</v>
      </c>
      <c r="AJ676" s="136" t="s">
        <v>16162</v>
      </c>
      <c r="AK676" s="136" t="s">
        <v>948</v>
      </c>
      <c r="AL676" s="136" t="s">
        <v>941</v>
      </c>
      <c r="AM676" s="136" t="s">
        <v>16163</v>
      </c>
      <c r="AN676" s="136" t="s">
        <v>941</v>
      </c>
      <c r="AO676" s="136" t="s">
        <v>941</v>
      </c>
      <c r="AP676" s="136" t="s">
        <v>941</v>
      </c>
      <c r="AQ676" s="136" t="s">
        <v>941</v>
      </c>
      <c r="AR676" s="136" t="s">
        <v>941</v>
      </c>
      <c r="AS676" s="136" t="s">
        <v>941</v>
      </c>
      <c r="AT676" s="136" t="s">
        <v>941</v>
      </c>
      <c r="AU676" s="136" t="s">
        <v>941</v>
      </c>
      <c r="AV676" s="136" t="s">
        <v>941</v>
      </c>
      <c r="AW676" s="136" t="s">
        <v>941</v>
      </c>
      <c r="AX676" s="136" t="s">
        <v>941</v>
      </c>
      <c r="AY676" s="136" t="s">
        <v>941</v>
      </c>
      <c r="AZ676" s="136" t="s">
        <v>941</v>
      </c>
      <c r="BA676" s="136" t="s">
        <v>941</v>
      </c>
      <c r="BB676" s="136" t="s">
        <v>941</v>
      </c>
      <c r="BC676" s="136" t="s">
        <v>941</v>
      </c>
      <c r="BD676" s="136" t="s">
        <v>941</v>
      </c>
      <c r="BE676" s="136" t="s">
        <v>941</v>
      </c>
      <c r="BF676" s="136" t="s">
        <v>941</v>
      </c>
      <c r="BG676" s="136" t="s">
        <v>941</v>
      </c>
      <c r="BH676" s="136" t="s">
        <v>941</v>
      </c>
      <c r="BI676" s="136" t="s">
        <v>941</v>
      </c>
      <c r="BJ676" s="136" t="s">
        <v>941</v>
      </c>
      <c r="BK676" s="136" t="s">
        <v>941</v>
      </c>
      <c r="BL676" s="136" t="s">
        <v>16164</v>
      </c>
      <c r="BM676" s="136" t="s">
        <v>1071</v>
      </c>
      <c r="BN676" s="136" t="s">
        <v>941</v>
      </c>
      <c r="BO676" s="136" t="s">
        <v>941</v>
      </c>
      <c r="BP676" s="136" t="s">
        <v>941</v>
      </c>
      <c r="BQ676" s="136" t="s">
        <v>941</v>
      </c>
      <c r="BR676" s="136" t="s">
        <v>941</v>
      </c>
      <c r="BS676" s="136" t="s">
        <v>941</v>
      </c>
      <c r="BT676" s="136" t="s">
        <v>941</v>
      </c>
      <c r="BU676" s="136" t="s">
        <v>941</v>
      </c>
      <c r="BV676" s="136" t="s">
        <v>941</v>
      </c>
      <c r="BW676" s="136" t="s">
        <v>941</v>
      </c>
      <c r="BX676" s="136" t="s">
        <v>941</v>
      </c>
      <c r="BY676" s="136" t="s">
        <v>941</v>
      </c>
      <c r="BZ676" s="136" t="s">
        <v>941</v>
      </c>
      <c r="CA676" s="136" t="s">
        <v>941</v>
      </c>
      <c r="CB676" s="136" t="s">
        <v>16164</v>
      </c>
      <c r="CC676" s="136" t="s">
        <v>956</v>
      </c>
      <c r="CD676" s="136" t="s">
        <v>1661</v>
      </c>
      <c r="CE676" s="136" t="s">
        <v>948</v>
      </c>
      <c r="CF676" s="136" t="s">
        <v>941</v>
      </c>
      <c r="CG676" s="136" t="s">
        <v>1661</v>
      </c>
      <c r="CH676" s="136" t="s">
        <v>948</v>
      </c>
      <c r="CI676" s="136" t="s">
        <v>941</v>
      </c>
      <c r="CJ676" s="136" t="s">
        <v>941</v>
      </c>
      <c r="CK676" s="136" t="s">
        <v>941</v>
      </c>
      <c r="CL676" s="136" t="s">
        <v>941</v>
      </c>
      <c r="CM676" s="136" t="s">
        <v>941</v>
      </c>
      <c r="CN676" s="136" t="s">
        <v>948</v>
      </c>
      <c r="CO676" s="136" t="s">
        <v>540</v>
      </c>
      <c r="CP676" s="136" t="s">
        <v>948</v>
      </c>
      <c r="CQ676" s="136" t="s">
        <v>941</v>
      </c>
      <c r="CR676" s="136" t="s">
        <v>941</v>
      </c>
      <c r="CS676" s="136" t="s">
        <v>941</v>
      </c>
      <c r="CT676" s="136" t="s">
        <v>941</v>
      </c>
      <c r="CU676" s="136" t="s">
        <v>941</v>
      </c>
      <c r="CV676" s="136" t="s">
        <v>941</v>
      </c>
      <c r="CW676" s="136" t="s">
        <v>941</v>
      </c>
      <c r="CX676" s="136" t="s">
        <v>941</v>
      </c>
      <c r="CY676" s="136" t="s">
        <v>941</v>
      </c>
      <c r="CZ676" s="136" t="s">
        <v>941</v>
      </c>
      <c r="DA676" s="136" t="s">
        <v>941</v>
      </c>
      <c r="DB676" s="136" t="s">
        <v>941</v>
      </c>
      <c r="DC676" s="136" t="s">
        <v>941</v>
      </c>
      <c r="DD676" s="136" t="s">
        <v>941</v>
      </c>
      <c r="DE676" s="136" t="s">
        <v>941</v>
      </c>
      <c r="DF676" s="136" t="s">
        <v>941</v>
      </c>
      <c r="DG676" s="136" t="s">
        <v>941</v>
      </c>
      <c r="DH676" s="136" t="s">
        <v>941</v>
      </c>
      <c r="DI676" s="136" t="s">
        <v>941</v>
      </c>
      <c r="DJ676" s="136" t="s">
        <v>1692</v>
      </c>
      <c r="DK676" s="137">
        <v>43130.624166666668</v>
      </c>
      <c r="DL676" s="136" t="s">
        <v>1692</v>
      </c>
      <c r="DM676" s="137">
        <v>43131.339074074072</v>
      </c>
      <c r="DN676" s="133">
        <v>42412.576215277775</v>
      </c>
      <c r="DO676" s="132" t="s">
        <v>1111</v>
      </c>
      <c r="DP676" s="133">
        <v>42412.576215277775</v>
      </c>
    </row>
    <row r="677" spans="1:120" ht="58" x14ac:dyDescent="0.35">
      <c r="A677" s="135">
        <v>680</v>
      </c>
      <c r="B677" s="136" t="s">
        <v>13815</v>
      </c>
      <c r="C677" s="135">
        <v>413</v>
      </c>
      <c r="D677" s="135" t="b">
        <v>1</v>
      </c>
      <c r="E677" s="136" t="s">
        <v>941</v>
      </c>
      <c r="F677" s="136" t="s">
        <v>2782</v>
      </c>
      <c r="G677" s="136" t="s">
        <v>1532</v>
      </c>
      <c r="H677" s="136" t="s">
        <v>4108</v>
      </c>
      <c r="I677" s="136" t="s">
        <v>13856</v>
      </c>
      <c r="J677" s="136" t="s">
        <v>2782</v>
      </c>
      <c r="K677" s="136" t="s">
        <v>941</v>
      </c>
      <c r="L677" s="136" t="s">
        <v>4108</v>
      </c>
      <c r="M677" s="136" t="s">
        <v>16165</v>
      </c>
      <c r="N677" s="136" t="s">
        <v>2785</v>
      </c>
      <c r="O677" s="136" t="s">
        <v>16166</v>
      </c>
      <c r="P677" s="136" t="s">
        <v>948</v>
      </c>
      <c r="Q677" s="136" t="s">
        <v>948</v>
      </c>
      <c r="R677" s="136" t="s">
        <v>948</v>
      </c>
      <c r="S677" s="136" t="s">
        <v>16166</v>
      </c>
      <c r="T677" s="136" t="s">
        <v>16167</v>
      </c>
      <c r="U677" s="136" t="s">
        <v>16168</v>
      </c>
      <c r="V677" s="136" t="s">
        <v>948</v>
      </c>
      <c r="W677" s="136" t="s">
        <v>948</v>
      </c>
      <c r="X677" s="136" t="s">
        <v>948</v>
      </c>
      <c r="Y677" s="136" t="s">
        <v>16169</v>
      </c>
      <c r="Z677" s="136" t="s">
        <v>16170</v>
      </c>
      <c r="AA677" s="136" t="s">
        <v>948</v>
      </c>
      <c r="AB677" s="136" t="s">
        <v>16171</v>
      </c>
      <c r="AC677" s="136" t="s">
        <v>948</v>
      </c>
      <c r="AD677" s="136" t="s">
        <v>16171</v>
      </c>
      <c r="AE677" s="136" t="s">
        <v>16172</v>
      </c>
      <c r="AF677" s="136" t="s">
        <v>16173</v>
      </c>
      <c r="AG677" s="136" t="s">
        <v>1156</v>
      </c>
      <c r="AH677" s="136" t="s">
        <v>16174</v>
      </c>
      <c r="AI677" s="136" t="s">
        <v>948</v>
      </c>
      <c r="AJ677" s="136" t="s">
        <v>948</v>
      </c>
      <c r="AK677" s="136" t="s">
        <v>2515</v>
      </c>
      <c r="AL677" s="136" t="s">
        <v>941</v>
      </c>
      <c r="AM677" s="136" t="s">
        <v>16175</v>
      </c>
      <c r="AN677" s="136" t="s">
        <v>941</v>
      </c>
      <c r="AO677" s="136" t="s">
        <v>941</v>
      </c>
      <c r="AP677" s="136" t="s">
        <v>941</v>
      </c>
      <c r="AQ677" s="136" t="s">
        <v>941</v>
      </c>
      <c r="AR677" s="136" t="s">
        <v>941</v>
      </c>
      <c r="AS677" s="136" t="s">
        <v>941</v>
      </c>
      <c r="AT677" s="136" t="s">
        <v>941</v>
      </c>
      <c r="AU677" s="136" t="s">
        <v>941</v>
      </c>
      <c r="AV677" s="136" t="s">
        <v>941</v>
      </c>
      <c r="AW677" s="136" t="s">
        <v>941</v>
      </c>
      <c r="AX677" s="136" t="s">
        <v>941</v>
      </c>
      <c r="AY677" s="136" t="s">
        <v>941</v>
      </c>
      <c r="AZ677" s="136" t="s">
        <v>941</v>
      </c>
      <c r="BA677" s="136" t="s">
        <v>941</v>
      </c>
      <c r="BB677" s="136" t="s">
        <v>941</v>
      </c>
      <c r="BC677" s="136" t="s">
        <v>941</v>
      </c>
      <c r="BD677" s="136" t="s">
        <v>941</v>
      </c>
      <c r="BE677" s="136" t="s">
        <v>941</v>
      </c>
      <c r="BF677" s="136" t="s">
        <v>941</v>
      </c>
      <c r="BG677" s="136" t="s">
        <v>941</v>
      </c>
      <c r="BH677" s="136" t="s">
        <v>941</v>
      </c>
      <c r="BI677" s="136" t="s">
        <v>941</v>
      </c>
      <c r="BJ677" s="136" t="s">
        <v>941</v>
      </c>
      <c r="BK677" s="136" t="s">
        <v>941</v>
      </c>
      <c r="BL677" s="136" t="s">
        <v>941</v>
      </c>
      <c r="BM677" s="136" t="s">
        <v>941</v>
      </c>
      <c r="BN677" s="136" t="s">
        <v>941</v>
      </c>
      <c r="BO677" s="136" t="s">
        <v>941</v>
      </c>
      <c r="BP677" s="136" t="s">
        <v>941</v>
      </c>
      <c r="BQ677" s="136" t="s">
        <v>941</v>
      </c>
      <c r="BR677" s="136" t="s">
        <v>941</v>
      </c>
      <c r="BS677" s="136" t="s">
        <v>941</v>
      </c>
      <c r="BT677" s="136" t="s">
        <v>941</v>
      </c>
      <c r="BU677" s="136" t="s">
        <v>941</v>
      </c>
      <c r="BV677" s="136" t="s">
        <v>941</v>
      </c>
      <c r="BW677" s="136" t="s">
        <v>941</v>
      </c>
      <c r="BX677" s="136" t="s">
        <v>941</v>
      </c>
      <c r="BY677" s="136" t="s">
        <v>941</v>
      </c>
      <c r="BZ677" s="136" t="s">
        <v>941</v>
      </c>
      <c r="CA677" s="136" t="s">
        <v>941</v>
      </c>
      <c r="CB677" s="136" t="s">
        <v>948</v>
      </c>
      <c r="CC677" s="136" t="s">
        <v>948</v>
      </c>
      <c r="CD677" s="136" t="s">
        <v>941</v>
      </c>
      <c r="CE677" s="136" t="s">
        <v>948</v>
      </c>
      <c r="CF677" s="136" t="s">
        <v>941</v>
      </c>
      <c r="CG677" s="136" t="s">
        <v>948</v>
      </c>
      <c r="CH677" s="136" t="s">
        <v>948</v>
      </c>
      <c r="CI677" s="136" t="s">
        <v>941</v>
      </c>
      <c r="CJ677" s="136" t="s">
        <v>941</v>
      </c>
      <c r="CK677" s="136" t="s">
        <v>941</v>
      </c>
      <c r="CL677" s="136" t="s">
        <v>941</v>
      </c>
      <c r="CM677" s="136" t="s">
        <v>941</v>
      </c>
      <c r="CN677" s="136" t="s">
        <v>948</v>
      </c>
      <c r="CO677" s="136" t="s">
        <v>540</v>
      </c>
      <c r="CP677" s="136" t="s">
        <v>948</v>
      </c>
      <c r="CQ677" s="136" t="s">
        <v>941</v>
      </c>
      <c r="CR677" s="136" t="s">
        <v>941</v>
      </c>
      <c r="CS677" s="136" t="s">
        <v>941</v>
      </c>
      <c r="CT677" s="136" t="s">
        <v>941</v>
      </c>
      <c r="CU677" s="136" t="s">
        <v>941</v>
      </c>
      <c r="CV677" s="136" t="s">
        <v>941</v>
      </c>
      <c r="CW677" s="136" t="s">
        <v>941</v>
      </c>
      <c r="CX677" s="136" t="s">
        <v>941</v>
      </c>
      <c r="CY677" s="136" t="s">
        <v>941</v>
      </c>
      <c r="CZ677" s="136" t="s">
        <v>941</v>
      </c>
      <c r="DA677" s="136" t="s">
        <v>941</v>
      </c>
      <c r="DB677" s="136" t="s">
        <v>941</v>
      </c>
      <c r="DC677" s="136" t="s">
        <v>941</v>
      </c>
      <c r="DD677" s="136" t="s">
        <v>941</v>
      </c>
      <c r="DE677" s="136" t="s">
        <v>941</v>
      </c>
      <c r="DF677" s="136" t="s">
        <v>941</v>
      </c>
      <c r="DG677" s="136" t="s">
        <v>941</v>
      </c>
      <c r="DH677" s="136" t="s">
        <v>941</v>
      </c>
      <c r="DI677" s="136" t="s">
        <v>941</v>
      </c>
      <c r="DJ677" s="136" t="s">
        <v>1692</v>
      </c>
      <c r="DK677" s="137">
        <v>43130.648726851854</v>
      </c>
      <c r="DL677" s="136" t="s">
        <v>1692</v>
      </c>
      <c r="DM677" s="137">
        <v>43130.651898148149</v>
      </c>
      <c r="DN677" s="133">
        <v>42412.576226851852</v>
      </c>
      <c r="DO677" s="132" t="s">
        <v>1111</v>
      </c>
      <c r="DP677" s="133">
        <v>42412.576226851852</v>
      </c>
    </row>
    <row r="678" spans="1:120" ht="58" x14ac:dyDescent="0.35">
      <c r="A678" s="135">
        <v>681</v>
      </c>
      <c r="B678" s="136" t="s">
        <v>13815</v>
      </c>
      <c r="C678" s="135">
        <v>385</v>
      </c>
      <c r="D678" s="135" t="b">
        <v>1</v>
      </c>
      <c r="E678" s="136" t="s">
        <v>941</v>
      </c>
      <c r="F678" s="136" t="s">
        <v>2984</v>
      </c>
      <c r="G678" s="136" t="s">
        <v>989</v>
      </c>
      <c r="H678" s="136" t="s">
        <v>3372</v>
      </c>
      <c r="I678" s="136" t="s">
        <v>15529</v>
      </c>
      <c r="J678" s="136" t="s">
        <v>2984</v>
      </c>
      <c r="K678" s="136" t="s">
        <v>941</v>
      </c>
      <c r="L678" s="136" t="s">
        <v>3372</v>
      </c>
      <c r="M678" s="136" t="s">
        <v>3373</v>
      </c>
      <c r="N678" s="136" t="s">
        <v>16176</v>
      </c>
      <c r="O678" s="136" t="s">
        <v>16177</v>
      </c>
      <c r="P678" s="136" t="s">
        <v>16178</v>
      </c>
      <c r="Q678" s="136" t="s">
        <v>3374</v>
      </c>
      <c r="R678" s="136" t="s">
        <v>16179</v>
      </c>
      <c r="S678" s="136" t="s">
        <v>16180</v>
      </c>
      <c r="T678" s="136" t="s">
        <v>16181</v>
      </c>
      <c r="U678" s="136" t="s">
        <v>16182</v>
      </c>
      <c r="V678" s="136" t="s">
        <v>16183</v>
      </c>
      <c r="W678" s="136" t="s">
        <v>16184</v>
      </c>
      <c r="X678" s="136" t="s">
        <v>16185</v>
      </c>
      <c r="Y678" s="136" t="s">
        <v>16186</v>
      </c>
      <c r="Z678" s="136" t="s">
        <v>16187</v>
      </c>
      <c r="AA678" s="136" t="s">
        <v>948</v>
      </c>
      <c r="AB678" s="136" t="s">
        <v>16188</v>
      </c>
      <c r="AC678" s="136" t="s">
        <v>16189</v>
      </c>
      <c r="AD678" s="136" t="s">
        <v>16190</v>
      </c>
      <c r="AE678" s="136" t="s">
        <v>16191</v>
      </c>
      <c r="AF678" s="136" t="s">
        <v>16192</v>
      </c>
      <c r="AG678" s="136" t="s">
        <v>1715</v>
      </c>
      <c r="AH678" s="136" t="s">
        <v>16193</v>
      </c>
      <c r="AI678" s="136" t="s">
        <v>16194</v>
      </c>
      <c r="AJ678" s="136" t="s">
        <v>16195</v>
      </c>
      <c r="AK678" s="136" t="s">
        <v>948</v>
      </c>
      <c r="AL678" s="136" t="s">
        <v>4779</v>
      </c>
      <c r="AM678" s="136" t="s">
        <v>16196</v>
      </c>
      <c r="AN678" s="136" t="s">
        <v>941</v>
      </c>
      <c r="AO678" s="136" t="s">
        <v>941</v>
      </c>
      <c r="AP678" s="136" t="s">
        <v>941</v>
      </c>
      <c r="AQ678" s="136" t="s">
        <v>941</v>
      </c>
      <c r="AR678" s="136" t="s">
        <v>941</v>
      </c>
      <c r="AS678" s="136" t="s">
        <v>941</v>
      </c>
      <c r="AT678" s="136" t="s">
        <v>941</v>
      </c>
      <c r="AU678" s="136" t="s">
        <v>941</v>
      </c>
      <c r="AV678" s="136" t="s">
        <v>941</v>
      </c>
      <c r="AW678" s="136" t="s">
        <v>941</v>
      </c>
      <c r="AX678" s="136" t="s">
        <v>941</v>
      </c>
      <c r="AY678" s="136" t="s">
        <v>941</v>
      </c>
      <c r="AZ678" s="136" t="s">
        <v>941</v>
      </c>
      <c r="BA678" s="136" t="s">
        <v>941</v>
      </c>
      <c r="BB678" s="136" t="s">
        <v>941</v>
      </c>
      <c r="BC678" s="136" t="s">
        <v>941</v>
      </c>
      <c r="BD678" s="136" t="s">
        <v>941</v>
      </c>
      <c r="BE678" s="136" t="s">
        <v>941</v>
      </c>
      <c r="BF678" s="136" t="s">
        <v>941</v>
      </c>
      <c r="BG678" s="136" t="s">
        <v>941</v>
      </c>
      <c r="BH678" s="136" t="s">
        <v>941</v>
      </c>
      <c r="BI678" s="136" t="s">
        <v>941</v>
      </c>
      <c r="BJ678" s="136" t="s">
        <v>941</v>
      </c>
      <c r="BK678" s="136" t="s">
        <v>2909</v>
      </c>
      <c r="BL678" s="136" t="s">
        <v>16197</v>
      </c>
      <c r="BM678" s="136" t="s">
        <v>1127</v>
      </c>
      <c r="BN678" s="136" t="s">
        <v>941</v>
      </c>
      <c r="BO678" s="136" t="s">
        <v>941</v>
      </c>
      <c r="BP678" s="136" t="s">
        <v>941</v>
      </c>
      <c r="BQ678" s="136" t="s">
        <v>941</v>
      </c>
      <c r="BR678" s="136" t="s">
        <v>8558</v>
      </c>
      <c r="BS678" s="136" t="s">
        <v>2909</v>
      </c>
      <c r="BT678" s="136" t="s">
        <v>941</v>
      </c>
      <c r="BU678" s="136" t="s">
        <v>941</v>
      </c>
      <c r="BV678" s="136" t="s">
        <v>941</v>
      </c>
      <c r="BW678" s="136" t="s">
        <v>941</v>
      </c>
      <c r="BX678" s="136" t="s">
        <v>941</v>
      </c>
      <c r="BY678" s="136" t="s">
        <v>941</v>
      </c>
      <c r="BZ678" s="136" t="s">
        <v>941</v>
      </c>
      <c r="CA678" s="136" t="s">
        <v>941</v>
      </c>
      <c r="CB678" s="136" t="s">
        <v>16198</v>
      </c>
      <c r="CC678" s="136" t="s">
        <v>956</v>
      </c>
      <c r="CD678" s="136" t="s">
        <v>16199</v>
      </c>
      <c r="CE678" s="136" t="s">
        <v>948</v>
      </c>
      <c r="CF678" s="136" t="s">
        <v>941</v>
      </c>
      <c r="CG678" s="136" t="s">
        <v>16199</v>
      </c>
      <c r="CH678" s="136" t="s">
        <v>948</v>
      </c>
      <c r="CI678" s="136" t="s">
        <v>941</v>
      </c>
      <c r="CJ678" s="136" t="s">
        <v>941</v>
      </c>
      <c r="CK678" s="136" t="s">
        <v>941</v>
      </c>
      <c r="CL678" s="136" t="s">
        <v>941</v>
      </c>
      <c r="CM678" s="136" t="s">
        <v>941</v>
      </c>
      <c r="CN678" s="136" t="s">
        <v>948</v>
      </c>
      <c r="CO678" s="136" t="s">
        <v>540</v>
      </c>
      <c r="CP678" s="136" t="s">
        <v>948</v>
      </c>
      <c r="CQ678" s="136" t="s">
        <v>941</v>
      </c>
      <c r="CR678" s="136" t="s">
        <v>941</v>
      </c>
      <c r="CS678" s="136" t="s">
        <v>941</v>
      </c>
      <c r="CT678" s="136" t="s">
        <v>941</v>
      </c>
      <c r="CU678" s="136" t="s">
        <v>941</v>
      </c>
      <c r="CV678" s="136" t="s">
        <v>941</v>
      </c>
      <c r="CW678" s="136" t="s">
        <v>941</v>
      </c>
      <c r="CX678" s="136" t="s">
        <v>941</v>
      </c>
      <c r="CY678" s="136" t="s">
        <v>941</v>
      </c>
      <c r="CZ678" s="136" t="s">
        <v>941</v>
      </c>
      <c r="DA678" s="136" t="s">
        <v>941</v>
      </c>
      <c r="DB678" s="136" t="s">
        <v>941</v>
      </c>
      <c r="DC678" s="136" t="s">
        <v>941</v>
      </c>
      <c r="DD678" s="136" t="s">
        <v>941</v>
      </c>
      <c r="DE678" s="136" t="s">
        <v>941</v>
      </c>
      <c r="DF678" s="136" t="s">
        <v>941</v>
      </c>
      <c r="DG678" s="136" t="s">
        <v>941</v>
      </c>
      <c r="DH678" s="136" t="s">
        <v>941</v>
      </c>
      <c r="DI678" s="136" t="s">
        <v>941</v>
      </c>
      <c r="DJ678" s="136" t="s">
        <v>1353</v>
      </c>
      <c r="DK678" s="137">
        <v>43130.661990740744</v>
      </c>
      <c r="DL678" s="136" t="s">
        <v>1353</v>
      </c>
      <c r="DM678" s="137">
        <v>43130.661990740744</v>
      </c>
      <c r="DN678" s="133">
        <v>42412.576238425929</v>
      </c>
      <c r="DO678" s="132" t="s">
        <v>1111</v>
      </c>
      <c r="DP678" s="133">
        <v>42412.576238425929</v>
      </c>
    </row>
    <row r="679" spans="1:120" ht="58" x14ac:dyDescent="0.35">
      <c r="A679" s="135">
        <v>682</v>
      </c>
      <c r="B679" s="136" t="s">
        <v>13815</v>
      </c>
      <c r="C679" s="135">
        <v>308</v>
      </c>
      <c r="D679" s="135" t="b">
        <v>1</v>
      </c>
      <c r="E679" s="136" t="s">
        <v>941</v>
      </c>
      <c r="F679" s="136" t="s">
        <v>9549</v>
      </c>
      <c r="G679" s="136" t="s">
        <v>1158</v>
      </c>
      <c r="H679" s="136" t="s">
        <v>9550</v>
      </c>
      <c r="I679" s="136" t="s">
        <v>15529</v>
      </c>
      <c r="J679" s="136" t="s">
        <v>9549</v>
      </c>
      <c r="K679" s="136" t="s">
        <v>941</v>
      </c>
      <c r="L679" s="136" t="s">
        <v>9550</v>
      </c>
      <c r="M679" s="136" t="s">
        <v>2013</v>
      </c>
      <c r="N679" s="136" t="s">
        <v>9551</v>
      </c>
      <c r="O679" s="136" t="s">
        <v>16200</v>
      </c>
      <c r="P679" s="136" t="s">
        <v>16201</v>
      </c>
      <c r="Q679" s="136" t="s">
        <v>948</v>
      </c>
      <c r="R679" s="136" t="s">
        <v>16202</v>
      </c>
      <c r="S679" s="136" t="s">
        <v>16203</v>
      </c>
      <c r="T679" s="136" t="s">
        <v>16204</v>
      </c>
      <c r="U679" s="136" t="s">
        <v>16205</v>
      </c>
      <c r="V679" s="136" t="s">
        <v>16206</v>
      </c>
      <c r="W679" s="136" t="s">
        <v>16207</v>
      </c>
      <c r="X679" s="136" t="s">
        <v>16208</v>
      </c>
      <c r="Y679" s="136" t="s">
        <v>16209</v>
      </c>
      <c r="Z679" s="136" t="s">
        <v>16210</v>
      </c>
      <c r="AA679" s="136" t="s">
        <v>16211</v>
      </c>
      <c r="AB679" s="136" t="s">
        <v>16212</v>
      </c>
      <c r="AC679" s="136" t="s">
        <v>16213</v>
      </c>
      <c r="AD679" s="136" t="s">
        <v>16214</v>
      </c>
      <c r="AE679" s="136" t="s">
        <v>16215</v>
      </c>
      <c r="AF679" s="136" t="s">
        <v>16216</v>
      </c>
      <c r="AG679" s="136" t="s">
        <v>1079</v>
      </c>
      <c r="AH679" s="136" t="s">
        <v>16217</v>
      </c>
      <c r="AI679" s="136" t="s">
        <v>5226</v>
      </c>
      <c r="AJ679" s="136" t="s">
        <v>1226</v>
      </c>
      <c r="AK679" s="136" t="s">
        <v>1003</v>
      </c>
      <c r="AL679" s="136" t="s">
        <v>941</v>
      </c>
      <c r="AM679" s="136" t="s">
        <v>16218</v>
      </c>
      <c r="AN679" s="136" t="s">
        <v>16200</v>
      </c>
      <c r="AO679" s="136" t="s">
        <v>16201</v>
      </c>
      <c r="AP679" s="136" t="s">
        <v>948</v>
      </c>
      <c r="AQ679" s="136" t="s">
        <v>16202</v>
      </c>
      <c r="AR679" s="136" t="s">
        <v>16203</v>
      </c>
      <c r="AS679" s="136" t="s">
        <v>16204</v>
      </c>
      <c r="AT679" s="136" t="s">
        <v>16205</v>
      </c>
      <c r="AU679" s="136" t="s">
        <v>941</v>
      </c>
      <c r="AV679" s="136" t="s">
        <v>941</v>
      </c>
      <c r="AW679" s="136" t="s">
        <v>941</v>
      </c>
      <c r="AX679" s="136" t="s">
        <v>16209</v>
      </c>
      <c r="AY679" s="136" t="s">
        <v>16210</v>
      </c>
      <c r="AZ679" s="136" t="s">
        <v>16211</v>
      </c>
      <c r="BA679" s="136" t="s">
        <v>16212</v>
      </c>
      <c r="BB679" s="136" t="s">
        <v>16213</v>
      </c>
      <c r="BC679" s="136" t="s">
        <v>16214</v>
      </c>
      <c r="BD679" s="136" t="s">
        <v>16215</v>
      </c>
      <c r="BE679" s="136" t="s">
        <v>16216</v>
      </c>
      <c r="BF679" s="136" t="s">
        <v>16217</v>
      </c>
      <c r="BG679" s="136" t="s">
        <v>5226</v>
      </c>
      <c r="BH679" s="136" t="s">
        <v>1226</v>
      </c>
      <c r="BI679" s="136" t="s">
        <v>1003</v>
      </c>
      <c r="BJ679" s="136" t="s">
        <v>16218</v>
      </c>
      <c r="BK679" s="136" t="s">
        <v>941</v>
      </c>
      <c r="BL679" s="136" t="s">
        <v>941</v>
      </c>
      <c r="BM679" s="136" t="s">
        <v>941</v>
      </c>
      <c r="BN679" s="136" t="s">
        <v>941</v>
      </c>
      <c r="BO679" s="136" t="s">
        <v>941</v>
      </c>
      <c r="BP679" s="136" t="s">
        <v>941</v>
      </c>
      <c r="BQ679" s="136" t="s">
        <v>941</v>
      </c>
      <c r="BR679" s="136" t="s">
        <v>941</v>
      </c>
      <c r="BS679" s="136" t="s">
        <v>941</v>
      </c>
      <c r="BT679" s="136" t="s">
        <v>941</v>
      </c>
      <c r="BU679" s="136" t="s">
        <v>941</v>
      </c>
      <c r="BV679" s="136" t="s">
        <v>941</v>
      </c>
      <c r="BW679" s="136" t="s">
        <v>941</v>
      </c>
      <c r="BX679" s="136" t="s">
        <v>941</v>
      </c>
      <c r="BY679" s="136" t="s">
        <v>941</v>
      </c>
      <c r="BZ679" s="136" t="s">
        <v>941</v>
      </c>
      <c r="CA679" s="136" t="s">
        <v>941</v>
      </c>
      <c r="CB679" s="136" t="s">
        <v>948</v>
      </c>
      <c r="CC679" s="136" t="s">
        <v>948</v>
      </c>
      <c r="CD679" s="136" t="s">
        <v>941</v>
      </c>
      <c r="CE679" s="136" t="s">
        <v>948</v>
      </c>
      <c r="CF679" s="136" t="s">
        <v>941</v>
      </c>
      <c r="CG679" s="136" t="s">
        <v>948</v>
      </c>
      <c r="CH679" s="136" t="s">
        <v>948</v>
      </c>
      <c r="CI679" s="136" t="s">
        <v>941</v>
      </c>
      <c r="CJ679" s="136" t="s">
        <v>941</v>
      </c>
      <c r="CK679" s="136" t="s">
        <v>941</v>
      </c>
      <c r="CL679" s="136" t="s">
        <v>941</v>
      </c>
      <c r="CM679" s="136" t="s">
        <v>941</v>
      </c>
      <c r="CN679" s="136" t="s">
        <v>948</v>
      </c>
      <c r="CO679" s="136" t="s">
        <v>540</v>
      </c>
      <c r="CP679" s="136" t="s">
        <v>948</v>
      </c>
      <c r="CQ679" s="136" t="s">
        <v>941</v>
      </c>
      <c r="CR679" s="136" t="s">
        <v>941</v>
      </c>
      <c r="CS679" s="136" t="s">
        <v>941</v>
      </c>
      <c r="CT679" s="136" t="s">
        <v>941</v>
      </c>
      <c r="CU679" s="136" t="s">
        <v>941</v>
      </c>
      <c r="CV679" s="136" t="s">
        <v>941</v>
      </c>
      <c r="CW679" s="136" t="s">
        <v>941</v>
      </c>
      <c r="CX679" s="136" t="s">
        <v>941</v>
      </c>
      <c r="CY679" s="136" t="s">
        <v>941</v>
      </c>
      <c r="CZ679" s="136" t="s">
        <v>941</v>
      </c>
      <c r="DA679" s="136" t="s">
        <v>941</v>
      </c>
      <c r="DB679" s="136" t="s">
        <v>941</v>
      </c>
      <c r="DC679" s="136" t="s">
        <v>941</v>
      </c>
      <c r="DD679" s="136" t="s">
        <v>941</v>
      </c>
      <c r="DE679" s="136" t="s">
        <v>941</v>
      </c>
      <c r="DF679" s="136" t="s">
        <v>941</v>
      </c>
      <c r="DG679" s="136" t="s">
        <v>941</v>
      </c>
      <c r="DH679" s="136" t="s">
        <v>941</v>
      </c>
      <c r="DI679" s="136" t="s">
        <v>941</v>
      </c>
      <c r="DJ679" s="136" t="s">
        <v>1692</v>
      </c>
      <c r="DK679" s="137">
        <v>43131.381724537037</v>
      </c>
      <c r="DL679" s="136" t="s">
        <v>1692</v>
      </c>
      <c r="DM679" s="137">
        <v>43131.381724537037</v>
      </c>
      <c r="DN679" s="133">
        <v>42412.576249999998</v>
      </c>
      <c r="DO679" s="132" t="s">
        <v>1111</v>
      </c>
      <c r="DP679" s="133">
        <v>42412.576249999998</v>
      </c>
    </row>
    <row r="680" spans="1:120" ht="58" x14ac:dyDescent="0.35">
      <c r="A680" s="135">
        <v>683</v>
      </c>
      <c r="B680" s="136" t="s">
        <v>13815</v>
      </c>
      <c r="C680" s="135">
        <v>7</v>
      </c>
      <c r="D680" s="135" t="b">
        <v>1</v>
      </c>
      <c r="E680" s="136" t="s">
        <v>941</v>
      </c>
      <c r="F680" s="136" t="s">
        <v>2726</v>
      </c>
      <c r="G680" s="136" t="s">
        <v>1243</v>
      </c>
      <c r="H680" s="136" t="s">
        <v>2727</v>
      </c>
      <c r="I680" s="136" t="s">
        <v>15529</v>
      </c>
      <c r="J680" s="136" t="s">
        <v>2239</v>
      </c>
      <c r="K680" s="136" t="s">
        <v>941</v>
      </c>
      <c r="L680" s="136" t="s">
        <v>2652</v>
      </c>
      <c r="M680" s="136" t="s">
        <v>2240</v>
      </c>
      <c r="N680" s="136" t="s">
        <v>2241</v>
      </c>
      <c r="O680" s="136" t="s">
        <v>16219</v>
      </c>
      <c r="P680" s="136" t="s">
        <v>16220</v>
      </c>
      <c r="Q680" s="136" t="s">
        <v>948</v>
      </c>
      <c r="R680" s="136" t="s">
        <v>16221</v>
      </c>
      <c r="S680" s="136" t="s">
        <v>16222</v>
      </c>
      <c r="T680" s="136" t="s">
        <v>16223</v>
      </c>
      <c r="U680" s="136" t="s">
        <v>16224</v>
      </c>
      <c r="V680" s="136" t="s">
        <v>3461</v>
      </c>
      <c r="W680" s="136" t="s">
        <v>3462</v>
      </c>
      <c r="X680" s="136" t="s">
        <v>3463</v>
      </c>
      <c r="Y680" s="136" t="s">
        <v>16225</v>
      </c>
      <c r="Z680" s="136" t="s">
        <v>16226</v>
      </c>
      <c r="AA680" s="136" t="s">
        <v>948</v>
      </c>
      <c r="AB680" s="136" t="s">
        <v>16227</v>
      </c>
      <c r="AC680" s="136" t="s">
        <v>16228</v>
      </c>
      <c r="AD680" s="136" t="s">
        <v>16229</v>
      </c>
      <c r="AE680" s="136" t="s">
        <v>16230</v>
      </c>
      <c r="AF680" s="136" t="s">
        <v>16231</v>
      </c>
      <c r="AG680" s="136" t="s">
        <v>2351</v>
      </c>
      <c r="AH680" s="136" t="s">
        <v>16232</v>
      </c>
      <c r="AI680" s="136" t="s">
        <v>16233</v>
      </c>
      <c r="AJ680" s="136" t="s">
        <v>2885</v>
      </c>
      <c r="AK680" s="136" t="s">
        <v>948</v>
      </c>
      <c r="AL680" s="136" t="s">
        <v>4779</v>
      </c>
      <c r="AM680" s="136" t="s">
        <v>16234</v>
      </c>
      <c r="AN680" s="136" t="s">
        <v>941</v>
      </c>
      <c r="AO680" s="136" t="s">
        <v>941</v>
      </c>
      <c r="AP680" s="136" t="s">
        <v>941</v>
      </c>
      <c r="AQ680" s="136" t="s">
        <v>941</v>
      </c>
      <c r="AR680" s="136" t="s">
        <v>941</v>
      </c>
      <c r="AS680" s="136" t="s">
        <v>941</v>
      </c>
      <c r="AT680" s="136" t="s">
        <v>941</v>
      </c>
      <c r="AU680" s="136" t="s">
        <v>941</v>
      </c>
      <c r="AV680" s="136" t="s">
        <v>941</v>
      </c>
      <c r="AW680" s="136" t="s">
        <v>941</v>
      </c>
      <c r="AX680" s="136" t="s">
        <v>941</v>
      </c>
      <c r="AY680" s="136" t="s">
        <v>941</v>
      </c>
      <c r="AZ680" s="136" t="s">
        <v>941</v>
      </c>
      <c r="BA680" s="136" t="s">
        <v>941</v>
      </c>
      <c r="BB680" s="136" t="s">
        <v>941</v>
      </c>
      <c r="BC680" s="136" t="s">
        <v>941</v>
      </c>
      <c r="BD680" s="136" t="s">
        <v>941</v>
      </c>
      <c r="BE680" s="136" t="s">
        <v>941</v>
      </c>
      <c r="BF680" s="136" t="s">
        <v>941</v>
      </c>
      <c r="BG680" s="136" t="s">
        <v>941</v>
      </c>
      <c r="BH680" s="136" t="s">
        <v>941</v>
      </c>
      <c r="BI680" s="136" t="s">
        <v>941</v>
      </c>
      <c r="BJ680" s="136" t="s">
        <v>941</v>
      </c>
      <c r="BK680" s="136" t="s">
        <v>1398</v>
      </c>
      <c r="BL680" s="136" t="s">
        <v>16235</v>
      </c>
      <c r="BM680" s="136" t="s">
        <v>1127</v>
      </c>
      <c r="BN680" s="136" t="s">
        <v>941</v>
      </c>
      <c r="BO680" s="136" t="s">
        <v>941</v>
      </c>
      <c r="BP680" s="136" t="s">
        <v>941</v>
      </c>
      <c r="BQ680" s="136" t="s">
        <v>941</v>
      </c>
      <c r="BR680" s="136" t="s">
        <v>941</v>
      </c>
      <c r="BS680" s="136" t="s">
        <v>941</v>
      </c>
      <c r="BT680" s="136" t="s">
        <v>941</v>
      </c>
      <c r="BU680" s="136" t="s">
        <v>941</v>
      </c>
      <c r="BV680" s="136" t="s">
        <v>941</v>
      </c>
      <c r="BW680" s="136" t="s">
        <v>941</v>
      </c>
      <c r="BX680" s="136" t="s">
        <v>941</v>
      </c>
      <c r="BY680" s="136" t="s">
        <v>941</v>
      </c>
      <c r="BZ680" s="136" t="s">
        <v>941</v>
      </c>
      <c r="CA680" s="136" t="s">
        <v>941</v>
      </c>
      <c r="CB680" s="136" t="s">
        <v>16236</v>
      </c>
      <c r="CC680" s="136" t="s">
        <v>948</v>
      </c>
      <c r="CD680" s="136" t="s">
        <v>941</v>
      </c>
      <c r="CE680" s="136" t="s">
        <v>948</v>
      </c>
      <c r="CF680" s="136" t="s">
        <v>941</v>
      </c>
      <c r="CG680" s="136" t="s">
        <v>948</v>
      </c>
      <c r="CH680" s="136" t="s">
        <v>948</v>
      </c>
      <c r="CI680" s="136" t="s">
        <v>941</v>
      </c>
      <c r="CJ680" s="136" t="s">
        <v>941</v>
      </c>
      <c r="CK680" s="136" t="s">
        <v>941</v>
      </c>
      <c r="CL680" s="136" t="s">
        <v>941</v>
      </c>
      <c r="CM680" s="136" t="s">
        <v>941</v>
      </c>
      <c r="CN680" s="136" t="s">
        <v>948</v>
      </c>
      <c r="CO680" s="136" t="s">
        <v>540</v>
      </c>
      <c r="CP680" s="136" t="s">
        <v>948</v>
      </c>
      <c r="CQ680" s="136" t="s">
        <v>941</v>
      </c>
      <c r="CR680" s="136" t="s">
        <v>941</v>
      </c>
      <c r="CS680" s="136" t="s">
        <v>941</v>
      </c>
      <c r="CT680" s="136" t="s">
        <v>941</v>
      </c>
      <c r="CU680" s="136" t="s">
        <v>941</v>
      </c>
      <c r="CV680" s="136" t="s">
        <v>941</v>
      </c>
      <c r="CW680" s="136" t="s">
        <v>941</v>
      </c>
      <c r="CX680" s="136" t="s">
        <v>941</v>
      </c>
      <c r="CY680" s="136" t="s">
        <v>941</v>
      </c>
      <c r="CZ680" s="136" t="s">
        <v>941</v>
      </c>
      <c r="DA680" s="136" t="s">
        <v>941</v>
      </c>
      <c r="DB680" s="136" t="s">
        <v>941</v>
      </c>
      <c r="DC680" s="136" t="s">
        <v>941</v>
      </c>
      <c r="DD680" s="136" t="s">
        <v>941</v>
      </c>
      <c r="DE680" s="136" t="s">
        <v>941</v>
      </c>
      <c r="DF680" s="136" t="s">
        <v>941</v>
      </c>
      <c r="DG680" s="136" t="s">
        <v>941</v>
      </c>
      <c r="DH680" s="136" t="s">
        <v>941</v>
      </c>
      <c r="DI680" s="136" t="s">
        <v>941</v>
      </c>
      <c r="DJ680" s="136" t="s">
        <v>1353</v>
      </c>
      <c r="DK680" s="137">
        <v>43131.400196759256</v>
      </c>
      <c r="DL680" s="136" t="s">
        <v>1353</v>
      </c>
      <c r="DM680" s="137">
        <v>43131.400196759256</v>
      </c>
      <c r="DN680" s="133">
        <v>42412.576273148145</v>
      </c>
      <c r="DO680" s="132" t="s">
        <v>1111</v>
      </c>
      <c r="DP680" s="133">
        <v>42412.576273148145</v>
      </c>
    </row>
    <row r="681" spans="1:120" ht="58" x14ac:dyDescent="0.35">
      <c r="A681" s="135">
        <v>684</v>
      </c>
      <c r="B681" s="136" t="s">
        <v>13815</v>
      </c>
      <c r="C681" s="135">
        <v>459</v>
      </c>
      <c r="D681" s="135" t="b">
        <v>1</v>
      </c>
      <c r="E681" s="136" t="s">
        <v>941</v>
      </c>
      <c r="F681" s="136" t="s">
        <v>3807</v>
      </c>
      <c r="G681" s="136" t="s">
        <v>1243</v>
      </c>
      <c r="H681" s="136" t="s">
        <v>1961</v>
      </c>
      <c r="I681" s="136" t="s">
        <v>16237</v>
      </c>
      <c r="J681" s="136" t="s">
        <v>3807</v>
      </c>
      <c r="K681" s="136" t="s">
        <v>941</v>
      </c>
      <c r="L681" s="136" t="s">
        <v>1961</v>
      </c>
      <c r="M681" s="136" t="s">
        <v>1961</v>
      </c>
      <c r="N681" s="136" t="s">
        <v>1962</v>
      </c>
      <c r="O681" s="136" t="s">
        <v>16238</v>
      </c>
      <c r="P681" s="136" t="s">
        <v>948</v>
      </c>
      <c r="Q681" s="136" t="s">
        <v>948</v>
      </c>
      <c r="R681" s="136" t="s">
        <v>948</v>
      </c>
      <c r="S681" s="136" t="s">
        <v>16238</v>
      </c>
      <c r="T681" s="136" t="s">
        <v>16239</v>
      </c>
      <c r="U681" s="136" t="s">
        <v>16240</v>
      </c>
      <c r="V681" s="136" t="s">
        <v>16238</v>
      </c>
      <c r="W681" s="136" t="s">
        <v>16241</v>
      </c>
      <c r="X681" s="136" t="s">
        <v>16242</v>
      </c>
      <c r="Y681" s="136" t="s">
        <v>948</v>
      </c>
      <c r="Z681" s="136" t="s">
        <v>948</v>
      </c>
      <c r="AA681" s="136" t="s">
        <v>16243</v>
      </c>
      <c r="AB681" s="136" t="s">
        <v>16243</v>
      </c>
      <c r="AC681" s="136" t="s">
        <v>948</v>
      </c>
      <c r="AD681" s="136" t="s">
        <v>16243</v>
      </c>
      <c r="AE681" s="136" t="s">
        <v>16244</v>
      </c>
      <c r="AF681" s="136" t="s">
        <v>16245</v>
      </c>
      <c r="AG681" s="136" t="s">
        <v>1204</v>
      </c>
      <c r="AH681" s="136" t="s">
        <v>16246</v>
      </c>
      <c r="AI681" s="136" t="s">
        <v>948</v>
      </c>
      <c r="AJ681" s="136" t="s">
        <v>948</v>
      </c>
      <c r="AK681" s="136" t="s">
        <v>948</v>
      </c>
      <c r="AL681" s="136" t="s">
        <v>941</v>
      </c>
      <c r="AM681" s="136" t="s">
        <v>16246</v>
      </c>
      <c r="AN681" s="136" t="s">
        <v>941</v>
      </c>
      <c r="AO681" s="136" t="s">
        <v>941</v>
      </c>
      <c r="AP681" s="136" t="s">
        <v>941</v>
      </c>
      <c r="AQ681" s="136" t="s">
        <v>941</v>
      </c>
      <c r="AR681" s="136" t="s">
        <v>941</v>
      </c>
      <c r="AS681" s="136" t="s">
        <v>941</v>
      </c>
      <c r="AT681" s="136" t="s">
        <v>941</v>
      </c>
      <c r="AU681" s="136" t="s">
        <v>941</v>
      </c>
      <c r="AV681" s="136" t="s">
        <v>941</v>
      </c>
      <c r="AW681" s="136" t="s">
        <v>941</v>
      </c>
      <c r="AX681" s="136" t="s">
        <v>941</v>
      </c>
      <c r="AY681" s="136" t="s">
        <v>941</v>
      </c>
      <c r="AZ681" s="136" t="s">
        <v>941</v>
      </c>
      <c r="BA681" s="136" t="s">
        <v>941</v>
      </c>
      <c r="BB681" s="136" t="s">
        <v>941</v>
      </c>
      <c r="BC681" s="136" t="s">
        <v>941</v>
      </c>
      <c r="BD681" s="136" t="s">
        <v>941</v>
      </c>
      <c r="BE681" s="136" t="s">
        <v>941</v>
      </c>
      <c r="BF681" s="136" t="s">
        <v>941</v>
      </c>
      <c r="BG681" s="136" t="s">
        <v>941</v>
      </c>
      <c r="BH681" s="136" t="s">
        <v>941</v>
      </c>
      <c r="BI681" s="136" t="s">
        <v>941</v>
      </c>
      <c r="BJ681" s="136" t="s">
        <v>941</v>
      </c>
      <c r="BK681" s="136" t="s">
        <v>941</v>
      </c>
      <c r="BL681" s="136" t="s">
        <v>941</v>
      </c>
      <c r="BM681" s="136" t="s">
        <v>941</v>
      </c>
      <c r="BN681" s="136" t="s">
        <v>941</v>
      </c>
      <c r="BO681" s="136" t="s">
        <v>941</v>
      </c>
      <c r="BP681" s="136" t="s">
        <v>941</v>
      </c>
      <c r="BQ681" s="136" t="s">
        <v>941</v>
      </c>
      <c r="BR681" s="136" t="s">
        <v>941</v>
      </c>
      <c r="BS681" s="136" t="s">
        <v>941</v>
      </c>
      <c r="BT681" s="136" t="s">
        <v>941</v>
      </c>
      <c r="BU681" s="136" t="s">
        <v>941</v>
      </c>
      <c r="BV681" s="136" t="s">
        <v>941</v>
      </c>
      <c r="BW681" s="136" t="s">
        <v>941</v>
      </c>
      <c r="BX681" s="136" t="s">
        <v>941</v>
      </c>
      <c r="BY681" s="136" t="s">
        <v>941</v>
      </c>
      <c r="BZ681" s="136" t="s">
        <v>941</v>
      </c>
      <c r="CA681" s="136" t="s">
        <v>941</v>
      </c>
      <c r="CB681" s="136" t="s">
        <v>948</v>
      </c>
      <c r="CC681" s="136" t="s">
        <v>948</v>
      </c>
      <c r="CD681" s="136" t="s">
        <v>941</v>
      </c>
      <c r="CE681" s="136" t="s">
        <v>948</v>
      </c>
      <c r="CF681" s="136" t="s">
        <v>941</v>
      </c>
      <c r="CG681" s="136" t="s">
        <v>948</v>
      </c>
      <c r="CH681" s="136" t="s">
        <v>948</v>
      </c>
      <c r="CI681" s="136" t="s">
        <v>941</v>
      </c>
      <c r="CJ681" s="136" t="s">
        <v>941</v>
      </c>
      <c r="CK681" s="136" t="s">
        <v>941</v>
      </c>
      <c r="CL681" s="136" t="s">
        <v>941</v>
      </c>
      <c r="CM681" s="136" t="s">
        <v>941</v>
      </c>
      <c r="CN681" s="136" t="s">
        <v>948</v>
      </c>
      <c r="CO681" s="136" t="s">
        <v>540</v>
      </c>
      <c r="CP681" s="136" t="s">
        <v>948</v>
      </c>
      <c r="CQ681" s="136" t="s">
        <v>941</v>
      </c>
      <c r="CR681" s="136" t="s">
        <v>941</v>
      </c>
      <c r="CS681" s="136" t="s">
        <v>941</v>
      </c>
      <c r="CT681" s="136" t="s">
        <v>941</v>
      </c>
      <c r="CU681" s="136" t="s">
        <v>941</v>
      </c>
      <c r="CV681" s="136" t="s">
        <v>941</v>
      </c>
      <c r="CW681" s="136" t="s">
        <v>941</v>
      </c>
      <c r="CX681" s="136" t="s">
        <v>941</v>
      </c>
      <c r="CY681" s="136" t="s">
        <v>941</v>
      </c>
      <c r="CZ681" s="136" t="s">
        <v>941</v>
      </c>
      <c r="DA681" s="136" t="s">
        <v>941</v>
      </c>
      <c r="DB681" s="136" t="s">
        <v>941</v>
      </c>
      <c r="DC681" s="136" t="s">
        <v>941</v>
      </c>
      <c r="DD681" s="136" t="s">
        <v>941</v>
      </c>
      <c r="DE681" s="136" t="s">
        <v>941</v>
      </c>
      <c r="DF681" s="136" t="s">
        <v>941</v>
      </c>
      <c r="DG681" s="136" t="s">
        <v>941</v>
      </c>
      <c r="DH681" s="136" t="s">
        <v>941</v>
      </c>
      <c r="DI681" s="136" t="s">
        <v>941</v>
      </c>
      <c r="DJ681" s="136" t="s">
        <v>1692</v>
      </c>
      <c r="DK681" s="137">
        <v>43131.40042824074</v>
      </c>
      <c r="DL681" s="136" t="s">
        <v>1692</v>
      </c>
      <c r="DM681" s="137">
        <v>43131.40042824074</v>
      </c>
      <c r="DN681" s="133">
        <v>42412.576284722221</v>
      </c>
      <c r="DO681" s="132" t="s">
        <v>1111</v>
      </c>
      <c r="DP681" s="133">
        <v>42412.576284722221</v>
      </c>
    </row>
    <row r="682" spans="1:120" ht="43.5" x14ac:dyDescent="0.35">
      <c r="A682" s="135">
        <v>685</v>
      </c>
      <c r="B682" s="136" t="s">
        <v>13815</v>
      </c>
      <c r="C682" s="135">
        <v>182</v>
      </c>
      <c r="D682" s="135" t="b">
        <v>1</v>
      </c>
      <c r="E682" s="136" t="s">
        <v>941</v>
      </c>
      <c r="F682" s="136" t="s">
        <v>2227</v>
      </c>
      <c r="G682" s="136" t="s">
        <v>989</v>
      </c>
      <c r="H682" s="136" t="s">
        <v>2228</v>
      </c>
      <c r="I682" s="136" t="s">
        <v>15529</v>
      </c>
      <c r="J682" s="136" t="s">
        <v>2227</v>
      </c>
      <c r="K682" s="136" t="s">
        <v>941</v>
      </c>
      <c r="L682" s="136" t="s">
        <v>2228</v>
      </c>
      <c r="M682" s="136" t="s">
        <v>2229</v>
      </c>
      <c r="N682" s="136" t="s">
        <v>12184</v>
      </c>
      <c r="O682" s="136" t="s">
        <v>16247</v>
      </c>
      <c r="P682" s="136" t="s">
        <v>16248</v>
      </c>
      <c r="Q682" s="136" t="s">
        <v>16249</v>
      </c>
      <c r="R682" s="136" t="s">
        <v>948</v>
      </c>
      <c r="S682" s="136" t="s">
        <v>16250</v>
      </c>
      <c r="T682" s="136" t="s">
        <v>16251</v>
      </c>
      <c r="U682" s="136" t="s">
        <v>16252</v>
      </c>
      <c r="V682" s="136" t="s">
        <v>16253</v>
      </c>
      <c r="W682" s="136" t="s">
        <v>16254</v>
      </c>
      <c r="X682" s="136" t="s">
        <v>16255</v>
      </c>
      <c r="Y682" s="136" t="s">
        <v>16256</v>
      </c>
      <c r="Z682" s="136" t="s">
        <v>16257</v>
      </c>
      <c r="AA682" s="136" t="s">
        <v>16258</v>
      </c>
      <c r="AB682" s="136" t="s">
        <v>16259</v>
      </c>
      <c r="AC682" s="136" t="s">
        <v>948</v>
      </c>
      <c r="AD682" s="136" t="s">
        <v>16259</v>
      </c>
      <c r="AE682" s="136" t="s">
        <v>16260</v>
      </c>
      <c r="AF682" s="136" t="s">
        <v>16261</v>
      </c>
      <c r="AG682" s="136" t="s">
        <v>1261</v>
      </c>
      <c r="AH682" s="136" t="s">
        <v>16262</v>
      </c>
      <c r="AI682" s="136" t="s">
        <v>16263</v>
      </c>
      <c r="AJ682" s="136" t="s">
        <v>3864</v>
      </c>
      <c r="AK682" s="136" t="s">
        <v>948</v>
      </c>
      <c r="AL682" s="136" t="s">
        <v>604</v>
      </c>
      <c r="AM682" s="136" t="s">
        <v>16264</v>
      </c>
      <c r="AN682" s="136" t="s">
        <v>941</v>
      </c>
      <c r="AO682" s="136" t="s">
        <v>941</v>
      </c>
      <c r="AP682" s="136" t="s">
        <v>941</v>
      </c>
      <c r="AQ682" s="136" t="s">
        <v>941</v>
      </c>
      <c r="AR682" s="136" t="s">
        <v>941</v>
      </c>
      <c r="AS682" s="136" t="s">
        <v>941</v>
      </c>
      <c r="AT682" s="136" t="s">
        <v>941</v>
      </c>
      <c r="AU682" s="136" t="s">
        <v>941</v>
      </c>
      <c r="AV682" s="136" t="s">
        <v>941</v>
      </c>
      <c r="AW682" s="136" t="s">
        <v>941</v>
      </c>
      <c r="AX682" s="136" t="s">
        <v>941</v>
      </c>
      <c r="AY682" s="136" t="s">
        <v>941</v>
      </c>
      <c r="AZ682" s="136" t="s">
        <v>941</v>
      </c>
      <c r="BA682" s="136" t="s">
        <v>941</v>
      </c>
      <c r="BB682" s="136" t="s">
        <v>941</v>
      </c>
      <c r="BC682" s="136" t="s">
        <v>941</v>
      </c>
      <c r="BD682" s="136" t="s">
        <v>941</v>
      </c>
      <c r="BE682" s="136" t="s">
        <v>941</v>
      </c>
      <c r="BF682" s="136" t="s">
        <v>941</v>
      </c>
      <c r="BG682" s="136" t="s">
        <v>941</v>
      </c>
      <c r="BH682" s="136" t="s">
        <v>941</v>
      </c>
      <c r="BI682" s="136" t="s">
        <v>941</v>
      </c>
      <c r="BJ682" s="136" t="s">
        <v>941</v>
      </c>
      <c r="BK682" s="136" t="s">
        <v>941</v>
      </c>
      <c r="BL682" s="136" t="s">
        <v>941</v>
      </c>
      <c r="BM682" s="136" t="s">
        <v>941</v>
      </c>
      <c r="BN682" s="136" t="s">
        <v>941</v>
      </c>
      <c r="BO682" s="136" t="s">
        <v>941</v>
      </c>
      <c r="BP682" s="136" t="s">
        <v>941</v>
      </c>
      <c r="BQ682" s="136" t="s">
        <v>941</v>
      </c>
      <c r="BR682" s="136" t="s">
        <v>941</v>
      </c>
      <c r="BS682" s="136" t="s">
        <v>941</v>
      </c>
      <c r="BT682" s="136" t="s">
        <v>941</v>
      </c>
      <c r="BU682" s="136" t="s">
        <v>941</v>
      </c>
      <c r="BV682" s="136" t="s">
        <v>941</v>
      </c>
      <c r="BW682" s="136" t="s">
        <v>941</v>
      </c>
      <c r="BX682" s="136" t="s">
        <v>941</v>
      </c>
      <c r="BY682" s="136" t="s">
        <v>941</v>
      </c>
      <c r="BZ682" s="136" t="s">
        <v>941</v>
      </c>
      <c r="CA682" s="136" t="s">
        <v>941</v>
      </c>
      <c r="CB682" s="136" t="s">
        <v>948</v>
      </c>
      <c r="CC682" s="136" t="s">
        <v>948</v>
      </c>
      <c r="CD682" s="136" t="s">
        <v>941</v>
      </c>
      <c r="CE682" s="136" t="s">
        <v>948</v>
      </c>
      <c r="CF682" s="136" t="s">
        <v>941</v>
      </c>
      <c r="CG682" s="136" t="s">
        <v>948</v>
      </c>
      <c r="CH682" s="136" t="s">
        <v>948</v>
      </c>
      <c r="CI682" s="136" t="s">
        <v>941</v>
      </c>
      <c r="CJ682" s="136" t="s">
        <v>941</v>
      </c>
      <c r="CK682" s="136" t="s">
        <v>941</v>
      </c>
      <c r="CL682" s="136" t="s">
        <v>941</v>
      </c>
      <c r="CM682" s="136" t="s">
        <v>941</v>
      </c>
      <c r="CN682" s="136" t="s">
        <v>948</v>
      </c>
      <c r="CO682" s="136" t="s">
        <v>540</v>
      </c>
      <c r="CP682" s="136" t="s">
        <v>948</v>
      </c>
      <c r="CQ682" s="136" t="s">
        <v>941</v>
      </c>
      <c r="CR682" s="136" t="s">
        <v>941</v>
      </c>
      <c r="CS682" s="136" t="s">
        <v>941</v>
      </c>
      <c r="CT682" s="136" t="s">
        <v>941</v>
      </c>
      <c r="CU682" s="136" t="s">
        <v>941</v>
      </c>
      <c r="CV682" s="136" t="s">
        <v>941</v>
      </c>
      <c r="CW682" s="136" t="s">
        <v>941</v>
      </c>
      <c r="CX682" s="136" t="s">
        <v>941</v>
      </c>
      <c r="CY682" s="136" t="s">
        <v>941</v>
      </c>
      <c r="CZ682" s="136" t="s">
        <v>941</v>
      </c>
      <c r="DA682" s="136" t="s">
        <v>941</v>
      </c>
      <c r="DB682" s="136" t="s">
        <v>941</v>
      </c>
      <c r="DC682" s="136" t="s">
        <v>941</v>
      </c>
      <c r="DD682" s="136" t="s">
        <v>941</v>
      </c>
      <c r="DE682" s="136" t="s">
        <v>941</v>
      </c>
      <c r="DF682" s="136" t="s">
        <v>941</v>
      </c>
      <c r="DG682" s="136" t="s">
        <v>941</v>
      </c>
      <c r="DH682" s="136" t="s">
        <v>941</v>
      </c>
      <c r="DI682" s="136" t="s">
        <v>941</v>
      </c>
      <c r="DJ682" s="136" t="s">
        <v>1692</v>
      </c>
      <c r="DK682" s="137">
        <v>43131.403865740744</v>
      </c>
      <c r="DL682" s="136" t="s">
        <v>1692</v>
      </c>
      <c r="DM682" s="137">
        <v>43131.403865740744</v>
      </c>
      <c r="DN682" s="133">
        <v>42412.576307870368</v>
      </c>
      <c r="DO682" s="132" t="s">
        <v>1111</v>
      </c>
      <c r="DP682" s="133">
        <v>42412.576307870368</v>
      </c>
    </row>
    <row r="683" spans="1:120" ht="43.5" x14ac:dyDescent="0.35">
      <c r="A683" s="135">
        <v>686</v>
      </c>
      <c r="B683" s="136" t="s">
        <v>13815</v>
      </c>
      <c r="C683" s="135">
        <v>175</v>
      </c>
      <c r="D683" s="135" t="b">
        <v>1</v>
      </c>
      <c r="E683" s="136" t="s">
        <v>941</v>
      </c>
      <c r="F683" s="136" t="s">
        <v>16265</v>
      </c>
      <c r="G683" s="136" t="s">
        <v>943</v>
      </c>
      <c r="H683" s="136" t="s">
        <v>7090</v>
      </c>
      <c r="I683" s="136" t="s">
        <v>15529</v>
      </c>
      <c r="J683" s="136" t="s">
        <v>16266</v>
      </c>
      <c r="K683" s="136" t="s">
        <v>941</v>
      </c>
      <c r="L683" s="136" t="s">
        <v>7090</v>
      </c>
      <c r="M683" s="136" t="s">
        <v>16267</v>
      </c>
      <c r="N683" s="136" t="s">
        <v>16268</v>
      </c>
      <c r="O683" s="136" t="s">
        <v>16269</v>
      </c>
      <c r="P683" s="136" t="s">
        <v>948</v>
      </c>
      <c r="Q683" s="136" t="s">
        <v>948</v>
      </c>
      <c r="R683" s="136" t="s">
        <v>948</v>
      </c>
      <c r="S683" s="136" t="s">
        <v>16269</v>
      </c>
      <c r="T683" s="136" t="s">
        <v>16270</v>
      </c>
      <c r="U683" s="136" t="s">
        <v>16271</v>
      </c>
      <c r="V683" s="136" t="s">
        <v>948</v>
      </c>
      <c r="W683" s="136" t="s">
        <v>948</v>
      </c>
      <c r="X683" s="136" t="s">
        <v>948</v>
      </c>
      <c r="Y683" s="136" t="s">
        <v>16272</v>
      </c>
      <c r="Z683" s="136" t="s">
        <v>948</v>
      </c>
      <c r="AA683" s="136" t="s">
        <v>16273</v>
      </c>
      <c r="AB683" s="136" t="s">
        <v>16274</v>
      </c>
      <c r="AC683" s="136" t="s">
        <v>948</v>
      </c>
      <c r="AD683" s="136" t="s">
        <v>16274</v>
      </c>
      <c r="AE683" s="136" t="s">
        <v>16275</v>
      </c>
      <c r="AF683" s="136" t="s">
        <v>16276</v>
      </c>
      <c r="AG683" s="136" t="s">
        <v>1277</v>
      </c>
      <c r="AH683" s="136" t="s">
        <v>16277</v>
      </c>
      <c r="AI683" s="136" t="s">
        <v>948</v>
      </c>
      <c r="AJ683" s="136" t="s">
        <v>16278</v>
      </c>
      <c r="AK683" s="136" t="s">
        <v>948</v>
      </c>
      <c r="AL683" s="136" t="s">
        <v>941</v>
      </c>
      <c r="AM683" s="136" t="s">
        <v>16279</v>
      </c>
      <c r="AN683" s="136" t="s">
        <v>941</v>
      </c>
      <c r="AO683" s="136" t="s">
        <v>941</v>
      </c>
      <c r="AP683" s="136" t="s">
        <v>941</v>
      </c>
      <c r="AQ683" s="136" t="s">
        <v>941</v>
      </c>
      <c r="AR683" s="136" t="s">
        <v>941</v>
      </c>
      <c r="AS683" s="136" t="s">
        <v>941</v>
      </c>
      <c r="AT683" s="136" t="s">
        <v>941</v>
      </c>
      <c r="AU683" s="136" t="s">
        <v>941</v>
      </c>
      <c r="AV683" s="136" t="s">
        <v>941</v>
      </c>
      <c r="AW683" s="136" t="s">
        <v>941</v>
      </c>
      <c r="AX683" s="136" t="s">
        <v>941</v>
      </c>
      <c r="AY683" s="136" t="s">
        <v>941</v>
      </c>
      <c r="AZ683" s="136" t="s">
        <v>941</v>
      </c>
      <c r="BA683" s="136" t="s">
        <v>941</v>
      </c>
      <c r="BB683" s="136" t="s">
        <v>941</v>
      </c>
      <c r="BC683" s="136" t="s">
        <v>941</v>
      </c>
      <c r="BD683" s="136" t="s">
        <v>941</v>
      </c>
      <c r="BE683" s="136" t="s">
        <v>941</v>
      </c>
      <c r="BF683" s="136" t="s">
        <v>941</v>
      </c>
      <c r="BG683" s="136" t="s">
        <v>941</v>
      </c>
      <c r="BH683" s="136" t="s">
        <v>941</v>
      </c>
      <c r="BI683" s="136" t="s">
        <v>941</v>
      </c>
      <c r="BJ683" s="136" t="s">
        <v>941</v>
      </c>
      <c r="BK683" s="136" t="s">
        <v>1406</v>
      </c>
      <c r="BL683" s="136" t="s">
        <v>941</v>
      </c>
      <c r="BM683" s="136" t="s">
        <v>941</v>
      </c>
      <c r="BN683" s="136" t="s">
        <v>941</v>
      </c>
      <c r="BO683" s="136" t="s">
        <v>941</v>
      </c>
      <c r="BP683" s="136" t="s">
        <v>941</v>
      </c>
      <c r="BQ683" s="136" t="s">
        <v>16280</v>
      </c>
      <c r="BR683" s="136" t="s">
        <v>941</v>
      </c>
      <c r="BS683" s="136" t="s">
        <v>941</v>
      </c>
      <c r="BT683" s="136" t="s">
        <v>941</v>
      </c>
      <c r="BU683" s="136" t="s">
        <v>941</v>
      </c>
      <c r="BV683" s="136" t="s">
        <v>941</v>
      </c>
      <c r="BW683" s="136" t="s">
        <v>941</v>
      </c>
      <c r="BX683" s="136" t="s">
        <v>941</v>
      </c>
      <c r="BY683" s="136" t="s">
        <v>941</v>
      </c>
      <c r="BZ683" s="136" t="s">
        <v>941</v>
      </c>
      <c r="CA683" s="136" t="s">
        <v>941</v>
      </c>
      <c r="CB683" s="136" t="s">
        <v>2654</v>
      </c>
      <c r="CC683" s="136" t="s">
        <v>956</v>
      </c>
      <c r="CD683" s="136" t="s">
        <v>16281</v>
      </c>
      <c r="CE683" s="136" t="s">
        <v>948</v>
      </c>
      <c r="CF683" s="136" t="s">
        <v>941</v>
      </c>
      <c r="CG683" s="136" t="s">
        <v>16281</v>
      </c>
      <c r="CH683" s="136" t="s">
        <v>948</v>
      </c>
      <c r="CI683" s="136" t="s">
        <v>941</v>
      </c>
      <c r="CJ683" s="136" t="s">
        <v>941</v>
      </c>
      <c r="CK683" s="136" t="s">
        <v>941</v>
      </c>
      <c r="CL683" s="136" t="s">
        <v>941</v>
      </c>
      <c r="CM683" s="136" t="s">
        <v>941</v>
      </c>
      <c r="CN683" s="136" t="s">
        <v>948</v>
      </c>
      <c r="CO683" s="136" t="s">
        <v>540</v>
      </c>
      <c r="CP683" s="136" t="s">
        <v>948</v>
      </c>
      <c r="CQ683" s="136" t="s">
        <v>941</v>
      </c>
      <c r="CR683" s="136" t="s">
        <v>941</v>
      </c>
      <c r="CS683" s="136" t="s">
        <v>941</v>
      </c>
      <c r="CT683" s="136" t="s">
        <v>941</v>
      </c>
      <c r="CU683" s="136" t="s">
        <v>941</v>
      </c>
      <c r="CV683" s="136" t="s">
        <v>941</v>
      </c>
      <c r="CW683" s="136" t="s">
        <v>941</v>
      </c>
      <c r="CX683" s="136" t="s">
        <v>941</v>
      </c>
      <c r="CY683" s="136" t="s">
        <v>941</v>
      </c>
      <c r="CZ683" s="136" t="s">
        <v>941</v>
      </c>
      <c r="DA683" s="136" t="s">
        <v>941</v>
      </c>
      <c r="DB683" s="136" t="s">
        <v>941</v>
      </c>
      <c r="DC683" s="136" t="s">
        <v>941</v>
      </c>
      <c r="DD683" s="136" t="s">
        <v>941</v>
      </c>
      <c r="DE683" s="136" t="s">
        <v>941</v>
      </c>
      <c r="DF683" s="136" t="s">
        <v>941</v>
      </c>
      <c r="DG683" s="136" t="s">
        <v>941</v>
      </c>
      <c r="DH683" s="136" t="s">
        <v>941</v>
      </c>
      <c r="DI683" s="136" t="s">
        <v>941</v>
      </c>
      <c r="DJ683" s="136" t="s">
        <v>1353</v>
      </c>
      <c r="DK683" s="137">
        <v>43131.406122685185</v>
      </c>
      <c r="DL683" s="136" t="s">
        <v>1353</v>
      </c>
      <c r="DM683" s="137">
        <v>43131.406122685185</v>
      </c>
      <c r="DN683" s="133">
        <v>42412.576331018521</v>
      </c>
      <c r="DO683" s="132" t="s">
        <v>1111</v>
      </c>
      <c r="DP683" s="133">
        <v>42412.576331018521</v>
      </c>
    </row>
    <row r="684" spans="1:120" ht="58" x14ac:dyDescent="0.35">
      <c r="A684" s="135">
        <v>687</v>
      </c>
      <c r="B684" s="136" t="s">
        <v>13815</v>
      </c>
      <c r="C684" s="135">
        <v>137</v>
      </c>
      <c r="D684" s="135" t="b">
        <v>1</v>
      </c>
      <c r="E684" s="136" t="s">
        <v>941</v>
      </c>
      <c r="F684" s="136" t="s">
        <v>2185</v>
      </c>
      <c r="G684" s="136" t="s">
        <v>989</v>
      </c>
      <c r="H684" s="136" t="s">
        <v>2186</v>
      </c>
      <c r="I684" s="136" t="s">
        <v>15529</v>
      </c>
      <c r="J684" s="136" t="s">
        <v>3884</v>
      </c>
      <c r="K684" s="136" t="s">
        <v>941</v>
      </c>
      <c r="L684" s="136" t="s">
        <v>2187</v>
      </c>
      <c r="M684" s="136" t="s">
        <v>2188</v>
      </c>
      <c r="N684" s="136" t="s">
        <v>2189</v>
      </c>
      <c r="O684" s="136" t="s">
        <v>16282</v>
      </c>
      <c r="P684" s="136" t="s">
        <v>16283</v>
      </c>
      <c r="Q684" s="136" t="s">
        <v>16284</v>
      </c>
      <c r="R684" s="136" t="s">
        <v>16285</v>
      </c>
      <c r="S684" s="136" t="s">
        <v>16286</v>
      </c>
      <c r="T684" s="136" t="s">
        <v>16287</v>
      </c>
      <c r="U684" s="136" t="s">
        <v>16288</v>
      </c>
      <c r="V684" s="136" t="s">
        <v>16289</v>
      </c>
      <c r="W684" s="136" t="s">
        <v>16290</v>
      </c>
      <c r="X684" s="136" t="s">
        <v>16291</v>
      </c>
      <c r="Y684" s="136" t="s">
        <v>16292</v>
      </c>
      <c r="Z684" s="136" t="s">
        <v>16293</v>
      </c>
      <c r="AA684" s="136" t="s">
        <v>16294</v>
      </c>
      <c r="AB684" s="136" t="s">
        <v>16295</v>
      </c>
      <c r="AC684" s="136" t="s">
        <v>948</v>
      </c>
      <c r="AD684" s="136" t="s">
        <v>16295</v>
      </c>
      <c r="AE684" s="136" t="s">
        <v>16296</v>
      </c>
      <c r="AF684" s="136" t="s">
        <v>16297</v>
      </c>
      <c r="AG684" s="136" t="s">
        <v>1101</v>
      </c>
      <c r="AH684" s="136" t="s">
        <v>16298</v>
      </c>
      <c r="AI684" s="136" t="s">
        <v>16299</v>
      </c>
      <c r="AJ684" s="136" t="s">
        <v>2530</v>
      </c>
      <c r="AK684" s="136" t="s">
        <v>16300</v>
      </c>
      <c r="AL684" s="136" t="s">
        <v>941</v>
      </c>
      <c r="AM684" s="136" t="s">
        <v>16301</v>
      </c>
      <c r="AN684" s="136" t="s">
        <v>941</v>
      </c>
      <c r="AO684" s="136" t="s">
        <v>941</v>
      </c>
      <c r="AP684" s="136" t="s">
        <v>941</v>
      </c>
      <c r="AQ684" s="136" t="s">
        <v>941</v>
      </c>
      <c r="AR684" s="136" t="s">
        <v>941</v>
      </c>
      <c r="AS684" s="136" t="s">
        <v>941</v>
      </c>
      <c r="AT684" s="136" t="s">
        <v>941</v>
      </c>
      <c r="AU684" s="136" t="s">
        <v>941</v>
      </c>
      <c r="AV684" s="136" t="s">
        <v>941</v>
      </c>
      <c r="AW684" s="136" t="s">
        <v>941</v>
      </c>
      <c r="AX684" s="136" t="s">
        <v>941</v>
      </c>
      <c r="AY684" s="136" t="s">
        <v>941</v>
      </c>
      <c r="AZ684" s="136" t="s">
        <v>941</v>
      </c>
      <c r="BA684" s="136" t="s">
        <v>941</v>
      </c>
      <c r="BB684" s="136" t="s">
        <v>941</v>
      </c>
      <c r="BC684" s="136" t="s">
        <v>941</v>
      </c>
      <c r="BD684" s="136" t="s">
        <v>941</v>
      </c>
      <c r="BE684" s="136" t="s">
        <v>941</v>
      </c>
      <c r="BF684" s="136" t="s">
        <v>941</v>
      </c>
      <c r="BG684" s="136" t="s">
        <v>941</v>
      </c>
      <c r="BH684" s="136" t="s">
        <v>941</v>
      </c>
      <c r="BI684" s="136" t="s">
        <v>941</v>
      </c>
      <c r="BJ684" s="136" t="s">
        <v>941</v>
      </c>
      <c r="BK684" s="136" t="s">
        <v>1436</v>
      </c>
      <c r="BL684" s="136" t="s">
        <v>1476</v>
      </c>
      <c r="BM684" s="136" t="s">
        <v>1071</v>
      </c>
      <c r="BN684" s="136" t="s">
        <v>948</v>
      </c>
      <c r="BO684" s="136" t="s">
        <v>1491</v>
      </c>
      <c r="BP684" s="136" t="s">
        <v>8726</v>
      </c>
      <c r="BQ684" s="136" t="s">
        <v>948</v>
      </c>
      <c r="BR684" s="136" t="s">
        <v>941</v>
      </c>
      <c r="BS684" s="136" t="s">
        <v>948</v>
      </c>
      <c r="BT684" s="136" t="s">
        <v>941</v>
      </c>
      <c r="BU684" s="136" t="s">
        <v>948</v>
      </c>
      <c r="BV684" s="136" t="s">
        <v>941</v>
      </c>
      <c r="BW684" s="136" t="s">
        <v>948</v>
      </c>
      <c r="BX684" s="136" t="s">
        <v>941</v>
      </c>
      <c r="BY684" s="136" t="s">
        <v>948</v>
      </c>
      <c r="BZ684" s="136" t="s">
        <v>941</v>
      </c>
      <c r="CA684" s="136" t="s">
        <v>948</v>
      </c>
      <c r="CB684" s="136" t="s">
        <v>16302</v>
      </c>
      <c r="CC684" s="136" t="s">
        <v>956</v>
      </c>
      <c r="CD684" s="136" t="s">
        <v>16303</v>
      </c>
      <c r="CE684" s="136" t="s">
        <v>948</v>
      </c>
      <c r="CF684" s="136" t="s">
        <v>948</v>
      </c>
      <c r="CG684" s="136" t="s">
        <v>16303</v>
      </c>
      <c r="CH684" s="136" t="s">
        <v>948</v>
      </c>
      <c r="CI684" s="136" t="s">
        <v>941</v>
      </c>
      <c r="CJ684" s="136" t="s">
        <v>941</v>
      </c>
      <c r="CK684" s="136" t="s">
        <v>941</v>
      </c>
      <c r="CL684" s="136" t="s">
        <v>941</v>
      </c>
      <c r="CM684" s="136" t="s">
        <v>941</v>
      </c>
      <c r="CN684" s="136" t="s">
        <v>948</v>
      </c>
      <c r="CO684" s="136" t="s">
        <v>540</v>
      </c>
      <c r="CP684" s="136" t="s">
        <v>948</v>
      </c>
      <c r="CQ684" s="136" t="s">
        <v>941</v>
      </c>
      <c r="CR684" s="136" t="s">
        <v>941</v>
      </c>
      <c r="CS684" s="136" t="s">
        <v>941</v>
      </c>
      <c r="CT684" s="136" t="s">
        <v>941</v>
      </c>
      <c r="CU684" s="136" t="s">
        <v>941</v>
      </c>
      <c r="CV684" s="136" t="s">
        <v>941</v>
      </c>
      <c r="CW684" s="136" t="s">
        <v>941</v>
      </c>
      <c r="CX684" s="136" t="s">
        <v>941</v>
      </c>
      <c r="CY684" s="136" t="s">
        <v>941</v>
      </c>
      <c r="CZ684" s="136" t="s">
        <v>941</v>
      </c>
      <c r="DA684" s="136" t="s">
        <v>941</v>
      </c>
      <c r="DB684" s="136" t="s">
        <v>941</v>
      </c>
      <c r="DC684" s="136" t="s">
        <v>941</v>
      </c>
      <c r="DD684" s="136" t="s">
        <v>941</v>
      </c>
      <c r="DE684" s="136" t="s">
        <v>941</v>
      </c>
      <c r="DF684" s="136" t="s">
        <v>941</v>
      </c>
      <c r="DG684" s="136" t="s">
        <v>941</v>
      </c>
      <c r="DH684" s="136" t="s">
        <v>941</v>
      </c>
      <c r="DI684" s="136" t="s">
        <v>941</v>
      </c>
      <c r="DJ684" s="136" t="s">
        <v>1692</v>
      </c>
      <c r="DK684" s="137">
        <v>43131.406631944446</v>
      </c>
      <c r="DL684" s="136" t="s">
        <v>1692</v>
      </c>
      <c r="DM684" s="137">
        <v>43131.406631944446</v>
      </c>
      <c r="DN684" s="133">
        <v>42412.576342592591</v>
      </c>
      <c r="DO684" s="132" t="s">
        <v>1111</v>
      </c>
      <c r="DP684" s="133">
        <v>42412.576342592591</v>
      </c>
    </row>
    <row r="685" spans="1:120" ht="43.5" x14ac:dyDescent="0.35">
      <c r="A685" s="135">
        <v>688</v>
      </c>
      <c r="B685" s="136" t="s">
        <v>13815</v>
      </c>
      <c r="C685" s="135">
        <v>365</v>
      </c>
      <c r="D685" s="135" t="b">
        <v>1</v>
      </c>
      <c r="E685" s="136" t="s">
        <v>941</v>
      </c>
      <c r="F685" s="136" t="s">
        <v>16304</v>
      </c>
      <c r="G685" s="136" t="s">
        <v>1158</v>
      </c>
      <c r="H685" s="136" t="s">
        <v>2595</v>
      </c>
      <c r="I685" s="136" t="s">
        <v>16305</v>
      </c>
      <c r="J685" s="136" t="s">
        <v>16304</v>
      </c>
      <c r="K685" s="136" t="s">
        <v>941</v>
      </c>
      <c r="L685" s="136" t="s">
        <v>2595</v>
      </c>
      <c r="M685" s="136" t="s">
        <v>941</v>
      </c>
      <c r="N685" s="136" t="s">
        <v>7627</v>
      </c>
      <c r="O685" s="136" t="s">
        <v>16306</v>
      </c>
      <c r="P685" s="136" t="s">
        <v>948</v>
      </c>
      <c r="Q685" s="136" t="s">
        <v>948</v>
      </c>
      <c r="R685" s="136" t="s">
        <v>948</v>
      </c>
      <c r="S685" s="136" t="s">
        <v>16306</v>
      </c>
      <c r="T685" s="136" t="s">
        <v>16307</v>
      </c>
      <c r="U685" s="136" t="s">
        <v>16308</v>
      </c>
      <c r="V685" s="136" t="s">
        <v>948</v>
      </c>
      <c r="W685" s="136" t="s">
        <v>948</v>
      </c>
      <c r="X685" s="136" t="s">
        <v>948</v>
      </c>
      <c r="Y685" s="136" t="s">
        <v>16309</v>
      </c>
      <c r="Z685" s="136" t="s">
        <v>16310</v>
      </c>
      <c r="AA685" s="136" t="s">
        <v>948</v>
      </c>
      <c r="AB685" s="136" t="s">
        <v>16311</v>
      </c>
      <c r="AC685" s="136" t="s">
        <v>948</v>
      </c>
      <c r="AD685" s="136" t="s">
        <v>16311</v>
      </c>
      <c r="AE685" s="136" t="s">
        <v>16312</v>
      </c>
      <c r="AF685" s="136" t="s">
        <v>16313</v>
      </c>
      <c r="AG685" s="136" t="s">
        <v>2315</v>
      </c>
      <c r="AH685" s="136" t="s">
        <v>16314</v>
      </c>
      <c r="AI685" s="136" t="s">
        <v>2175</v>
      </c>
      <c r="AJ685" s="136" t="s">
        <v>16315</v>
      </c>
      <c r="AK685" s="136" t="s">
        <v>1636</v>
      </c>
      <c r="AL685" s="136" t="s">
        <v>941</v>
      </c>
      <c r="AM685" s="136" t="s">
        <v>16316</v>
      </c>
      <c r="AN685" s="136" t="s">
        <v>941</v>
      </c>
      <c r="AO685" s="136" t="s">
        <v>941</v>
      </c>
      <c r="AP685" s="136" t="s">
        <v>941</v>
      </c>
      <c r="AQ685" s="136" t="s">
        <v>941</v>
      </c>
      <c r="AR685" s="136" t="s">
        <v>941</v>
      </c>
      <c r="AS685" s="136" t="s">
        <v>941</v>
      </c>
      <c r="AT685" s="136" t="s">
        <v>941</v>
      </c>
      <c r="AU685" s="136" t="s">
        <v>941</v>
      </c>
      <c r="AV685" s="136" t="s">
        <v>941</v>
      </c>
      <c r="AW685" s="136" t="s">
        <v>941</v>
      </c>
      <c r="AX685" s="136" t="s">
        <v>941</v>
      </c>
      <c r="AY685" s="136" t="s">
        <v>941</v>
      </c>
      <c r="AZ685" s="136" t="s">
        <v>941</v>
      </c>
      <c r="BA685" s="136" t="s">
        <v>941</v>
      </c>
      <c r="BB685" s="136" t="s">
        <v>941</v>
      </c>
      <c r="BC685" s="136" t="s">
        <v>941</v>
      </c>
      <c r="BD685" s="136" t="s">
        <v>941</v>
      </c>
      <c r="BE685" s="136" t="s">
        <v>941</v>
      </c>
      <c r="BF685" s="136" t="s">
        <v>941</v>
      </c>
      <c r="BG685" s="136" t="s">
        <v>941</v>
      </c>
      <c r="BH685" s="136" t="s">
        <v>941</v>
      </c>
      <c r="BI685" s="136" t="s">
        <v>941</v>
      </c>
      <c r="BJ685" s="136" t="s">
        <v>941</v>
      </c>
      <c r="BK685" s="136" t="s">
        <v>941</v>
      </c>
      <c r="BL685" s="136" t="s">
        <v>941</v>
      </c>
      <c r="BM685" s="136" t="s">
        <v>941</v>
      </c>
      <c r="BN685" s="136" t="s">
        <v>941</v>
      </c>
      <c r="BO685" s="136" t="s">
        <v>941</v>
      </c>
      <c r="BP685" s="136" t="s">
        <v>941</v>
      </c>
      <c r="BQ685" s="136" t="s">
        <v>941</v>
      </c>
      <c r="BR685" s="136" t="s">
        <v>941</v>
      </c>
      <c r="BS685" s="136" t="s">
        <v>941</v>
      </c>
      <c r="BT685" s="136" t="s">
        <v>941</v>
      </c>
      <c r="BU685" s="136" t="s">
        <v>941</v>
      </c>
      <c r="BV685" s="136" t="s">
        <v>941</v>
      </c>
      <c r="BW685" s="136" t="s">
        <v>941</v>
      </c>
      <c r="BX685" s="136" t="s">
        <v>941</v>
      </c>
      <c r="BY685" s="136" t="s">
        <v>941</v>
      </c>
      <c r="BZ685" s="136" t="s">
        <v>941</v>
      </c>
      <c r="CA685" s="136" t="s">
        <v>941</v>
      </c>
      <c r="CB685" s="136" t="s">
        <v>948</v>
      </c>
      <c r="CC685" s="136" t="s">
        <v>948</v>
      </c>
      <c r="CD685" s="136" t="s">
        <v>941</v>
      </c>
      <c r="CE685" s="136" t="s">
        <v>948</v>
      </c>
      <c r="CF685" s="136" t="s">
        <v>941</v>
      </c>
      <c r="CG685" s="136" t="s">
        <v>948</v>
      </c>
      <c r="CH685" s="136" t="s">
        <v>948</v>
      </c>
      <c r="CI685" s="136" t="s">
        <v>941</v>
      </c>
      <c r="CJ685" s="136" t="s">
        <v>941</v>
      </c>
      <c r="CK685" s="136" t="s">
        <v>941</v>
      </c>
      <c r="CL685" s="136" t="s">
        <v>941</v>
      </c>
      <c r="CM685" s="136" t="s">
        <v>941</v>
      </c>
      <c r="CN685" s="136" t="s">
        <v>948</v>
      </c>
      <c r="CO685" s="136" t="s">
        <v>540</v>
      </c>
      <c r="CP685" s="136" t="s">
        <v>948</v>
      </c>
      <c r="CQ685" s="136" t="s">
        <v>941</v>
      </c>
      <c r="CR685" s="136" t="s">
        <v>941</v>
      </c>
      <c r="CS685" s="136" t="s">
        <v>941</v>
      </c>
      <c r="CT685" s="136" t="s">
        <v>941</v>
      </c>
      <c r="CU685" s="136" t="s">
        <v>941</v>
      </c>
      <c r="CV685" s="136" t="s">
        <v>941</v>
      </c>
      <c r="CW685" s="136" t="s">
        <v>941</v>
      </c>
      <c r="CX685" s="136" t="s">
        <v>941</v>
      </c>
      <c r="CY685" s="136" t="s">
        <v>941</v>
      </c>
      <c r="CZ685" s="136" t="s">
        <v>941</v>
      </c>
      <c r="DA685" s="136" t="s">
        <v>941</v>
      </c>
      <c r="DB685" s="136" t="s">
        <v>941</v>
      </c>
      <c r="DC685" s="136" t="s">
        <v>941</v>
      </c>
      <c r="DD685" s="136" t="s">
        <v>941</v>
      </c>
      <c r="DE685" s="136" t="s">
        <v>941</v>
      </c>
      <c r="DF685" s="136" t="s">
        <v>941</v>
      </c>
      <c r="DG685" s="136" t="s">
        <v>941</v>
      </c>
      <c r="DH685" s="136" t="s">
        <v>941</v>
      </c>
      <c r="DI685" s="136" t="s">
        <v>941</v>
      </c>
      <c r="DJ685" s="136" t="s">
        <v>1692</v>
      </c>
      <c r="DK685" s="137">
        <v>43131.410914351851</v>
      </c>
      <c r="DL685" s="136" t="s">
        <v>1692</v>
      </c>
      <c r="DM685" s="137">
        <v>43131.410914351851</v>
      </c>
      <c r="DN685" s="133">
        <v>42412.576365740744</v>
      </c>
      <c r="DO685" s="132" t="s">
        <v>1111</v>
      </c>
      <c r="DP685" s="133">
        <v>42412.576365740744</v>
      </c>
    </row>
    <row r="686" spans="1:120" ht="174" x14ac:dyDescent="0.35">
      <c r="A686" s="135">
        <v>689</v>
      </c>
      <c r="B686" s="136" t="s">
        <v>13815</v>
      </c>
      <c r="C686" s="135">
        <v>31</v>
      </c>
      <c r="D686" s="135" t="b">
        <v>1</v>
      </c>
      <c r="E686" s="136" t="s">
        <v>16317</v>
      </c>
      <c r="F686" s="136" t="s">
        <v>3120</v>
      </c>
      <c r="G686" s="136" t="s">
        <v>981</v>
      </c>
      <c r="H686" s="136" t="s">
        <v>3119</v>
      </c>
      <c r="I686" s="136" t="s">
        <v>16237</v>
      </c>
      <c r="J686" s="136" t="s">
        <v>3120</v>
      </c>
      <c r="K686" s="136" t="s">
        <v>941</v>
      </c>
      <c r="L686" s="136" t="s">
        <v>3119</v>
      </c>
      <c r="M686" s="136" t="s">
        <v>3121</v>
      </c>
      <c r="N686" s="136" t="s">
        <v>3122</v>
      </c>
      <c r="O686" s="136" t="s">
        <v>16318</v>
      </c>
      <c r="P686" s="136" t="s">
        <v>16319</v>
      </c>
      <c r="Q686" s="136" t="s">
        <v>948</v>
      </c>
      <c r="R686" s="136" t="s">
        <v>948</v>
      </c>
      <c r="S686" s="136" t="s">
        <v>16320</v>
      </c>
      <c r="T686" s="136" t="s">
        <v>16321</v>
      </c>
      <c r="U686" s="136" t="s">
        <v>16322</v>
      </c>
      <c r="V686" s="136" t="s">
        <v>7234</v>
      </c>
      <c r="W686" s="136" t="s">
        <v>7235</v>
      </c>
      <c r="X686" s="136" t="s">
        <v>7236</v>
      </c>
      <c r="Y686" s="136" t="s">
        <v>16323</v>
      </c>
      <c r="Z686" s="136" t="s">
        <v>3879</v>
      </c>
      <c r="AA686" s="136" t="s">
        <v>16324</v>
      </c>
      <c r="AB686" s="136" t="s">
        <v>16325</v>
      </c>
      <c r="AC686" s="136" t="s">
        <v>948</v>
      </c>
      <c r="AD686" s="136" t="s">
        <v>16325</v>
      </c>
      <c r="AE686" s="136" t="s">
        <v>16326</v>
      </c>
      <c r="AF686" s="136" t="s">
        <v>16327</v>
      </c>
      <c r="AG686" s="136" t="s">
        <v>1845</v>
      </c>
      <c r="AH686" s="136" t="s">
        <v>16328</v>
      </c>
      <c r="AI686" s="136" t="s">
        <v>7574</v>
      </c>
      <c r="AJ686" s="136" t="s">
        <v>948</v>
      </c>
      <c r="AK686" s="136" t="s">
        <v>948</v>
      </c>
      <c r="AL686" s="136" t="s">
        <v>941</v>
      </c>
      <c r="AM686" s="136" t="s">
        <v>16329</v>
      </c>
      <c r="AN686" s="136" t="s">
        <v>941</v>
      </c>
      <c r="AO686" s="136" t="s">
        <v>941</v>
      </c>
      <c r="AP686" s="136" t="s">
        <v>941</v>
      </c>
      <c r="AQ686" s="136" t="s">
        <v>941</v>
      </c>
      <c r="AR686" s="136" t="s">
        <v>941</v>
      </c>
      <c r="AS686" s="136" t="s">
        <v>941</v>
      </c>
      <c r="AT686" s="136" t="s">
        <v>941</v>
      </c>
      <c r="AU686" s="136" t="s">
        <v>941</v>
      </c>
      <c r="AV686" s="136" t="s">
        <v>941</v>
      </c>
      <c r="AW686" s="136" t="s">
        <v>941</v>
      </c>
      <c r="AX686" s="136" t="s">
        <v>941</v>
      </c>
      <c r="AY686" s="136" t="s">
        <v>941</v>
      </c>
      <c r="AZ686" s="136" t="s">
        <v>941</v>
      </c>
      <c r="BA686" s="136" t="s">
        <v>941</v>
      </c>
      <c r="BB686" s="136" t="s">
        <v>941</v>
      </c>
      <c r="BC686" s="136" t="s">
        <v>941</v>
      </c>
      <c r="BD686" s="136" t="s">
        <v>941</v>
      </c>
      <c r="BE686" s="136" t="s">
        <v>941</v>
      </c>
      <c r="BF686" s="136" t="s">
        <v>941</v>
      </c>
      <c r="BG686" s="136" t="s">
        <v>941</v>
      </c>
      <c r="BH686" s="136" t="s">
        <v>941</v>
      </c>
      <c r="BI686" s="136" t="s">
        <v>941</v>
      </c>
      <c r="BJ686" s="136" t="s">
        <v>941</v>
      </c>
      <c r="BK686" s="136" t="s">
        <v>941</v>
      </c>
      <c r="BL686" s="136" t="s">
        <v>941</v>
      </c>
      <c r="BM686" s="136" t="s">
        <v>941</v>
      </c>
      <c r="BN686" s="136" t="s">
        <v>941</v>
      </c>
      <c r="BO686" s="136" t="s">
        <v>941</v>
      </c>
      <c r="BP686" s="136" t="s">
        <v>941</v>
      </c>
      <c r="BQ686" s="136" t="s">
        <v>941</v>
      </c>
      <c r="BR686" s="136" t="s">
        <v>941</v>
      </c>
      <c r="BS686" s="136" t="s">
        <v>941</v>
      </c>
      <c r="BT686" s="136" t="s">
        <v>941</v>
      </c>
      <c r="BU686" s="136" t="s">
        <v>941</v>
      </c>
      <c r="BV686" s="136" t="s">
        <v>941</v>
      </c>
      <c r="BW686" s="136" t="s">
        <v>941</v>
      </c>
      <c r="BX686" s="136" t="s">
        <v>941</v>
      </c>
      <c r="BY686" s="136" t="s">
        <v>941</v>
      </c>
      <c r="BZ686" s="136" t="s">
        <v>941</v>
      </c>
      <c r="CA686" s="136" t="s">
        <v>941</v>
      </c>
      <c r="CB686" s="136" t="s">
        <v>948</v>
      </c>
      <c r="CC686" s="136" t="s">
        <v>948</v>
      </c>
      <c r="CD686" s="136" t="s">
        <v>941</v>
      </c>
      <c r="CE686" s="136" t="s">
        <v>948</v>
      </c>
      <c r="CF686" s="136" t="s">
        <v>941</v>
      </c>
      <c r="CG686" s="136" t="s">
        <v>948</v>
      </c>
      <c r="CH686" s="136" t="s">
        <v>948</v>
      </c>
      <c r="CI686" s="136" t="s">
        <v>941</v>
      </c>
      <c r="CJ686" s="136" t="s">
        <v>941</v>
      </c>
      <c r="CK686" s="136" t="s">
        <v>941</v>
      </c>
      <c r="CL686" s="136" t="s">
        <v>941</v>
      </c>
      <c r="CM686" s="136" t="s">
        <v>941</v>
      </c>
      <c r="CN686" s="136" t="s">
        <v>948</v>
      </c>
      <c r="CO686" s="136" t="s">
        <v>540</v>
      </c>
      <c r="CP686" s="136" t="s">
        <v>948</v>
      </c>
      <c r="CQ686" s="136" t="s">
        <v>941</v>
      </c>
      <c r="CR686" s="136" t="s">
        <v>941</v>
      </c>
      <c r="CS686" s="136" t="s">
        <v>941</v>
      </c>
      <c r="CT686" s="136" t="s">
        <v>941</v>
      </c>
      <c r="CU686" s="136" t="s">
        <v>941</v>
      </c>
      <c r="CV686" s="136" t="s">
        <v>941</v>
      </c>
      <c r="CW686" s="136" t="s">
        <v>941</v>
      </c>
      <c r="CX686" s="136" t="s">
        <v>941</v>
      </c>
      <c r="CY686" s="136" t="s">
        <v>941</v>
      </c>
      <c r="CZ686" s="136" t="s">
        <v>941</v>
      </c>
      <c r="DA686" s="136" t="s">
        <v>941</v>
      </c>
      <c r="DB686" s="136" t="s">
        <v>941</v>
      </c>
      <c r="DC686" s="136" t="s">
        <v>941</v>
      </c>
      <c r="DD686" s="136" t="s">
        <v>941</v>
      </c>
      <c r="DE686" s="136" t="s">
        <v>941</v>
      </c>
      <c r="DF686" s="136" t="s">
        <v>941</v>
      </c>
      <c r="DG686" s="136" t="s">
        <v>941</v>
      </c>
      <c r="DH686" s="136" t="s">
        <v>941</v>
      </c>
      <c r="DI686" s="136" t="s">
        <v>941</v>
      </c>
      <c r="DJ686" s="136" t="s">
        <v>1692</v>
      </c>
      <c r="DK686" s="137">
        <v>43131.534745370373</v>
      </c>
      <c r="DL686" s="136" t="s">
        <v>1692</v>
      </c>
      <c r="DM686" s="137">
        <v>43131.575983796298</v>
      </c>
      <c r="DN686" s="133">
        <v>42412.576377314814</v>
      </c>
      <c r="DO686" s="132" t="s">
        <v>1111</v>
      </c>
      <c r="DP686" s="133">
        <v>42412.576377314814</v>
      </c>
    </row>
    <row r="687" spans="1:120" ht="72.5" x14ac:dyDescent="0.35">
      <c r="A687" s="135">
        <v>690</v>
      </c>
      <c r="B687" s="136" t="s">
        <v>13815</v>
      </c>
      <c r="C687" s="135">
        <v>455</v>
      </c>
      <c r="D687" s="135" t="b">
        <v>1</v>
      </c>
      <c r="E687" s="136" t="s">
        <v>941</v>
      </c>
      <c r="F687" s="136" t="s">
        <v>3893</v>
      </c>
      <c r="G687" s="136" t="s">
        <v>3894</v>
      </c>
      <c r="H687" s="136" t="s">
        <v>3895</v>
      </c>
      <c r="I687" s="136" t="s">
        <v>16330</v>
      </c>
      <c r="J687" s="136" t="s">
        <v>3893</v>
      </c>
      <c r="K687" s="136" t="s">
        <v>941</v>
      </c>
      <c r="L687" s="136" t="s">
        <v>3895</v>
      </c>
      <c r="M687" s="136" t="s">
        <v>3896</v>
      </c>
      <c r="N687" s="136" t="s">
        <v>3897</v>
      </c>
      <c r="O687" s="136" t="s">
        <v>16331</v>
      </c>
      <c r="P687" s="136" t="s">
        <v>16332</v>
      </c>
      <c r="Q687" s="136" t="s">
        <v>16333</v>
      </c>
      <c r="R687" s="136" t="s">
        <v>948</v>
      </c>
      <c r="S687" s="136" t="s">
        <v>16334</v>
      </c>
      <c r="T687" s="136" t="s">
        <v>16335</v>
      </c>
      <c r="U687" s="136" t="s">
        <v>16336</v>
      </c>
      <c r="V687" s="136" t="s">
        <v>16337</v>
      </c>
      <c r="W687" s="136" t="s">
        <v>16338</v>
      </c>
      <c r="X687" s="136" t="s">
        <v>16339</v>
      </c>
      <c r="Y687" s="136" t="s">
        <v>16340</v>
      </c>
      <c r="Z687" s="136" t="s">
        <v>16341</v>
      </c>
      <c r="AA687" s="136" t="s">
        <v>16342</v>
      </c>
      <c r="AB687" s="136" t="s">
        <v>16343</v>
      </c>
      <c r="AC687" s="136" t="s">
        <v>3768</v>
      </c>
      <c r="AD687" s="136" t="s">
        <v>16344</v>
      </c>
      <c r="AE687" s="136" t="s">
        <v>16345</v>
      </c>
      <c r="AF687" s="136" t="s">
        <v>16346</v>
      </c>
      <c r="AG687" s="136" t="s">
        <v>2085</v>
      </c>
      <c r="AH687" s="136" t="s">
        <v>16347</v>
      </c>
      <c r="AI687" s="136" t="s">
        <v>2014</v>
      </c>
      <c r="AJ687" s="136" t="s">
        <v>16348</v>
      </c>
      <c r="AK687" s="136" t="s">
        <v>948</v>
      </c>
      <c r="AL687" s="136" t="s">
        <v>4779</v>
      </c>
      <c r="AM687" s="136" t="s">
        <v>16349</v>
      </c>
      <c r="AN687" s="136" t="s">
        <v>16331</v>
      </c>
      <c r="AO687" s="136" t="s">
        <v>16332</v>
      </c>
      <c r="AP687" s="136" t="s">
        <v>16333</v>
      </c>
      <c r="AQ687" s="136" t="s">
        <v>948</v>
      </c>
      <c r="AR687" s="136" t="s">
        <v>16334</v>
      </c>
      <c r="AS687" s="136" t="s">
        <v>16335</v>
      </c>
      <c r="AT687" s="136" t="s">
        <v>16336</v>
      </c>
      <c r="AU687" s="136" t="s">
        <v>941</v>
      </c>
      <c r="AV687" s="136" t="s">
        <v>941</v>
      </c>
      <c r="AW687" s="136" t="s">
        <v>941</v>
      </c>
      <c r="AX687" s="136" t="s">
        <v>16340</v>
      </c>
      <c r="AY687" s="136" t="s">
        <v>16341</v>
      </c>
      <c r="AZ687" s="136" t="s">
        <v>16342</v>
      </c>
      <c r="BA687" s="136" t="s">
        <v>16343</v>
      </c>
      <c r="BB687" s="136" t="s">
        <v>3768</v>
      </c>
      <c r="BC687" s="136" t="s">
        <v>16344</v>
      </c>
      <c r="BD687" s="136" t="s">
        <v>16345</v>
      </c>
      <c r="BE687" s="136" t="s">
        <v>16346</v>
      </c>
      <c r="BF687" s="136" t="s">
        <v>16347</v>
      </c>
      <c r="BG687" s="136" t="s">
        <v>2014</v>
      </c>
      <c r="BH687" s="136" t="s">
        <v>16348</v>
      </c>
      <c r="BI687" s="136" t="s">
        <v>948</v>
      </c>
      <c r="BJ687" s="136" t="s">
        <v>16349</v>
      </c>
      <c r="BK687" s="136" t="s">
        <v>941</v>
      </c>
      <c r="BL687" s="136" t="s">
        <v>941</v>
      </c>
      <c r="BM687" s="136" t="s">
        <v>941</v>
      </c>
      <c r="BN687" s="136" t="s">
        <v>941</v>
      </c>
      <c r="BO687" s="136" t="s">
        <v>941</v>
      </c>
      <c r="BP687" s="136" t="s">
        <v>941</v>
      </c>
      <c r="BQ687" s="136" t="s">
        <v>16350</v>
      </c>
      <c r="BR687" s="136" t="s">
        <v>941</v>
      </c>
      <c r="BS687" s="136" t="s">
        <v>941</v>
      </c>
      <c r="BT687" s="136" t="s">
        <v>941</v>
      </c>
      <c r="BU687" s="136" t="s">
        <v>941</v>
      </c>
      <c r="BV687" s="136" t="s">
        <v>941</v>
      </c>
      <c r="BW687" s="136" t="s">
        <v>941</v>
      </c>
      <c r="BX687" s="136" t="s">
        <v>941</v>
      </c>
      <c r="BY687" s="136" t="s">
        <v>941</v>
      </c>
      <c r="BZ687" s="136" t="s">
        <v>941</v>
      </c>
      <c r="CA687" s="136" t="s">
        <v>941</v>
      </c>
      <c r="CB687" s="136" t="s">
        <v>16350</v>
      </c>
      <c r="CC687" s="136" t="s">
        <v>948</v>
      </c>
      <c r="CD687" s="136" t="s">
        <v>941</v>
      </c>
      <c r="CE687" s="136" t="s">
        <v>948</v>
      </c>
      <c r="CF687" s="136" t="s">
        <v>941</v>
      </c>
      <c r="CG687" s="136" t="s">
        <v>948</v>
      </c>
      <c r="CH687" s="136" t="s">
        <v>1791</v>
      </c>
      <c r="CI687" s="136" t="s">
        <v>16351</v>
      </c>
      <c r="CJ687" s="136" t="s">
        <v>1875</v>
      </c>
      <c r="CK687" s="136" t="s">
        <v>941</v>
      </c>
      <c r="CL687" s="136" t="s">
        <v>941</v>
      </c>
      <c r="CM687" s="136" t="s">
        <v>16352</v>
      </c>
      <c r="CN687" s="136" t="s">
        <v>16351</v>
      </c>
      <c r="CO687" s="136" t="s">
        <v>8151</v>
      </c>
      <c r="CP687" s="136" t="s">
        <v>948</v>
      </c>
      <c r="CQ687" s="136" t="s">
        <v>941</v>
      </c>
      <c r="CR687" s="136" t="s">
        <v>941</v>
      </c>
      <c r="CS687" s="136" t="s">
        <v>941</v>
      </c>
      <c r="CT687" s="136" t="s">
        <v>941</v>
      </c>
      <c r="CU687" s="136" t="s">
        <v>941</v>
      </c>
      <c r="CV687" s="136" t="s">
        <v>941</v>
      </c>
      <c r="CW687" s="136" t="s">
        <v>941</v>
      </c>
      <c r="CX687" s="136" t="s">
        <v>941</v>
      </c>
      <c r="CY687" s="136" t="s">
        <v>941</v>
      </c>
      <c r="CZ687" s="136" t="s">
        <v>941</v>
      </c>
      <c r="DA687" s="136" t="s">
        <v>941</v>
      </c>
      <c r="DB687" s="136" t="s">
        <v>941</v>
      </c>
      <c r="DC687" s="136" t="s">
        <v>941</v>
      </c>
      <c r="DD687" s="136" t="s">
        <v>941</v>
      </c>
      <c r="DE687" s="136" t="s">
        <v>941</v>
      </c>
      <c r="DF687" s="136" t="s">
        <v>941</v>
      </c>
      <c r="DG687" s="136" t="s">
        <v>941</v>
      </c>
      <c r="DH687" s="136" t="s">
        <v>941</v>
      </c>
      <c r="DI687" s="136" t="s">
        <v>941</v>
      </c>
      <c r="DJ687" s="136" t="s">
        <v>1353</v>
      </c>
      <c r="DK687" s="137">
        <v>43131.553217592591</v>
      </c>
      <c r="DL687" s="136" t="s">
        <v>1353</v>
      </c>
      <c r="DM687" s="137">
        <v>43131.553217592591</v>
      </c>
      <c r="DN687" s="133">
        <v>42412.57640046296</v>
      </c>
      <c r="DO687" s="132" t="s">
        <v>1111</v>
      </c>
      <c r="DP687" s="133">
        <v>42412.57640046296</v>
      </c>
    </row>
    <row r="688" spans="1:120" ht="72.5" x14ac:dyDescent="0.35">
      <c r="A688" s="135">
        <v>691</v>
      </c>
      <c r="B688" s="136" t="s">
        <v>13815</v>
      </c>
      <c r="C688" s="135">
        <v>267</v>
      </c>
      <c r="D688" s="135" t="b">
        <v>1</v>
      </c>
      <c r="E688" s="136" t="s">
        <v>941</v>
      </c>
      <c r="F688" s="136" t="s">
        <v>16353</v>
      </c>
      <c r="G688" s="136" t="s">
        <v>16354</v>
      </c>
      <c r="H688" s="136" t="s">
        <v>4037</v>
      </c>
      <c r="I688" s="136" t="s">
        <v>15939</v>
      </c>
      <c r="J688" s="136" t="s">
        <v>16355</v>
      </c>
      <c r="K688" s="136" t="s">
        <v>941</v>
      </c>
      <c r="L688" s="136" t="s">
        <v>4037</v>
      </c>
      <c r="M688" s="136" t="s">
        <v>6426</v>
      </c>
      <c r="N688" s="136" t="s">
        <v>4038</v>
      </c>
      <c r="O688" s="136" t="s">
        <v>16356</v>
      </c>
      <c r="P688" s="136" t="s">
        <v>948</v>
      </c>
      <c r="Q688" s="136" t="s">
        <v>948</v>
      </c>
      <c r="R688" s="136" t="s">
        <v>948</v>
      </c>
      <c r="S688" s="136" t="s">
        <v>16356</v>
      </c>
      <c r="T688" s="136" t="s">
        <v>16357</v>
      </c>
      <c r="U688" s="136" t="s">
        <v>16358</v>
      </c>
      <c r="V688" s="136" t="s">
        <v>16359</v>
      </c>
      <c r="W688" s="136" t="s">
        <v>16360</v>
      </c>
      <c r="X688" s="136" t="s">
        <v>3888</v>
      </c>
      <c r="Y688" s="136" t="s">
        <v>16361</v>
      </c>
      <c r="Z688" s="136" t="s">
        <v>16362</v>
      </c>
      <c r="AA688" s="136" t="s">
        <v>948</v>
      </c>
      <c r="AB688" s="136" t="s">
        <v>16363</v>
      </c>
      <c r="AC688" s="136" t="s">
        <v>1250</v>
      </c>
      <c r="AD688" s="136" t="s">
        <v>16364</v>
      </c>
      <c r="AE688" s="136" t="s">
        <v>16365</v>
      </c>
      <c r="AF688" s="136" t="s">
        <v>16366</v>
      </c>
      <c r="AG688" s="136" t="s">
        <v>2625</v>
      </c>
      <c r="AH688" s="136" t="s">
        <v>16367</v>
      </c>
      <c r="AI688" s="136" t="s">
        <v>16368</v>
      </c>
      <c r="AJ688" s="136" t="s">
        <v>1109</v>
      </c>
      <c r="AK688" s="136" t="s">
        <v>948</v>
      </c>
      <c r="AL688" s="136" t="s">
        <v>4779</v>
      </c>
      <c r="AM688" s="136" t="s">
        <v>16369</v>
      </c>
      <c r="AN688" s="136" t="s">
        <v>941</v>
      </c>
      <c r="AO688" s="136" t="s">
        <v>941</v>
      </c>
      <c r="AP688" s="136" t="s">
        <v>941</v>
      </c>
      <c r="AQ688" s="136" t="s">
        <v>941</v>
      </c>
      <c r="AR688" s="136" t="s">
        <v>941</v>
      </c>
      <c r="AS688" s="136" t="s">
        <v>941</v>
      </c>
      <c r="AT688" s="136" t="s">
        <v>941</v>
      </c>
      <c r="AU688" s="136" t="s">
        <v>941</v>
      </c>
      <c r="AV688" s="136" t="s">
        <v>941</v>
      </c>
      <c r="AW688" s="136" t="s">
        <v>941</v>
      </c>
      <c r="AX688" s="136" t="s">
        <v>941</v>
      </c>
      <c r="AY688" s="136" t="s">
        <v>941</v>
      </c>
      <c r="AZ688" s="136" t="s">
        <v>941</v>
      </c>
      <c r="BA688" s="136" t="s">
        <v>941</v>
      </c>
      <c r="BB688" s="136" t="s">
        <v>941</v>
      </c>
      <c r="BC688" s="136" t="s">
        <v>941</v>
      </c>
      <c r="BD688" s="136" t="s">
        <v>941</v>
      </c>
      <c r="BE688" s="136" t="s">
        <v>941</v>
      </c>
      <c r="BF688" s="136" t="s">
        <v>941</v>
      </c>
      <c r="BG688" s="136" t="s">
        <v>941</v>
      </c>
      <c r="BH688" s="136" t="s">
        <v>941</v>
      </c>
      <c r="BI688" s="136" t="s">
        <v>941</v>
      </c>
      <c r="BJ688" s="136" t="s">
        <v>941</v>
      </c>
      <c r="BK688" s="136" t="s">
        <v>941</v>
      </c>
      <c r="BL688" s="136" t="s">
        <v>941</v>
      </c>
      <c r="BM688" s="136" t="s">
        <v>941</v>
      </c>
      <c r="BN688" s="136" t="s">
        <v>941</v>
      </c>
      <c r="BO688" s="136" t="s">
        <v>941</v>
      </c>
      <c r="BP688" s="136" t="s">
        <v>941</v>
      </c>
      <c r="BQ688" s="136" t="s">
        <v>941</v>
      </c>
      <c r="BR688" s="136" t="s">
        <v>941</v>
      </c>
      <c r="BS688" s="136" t="s">
        <v>941</v>
      </c>
      <c r="BT688" s="136" t="s">
        <v>941</v>
      </c>
      <c r="BU688" s="136" t="s">
        <v>941</v>
      </c>
      <c r="BV688" s="136" t="s">
        <v>941</v>
      </c>
      <c r="BW688" s="136" t="s">
        <v>941</v>
      </c>
      <c r="BX688" s="136" t="s">
        <v>941</v>
      </c>
      <c r="BY688" s="136" t="s">
        <v>941</v>
      </c>
      <c r="BZ688" s="136" t="s">
        <v>941</v>
      </c>
      <c r="CA688" s="136" t="s">
        <v>941</v>
      </c>
      <c r="CB688" s="136" t="s">
        <v>948</v>
      </c>
      <c r="CC688" s="136" t="s">
        <v>948</v>
      </c>
      <c r="CD688" s="136" t="s">
        <v>941</v>
      </c>
      <c r="CE688" s="136" t="s">
        <v>948</v>
      </c>
      <c r="CF688" s="136" t="s">
        <v>941</v>
      </c>
      <c r="CG688" s="136" t="s">
        <v>948</v>
      </c>
      <c r="CH688" s="136" t="s">
        <v>948</v>
      </c>
      <c r="CI688" s="136" t="s">
        <v>941</v>
      </c>
      <c r="CJ688" s="136" t="s">
        <v>941</v>
      </c>
      <c r="CK688" s="136" t="s">
        <v>941</v>
      </c>
      <c r="CL688" s="136" t="s">
        <v>941</v>
      </c>
      <c r="CM688" s="136" t="s">
        <v>941</v>
      </c>
      <c r="CN688" s="136" t="s">
        <v>948</v>
      </c>
      <c r="CO688" s="136" t="s">
        <v>540</v>
      </c>
      <c r="CP688" s="136" t="s">
        <v>948</v>
      </c>
      <c r="CQ688" s="136" t="s">
        <v>941</v>
      </c>
      <c r="CR688" s="136" t="s">
        <v>941</v>
      </c>
      <c r="CS688" s="136" t="s">
        <v>941</v>
      </c>
      <c r="CT688" s="136" t="s">
        <v>941</v>
      </c>
      <c r="CU688" s="136" t="s">
        <v>941</v>
      </c>
      <c r="CV688" s="136" t="s">
        <v>941</v>
      </c>
      <c r="CW688" s="136" t="s">
        <v>941</v>
      </c>
      <c r="CX688" s="136" t="s">
        <v>941</v>
      </c>
      <c r="CY688" s="136" t="s">
        <v>941</v>
      </c>
      <c r="CZ688" s="136" t="s">
        <v>941</v>
      </c>
      <c r="DA688" s="136" t="s">
        <v>941</v>
      </c>
      <c r="DB688" s="136" t="s">
        <v>941</v>
      </c>
      <c r="DC688" s="136" t="s">
        <v>941</v>
      </c>
      <c r="DD688" s="136" t="s">
        <v>941</v>
      </c>
      <c r="DE688" s="136" t="s">
        <v>941</v>
      </c>
      <c r="DF688" s="136" t="s">
        <v>941</v>
      </c>
      <c r="DG688" s="136" t="s">
        <v>941</v>
      </c>
      <c r="DH688" s="136" t="s">
        <v>941</v>
      </c>
      <c r="DI688" s="136" t="s">
        <v>941</v>
      </c>
      <c r="DJ688" s="136" t="s">
        <v>1353</v>
      </c>
      <c r="DK688" s="137">
        <v>43131.594305555554</v>
      </c>
      <c r="DL688" s="136" t="s">
        <v>1353</v>
      </c>
      <c r="DM688" s="137">
        <v>43131.594305555554</v>
      </c>
      <c r="DN688" s="133">
        <v>42412.576412037037</v>
      </c>
      <c r="DO688" s="132" t="s">
        <v>1111</v>
      </c>
      <c r="DP688" s="133">
        <v>42412.576412037037</v>
      </c>
    </row>
    <row r="689" spans="1:120" ht="58" x14ac:dyDescent="0.35">
      <c r="A689" s="135">
        <v>692</v>
      </c>
      <c r="B689" s="136" t="s">
        <v>13815</v>
      </c>
      <c r="C689" s="135">
        <v>238</v>
      </c>
      <c r="D689" s="135" t="b">
        <v>1</v>
      </c>
      <c r="E689" s="136" t="s">
        <v>941</v>
      </c>
      <c r="F689" s="136" t="s">
        <v>3855</v>
      </c>
      <c r="G689" s="136" t="s">
        <v>1037</v>
      </c>
      <c r="H689" s="136" t="s">
        <v>2069</v>
      </c>
      <c r="I689" s="136" t="s">
        <v>15529</v>
      </c>
      <c r="J689" s="136" t="s">
        <v>3854</v>
      </c>
      <c r="K689" s="136" t="s">
        <v>941</v>
      </c>
      <c r="L689" s="136" t="s">
        <v>2069</v>
      </c>
      <c r="M689" s="136" t="s">
        <v>16370</v>
      </c>
      <c r="N689" s="136" t="s">
        <v>16371</v>
      </c>
      <c r="O689" s="136" t="s">
        <v>16372</v>
      </c>
      <c r="P689" s="136" t="s">
        <v>16373</v>
      </c>
      <c r="Q689" s="136" t="s">
        <v>16374</v>
      </c>
      <c r="R689" s="136" t="s">
        <v>948</v>
      </c>
      <c r="S689" s="136" t="s">
        <v>16375</v>
      </c>
      <c r="T689" s="136" t="s">
        <v>16376</v>
      </c>
      <c r="U689" s="136" t="s">
        <v>16377</v>
      </c>
      <c r="V689" s="136" t="s">
        <v>9877</v>
      </c>
      <c r="W689" s="136" t="s">
        <v>9878</v>
      </c>
      <c r="X689" s="136" t="s">
        <v>9879</v>
      </c>
      <c r="Y689" s="136" t="s">
        <v>16378</v>
      </c>
      <c r="Z689" s="136" t="s">
        <v>16379</v>
      </c>
      <c r="AA689" s="136" t="s">
        <v>16380</v>
      </c>
      <c r="AB689" s="136" t="s">
        <v>16381</v>
      </c>
      <c r="AC689" s="136" t="s">
        <v>948</v>
      </c>
      <c r="AD689" s="136" t="s">
        <v>16381</v>
      </c>
      <c r="AE689" s="136" t="s">
        <v>16382</v>
      </c>
      <c r="AF689" s="136" t="s">
        <v>16383</v>
      </c>
      <c r="AG689" s="136" t="s">
        <v>3856</v>
      </c>
      <c r="AH689" s="136" t="s">
        <v>16384</v>
      </c>
      <c r="AI689" s="136" t="s">
        <v>16385</v>
      </c>
      <c r="AJ689" s="136" t="s">
        <v>3199</v>
      </c>
      <c r="AK689" s="136" t="s">
        <v>948</v>
      </c>
      <c r="AL689" s="136" t="s">
        <v>941</v>
      </c>
      <c r="AM689" s="136" t="s">
        <v>16386</v>
      </c>
      <c r="AN689" s="136" t="s">
        <v>941</v>
      </c>
      <c r="AO689" s="136" t="s">
        <v>941</v>
      </c>
      <c r="AP689" s="136" t="s">
        <v>941</v>
      </c>
      <c r="AQ689" s="136" t="s">
        <v>941</v>
      </c>
      <c r="AR689" s="136" t="s">
        <v>941</v>
      </c>
      <c r="AS689" s="136" t="s">
        <v>941</v>
      </c>
      <c r="AT689" s="136" t="s">
        <v>941</v>
      </c>
      <c r="AU689" s="136" t="s">
        <v>941</v>
      </c>
      <c r="AV689" s="136" t="s">
        <v>941</v>
      </c>
      <c r="AW689" s="136" t="s">
        <v>941</v>
      </c>
      <c r="AX689" s="136" t="s">
        <v>941</v>
      </c>
      <c r="AY689" s="136" t="s">
        <v>941</v>
      </c>
      <c r="AZ689" s="136" t="s">
        <v>941</v>
      </c>
      <c r="BA689" s="136" t="s">
        <v>941</v>
      </c>
      <c r="BB689" s="136" t="s">
        <v>941</v>
      </c>
      <c r="BC689" s="136" t="s">
        <v>941</v>
      </c>
      <c r="BD689" s="136" t="s">
        <v>941</v>
      </c>
      <c r="BE689" s="136" t="s">
        <v>941</v>
      </c>
      <c r="BF689" s="136" t="s">
        <v>941</v>
      </c>
      <c r="BG689" s="136" t="s">
        <v>941</v>
      </c>
      <c r="BH689" s="136" t="s">
        <v>941</v>
      </c>
      <c r="BI689" s="136" t="s">
        <v>941</v>
      </c>
      <c r="BJ689" s="136" t="s">
        <v>941</v>
      </c>
      <c r="BK689" s="136" t="s">
        <v>941</v>
      </c>
      <c r="BL689" s="136" t="s">
        <v>941</v>
      </c>
      <c r="BM689" s="136" t="s">
        <v>941</v>
      </c>
      <c r="BN689" s="136" t="s">
        <v>941</v>
      </c>
      <c r="BO689" s="136" t="s">
        <v>941</v>
      </c>
      <c r="BP689" s="136" t="s">
        <v>941</v>
      </c>
      <c r="BQ689" s="136" t="s">
        <v>941</v>
      </c>
      <c r="BR689" s="136" t="s">
        <v>941</v>
      </c>
      <c r="BS689" s="136" t="s">
        <v>941</v>
      </c>
      <c r="BT689" s="136" t="s">
        <v>941</v>
      </c>
      <c r="BU689" s="136" t="s">
        <v>941</v>
      </c>
      <c r="BV689" s="136" t="s">
        <v>941</v>
      </c>
      <c r="BW689" s="136" t="s">
        <v>941</v>
      </c>
      <c r="BX689" s="136" t="s">
        <v>941</v>
      </c>
      <c r="BY689" s="136" t="s">
        <v>941</v>
      </c>
      <c r="BZ689" s="136" t="s">
        <v>941</v>
      </c>
      <c r="CA689" s="136" t="s">
        <v>941</v>
      </c>
      <c r="CB689" s="136" t="s">
        <v>948</v>
      </c>
      <c r="CC689" s="136" t="s">
        <v>948</v>
      </c>
      <c r="CD689" s="136" t="s">
        <v>941</v>
      </c>
      <c r="CE689" s="136" t="s">
        <v>948</v>
      </c>
      <c r="CF689" s="136" t="s">
        <v>941</v>
      </c>
      <c r="CG689" s="136" t="s">
        <v>948</v>
      </c>
      <c r="CH689" s="136" t="s">
        <v>948</v>
      </c>
      <c r="CI689" s="136" t="s">
        <v>941</v>
      </c>
      <c r="CJ689" s="136" t="s">
        <v>941</v>
      </c>
      <c r="CK689" s="136" t="s">
        <v>941</v>
      </c>
      <c r="CL689" s="136" t="s">
        <v>941</v>
      </c>
      <c r="CM689" s="136" t="s">
        <v>941</v>
      </c>
      <c r="CN689" s="136" t="s">
        <v>948</v>
      </c>
      <c r="CO689" s="136" t="s">
        <v>540</v>
      </c>
      <c r="CP689" s="136" t="s">
        <v>948</v>
      </c>
      <c r="CQ689" s="136" t="s">
        <v>941</v>
      </c>
      <c r="CR689" s="136" t="s">
        <v>941</v>
      </c>
      <c r="CS689" s="136" t="s">
        <v>941</v>
      </c>
      <c r="CT689" s="136" t="s">
        <v>941</v>
      </c>
      <c r="CU689" s="136" t="s">
        <v>941</v>
      </c>
      <c r="CV689" s="136" t="s">
        <v>941</v>
      </c>
      <c r="CW689" s="136" t="s">
        <v>941</v>
      </c>
      <c r="CX689" s="136" t="s">
        <v>941</v>
      </c>
      <c r="CY689" s="136" t="s">
        <v>941</v>
      </c>
      <c r="CZ689" s="136" t="s">
        <v>941</v>
      </c>
      <c r="DA689" s="136" t="s">
        <v>941</v>
      </c>
      <c r="DB689" s="136" t="s">
        <v>941</v>
      </c>
      <c r="DC689" s="136" t="s">
        <v>941</v>
      </c>
      <c r="DD689" s="136" t="s">
        <v>941</v>
      </c>
      <c r="DE689" s="136" t="s">
        <v>941</v>
      </c>
      <c r="DF689" s="136" t="s">
        <v>941</v>
      </c>
      <c r="DG689" s="136" t="s">
        <v>941</v>
      </c>
      <c r="DH689" s="136" t="s">
        <v>941</v>
      </c>
      <c r="DI689" s="136" t="s">
        <v>941</v>
      </c>
      <c r="DJ689" s="136" t="s">
        <v>1353</v>
      </c>
      <c r="DK689" s="137">
        <v>43131.609340277777</v>
      </c>
      <c r="DL689" s="136" t="s">
        <v>1353</v>
      </c>
      <c r="DM689" s="137">
        <v>43131.609340277777</v>
      </c>
      <c r="DN689" s="133">
        <v>42412.576435185183</v>
      </c>
      <c r="DO689" s="132" t="s">
        <v>1111</v>
      </c>
      <c r="DP689" s="133">
        <v>42412.576435185183</v>
      </c>
    </row>
    <row r="690" spans="1:120" ht="43.5" x14ac:dyDescent="0.35">
      <c r="A690" s="135">
        <v>693</v>
      </c>
      <c r="B690" s="136" t="s">
        <v>13815</v>
      </c>
      <c r="C690" s="135">
        <v>99</v>
      </c>
      <c r="D690" s="135" t="b">
        <v>1</v>
      </c>
      <c r="E690" s="136" t="s">
        <v>941</v>
      </c>
      <c r="F690" s="136" t="s">
        <v>3633</v>
      </c>
      <c r="G690" s="136" t="s">
        <v>989</v>
      </c>
      <c r="H690" s="136" t="s">
        <v>1478</v>
      </c>
      <c r="I690" s="136" t="s">
        <v>15225</v>
      </c>
      <c r="J690" s="136" t="s">
        <v>3633</v>
      </c>
      <c r="K690" s="136" t="s">
        <v>941</v>
      </c>
      <c r="L690" s="136" t="s">
        <v>1478</v>
      </c>
      <c r="M690" s="136" t="s">
        <v>3634</v>
      </c>
      <c r="N690" s="136" t="s">
        <v>16387</v>
      </c>
      <c r="O690" s="136" t="s">
        <v>16388</v>
      </c>
      <c r="P690" s="136" t="s">
        <v>948</v>
      </c>
      <c r="Q690" s="136" t="s">
        <v>948</v>
      </c>
      <c r="R690" s="136" t="s">
        <v>3635</v>
      </c>
      <c r="S690" s="136" t="s">
        <v>16389</v>
      </c>
      <c r="T690" s="136" t="s">
        <v>16390</v>
      </c>
      <c r="U690" s="136" t="s">
        <v>16391</v>
      </c>
      <c r="V690" s="136" t="s">
        <v>10687</v>
      </c>
      <c r="W690" s="136" t="s">
        <v>3636</v>
      </c>
      <c r="X690" s="136" t="s">
        <v>16392</v>
      </c>
      <c r="Y690" s="136" t="s">
        <v>16393</v>
      </c>
      <c r="Z690" s="136" t="s">
        <v>16394</v>
      </c>
      <c r="AA690" s="136" t="s">
        <v>948</v>
      </c>
      <c r="AB690" s="136" t="s">
        <v>16395</v>
      </c>
      <c r="AC690" s="136" t="s">
        <v>948</v>
      </c>
      <c r="AD690" s="136" t="s">
        <v>16395</v>
      </c>
      <c r="AE690" s="136" t="s">
        <v>16396</v>
      </c>
      <c r="AF690" s="136" t="s">
        <v>16397</v>
      </c>
      <c r="AG690" s="136" t="s">
        <v>1308</v>
      </c>
      <c r="AH690" s="136" t="s">
        <v>16398</v>
      </c>
      <c r="AI690" s="136" t="s">
        <v>3450</v>
      </c>
      <c r="AJ690" s="136" t="s">
        <v>1874</v>
      </c>
      <c r="AK690" s="136" t="s">
        <v>948</v>
      </c>
      <c r="AL690" s="136" t="s">
        <v>604</v>
      </c>
      <c r="AM690" s="136" t="s">
        <v>16399</v>
      </c>
      <c r="AN690" s="136" t="s">
        <v>16389</v>
      </c>
      <c r="AO690" s="136" t="s">
        <v>948</v>
      </c>
      <c r="AP690" s="136" t="s">
        <v>948</v>
      </c>
      <c r="AQ690" s="136" t="s">
        <v>948</v>
      </c>
      <c r="AR690" s="136" t="s">
        <v>16389</v>
      </c>
      <c r="AS690" s="136" t="s">
        <v>16390</v>
      </c>
      <c r="AT690" s="136" t="s">
        <v>16391</v>
      </c>
      <c r="AU690" s="136" t="s">
        <v>941</v>
      </c>
      <c r="AV690" s="136" t="s">
        <v>941</v>
      </c>
      <c r="AW690" s="136" t="s">
        <v>941</v>
      </c>
      <c r="AX690" s="136" t="s">
        <v>16393</v>
      </c>
      <c r="AY690" s="136" t="s">
        <v>16394</v>
      </c>
      <c r="AZ690" s="136" t="s">
        <v>948</v>
      </c>
      <c r="BA690" s="136" t="s">
        <v>16395</v>
      </c>
      <c r="BB690" s="136" t="s">
        <v>948</v>
      </c>
      <c r="BC690" s="136" t="s">
        <v>16395</v>
      </c>
      <c r="BD690" s="136" t="s">
        <v>16396</v>
      </c>
      <c r="BE690" s="136" t="s">
        <v>16397</v>
      </c>
      <c r="BF690" s="136" t="s">
        <v>16398</v>
      </c>
      <c r="BG690" s="136" t="s">
        <v>3450</v>
      </c>
      <c r="BH690" s="136" t="s">
        <v>1874</v>
      </c>
      <c r="BI690" s="136" t="s">
        <v>948</v>
      </c>
      <c r="BJ690" s="136" t="s">
        <v>16399</v>
      </c>
      <c r="BK690" s="136" t="s">
        <v>948</v>
      </c>
      <c r="BL690" s="136" t="s">
        <v>948</v>
      </c>
      <c r="BM690" s="136" t="s">
        <v>941</v>
      </c>
      <c r="BN690" s="136" t="s">
        <v>948</v>
      </c>
      <c r="BO690" s="136" t="s">
        <v>948</v>
      </c>
      <c r="BP690" s="136" t="s">
        <v>948</v>
      </c>
      <c r="BQ690" s="136" t="s">
        <v>948</v>
      </c>
      <c r="BR690" s="136" t="s">
        <v>948</v>
      </c>
      <c r="BS690" s="136" t="s">
        <v>948</v>
      </c>
      <c r="BT690" s="136" t="s">
        <v>948</v>
      </c>
      <c r="BU690" s="136" t="s">
        <v>948</v>
      </c>
      <c r="BV690" s="136" t="s">
        <v>948</v>
      </c>
      <c r="BW690" s="136" t="s">
        <v>948</v>
      </c>
      <c r="BX690" s="136" t="s">
        <v>948</v>
      </c>
      <c r="BY690" s="136" t="s">
        <v>948</v>
      </c>
      <c r="BZ690" s="136" t="s">
        <v>948</v>
      </c>
      <c r="CA690" s="136" t="s">
        <v>948</v>
      </c>
      <c r="CB690" s="136" t="s">
        <v>948</v>
      </c>
      <c r="CC690" s="136" t="s">
        <v>948</v>
      </c>
      <c r="CD690" s="136" t="s">
        <v>948</v>
      </c>
      <c r="CE690" s="136" t="s">
        <v>948</v>
      </c>
      <c r="CF690" s="136" t="s">
        <v>948</v>
      </c>
      <c r="CG690" s="136" t="s">
        <v>948</v>
      </c>
      <c r="CH690" s="136" t="s">
        <v>948</v>
      </c>
      <c r="CI690" s="136" t="s">
        <v>941</v>
      </c>
      <c r="CJ690" s="136" t="s">
        <v>948</v>
      </c>
      <c r="CK690" s="136" t="s">
        <v>948</v>
      </c>
      <c r="CL690" s="136" t="s">
        <v>948</v>
      </c>
      <c r="CM690" s="136" t="s">
        <v>948</v>
      </c>
      <c r="CN690" s="136" t="s">
        <v>948</v>
      </c>
      <c r="CO690" s="136" t="s">
        <v>948</v>
      </c>
      <c r="CP690" s="136" t="s">
        <v>948</v>
      </c>
      <c r="CQ690" s="136" t="s">
        <v>948</v>
      </c>
      <c r="CR690" s="136" t="s">
        <v>941</v>
      </c>
      <c r="CS690" s="136" t="s">
        <v>16400</v>
      </c>
      <c r="CT690" s="136" t="s">
        <v>16400</v>
      </c>
      <c r="CU690" s="136" t="s">
        <v>941</v>
      </c>
      <c r="CV690" s="136" t="s">
        <v>941</v>
      </c>
      <c r="CW690" s="136" t="s">
        <v>941</v>
      </c>
      <c r="CX690" s="136" t="s">
        <v>941</v>
      </c>
      <c r="CY690" s="136" t="s">
        <v>941</v>
      </c>
      <c r="CZ690" s="136" t="s">
        <v>941</v>
      </c>
      <c r="DA690" s="136" t="s">
        <v>941</v>
      </c>
      <c r="DB690" s="136" t="s">
        <v>941</v>
      </c>
      <c r="DC690" s="136" t="s">
        <v>941</v>
      </c>
      <c r="DD690" s="136" t="s">
        <v>941</v>
      </c>
      <c r="DE690" s="136" t="s">
        <v>941</v>
      </c>
      <c r="DF690" s="136" t="s">
        <v>941</v>
      </c>
      <c r="DG690" s="136" t="s">
        <v>941</v>
      </c>
      <c r="DH690" s="136" t="s">
        <v>941</v>
      </c>
      <c r="DI690" s="136" t="s">
        <v>941</v>
      </c>
      <c r="DJ690" s="136" t="s">
        <v>1353</v>
      </c>
      <c r="DK690" s="137">
        <v>43131.627465277779</v>
      </c>
      <c r="DL690" s="136" t="s">
        <v>1353</v>
      </c>
      <c r="DM690" s="137">
        <v>43131.627465277779</v>
      </c>
      <c r="DN690" s="133">
        <v>42412.576458333337</v>
      </c>
      <c r="DO690" s="132" t="s">
        <v>1111</v>
      </c>
      <c r="DP690" s="133">
        <v>42412.576458333337</v>
      </c>
    </row>
    <row r="691" spans="1:120" ht="43.5" x14ac:dyDescent="0.35">
      <c r="A691" s="135">
        <v>694</v>
      </c>
      <c r="B691" s="136" t="s">
        <v>13815</v>
      </c>
      <c r="C691" s="135">
        <v>211</v>
      </c>
      <c r="D691" s="135" t="b">
        <v>1</v>
      </c>
      <c r="E691" s="136" t="s">
        <v>941</v>
      </c>
      <c r="F691" s="136" t="s">
        <v>5929</v>
      </c>
      <c r="G691" s="136" t="s">
        <v>989</v>
      </c>
      <c r="H691" s="136" t="s">
        <v>2723</v>
      </c>
      <c r="I691" s="136" t="s">
        <v>16237</v>
      </c>
      <c r="J691" s="136" t="s">
        <v>3561</v>
      </c>
      <c r="K691" s="136" t="s">
        <v>941</v>
      </c>
      <c r="L691" s="136" t="s">
        <v>2723</v>
      </c>
      <c r="M691" s="136" t="s">
        <v>941</v>
      </c>
      <c r="N691" s="136" t="s">
        <v>16401</v>
      </c>
      <c r="O691" s="136" t="s">
        <v>16402</v>
      </c>
      <c r="P691" s="136" t="s">
        <v>16403</v>
      </c>
      <c r="Q691" s="136" t="s">
        <v>948</v>
      </c>
      <c r="R691" s="136" t="s">
        <v>948</v>
      </c>
      <c r="S691" s="136" t="s">
        <v>16404</v>
      </c>
      <c r="T691" s="136" t="s">
        <v>16405</v>
      </c>
      <c r="U691" s="136" t="s">
        <v>16406</v>
      </c>
      <c r="V691" s="136" t="s">
        <v>16407</v>
      </c>
      <c r="W691" s="136" t="s">
        <v>16408</v>
      </c>
      <c r="X691" s="136" t="s">
        <v>16409</v>
      </c>
      <c r="Y691" s="136" t="s">
        <v>16410</v>
      </c>
      <c r="Z691" s="136" t="s">
        <v>16411</v>
      </c>
      <c r="AA691" s="136" t="s">
        <v>16412</v>
      </c>
      <c r="AB691" s="136" t="s">
        <v>16413</v>
      </c>
      <c r="AC691" s="136" t="s">
        <v>16414</v>
      </c>
      <c r="AD691" s="136" t="s">
        <v>16415</v>
      </c>
      <c r="AE691" s="136" t="s">
        <v>16416</v>
      </c>
      <c r="AF691" s="136" t="s">
        <v>16417</v>
      </c>
      <c r="AG691" s="136" t="s">
        <v>3562</v>
      </c>
      <c r="AH691" s="136" t="s">
        <v>16418</v>
      </c>
      <c r="AI691" s="136" t="s">
        <v>948</v>
      </c>
      <c r="AJ691" s="136" t="s">
        <v>16419</v>
      </c>
      <c r="AK691" s="136" t="s">
        <v>948</v>
      </c>
      <c r="AL691" s="136" t="s">
        <v>941</v>
      </c>
      <c r="AM691" s="136" t="s">
        <v>16420</v>
      </c>
      <c r="AN691" s="136" t="s">
        <v>941</v>
      </c>
      <c r="AO691" s="136" t="s">
        <v>941</v>
      </c>
      <c r="AP691" s="136" t="s">
        <v>941</v>
      </c>
      <c r="AQ691" s="136" t="s">
        <v>941</v>
      </c>
      <c r="AR691" s="136" t="s">
        <v>941</v>
      </c>
      <c r="AS691" s="136" t="s">
        <v>941</v>
      </c>
      <c r="AT691" s="136" t="s">
        <v>941</v>
      </c>
      <c r="AU691" s="136" t="s">
        <v>941</v>
      </c>
      <c r="AV691" s="136" t="s">
        <v>941</v>
      </c>
      <c r="AW691" s="136" t="s">
        <v>941</v>
      </c>
      <c r="AX691" s="136" t="s">
        <v>941</v>
      </c>
      <c r="AY691" s="136" t="s">
        <v>941</v>
      </c>
      <c r="AZ691" s="136" t="s">
        <v>941</v>
      </c>
      <c r="BA691" s="136" t="s">
        <v>941</v>
      </c>
      <c r="BB691" s="136" t="s">
        <v>941</v>
      </c>
      <c r="BC691" s="136" t="s">
        <v>941</v>
      </c>
      <c r="BD691" s="136" t="s">
        <v>941</v>
      </c>
      <c r="BE691" s="136" t="s">
        <v>941</v>
      </c>
      <c r="BF691" s="136" t="s">
        <v>941</v>
      </c>
      <c r="BG691" s="136" t="s">
        <v>941</v>
      </c>
      <c r="BH691" s="136" t="s">
        <v>941</v>
      </c>
      <c r="BI691" s="136" t="s">
        <v>941</v>
      </c>
      <c r="BJ691" s="136" t="s">
        <v>941</v>
      </c>
      <c r="BK691" s="136" t="s">
        <v>1294</v>
      </c>
      <c r="BL691" s="136" t="s">
        <v>941</v>
      </c>
      <c r="BM691" s="136" t="s">
        <v>941</v>
      </c>
      <c r="BN691" s="136" t="s">
        <v>941</v>
      </c>
      <c r="BO691" s="136" t="s">
        <v>941</v>
      </c>
      <c r="BP691" s="136" t="s">
        <v>941</v>
      </c>
      <c r="BQ691" s="136" t="s">
        <v>941</v>
      </c>
      <c r="BR691" s="136" t="s">
        <v>941</v>
      </c>
      <c r="BS691" s="136" t="s">
        <v>941</v>
      </c>
      <c r="BT691" s="136" t="s">
        <v>941</v>
      </c>
      <c r="BU691" s="136" t="s">
        <v>941</v>
      </c>
      <c r="BV691" s="136" t="s">
        <v>941</v>
      </c>
      <c r="BW691" s="136" t="s">
        <v>941</v>
      </c>
      <c r="BX691" s="136" t="s">
        <v>941</v>
      </c>
      <c r="BY691" s="136" t="s">
        <v>941</v>
      </c>
      <c r="BZ691" s="136" t="s">
        <v>941</v>
      </c>
      <c r="CA691" s="136" t="s">
        <v>941</v>
      </c>
      <c r="CB691" s="136" t="s">
        <v>1294</v>
      </c>
      <c r="CC691" s="136" t="s">
        <v>956</v>
      </c>
      <c r="CD691" s="136" t="s">
        <v>14135</v>
      </c>
      <c r="CE691" s="136" t="s">
        <v>2731</v>
      </c>
      <c r="CF691" s="136" t="s">
        <v>16421</v>
      </c>
      <c r="CG691" s="136" t="s">
        <v>16422</v>
      </c>
      <c r="CH691" s="136" t="s">
        <v>948</v>
      </c>
      <c r="CI691" s="136" t="s">
        <v>941</v>
      </c>
      <c r="CJ691" s="136" t="s">
        <v>941</v>
      </c>
      <c r="CK691" s="136" t="s">
        <v>941</v>
      </c>
      <c r="CL691" s="136" t="s">
        <v>941</v>
      </c>
      <c r="CM691" s="136" t="s">
        <v>941</v>
      </c>
      <c r="CN691" s="136" t="s">
        <v>948</v>
      </c>
      <c r="CO691" s="136" t="s">
        <v>540</v>
      </c>
      <c r="CP691" s="136" t="s">
        <v>948</v>
      </c>
      <c r="CQ691" s="136" t="s">
        <v>941</v>
      </c>
      <c r="CR691" s="136" t="s">
        <v>941</v>
      </c>
      <c r="CS691" s="136" t="s">
        <v>941</v>
      </c>
      <c r="CT691" s="136" t="s">
        <v>941</v>
      </c>
      <c r="CU691" s="136" t="s">
        <v>941</v>
      </c>
      <c r="CV691" s="136" t="s">
        <v>941</v>
      </c>
      <c r="CW691" s="136" t="s">
        <v>941</v>
      </c>
      <c r="CX691" s="136" t="s">
        <v>941</v>
      </c>
      <c r="CY691" s="136" t="s">
        <v>941</v>
      </c>
      <c r="CZ691" s="136" t="s">
        <v>941</v>
      </c>
      <c r="DA691" s="136" t="s">
        <v>941</v>
      </c>
      <c r="DB691" s="136" t="s">
        <v>941</v>
      </c>
      <c r="DC691" s="136" t="s">
        <v>941</v>
      </c>
      <c r="DD691" s="136" t="s">
        <v>941</v>
      </c>
      <c r="DE691" s="136" t="s">
        <v>941</v>
      </c>
      <c r="DF691" s="136" t="s">
        <v>941</v>
      </c>
      <c r="DG691" s="136" t="s">
        <v>941</v>
      </c>
      <c r="DH691" s="136" t="s">
        <v>941</v>
      </c>
      <c r="DI691" s="136" t="s">
        <v>941</v>
      </c>
      <c r="DJ691" s="136" t="s">
        <v>1692</v>
      </c>
      <c r="DK691" s="137">
        <v>43131.653217592589</v>
      </c>
      <c r="DL691" s="136" t="s">
        <v>1692</v>
      </c>
      <c r="DM691" s="137">
        <v>43131.653217592589</v>
      </c>
      <c r="DN691" s="133">
        <v>42412.576469907406</v>
      </c>
      <c r="DO691" s="132" t="s">
        <v>1111</v>
      </c>
      <c r="DP691" s="133">
        <v>42412.576469907406</v>
      </c>
    </row>
    <row r="692" spans="1:120" ht="58" x14ac:dyDescent="0.35">
      <c r="A692" s="135">
        <v>695</v>
      </c>
      <c r="B692" s="136" t="s">
        <v>13815</v>
      </c>
      <c r="C692" s="135">
        <v>82</v>
      </c>
      <c r="D692" s="135" t="b">
        <v>1</v>
      </c>
      <c r="E692" s="136" t="s">
        <v>941</v>
      </c>
      <c r="F692" s="136" t="s">
        <v>2773</v>
      </c>
      <c r="G692" s="136" t="s">
        <v>1148</v>
      </c>
      <c r="H692" s="136" t="s">
        <v>2774</v>
      </c>
      <c r="I692" s="136" t="s">
        <v>15939</v>
      </c>
      <c r="J692" s="136" t="s">
        <v>2775</v>
      </c>
      <c r="K692" s="136" t="s">
        <v>941</v>
      </c>
      <c r="L692" s="136" t="s">
        <v>2774</v>
      </c>
      <c r="M692" s="136" t="s">
        <v>2776</v>
      </c>
      <c r="N692" s="136" t="s">
        <v>2777</v>
      </c>
      <c r="O692" s="136" t="s">
        <v>16423</v>
      </c>
      <c r="P692" s="136" t="s">
        <v>16424</v>
      </c>
      <c r="Q692" s="136" t="s">
        <v>16425</v>
      </c>
      <c r="R692" s="136" t="s">
        <v>948</v>
      </c>
      <c r="S692" s="136" t="s">
        <v>16426</v>
      </c>
      <c r="T692" s="136" t="s">
        <v>16427</v>
      </c>
      <c r="U692" s="136" t="s">
        <v>16428</v>
      </c>
      <c r="V692" s="136" t="s">
        <v>7201</v>
      </c>
      <c r="W692" s="136" t="s">
        <v>7202</v>
      </c>
      <c r="X692" s="136" t="s">
        <v>7203</v>
      </c>
      <c r="Y692" s="136" t="s">
        <v>16429</v>
      </c>
      <c r="Z692" s="136" t="s">
        <v>16430</v>
      </c>
      <c r="AA692" s="136" t="s">
        <v>948</v>
      </c>
      <c r="AB692" s="136" t="s">
        <v>16431</v>
      </c>
      <c r="AC692" s="136" t="s">
        <v>948</v>
      </c>
      <c r="AD692" s="136" t="s">
        <v>16431</v>
      </c>
      <c r="AE692" s="136" t="s">
        <v>16432</v>
      </c>
      <c r="AF692" s="136" t="s">
        <v>16433</v>
      </c>
      <c r="AG692" s="136" t="s">
        <v>16434</v>
      </c>
      <c r="AH692" s="136" t="s">
        <v>16435</v>
      </c>
      <c r="AI692" s="136" t="s">
        <v>2062</v>
      </c>
      <c r="AJ692" s="136" t="s">
        <v>948</v>
      </c>
      <c r="AK692" s="136" t="s">
        <v>3874</v>
      </c>
      <c r="AL692" s="136" t="s">
        <v>941</v>
      </c>
      <c r="AM692" s="136" t="s">
        <v>16436</v>
      </c>
      <c r="AN692" s="136" t="s">
        <v>941</v>
      </c>
      <c r="AO692" s="136" t="s">
        <v>941</v>
      </c>
      <c r="AP692" s="136" t="s">
        <v>941</v>
      </c>
      <c r="AQ692" s="136" t="s">
        <v>941</v>
      </c>
      <c r="AR692" s="136" t="s">
        <v>941</v>
      </c>
      <c r="AS692" s="136" t="s">
        <v>941</v>
      </c>
      <c r="AT692" s="136" t="s">
        <v>941</v>
      </c>
      <c r="AU692" s="136" t="s">
        <v>941</v>
      </c>
      <c r="AV692" s="136" t="s">
        <v>941</v>
      </c>
      <c r="AW692" s="136" t="s">
        <v>941</v>
      </c>
      <c r="AX692" s="136" t="s">
        <v>941</v>
      </c>
      <c r="AY692" s="136" t="s">
        <v>941</v>
      </c>
      <c r="AZ692" s="136" t="s">
        <v>941</v>
      </c>
      <c r="BA692" s="136" t="s">
        <v>941</v>
      </c>
      <c r="BB692" s="136" t="s">
        <v>941</v>
      </c>
      <c r="BC692" s="136" t="s">
        <v>941</v>
      </c>
      <c r="BD692" s="136" t="s">
        <v>941</v>
      </c>
      <c r="BE692" s="136" t="s">
        <v>941</v>
      </c>
      <c r="BF692" s="136" t="s">
        <v>941</v>
      </c>
      <c r="BG692" s="136" t="s">
        <v>941</v>
      </c>
      <c r="BH692" s="136" t="s">
        <v>941</v>
      </c>
      <c r="BI692" s="136" t="s">
        <v>941</v>
      </c>
      <c r="BJ692" s="136" t="s">
        <v>941</v>
      </c>
      <c r="BK692" s="136" t="s">
        <v>1310</v>
      </c>
      <c r="BL692" s="136" t="s">
        <v>948</v>
      </c>
      <c r="BM692" s="136" t="s">
        <v>941</v>
      </c>
      <c r="BN692" s="136" t="s">
        <v>948</v>
      </c>
      <c r="BO692" s="136" t="s">
        <v>948</v>
      </c>
      <c r="BP692" s="136" t="s">
        <v>948</v>
      </c>
      <c r="BQ692" s="136" t="s">
        <v>948</v>
      </c>
      <c r="BR692" s="136" t="s">
        <v>3961</v>
      </c>
      <c r="BS692" s="136" t="s">
        <v>1138</v>
      </c>
      <c r="BT692" s="136" t="s">
        <v>941</v>
      </c>
      <c r="BU692" s="136" t="s">
        <v>941</v>
      </c>
      <c r="BV692" s="136" t="s">
        <v>941</v>
      </c>
      <c r="BW692" s="136" t="s">
        <v>941</v>
      </c>
      <c r="BX692" s="136" t="s">
        <v>941</v>
      </c>
      <c r="BY692" s="136" t="s">
        <v>941</v>
      </c>
      <c r="BZ692" s="136" t="s">
        <v>941</v>
      </c>
      <c r="CA692" s="136" t="s">
        <v>941</v>
      </c>
      <c r="CB692" s="136" t="s">
        <v>1603</v>
      </c>
      <c r="CC692" s="136" t="s">
        <v>956</v>
      </c>
      <c r="CD692" s="136" t="s">
        <v>16437</v>
      </c>
      <c r="CE692" s="136" t="s">
        <v>948</v>
      </c>
      <c r="CF692" s="136" t="s">
        <v>941</v>
      </c>
      <c r="CG692" s="136" t="s">
        <v>16437</v>
      </c>
      <c r="CH692" s="136" t="s">
        <v>948</v>
      </c>
      <c r="CI692" s="136" t="s">
        <v>941</v>
      </c>
      <c r="CJ692" s="136" t="s">
        <v>941</v>
      </c>
      <c r="CK692" s="136" t="s">
        <v>941</v>
      </c>
      <c r="CL692" s="136" t="s">
        <v>941</v>
      </c>
      <c r="CM692" s="136" t="s">
        <v>941</v>
      </c>
      <c r="CN692" s="136" t="s">
        <v>948</v>
      </c>
      <c r="CO692" s="136" t="s">
        <v>540</v>
      </c>
      <c r="CP692" s="136" t="s">
        <v>948</v>
      </c>
      <c r="CQ692" s="136" t="s">
        <v>941</v>
      </c>
      <c r="CR692" s="136" t="s">
        <v>941</v>
      </c>
      <c r="CS692" s="136" t="s">
        <v>941</v>
      </c>
      <c r="CT692" s="136" t="s">
        <v>941</v>
      </c>
      <c r="CU692" s="136" t="s">
        <v>941</v>
      </c>
      <c r="CV692" s="136" t="s">
        <v>941</v>
      </c>
      <c r="CW692" s="136" t="s">
        <v>941</v>
      </c>
      <c r="CX692" s="136" t="s">
        <v>941</v>
      </c>
      <c r="CY692" s="136" t="s">
        <v>941</v>
      </c>
      <c r="CZ692" s="136" t="s">
        <v>941</v>
      </c>
      <c r="DA692" s="136" t="s">
        <v>941</v>
      </c>
      <c r="DB692" s="136" t="s">
        <v>941</v>
      </c>
      <c r="DC692" s="136" t="s">
        <v>941</v>
      </c>
      <c r="DD692" s="136" t="s">
        <v>941</v>
      </c>
      <c r="DE692" s="136" t="s">
        <v>941</v>
      </c>
      <c r="DF692" s="136" t="s">
        <v>941</v>
      </c>
      <c r="DG692" s="136" t="s">
        <v>941</v>
      </c>
      <c r="DH692" s="136" t="s">
        <v>941</v>
      </c>
      <c r="DI692" s="136" t="s">
        <v>941</v>
      </c>
      <c r="DJ692" s="136" t="s">
        <v>1353</v>
      </c>
      <c r="DK692" s="137">
        <v>43131.654398148145</v>
      </c>
      <c r="DL692" s="136" t="s">
        <v>1353</v>
      </c>
      <c r="DM692" s="137">
        <v>43131.654398148145</v>
      </c>
      <c r="DN692" s="133">
        <v>42412.576493055552</v>
      </c>
      <c r="DO692" s="132" t="s">
        <v>1111</v>
      </c>
      <c r="DP692" s="133">
        <v>42412.576493055552</v>
      </c>
    </row>
    <row r="693" spans="1:120" ht="58" x14ac:dyDescent="0.35">
      <c r="A693" s="135">
        <v>696</v>
      </c>
      <c r="B693" s="136" t="s">
        <v>13815</v>
      </c>
      <c r="C693" s="135">
        <v>657</v>
      </c>
      <c r="D693" s="135" t="b">
        <v>1</v>
      </c>
      <c r="E693" s="136" t="s">
        <v>941</v>
      </c>
      <c r="F693" s="136" t="s">
        <v>6926</v>
      </c>
      <c r="G693" s="136" t="s">
        <v>1135</v>
      </c>
      <c r="H693" s="136" t="s">
        <v>2365</v>
      </c>
      <c r="I693" s="136" t="s">
        <v>16237</v>
      </c>
      <c r="J693" s="136" t="s">
        <v>2366</v>
      </c>
      <c r="K693" s="136" t="s">
        <v>941</v>
      </c>
      <c r="L693" s="136" t="s">
        <v>2365</v>
      </c>
      <c r="M693" s="136" t="s">
        <v>2367</v>
      </c>
      <c r="N693" s="136" t="s">
        <v>2368</v>
      </c>
      <c r="O693" s="136" t="s">
        <v>16438</v>
      </c>
      <c r="P693" s="136" t="s">
        <v>16439</v>
      </c>
      <c r="Q693" s="136" t="s">
        <v>948</v>
      </c>
      <c r="R693" s="136" t="s">
        <v>16440</v>
      </c>
      <c r="S693" s="136" t="s">
        <v>16441</v>
      </c>
      <c r="T693" s="136" t="s">
        <v>16442</v>
      </c>
      <c r="U693" s="136" t="s">
        <v>16443</v>
      </c>
      <c r="V693" s="136" t="s">
        <v>16444</v>
      </c>
      <c r="W693" s="136" t="s">
        <v>16445</v>
      </c>
      <c r="X693" s="136" t="s">
        <v>16446</v>
      </c>
      <c r="Y693" s="136" t="s">
        <v>16447</v>
      </c>
      <c r="Z693" s="136" t="s">
        <v>16448</v>
      </c>
      <c r="AA693" s="136" t="s">
        <v>948</v>
      </c>
      <c r="AB693" s="136" t="s">
        <v>16449</v>
      </c>
      <c r="AC693" s="136" t="s">
        <v>948</v>
      </c>
      <c r="AD693" s="136" t="s">
        <v>16449</v>
      </c>
      <c r="AE693" s="136" t="s">
        <v>16450</v>
      </c>
      <c r="AF693" s="136" t="s">
        <v>16451</v>
      </c>
      <c r="AG693" s="136" t="s">
        <v>1039</v>
      </c>
      <c r="AH693" s="136" t="s">
        <v>16452</v>
      </c>
      <c r="AI693" s="136" t="s">
        <v>1615</v>
      </c>
      <c r="AJ693" s="136" t="s">
        <v>1213</v>
      </c>
      <c r="AK693" s="136" t="s">
        <v>948</v>
      </c>
      <c r="AL693" s="136" t="s">
        <v>604</v>
      </c>
      <c r="AM693" s="136" t="s">
        <v>16453</v>
      </c>
      <c r="AN693" s="136" t="s">
        <v>941</v>
      </c>
      <c r="AO693" s="136" t="s">
        <v>941</v>
      </c>
      <c r="AP693" s="136" t="s">
        <v>941</v>
      </c>
      <c r="AQ693" s="136" t="s">
        <v>941</v>
      </c>
      <c r="AR693" s="136" t="s">
        <v>941</v>
      </c>
      <c r="AS693" s="136" t="s">
        <v>941</v>
      </c>
      <c r="AT693" s="136" t="s">
        <v>941</v>
      </c>
      <c r="AU693" s="136" t="s">
        <v>941</v>
      </c>
      <c r="AV693" s="136" t="s">
        <v>941</v>
      </c>
      <c r="AW693" s="136" t="s">
        <v>941</v>
      </c>
      <c r="AX693" s="136" t="s">
        <v>941</v>
      </c>
      <c r="AY693" s="136" t="s">
        <v>941</v>
      </c>
      <c r="AZ693" s="136" t="s">
        <v>941</v>
      </c>
      <c r="BA693" s="136" t="s">
        <v>941</v>
      </c>
      <c r="BB693" s="136" t="s">
        <v>941</v>
      </c>
      <c r="BC693" s="136" t="s">
        <v>941</v>
      </c>
      <c r="BD693" s="136" t="s">
        <v>941</v>
      </c>
      <c r="BE693" s="136" t="s">
        <v>941</v>
      </c>
      <c r="BF693" s="136" t="s">
        <v>941</v>
      </c>
      <c r="BG693" s="136" t="s">
        <v>941</v>
      </c>
      <c r="BH693" s="136" t="s">
        <v>941</v>
      </c>
      <c r="BI693" s="136" t="s">
        <v>941</v>
      </c>
      <c r="BJ693" s="136" t="s">
        <v>941</v>
      </c>
      <c r="BK693" s="136" t="s">
        <v>941</v>
      </c>
      <c r="BL693" s="136" t="s">
        <v>941</v>
      </c>
      <c r="BM693" s="136" t="s">
        <v>941</v>
      </c>
      <c r="BN693" s="136" t="s">
        <v>941</v>
      </c>
      <c r="BO693" s="136" t="s">
        <v>941</v>
      </c>
      <c r="BP693" s="136" t="s">
        <v>941</v>
      </c>
      <c r="BQ693" s="136" t="s">
        <v>941</v>
      </c>
      <c r="BR693" s="136" t="s">
        <v>941</v>
      </c>
      <c r="BS693" s="136" t="s">
        <v>941</v>
      </c>
      <c r="BT693" s="136" t="s">
        <v>941</v>
      </c>
      <c r="BU693" s="136" t="s">
        <v>941</v>
      </c>
      <c r="BV693" s="136" t="s">
        <v>941</v>
      </c>
      <c r="BW693" s="136" t="s">
        <v>941</v>
      </c>
      <c r="BX693" s="136" t="s">
        <v>941</v>
      </c>
      <c r="BY693" s="136" t="s">
        <v>941</v>
      </c>
      <c r="BZ693" s="136" t="s">
        <v>941</v>
      </c>
      <c r="CA693" s="136" t="s">
        <v>941</v>
      </c>
      <c r="CB693" s="136" t="s">
        <v>948</v>
      </c>
      <c r="CC693" s="136" t="s">
        <v>948</v>
      </c>
      <c r="CD693" s="136" t="s">
        <v>941</v>
      </c>
      <c r="CE693" s="136" t="s">
        <v>948</v>
      </c>
      <c r="CF693" s="136" t="s">
        <v>941</v>
      </c>
      <c r="CG693" s="136" t="s">
        <v>948</v>
      </c>
      <c r="CH693" s="136" t="s">
        <v>948</v>
      </c>
      <c r="CI693" s="136" t="s">
        <v>941</v>
      </c>
      <c r="CJ693" s="136" t="s">
        <v>941</v>
      </c>
      <c r="CK693" s="136" t="s">
        <v>941</v>
      </c>
      <c r="CL693" s="136" t="s">
        <v>941</v>
      </c>
      <c r="CM693" s="136" t="s">
        <v>941</v>
      </c>
      <c r="CN693" s="136" t="s">
        <v>948</v>
      </c>
      <c r="CO693" s="136" t="s">
        <v>540</v>
      </c>
      <c r="CP693" s="136" t="s">
        <v>948</v>
      </c>
      <c r="CQ693" s="136" t="s">
        <v>941</v>
      </c>
      <c r="CR693" s="136" t="s">
        <v>941</v>
      </c>
      <c r="CS693" s="136" t="s">
        <v>941</v>
      </c>
      <c r="CT693" s="136" t="s">
        <v>941</v>
      </c>
      <c r="CU693" s="136" t="s">
        <v>941</v>
      </c>
      <c r="CV693" s="136" t="s">
        <v>941</v>
      </c>
      <c r="CW693" s="136" t="s">
        <v>941</v>
      </c>
      <c r="CX693" s="136" t="s">
        <v>941</v>
      </c>
      <c r="CY693" s="136" t="s">
        <v>941</v>
      </c>
      <c r="CZ693" s="136" t="s">
        <v>941</v>
      </c>
      <c r="DA693" s="136" t="s">
        <v>941</v>
      </c>
      <c r="DB693" s="136" t="s">
        <v>941</v>
      </c>
      <c r="DC693" s="136" t="s">
        <v>941</v>
      </c>
      <c r="DD693" s="136" t="s">
        <v>941</v>
      </c>
      <c r="DE693" s="136" t="s">
        <v>941</v>
      </c>
      <c r="DF693" s="136" t="s">
        <v>941</v>
      </c>
      <c r="DG693" s="136" t="s">
        <v>941</v>
      </c>
      <c r="DH693" s="136" t="s">
        <v>941</v>
      </c>
      <c r="DI693" s="136" t="s">
        <v>941</v>
      </c>
      <c r="DJ693" s="136" t="s">
        <v>1692</v>
      </c>
      <c r="DK693" s="137">
        <v>43131.65587962963</v>
      </c>
      <c r="DL693" s="136" t="s">
        <v>1692</v>
      </c>
      <c r="DM693" s="137">
        <v>43131.65587962963</v>
      </c>
      <c r="DN693" s="133">
        <v>42412.576504629629</v>
      </c>
      <c r="DO693" s="132" t="s">
        <v>1111</v>
      </c>
      <c r="DP693" s="133">
        <v>42412.576504629629</v>
      </c>
    </row>
    <row r="694" spans="1:120" ht="58" x14ac:dyDescent="0.35">
      <c r="A694" s="135">
        <v>697</v>
      </c>
      <c r="B694" s="136" t="s">
        <v>13815</v>
      </c>
      <c r="C694" s="135">
        <v>56</v>
      </c>
      <c r="D694" s="135" t="b">
        <v>1</v>
      </c>
      <c r="E694" s="136" t="s">
        <v>941</v>
      </c>
      <c r="F694" s="136" t="s">
        <v>1188</v>
      </c>
      <c r="G694" s="136" t="s">
        <v>1243</v>
      </c>
      <c r="H694" s="136" t="s">
        <v>1189</v>
      </c>
      <c r="I694" s="136" t="s">
        <v>14675</v>
      </c>
      <c r="J694" s="136" t="s">
        <v>1188</v>
      </c>
      <c r="K694" s="136" t="s">
        <v>941</v>
      </c>
      <c r="L694" s="136" t="s">
        <v>1189</v>
      </c>
      <c r="M694" s="136" t="s">
        <v>1190</v>
      </c>
      <c r="N694" s="136" t="s">
        <v>4453</v>
      </c>
      <c r="O694" s="136" t="s">
        <v>16454</v>
      </c>
      <c r="P694" s="136" t="s">
        <v>16455</v>
      </c>
      <c r="Q694" s="136" t="s">
        <v>16456</v>
      </c>
      <c r="R694" s="136" t="s">
        <v>948</v>
      </c>
      <c r="S694" s="136" t="s">
        <v>16457</v>
      </c>
      <c r="T694" s="136" t="s">
        <v>16458</v>
      </c>
      <c r="U694" s="136" t="s">
        <v>16459</v>
      </c>
      <c r="V694" s="136" t="s">
        <v>948</v>
      </c>
      <c r="W694" s="136" t="s">
        <v>948</v>
      </c>
      <c r="X694" s="136" t="s">
        <v>948</v>
      </c>
      <c r="Y694" s="136" t="s">
        <v>16460</v>
      </c>
      <c r="Z694" s="136" t="s">
        <v>16461</v>
      </c>
      <c r="AA694" s="136" t="s">
        <v>948</v>
      </c>
      <c r="AB694" s="136" t="s">
        <v>16462</v>
      </c>
      <c r="AC694" s="136" t="s">
        <v>16463</v>
      </c>
      <c r="AD694" s="136" t="s">
        <v>16464</v>
      </c>
      <c r="AE694" s="136" t="s">
        <v>16465</v>
      </c>
      <c r="AF694" s="136" t="s">
        <v>16466</v>
      </c>
      <c r="AG694" s="136" t="s">
        <v>3076</v>
      </c>
      <c r="AH694" s="136" t="s">
        <v>16467</v>
      </c>
      <c r="AI694" s="136" t="s">
        <v>1394</v>
      </c>
      <c r="AJ694" s="136" t="s">
        <v>3696</v>
      </c>
      <c r="AK694" s="136" t="s">
        <v>1023</v>
      </c>
      <c r="AL694" s="136" t="s">
        <v>941</v>
      </c>
      <c r="AM694" s="136" t="s">
        <v>16468</v>
      </c>
      <c r="AN694" s="136" t="s">
        <v>941</v>
      </c>
      <c r="AO694" s="136" t="s">
        <v>941</v>
      </c>
      <c r="AP694" s="136" t="s">
        <v>941</v>
      </c>
      <c r="AQ694" s="136" t="s">
        <v>941</v>
      </c>
      <c r="AR694" s="136" t="s">
        <v>941</v>
      </c>
      <c r="AS694" s="136" t="s">
        <v>941</v>
      </c>
      <c r="AT694" s="136" t="s">
        <v>941</v>
      </c>
      <c r="AU694" s="136" t="s">
        <v>941</v>
      </c>
      <c r="AV694" s="136" t="s">
        <v>941</v>
      </c>
      <c r="AW694" s="136" t="s">
        <v>941</v>
      </c>
      <c r="AX694" s="136" t="s">
        <v>941</v>
      </c>
      <c r="AY694" s="136" t="s">
        <v>941</v>
      </c>
      <c r="AZ694" s="136" t="s">
        <v>941</v>
      </c>
      <c r="BA694" s="136" t="s">
        <v>941</v>
      </c>
      <c r="BB694" s="136" t="s">
        <v>941</v>
      </c>
      <c r="BC694" s="136" t="s">
        <v>941</v>
      </c>
      <c r="BD694" s="136" t="s">
        <v>941</v>
      </c>
      <c r="BE694" s="136" t="s">
        <v>941</v>
      </c>
      <c r="BF694" s="136" t="s">
        <v>941</v>
      </c>
      <c r="BG694" s="136" t="s">
        <v>941</v>
      </c>
      <c r="BH694" s="136" t="s">
        <v>941</v>
      </c>
      <c r="BI694" s="136" t="s">
        <v>941</v>
      </c>
      <c r="BJ694" s="136" t="s">
        <v>941</v>
      </c>
      <c r="BK694" s="136" t="s">
        <v>948</v>
      </c>
      <c r="BL694" s="136" t="s">
        <v>16469</v>
      </c>
      <c r="BM694" s="136" t="s">
        <v>1071</v>
      </c>
      <c r="BN694" s="136" t="s">
        <v>948</v>
      </c>
      <c r="BO694" s="136" t="s">
        <v>948</v>
      </c>
      <c r="BP694" s="136" t="s">
        <v>948</v>
      </c>
      <c r="BQ694" s="136" t="s">
        <v>948</v>
      </c>
      <c r="BR694" s="136" t="s">
        <v>941</v>
      </c>
      <c r="BS694" s="136" t="s">
        <v>941</v>
      </c>
      <c r="BT694" s="136" t="s">
        <v>941</v>
      </c>
      <c r="BU694" s="136" t="s">
        <v>941</v>
      </c>
      <c r="BV694" s="136" t="s">
        <v>941</v>
      </c>
      <c r="BW694" s="136" t="s">
        <v>941</v>
      </c>
      <c r="BX694" s="136" t="s">
        <v>941</v>
      </c>
      <c r="BY694" s="136" t="s">
        <v>941</v>
      </c>
      <c r="BZ694" s="136" t="s">
        <v>941</v>
      </c>
      <c r="CA694" s="136" t="s">
        <v>941</v>
      </c>
      <c r="CB694" s="136" t="s">
        <v>16469</v>
      </c>
      <c r="CC694" s="136" t="s">
        <v>948</v>
      </c>
      <c r="CD694" s="136" t="s">
        <v>941</v>
      </c>
      <c r="CE694" s="136" t="s">
        <v>948</v>
      </c>
      <c r="CF694" s="136" t="s">
        <v>941</v>
      </c>
      <c r="CG694" s="136" t="s">
        <v>948</v>
      </c>
      <c r="CH694" s="136" t="s">
        <v>948</v>
      </c>
      <c r="CI694" s="136" t="s">
        <v>941</v>
      </c>
      <c r="CJ694" s="136" t="s">
        <v>941</v>
      </c>
      <c r="CK694" s="136" t="s">
        <v>941</v>
      </c>
      <c r="CL694" s="136" t="s">
        <v>941</v>
      </c>
      <c r="CM694" s="136" t="s">
        <v>941</v>
      </c>
      <c r="CN694" s="136" t="s">
        <v>948</v>
      </c>
      <c r="CO694" s="136" t="s">
        <v>540</v>
      </c>
      <c r="CP694" s="136" t="s">
        <v>948</v>
      </c>
      <c r="CQ694" s="136" t="s">
        <v>941</v>
      </c>
      <c r="CR694" s="136" t="s">
        <v>941</v>
      </c>
      <c r="CS694" s="136" t="s">
        <v>941</v>
      </c>
      <c r="CT694" s="136" t="s">
        <v>941</v>
      </c>
      <c r="CU694" s="136" t="s">
        <v>941</v>
      </c>
      <c r="CV694" s="136" t="s">
        <v>941</v>
      </c>
      <c r="CW694" s="136" t="s">
        <v>941</v>
      </c>
      <c r="CX694" s="136" t="s">
        <v>941</v>
      </c>
      <c r="CY694" s="136" t="s">
        <v>941</v>
      </c>
      <c r="CZ694" s="136" t="s">
        <v>941</v>
      </c>
      <c r="DA694" s="136" t="s">
        <v>941</v>
      </c>
      <c r="DB694" s="136" t="s">
        <v>941</v>
      </c>
      <c r="DC694" s="136" t="s">
        <v>941</v>
      </c>
      <c r="DD694" s="136" t="s">
        <v>941</v>
      </c>
      <c r="DE694" s="136" t="s">
        <v>941</v>
      </c>
      <c r="DF694" s="136" t="s">
        <v>941</v>
      </c>
      <c r="DG694" s="136" t="s">
        <v>941</v>
      </c>
      <c r="DH694" s="136" t="s">
        <v>941</v>
      </c>
      <c r="DI694" s="136" t="s">
        <v>941</v>
      </c>
      <c r="DJ694" s="136" t="s">
        <v>1353</v>
      </c>
      <c r="DK694" s="137">
        <v>43132.400312500002</v>
      </c>
      <c r="DL694" s="136" t="s">
        <v>1353</v>
      </c>
      <c r="DM694" s="137">
        <v>43132.400312500002</v>
      </c>
      <c r="DN694" s="133">
        <v>42412.576527777775</v>
      </c>
      <c r="DO694" s="132" t="s">
        <v>1111</v>
      </c>
      <c r="DP694" s="133">
        <v>42412.576527777775</v>
      </c>
    </row>
    <row r="695" spans="1:120" ht="29" x14ac:dyDescent="0.35">
      <c r="A695" s="135">
        <v>698</v>
      </c>
      <c r="B695" s="136" t="s">
        <v>13815</v>
      </c>
      <c r="C695" s="135">
        <v>128</v>
      </c>
      <c r="D695" s="135" t="b">
        <v>1</v>
      </c>
      <c r="E695" s="136" t="s">
        <v>941</v>
      </c>
      <c r="F695" s="136" t="s">
        <v>2887</v>
      </c>
      <c r="G695" s="136" t="s">
        <v>981</v>
      </c>
      <c r="H695" s="136" t="s">
        <v>2888</v>
      </c>
      <c r="I695" s="136" t="s">
        <v>16237</v>
      </c>
      <c r="J695" s="136" t="s">
        <v>941</v>
      </c>
      <c r="K695" s="136" t="s">
        <v>941</v>
      </c>
      <c r="L695" s="136" t="s">
        <v>941</v>
      </c>
      <c r="M695" s="136" t="s">
        <v>941</v>
      </c>
      <c r="N695" s="136" t="s">
        <v>941</v>
      </c>
      <c r="O695" s="136" t="s">
        <v>16470</v>
      </c>
      <c r="P695" s="136" t="s">
        <v>16471</v>
      </c>
      <c r="Q695" s="136" t="s">
        <v>948</v>
      </c>
      <c r="R695" s="136" t="s">
        <v>948</v>
      </c>
      <c r="S695" s="136" t="s">
        <v>16472</v>
      </c>
      <c r="T695" s="136" t="s">
        <v>16473</v>
      </c>
      <c r="U695" s="136" t="s">
        <v>16474</v>
      </c>
      <c r="V695" s="136" t="s">
        <v>948</v>
      </c>
      <c r="W695" s="136" t="s">
        <v>948</v>
      </c>
      <c r="X695" s="136" t="s">
        <v>948</v>
      </c>
      <c r="Y695" s="136" t="s">
        <v>16475</v>
      </c>
      <c r="Z695" s="136" t="s">
        <v>16476</v>
      </c>
      <c r="AA695" s="136" t="s">
        <v>16477</v>
      </c>
      <c r="AB695" s="136" t="s">
        <v>16478</v>
      </c>
      <c r="AC695" s="136" t="s">
        <v>948</v>
      </c>
      <c r="AD695" s="136" t="s">
        <v>16478</v>
      </c>
      <c r="AE695" s="136" t="s">
        <v>16479</v>
      </c>
      <c r="AF695" s="136" t="s">
        <v>16480</v>
      </c>
      <c r="AG695" s="136" t="s">
        <v>2230</v>
      </c>
      <c r="AH695" s="136" t="s">
        <v>16481</v>
      </c>
      <c r="AI695" s="136" t="s">
        <v>16482</v>
      </c>
      <c r="AJ695" s="136" t="s">
        <v>948</v>
      </c>
      <c r="AK695" s="136" t="s">
        <v>948</v>
      </c>
      <c r="AL695" s="136" t="s">
        <v>941</v>
      </c>
      <c r="AM695" s="136" t="s">
        <v>16483</v>
      </c>
      <c r="AN695" s="136" t="s">
        <v>941</v>
      </c>
      <c r="AO695" s="136" t="s">
        <v>941</v>
      </c>
      <c r="AP695" s="136" t="s">
        <v>941</v>
      </c>
      <c r="AQ695" s="136" t="s">
        <v>941</v>
      </c>
      <c r="AR695" s="136" t="s">
        <v>941</v>
      </c>
      <c r="AS695" s="136" t="s">
        <v>941</v>
      </c>
      <c r="AT695" s="136" t="s">
        <v>941</v>
      </c>
      <c r="AU695" s="136" t="s">
        <v>941</v>
      </c>
      <c r="AV695" s="136" t="s">
        <v>941</v>
      </c>
      <c r="AW695" s="136" t="s">
        <v>941</v>
      </c>
      <c r="AX695" s="136" t="s">
        <v>941</v>
      </c>
      <c r="AY695" s="136" t="s">
        <v>941</v>
      </c>
      <c r="AZ695" s="136" t="s">
        <v>941</v>
      </c>
      <c r="BA695" s="136" t="s">
        <v>941</v>
      </c>
      <c r="BB695" s="136" t="s">
        <v>941</v>
      </c>
      <c r="BC695" s="136" t="s">
        <v>941</v>
      </c>
      <c r="BD695" s="136" t="s">
        <v>941</v>
      </c>
      <c r="BE695" s="136" t="s">
        <v>941</v>
      </c>
      <c r="BF695" s="136" t="s">
        <v>941</v>
      </c>
      <c r="BG695" s="136" t="s">
        <v>941</v>
      </c>
      <c r="BH695" s="136" t="s">
        <v>941</v>
      </c>
      <c r="BI695" s="136" t="s">
        <v>941</v>
      </c>
      <c r="BJ695" s="136" t="s">
        <v>941</v>
      </c>
      <c r="BK695" s="136" t="s">
        <v>941</v>
      </c>
      <c r="BL695" s="136" t="s">
        <v>941</v>
      </c>
      <c r="BM695" s="136" t="s">
        <v>941</v>
      </c>
      <c r="BN695" s="136" t="s">
        <v>941</v>
      </c>
      <c r="BO695" s="136" t="s">
        <v>941</v>
      </c>
      <c r="BP695" s="136" t="s">
        <v>941</v>
      </c>
      <c r="BQ695" s="136" t="s">
        <v>941</v>
      </c>
      <c r="BR695" s="136" t="s">
        <v>941</v>
      </c>
      <c r="BS695" s="136" t="s">
        <v>941</v>
      </c>
      <c r="BT695" s="136" t="s">
        <v>941</v>
      </c>
      <c r="BU695" s="136" t="s">
        <v>941</v>
      </c>
      <c r="BV695" s="136" t="s">
        <v>941</v>
      </c>
      <c r="BW695" s="136" t="s">
        <v>941</v>
      </c>
      <c r="BX695" s="136" t="s">
        <v>941</v>
      </c>
      <c r="BY695" s="136" t="s">
        <v>941</v>
      </c>
      <c r="BZ695" s="136" t="s">
        <v>941</v>
      </c>
      <c r="CA695" s="136" t="s">
        <v>941</v>
      </c>
      <c r="CB695" s="136" t="s">
        <v>948</v>
      </c>
      <c r="CC695" s="136" t="s">
        <v>948</v>
      </c>
      <c r="CD695" s="136" t="s">
        <v>941</v>
      </c>
      <c r="CE695" s="136" t="s">
        <v>948</v>
      </c>
      <c r="CF695" s="136" t="s">
        <v>941</v>
      </c>
      <c r="CG695" s="136" t="s">
        <v>948</v>
      </c>
      <c r="CH695" s="136" t="s">
        <v>948</v>
      </c>
      <c r="CI695" s="136" t="s">
        <v>941</v>
      </c>
      <c r="CJ695" s="136" t="s">
        <v>941</v>
      </c>
      <c r="CK695" s="136" t="s">
        <v>941</v>
      </c>
      <c r="CL695" s="136" t="s">
        <v>941</v>
      </c>
      <c r="CM695" s="136" t="s">
        <v>941</v>
      </c>
      <c r="CN695" s="136" t="s">
        <v>948</v>
      </c>
      <c r="CO695" s="136" t="s">
        <v>540</v>
      </c>
      <c r="CP695" s="136" t="s">
        <v>948</v>
      </c>
      <c r="CQ695" s="136" t="s">
        <v>941</v>
      </c>
      <c r="CR695" s="136" t="s">
        <v>941</v>
      </c>
      <c r="CS695" s="136" t="s">
        <v>941</v>
      </c>
      <c r="CT695" s="136" t="s">
        <v>941</v>
      </c>
      <c r="CU695" s="136" t="s">
        <v>941</v>
      </c>
      <c r="CV695" s="136" t="s">
        <v>941</v>
      </c>
      <c r="CW695" s="136" t="s">
        <v>941</v>
      </c>
      <c r="CX695" s="136" t="s">
        <v>941</v>
      </c>
      <c r="CY695" s="136" t="s">
        <v>941</v>
      </c>
      <c r="CZ695" s="136" t="s">
        <v>941</v>
      </c>
      <c r="DA695" s="136" t="s">
        <v>941</v>
      </c>
      <c r="DB695" s="136" t="s">
        <v>941</v>
      </c>
      <c r="DC695" s="136" t="s">
        <v>941</v>
      </c>
      <c r="DD695" s="136" t="s">
        <v>941</v>
      </c>
      <c r="DE695" s="136" t="s">
        <v>941</v>
      </c>
      <c r="DF695" s="136" t="s">
        <v>941</v>
      </c>
      <c r="DG695" s="136" t="s">
        <v>941</v>
      </c>
      <c r="DH695" s="136" t="s">
        <v>941</v>
      </c>
      <c r="DI695" s="136" t="s">
        <v>941</v>
      </c>
      <c r="DJ695" s="136" t="s">
        <v>1353</v>
      </c>
      <c r="DK695" s="137">
        <v>43132.442499999997</v>
      </c>
      <c r="DL695" s="136" t="s">
        <v>1353</v>
      </c>
      <c r="DM695" s="137">
        <v>43132.442499999997</v>
      </c>
      <c r="DN695" s="133">
        <v>42412.576539351852</v>
      </c>
      <c r="DO695" s="132" t="s">
        <v>1111</v>
      </c>
      <c r="DP695" s="133">
        <v>42412.576539351852</v>
      </c>
    </row>
    <row r="696" spans="1:120" ht="72.5" x14ac:dyDescent="0.35">
      <c r="A696" s="135">
        <v>699</v>
      </c>
      <c r="B696" s="136" t="s">
        <v>13815</v>
      </c>
      <c r="C696" s="135">
        <v>133</v>
      </c>
      <c r="D696" s="135" t="b">
        <v>1</v>
      </c>
      <c r="E696" s="136" t="s">
        <v>941</v>
      </c>
      <c r="F696" s="136" t="s">
        <v>11324</v>
      </c>
      <c r="G696" s="136" t="s">
        <v>1243</v>
      </c>
      <c r="H696" s="136" t="s">
        <v>2293</v>
      </c>
      <c r="I696" s="136" t="s">
        <v>16237</v>
      </c>
      <c r="J696" s="136" t="s">
        <v>2294</v>
      </c>
      <c r="K696" s="136" t="s">
        <v>941</v>
      </c>
      <c r="L696" s="136" t="s">
        <v>2293</v>
      </c>
      <c r="M696" s="136" t="s">
        <v>2295</v>
      </c>
      <c r="N696" s="136" t="s">
        <v>16484</v>
      </c>
      <c r="O696" s="136" t="s">
        <v>16485</v>
      </c>
      <c r="P696" s="136" t="s">
        <v>16486</v>
      </c>
      <c r="Q696" s="136" t="s">
        <v>948</v>
      </c>
      <c r="R696" s="136" t="s">
        <v>948</v>
      </c>
      <c r="S696" s="136" t="s">
        <v>16487</v>
      </c>
      <c r="T696" s="136" t="s">
        <v>16488</v>
      </c>
      <c r="U696" s="136" t="s">
        <v>16489</v>
      </c>
      <c r="V696" s="136" t="s">
        <v>948</v>
      </c>
      <c r="W696" s="136" t="s">
        <v>948</v>
      </c>
      <c r="X696" s="136" t="s">
        <v>948</v>
      </c>
      <c r="Y696" s="136" t="s">
        <v>16490</v>
      </c>
      <c r="Z696" s="136" t="s">
        <v>16491</v>
      </c>
      <c r="AA696" s="136" t="s">
        <v>16492</v>
      </c>
      <c r="AB696" s="136" t="s">
        <v>16493</v>
      </c>
      <c r="AC696" s="136" t="s">
        <v>1163</v>
      </c>
      <c r="AD696" s="136" t="s">
        <v>16494</v>
      </c>
      <c r="AE696" s="136" t="s">
        <v>16495</v>
      </c>
      <c r="AF696" s="136" t="s">
        <v>16496</v>
      </c>
      <c r="AG696" s="136" t="s">
        <v>1079</v>
      </c>
      <c r="AH696" s="136" t="s">
        <v>16497</v>
      </c>
      <c r="AI696" s="136" t="s">
        <v>16498</v>
      </c>
      <c r="AJ696" s="136" t="s">
        <v>948</v>
      </c>
      <c r="AK696" s="136" t="s">
        <v>4713</v>
      </c>
      <c r="AL696" s="136" t="s">
        <v>941</v>
      </c>
      <c r="AM696" s="136" t="s">
        <v>16499</v>
      </c>
      <c r="AN696" s="136" t="s">
        <v>941</v>
      </c>
      <c r="AO696" s="136" t="s">
        <v>941</v>
      </c>
      <c r="AP696" s="136" t="s">
        <v>941</v>
      </c>
      <c r="AQ696" s="136" t="s">
        <v>941</v>
      </c>
      <c r="AR696" s="136" t="s">
        <v>941</v>
      </c>
      <c r="AS696" s="136" t="s">
        <v>941</v>
      </c>
      <c r="AT696" s="136" t="s">
        <v>941</v>
      </c>
      <c r="AU696" s="136" t="s">
        <v>941</v>
      </c>
      <c r="AV696" s="136" t="s">
        <v>941</v>
      </c>
      <c r="AW696" s="136" t="s">
        <v>941</v>
      </c>
      <c r="AX696" s="136" t="s">
        <v>941</v>
      </c>
      <c r="AY696" s="136" t="s">
        <v>941</v>
      </c>
      <c r="AZ696" s="136" t="s">
        <v>941</v>
      </c>
      <c r="BA696" s="136" t="s">
        <v>941</v>
      </c>
      <c r="BB696" s="136" t="s">
        <v>941</v>
      </c>
      <c r="BC696" s="136" t="s">
        <v>941</v>
      </c>
      <c r="BD696" s="136" t="s">
        <v>941</v>
      </c>
      <c r="BE696" s="136" t="s">
        <v>941</v>
      </c>
      <c r="BF696" s="136" t="s">
        <v>941</v>
      </c>
      <c r="BG696" s="136" t="s">
        <v>941</v>
      </c>
      <c r="BH696" s="136" t="s">
        <v>941</v>
      </c>
      <c r="BI696" s="136" t="s">
        <v>941</v>
      </c>
      <c r="BJ696" s="136" t="s">
        <v>941</v>
      </c>
      <c r="BK696" s="136" t="s">
        <v>1378</v>
      </c>
      <c r="BL696" s="136" t="s">
        <v>941</v>
      </c>
      <c r="BM696" s="136" t="s">
        <v>941</v>
      </c>
      <c r="BN696" s="136" t="s">
        <v>941</v>
      </c>
      <c r="BO696" s="136" t="s">
        <v>941</v>
      </c>
      <c r="BP696" s="136" t="s">
        <v>941</v>
      </c>
      <c r="BQ696" s="136" t="s">
        <v>941</v>
      </c>
      <c r="BR696" s="136" t="s">
        <v>941</v>
      </c>
      <c r="BS696" s="136" t="s">
        <v>941</v>
      </c>
      <c r="BT696" s="136" t="s">
        <v>941</v>
      </c>
      <c r="BU696" s="136" t="s">
        <v>941</v>
      </c>
      <c r="BV696" s="136" t="s">
        <v>941</v>
      </c>
      <c r="BW696" s="136" t="s">
        <v>941</v>
      </c>
      <c r="BX696" s="136" t="s">
        <v>941</v>
      </c>
      <c r="BY696" s="136" t="s">
        <v>941</v>
      </c>
      <c r="BZ696" s="136" t="s">
        <v>941</v>
      </c>
      <c r="CA696" s="136" t="s">
        <v>941</v>
      </c>
      <c r="CB696" s="136" t="s">
        <v>1378</v>
      </c>
      <c r="CC696" s="136" t="s">
        <v>956</v>
      </c>
      <c r="CD696" s="136" t="s">
        <v>1795</v>
      </c>
      <c r="CE696" s="136" t="s">
        <v>948</v>
      </c>
      <c r="CF696" s="136" t="s">
        <v>941</v>
      </c>
      <c r="CG696" s="136" t="s">
        <v>1795</v>
      </c>
      <c r="CH696" s="136" t="s">
        <v>948</v>
      </c>
      <c r="CI696" s="136" t="s">
        <v>941</v>
      </c>
      <c r="CJ696" s="136" t="s">
        <v>941</v>
      </c>
      <c r="CK696" s="136" t="s">
        <v>941</v>
      </c>
      <c r="CL696" s="136" t="s">
        <v>941</v>
      </c>
      <c r="CM696" s="136" t="s">
        <v>941</v>
      </c>
      <c r="CN696" s="136" t="s">
        <v>948</v>
      </c>
      <c r="CO696" s="136" t="s">
        <v>540</v>
      </c>
      <c r="CP696" s="136" t="s">
        <v>948</v>
      </c>
      <c r="CQ696" s="136" t="s">
        <v>941</v>
      </c>
      <c r="CR696" s="136" t="s">
        <v>16500</v>
      </c>
      <c r="CS696" s="136" t="s">
        <v>941</v>
      </c>
      <c r="CT696" s="136" t="s">
        <v>941</v>
      </c>
      <c r="CU696" s="136" t="s">
        <v>941</v>
      </c>
      <c r="CV696" s="136" t="s">
        <v>941</v>
      </c>
      <c r="CW696" s="136" t="s">
        <v>941</v>
      </c>
      <c r="CX696" s="136" t="s">
        <v>941</v>
      </c>
      <c r="CY696" s="136" t="s">
        <v>941</v>
      </c>
      <c r="CZ696" s="136" t="s">
        <v>941</v>
      </c>
      <c r="DA696" s="136" t="s">
        <v>941</v>
      </c>
      <c r="DB696" s="136" t="s">
        <v>941</v>
      </c>
      <c r="DC696" s="136" t="s">
        <v>941</v>
      </c>
      <c r="DD696" s="136" t="s">
        <v>941</v>
      </c>
      <c r="DE696" s="136" t="s">
        <v>941</v>
      </c>
      <c r="DF696" s="136" t="s">
        <v>941</v>
      </c>
      <c r="DG696" s="136" t="s">
        <v>941</v>
      </c>
      <c r="DH696" s="136" t="s">
        <v>941</v>
      </c>
      <c r="DI696" s="136" t="s">
        <v>941</v>
      </c>
      <c r="DJ696" s="136" t="s">
        <v>1353</v>
      </c>
      <c r="DK696" s="137">
        <v>43132.455613425926</v>
      </c>
      <c r="DL696" s="136" t="s">
        <v>1353</v>
      </c>
      <c r="DM696" s="137">
        <v>43132.455613425926</v>
      </c>
      <c r="DN696" s="133">
        <v>42412.576550925929</v>
      </c>
      <c r="DO696" s="132" t="s">
        <v>1111</v>
      </c>
      <c r="DP696" s="133">
        <v>42412.576550925929</v>
      </c>
    </row>
    <row r="697" spans="1:120" ht="87" x14ac:dyDescent="0.35">
      <c r="A697" s="135">
        <v>700</v>
      </c>
      <c r="B697" s="136" t="s">
        <v>13815</v>
      </c>
      <c r="C697" s="135">
        <v>147</v>
      </c>
      <c r="D697" s="135" t="b">
        <v>1</v>
      </c>
      <c r="E697" s="136" t="s">
        <v>941</v>
      </c>
      <c r="F697" s="136" t="s">
        <v>1531</v>
      </c>
      <c r="G697" s="136" t="s">
        <v>1804</v>
      </c>
      <c r="H697" s="136" t="s">
        <v>16501</v>
      </c>
      <c r="I697" s="136" t="s">
        <v>14768</v>
      </c>
      <c r="J697" s="136" t="s">
        <v>2740</v>
      </c>
      <c r="K697" s="136" t="s">
        <v>941</v>
      </c>
      <c r="L697" s="136" t="s">
        <v>2741</v>
      </c>
      <c r="M697" s="136" t="s">
        <v>3471</v>
      </c>
      <c r="N697" s="136" t="s">
        <v>2742</v>
      </c>
      <c r="O697" s="136" t="s">
        <v>16502</v>
      </c>
      <c r="P697" s="136" t="s">
        <v>16503</v>
      </c>
      <c r="Q697" s="136" t="s">
        <v>16504</v>
      </c>
      <c r="R697" s="136" t="s">
        <v>948</v>
      </c>
      <c r="S697" s="136" t="s">
        <v>16505</v>
      </c>
      <c r="T697" s="136" t="s">
        <v>16506</v>
      </c>
      <c r="U697" s="136" t="s">
        <v>16507</v>
      </c>
      <c r="V697" s="136" t="s">
        <v>16508</v>
      </c>
      <c r="W697" s="136" t="s">
        <v>16509</v>
      </c>
      <c r="X697" s="136" t="s">
        <v>16510</v>
      </c>
      <c r="Y697" s="136" t="s">
        <v>16511</v>
      </c>
      <c r="Z697" s="136" t="s">
        <v>16512</v>
      </c>
      <c r="AA697" s="136" t="s">
        <v>16513</v>
      </c>
      <c r="AB697" s="136" t="s">
        <v>16514</v>
      </c>
      <c r="AC697" s="136" t="s">
        <v>16515</v>
      </c>
      <c r="AD697" s="136" t="s">
        <v>16516</v>
      </c>
      <c r="AE697" s="136" t="s">
        <v>16517</v>
      </c>
      <c r="AF697" s="136" t="s">
        <v>16518</v>
      </c>
      <c r="AG697" s="136" t="s">
        <v>1014</v>
      </c>
      <c r="AH697" s="136" t="s">
        <v>16519</v>
      </c>
      <c r="AI697" s="136" t="s">
        <v>16520</v>
      </c>
      <c r="AJ697" s="136" t="s">
        <v>16521</v>
      </c>
      <c r="AK697" s="136" t="s">
        <v>948</v>
      </c>
      <c r="AL697" s="136" t="s">
        <v>604</v>
      </c>
      <c r="AM697" s="136" t="s">
        <v>16522</v>
      </c>
      <c r="AN697" s="136" t="s">
        <v>941</v>
      </c>
      <c r="AO697" s="136" t="s">
        <v>941</v>
      </c>
      <c r="AP697" s="136" t="s">
        <v>941</v>
      </c>
      <c r="AQ697" s="136" t="s">
        <v>941</v>
      </c>
      <c r="AR697" s="136" t="s">
        <v>941</v>
      </c>
      <c r="AS697" s="136" t="s">
        <v>941</v>
      </c>
      <c r="AT697" s="136" t="s">
        <v>941</v>
      </c>
      <c r="AU697" s="136" t="s">
        <v>941</v>
      </c>
      <c r="AV697" s="136" t="s">
        <v>941</v>
      </c>
      <c r="AW697" s="136" t="s">
        <v>941</v>
      </c>
      <c r="AX697" s="136" t="s">
        <v>941</v>
      </c>
      <c r="AY697" s="136" t="s">
        <v>941</v>
      </c>
      <c r="AZ697" s="136" t="s">
        <v>941</v>
      </c>
      <c r="BA697" s="136" t="s">
        <v>941</v>
      </c>
      <c r="BB697" s="136" t="s">
        <v>941</v>
      </c>
      <c r="BC697" s="136" t="s">
        <v>941</v>
      </c>
      <c r="BD697" s="136" t="s">
        <v>941</v>
      </c>
      <c r="BE697" s="136" t="s">
        <v>941</v>
      </c>
      <c r="BF697" s="136" t="s">
        <v>941</v>
      </c>
      <c r="BG697" s="136" t="s">
        <v>941</v>
      </c>
      <c r="BH697" s="136" t="s">
        <v>941</v>
      </c>
      <c r="BI697" s="136" t="s">
        <v>941</v>
      </c>
      <c r="BJ697" s="136" t="s">
        <v>941</v>
      </c>
      <c r="BK697" s="136" t="s">
        <v>16523</v>
      </c>
      <c r="BL697" s="136" t="s">
        <v>16524</v>
      </c>
      <c r="BM697" s="136" t="s">
        <v>6419</v>
      </c>
      <c r="BN697" s="136" t="s">
        <v>948</v>
      </c>
      <c r="BO697" s="136" t="s">
        <v>948</v>
      </c>
      <c r="BP697" s="136" t="s">
        <v>948</v>
      </c>
      <c r="BQ697" s="136" t="s">
        <v>948</v>
      </c>
      <c r="BR697" s="136" t="s">
        <v>2745</v>
      </c>
      <c r="BS697" s="136" t="s">
        <v>972</v>
      </c>
      <c r="BT697" s="136" t="s">
        <v>2746</v>
      </c>
      <c r="BU697" s="136" t="s">
        <v>1398</v>
      </c>
      <c r="BV697" s="136" t="s">
        <v>16525</v>
      </c>
      <c r="BW697" s="136" t="s">
        <v>1394</v>
      </c>
      <c r="BX697" s="136" t="s">
        <v>941</v>
      </c>
      <c r="BY697" s="136" t="s">
        <v>941</v>
      </c>
      <c r="BZ697" s="136" t="s">
        <v>941</v>
      </c>
      <c r="CA697" s="136" t="s">
        <v>941</v>
      </c>
      <c r="CB697" s="136" t="s">
        <v>16526</v>
      </c>
      <c r="CC697" s="136" t="s">
        <v>956</v>
      </c>
      <c r="CD697" s="136" t="s">
        <v>16527</v>
      </c>
      <c r="CE697" s="136" t="s">
        <v>2731</v>
      </c>
      <c r="CF697" s="136" t="s">
        <v>948</v>
      </c>
      <c r="CG697" s="136" t="s">
        <v>16527</v>
      </c>
      <c r="CH697" s="136" t="s">
        <v>1227</v>
      </c>
      <c r="CI697" s="136" t="s">
        <v>16528</v>
      </c>
      <c r="CJ697" s="136" t="s">
        <v>941</v>
      </c>
      <c r="CK697" s="136" t="s">
        <v>941</v>
      </c>
      <c r="CL697" s="136" t="s">
        <v>941</v>
      </c>
      <c r="CM697" s="136" t="s">
        <v>16528</v>
      </c>
      <c r="CN697" s="136" t="s">
        <v>16528</v>
      </c>
      <c r="CO697" s="136" t="s">
        <v>2748</v>
      </c>
      <c r="CP697" s="136" t="s">
        <v>948</v>
      </c>
      <c r="CQ697" s="136" t="s">
        <v>941</v>
      </c>
      <c r="CR697" s="136" t="s">
        <v>941</v>
      </c>
      <c r="CS697" s="136" t="s">
        <v>941</v>
      </c>
      <c r="CT697" s="136" t="s">
        <v>941</v>
      </c>
      <c r="CU697" s="136" t="s">
        <v>941</v>
      </c>
      <c r="CV697" s="136" t="s">
        <v>941</v>
      </c>
      <c r="CW697" s="136" t="s">
        <v>941</v>
      </c>
      <c r="CX697" s="136" t="s">
        <v>941</v>
      </c>
      <c r="CY697" s="136" t="s">
        <v>941</v>
      </c>
      <c r="CZ697" s="136" t="s">
        <v>941</v>
      </c>
      <c r="DA697" s="136" t="s">
        <v>941</v>
      </c>
      <c r="DB697" s="136" t="s">
        <v>941</v>
      </c>
      <c r="DC697" s="136" t="s">
        <v>941</v>
      </c>
      <c r="DD697" s="136" t="s">
        <v>941</v>
      </c>
      <c r="DE697" s="136" t="s">
        <v>941</v>
      </c>
      <c r="DF697" s="136" t="s">
        <v>941</v>
      </c>
      <c r="DG697" s="136" t="s">
        <v>941</v>
      </c>
      <c r="DH697" s="136" t="s">
        <v>941</v>
      </c>
      <c r="DI697" s="136" t="s">
        <v>941</v>
      </c>
      <c r="DJ697" s="136" t="s">
        <v>1692</v>
      </c>
      <c r="DK697" s="137">
        <v>43132.456250000003</v>
      </c>
      <c r="DL697" s="136" t="s">
        <v>1692</v>
      </c>
      <c r="DM697" s="137">
        <v>43132.456250000003</v>
      </c>
      <c r="DN697" s="133">
        <v>42412.576574074075</v>
      </c>
      <c r="DO697" s="132" t="s">
        <v>3551</v>
      </c>
      <c r="DP697" s="133">
        <v>42415.459444444445</v>
      </c>
    </row>
    <row r="698" spans="1:120" ht="43.5" x14ac:dyDescent="0.35">
      <c r="A698" s="135">
        <v>701</v>
      </c>
      <c r="B698" s="136" t="s">
        <v>13815</v>
      </c>
      <c r="C698" s="135">
        <v>302</v>
      </c>
      <c r="D698" s="135" t="b">
        <v>1</v>
      </c>
      <c r="E698" s="136" t="s">
        <v>941</v>
      </c>
      <c r="F698" s="136" t="s">
        <v>2480</v>
      </c>
      <c r="G698" s="136" t="s">
        <v>981</v>
      </c>
      <c r="H698" s="136" t="s">
        <v>2481</v>
      </c>
      <c r="I698" s="136" t="s">
        <v>15939</v>
      </c>
      <c r="J698" s="136" t="s">
        <v>8075</v>
      </c>
      <c r="K698" s="136" t="s">
        <v>941</v>
      </c>
      <c r="L698" s="136" t="s">
        <v>12641</v>
      </c>
      <c r="M698" s="136" t="s">
        <v>12642</v>
      </c>
      <c r="N698" s="136" t="s">
        <v>8076</v>
      </c>
      <c r="O698" s="136" t="s">
        <v>16529</v>
      </c>
      <c r="P698" s="136" t="s">
        <v>16530</v>
      </c>
      <c r="Q698" s="136" t="s">
        <v>948</v>
      </c>
      <c r="R698" s="136" t="s">
        <v>948</v>
      </c>
      <c r="S698" s="136" t="s">
        <v>16531</v>
      </c>
      <c r="T698" s="136" t="s">
        <v>16532</v>
      </c>
      <c r="U698" s="136" t="s">
        <v>16533</v>
      </c>
      <c r="V698" s="136" t="s">
        <v>16534</v>
      </c>
      <c r="W698" s="136" t="s">
        <v>16535</v>
      </c>
      <c r="X698" s="136" t="s">
        <v>16536</v>
      </c>
      <c r="Y698" s="136" t="s">
        <v>16537</v>
      </c>
      <c r="Z698" s="136" t="s">
        <v>2683</v>
      </c>
      <c r="AA698" s="136" t="s">
        <v>16538</v>
      </c>
      <c r="AB698" s="136" t="s">
        <v>16539</v>
      </c>
      <c r="AC698" s="136" t="s">
        <v>948</v>
      </c>
      <c r="AD698" s="136" t="s">
        <v>16539</v>
      </c>
      <c r="AE698" s="136" t="s">
        <v>16540</v>
      </c>
      <c r="AF698" s="136" t="s">
        <v>16541</v>
      </c>
      <c r="AG698" s="136" t="s">
        <v>1833</v>
      </c>
      <c r="AH698" s="136" t="s">
        <v>16542</v>
      </c>
      <c r="AI698" s="136" t="s">
        <v>979</v>
      </c>
      <c r="AJ698" s="136" t="s">
        <v>948</v>
      </c>
      <c r="AK698" s="136" t="s">
        <v>948</v>
      </c>
      <c r="AL698" s="136" t="s">
        <v>941</v>
      </c>
      <c r="AM698" s="136" t="s">
        <v>16543</v>
      </c>
      <c r="AN698" s="136" t="s">
        <v>941</v>
      </c>
      <c r="AO698" s="136" t="s">
        <v>941</v>
      </c>
      <c r="AP698" s="136" t="s">
        <v>941</v>
      </c>
      <c r="AQ698" s="136" t="s">
        <v>941</v>
      </c>
      <c r="AR698" s="136" t="s">
        <v>941</v>
      </c>
      <c r="AS698" s="136" t="s">
        <v>941</v>
      </c>
      <c r="AT698" s="136" t="s">
        <v>941</v>
      </c>
      <c r="AU698" s="136" t="s">
        <v>941</v>
      </c>
      <c r="AV698" s="136" t="s">
        <v>941</v>
      </c>
      <c r="AW698" s="136" t="s">
        <v>941</v>
      </c>
      <c r="AX698" s="136" t="s">
        <v>941</v>
      </c>
      <c r="AY698" s="136" t="s">
        <v>941</v>
      </c>
      <c r="AZ698" s="136" t="s">
        <v>941</v>
      </c>
      <c r="BA698" s="136" t="s">
        <v>941</v>
      </c>
      <c r="BB698" s="136" t="s">
        <v>941</v>
      </c>
      <c r="BC698" s="136" t="s">
        <v>941</v>
      </c>
      <c r="BD698" s="136" t="s">
        <v>941</v>
      </c>
      <c r="BE698" s="136" t="s">
        <v>941</v>
      </c>
      <c r="BF698" s="136" t="s">
        <v>941</v>
      </c>
      <c r="BG698" s="136" t="s">
        <v>941</v>
      </c>
      <c r="BH698" s="136" t="s">
        <v>941</v>
      </c>
      <c r="BI698" s="136" t="s">
        <v>941</v>
      </c>
      <c r="BJ698" s="136" t="s">
        <v>941</v>
      </c>
      <c r="BK698" s="136" t="s">
        <v>941</v>
      </c>
      <c r="BL698" s="136" t="s">
        <v>941</v>
      </c>
      <c r="BM698" s="136" t="s">
        <v>941</v>
      </c>
      <c r="BN698" s="136" t="s">
        <v>941</v>
      </c>
      <c r="BO698" s="136" t="s">
        <v>941</v>
      </c>
      <c r="BP698" s="136" t="s">
        <v>941</v>
      </c>
      <c r="BQ698" s="136" t="s">
        <v>941</v>
      </c>
      <c r="BR698" s="136" t="s">
        <v>941</v>
      </c>
      <c r="BS698" s="136" t="s">
        <v>941</v>
      </c>
      <c r="BT698" s="136" t="s">
        <v>941</v>
      </c>
      <c r="BU698" s="136" t="s">
        <v>941</v>
      </c>
      <c r="BV698" s="136" t="s">
        <v>941</v>
      </c>
      <c r="BW698" s="136" t="s">
        <v>941</v>
      </c>
      <c r="BX698" s="136" t="s">
        <v>941</v>
      </c>
      <c r="BY698" s="136" t="s">
        <v>941</v>
      </c>
      <c r="BZ698" s="136" t="s">
        <v>941</v>
      </c>
      <c r="CA698" s="136" t="s">
        <v>941</v>
      </c>
      <c r="CB698" s="136" t="s">
        <v>948</v>
      </c>
      <c r="CC698" s="136" t="s">
        <v>948</v>
      </c>
      <c r="CD698" s="136" t="s">
        <v>941</v>
      </c>
      <c r="CE698" s="136" t="s">
        <v>948</v>
      </c>
      <c r="CF698" s="136" t="s">
        <v>941</v>
      </c>
      <c r="CG698" s="136" t="s">
        <v>948</v>
      </c>
      <c r="CH698" s="136" t="s">
        <v>948</v>
      </c>
      <c r="CI698" s="136" t="s">
        <v>941</v>
      </c>
      <c r="CJ698" s="136" t="s">
        <v>941</v>
      </c>
      <c r="CK698" s="136" t="s">
        <v>941</v>
      </c>
      <c r="CL698" s="136" t="s">
        <v>941</v>
      </c>
      <c r="CM698" s="136" t="s">
        <v>941</v>
      </c>
      <c r="CN698" s="136" t="s">
        <v>948</v>
      </c>
      <c r="CO698" s="136" t="s">
        <v>540</v>
      </c>
      <c r="CP698" s="136" t="s">
        <v>948</v>
      </c>
      <c r="CQ698" s="136" t="s">
        <v>941</v>
      </c>
      <c r="CR698" s="136" t="s">
        <v>941</v>
      </c>
      <c r="CS698" s="136" t="s">
        <v>941</v>
      </c>
      <c r="CT698" s="136" t="s">
        <v>941</v>
      </c>
      <c r="CU698" s="136" t="s">
        <v>941</v>
      </c>
      <c r="CV698" s="136" t="s">
        <v>941</v>
      </c>
      <c r="CW698" s="136" t="s">
        <v>941</v>
      </c>
      <c r="CX698" s="136" t="s">
        <v>941</v>
      </c>
      <c r="CY698" s="136" t="s">
        <v>941</v>
      </c>
      <c r="CZ698" s="136" t="s">
        <v>941</v>
      </c>
      <c r="DA698" s="136" t="s">
        <v>941</v>
      </c>
      <c r="DB698" s="136" t="s">
        <v>941</v>
      </c>
      <c r="DC698" s="136" t="s">
        <v>941</v>
      </c>
      <c r="DD698" s="136" t="s">
        <v>941</v>
      </c>
      <c r="DE698" s="136" t="s">
        <v>941</v>
      </c>
      <c r="DF698" s="136" t="s">
        <v>941</v>
      </c>
      <c r="DG698" s="136" t="s">
        <v>941</v>
      </c>
      <c r="DH698" s="136" t="s">
        <v>941</v>
      </c>
      <c r="DI698" s="136" t="s">
        <v>941</v>
      </c>
      <c r="DJ698" s="136" t="s">
        <v>1353</v>
      </c>
      <c r="DK698" s="137">
        <v>43132.462152777778</v>
      </c>
      <c r="DL698" s="136" t="s">
        <v>1353</v>
      </c>
      <c r="DM698" s="137">
        <v>43132.462152777778</v>
      </c>
      <c r="DN698" s="133">
        <v>42412.576597222222</v>
      </c>
      <c r="DO698" s="132" t="s">
        <v>1111</v>
      </c>
      <c r="DP698" s="133">
        <v>42412.576597222222</v>
      </c>
    </row>
    <row r="699" spans="1:120" ht="43.5" x14ac:dyDescent="0.35">
      <c r="A699" s="135">
        <v>702</v>
      </c>
      <c r="B699" s="136" t="s">
        <v>13815</v>
      </c>
      <c r="C699" s="135">
        <v>8</v>
      </c>
      <c r="D699" s="135" t="b">
        <v>1</v>
      </c>
      <c r="E699" s="136" t="s">
        <v>941</v>
      </c>
      <c r="F699" s="136" t="s">
        <v>9267</v>
      </c>
      <c r="G699" s="136" t="s">
        <v>1427</v>
      </c>
      <c r="H699" s="136" t="s">
        <v>3077</v>
      </c>
      <c r="I699" s="136" t="s">
        <v>15225</v>
      </c>
      <c r="J699" s="136" t="s">
        <v>9267</v>
      </c>
      <c r="K699" s="136" t="s">
        <v>941</v>
      </c>
      <c r="L699" s="136" t="s">
        <v>3077</v>
      </c>
      <c r="M699" s="136" t="s">
        <v>3077</v>
      </c>
      <c r="N699" s="136" t="s">
        <v>3078</v>
      </c>
      <c r="O699" s="136" t="s">
        <v>16544</v>
      </c>
      <c r="P699" s="136" t="s">
        <v>3079</v>
      </c>
      <c r="Q699" s="136" t="s">
        <v>948</v>
      </c>
      <c r="R699" s="136" t="s">
        <v>948</v>
      </c>
      <c r="S699" s="136" t="s">
        <v>16545</v>
      </c>
      <c r="T699" s="136" t="s">
        <v>16546</v>
      </c>
      <c r="U699" s="136" t="s">
        <v>16547</v>
      </c>
      <c r="V699" s="136" t="s">
        <v>16548</v>
      </c>
      <c r="W699" s="136" t="s">
        <v>16549</v>
      </c>
      <c r="X699" s="136" t="s">
        <v>16550</v>
      </c>
      <c r="Y699" s="136" t="s">
        <v>16551</v>
      </c>
      <c r="Z699" s="136" t="s">
        <v>16552</v>
      </c>
      <c r="AA699" s="136" t="s">
        <v>16553</v>
      </c>
      <c r="AB699" s="136" t="s">
        <v>16554</v>
      </c>
      <c r="AC699" s="136" t="s">
        <v>948</v>
      </c>
      <c r="AD699" s="136" t="s">
        <v>16554</v>
      </c>
      <c r="AE699" s="136" t="s">
        <v>16555</v>
      </c>
      <c r="AF699" s="136" t="s">
        <v>16556</v>
      </c>
      <c r="AG699" s="136" t="s">
        <v>987</v>
      </c>
      <c r="AH699" s="136" t="s">
        <v>16557</v>
      </c>
      <c r="AI699" s="136" t="s">
        <v>2344</v>
      </c>
      <c r="AJ699" s="136" t="s">
        <v>1252</v>
      </c>
      <c r="AK699" s="136" t="s">
        <v>948</v>
      </c>
      <c r="AL699" s="136" t="s">
        <v>604</v>
      </c>
      <c r="AM699" s="136" t="s">
        <v>16558</v>
      </c>
      <c r="AN699" s="136" t="s">
        <v>941</v>
      </c>
      <c r="AO699" s="136" t="s">
        <v>941</v>
      </c>
      <c r="AP699" s="136" t="s">
        <v>941</v>
      </c>
      <c r="AQ699" s="136" t="s">
        <v>941</v>
      </c>
      <c r="AR699" s="136" t="s">
        <v>941</v>
      </c>
      <c r="AS699" s="136" t="s">
        <v>941</v>
      </c>
      <c r="AT699" s="136" t="s">
        <v>941</v>
      </c>
      <c r="AU699" s="136" t="s">
        <v>941</v>
      </c>
      <c r="AV699" s="136" t="s">
        <v>941</v>
      </c>
      <c r="AW699" s="136" t="s">
        <v>941</v>
      </c>
      <c r="AX699" s="136" t="s">
        <v>941</v>
      </c>
      <c r="AY699" s="136" t="s">
        <v>941</v>
      </c>
      <c r="AZ699" s="136" t="s">
        <v>941</v>
      </c>
      <c r="BA699" s="136" t="s">
        <v>941</v>
      </c>
      <c r="BB699" s="136" t="s">
        <v>941</v>
      </c>
      <c r="BC699" s="136" t="s">
        <v>941</v>
      </c>
      <c r="BD699" s="136" t="s">
        <v>941</v>
      </c>
      <c r="BE699" s="136" t="s">
        <v>941</v>
      </c>
      <c r="BF699" s="136" t="s">
        <v>941</v>
      </c>
      <c r="BG699" s="136" t="s">
        <v>941</v>
      </c>
      <c r="BH699" s="136" t="s">
        <v>941</v>
      </c>
      <c r="BI699" s="136" t="s">
        <v>941</v>
      </c>
      <c r="BJ699" s="136" t="s">
        <v>941</v>
      </c>
      <c r="BK699" s="136" t="s">
        <v>941</v>
      </c>
      <c r="BL699" s="136" t="s">
        <v>941</v>
      </c>
      <c r="BM699" s="136" t="s">
        <v>941</v>
      </c>
      <c r="BN699" s="136" t="s">
        <v>941</v>
      </c>
      <c r="BO699" s="136" t="s">
        <v>941</v>
      </c>
      <c r="BP699" s="136" t="s">
        <v>941</v>
      </c>
      <c r="BQ699" s="136" t="s">
        <v>941</v>
      </c>
      <c r="BR699" s="136" t="s">
        <v>941</v>
      </c>
      <c r="BS699" s="136" t="s">
        <v>941</v>
      </c>
      <c r="BT699" s="136" t="s">
        <v>941</v>
      </c>
      <c r="BU699" s="136" t="s">
        <v>941</v>
      </c>
      <c r="BV699" s="136" t="s">
        <v>941</v>
      </c>
      <c r="BW699" s="136" t="s">
        <v>941</v>
      </c>
      <c r="BX699" s="136" t="s">
        <v>941</v>
      </c>
      <c r="BY699" s="136" t="s">
        <v>941</v>
      </c>
      <c r="BZ699" s="136" t="s">
        <v>941</v>
      </c>
      <c r="CA699" s="136" t="s">
        <v>941</v>
      </c>
      <c r="CB699" s="136" t="s">
        <v>948</v>
      </c>
      <c r="CC699" s="136" t="s">
        <v>948</v>
      </c>
      <c r="CD699" s="136" t="s">
        <v>941</v>
      </c>
      <c r="CE699" s="136" t="s">
        <v>948</v>
      </c>
      <c r="CF699" s="136" t="s">
        <v>941</v>
      </c>
      <c r="CG699" s="136" t="s">
        <v>948</v>
      </c>
      <c r="CH699" s="136" t="s">
        <v>948</v>
      </c>
      <c r="CI699" s="136" t="s">
        <v>941</v>
      </c>
      <c r="CJ699" s="136" t="s">
        <v>941</v>
      </c>
      <c r="CK699" s="136" t="s">
        <v>941</v>
      </c>
      <c r="CL699" s="136" t="s">
        <v>941</v>
      </c>
      <c r="CM699" s="136" t="s">
        <v>941</v>
      </c>
      <c r="CN699" s="136" t="s">
        <v>948</v>
      </c>
      <c r="CO699" s="136" t="s">
        <v>540</v>
      </c>
      <c r="CP699" s="136" t="s">
        <v>948</v>
      </c>
      <c r="CQ699" s="136" t="s">
        <v>941</v>
      </c>
      <c r="CR699" s="136" t="s">
        <v>941</v>
      </c>
      <c r="CS699" s="136" t="s">
        <v>941</v>
      </c>
      <c r="CT699" s="136" t="s">
        <v>941</v>
      </c>
      <c r="CU699" s="136" t="s">
        <v>941</v>
      </c>
      <c r="CV699" s="136" t="s">
        <v>941</v>
      </c>
      <c r="CW699" s="136" t="s">
        <v>941</v>
      </c>
      <c r="CX699" s="136" t="s">
        <v>941</v>
      </c>
      <c r="CY699" s="136" t="s">
        <v>941</v>
      </c>
      <c r="CZ699" s="136" t="s">
        <v>941</v>
      </c>
      <c r="DA699" s="136" t="s">
        <v>941</v>
      </c>
      <c r="DB699" s="136" t="s">
        <v>941</v>
      </c>
      <c r="DC699" s="136" t="s">
        <v>941</v>
      </c>
      <c r="DD699" s="136" t="s">
        <v>941</v>
      </c>
      <c r="DE699" s="136" t="s">
        <v>941</v>
      </c>
      <c r="DF699" s="136" t="s">
        <v>941</v>
      </c>
      <c r="DG699" s="136" t="s">
        <v>941</v>
      </c>
      <c r="DH699" s="136" t="s">
        <v>941</v>
      </c>
      <c r="DI699" s="136" t="s">
        <v>941</v>
      </c>
      <c r="DJ699" s="136" t="s">
        <v>1692</v>
      </c>
      <c r="DK699" s="137">
        <v>43132.650555555556</v>
      </c>
      <c r="DL699" s="136" t="s">
        <v>1692</v>
      </c>
      <c r="DM699" s="137">
        <v>43132.650555555556</v>
      </c>
      <c r="DN699" s="133">
        <v>42412.576620370368</v>
      </c>
      <c r="DO699" s="132" t="s">
        <v>1111</v>
      </c>
      <c r="DP699" s="133">
        <v>42412.576620370368</v>
      </c>
    </row>
    <row r="700" spans="1:120" ht="43.5" x14ac:dyDescent="0.35">
      <c r="A700" s="135">
        <v>703</v>
      </c>
      <c r="B700" s="136" t="s">
        <v>13815</v>
      </c>
      <c r="C700" s="135">
        <v>499</v>
      </c>
      <c r="D700" s="135" t="b">
        <v>1</v>
      </c>
      <c r="E700" s="136" t="s">
        <v>941</v>
      </c>
      <c r="F700" s="136" t="s">
        <v>1508</v>
      </c>
      <c r="G700" s="136" t="s">
        <v>1005</v>
      </c>
      <c r="H700" s="136" t="s">
        <v>1507</v>
      </c>
      <c r="I700" s="136" t="s">
        <v>15939</v>
      </c>
      <c r="J700" s="136" t="s">
        <v>1508</v>
      </c>
      <c r="K700" s="136" t="s">
        <v>941</v>
      </c>
      <c r="L700" s="136" t="s">
        <v>1507</v>
      </c>
      <c r="M700" s="136" t="s">
        <v>1509</v>
      </c>
      <c r="N700" s="136" t="s">
        <v>1510</v>
      </c>
      <c r="O700" s="136" t="s">
        <v>16559</v>
      </c>
      <c r="P700" s="136" t="s">
        <v>16560</v>
      </c>
      <c r="Q700" s="136" t="s">
        <v>948</v>
      </c>
      <c r="R700" s="136" t="s">
        <v>948</v>
      </c>
      <c r="S700" s="136" t="s">
        <v>16561</v>
      </c>
      <c r="T700" s="136" t="s">
        <v>16562</v>
      </c>
      <c r="U700" s="136" t="s">
        <v>16563</v>
      </c>
      <c r="V700" s="136" t="s">
        <v>6609</v>
      </c>
      <c r="W700" s="136" t="s">
        <v>6610</v>
      </c>
      <c r="X700" s="136" t="s">
        <v>6611</v>
      </c>
      <c r="Y700" s="136" t="s">
        <v>16564</v>
      </c>
      <c r="Z700" s="136" t="s">
        <v>16565</v>
      </c>
      <c r="AA700" s="136" t="s">
        <v>16566</v>
      </c>
      <c r="AB700" s="136" t="s">
        <v>16567</v>
      </c>
      <c r="AC700" s="136" t="s">
        <v>948</v>
      </c>
      <c r="AD700" s="136" t="s">
        <v>16567</v>
      </c>
      <c r="AE700" s="136" t="s">
        <v>16568</v>
      </c>
      <c r="AF700" s="136" t="s">
        <v>16569</v>
      </c>
      <c r="AG700" s="136" t="s">
        <v>1204</v>
      </c>
      <c r="AH700" s="136" t="s">
        <v>16570</v>
      </c>
      <c r="AI700" s="136" t="s">
        <v>948</v>
      </c>
      <c r="AJ700" s="136" t="s">
        <v>1703</v>
      </c>
      <c r="AK700" s="136" t="s">
        <v>948</v>
      </c>
      <c r="AL700" s="136" t="s">
        <v>941</v>
      </c>
      <c r="AM700" s="136" t="s">
        <v>16571</v>
      </c>
      <c r="AN700" s="136" t="s">
        <v>941</v>
      </c>
      <c r="AO700" s="136" t="s">
        <v>941</v>
      </c>
      <c r="AP700" s="136" t="s">
        <v>941</v>
      </c>
      <c r="AQ700" s="136" t="s">
        <v>941</v>
      </c>
      <c r="AR700" s="136" t="s">
        <v>941</v>
      </c>
      <c r="AS700" s="136" t="s">
        <v>941</v>
      </c>
      <c r="AT700" s="136" t="s">
        <v>941</v>
      </c>
      <c r="AU700" s="136" t="s">
        <v>941</v>
      </c>
      <c r="AV700" s="136" t="s">
        <v>941</v>
      </c>
      <c r="AW700" s="136" t="s">
        <v>941</v>
      </c>
      <c r="AX700" s="136" t="s">
        <v>941</v>
      </c>
      <c r="AY700" s="136" t="s">
        <v>941</v>
      </c>
      <c r="AZ700" s="136" t="s">
        <v>941</v>
      </c>
      <c r="BA700" s="136" t="s">
        <v>941</v>
      </c>
      <c r="BB700" s="136" t="s">
        <v>941</v>
      </c>
      <c r="BC700" s="136" t="s">
        <v>941</v>
      </c>
      <c r="BD700" s="136" t="s">
        <v>941</v>
      </c>
      <c r="BE700" s="136" t="s">
        <v>941</v>
      </c>
      <c r="BF700" s="136" t="s">
        <v>941</v>
      </c>
      <c r="BG700" s="136" t="s">
        <v>941</v>
      </c>
      <c r="BH700" s="136" t="s">
        <v>941</v>
      </c>
      <c r="BI700" s="136" t="s">
        <v>941</v>
      </c>
      <c r="BJ700" s="136" t="s">
        <v>941</v>
      </c>
      <c r="BK700" s="136" t="s">
        <v>941</v>
      </c>
      <c r="BL700" s="136" t="s">
        <v>941</v>
      </c>
      <c r="BM700" s="136" t="s">
        <v>941</v>
      </c>
      <c r="BN700" s="136" t="s">
        <v>941</v>
      </c>
      <c r="BO700" s="136" t="s">
        <v>941</v>
      </c>
      <c r="BP700" s="136" t="s">
        <v>941</v>
      </c>
      <c r="BQ700" s="136" t="s">
        <v>941</v>
      </c>
      <c r="BR700" s="136" t="s">
        <v>941</v>
      </c>
      <c r="BS700" s="136" t="s">
        <v>941</v>
      </c>
      <c r="BT700" s="136" t="s">
        <v>941</v>
      </c>
      <c r="BU700" s="136" t="s">
        <v>941</v>
      </c>
      <c r="BV700" s="136" t="s">
        <v>941</v>
      </c>
      <c r="BW700" s="136" t="s">
        <v>941</v>
      </c>
      <c r="BX700" s="136" t="s">
        <v>941</v>
      </c>
      <c r="BY700" s="136" t="s">
        <v>941</v>
      </c>
      <c r="BZ700" s="136" t="s">
        <v>941</v>
      </c>
      <c r="CA700" s="136" t="s">
        <v>941</v>
      </c>
      <c r="CB700" s="136" t="s">
        <v>948</v>
      </c>
      <c r="CC700" s="136" t="s">
        <v>948</v>
      </c>
      <c r="CD700" s="136" t="s">
        <v>941</v>
      </c>
      <c r="CE700" s="136" t="s">
        <v>948</v>
      </c>
      <c r="CF700" s="136" t="s">
        <v>941</v>
      </c>
      <c r="CG700" s="136" t="s">
        <v>948</v>
      </c>
      <c r="CH700" s="136" t="s">
        <v>948</v>
      </c>
      <c r="CI700" s="136" t="s">
        <v>941</v>
      </c>
      <c r="CJ700" s="136" t="s">
        <v>941</v>
      </c>
      <c r="CK700" s="136" t="s">
        <v>941</v>
      </c>
      <c r="CL700" s="136" t="s">
        <v>941</v>
      </c>
      <c r="CM700" s="136" t="s">
        <v>941</v>
      </c>
      <c r="CN700" s="136" t="s">
        <v>948</v>
      </c>
      <c r="CO700" s="136" t="s">
        <v>540</v>
      </c>
      <c r="CP700" s="136" t="s">
        <v>948</v>
      </c>
      <c r="CQ700" s="136" t="s">
        <v>941</v>
      </c>
      <c r="CR700" s="136" t="s">
        <v>941</v>
      </c>
      <c r="CS700" s="136" t="s">
        <v>941</v>
      </c>
      <c r="CT700" s="136" t="s">
        <v>941</v>
      </c>
      <c r="CU700" s="136" t="s">
        <v>941</v>
      </c>
      <c r="CV700" s="136" t="s">
        <v>941</v>
      </c>
      <c r="CW700" s="136" t="s">
        <v>941</v>
      </c>
      <c r="CX700" s="136" t="s">
        <v>941</v>
      </c>
      <c r="CY700" s="136" t="s">
        <v>941</v>
      </c>
      <c r="CZ700" s="136" t="s">
        <v>941</v>
      </c>
      <c r="DA700" s="136" t="s">
        <v>941</v>
      </c>
      <c r="DB700" s="136" t="s">
        <v>941</v>
      </c>
      <c r="DC700" s="136" t="s">
        <v>941</v>
      </c>
      <c r="DD700" s="136" t="s">
        <v>941</v>
      </c>
      <c r="DE700" s="136" t="s">
        <v>941</v>
      </c>
      <c r="DF700" s="136" t="s">
        <v>941</v>
      </c>
      <c r="DG700" s="136" t="s">
        <v>941</v>
      </c>
      <c r="DH700" s="136" t="s">
        <v>941</v>
      </c>
      <c r="DI700" s="136" t="s">
        <v>941</v>
      </c>
      <c r="DJ700" s="136" t="s">
        <v>1353</v>
      </c>
      <c r="DK700" s="137">
        <v>43132.652557870373</v>
      </c>
      <c r="DL700" s="136" t="s">
        <v>1353</v>
      </c>
      <c r="DM700" s="137">
        <v>43132.652557870373</v>
      </c>
      <c r="DN700" s="133">
        <v>42412.576643518521</v>
      </c>
      <c r="DO700" s="132" t="s">
        <v>1111</v>
      </c>
      <c r="DP700" s="133">
        <v>42412.576643518521</v>
      </c>
    </row>
    <row r="701" spans="1:120" ht="159.5" x14ac:dyDescent="0.35">
      <c r="A701" s="135">
        <v>704</v>
      </c>
      <c r="B701" s="136" t="s">
        <v>13815</v>
      </c>
      <c r="C701" s="135">
        <v>625</v>
      </c>
      <c r="D701" s="135" t="b">
        <v>1</v>
      </c>
      <c r="E701" s="136" t="s">
        <v>1196</v>
      </c>
      <c r="F701" s="136" t="s">
        <v>1565</v>
      </c>
      <c r="G701" s="136" t="s">
        <v>1005</v>
      </c>
      <c r="H701" s="136" t="s">
        <v>1566</v>
      </c>
      <c r="I701" s="136" t="s">
        <v>941</v>
      </c>
      <c r="J701" s="136" t="s">
        <v>1565</v>
      </c>
      <c r="K701" s="136" t="s">
        <v>941</v>
      </c>
      <c r="L701" s="136" t="s">
        <v>1566</v>
      </c>
      <c r="M701" s="136" t="s">
        <v>3671</v>
      </c>
      <c r="N701" s="136" t="s">
        <v>1567</v>
      </c>
      <c r="O701" s="136" t="s">
        <v>16572</v>
      </c>
      <c r="P701" s="136" t="s">
        <v>948</v>
      </c>
      <c r="Q701" s="136" t="s">
        <v>948</v>
      </c>
      <c r="R701" s="136" t="s">
        <v>948</v>
      </c>
      <c r="S701" s="136" t="s">
        <v>16572</v>
      </c>
      <c r="T701" s="136" t="s">
        <v>16573</v>
      </c>
      <c r="U701" s="136" t="s">
        <v>16574</v>
      </c>
      <c r="V701" s="136" t="s">
        <v>948</v>
      </c>
      <c r="W701" s="136" t="s">
        <v>948</v>
      </c>
      <c r="X701" s="136" t="s">
        <v>948</v>
      </c>
      <c r="Y701" s="136" t="s">
        <v>16575</v>
      </c>
      <c r="Z701" s="136" t="s">
        <v>948</v>
      </c>
      <c r="AA701" s="136" t="s">
        <v>948</v>
      </c>
      <c r="AB701" s="136" t="s">
        <v>16575</v>
      </c>
      <c r="AC701" s="136" t="s">
        <v>948</v>
      </c>
      <c r="AD701" s="136" t="s">
        <v>16575</v>
      </c>
      <c r="AE701" s="136" t="s">
        <v>16576</v>
      </c>
      <c r="AF701" s="136" t="s">
        <v>16577</v>
      </c>
      <c r="AG701" s="136" t="s">
        <v>1765</v>
      </c>
      <c r="AH701" s="136" t="s">
        <v>16578</v>
      </c>
      <c r="AI701" s="136" t="s">
        <v>948</v>
      </c>
      <c r="AJ701" s="136" t="s">
        <v>16579</v>
      </c>
      <c r="AK701" s="136" t="s">
        <v>4163</v>
      </c>
      <c r="AL701" s="136" t="s">
        <v>941</v>
      </c>
      <c r="AM701" s="136" t="s">
        <v>16580</v>
      </c>
      <c r="AN701" s="136" t="s">
        <v>941</v>
      </c>
      <c r="AO701" s="136" t="s">
        <v>941</v>
      </c>
      <c r="AP701" s="136" t="s">
        <v>941</v>
      </c>
      <c r="AQ701" s="136" t="s">
        <v>941</v>
      </c>
      <c r="AR701" s="136" t="s">
        <v>941</v>
      </c>
      <c r="AS701" s="136" t="s">
        <v>941</v>
      </c>
      <c r="AT701" s="136" t="s">
        <v>941</v>
      </c>
      <c r="AU701" s="136" t="s">
        <v>941</v>
      </c>
      <c r="AV701" s="136" t="s">
        <v>941</v>
      </c>
      <c r="AW701" s="136" t="s">
        <v>941</v>
      </c>
      <c r="AX701" s="136" t="s">
        <v>941</v>
      </c>
      <c r="AY701" s="136" t="s">
        <v>941</v>
      </c>
      <c r="AZ701" s="136" t="s">
        <v>941</v>
      </c>
      <c r="BA701" s="136" t="s">
        <v>941</v>
      </c>
      <c r="BB701" s="136" t="s">
        <v>941</v>
      </c>
      <c r="BC701" s="136" t="s">
        <v>941</v>
      </c>
      <c r="BD701" s="136" t="s">
        <v>941</v>
      </c>
      <c r="BE701" s="136" t="s">
        <v>941</v>
      </c>
      <c r="BF701" s="136" t="s">
        <v>941</v>
      </c>
      <c r="BG701" s="136" t="s">
        <v>941</v>
      </c>
      <c r="BH701" s="136" t="s">
        <v>941</v>
      </c>
      <c r="BI701" s="136" t="s">
        <v>941</v>
      </c>
      <c r="BJ701" s="136" t="s">
        <v>941</v>
      </c>
      <c r="BK701" s="136" t="s">
        <v>941</v>
      </c>
      <c r="BL701" s="136" t="s">
        <v>941</v>
      </c>
      <c r="BM701" s="136" t="s">
        <v>941</v>
      </c>
      <c r="BN701" s="136" t="s">
        <v>941</v>
      </c>
      <c r="BO701" s="136" t="s">
        <v>941</v>
      </c>
      <c r="BP701" s="136" t="s">
        <v>941</v>
      </c>
      <c r="BQ701" s="136" t="s">
        <v>941</v>
      </c>
      <c r="BR701" s="136" t="s">
        <v>941</v>
      </c>
      <c r="BS701" s="136" t="s">
        <v>941</v>
      </c>
      <c r="BT701" s="136" t="s">
        <v>941</v>
      </c>
      <c r="BU701" s="136" t="s">
        <v>941</v>
      </c>
      <c r="BV701" s="136" t="s">
        <v>941</v>
      </c>
      <c r="BW701" s="136" t="s">
        <v>941</v>
      </c>
      <c r="BX701" s="136" t="s">
        <v>941</v>
      </c>
      <c r="BY701" s="136" t="s">
        <v>941</v>
      </c>
      <c r="BZ701" s="136" t="s">
        <v>941</v>
      </c>
      <c r="CA701" s="136" t="s">
        <v>941</v>
      </c>
      <c r="CB701" s="136" t="s">
        <v>948</v>
      </c>
      <c r="CC701" s="136" t="s">
        <v>948</v>
      </c>
      <c r="CD701" s="136" t="s">
        <v>941</v>
      </c>
      <c r="CE701" s="136" t="s">
        <v>948</v>
      </c>
      <c r="CF701" s="136" t="s">
        <v>941</v>
      </c>
      <c r="CG701" s="136" t="s">
        <v>948</v>
      </c>
      <c r="CH701" s="136" t="s">
        <v>948</v>
      </c>
      <c r="CI701" s="136" t="s">
        <v>941</v>
      </c>
      <c r="CJ701" s="136" t="s">
        <v>941</v>
      </c>
      <c r="CK701" s="136" t="s">
        <v>941</v>
      </c>
      <c r="CL701" s="136" t="s">
        <v>941</v>
      </c>
      <c r="CM701" s="136" t="s">
        <v>941</v>
      </c>
      <c r="CN701" s="136" t="s">
        <v>948</v>
      </c>
      <c r="CO701" s="136" t="s">
        <v>540</v>
      </c>
      <c r="CP701" s="136" t="s">
        <v>948</v>
      </c>
      <c r="CQ701" s="136" t="s">
        <v>941</v>
      </c>
      <c r="CR701" s="136" t="s">
        <v>16581</v>
      </c>
      <c r="CS701" s="136" t="s">
        <v>941</v>
      </c>
      <c r="CT701" s="136" t="s">
        <v>941</v>
      </c>
      <c r="CU701" s="136" t="s">
        <v>941</v>
      </c>
      <c r="CV701" s="136" t="s">
        <v>941</v>
      </c>
      <c r="CW701" s="136" t="s">
        <v>941</v>
      </c>
      <c r="CX701" s="136" t="s">
        <v>941</v>
      </c>
      <c r="CY701" s="136" t="s">
        <v>16582</v>
      </c>
      <c r="CZ701" s="136" t="s">
        <v>941</v>
      </c>
      <c r="DA701" s="136" t="s">
        <v>941</v>
      </c>
      <c r="DB701" s="136" t="s">
        <v>941</v>
      </c>
      <c r="DC701" s="136" t="s">
        <v>941</v>
      </c>
      <c r="DD701" s="136" t="s">
        <v>941</v>
      </c>
      <c r="DE701" s="136" t="s">
        <v>941</v>
      </c>
      <c r="DF701" s="136" t="s">
        <v>16583</v>
      </c>
      <c r="DG701" s="136" t="s">
        <v>941</v>
      </c>
      <c r="DH701" s="136" t="s">
        <v>941</v>
      </c>
      <c r="DI701" s="136" t="s">
        <v>941</v>
      </c>
      <c r="DJ701" s="136" t="s">
        <v>1353</v>
      </c>
      <c r="DK701" s="137">
        <v>43132.682222222225</v>
      </c>
      <c r="DL701" s="136" t="s">
        <v>1353</v>
      </c>
      <c r="DM701" s="137">
        <v>43132.682222222225</v>
      </c>
      <c r="DN701" s="133">
        <v>42412.576655092591</v>
      </c>
      <c r="DO701" s="132" t="s">
        <v>1692</v>
      </c>
      <c r="DP701" s="133">
        <v>42415.600023148145</v>
      </c>
    </row>
    <row r="702" spans="1:120" ht="116" x14ac:dyDescent="0.35">
      <c r="A702" s="135">
        <v>705</v>
      </c>
      <c r="B702" s="136" t="s">
        <v>13815</v>
      </c>
      <c r="C702" s="135">
        <v>115</v>
      </c>
      <c r="D702" s="135" t="b">
        <v>1</v>
      </c>
      <c r="E702" s="136" t="s">
        <v>941</v>
      </c>
      <c r="F702" s="136" t="s">
        <v>1245</v>
      </c>
      <c r="G702" s="136" t="s">
        <v>1246</v>
      </c>
      <c r="H702" s="136" t="s">
        <v>1247</v>
      </c>
      <c r="I702" s="136" t="s">
        <v>15225</v>
      </c>
      <c r="J702" s="136" t="s">
        <v>1245</v>
      </c>
      <c r="K702" s="136" t="s">
        <v>941</v>
      </c>
      <c r="L702" s="136" t="s">
        <v>1247</v>
      </c>
      <c r="M702" s="136" t="s">
        <v>1248</v>
      </c>
      <c r="N702" s="136" t="s">
        <v>1249</v>
      </c>
      <c r="O702" s="136" t="s">
        <v>16584</v>
      </c>
      <c r="P702" s="136" t="s">
        <v>16585</v>
      </c>
      <c r="Q702" s="136" t="s">
        <v>948</v>
      </c>
      <c r="R702" s="136" t="s">
        <v>16586</v>
      </c>
      <c r="S702" s="136" t="s">
        <v>16587</v>
      </c>
      <c r="T702" s="136" t="s">
        <v>16586</v>
      </c>
      <c r="U702" s="136" t="s">
        <v>16588</v>
      </c>
      <c r="V702" s="136" t="s">
        <v>948</v>
      </c>
      <c r="W702" s="136" t="s">
        <v>948</v>
      </c>
      <c r="X702" s="136" t="s">
        <v>948</v>
      </c>
      <c r="Y702" s="136" t="s">
        <v>16589</v>
      </c>
      <c r="Z702" s="136" t="s">
        <v>16590</v>
      </c>
      <c r="AA702" s="136" t="s">
        <v>16591</v>
      </c>
      <c r="AB702" s="136" t="s">
        <v>16592</v>
      </c>
      <c r="AC702" s="136" t="s">
        <v>16591</v>
      </c>
      <c r="AD702" s="136" t="s">
        <v>16593</v>
      </c>
      <c r="AE702" s="136" t="s">
        <v>16594</v>
      </c>
      <c r="AF702" s="136" t="s">
        <v>16595</v>
      </c>
      <c r="AG702" s="136" t="s">
        <v>993</v>
      </c>
      <c r="AH702" s="136" t="s">
        <v>16596</v>
      </c>
      <c r="AI702" s="136" t="s">
        <v>16597</v>
      </c>
      <c r="AJ702" s="136" t="s">
        <v>3563</v>
      </c>
      <c r="AK702" s="136" t="s">
        <v>16598</v>
      </c>
      <c r="AL702" s="136" t="s">
        <v>941</v>
      </c>
      <c r="AM702" s="136" t="s">
        <v>16599</v>
      </c>
      <c r="AN702" s="136" t="s">
        <v>941</v>
      </c>
      <c r="AO702" s="136" t="s">
        <v>941</v>
      </c>
      <c r="AP702" s="136" t="s">
        <v>941</v>
      </c>
      <c r="AQ702" s="136" t="s">
        <v>941</v>
      </c>
      <c r="AR702" s="136" t="s">
        <v>941</v>
      </c>
      <c r="AS702" s="136" t="s">
        <v>941</v>
      </c>
      <c r="AT702" s="136" t="s">
        <v>941</v>
      </c>
      <c r="AU702" s="136" t="s">
        <v>941</v>
      </c>
      <c r="AV702" s="136" t="s">
        <v>941</v>
      </c>
      <c r="AW702" s="136" t="s">
        <v>941</v>
      </c>
      <c r="AX702" s="136" t="s">
        <v>941</v>
      </c>
      <c r="AY702" s="136" t="s">
        <v>941</v>
      </c>
      <c r="AZ702" s="136" t="s">
        <v>941</v>
      </c>
      <c r="BA702" s="136" t="s">
        <v>941</v>
      </c>
      <c r="BB702" s="136" t="s">
        <v>941</v>
      </c>
      <c r="BC702" s="136" t="s">
        <v>941</v>
      </c>
      <c r="BD702" s="136" t="s">
        <v>941</v>
      </c>
      <c r="BE702" s="136" t="s">
        <v>941</v>
      </c>
      <c r="BF702" s="136" t="s">
        <v>941</v>
      </c>
      <c r="BG702" s="136" t="s">
        <v>941</v>
      </c>
      <c r="BH702" s="136" t="s">
        <v>941</v>
      </c>
      <c r="BI702" s="136" t="s">
        <v>941</v>
      </c>
      <c r="BJ702" s="136" t="s">
        <v>941</v>
      </c>
      <c r="BK702" s="136" t="s">
        <v>2041</v>
      </c>
      <c r="BL702" s="136" t="s">
        <v>941</v>
      </c>
      <c r="BM702" s="136" t="s">
        <v>941</v>
      </c>
      <c r="BN702" s="136" t="s">
        <v>941</v>
      </c>
      <c r="BO702" s="136" t="s">
        <v>941</v>
      </c>
      <c r="BP702" s="136" t="s">
        <v>1053</v>
      </c>
      <c r="BQ702" s="136" t="s">
        <v>941</v>
      </c>
      <c r="BR702" s="136" t="s">
        <v>941</v>
      </c>
      <c r="BS702" s="136" t="s">
        <v>941</v>
      </c>
      <c r="BT702" s="136" t="s">
        <v>941</v>
      </c>
      <c r="BU702" s="136" t="s">
        <v>941</v>
      </c>
      <c r="BV702" s="136" t="s">
        <v>941</v>
      </c>
      <c r="BW702" s="136" t="s">
        <v>941</v>
      </c>
      <c r="BX702" s="136" t="s">
        <v>941</v>
      </c>
      <c r="BY702" s="136" t="s">
        <v>941</v>
      </c>
      <c r="BZ702" s="136" t="s">
        <v>941</v>
      </c>
      <c r="CA702" s="136" t="s">
        <v>941</v>
      </c>
      <c r="CB702" s="136" t="s">
        <v>1281</v>
      </c>
      <c r="CC702" s="136" t="s">
        <v>956</v>
      </c>
      <c r="CD702" s="136" t="s">
        <v>16600</v>
      </c>
      <c r="CE702" s="136" t="s">
        <v>948</v>
      </c>
      <c r="CF702" s="136" t="s">
        <v>941</v>
      </c>
      <c r="CG702" s="136" t="s">
        <v>16600</v>
      </c>
      <c r="CH702" s="136" t="s">
        <v>948</v>
      </c>
      <c r="CI702" s="136" t="s">
        <v>941</v>
      </c>
      <c r="CJ702" s="136" t="s">
        <v>941</v>
      </c>
      <c r="CK702" s="136" t="s">
        <v>941</v>
      </c>
      <c r="CL702" s="136" t="s">
        <v>941</v>
      </c>
      <c r="CM702" s="136" t="s">
        <v>941</v>
      </c>
      <c r="CN702" s="136" t="s">
        <v>948</v>
      </c>
      <c r="CO702" s="136" t="s">
        <v>540</v>
      </c>
      <c r="CP702" s="136" t="s">
        <v>948</v>
      </c>
      <c r="CQ702" s="136" t="s">
        <v>941</v>
      </c>
      <c r="CR702" s="136" t="s">
        <v>941</v>
      </c>
      <c r="CS702" s="136" t="s">
        <v>941</v>
      </c>
      <c r="CT702" s="136" t="s">
        <v>941</v>
      </c>
      <c r="CU702" s="136" t="s">
        <v>16601</v>
      </c>
      <c r="CV702" s="136" t="s">
        <v>941</v>
      </c>
      <c r="CW702" s="136" t="s">
        <v>16601</v>
      </c>
      <c r="CX702" s="136" t="s">
        <v>941</v>
      </c>
      <c r="CY702" s="136" t="s">
        <v>941</v>
      </c>
      <c r="CZ702" s="136" t="s">
        <v>941</v>
      </c>
      <c r="DA702" s="136" t="s">
        <v>941</v>
      </c>
      <c r="DB702" s="136" t="s">
        <v>941</v>
      </c>
      <c r="DC702" s="136" t="s">
        <v>941</v>
      </c>
      <c r="DD702" s="136" t="s">
        <v>16601</v>
      </c>
      <c r="DE702" s="136" t="s">
        <v>941</v>
      </c>
      <c r="DF702" s="136" t="s">
        <v>16601</v>
      </c>
      <c r="DG702" s="136" t="s">
        <v>941</v>
      </c>
      <c r="DH702" s="136" t="s">
        <v>941</v>
      </c>
      <c r="DI702" s="136" t="s">
        <v>941</v>
      </c>
      <c r="DJ702" s="136" t="s">
        <v>1692</v>
      </c>
      <c r="DK702" s="137">
        <v>43133.334733796299</v>
      </c>
      <c r="DL702" s="136" t="s">
        <v>1692</v>
      </c>
      <c r="DM702" s="137">
        <v>43133.336921296293</v>
      </c>
      <c r="DN702" s="133">
        <v>42412.576678240737</v>
      </c>
      <c r="DO702" s="132" t="s">
        <v>1111</v>
      </c>
      <c r="DP702" s="133">
        <v>42412.576678240737</v>
      </c>
    </row>
    <row r="703" spans="1:120" ht="116" x14ac:dyDescent="0.35">
      <c r="A703" s="135">
        <v>706</v>
      </c>
      <c r="B703" s="136" t="s">
        <v>13815</v>
      </c>
      <c r="C703" s="135">
        <v>114</v>
      </c>
      <c r="D703" s="135" t="b">
        <v>1</v>
      </c>
      <c r="E703" s="136" t="s">
        <v>941</v>
      </c>
      <c r="F703" s="136" t="s">
        <v>1245</v>
      </c>
      <c r="G703" s="136" t="s">
        <v>1246</v>
      </c>
      <c r="H703" s="136" t="s">
        <v>1247</v>
      </c>
      <c r="I703" s="136" t="s">
        <v>15225</v>
      </c>
      <c r="J703" s="136" t="s">
        <v>1245</v>
      </c>
      <c r="K703" s="136" t="s">
        <v>941</v>
      </c>
      <c r="L703" s="136" t="s">
        <v>1247</v>
      </c>
      <c r="M703" s="136" t="s">
        <v>1248</v>
      </c>
      <c r="N703" s="136" t="s">
        <v>1249</v>
      </c>
      <c r="O703" s="136" t="s">
        <v>16602</v>
      </c>
      <c r="P703" s="136" t="s">
        <v>16603</v>
      </c>
      <c r="Q703" s="136" t="s">
        <v>948</v>
      </c>
      <c r="R703" s="136" t="s">
        <v>16604</v>
      </c>
      <c r="S703" s="136" t="s">
        <v>16605</v>
      </c>
      <c r="T703" s="136" t="s">
        <v>16604</v>
      </c>
      <c r="U703" s="136" t="s">
        <v>16606</v>
      </c>
      <c r="V703" s="136" t="s">
        <v>9917</v>
      </c>
      <c r="W703" s="136" t="s">
        <v>9918</v>
      </c>
      <c r="X703" s="136" t="s">
        <v>9919</v>
      </c>
      <c r="Y703" s="136" t="s">
        <v>16607</v>
      </c>
      <c r="Z703" s="136" t="s">
        <v>16608</v>
      </c>
      <c r="AA703" s="136" t="s">
        <v>16609</v>
      </c>
      <c r="AB703" s="136" t="s">
        <v>16610</v>
      </c>
      <c r="AC703" s="136" t="s">
        <v>16609</v>
      </c>
      <c r="AD703" s="136" t="s">
        <v>16611</v>
      </c>
      <c r="AE703" s="136" t="s">
        <v>16612</v>
      </c>
      <c r="AF703" s="136" t="s">
        <v>16613</v>
      </c>
      <c r="AG703" s="136" t="s">
        <v>9927</v>
      </c>
      <c r="AH703" s="136" t="s">
        <v>16614</v>
      </c>
      <c r="AI703" s="136" t="s">
        <v>14487</v>
      </c>
      <c r="AJ703" s="136" t="s">
        <v>1124</v>
      </c>
      <c r="AK703" s="136" t="s">
        <v>950</v>
      </c>
      <c r="AL703" s="136" t="s">
        <v>941</v>
      </c>
      <c r="AM703" s="136" t="s">
        <v>16615</v>
      </c>
      <c r="AN703" s="136" t="s">
        <v>941</v>
      </c>
      <c r="AO703" s="136" t="s">
        <v>941</v>
      </c>
      <c r="AP703" s="136" t="s">
        <v>941</v>
      </c>
      <c r="AQ703" s="136" t="s">
        <v>941</v>
      </c>
      <c r="AR703" s="136" t="s">
        <v>941</v>
      </c>
      <c r="AS703" s="136" t="s">
        <v>941</v>
      </c>
      <c r="AT703" s="136" t="s">
        <v>941</v>
      </c>
      <c r="AU703" s="136" t="s">
        <v>941</v>
      </c>
      <c r="AV703" s="136" t="s">
        <v>941</v>
      </c>
      <c r="AW703" s="136" t="s">
        <v>941</v>
      </c>
      <c r="AX703" s="136" t="s">
        <v>941</v>
      </c>
      <c r="AY703" s="136" t="s">
        <v>941</v>
      </c>
      <c r="AZ703" s="136" t="s">
        <v>941</v>
      </c>
      <c r="BA703" s="136" t="s">
        <v>941</v>
      </c>
      <c r="BB703" s="136" t="s">
        <v>941</v>
      </c>
      <c r="BC703" s="136" t="s">
        <v>941</v>
      </c>
      <c r="BD703" s="136" t="s">
        <v>941</v>
      </c>
      <c r="BE703" s="136" t="s">
        <v>941</v>
      </c>
      <c r="BF703" s="136" t="s">
        <v>941</v>
      </c>
      <c r="BG703" s="136" t="s">
        <v>941</v>
      </c>
      <c r="BH703" s="136" t="s">
        <v>941</v>
      </c>
      <c r="BI703" s="136" t="s">
        <v>941</v>
      </c>
      <c r="BJ703" s="136" t="s">
        <v>941</v>
      </c>
      <c r="BK703" s="136" t="s">
        <v>941</v>
      </c>
      <c r="BL703" s="136" t="s">
        <v>941</v>
      </c>
      <c r="BM703" s="136" t="s">
        <v>941</v>
      </c>
      <c r="BN703" s="136" t="s">
        <v>941</v>
      </c>
      <c r="BO703" s="136" t="s">
        <v>941</v>
      </c>
      <c r="BP703" s="136" t="s">
        <v>941</v>
      </c>
      <c r="BQ703" s="136" t="s">
        <v>941</v>
      </c>
      <c r="BR703" s="136" t="s">
        <v>941</v>
      </c>
      <c r="BS703" s="136" t="s">
        <v>941</v>
      </c>
      <c r="BT703" s="136" t="s">
        <v>941</v>
      </c>
      <c r="BU703" s="136" t="s">
        <v>941</v>
      </c>
      <c r="BV703" s="136" t="s">
        <v>941</v>
      </c>
      <c r="BW703" s="136" t="s">
        <v>941</v>
      </c>
      <c r="BX703" s="136" t="s">
        <v>941</v>
      </c>
      <c r="BY703" s="136" t="s">
        <v>941</v>
      </c>
      <c r="BZ703" s="136" t="s">
        <v>941</v>
      </c>
      <c r="CA703" s="136" t="s">
        <v>941</v>
      </c>
      <c r="CB703" s="136" t="s">
        <v>948</v>
      </c>
      <c r="CC703" s="136" t="s">
        <v>948</v>
      </c>
      <c r="CD703" s="136" t="s">
        <v>941</v>
      </c>
      <c r="CE703" s="136" t="s">
        <v>948</v>
      </c>
      <c r="CF703" s="136" t="s">
        <v>941</v>
      </c>
      <c r="CG703" s="136" t="s">
        <v>948</v>
      </c>
      <c r="CH703" s="136" t="s">
        <v>948</v>
      </c>
      <c r="CI703" s="136" t="s">
        <v>941</v>
      </c>
      <c r="CJ703" s="136" t="s">
        <v>941</v>
      </c>
      <c r="CK703" s="136" t="s">
        <v>941</v>
      </c>
      <c r="CL703" s="136" t="s">
        <v>941</v>
      </c>
      <c r="CM703" s="136" t="s">
        <v>941</v>
      </c>
      <c r="CN703" s="136" t="s">
        <v>948</v>
      </c>
      <c r="CO703" s="136" t="s">
        <v>540</v>
      </c>
      <c r="CP703" s="136" t="s">
        <v>948</v>
      </c>
      <c r="CQ703" s="136" t="s">
        <v>941</v>
      </c>
      <c r="CR703" s="136" t="s">
        <v>941</v>
      </c>
      <c r="CS703" s="136" t="s">
        <v>941</v>
      </c>
      <c r="CT703" s="136" t="s">
        <v>941</v>
      </c>
      <c r="CU703" s="136" t="s">
        <v>16601</v>
      </c>
      <c r="CV703" s="136" t="s">
        <v>941</v>
      </c>
      <c r="CW703" s="136" t="s">
        <v>16601</v>
      </c>
      <c r="CX703" s="136" t="s">
        <v>941</v>
      </c>
      <c r="CY703" s="136" t="s">
        <v>941</v>
      </c>
      <c r="CZ703" s="136" t="s">
        <v>941</v>
      </c>
      <c r="DA703" s="136" t="s">
        <v>941</v>
      </c>
      <c r="DB703" s="136" t="s">
        <v>941</v>
      </c>
      <c r="DC703" s="136" t="s">
        <v>941</v>
      </c>
      <c r="DD703" s="136" t="s">
        <v>941</v>
      </c>
      <c r="DE703" s="136" t="s">
        <v>941</v>
      </c>
      <c r="DF703" s="136" t="s">
        <v>941</v>
      </c>
      <c r="DG703" s="136" t="s">
        <v>941</v>
      </c>
      <c r="DH703" s="136" t="s">
        <v>941</v>
      </c>
      <c r="DI703" s="136" t="s">
        <v>941</v>
      </c>
      <c r="DJ703" s="136" t="s">
        <v>1692</v>
      </c>
      <c r="DK703" s="137">
        <v>43133.339791666665</v>
      </c>
      <c r="DL703" s="136" t="s">
        <v>1692</v>
      </c>
      <c r="DM703" s="137">
        <v>43133.339791666665</v>
      </c>
      <c r="DN703" s="133">
        <v>42412.576689814814</v>
      </c>
      <c r="DO703" s="132" t="s">
        <v>1111</v>
      </c>
      <c r="DP703" s="133">
        <v>42412.576689814814</v>
      </c>
    </row>
    <row r="704" spans="1:120" ht="116" x14ac:dyDescent="0.35">
      <c r="A704" s="135">
        <v>707</v>
      </c>
      <c r="B704" s="136" t="s">
        <v>13815</v>
      </c>
      <c r="C704" s="135">
        <v>117</v>
      </c>
      <c r="D704" s="135" t="b">
        <v>1</v>
      </c>
      <c r="E704" s="136" t="s">
        <v>941</v>
      </c>
      <c r="F704" s="136" t="s">
        <v>1245</v>
      </c>
      <c r="G704" s="136" t="s">
        <v>1246</v>
      </c>
      <c r="H704" s="136" t="s">
        <v>1247</v>
      </c>
      <c r="I704" s="136" t="s">
        <v>15225</v>
      </c>
      <c r="J704" s="136" t="s">
        <v>1245</v>
      </c>
      <c r="K704" s="136" t="s">
        <v>941</v>
      </c>
      <c r="L704" s="136" t="s">
        <v>1247</v>
      </c>
      <c r="M704" s="136" t="s">
        <v>16616</v>
      </c>
      <c r="N704" s="136" t="s">
        <v>1249</v>
      </c>
      <c r="O704" s="136" t="s">
        <v>16617</v>
      </c>
      <c r="P704" s="136" t="s">
        <v>16618</v>
      </c>
      <c r="Q704" s="136" t="s">
        <v>948</v>
      </c>
      <c r="R704" s="136" t="s">
        <v>16619</v>
      </c>
      <c r="S704" s="136" t="s">
        <v>16620</v>
      </c>
      <c r="T704" s="136" t="s">
        <v>16619</v>
      </c>
      <c r="U704" s="136" t="s">
        <v>16621</v>
      </c>
      <c r="V704" s="136" t="s">
        <v>9763</v>
      </c>
      <c r="W704" s="136" t="s">
        <v>9764</v>
      </c>
      <c r="X704" s="136" t="s">
        <v>9765</v>
      </c>
      <c r="Y704" s="136" t="s">
        <v>16622</v>
      </c>
      <c r="Z704" s="136" t="s">
        <v>16623</v>
      </c>
      <c r="AA704" s="136" t="s">
        <v>16624</v>
      </c>
      <c r="AB704" s="136" t="s">
        <v>16625</v>
      </c>
      <c r="AC704" s="136" t="s">
        <v>16624</v>
      </c>
      <c r="AD704" s="136" t="s">
        <v>16626</v>
      </c>
      <c r="AE704" s="136" t="s">
        <v>16627</v>
      </c>
      <c r="AF704" s="136" t="s">
        <v>16628</v>
      </c>
      <c r="AG704" s="136" t="s">
        <v>1036</v>
      </c>
      <c r="AH704" s="136" t="s">
        <v>16629</v>
      </c>
      <c r="AI704" s="136" t="s">
        <v>16630</v>
      </c>
      <c r="AJ704" s="136" t="s">
        <v>2184</v>
      </c>
      <c r="AK704" s="136" t="s">
        <v>1407</v>
      </c>
      <c r="AL704" s="136" t="s">
        <v>941</v>
      </c>
      <c r="AM704" s="136" t="s">
        <v>16631</v>
      </c>
      <c r="AN704" s="136" t="s">
        <v>941</v>
      </c>
      <c r="AO704" s="136" t="s">
        <v>941</v>
      </c>
      <c r="AP704" s="136" t="s">
        <v>941</v>
      </c>
      <c r="AQ704" s="136" t="s">
        <v>941</v>
      </c>
      <c r="AR704" s="136" t="s">
        <v>941</v>
      </c>
      <c r="AS704" s="136" t="s">
        <v>941</v>
      </c>
      <c r="AT704" s="136" t="s">
        <v>941</v>
      </c>
      <c r="AU704" s="136" t="s">
        <v>941</v>
      </c>
      <c r="AV704" s="136" t="s">
        <v>941</v>
      </c>
      <c r="AW704" s="136" t="s">
        <v>941</v>
      </c>
      <c r="AX704" s="136" t="s">
        <v>941</v>
      </c>
      <c r="AY704" s="136" t="s">
        <v>941</v>
      </c>
      <c r="AZ704" s="136" t="s">
        <v>941</v>
      </c>
      <c r="BA704" s="136" t="s">
        <v>941</v>
      </c>
      <c r="BB704" s="136" t="s">
        <v>941</v>
      </c>
      <c r="BC704" s="136" t="s">
        <v>941</v>
      </c>
      <c r="BD704" s="136" t="s">
        <v>941</v>
      </c>
      <c r="BE704" s="136" t="s">
        <v>941</v>
      </c>
      <c r="BF704" s="136" t="s">
        <v>941</v>
      </c>
      <c r="BG704" s="136" t="s">
        <v>941</v>
      </c>
      <c r="BH704" s="136" t="s">
        <v>941</v>
      </c>
      <c r="BI704" s="136" t="s">
        <v>941</v>
      </c>
      <c r="BJ704" s="136" t="s">
        <v>941</v>
      </c>
      <c r="BK704" s="136" t="s">
        <v>941</v>
      </c>
      <c r="BL704" s="136" t="s">
        <v>941</v>
      </c>
      <c r="BM704" s="136" t="s">
        <v>941</v>
      </c>
      <c r="BN704" s="136" t="s">
        <v>941</v>
      </c>
      <c r="BO704" s="136" t="s">
        <v>941</v>
      </c>
      <c r="BP704" s="136" t="s">
        <v>941</v>
      </c>
      <c r="BQ704" s="136" t="s">
        <v>941</v>
      </c>
      <c r="BR704" s="136" t="s">
        <v>941</v>
      </c>
      <c r="BS704" s="136" t="s">
        <v>941</v>
      </c>
      <c r="BT704" s="136" t="s">
        <v>941</v>
      </c>
      <c r="BU704" s="136" t="s">
        <v>941</v>
      </c>
      <c r="BV704" s="136" t="s">
        <v>941</v>
      </c>
      <c r="BW704" s="136" t="s">
        <v>941</v>
      </c>
      <c r="BX704" s="136" t="s">
        <v>941</v>
      </c>
      <c r="BY704" s="136" t="s">
        <v>941</v>
      </c>
      <c r="BZ704" s="136" t="s">
        <v>941</v>
      </c>
      <c r="CA704" s="136" t="s">
        <v>941</v>
      </c>
      <c r="CB704" s="136" t="s">
        <v>948</v>
      </c>
      <c r="CC704" s="136" t="s">
        <v>948</v>
      </c>
      <c r="CD704" s="136" t="s">
        <v>941</v>
      </c>
      <c r="CE704" s="136" t="s">
        <v>948</v>
      </c>
      <c r="CF704" s="136" t="s">
        <v>941</v>
      </c>
      <c r="CG704" s="136" t="s">
        <v>948</v>
      </c>
      <c r="CH704" s="136" t="s">
        <v>948</v>
      </c>
      <c r="CI704" s="136" t="s">
        <v>941</v>
      </c>
      <c r="CJ704" s="136" t="s">
        <v>941</v>
      </c>
      <c r="CK704" s="136" t="s">
        <v>941</v>
      </c>
      <c r="CL704" s="136" t="s">
        <v>941</v>
      </c>
      <c r="CM704" s="136" t="s">
        <v>941</v>
      </c>
      <c r="CN704" s="136" t="s">
        <v>948</v>
      </c>
      <c r="CO704" s="136" t="s">
        <v>540</v>
      </c>
      <c r="CP704" s="136" t="s">
        <v>948</v>
      </c>
      <c r="CQ704" s="136" t="s">
        <v>941</v>
      </c>
      <c r="CR704" s="136" t="s">
        <v>941</v>
      </c>
      <c r="CS704" s="136" t="s">
        <v>948</v>
      </c>
      <c r="CT704" s="136" t="s">
        <v>941</v>
      </c>
      <c r="CU704" s="136" t="s">
        <v>16601</v>
      </c>
      <c r="CV704" s="136" t="s">
        <v>941</v>
      </c>
      <c r="CW704" s="136" t="s">
        <v>16601</v>
      </c>
      <c r="CX704" s="136" t="s">
        <v>941</v>
      </c>
      <c r="CY704" s="136" t="s">
        <v>941</v>
      </c>
      <c r="CZ704" s="136" t="s">
        <v>941</v>
      </c>
      <c r="DA704" s="136" t="s">
        <v>941</v>
      </c>
      <c r="DB704" s="136" t="s">
        <v>941</v>
      </c>
      <c r="DC704" s="136" t="s">
        <v>941</v>
      </c>
      <c r="DD704" s="136" t="s">
        <v>16601</v>
      </c>
      <c r="DE704" s="136" t="s">
        <v>941</v>
      </c>
      <c r="DF704" s="136" t="s">
        <v>16601</v>
      </c>
      <c r="DG704" s="136" t="s">
        <v>941</v>
      </c>
      <c r="DH704" s="136" t="s">
        <v>941</v>
      </c>
      <c r="DI704" s="136" t="s">
        <v>941</v>
      </c>
      <c r="DJ704" s="136" t="s">
        <v>1692</v>
      </c>
      <c r="DK704" s="137">
        <v>43133.341585648152</v>
      </c>
      <c r="DL704" s="136" t="s">
        <v>1692</v>
      </c>
      <c r="DM704" s="137">
        <v>43133.341585648152</v>
      </c>
      <c r="DN704" s="133">
        <v>42412.57671296296</v>
      </c>
      <c r="DO704" s="132" t="s">
        <v>1111</v>
      </c>
      <c r="DP704" s="133">
        <v>42412.57671296296</v>
      </c>
    </row>
    <row r="705" spans="1:120" ht="116" x14ac:dyDescent="0.35">
      <c r="A705" s="135">
        <v>708</v>
      </c>
      <c r="B705" s="136" t="s">
        <v>13815</v>
      </c>
      <c r="C705" s="135">
        <v>113</v>
      </c>
      <c r="D705" s="135" t="b">
        <v>1</v>
      </c>
      <c r="E705" s="136" t="s">
        <v>941</v>
      </c>
      <c r="F705" s="136" t="s">
        <v>1245</v>
      </c>
      <c r="G705" s="136" t="s">
        <v>1246</v>
      </c>
      <c r="H705" s="136" t="s">
        <v>1247</v>
      </c>
      <c r="I705" s="136" t="s">
        <v>15225</v>
      </c>
      <c r="J705" s="136" t="s">
        <v>1245</v>
      </c>
      <c r="K705" s="136" t="s">
        <v>941</v>
      </c>
      <c r="L705" s="136" t="s">
        <v>1247</v>
      </c>
      <c r="M705" s="136" t="s">
        <v>1248</v>
      </c>
      <c r="N705" s="136" t="s">
        <v>941</v>
      </c>
      <c r="O705" s="136" t="s">
        <v>16632</v>
      </c>
      <c r="P705" s="136" t="s">
        <v>16633</v>
      </c>
      <c r="Q705" s="136" t="s">
        <v>948</v>
      </c>
      <c r="R705" s="136" t="s">
        <v>16634</v>
      </c>
      <c r="S705" s="136" t="s">
        <v>16635</v>
      </c>
      <c r="T705" s="136" t="s">
        <v>16634</v>
      </c>
      <c r="U705" s="136" t="s">
        <v>16636</v>
      </c>
      <c r="V705" s="136" t="s">
        <v>948</v>
      </c>
      <c r="W705" s="136" t="s">
        <v>948</v>
      </c>
      <c r="X705" s="136" t="s">
        <v>948</v>
      </c>
      <c r="Y705" s="136" t="s">
        <v>16637</v>
      </c>
      <c r="Z705" s="136" t="s">
        <v>16638</v>
      </c>
      <c r="AA705" s="136" t="s">
        <v>16639</v>
      </c>
      <c r="AB705" s="136" t="s">
        <v>16640</v>
      </c>
      <c r="AC705" s="136" t="s">
        <v>16639</v>
      </c>
      <c r="AD705" s="136" t="s">
        <v>16641</v>
      </c>
      <c r="AE705" s="136" t="s">
        <v>16642</v>
      </c>
      <c r="AF705" s="136" t="s">
        <v>16643</v>
      </c>
      <c r="AG705" s="136" t="s">
        <v>1084</v>
      </c>
      <c r="AH705" s="136" t="s">
        <v>16644</v>
      </c>
      <c r="AI705" s="136" t="s">
        <v>5224</v>
      </c>
      <c r="AJ705" s="136" t="s">
        <v>1067</v>
      </c>
      <c r="AK705" s="136" t="s">
        <v>16645</v>
      </c>
      <c r="AL705" s="136" t="s">
        <v>941</v>
      </c>
      <c r="AM705" s="136" t="s">
        <v>16646</v>
      </c>
      <c r="AN705" s="136" t="s">
        <v>941</v>
      </c>
      <c r="AO705" s="136" t="s">
        <v>941</v>
      </c>
      <c r="AP705" s="136" t="s">
        <v>941</v>
      </c>
      <c r="AQ705" s="136" t="s">
        <v>941</v>
      </c>
      <c r="AR705" s="136" t="s">
        <v>941</v>
      </c>
      <c r="AS705" s="136" t="s">
        <v>941</v>
      </c>
      <c r="AT705" s="136" t="s">
        <v>941</v>
      </c>
      <c r="AU705" s="136" t="s">
        <v>941</v>
      </c>
      <c r="AV705" s="136" t="s">
        <v>941</v>
      </c>
      <c r="AW705" s="136" t="s">
        <v>941</v>
      </c>
      <c r="AX705" s="136" t="s">
        <v>941</v>
      </c>
      <c r="AY705" s="136" t="s">
        <v>941</v>
      </c>
      <c r="AZ705" s="136" t="s">
        <v>941</v>
      </c>
      <c r="BA705" s="136" t="s">
        <v>941</v>
      </c>
      <c r="BB705" s="136" t="s">
        <v>941</v>
      </c>
      <c r="BC705" s="136" t="s">
        <v>941</v>
      </c>
      <c r="BD705" s="136" t="s">
        <v>941</v>
      </c>
      <c r="BE705" s="136" t="s">
        <v>941</v>
      </c>
      <c r="BF705" s="136" t="s">
        <v>941</v>
      </c>
      <c r="BG705" s="136" t="s">
        <v>941</v>
      </c>
      <c r="BH705" s="136" t="s">
        <v>941</v>
      </c>
      <c r="BI705" s="136" t="s">
        <v>941</v>
      </c>
      <c r="BJ705" s="136" t="s">
        <v>941</v>
      </c>
      <c r="BK705" s="136" t="s">
        <v>941</v>
      </c>
      <c r="BL705" s="136" t="s">
        <v>941</v>
      </c>
      <c r="BM705" s="136" t="s">
        <v>941</v>
      </c>
      <c r="BN705" s="136" t="s">
        <v>941</v>
      </c>
      <c r="BO705" s="136" t="s">
        <v>941</v>
      </c>
      <c r="BP705" s="136" t="s">
        <v>941</v>
      </c>
      <c r="BQ705" s="136" t="s">
        <v>941</v>
      </c>
      <c r="BR705" s="136" t="s">
        <v>941</v>
      </c>
      <c r="BS705" s="136" t="s">
        <v>941</v>
      </c>
      <c r="BT705" s="136" t="s">
        <v>941</v>
      </c>
      <c r="BU705" s="136" t="s">
        <v>941</v>
      </c>
      <c r="BV705" s="136" t="s">
        <v>941</v>
      </c>
      <c r="BW705" s="136" t="s">
        <v>941</v>
      </c>
      <c r="BX705" s="136" t="s">
        <v>941</v>
      </c>
      <c r="BY705" s="136" t="s">
        <v>941</v>
      </c>
      <c r="BZ705" s="136" t="s">
        <v>941</v>
      </c>
      <c r="CA705" s="136" t="s">
        <v>941</v>
      </c>
      <c r="CB705" s="136" t="s">
        <v>948</v>
      </c>
      <c r="CC705" s="136" t="s">
        <v>948</v>
      </c>
      <c r="CD705" s="136" t="s">
        <v>941</v>
      </c>
      <c r="CE705" s="136" t="s">
        <v>948</v>
      </c>
      <c r="CF705" s="136" t="s">
        <v>941</v>
      </c>
      <c r="CG705" s="136" t="s">
        <v>948</v>
      </c>
      <c r="CH705" s="136" t="s">
        <v>948</v>
      </c>
      <c r="CI705" s="136" t="s">
        <v>941</v>
      </c>
      <c r="CJ705" s="136" t="s">
        <v>941</v>
      </c>
      <c r="CK705" s="136" t="s">
        <v>941</v>
      </c>
      <c r="CL705" s="136" t="s">
        <v>941</v>
      </c>
      <c r="CM705" s="136" t="s">
        <v>941</v>
      </c>
      <c r="CN705" s="136" t="s">
        <v>948</v>
      </c>
      <c r="CO705" s="136" t="s">
        <v>540</v>
      </c>
      <c r="CP705" s="136" t="s">
        <v>948</v>
      </c>
      <c r="CQ705" s="136" t="s">
        <v>941</v>
      </c>
      <c r="CR705" s="136" t="s">
        <v>941</v>
      </c>
      <c r="CS705" s="136" t="s">
        <v>941</v>
      </c>
      <c r="CT705" s="136" t="s">
        <v>941</v>
      </c>
      <c r="CU705" s="136" t="s">
        <v>16601</v>
      </c>
      <c r="CV705" s="136" t="s">
        <v>941</v>
      </c>
      <c r="CW705" s="136" t="s">
        <v>16601</v>
      </c>
      <c r="CX705" s="136" t="s">
        <v>941</v>
      </c>
      <c r="CY705" s="136" t="s">
        <v>941</v>
      </c>
      <c r="CZ705" s="136" t="s">
        <v>941</v>
      </c>
      <c r="DA705" s="136" t="s">
        <v>941</v>
      </c>
      <c r="DB705" s="136" t="s">
        <v>941</v>
      </c>
      <c r="DC705" s="136" t="s">
        <v>941</v>
      </c>
      <c r="DD705" s="136" t="s">
        <v>16601</v>
      </c>
      <c r="DE705" s="136" t="s">
        <v>941</v>
      </c>
      <c r="DF705" s="136" t="s">
        <v>16601</v>
      </c>
      <c r="DG705" s="136" t="s">
        <v>941</v>
      </c>
      <c r="DH705" s="136" t="s">
        <v>941</v>
      </c>
      <c r="DI705" s="136" t="s">
        <v>941</v>
      </c>
      <c r="DJ705" s="136" t="s">
        <v>1692</v>
      </c>
      <c r="DK705" s="137">
        <v>43133.343124999999</v>
      </c>
      <c r="DL705" s="136" t="s">
        <v>1692</v>
      </c>
      <c r="DM705" s="137">
        <v>43133.343124999999</v>
      </c>
      <c r="DN705" s="133">
        <v>42412.576724537037</v>
      </c>
      <c r="DO705" s="132" t="s">
        <v>1111</v>
      </c>
      <c r="DP705" s="133">
        <v>42412.576724537037</v>
      </c>
    </row>
    <row r="706" spans="1:120" ht="116" x14ac:dyDescent="0.35">
      <c r="A706" s="135">
        <v>709</v>
      </c>
      <c r="B706" s="136" t="s">
        <v>13815</v>
      </c>
      <c r="C706" s="135">
        <v>116</v>
      </c>
      <c r="D706" s="135" t="b">
        <v>1</v>
      </c>
      <c r="E706" s="136" t="s">
        <v>941</v>
      </c>
      <c r="F706" s="136" t="s">
        <v>1245</v>
      </c>
      <c r="G706" s="136" t="s">
        <v>1246</v>
      </c>
      <c r="H706" s="136" t="s">
        <v>1247</v>
      </c>
      <c r="I706" s="136" t="s">
        <v>15225</v>
      </c>
      <c r="J706" s="136" t="s">
        <v>1245</v>
      </c>
      <c r="K706" s="136" t="s">
        <v>941</v>
      </c>
      <c r="L706" s="136" t="s">
        <v>1247</v>
      </c>
      <c r="M706" s="136" t="s">
        <v>1248</v>
      </c>
      <c r="N706" s="136" t="s">
        <v>1249</v>
      </c>
      <c r="O706" s="136" t="s">
        <v>16647</v>
      </c>
      <c r="P706" s="136" t="s">
        <v>16648</v>
      </c>
      <c r="Q706" s="136" t="s">
        <v>16649</v>
      </c>
      <c r="R706" s="136" t="s">
        <v>16650</v>
      </c>
      <c r="S706" s="136" t="s">
        <v>16651</v>
      </c>
      <c r="T706" s="136" t="s">
        <v>16650</v>
      </c>
      <c r="U706" s="136" t="s">
        <v>16652</v>
      </c>
      <c r="V706" s="136" t="s">
        <v>16653</v>
      </c>
      <c r="W706" s="136" t="s">
        <v>16654</v>
      </c>
      <c r="X706" s="136" t="s">
        <v>16655</v>
      </c>
      <c r="Y706" s="136" t="s">
        <v>16656</v>
      </c>
      <c r="Z706" s="136" t="s">
        <v>16657</v>
      </c>
      <c r="AA706" s="136" t="s">
        <v>16658</v>
      </c>
      <c r="AB706" s="136" t="s">
        <v>16659</v>
      </c>
      <c r="AC706" s="136" t="s">
        <v>16658</v>
      </c>
      <c r="AD706" s="136" t="s">
        <v>16660</v>
      </c>
      <c r="AE706" s="136" t="s">
        <v>16661</v>
      </c>
      <c r="AF706" s="136" t="s">
        <v>16662</v>
      </c>
      <c r="AG706" s="136" t="s">
        <v>1051</v>
      </c>
      <c r="AH706" s="136" t="s">
        <v>16663</v>
      </c>
      <c r="AI706" s="136" t="s">
        <v>16664</v>
      </c>
      <c r="AJ706" s="136" t="s">
        <v>3201</v>
      </c>
      <c r="AK706" s="136" t="s">
        <v>16665</v>
      </c>
      <c r="AL706" s="136" t="s">
        <v>941</v>
      </c>
      <c r="AM706" s="136" t="s">
        <v>16666</v>
      </c>
      <c r="AN706" s="136" t="s">
        <v>941</v>
      </c>
      <c r="AO706" s="136" t="s">
        <v>941</v>
      </c>
      <c r="AP706" s="136" t="s">
        <v>941</v>
      </c>
      <c r="AQ706" s="136" t="s">
        <v>941</v>
      </c>
      <c r="AR706" s="136" t="s">
        <v>941</v>
      </c>
      <c r="AS706" s="136" t="s">
        <v>941</v>
      </c>
      <c r="AT706" s="136" t="s">
        <v>941</v>
      </c>
      <c r="AU706" s="136" t="s">
        <v>941</v>
      </c>
      <c r="AV706" s="136" t="s">
        <v>941</v>
      </c>
      <c r="AW706" s="136" t="s">
        <v>941</v>
      </c>
      <c r="AX706" s="136" t="s">
        <v>941</v>
      </c>
      <c r="AY706" s="136" t="s">
        <v>941</v>
      </c>
      <c r="AZ706" s="136" t="s">
        <v>941</v>
      </c>
      <c r="BA706" s="136" t="s">
        <v>941</v>
      </c>
      <c r="BB706" s="136" t="s">
        <v>941</v>
      </c>
      <c r="BC706" s="136" t="s">
        <v>941</v>
      </c>
      <c r="BD706" s="136" t="s">
        <v>941</v>
      </c>
      <c r="BE706" s="136" t="s">
        <v>941</v>
      </c>
      <c r="BF706" s="136" t="s">
        <v>941</v>
      </c>
      <c r="BG706" s="136" t="s">
        <v>941</v>
      </c>
      <c r="BH706" s="136" t="s">
        <v>941</v>
      </c>
      <c r="BI706" s="136" t="s">
        <v>941</v>
      </c>
      <c r="BJ706" s="136" t="s">
        <v>941</v>
      </c>
      <c r="BK706" s="136" t="s">
        <v>1278</v>
      </c>
      <c r="BL706" s="136" t="s">
        <v>941</v>
      </c>
      <c r="BM706" s="136" t="s">
        <v>941</v>
      </c>
      <c r="BN706" s="136" t="s">
        <v>941</v>
      </c>
      <c r="BO706" s="136" t="s">
        <v>941</v>
      </c>
      <c r="BP706" s="136" t="s">
        <v>941</v>
      </c>
      <c r="BQ706" s="136" t="s">
        <v>941</v>
      </c>
      <c r="BR706" s="136" t="s">
        <v>941</v>
      </c>
      <c r="BS706" s="136" t="s">
        <v>941</v>
      </c>
      <c r="BT706" s="136" t="s">
        <v>941</v>
      </c>
      <c r="BU706" s="136" t="s">
        <v>941</v>
      </c>
      <c r="BV706" s="136" t="s">
        <v>941</v>
      </c>
      <c r="BW706" s="136" t="s">
        <v>941</v>
      </c>
      <c r="BX706" s="136" t="s">
        <v>941</v>
      </c>
      <c r="BY706" s="136" t="s">
        <v>941</v>
      </c>
      <c r="BZ706" s="136" t="s">
        <v>941</v>
      </c>
      <c r="CA706" s="136" t="s">
        <v>941</v>
      </c>
      <c r="CB706" s="136" t="s">
        <v>1278</v>
      </c>
      <c r="CC706" s="136" t="s">
        <v>956</v>
      </c>
      <c r="CD706" s="136" t="s">
        <v>16667</v>
      </c>
      <c r="CE706" s="136" t="s">
        <v>948</v>
      </c>
      <c r="CF706" s="136" t="s">
        <v>941</v>
      </c>
      <c r="CG706" s="136" t="s">
        <v>16667</v>
      </c>
      <c r="CH706" s="136" t="s">
        <v>948</v>
      </c>
      <c r="CI706" s="136" t="s">
        <v>941</v>
      </c>
      <c r="CJ706" s="136" t="s">
        <v>941</v>
      </c>
      <c r="CK706" s="136" t="s">
        <v>941</v>
      </c>
      <c r="CL706" s="136" t="s">
        <v>941</v>
      </c>
      <c r="CM706" s="136" t="s">
        <v>941</v>
      </c>
      <c r="CN706" s="136" t="s">
        <v>948</v>
      </c>
      <c r="CO706" s="136" t="s">
        <v>540</v>
      </c>
      <c r="CP706" s="136" t="s">
        <v>948</v>
      </c>
      <c r="CQ706" s="136" t="s">
        <v>941</v>
      </c>
      <c r="CR706" s="136" t="s">
        <v>941</v>
      </c>
      <c r="CS706" s="136" t="s">
        <v>941</v>
      </c>
      <c r="CT706" s="136" t="s">
        <v>941</v>
      </c>
      <c r="CU706" s="136" t="s">
        <v>16601</v>
      </c>
      <c r="CV706" s="136" t="s">
        <v>941</v>
      </c>
      <c r="CW706" s="136" t="s">
        <v>16601</v>
      </c>
      <c r="CX706" s="136" t="s">
        <v>941</v>
      </c>
      <c r="CY706" s="136" t="s">
        <v>941</v>
      </c>
      <c r="CZ706" s="136" t="s">
        <v>941</v>
      </c>
      <c r="DA706" s="136" t="s">
        <v>941</v>
      </c>
      <c r="DB706" s="136" t="s">
        <v>941</v>
      </c>
      <c r="DC706" s="136" t="s">
        <v>941</v>
      </c>
      <c r="DD706" s="136" t="s">
        <v>941</v>
      </c>
      <c r="DE706" s="136" t="s">
        <v>941</v>
      </c>
      <c r="DF706" s="136" t="s">
        <v>941</v>
      </c>
      <c r="DG706" s="136" t="s">
        <v>941</v>
      </c>
      <c r="DH706" s="136" t="s">
        <v>941</v>
      </c>
      <c r="DI706" s="136" t="s">
        <v>941</v>
      </c>
      <c r="DJ706" s="136" t="s">
        <v>1692</v>
      </c>
      <c r="DK706" s="137">
        <v>43133.34578703704</v>
      </c>
      <c r="DL706" s="136" t="s">
        <v>1692</v>
      </c>
      <c r="DM706" s="137">
        <v>43133.34578703704</v>
      </c>
      <c r="DN706" s="133">
        <v>42412.576747685183</v>
      </c>
      <c r="DO706" s="132" t="s">
        <v>1111</v>
      </c>
      <c r="DP706" s="133">
        <v>42412.576747685183</v>
      </c>
    </row>
    <row r="707" spans="1:120" ht="116" x14ac:dyDescent="0.35">
      <c r="A707" s="135">
        <v>710</v>
      </c>
      <c r="B707" s="136" t="s">
        <v>13815</v>
      </c>
      <c r="C707" s="135">
        <v>118</v>
      </c>
      <c r="D707" s="135" t="b">
        <v>1</v>
      </c>
      <c r="E707" s="136" t="s">
        <v>941</v>
      </c>
      <c r="F707" s="136" t="s">
        <v>1245</v>
      </c>
      <c r="G707" s="136" t="s">
        <v>1246</v>
      </c>
      <c r="H707" s="136" t="s">
        <v>1247</v>
      </c>
      <c r="I707" s="136" t="s">
        <v>15225</v>
      </c>
      <c r="J707" s="136" t="s">
        <v>1245</v>
      </c>
      <c r="K707" s="136" t="s">
        <v>941</v>
      </c>
      <c r="L707" s="136" t="s">
        <v>1247</v>
      </c>
      <c r="M707" s="136" t="s">
        <v>1248</v>
      </c>
      <c r="N707" s="136" t="s">
        <v>1249</v>
      </c>
      <c r="O707" s="136" t="s">
        <v>16668</v>
      </c>
      <c r="P707" s="136" t="s">
        <v>16669</v>
      </c>
      <c r="Q707" s="136" t="s">
        <v>948</v>
      </c>
      <c r="R707" s="136" t="s">
        <v>16670</v>
      </c>
      <c r="S707" s="136" t="s">
        <v>16671</v>
      </c>
      <c r="T707" s="136" t="s">
        <v>16670</v>
      </c>
      <c r="U707" s="136" t="s">
        <v>16672</v>
      </c>
      <c r="V707" s="136" t="s">
        <v>9783</v>
      </c>
      <c r="W707" s="136" t="s">
        <v>9784</v>
      </c>
      <c r="X707" s="136" t="s">
        <v>9785</v>
      </c>
      <c r="Y707" s="136" t="s">
        <v>16673</v>
      </c>
      <c r="Z707" s="136" t="s">
        <v>16674</v>
      </c>
      <c r="AA707" s="136" t="s">
        <v>16675</v>
      </c>
      <c r="AB707" s="136" t="s">
        <v>16676</v>
      </c>
      <c r="AC707" s="136" t="s">
        <v>16675</v>
      </c>
      <c r="AD707" s="136" t="s">
        <v>16677</v>
      </c>
      <c r="AE707" s="136" t="s">
        <v>16678</v>
      </c>
      <c r="AF707" s="136" t="s">
        <v>16679</v>
      </c>
      <c r="AG707" s="136" t="s">
        <v>1206</v>
      </c>
      <c r="AH707" s="136" t="s">
        <v>16680</v>
      </c>
      <c r="AI707" s="136" t="s">
        <v>7985</v>
      </c>
      <c r="AJ707" s="136" t="s">
        <v>3649</v>
      </c>
      <c r="AK707" s="136" t="s">
        <v>948</v>
      </c>
      <c r="AL707" s="136" t="s">
        <v>941</v>
      </c>
      <c r="AM707" s="136" t="s">
        <v>16681</v>
      </c>
      <c r="AN707" s="136" t="s">
        <v>941</v>
      </c>
      <c r="AO707" s="136" t="s">
        <v>941</v>
      </c>
      <c r="AP707" s="136" t="s">
        <v>941</v>
      </c>
      <c r="AQ707" s="136" t="s">
        <v>941</v>
      </c>
      <c r="AR707" s="136" t="s">
        <v>941</v>
      </c>
      <c r="AS707" s="136" t="s">
        <v>941</v>
      </c>
      <c r="AT707" s="136" t="s">
        <v>941</v>
      </c>
      <c r="AU707" s="136" t="s">
        <v>941</v>
      </c>
      <c r="AV707" s="136" t="s">
        <v>941</v>
      </c>
      <c r="AW707" s="136" t="s">
        <v>941</v>
      </c>
      <c r="AX707" s="136" t="s">
        <v>941</v>
      </c>
      <c r="AY707" s="136" t="s">
        <v>941</v>
      </c>
      <c r="AZ707" s="136" t="s">
        <v>941</v>
      </c>
      <c r="BA707" s="136" t="s">
        <v>941</v>
      </c>
      <c r="BB707" s="136" t="s">
        <v>941</v>
      </c>
      <c r="BC707" s="136" t="s">
        <v>941</v>
      </c>
      <c r="BD707" s="136" t="s">
        <v>941</v>
      </c>
      <c r="BE707" s="136" t="s">
        <v>941</v>
      </c>
      <c r="BF707" s="136" t="s">
        <v>941</v>
      </c>
      <c r="BG707" s="136" t="s">
        <v>941</v>
      </c>
      <c r="BH707" s="136" t="s">
        <v>941</v>
      </c>
      <c r="BI707" s="136" t="s">
        <v>941</v>
      </c>
      <c r="BJ707" s="136" t="s">
        <v>941</v>
      </c>
      <c r="BK707" s="136" t="s">
        <v>941</v>
      </c>
      <c r="BL707" s="136" t="s">
        <v>941</v>
      </c>
      <c r="BM707" s="136" t="s">
        <v>941</v>
      </c>
      <c r="BN707" s="136" t="s">
        <v>941</v>
      </c>
      <c r="BO707" s="136" t="s">
        <v>941</v>
      </c>
      <c r="BP707" s="136" t="s">
        <v>941</v>
      </c>
      <c r="BQ707" s="136" t="s">
        <v>941</v>
      </c>
      <c r="BR707" s="136" t="s">
        <v>941</v>
      </c>
      <c r="BS707" s="136" t="s">
        <v>941</v>
      </c>
      <c r="BT707" s="136" t="s">
        <v>941</v>
      </c>
      <c r="BU707" s="136" t="s">
        <v>941</v>
      </c>
      <c r="BV707" s="136" t="s">
        <v>941</v>
      </c>
      <c r="BW707" s="136" t="s">
        <v>941</v>
      </c>
      <c r="BX707" s="136" t="s">
        <v>941</v>
      </c>
      <c r="BY707" s="136" t="s">
        <v>941</v>
      </c>
      <c r="BZ707" s="136" t="s">
        <v>941</v>
      </c>
      <c r="CA707" s="136" t="s">
        <v>941</v>
      </c>
      <c r="CB707" s="136" t="s">
        <v>948</v>
      </c>
      <c r="CC707" s="136" t="s">
        <v>948</v>
      </c>
      <c r="CD707" s="136" t="s">
        <v>941</v>
      </c>
      <c r="CE707" s="136" t="s">
        <v>948</v>
      </c>
      <c r="CF707" s="136" t="s">
        <v>941</v>
      </c>
      <c r="CG707" s="136" t="s">
        <v>948</v>
      </c>
      <c r="CH707" s="136" t="s">
        <v>948</v>
      </c>
      <c r="CI707" s="136" t="s">
        <v>941</v>
      </c>
      <c r="CJ707" s="136" t="s">
        <v>941</v>
      </c>
      <c r="CK707" s="136" t="s">
        <v>941</v>
      </c>
      <c r="CL707" s="136" t="s">
        <v>941</v>
      </c>
      <c r="CM707" s="136" t="s">
        <v>941</v>
      </c>
      <c r="CN707" s="136" t="s">
        <v>948</v>
      </c>
      <c r="CO707" s="136" t="s">
        <v>540</v>
      </c>
      <c r="CP707" s="136" t="s">
        <v>948</v>
      </c>
      <c r="CQ707" s="136" t="s">
        <v>941</v>
      </c>
      <c r="CR707" s="136" t="s">
        <v>941</v>
      </c>
      <c r="CS707" s="136" t="s">
        <v>948</v>
      </c>
      <c r="CT707" s="136" t="s">
        <v>941</v>
      </c>
      <c r="CU707" s="136" t="s">
        <v>16601</v>
      </c>
      <c r="CV707" s="136" t="s">
        <v>941</v>
      </c>
      <c r="CW707" s="136" t="s">
        <v>16601</v>
      </c>
      <c r="CX707" s="136" t="s">
        <v>941</v>
      </c>
      <c r="CY707" s="136" t="s">
        <v>941</v>
      </c>
      <c r="CZ707" s="136" t="s">
        <v>941</v>
      </c>
      <c r="DA707" s="136" t="s">
        <v>941</v>
      </c>
      <c r="DB707" s="136" t="s">
        <v>16682</v>
      </c>
      <c r="DC707" s="136" t="s">
        <v>941</v>
      </c>
      <c r="DD707" s="136" t="s">
        <v>16601</v>
      </c>
      <c r="DE707" s="136" t="s">
        <v>941</v>
      </c>
      <c r="DF707" s="136" t="s">
        <v>16601</v>
      </c>
      <c r="DG707" s="136" t="s">
        <v>941</v>
      </c>
      <c r="DH707" s="136" t="s">
        <v>941</v>
      </c>
      <c r="DI707" s="136" t="s">
        <v>941</v>
      </c>
      <c r="DJ707" s="136" t="s">
        <v>1692</v>
      </c>
      <c r="DK707" s="137">
        <v>43133.360520833332</v>
      </c>
      <c r="DL707" s="136" t="s">
        <v>1692</v>
      </c>
      <c r="DM707" s="137">
        <v>43133.360520833332</v>
      </c>
      <c r="DN707" s="133">
        <v>42412.57675925926</v>
      </c>
      <c r="DO707" s="132" t="s">
        <v>1111</v>
      </c>
      <c r="DP707" s="133">
        <v>42412.57675925926</v>
      </c>
    </row>
    <row r="708" spans="1:120" ht="116" x14ac:dyDescent="0.35">
      <c r="A708" s="135">
        <v>711</v>
      </c>
      <c r="B708" s="136" t="s">
        <v>13815</v>
      </c>
      <c r="C708" s="135">
        <v>22</v>
      </c>
      <c r="D708" s="135" t="b">
        <v>1</v>
      </c>
      <c r="E708" s="136" t="s">
        <v>1196</v>
      </c>
      <c r="F708" s="136" t="s">
        <v>1245</v>
      </c>
      <c r="G708" s="136" t="s">
        <v>1246</v>
      </c>
      <c r="H708" s="136" t="s">
        <v>1247</v>
      </c>
      <c r="I708" s="136" t="s">
        <v>941</v>
      </c>
      <c r="J708" s="136" t="s">
        <v>1245</v>
      </c>
      <c r="K708" s="136" t="s">
        <v>941</v>
      </c>
      <c r="L708" s="136" t="s">
        <v>1247</v>
      </c>
      <c r="M708" s="136" t="s">
        <v>1248</v>
      </c>
      <c r="N708" s="136" t="s">
        <v>1249</v>
      </c>
      <c r="O708" s="136" t="s">
        <v>16683</v>
      </c>
      <c r="P708" s="136" t="s">
        <v>16684</v>
      </c>
      <c r="Q708" s="136" t="s">
        <v>948</v>
      </c>
      <c r="R708" s="136" t="s">
        <v>16685</v>
      </c>
      <c r="S708" s="136" t="s">
        <v>16686</v>
      </c>
      <c r="T708" s="136" t="s">
        <v>16685</v>
      </c>
      <c r="U708" s="136" t="s">
        <v>16687</v>
      </c>
      <c r="V708" s="136" t="s">
        <v>16688</v>
      </c>
      <c r="W708" s="136" t="s">
        <v>16689</v>
      </c>
      <c r="X708" s="136" t="s">
        <v>16690</v>
      </c>
      <c r="Y708" s="136" t="s">
        <v>16691</v>
      </c>
      <c r="Z708" s="136" t="s">
        <v>16692</v>
      </c>
      <c r="AA708" s="136" t="s">
        <v>16693</v>
      </c>
      <c r="AB708" s="136" t="s">
        <v>16694</v>
      </c>
      <c r="AC708" s="136" t="s">
        <v>16693</v>
      </c>
      <c r="AD708" s="136" t="s">
        <v>16695</v>
      </c>
      <c r="AE708" s="136" t="s">
        <v>16696</v>
      </c>
      <c r="AF708" s="136" t="s">
        <v>16697</v>
      </c>
      <c r="AG708" s="136" t="s">
        <v>1263</v>
      </c>
      <c r="AH708" s="136" t="s">
        <v>16698</v>
      </c>
      <c r="AI708" s="136" t="s">
        <v>16699</v>
      </c>
      <c r="AJ708" s="136" t="s">
        <v>3670</v>
      </c>
      <c r="AK708" s="136" t="s">
        <v>1124</v>
      </c>
      <c r="AL708" s="136" t="s">
        <v>941</v>
      </c>
      <c r="AM708" s="136" t="s">
        <v>16700</v>
      </c>
      <c r="AN708" s="136" t="s">
        <v>941</v>
      </c>
      <c r="AO708" s="136" t="s">
        <v>941</v>
      </c>
      <c r="AP708" s="136" t="s">
        <v>941</v>
      </c>
      <c r="AQ708" s="136" t="s">
        <v>941</v>
      </c>
      <c r="AR708" s="136" t="s">
        <v>941</v>
      </c>
      <c r="AS708" s="136" t="s">
        <v>941</v>
      </c>
      <c r="AT708" s="136" t="s">
        <v>941</v>
      </c>
      <c r="AU708" s="136" t="s">
        <v>941</v>
      </c>
      <c r="AV708" s="136" t="s">
        <v>941</v>
      </c>
      <c r="AW708" s="136" t="s">
        <v>941</v>
      </c>
      <c r="AX708" s="136" t="s">
        <v>941</v>
      </c>
      <c r="AY708" s="136" t="s">
        <v>941</v>
      </c>
      <c r="AZ708" s="136" t="s">
        <v>941</v>
      </c>
      <c r="BA708" s="136" t="s">
        <v>941</v>
      </c>
      <c r="BB708" s="136" t="s">
        <v>941</v>
      </c>
      <c r="BC708" s="136" t="s">
        <v>941</v>
      </c>
      <c r="BD708" s="136" t="s">
        <v>941</v>
      </c>
      <c r="BE708" s="136" t="s">
        <v>941</v>
      </c>
      <c r="BF708" s="136" t="s">
        <v>941</v>
      </c>
      <c r="BG708" s="136" t="s">
        <v>941</v>
      </c>
      <c r="BH708" s="136" t="s">
        <v>941</v>
      </c>
      <c r="BI708" s="136" t="s">
        <v>941</v>
      </c>
      <c r="BJ708" s="136" t="s">
        <v>941</v>
      </c>
      <c r="BK708" s="136" t="s">
        <v>941</v>
      </c>
      <c r="BL708" s="136" t="s">
        <v>941</v>
      </c>
      <c r="BM708" s="136" t="s">
        <v>941</v>
      </c>
      <c r="BN708" s="136" t="s">
        <v>941</v>
      </c>
      <c r="BO708" s="136" t="s">
        <v>941</v>
      </c>
      <c r="BP708" s="136" t="s">
        <v>941</v>
      </c>
      <c r="BQ708" s="136" t="s">
        <v>941</v>
      </c>
      <c r="BR708" s="136" t="s">
        <v>941</v>
      </c>
      <c r="BS708" s="136" t="s">
        <v>941</v>
      </c>
      <c r="BT708" s="136" t="s">
        <v>941</v>
      </c>
      <c r="BU708" s="136" t="s">
        <v>941</v>
      </c>
      <c r="BV708" s="136" t="s">
        <v>941</v>
      </c>
      <c r="BW708" s="136" t="s">
        <v>941</v>
      </c>
      <c r="BX708" s="136" t="s">
        <v>941</v>
      </c>
      <c r="BY708" s="136" t="s">
        <v>941</v>
      </c>
      <c r="BZ708" s="136" t="s">
        <v>941</v>
      </c>
      <c r="CA708" s="136" t="s">
        <v>941</v>
      </c>
      <c r="CB708" s="136" t="s">
        <v>948</v>
      </c>
      <c r="CC708" s="136" t="s">
        <v>948</v>
      </c>
      <c r="CD708" s="136" t="s">
        <v>941</v>
      </c>
      <c r="CE708" s="136" t="s">
        <v>948</v>
      </c>
      <c r="CF708" s="136" t="s">
        <v>941</v>
      </c>
      <c r="CG708" s="136" t="s">
        <v>948</v>
      </c>
      <c r="CH708" s="136" t="s">
        <v>948</v>
      </c>
      <c r="CI708" s="136" t="s">
        <v>941</v>
      </c>
      <c r="CJ708" s="136" t="s">
        <v>941</v>
      </c>
      <c r="CK708" s="136" t="s">
        <v>941</v>
      </c>
      <c r="CL708" s="136" t="s">
        <v>941</v>
      </c>
      <c r="CM708" s="136" t="s">
        <v>941</v>
      </c>
      <c r="CN708" s="136" t="s">
        <v>948</v>
      </c>
      <c r="CO708" s="136" t="s">
        <v>540</v>
      </c>
      <c r="CP708" s="136" t="s">
        <v>948</v>
      </c>
      <c r="CQ708" s="136" t="s">
        <v>941</v>
      </c>
      <c r="CR708" s="136" t="s">
        <v>941</v>
      </c>
      <c r="CS708" s="136" t="s">
        <v>941</v>
      </c>
      <c r="CT708" s="136" t="s">
        <v>941</v>
      </c>
      <c r="CU708" s="136" t="s">
        <v>16601</v>
      </c>
      <c r="CV708" s="136" t="s">
        <v>941</v>
      </c>
      <c r="CW708" s="136" t="s">
        <v>16601</v>
      </c>
      <c r="CX708" s="136" t="s">
        <v>941</v>
      </c>
      <c r="CY708" s="136" t="s">
        <v>941</v>
      </c>
      <c r="CZ708" s="136" t="s">
        <v>941</v>
      </c>
      <c r="DA708" s="136" t="s">
        <v>941</v>
      </c>
      <c r="DB708" s="136" t="s">
        <v>16701</v>
      </c>
      <c r="DC708" s="136" t="s">
        <v>941</v>
      </c>
      <c r="DD708" s="136" t="s">
        <v>941</v>
      </c>
      <c r="DE708" s="136" t="s">
        <v>941</v>
      </c>
      <c r="DF708" s="136" t="s">
        <v>941</v>
      </c>
      <c r="DG708" s="136" t="s">
        <v>941</v>
      </c>
      <c r="DH708" s="136" t="s">
        <v>941</v>
      </c>
      <c r="DI708" s="136" t="s">
        <v>941</v>
      </c>
      <c r="DJ708" s="136" t="s">
        <v>1692</v>
      </c>
      <c r="DK708" s="137">
        <v>43133.363194444442</v>
      </c>
      <c r="DL708" s="136" t="s">
        <v>1692</v>
      </c>
      <c r="DM708" s="137">
        <v>43133.363194444442</v>
      </c>
      <c r="DN708" s="133">
        <v>42412.576770833337</v>
      </c>
      <c r="DO708" s="132" t="s">
        <v>1111</v>
      </c>
      <c r="DP708" s="133">
        <v>42412.576770833337</v>
      </c>
    </row>
    <row r="709" spans="1:120" ht="116" x14ac:dyDescent="0.35">
      <c r="A709" s="135">
        <v>712</v>
      </c>
      <c r="B709" s="136" t="s">
        <v>13815</v>
      </c>
      <c r="C709" s="135">
        <v>119</v>
      </c>
      <c r="D709" s="135" t="b">
        <v>1</v>
      </c>
      <c r="E709" s="136" t="s">
        <v>941</v>
      </c>
      <c r="F709" s="136" t="s">
        <v>1245</v>
      </c>
      <c r="G709" s="136" t="s">
        <v>1246</v>
      </c>
      <c r="H709" s="136" t="s">
        <v>1247</v>
      </c>
      <c r="I709" s="136" t="s">
        <v>15225</v>
      </c>
      <c r="J709" s="136" t="s">
        <v>1245</v>
      </c>
      <c r="K709" s="136" t="s">
        <v>941</v>
      </c>
      <c r="L709" s="136" t="s">
        <v>1247</v>
      </c>
      <c r="M709" s="136" t="s">
        <v>1248</v>
      </c>
      <c r="N709" s="136" t="s">
        <v>1249</v>
      </c>
      <c r="O709" s="136" t="s">
        <v>16702</v>
      </c>
      <c r="P709" s="136" t="s">
        <v>16703</v>
      </c>
      <c r="Q709" s="136" t="s">
        <v>948</v>
      </c>
      <c r="R709" s="136" t="s">
        <v>16704</v>
      </c>
      <c r="S709" s="136" t="s">
        <v>16705</v>
      </c>
      <c r="T709" s="136" t="s">
        <v>16704</v>
      </c>
      <c r="U709" s="136" t="s">
        <v>16706</v>
      </c>
      <c r="V709" s="136" t="s">
        <v>9819</v>
      </c>
      <c r="W709" s="136" t="s">
        <v>9820</v>
      </c>
      <c r="X709" s="136" t="s">
        <v>9821</v>
      </c>
      <c r="Y709" s="136" t="s">
        <v>16707</v>
      </c>
      <c r="Z709" s="136" t="s">
        <v>16708</v>
      </c>
      <c r="AA709" s="136" t="s">
        <v>16709</v>
      </c>
      <c r="AB709" s="136" t="s">
        <v>16710</v>
      </c>
      <c r="AC709" s="136" t="s">
        <v>16709</v>
      </c>
      <c r="AD709" s="136" t="s">
        <v>16711</v>
      </c>
      <c r="AE709" s="136" t="s">
        <v>16712</v>
      </c>
      <c r="AF709" s="136" t="s">
        <v>16713</v>
      </c>
      <c r="AG709" s="136" t="s">
        <v>1014</v>
      </c>
      <c r="AH709" s="136" t="s">
        <v>16714</v>
      </c>
      <c r="AI709" s="136" t="s">
        <v>3930</v>
      </c>
      <c r="AJ709" s="136" t="s">
        <v>16715</v>
      </c>
      <c r="AK709" s="136" t="s">
        <v>1453</v>
      </c>
      <c r="AL709" s="136" t="s">
        <v>941</v>
      </c>
      <c r="AM709" s="136" t="s">
        <v>16716</v>
      </c>
      <c r="AN709" s="136" t="s">
        <v>941</v>
      </c>
      <c r="AO709" s="136" t="s">
        <v>941</v>
      </c>
      <c r="AP709" s="136" t="s">
        <v>941</v>
      </c>
      <c r="AQ709" s="136" t="s">
        <v>941</v>
      </c>
      <c r="AR709" s="136" t="s">
        <v>941</v>
      </c>
      <c r="AS709" s="136" t="s">
        <v>941</v>
      </c>
      <c r="AT709" s="136" t="s">
        <v>941</v>
      </c>
      <c r="AU709" s="136" t="s">
        <v>941</v>
      </c>
      <c r="AV709" s="136" t="s">
        <v>941</v>
      </c>
      <c r="AW709" s="136" t="s">
        <v>941</v>
      </c>
      <c r="AX709" s="136" t="s">
        <v>941</v>
      </c>
      <c r="AY709" s="136" t="s">
        <v>941</v>
      </c>
      <c r="AZ709" s="136" t="s">
        <v>941</v>
      </c>
      <c r="BA709" s="136" t="s">
        <v>941</v>
      </c>
      <c r="BB709" s="136" t="s">
        <v>941</v>
      </c>
      <c r="BC709" s="136" t="s">
        <v>941</v>
      </c>
      <c r="BD709" s="136" t="s">
        <v>941</v>
      </c>
      <c r="BE709" s="136" t="s">
        <v>941</v>
      </c>
      <c r="BF709" s="136" t="s">
        <v>941</v>
      </c>
      <c r="BG709" s="136" t="s">
        <v>941</v>
      </c>
      <c r="BH709" s="136" t="s">
        <v>941</v>
      </c>
      <c r="BI709" s="136" t="s">
        <v>941</v>
      </c>
      <c r="BJ709" s="136" t="s">
        <v>941</v>
      </c>
      <c r="BK709" s="136" t="s">
        <v>941</v>
      </c>
      <c r="BL709" s="136" t="s">
        <v>941</v>
      </c>
      <c r="BM709" s="136" t="s">
        <v>941</v>
      </c>
      <c r="BN709" s="136" t="s">
        <v>941</v>
      </c>
      <c r="BO709" s="136" t="s">
        <v>941</v>
      </c>
      <c r="BP709" s="136" t="s">
        <v>941</v>
      </c>
      <c r="BQ709" s="136" t="s">
        <v>941</v>
      </c>
      <c r="BR709" s="136" t="s">
        <v>941</v>
      </c>
      <c r="BS709" s="136" t="s">
        <v>941</v>
      </c>
      <c r="BT709" s="136" t="s">
        <v>941</v>
      </c>
      <c r="BU709" s="136" t="s">
        <v>941</v>
      </c>
      <c r="BV709" s="136" t="s">
        <v>941</v>
      </c>
      <c r="BW709" s="136" t="s">
        <v>941</v>
      </c>
      <c r="BX709" s="136" t="s">
        <v>941</v>
      </c>
      <c r="BY709" s="136" t="s">
        <v>941</v>
      </c>
      <c r="BZ709" s="136" t="s">
        <v>941</v>
      </c>
      <c r="CA709" s="136" t="s">
        <v>941</v>
      </c>
      <c r="CB709" s="136" t="s">
        <v>948</v>
      </c>
      <c r="CC709" s="136" t="s">
        <v>948</v>
      </c>
      <c r="CD709" s="136" t="s">
        <v>941</v>
      </c>
      <c r="CE709" s="136" t="s">
        <v>948</v>
      </c>
      <c r="CF709" s="136" t="s">
        <v>941</v>
      </c>
      <c r="CG709" s="136" t="s">
        <v>948</v>
      </c>
      <c r="CH709" s="136" t="s">
        <v>948</v>
      </c>
      <c r="CI709" s="136" t="s">
        <v>941</v>
      </c>
      <c r="CJ709" s="136" t="s">
        <v>941</v>
      </c>
      <c r="CK709" s="136" t="s">
        <v>941</v>
      </c>
      <c r="CL709" s="136" t="s">
        <v>941</v>
      </c>
      <c r="CM709" s="136" t="s">
        <v>941</v>
      </c>
      <c r="CN709" s="136" t="s">
        <v>948</v>
      </c>
      <c r="CO709" s="136" t="s">
        <v>540</v>
      </c>
      <c r="CP709" s="136" t="s">
        <v>948</v>
      </c>
      <c r="CQ709" s="136" t="s">
        <v>941</v>
      </c>
      <c r="CR709" s="136" t="s">
        <v>941</v>
      </c>
      <c r="CS709" s="136" t="s">
        <v>941</v>
      </c>
      <c r="CT709" s="136" t="s">
        <v>941</v>
      </c>
      <c r="CU709" s="136" t="s">
        <v>16601</v>
      </c>
      <c r="CV709" s="136" t="s">
        <v>941</v>
      </c>
      <c r="CW709" s="136" t="s">
        <v>16601</v>
      </c>
      <c r="CX709" s="136" t="s">
        <v>941</v>
      </c>
      <c r="CY709" s="136" t="s">
        <v>941</v>
      </c>
      <c r="CZ709" s="136" t="s">
        <v>941</v>
      </c>
      <c r="DA709" s="136" t="s">
        <v>941</v>
      </c>
      <c r="DB709" s="136" t="s">
        <v>941</v>
      </c>
      <c r="DC709" s="136" t="s">
        <v>941</v>
      </c>
      <c r="DD709" s="136" t="s">
        <v>941</v>
      </c>
      <c r="DE709" s="136" t="s">
        <v>941</v>
      </c>
      <c r="DF709" s="136" t="s">
        <v>941</v>
      </c>
      <c r="DG709" s="136" t="s">
        <v>941</v>
      </c>
      <c r="DH709" s="136" t="s">
        <v>941</v>
      </c>
      <c r="DI709" s="136" t="s">
        <v>941</v>
      </c>
      <c r="DJ709" s="136" t="s">
        <v>1692</v>
      </c>
      <c r="DK709" s="137">
        <v>43133.388495370367</v>
      </c>
      <c r="DL709" s="136" t="s">
        <v>1692</v>
      </c>
      <c r="DM709" s="137">
        <v>43133.390439814815</v>
      </c>
      <c r="DN709" s="133">
        <v>42412.576793981483</v>
      </c>
      <c r="DO709" s="132" t="s">
        <v>1111</v>
      </c>
      <c r="DP709" s="133">
        <v>42412.576793981483</v>
      </c>
    </row>
    <row r="710" spans="1:120" ht="43.5" x14ac:dyDescent="0.35">
      <c r="A710" s="135">
        <v>713</v>
      </c>
      <c r="B710" s="136" t="s">
        <v>13815</v>
      </c>
      <c r="C710" s="135">
        <v>183</v>
      </c>
      <c r="D710" s="135" t="b">
        <v>1</v>
      </c>
      <c r="E710" s="136" t="s">
        <v>941</v>
      </c>
      <c r="F710" s="136" t="s">
        <v>6900</v>
      </c>
      <c r="G710" s="136" t="s">
        <v>981</v>
      </c>
      <c r="H710" s="136" t="s">
        <v>1318</v>
      </c>
      <c r="I710" s="136" t="s">
        <v>15939</v>
      </c>
      <c r="J710" s="136" t="s">
        <v>941</v>
      </c>
      <c r="K710" s="136" t="s">
        <v>941</v>
      </c>
      <c r="L710" s="136" t="s">
        <v>941</v>
      </c>
      <c r="M710" s="136" t="s">
        <v>1319</v>
      </c>
      <c r="N710" s="136" t="s">
        <v>1320</v>
      </c>
      <c r="O710" s="136" t="s">
        <v>16717</v>
      </c>
      <c r="P710" s="136" t="s">
        <v>16718</v>
      </c>
      <c r="Q710" s="136" t="s">
        <v>948</v>
      </c>
      <c r="R710" s="136" t="s">
        <v>948</v>
      </c>
      <c r="S710" s="136" t="s">
        <v>16719</v>
      </c>
      <c r="T710" s="136" t="s">
        <v>16720</v>
      </c>
      <c r="U710" s="136" t="s">
        <v>16721</v>
      </c>
      <c r="V710" s="136" t="s">
        <v>948</v>
      </c>
      <c r="W710" s="136" t="s">
        <v>948</v>
      </c>
      <c r="X710" s="136" t="s">
        <v>948</v>
      </c>
      <c r="Y710" s="136" t="s">
        <v>16722</v>
      </c>
      <c r="Z710" s="136" t="s">
        <v>1622</v>
      </c>
      <c r="AA710" s="136" t="s">
        <v>948</v>
      </c>
      <c r="AB710" s="136" t="s">
        <v>16723</v>
      </c>
      <c r="AC710" s="136" t="s">
        <v>948</v>
      </c>
      <c r="AD710" s="136" t="s">
        <v>16723</v>
      </c>
      <c r="AE710" s="136" t="s">
        <v>16724</v>
      </c>
      <c r="AF710" s="136" t="s">
        <v>16725</v>
      </c>
      <c r="AG710" s="136" t="s">
        <v>1833</v>
      </c>
      <c r="AH710" s="136" t="s">
        <v>16726</v>
      </c>
      <c r="AI710" s="136" t="s">
        <v>948</v>
      </c>
      <c r="AJ710" s="136" t="s">
        <v>1435</v>
      </c>
      <c r="AK710" s="136" t="s">
        <v>948</v>
      </c>
      <c r="AL710" s="136" t="s">
        <v>941</v>
      </c>
      <c r="AM710" s="136" t="s">
        <v>16727</v>
      </c>
      <c r="AN710" s="136" t="s">
        <v>941</v>
      </c>
      <c r="AO710" s="136" t="s">
        <v>941</v>
      </c>
      <c r="AP710" s="136" t="s">
        <v>941</v>
      </c>
      <c r="AQ710" s="136" t="s">
        <v>941</v>
      </c>
      <c r="AR710" s="136" t="s">
        <v>941</v>
      </c>
      <c r="AS710" s="136" t="s">
        <v>941</v>
      </c>
      <c r="AT710" s="136" t="s">
        <v>941</v>
      </c>
      <c r="AU710" s="136" t="s">
        <v>941</v>
      </c>
      <c r="AV710" s="136" t="s">
        <v>941</v>
      </c>
      <c r="AW710" s="136" t="s">
        <v>941</v>
      </c>
      <c r="AX710" s="136" t="s">
        <v>941</v>
      </c>
      <c r="AY710" s="136" t="s">
        <v>941</v>
      </c>
      <c r="AZ710" s="136" t="s">
        <v>941</v>
      </c>
      <c r="BA710" s="136" t="s">
        <v>941</v>
      </c>
      <c r="BB710" s="136" t="s">
        <v>941</v>
      </c>
      <c r="BC710" s="136" t="s">
        <v>941</v>
      </c>
      <c r="BD710" s="136" t="s">
        <v>941</v>
      </c>
      <c r="BE710" s="136" t="s">
        <v>941</v>
      </c>
      <c r="BF710" s="136" t="s">
        <v>941</v>
      </c>
      <c r="BG710" s="136" t="s">
        <v>941</v>
      </c>
      <c r="BH710" s="136" t="s">
        <v>941</v>
      </c>
      <c r="BI710" s="136" t="s">
        <v>941</v>
      </c>
      <c r="BJ710" s="136" t="s">
        <v>941</v>
      </c>
      <c r="BK710" s="136" t="s">
        <v>948</v>
      </c>
      <c r="BL710" s="136" t="s">
        <v>948</v>
      </c>
      <c r="BM710" s="136" t="s">
        <v>941</v>
      </c>
      <c r="BN710" s="136" t="s">
        <v>948</v>
      </c>
      <c r="BO710" s="136" t="s">
        <v>948</v>
      </c>
      <c r="BP710" s="136" t="s">
        <v>948</v>
      </c>
      <c r="BQ710" s="136" t="s">
        <v>948</v>
      </c>
      <c r="BR710" s="136" t="s">
        <v>941</v>
      </c>
      <c r="BS710" s="136" t="s">
        <v>948</v>
      </c>
      <c r="BT710" s="136" t="s">
        <v>941</v>
      </c>
      <c r="BU710" s="136" t="s">
        <v>948</v>
      </c>
      <c r="BV710" s="136" t="s">
        <v>941</v>
      </c>
      <c r="BW710" s="136" t="s">
        <v>948</v>
      </c>
      <c r="BX710" s="136" t="s">
        <v>941</v>
      </c>
      <c r="BY710" s="136" t="s">
        <v>948</v>
      </c>
      <c r="BZ710" s="136" t="s">
        <v>941</v>
      </c>
      <c r="CA710" s="136" t="s">
        <v>948</v>
      </c>
      <c r="CB710" s="136" t="s">
        <v>948</v>
      </c>
      <c r="CC710" s="136" t="s">
        <v>948</v>
      </c>
      <c r="CD710" s="136" t="s">
        <v>941</v>
      </c>
      <c r="CE710" s="136" t="s">
        <v>948</v>
      </c>
      <c r="CF710" s="136" t="s">
        <v>941</v>
      </c>
      <c r="CG710" s="136" t="s">
        <v>948</v>
      </c>
      <c r="CH710" s="136" t="s">
        <v>948</v>
      </c>
      <c r="CI710" s="136" t="s">
        <v>941</v>
      </c>
      <c r="CJ710" s="136" t="s">
        <v>948</v>
      </c>
      <c r="CK710" s="136" t="s">
        <v>948</v>
      </c>
      <c r="CL710" s="136" t="s">
        <v>948</v>
      </c>
      <c r="CM710" s="136" t="s">
        <v>948</v>
      </c>
      <c r="CN710" s="136" t="s">
        <v>948</v>
      </c>
      <c r="CO710" s="136" t="s">
        <v>540</v>
      </c>
      <c r="CP710" s="136" t="s">
        <v>948</v>
      </c>
      <c r="CQ710" s="136" t="s">
        <v>941</v>
      </c>
      <c r="CR710" s="136" t="s">
        <v>941</v>
      </c>
      <c r="CS710" s="136" t="s">
        <v>941</v>
      </c>
      <c r="CT710" s="136" t="s">
        <v>941</v>
      </c>
      <c r="CU710" s="136" t="s">
        <v>941</v>
      </c>
      <c r="CV710" s="136" t="s">
        <v>941</v>
      </c>
      <c r="CW710" s="136" t="s">
        <v>941</v>
      </c>
      <c r="CX710" s="136" t="s">
        <v>941</v>
      </c>
      <c r="CY710" s="136" t="s">
        <v>941</v>
      </c>
      <c r="CZ710" s="136" t="s">
        <v>941</v>
      </c>
      <c r="DA710" s="136" t="s">
        <v>941</v>
      </c>
      <c r="DB710" s="136" t="s">
        <v>941</v>
      </c>
      <c r="DC710" s="136" t="s">
        <v>941</v>
      </c>
      <c r="DD710" s="136" t="s">
        <v>941</v>
      </c>
      <c r="DE710" s="136" t="s">
        <v>941</v>
      </c>
      <c r="DF710" s="136" t="s">
        <v>941</v>
      </c>
      <c r="DG710" s="136" t="s">
        <v>941</v>
      </c>
      <c r="DH710" s="136" t="s">
        <v>941</v>
      </c>
      <c r="DI710" s="136" t="s">
        <v>941</v>
      </c>
      <c r="DJ710" s="136" t="s">
        <v>1353</v>
      </c>
      <c r="DK710" s="137">
        <v>43133.391481481478</v>
      </c>
      <c r="DL710" s="136" t="s">
        <v>1692</v>
      </c>
      <c r="DM710" s="137">
        <v>43235.506307870368</v>
      </c>
      <c r="DN710" s="133">
        <v>42412.576805555553</v>
      </c>
      <c r="DO710" s="132" t="s">
        <v>1111</v>
      </c>
      <c r="DP710" s="133">
        <v>42412.576805555553</v>
      </c>
    </row>
    <row r="711" spans="1:120" ht="58" x14ac:dyDescent="0.35">
      <c r="A711" s="135">
        <v>714</v>
      </c>
      <c r="B711" s="136" t="s">
        <v>13815</v>
      </c>
      <c r="C711" s="135">
        <v>424</v>
      </c>
      <c r="D711" s="135" t="b">
        <v>1</v>
      </c>
      <c r="E711" s="136" t="s">
        <v>1196</v>
      </c>
      <c r="F711" s="136" t="s">
        <v>16728</v>
      </c>
      <c r="G711" s="136" t="s">
        <v>943</v>
      </c>
      <c r="H711" s="136" t="s">
        <v>3583</v>
      </c>
      <c r="I711" s="136" t="s">
        <v>941</v>
      </c>
      <c r="J711" s="136" t="s">
        <v>16729</v>
      </c>
      <c r="K711" s="136" t="s">
        <v>941</v>
      </c>
      <c r="L711" s="136" t="s">
        <v>3583</v>
      </c>
      <c r="M711" s="136" t="s">
        <v>3584</v>
      </c>
      <c r="N711" s="136" t="s">
        <v>3585</v>
      </c>
      <c r="O711" s="136" t="s">
        <v>16730</v>
      </c>
      <c r="P711" s="136" t="s">
        <v>16731</v>
      </c>
      <c r="Q711" s="136" t="s">
        <v>948</v>
      </c>
      <c r="R711" s="136" t="s">
        <v>948</v>
      </c>
      <c r="S711" s="136" t="s">
        <v>16732</v>
      </c>
      <c r="T711" s="136" t="s">
        <v>16733</v>
      </c>
      <c r="U711" s="136" t="s">
        <v>16734</v>
      </c>
      <c r="V711" s="136" t="s">
        <v>16735</v>
      </c>
      <c r="W711" s="136" t="s">
        <v>16736</v>
      </c>
      <c r="X711" s="136" t="s">
        <v>16737</v>
      </c>
      <c r="Y711" s="136" t="s">
        <v>16738</v>
      </c>
      <c r="Z711" s="136" t="s">
        <v>16739</v>
      </c>
      <c r="AA711" s="136" t="s">
        <v>3991</v>
      </c>
      <c r="AB711" s="136" t="s">
        <v>16740</v>
      </c>
      <c r="AC711" s="136" t="s">
        <v>948</v>
      </c>
      <c r="AD711" s="136" t="s">
        <v>16740</v>
      </c>
      <c r="AE711" s="136" t="s">
        <v>16741</v>
      </c>
      <c r="AF711" s="136" t="s">
        <v>16742</v>
      </c>
      <c r="AG711" s="136" t="s">
        <v>1263</v>
      </c>
      <c r="AH711" s="136" t="s">
        <v>16743</v>
      </c>
      <c r="AI711" s="136" t="s">
        <v>16744</v>
      </c>
      <c r="AJ711" s="136" t="s">
        <v>1232</v>
      </c>
      <c r="AK711" s="136" t="s">
        <v>948</v>
      </c>
      <c r="AL711" s="136" t="s">
        <v>941</v>
      </c>
      <c r="AM711" s="136" t="s">
        <v>16745</v>
      </c>
      <c r="AN711" s="136" t="s">
        <v>941</v>
      </c>
      <c r="AO711" s="136" t="s">
        <v>941</v>
      </c>
      <c r="AP711" s="136" t="s">
        <v>941</v>
      </c>
      <c r="AQ711" s="136" t="s">
        <v>941</v>
      </c>
      <c r="AR711" s="136" t="s">
        <v>941</v>
      </c>
      <c r="AS711" s="136" t="s">
        <v>941</v>
      </c>
      <c r="AT711" s="136" t="s">
        <v>941</v>
      </c>
      <c r="AU711" s="136" t="s">
        <v>941</v>
      </c>
      <c r="AV711" s="136" t="s">
        <v>941</v>
      </c>
      <c r="AW711" s="136" t="s">
        <v>941</v>
      </c>
      <c r="AX711" s="136" t="s">
        <v>941</v>
      </c>
      <c r="AY711" s="136" t="s">
        <v>941</v>
      </c>
      <c r="AZ711" s="136" t="s">
        <v>941</v>
      </c>
      <c r="BA711" s="136" t="s">
        <v>941</v>
      </c>
      <c r="BB711" s="136" t="s">
        <v>941</v>
      </c>
      <c r="BC711" s="136" t="s">
        <v>941</v>
      </c>
      <c r="BD711" s="136" t="s">
        <v>941</v>
      </c>
      <c r="BE711" s="136" t="s">
        <v>941</v>
      </c>
      <c r="BF711" s="136" t="s">
        <v>941</v>
      </c>
      <c r="BG711" s="136" t="s">
        <v>941</v>
      </c>
      <c r="BH711" s="136" t="s">
        <v>941</v>
      </c>
      <c r="BI711" s="136" t="s">
        <v>941</v>
      </c>
      <c r="BJ711" s="136" t="s">
        <v>941</v>
      </c>
      <c r="BK711" s="136" t="s">
        <v>941</v>
      </c>
      <c r="BL711" s="136" t="s">
        <v>941</v>
      </c>
      <c r="BM711" s="136" t="s">
        <v>941</v>
      </c>
      <c r="BN711" s="136" t="s">
        <v>941</v>
      </c>
      <c r="BO711" s="136" t="s">
        <v>941</v>
      </c>
      <c r="BP711" s="136" t="s">
        <v>941</v>
      </c>
      <c r="BQ711" s="136" t="s">
        <v>941</v>
      </c>
      <c r="BR711" s="136" t="s">
        <v>941</v>
      </c>
      <c r="BS711" s="136" t="s">
        <v>941</v>
      </c>
      <c r="BT711" s="136" t="s">
        <v>941</v>
      </c>
      <c r="BU711" s="136" t="s">
        <v>941</v>
      </c>
      <c r="BV711" s="136" t="s">
        <v>941</v>
      </c>
      <c r="BW711" s="136" t="s">
        <v>941</v>
      </c>
      <c r="BX711" s="136" t="s">
        <v>941</v>
      </c>
      <c r="BY711" s="136" t="s">
        <v>941</v>
      </c>
      <c r="BZ711" s="136" t="s">
        <v>941</v>
      </c>
      <c r="CA711" s="136" t="s">
        <v>941</v>
      </c>
      <c r="CB711" s="136" t="s">
        <v>948</v>
      </c>
      <c r="CC711" s="136" t="s">
        <v>948</v>
      </c>
      <c r="CD711" s="136" t="s">
        <v>941</v>
      </c>
      <c r="CE711" s="136" t="s">
        <v>948</v>
      </c>
      <c r="CF711" s="136" t="s">
        <v>941</v>
      </c>
      <c r="CG711" s="136" t="s">
        <v>948</v>
      </c>
      <c r="CH711" s="136" t="s">
        <v>948</v>
      </c>
      <c r="CI711" s="136" t="s">
        <v>941</v>
      </c>
      <c r="CJ711" s="136" t="s">
        <v>941</v>
      </c>
      <c r="CK711" s="136" t="s">
        <v>941</v>
      </c>
      <c r="CL711" s="136" t="s">
        <v>941</v>
      </c>
      <c r="CM711" s="136" t="s">
        <v>941</v>
      </c>
      <c r="CN711" s="136" t="s">
        <v>948</v>
      </c>
      <c r="CO711" s="136" t="s">
        <v>540</v>
      </c>
      <c r="CP711" s="136" t="s">
        <v>948</v>
      </c>
      <c r="CQ711" s="136" t="s">
        <v>941</v>
      </c>
      <c r="CR711" s="136" t="s">
        <v>941</v>
      </c>
      <c r="CS711" s="136" t="s">
        <v>941</v>
      </c>
      <c r="CT711" s="136" t="s">
        <v>941</v>
      </c>
      <c r="CU711" s="136" t="s">
        <v>941</v>
      </c>
      <c r="CV711" s="136" t="s">
        <v>941</v>
      </c>
      <c r="CW711" s="136" t="s">
        <v>941</v>
      </c>
      <c r="CX711" s="136" t="s">
        <v>941</v>
      </c>
      <c r="CY711" s="136" t="s">
        <v>941</v>
      </c>
      <c r="CZ711" s="136" t="s">
        <v>941</v>
      </c>
      <c r="DA711" s="136" t="s">
        <v>941</v>
      </c>
      <c r="DB711" s="136" t="s">
        <v>941</v>
      </c>
      <c r="DC711" s="136" t="s">
        <v>941</v>
      </c>
      <c r="DD711" s="136" t="s">
        <v>941</v>
      </c>
      <c r="DE711" s="136" t="s">
        <v>941</v>
      </c>
      <c r="DF711" s="136" t="s">
        <v>941</v>
      </c>
      <c r="DG711" s="136" t="s">
        <v>941</v>
      </c>
      <c r="DH711" s="136" t="s">
        <v>941</v>
      </c>
      <c r="DI711" s="136" t="s">
        <v>941</v>
      </c>
      <c r="DJ711" s="136" t="s">
        <v>1353</v>
      </c>
      <c r="DK711" s="137">
        <v>43133.472743055558</v>
      </c>
      <c r="DL711" s="136" t="s">
        <v>1353</v>
      </c>
      <c r="DM711" s="137">
        <v>43133.472743055558</v>
      </c>
      <c r="DN711" s="133">
        <v>42412.576828703706</v>
      </c>
      <c r="DO711" s="132" t="s">
        <v>1111</v>
      </c>
      <c r="DP711" s="133">
        <v>42412.576828703706</v>
      </c>
    </row>
    <row r="712" spans="1:120" ht="72.5" x14ac:dyDescent="0.35">
      <c r="A712" s="135">
        <v>715</v>
      </c>
      <c r="B712" s="136" t="s">
        <v>13815</v>
      </c>
      <c r="C712" s="135">
        <v>447</v>
      </c>
      <c r="D712" s="135" t="b">
        <v>1</v>
      </c>
      <c r="E712" s="136" t="s">
        <v>941</v>
      </c>
      <c r="F712" s="136" t="s">
        <v>1943</v>
      </c>
      <c r="G712" s="136" t="s">
        <v>2031</v>
      </c>
      <c r="H712" s="136" t="s">
        <v>1944</v>
      </c>
      <c r="I712" s="136" t="s">
        <v>15939</v>
      </c>
      <c r="J712" s="136" t="s">
        <v>16746</v>
      </c>
      <c r="K712" s="136" t="s">
        <v>941</v>
      </c>
      <c r="L712" s="136" t="s">
        <v>16747</v>
      </c>
      <c r="M712" s="136" t="s">
        <v>1238</v>
      </c>
      <c r="N712" s="136" t="s">
        <v>16748</v>
      </c>
      <c r="O712" s="136" t="s">
        <v>16749</v>
      </c>
      <c r="P712" s="136" t="s">
        <v>16750</v>
      </c>
      <c r="Q712" s="136" t="s">
        <v>948</v>
      </c>
      <c r="R712" s="136" t="s">
        <v>948</v>
      </c>
      <c r="S712" s="136" t="s">
        <v>16751</v>
      </c>
      <c r="T712" s="136" t="s">
        <v>16752</v>
      </c>
      <c r="U712" s="136" t="s">
        <v>16753</v>
      </c>
      <c r="V712" s="136" t="s">
        <v>7940</v>
      </c>
      <c r="W712" s="136" t="s">
        <v>7941</v>
      </c>
      <c r="X712" s="136" t="s">
        <v>4051</v>
      </c>
      <c r="Y712" s="136" t="s">
        <v>16754</v>
      </c>
      <c r="Z712" s="136" t="s">
        <v>16755</v>
      </c>
      <c r="AA712" s="136" t="s">
        <v>16315</v>
      </c>
      <c r="AB712" s="136" t="s">
        <v>16756</v>
      </c>
      <c r="AC712" s="136" t="s">
        <v>16757</v>
      </c>
      <c r="AD712" s="136" t="s">
        <v>16758</v>
      </c>
      <c r="AE712" s="136" t="s">
        <v>16759</v>
      </c>
      <c r="AF712" s="136" t="s">
        <v>16760</v>
      </c>
      <c r="AG712" s="136" t="s">
        <v>1255</v>
      </c>
      <c r="AH712" s="136" t="s">
        <v>16761</v>
      </c>
      <c r="AI712" s="136" t="s">
        <v>948</v>
      </c>
      <c r="AJ712" s="136" t="s">
        <v>948</v>
      </c>
      <c r="AK712" s="136" t="s">
        <v>948</v>
      </c>
      <c r="AL712" s="136" t="s">
        <v>604</v>
      </c>
      <c r="AM712" s="136" t="s">
        <v>16761</v>
      </c>
      <c r="AN712" s="136" t="s">
        <v>941</v>
      </c>
      <c r="AO712" s="136" t="s">
        <v>941</v>
      </c>
      <c r="AP712" s="136" t="s">
        <v>941</v>
      </c>
      <c r="AQ712" s="136" t="s">
        <v>941</v>
      </c>
      <c r="AR712" s="136" t="s">
        <v>941</v>
      </c>
      <c r="AS712" s="136" t="s">
        <v>941</v>
      </c>
      <c r="AT712" s="136" t="s">
        <v>941</v>
      </c>
      <c r="AU712" s="136" t="s">
        <v>941</v>
      </c>
      <c r="AV712" s="136" t="s">
        <v>941</v>
      </c>
      <c r="AW712" s="136" t="s">
        <v>941</v>
      </c>
      <c r="AX712" s="136" t="s">
        <v>941</v>
      </c>
      <c r="AY712" s="136" t="s">
        <v>941</v>
      </c>
      <c r="AZ712" s="136" t="s">
        <v>941</v>
      </c>
      <c r="BA712" s="136" t="s">
        <v>941</v>
      </c>
      <c r="BB712" s="136" t="s">
        <v>941</v>
      </c>
      <c r="BC712" s="136" t="s">
        <v>941</v>
      </c>
      <c r="BD712" s="136" t="s">
        <v>941</v>
      </c>
      <c r="BE712" s="136" t="s">
        <v>941</v>
      </c>
      <c r="BF712" s="136" t="s">
        <v>941</v>
      </c>
      <c r="BG712" s="136" t="s">
        <v>941</v>
      </c>
      <c r="BH712" s="136" t="s">
        <v>941</v>
      </c>
      <c r="BI712" s="136" t="s">
        <v>941</v>
      </c>
      <c r="BJ712" s="136" t="s">
        <v>941</v>
      </c>
      <c r="BK712" s="136" t="s">
        <v>941</v>
      </c>
      <c r="BL712" s="136" t="s">
        <v>941</v>
      </c>
      <c r="BM712" s="136" t="s">
        <v>941</v>
      </c>
      <c r="BN712" s="136" t="s">
        <v>941</v>
      </c>
      <c r="BO712" s="136" t="s">
        <v>941</v>
      </c>
      <c r="BP712" s="136" t="s">
        <v>941</v>
      </c>
      <c r="BQ712" s="136" t="s">
        <v>941</v>
      </c>
      <c r="BR712" s="136" t="s">
        <v>941</v>
      </c>
      <c r="BS712" s="136" t="s">
        <v>941</v>
      </c>
      <c r="BT712" s="136" t="s">
        <v>941</v>
      </c>
      <c r="BU712" s="136" t="s">
        <v>941</v>
      </c>
      <c r="BV712" s="136" t="s">
        <v>941</v>
      </c>
      <c r="BW712" s="136" t="s">
        <v>941</v>
      </c>
      <c r="BX712" s="136" t="s">
        <v>941</v>
      </c>
      <c r="BY712" s="136" t="s">
        <v>941</v>
      </c>
      <c r="BZ712" s="136" t="s">
        <v>941</v>
      </c>
      <c r="CA712" s="136" t="s">
        <v>941</v>
      </c>
      <c r="CB712" s="136" t="s">
        <v>948</v>
      </c>
      <c r="CC712" s="136" t="s">
        <v>948</v>
      </c>
      <c r="CD712" s="136" t="s">
        <v>941</v>
      </c>
      <c r="CE712" s="136" t="s">
        <v>948</v>
      </c>
      <c r="CF712" s="136" t="s">
        <v>941</v>
      </c>
      <c r="CG712" s="136" t="s">
        <v>948</v>
      </c>
      <c r="CH712" s="136" t="s">
        <v>948</v>
      </c>
      <c r="CI712" s="136" t="s">
        <v>941</v>
      </c>
      <c r="CJ712" s="136" t="s">
        <v>941</v>
      </c>
      <c r="CK712" s="136" t="s">
        <v>941</v>
      </c>
      <c r="CL712" s="136" t="s">
        <v>941</v>
      </c>
      <c r="CM712" s="136" t="s">
        <v>941</v>
      </c>
      <c r="CN712" s="136" t="s">
        <v>948</v>
      </c>
      <c r="CO712" s="136" t="s">
        <v>540</v>
      </c>
      <c r="CP712" s="136" t="s">
        <v>948</v>
      </c>
      <c r="CQ712" s="136" t="s">
        <v>941</v>
      </c>
      <c r="CR712" s="136" t="s">
        <v>941</v>
      </c>
      <c r="CS712" s="136" t="s">
        <v>941</v>
      </c>
      <c r="CT712" s="136" t="s">
        <v>941</v>
      </c>
      <c r="CU712" s="136" t="s">
        <v>941</v>
      </c>
      <c r="CV712" s="136" t="s">
        <v>941</v>
      </c>
      <c r="CW712" s="136" t="s">
        <v>941</v>
      </c>
      <c r="CX712" s="136" t="s">
        <v>941</v>
      </c>
      <c r="CY712" s="136" t="s">
        <v>941</v>
      </c>
      <c r="CZ712" s="136" t="s">
        <v>941</v>
      </c>
      <c r="DA712" s="136" t="s">
        <v>941</v>
      </c>
      <c r="DB712" s="136" t="s">
        <v>941</v>
      </c>
      <c r="DC712" s="136" t="s">
        <v>941</v>
      </c>
      <c r="DD712" s="136" t="s">
        <v>941</v>
      </c>
      <c r="DE712" s="136" t="s">
        <v>941</v>
      </c>
      <c r="DF712" s="136" t="s">
        <v>941</v>
      </c>
      <c r="DG712" s="136" t="s">
        <v>941</v>
      </c>
      <c r="DH712" s="136" t="s">
        <v>941</v>
      </c>
      <c r="DI712" s="136" t="s">
        <v>941</v>
      </c>
      <c r="DJ712" s="136" t="s">
        <v>1353</v>
      </c>
      <c r="DK712" s="137">
        <v>43133.488368055558</v>
      </c>
      <c r="DL712" s="136" t="s">
        <v>1353</v>
      </c>
      <c r="DM712" s="137">
        <v>43133.488368055558</v>
      </c>
      <c r="DN712" s="133">
        <v>42412.576840277776</v>
      </c>
      <c r="DO712" s="132" t="s">
        <v>1692</v>
      </c>
      <c r="DP712" s="133">
        <v>42416.612916666665</v>
      </c>
    </row>
    <row r="713" spans="1:120" ht="72.5" x14ac:dyDescent="0.35">
      <c r="A713" s="135">
        <v>716</v>
      </c>
      <c r="B713" s="136" t="s">
        <v>13815</v>
      </c>
      <c r="C713" s="135">
        <v>154</v>
      </c>
      <c r="D713" s="135" t="b">
        <v>1</v>
      </c>
      <c r="E713" s="136" t="s">
        <v>941</v>
      </c>
      <c r="F713" s="136" t="s">
        <v>16762</v>
      </c>
      <c r="G713" s="136" t="s">
        <v>1173</v>
      </c>
      <c r="H713" s="136" t="s">
        <v>1908</v>
      </c>
      <c r="I713" s="136" t="s">
        <v>15939</v>
      </c>
      <c r="J713" s="136" t="s">
        <v>16763</v>
      </c>
      <c r="K713" s="136" t="s">
        <v>941</v>
      </c>
      <c r="L713" s="136" t="s">
        <v>1908</v>
      </c>
      <c r="M713" s="136" t="s">
        <v>1910</v>
      </c>
      <c r="N713" s="136" t="s">
        <v>16764</v>
      </c>
      <c r="O713" s="136" t="s">
        <v>16765</v>
      </c>
      <c r="P713" s="136" t="s">
        <v>16766</v>
      </c>
      <c r="Q713" s="136" t="s">
        <v>948</v>
      </c>
      <c r="R713" s="136" t="s">
        <v>948</v>
      </c>
      <c r="S713" s="136" t="s">
        <v>16767</v>
      </c>
      <c r="T713" s="136" t="s">
        <v>16768</v>
      </c>
      <c r="U713" s="136" t="s">
        <v>16769</v>
      </c>
      <c r="V713" s="136" t="s">
        <v>948</v>
      </c>
      <c r="W713" s="136" t="s">
        <v>948</v>
      </c>
      <c r="X713" s="136" t="s">
        <v>948</v>
      </c>
      <c r="Y713" s="136" t="s">
        <v>16770</v>
      </c>
      <c r="Z713" s="136" t="s">
        <v>16771</v>
      </c>
      <c r="AA713" s="136" t="s">
        <v>948</v>
      </c>
      <c r="AB713" s="136" t="s">
        <v>16772</v>
      </c>
      <c r="AC713" s="136" t="s">
        <v>948</v>
      </c>
      <c r="AD713" s="136" t="s">
        <v>16772</v>
      </c>
      <c r="AE713" s="136" t="s">
        <v>16773</v>
      </c>
      <c r="AF713" s="136" t="s">
        <v>16774</v>
      </c>
      <c r="AG713" s="136" t="s">
        <v>1882</v>
      </c>
      <c r="AH713" s="136" t="s">
        <v>16775</v>
      </c>
      <c r="AI713" s="136" t="s">
        <v>948</v>
      </c>
      <c r="AJ713" s="136" t="s">
        <v>948</v>
      </c>
      <c r="AK713" s="136" t="s">
        <v>948</v>
      </c>
      <c r="AL713" s="136" t="s">
        <v>941</v>
      </c>
      <c r="AM713" s="136" t="s">
        <v>16775</v>
      </c>
      <c r="AN713" s="136" t="s">
        <v>941</v>
      </c>
      <c r="AO713" s="136" t="s">
        <v>941</v>
      </c>
      <c r="AP713" s="136" t="s">
        <v>941</v>
      </c>
      <c r="AQ713" s="136" t="s">
        <v>941</v>
      </c>
      <c r="AR713" s="136" t="s">
        <v>941</v>
      </c>
      <c r="AS713" s="136" t="s">
        <v>941</v>
      </c>
      <c r="AT713" s="136" t="s">
        <v>941</v>
      </c>
      <c r="AU713" s="136" t="s">
        <v>941</v>
      </c>
      <c r="AV713" s="136" t="s">
        <v>941</v>
      </c>
      <c r="AW713" s="136" t="s">
        <v>941</v>
      </c>
      <c r="AX713" s="136" t="s">
        <v>941</v>
      </c>
      <c r="AY713" s="136" t="s">
        <v>941</v>
      </c>
      <c r="AZ713" s="136" t="s">
        <v>941</v>
      </c>
      <c r="BA713" s="136" t="s">
        <v>941</v>
      </c>
      <c r="BB713" s="136" t="s">
        <v>941</v>
      </c>
      <c r="BC713" s="136" t="s">
        <v>941</v>
      </c>
      <c r="BD713" s="136" t="s">
        <v>941</v>
      </c>
      <c r="BE713" s="136" t="s">
        <v>941</v>
      </c>
      <c r="BF713" s="136" t="s">
        <v>941</v>
      </c>
      <c r="BG713" s="136" t="s">
        <v>941</v>
      </c>
      <c r="BH713" s="136" t="s">
        <v>941</v>
      </c>
      <c r="BI713" s="136" t="s">
        <v>941</v>
      </c>
      <c r="BJ713" s="136" t="s">
        <v>941</v>
      </c>
      <c r="BK713" s="136" t="s">
        <v>941</v>
      </c>
      <c r="BL713" s="136" t="s">
        <v>941</v>
      </c>
      <c r="BM713" s="136" t="s">
        <v>941</v>
      </c>
      <c r="BN713" s="136" t="s">
        <v>941</v>
      </c>
      <c r="BO713" s="136" t="s">
        <v>941</v>
      </c>
      <c r="BP713" s="136" t="s">
        <v>941</v>
      </c>
      <c r="BQ713" s="136" t="s">
        <v>941</v>
      </c>
      <c r="BR713" s="136" t="s">
        <v>941</v>
      </c>
      <c r="BS713" s="136" t="s">
        <v>941</v>
      </c>
      <c r="BT713" s="136" t="s">
        <v>941</v>
      </c>
      <c r="BU713" s="136" t="s">
        <v>941</v>
      </c>
      <c r="BV713" s="136" t="s">
        <v>941</v>
      </c>
      <c r="BW713" s="136" t="s">
        <v>941</v>
      </c>
      <c r="BX713" s="136" t="s">
        <v>941</v>
      </c>
      <c r="BY713" s="136" t="s">
        <v>941</v>
      </c>
      <c r="BZ713" s="136" t="s">
        <v>941</v>
      </c>
      <c r="CA713" s="136" t="s">
        <v>941</v>
      </c>
      <c r="CB713" s="136" t="s">
        <v>948</v>
      </c>
      <c r="CC713" s="136" t="s">
        <v>948</v>
      </c>
      <c r="CD713" s="136" t="s">
        <v>941</v>
      </c>
      <c r="CE713" s="136" t="s">
        <v>948</v>
      </c>
      <c r="CF713" s="136" t="s">
        <v>941</v>
      </c>
      <c r="CG713" s="136" t="s">
        <v>948</v>
      </c>
      <c r="CH713" s="136" t="s">
        <v>1227</v>
      </c>
      <c r="CI713" s="136" t="s">
        <v>16776</v>
      </c>
      <c r="CJ713" s="136" t="s">
        <v>941</v>
      </c>
      <c r="CK713" s="136" t="s">
        <v>941</v>
      </c>
      <c r="CL713" s="136" t="s">
        <v>941</v>
      </c>
      <c r="CM713" s="136" t="s">
        <v>16776</v>
      </c>
      <c r="CN713" s="136" t="s">
        <v>16776</v>
      </c>
      <c r="CO713" s="136" t="s">
        <v>540</v>
      </c>
      <c r="CP713" s="136" t="s">
        <v>948</v>
      </c>
      <c r="CQ713" s="136" t="s">
        <v>941</v>
      </c>
      <c r="CR713" s="136" t="s">
        <v>941</v>
      </c>
      <c r="CS713" s="136" t="s">
        <v>941</v>
      </c>
      <c r="CT713" s="136" t="s">
        <v>941</v>
      </c>
      <c r="CU713" s="136" t="s">
        <v>941</v>
      </c>
      <c r="CV713" s="136" t="s">
        <v>941</v>
      </c>
      <c r="CW713" s="136" t="s">
        <v>941</v>
      </c>
      <c r="CX713" s="136" t="s">
        <v>941</v>
      </c>
      <c r="CY713" s="136" t="s">
        <v>941</v>
      </c>
      <c r="CZ713" s="136" t="s">
        <v>941</v>
      </c>
      <c r="DA713" s="136" t="s">
        <v>941</v>
      </c>
      <c r="DB713" s="136" t="s">
        <v>941</v>
      </c>
      <c r="DC713" s="136" t="s">
        <v>941</v>
      </c>
      <c r="DD713" s="136" t="s">
        <v>941</v>
      </c>
      <c r="DE713" s="136" t="s">
        <v>941</v>
      </c>
      <c r="DF713" s="136" t="s">
        <v>941</v>
      </c>
      <c r="DG713" s="136" t="s">
        <v>941</v>
      </c>
      <c r="DH713" s="136" t="s">
        <v>941</v>
      </c>
      <c r="DI713" s="136" t="s">
        <v>941</v>
      </c>
      <c r="DJ713" s="136" t="s">
        <v>1353</v>
      </c>
      <c r="DK713" s="137">
        <v>43133.583564814813</v>
      </c>
      <c r="DL713" s="136" t="s">
        <v>1353</v>
      </c>
      <c r="DM713" s="137">
        <v>43133.583564814813</v>
      </c>
      <c r="DN713" s="133">
        <v>42412.576874999999</v>
      </c>
      <c r="DO713" s="132" t="s">
        <v>1111</v>
      </c>
      <c r="DP713" s="133">
        <v>42412.576874999999</v>
      </c>
    </row>
    <row r="714" spans="1:120" ht="43.5" x14ac:dyDescent="0.35">
      <c r="A714" s="135">
        <v>717</v>
      </c>
      <c r="B714" s="136" t="s">
        <v>13815</v>
      </c>
      <c r="C714" s="135">
        <v>449</v>
      </c>
      <c r="D714" s="135" t="b">
        <v>1</v>
      </c>
      <c r="E714" s="136" t="s">
        <v>1196</v>
      </c>
      <c r="F714" s="136" t="s">
        <v>3981</v>
      </c>
      <c r="G714" s="136" t="s">
        <v>989</v>
      </c>
      <c r="H714" s="136" t="s">
        <v>3982</v>
      </c>
      <c r="I714" s="136" t="s">
        <v>941</v>
      </c>
      <c r="J714" s="136" t="s">
        <v>3981</v>
      </c>
      <c r="K714" s="136" t="s">
        <v>941</v>
      </c>
      <c r="L714" s="136" t="s">
        <v>3982</v>
      </c>
      <c r="M714" s="136" t="s">
        <v>3983</v>
      </c>
      <c r="N714" s="136" t="s">
        <v>3984</v>
      </c>
      <c r="O714" s="136" t="s">
        <v>16777</v>
      </c>
      <c r="P714" s="136" t="s">
        <v>16778</v>
      </c>
      <c r="Q714" s="136" t="s">
        <v>16779</v>
      </c>
      <c r="R714" s="136" t="s">
        <v>16780</v>
      </c>
      <c r="S714" s="136" t="s">
        <v>16781</v>
      </c>
      <c r="T714" s="136" t="s">
        <v>16782</v>
      </c>
      <c r="U714" s="136" t="s">
        <v>16783</v>
      </c>
      <c r="V714" s="136" t="s">
        <v>16784</v>
      </c>
      <c r="W714" s="136" t="s">
        <v>16785</v>
      </c>
      <c r="X714" s="136" t="s">
        <v>16786</v>
      </c>
      <c r="Y714" s="136" t="s">
        <v>16787</v>
      </c>
      <c r="Z714" s="136" t="s">
        <v>16788</v>
      </c>
      <c r="AA714" s="136" t="s">
        <v>16789</v>
      </c>
      <c r="AB714" s="136" t="s">
        <v>16790</v>
      </c>
      <c r="AC714" s="136" t="s">
        <v>16791</v>
      </c>
      <c r="AD714" s="136" t="s">
        <v>16792</v>
      </c>
      <c r="AE714" s="136" t="s">
        <v>16793</v>
      </c>
      <c r="AF714" s="136" t="s">
        <v>16794</v>
      </c>
      <c r="AG714" s="136" t="s">
        <v>1989</v>
      </c>
      <c r="AH714" s="136" t="s">
        <v>16795</v>
      </c>
      <c r="AI714" s="136" t="s">
        <v>16796</v>
      </c>
      <c r="AJ714" s="136" t="s">
        <v>16797</v>
      </c>
      <c r="AK714" s="136" t="s">
        <v>948</v>
      </c>
      <c r="AL714" s="136" t="s">
        <v>604</v>
      </c>
      <c r="AM714" s="136" t="s">
        <v>16798</v>
      </c>
      <c r="AN714" s="136" t="s">
        <v>941</v>
      </c>
      <c r="AO714" s="136" t="s">
        <v>941</v>
      </c>
      <c r="AP714" s="136" t="s">
        <v>941</v>
      </c>
      <c r="AQ714" s="136" t="s">
        <v>941</v>
      </c>
      <c r="AR714" s="136" t="s">
        <v>941</v>
      </c>
      <c r="AS714" s="136" t="s">
        <v>941</v>
      </c>
      <c r="AT714" s="136" t="s">
        <v>941</v>
      </c>
      <c r="AU714" s="136" t="s">
        <v>941</v>
      </c>
      <c r="AV714" s="136" t="s">
        <v>941</v>
      </c>
      <c r="AW714" s="136" t="s">
        <v>941</v>
      </c>
      <c r="AX714" s="136" t="s">
        <v>941</v>
      </c>
      <c r="AY714" s="136" t="s">
        <v>941</v>
      </c>
      <c r="AZ714" s="136" t="s">
        <v>941</v>
      </c>
      <c r="BA714" s="136" t="s">
        <v>941</v>
      </c>
      <c r="BB714" s="136" t="s">
        <v>941</v>
      </c>
      <c r="BC714" s="136" t="s">
        <v>941</v>
      </c>
      <c r="BD714" s="136" t="s">
        <v>941</v>
      </c>
      <c r="BE714" s="136" t="s">
        <v>941</v>
      </c>
      <c r="BF714" s="136" t="s">
        <v>941</v>
      </c>
      <c r="BG714" s="136" t="s">
        <v>941</v>
      </c>
      <c r="BH714" s="136" t="s">
        <v>941</v>
      </c>
      <c r="BI714" s="136" t="s">
        <v>941</v>
      </c>
      <c r="BJ714" s="136" t="s">
        <v>941</v>
      </c>
      <c r="BK714" s="136" t="s">
        <v>1396</v>
      </c>
      <c r="BL714" s="136" t="s">
        <v>16799</v>
      </c>
      <c r="BM714" s="136" t="s">
        <v>941</v>
      </c>
      <c r="BN714" s="136" t="s">
        <v>3155</v>
      </c>
      <c r="BO714" s="136" t="s">
        <v>1018</v>
      </c>
      <c r="BP714" s="136" t="s">
        <v>941</v>
      </c>
      <c r="BQ714" s="136" t="s">
        <v>941</v>
      </c>
      <c r="BR714" s="136" t="s">
        <v>941</v>
      </c>
      <c r="BS714" s="136" t="s">
        <v>941</v>
      </c>
      <c r="BT714" s="136" t="s">
        <v>941</v>
      </c>
      <c r="BU714" s="136" t="s">
        <v>941</v>
      </c>
      <c r="BV714" s="136" t="s">
        <v>941</v>
      </c>
      <c r="BW714" s="136" t="s">
        <v>941</v>
      </c>
      <c r="BX714" s="136" t="s">
        <v>941</v>
      </c>
      <c r="BY714" s="136" t="s">
        <v>941</v>
      </c>
      <c r="BZ714" s="136" t="s">
        <v>941</v>
      </c>
      <c r="CA714" s="136" t="s">
        <v>941</v>
      </c>
      <c r="CB714" s="136" t="s">
        <v>16800</v>
      </c>
      <c r="CC714" s="136" t="s">
        <v>948</v>
      </c>
      <c r="CD714" s="136" t="s">
        <v>941</v>
      </c>
      <c r="CE714" s="136" t="s">
        <v>948</v>
      </c>
      <c r="CF714" s="136" t="s">
        <v>941</v>
      </c>
      <c r="CG714" s="136" t="s">
        <v>948</v>
      </c>
      <c r="CH714" s="136" t="s">
        <v>948</v>
      </c>
      <c r="CI714" s="136" t="s">
        <v>941</v>
      </c>
      <c r="CJ714" s="136" t="s">
        <v>941</v>
      </c>
      <c r="CK714" s="136" t="s">
        <v>941</v>
      </c>
      <c r="CL714" s="136" t="s">
        <v>941</v>
      </c>
      <c r="CM714" s="136" t="s">
        <v>941</v>
      </c>
      <c r="CN714" s="136" t="s">
        <v>948</v>
      </c>
      <c r="CO714" s="136" t="s">
        <v>540</v>
      </c>
      <c r="CP714" s="136" t="s">
        <v>948</v>
      </c>
      <c r="CQ714" s="136" t="s">
        <v>941</v>
      </c>
      <c r="CR714" s="136" t="s">
        <v>941</v>
      </c>
      <c r="CS714" s="136" t="s">
        <v>941</v>
      </c>
      <c r="CT714" s="136" t="s">
        <v>941</v>
      </c>
      <c r="CU714" s="136" t="s">
        <v>941</v>
      </c>
      <c r="CV714" s="136" t="s">
        <v>941</v>
      </c>
      <c r="CW714" s="136" t="s">
        <v>941</v>
      </c>
      <c r="CX714" s="136" t="s">
        <v>941</v>
      </c>
      <c r="CY714" s="136" t="s">
        <v>941</v>
      </c>
      <c r="CZ714" s="136" t="s">
        <v>941</v>
      </c>
      <c r="DA714" s="136" t="s">
        <v>941</v>
      </c>
      <c r="DB714" s="136" t="s">
        <v>941</v>
      </c>
      <c r="DC714" s="136" t="s">
        <v>941</v>
      </c>
      <c r="DD714" s="136" t="s">
        <v>941</v>
      </c>
      <c r="DE714" s="136" t="s">
        <v>941</v>
      </c>
      <c r="DF714" s="136" t="s">
        <v>941</v>
      </c>
      <c r="DG714" s="136" t="s">
        <v>941</v>
      </c>
      <c r="DH714" s="136" t="s">
        <v>941</v>
      </c>
      <c r="DI714" s="136" t="s">
        <v>941</v>
      </c>
      <c r="DJ714" s="136" t="s">
        <v>3551</v>
      </c>
      <c r="DK714" s="137">
        <v>43133.635462962964</v>
      </c>
      <c r="DL714" s="136" t="s">
        <v>3551</v>
      </c>
      <c r="DM714" s="137">
        <v>43133.635462962964</v>
      </c>
      <c r="DN714" s="133">
        <v>42412.576898148145</v>
      </c>
      <c r="DO714" s="132" t="s">
        <v>1111</v>
      </c>
      <c r="DP714" s="133">
        <v>42412.576898148145</v>
      </c>
    </row>
    <row r="715" spans="1:120" ht="43.5" x14ac:dyDescent="0.35">
      <c r="A715" s="135">
        <v>718</v>
      </c>
      <c r="B715" s="136" t="s">
        <v>13815</v>
      </c>
      <c r="C715" s="135">
        <v>482</v>
      </c>
      <c r="D715" s="135" t="b">
        <v>1</v>
      </c>
      <c r="E715" s="136" t="s">
        <v>941</v>
      </c>
      <c r="F715" s="136" t="s">
        <v>3136</v>
      </c>
      <c r="G715" s="136" t="s">
        <v>1427</v>
      </c>
      <c r="H715" s="136" t="s">
        <v>3137</v>
      </c>
      <c r="I715" s="136" t="s">
        <v>15225</v>
      </c>
      <c r="J715" s="136" t="s">
        <v>3136</v>
      </c>
      <c r="K715" s="136" t="s">
        <v>941</v>
      </c>
      <c r="L715" s="136" t="s">
        <v>3137</v>
      </c>
      <c r="M715" s="136" t="s">
        <v>13098</v>
      </c>
      <c r="N715" s="136" t="s">
        <v>4146</v>
      </c>
      <c r="O715" s="136" t="s">
        <v>16801</v>
      </c>
      <c r="P715" s="136" t="s">
        <v>4147</v>
      </c>
      <c r="Q715" s="136" t="s">
        <v>16802</v>
      </c>
      <c r="R715" s="136" t="s">
        <v>948</v>
      </c>
      <c r="S715" s="136" t="s">
        <v>16803</v>
      </c>
      <c r="T715" s="136" t="s">
        <v>948</v>
      </c>
      <c r="U715" s="136" t="s">
        <v>16803</v>
      </c>
      <c r="V715" s="136" t="s">
        <v>948</v>
      </c>
      <c r="W715" s="136" t="s">
        <v>948</v>
      </c>
      <c r="X715" s="136" t="s">
        <v>948</v>
      </c>
      <c r="Y715" s="136" t="s">
        <v>16804</v>
      </c>
      <c r="Z715" s="136" t="s">
        <v>16805</v>
      </c>
      <c r="AA715" s="136" t="s">
        <v>16806</v>
      </c>
      <c r="AB715" s="136" t="s">
        <v>16807</v>
      </c>
      <c r="AC715" s="136" t="s">
        <v>4148</v>
      </c>
      <c r="AD715" s="136" t="s">
        <v>16808</v>
      </c>
      <c r="AE715" s="136" t="s">
        <v>16809</v>
      </c>
      <c r="AF715" s="136" t="s">
        <v>16810</v>
      </c>
      <c r="AG715" s="136" t="s">
        <v>1806</v>
      </c>
      <c r="AH715" s="136" t="s">
        <v>16811</v>
      </c>
      <c r="AI715" s="136" t="s">
        <v>948</v>
      </c>
      <c r="AJ715" s="136" t="s">
        <v>948</v>
      </c>
      <c r="AK715" s="136" t="s">
        <v>948</v>
      </c>
      <c r="AL715" s="136" t="s">
        <v>941</v>
      </c>
      <c r="AM715" s="136" t="s">
        <v>16811</v>
      </c>
      <c r="AN715" s="136" t="s">
        <v>941</v>
      </c>
      <c r="AO715" s="136" t="s">
        <v>941</v>
      </c>
      <c r="AP715" s="136" t="s">
        <v>941</v>
      </c>
      <c r="AQ715" s="136" t="s">
        <v>941</v>
      </c>
      <c r="AR715" s="136" t="s">
        <v>941</v>
      </c>
      <c r="AS715" s="136" t="s">
        <v>941</v>
      </c>
      <c r="AT715" s="136" t="s">
        <v>941</v>
      </c>
      <c r="AU715" s="136" t="s">
        <v>941</v>
      </c>
      <c r="AV715" s="136" t="s">
        <v>941</v>
      </c>
      <c r="AW715" s="136" t="s">
        <v>941</v>
      </c>
      <c r="AX715" s="136" t="s">
        <v>941</v>
      </c>
      <c r="AY715" s="136" t="s">
        <v>941</v>
      </c>
      <c r="AZ715" s="136" t="s">
        <v>941</v>
      </c>
      <c r="BA715" s="136" t="s">
        <v>941</v>
      </c>
      <c r="BB715" s="136" t="s">
        <v>941</v>
      </c>
      <c r="BC715" s="136" t="s">
        <v>941</v>
      </c>
      <c r="BD715" s="136" t="s">
        <v>941</v>
      </c>
      <c r="BE715" s="136" t="s">
        <v>941</v>
      </c>
      <c r="BF715" s="136" t="s">
        <v>941</v>
      </c>
      <c r="BG715" s="136" t="s">
        <v>941</v>
      </c>
      <c r="BH715" s="136" t="s">
        <v>941</v>
      </c>
      <c r="BI715" s="136" t="s">
        <v>941</v>
      </c>
      <c r="BJ715" s="136" t="s">
        <v>941</v>
      </c>
      <c r="BK715" s="136" t="s">
        <v>941</v>
      </c>
      <c r="BL715" s="136" t="s">
        <v>941</v>
      </c>
      <c r="BM715" s="136" t="s">
        <v>941</v>
      </c>
      <c r="BN715" s="136" t="s">
        <v>941</v>
      </c>
      <c r="BO715" s="136" t="s">
        <v>941</v>
      </c>
      <c r="BP715" s="136" t="s">
        <v>941</v>
      </c>
      <c r="BQ715" s="136" t="s">
        <v>941</v>
      </c>
      <c r="BR715" s="136" t="s">
        <v>941</v>
      </c>
      <c r="BS715" s="136" t="s">
        <v>941</v>
      </c>
      <c r="BT715" s="136" t="s">
        <v>941</v>
      </c>
      <c r="BU715" s="136" t="s">
        <v>941</v>
      </c>
      <c r="BV715" s="136" t="s">
        <v>941</v>
      </c>
      <c r="BW715" s="136" t="s">
        <v>941</v>
      </c>
      <c r="BX715" s="136" t="s">
        <v>941</v>
      </c>
      <c r="BY715" s="136" t="s">
        <v>941</v>
      </c>
      <c r="BZ715" s="136" t="s">
        <v>941</v>
      </c>
      <c r="CA715" s="136" t="s">
        <v>941</v>
      </c>
      <c r="CB715" s="136" t="s">
        <v>948</v>
      </c>
      <c r="CC715" s="136" t="s">
        <v>948</v>
      </c>
      <c r="CD715" s="136" t="s">
        <v>941</v>
      </c>
      <c r="CE715" s="136" t="s">
        <v>948</v>
      </c>
      <c r="CF715" s="136" t="s">
        <v>941</v>
      </c>
      <c r="CG715" s="136" t="s">
        <v>948</v>
      </c>
      <c r="CH715" s="136" t="s">
        <v>948</v>
      </c>
      <c r="CI715" s="136" t="s">
        <v>941</v>
      </c>
      <c r="CJ715" s="136" t="s">
        <v>941</v>
      </c>
      <c r="CK715" s="136" t="s">
        <v>941</v>
      </c>
      <c r="CL715" s="136" t="s">
        <v>941</v>
      </c>
      <c r="CM715" s="136" t="s">
        <v>941</v>
      </c>
      <c r="CN715" s="136" t="s">
        <v>948</v>
      </c>
      <c r="CO715" s="136" t="s">
        <v>540</v>
      </c>
      <c r="CP715" s="136" t="s">
        <v>948</v>
      </c>
      <c r="CQ715" s="136" t="s">
        <v>941</v>
      </c>
      <c r="CR715" s="136" t="s">
        <v>941</v>
      </c>
      <c r="CS715" s="136" t="s">
        <v>941</v>
      </c>
      <c r="CT715" s="136" t="s">
        <v>941</v>
      </c>
      <c r="CU715" s="136" t="s">
        <v>941</v>
      </c>
      <c r="CV715" s="136" t="s">
        <v>941</v>
      </c>
      <c r="CW715" s="136" t="s">
        <v>941</v>
      </c>
      <c r="CX715" s="136" t="s">
        <v>941</v>
      </c>
      <c r="CY715" s="136" t="s">
        <v>941</v>
      </c>
      <c r="CZ715" s="136" t="s">
        <v>941</v>
      </c>
      <c r="DA715" s="136" t="s">
        <v>941</v>
      </c>
      <c r="DB715" s="136" t="s">
        <v>941</v>
      </c>
      <c r="DC715" s="136" t="s">
        <v>941</v>
      </c>
      <c r="DD715" s="136" t="s">
        <v>941</v>
      </c>
      <c r="DE715" s="136" t="s">
        <v>941</v>
      </c>
      <c r="DF715" s="136" t="s">
        <v>941</v>
      </c>
      <c r="DG715" s="136" t="s">
        <v>941</v>
      </c>
      <c r="DH715" s="136" t="s">
        <v>941</v>
      </c>
      <c r="DI715" s="136" t="s">
        <v>941</v>
      </c>
      <c r="DJ715" s="136" t="s">
        <v>1692</v>
      </c>
      <c r="DK715" s="137">
        <v>43136.328263888892</v>
      </c>
      <c r="DL715" s="136" t="s">
        <v>1692</v>
      </c>
      <c r="DM715" s="137">
        <v>43136.328263888892</v>
      </c>
      <c r="DN715" s="133">
        <v>42412.576921296299</v>
      </c>
      <c r="DO715" s="132" t="s">
        <v>1111</v>
      </c>
      <c r="DP715" s="133">
        <v>42412.576921296299</v>
      </c>
    </row>
    <row r="716" spans="1:120" ht="43.5" x14ac:dyDescent="0.35">
      <c r="A716" s="135">
        <v>719</v>
      </c>
      <c r="B716" s="136" t="s">
        <v>13815</v>
      </c>
      <c r="C716" s="135">
        <v>395</v>
      </c>
      <c r="D716" s="135" t="b">
        <v>1</v>
      </c>
      <c r="E716" s="136" t="s">
        <v>941</v>
      </c>
      <c r="F716" s="136" t="s">
        <v>9796</v>
      </c>
      <c r="G716" s="136" t="s">
        <v>1064</v>
      </c>
      <c r="H716" s="136" t="s">
        <v>1253</v>
      </c>
      <c r="I716" s="136" t="s">
        <v>15939</v>
      </c>
      <c r="J716" s="136" t="s">
        <v>3303</v>
      </c>
      <c r="K716" s="136" t="s">
        <v>941</v>
      </c>
      <c r="L716" s="136" t="s">
        <v>16812</v>
      </c>
      <c r="M716" s="136" t="s">
        <v>16813</v>
      </c>
      <c r="N716" s="136" t="s">
        <v>3306</v>
      </c>
      <c r="O716" s="136" t="s">
        <v>16814</v>
      </c>
      <c r="P716" s="136" t="s">
        <v>16815</v>
      </c>
      <c r="Q716" s="136" t="s">
        <v>1254</v>
      </c>
      <c r="R716" s="136" t="s">
        <v>948</v>
      </c>
      <c r="S716" s="136" t="s">
        <v>16816</v>
      </c>
      <c r="T716" s="136" t="s">
        <v>16817</v>
      </c>
      <c r="U716" s="136" t="s">
        <v>16818</v>
      </c>
      <c r="V716" s="136" t="s">
        <v>9802</v>
      </c>
      <c r="W716" s="136" t="s">
        <v>16819</v>
      </c>
      <c r="X716" s="136" t="s">
        <v>16820</v>
      </c>
      <c r="Y716" s="136" t="s">
        <v>16821</v>
      </c>
      <c r="Z716" s="136" t="s">
        <v>16822</v>
      </c>
      <c r="AA716" s="136" t="s">
        <v>16823</v>
      </c>
      <c r="AB716" s="136" t="s">
        <v>16824</v>
      </c>
      <c r="AC716" s="136" t="s">
        <v>948</v>
      </c>
      <c r="AD716" s="136" t="s">
        <v>16824</v>
      </c>
      <c r="AE716" s="136" t="s">
        <v>16825</v>
      </c>
      <c r="AF716" s="136" t="s">
        <v>16826</v>
      </c>
      <c r="AG716" s="136" t="s">
        <v>1338</v>
      </c>
      <c r="AH716" s="136" t="s">
        <v>16827</v>
      </c>
      <c r="AI716" s="136" t="s">
        <v>4060</v>
      </c>
      <c r="AJ716" s="136" t="s">
        <v>3300</v>
      </c>
      <c r="AK716" s="136" t="s">
        <v>948</v>
      </c>
      <c r="AL716" s="136" t="s">
        <v>941</v>
      </c>
      <c r="AM716" s="136" t="s">
        <v>16828</v>
      </c>
      <c r="AN716" s="136" t="s">
        <v>16814</v>
      </c>
      <c r="AO716" s="136" t="s">
        <v>16815</v>
      </c>
      <c r="AP716" s="136" t="s">
        <v>1254</v>
      </c>
      <c r="AQ716" s="136" t="s">
        <v>948</v>
      </c>
      <c r="AR716" s="136" t="s">
        <v>16816</v>
      </c>
      <c r="AS716" s="136" t="s">
        <v>16817</v>
      </c>
      <c r="AT716" s="136" t="s">
        <v>16818</v>
      </c>
      <c r="AU716" s="136" t="s">
        <v>941</v>
      </c>
      <c r="AV716" s="136" t="s">
        <v>941</v>
      </c>
      <c r="AW716" s="136" t="s">
        <v>941</v>
      </c>
      <c r="AX716" s="136" t="s">
        <v>16821</v>
      </c>
      <c r="AY716" s="136" t="s">
        <v>16822</v>
      </c>
      <c r="AZ716" s="136" t="s">
        <v>16823</v>
      </c>
      <c r="BA716" s="136" t="s">
        <v>16824</v>
      </c>
      <c r="BB716" s="136" t="s">
        <v>948</v>
      </c>
      <c r="BC716" s="136" t="s">
        <v>16824</v>
      </c>
      <c r="BD716" s="136" t="s">
        <v>16825</v>
      </c>
      <c r="BE716" s="136" t="s">
        <v>16826</v>
      </c>
      <c r="BF716" s="136" t="s">
        <v>16827</v>
      </c>
      <c r="BG716" s="136" t="s">
        <v>4060</v>
      </c>
      <c r="BH716" s="136" t="s">
        <v>3300</v>
      </c>
      <c r="BI716" s="136" t="s">
        <v>948</v>
      </c>
      <c r="BJ716" s="136" t="s">
        <v>16828</v>
      </c>
      <c r="BK716" s="136" t="s">
        <v>941</v>
      </c>
      <c r="BL716" s="136" t="s">
        <v>941</v>
      </c>
      <c r="BM716" s="136" t="s">
        <v>941</v>
      </c>
      <c r="BN716" s="136" t="s">
        <v>941</v>
      </c>
      <c r="BO716" s="136" t="s">
        <v>941</v>
      </c>
      <c r="BP716" s="136" t="s">
        <v>941</v>
      </c>
      <c r="BQ716" s="136" t="s">
        <v>941</v>
      </c>
      <c r="BR716" s="136" t="s">
        <v>941</v>
      </c>
      <c r="BS716" s="136" t="s">
        <v>941</v>
      </c>
      <c r="BT716" s="136" t="s">
        <v>941</v>
      </c>
      <c r="BU716" s="136" t="s">
        <v>941</v>
      </c>
      <c r="BV716" s="136" t="s">
        <v>941</v>
      </c>
      <c r="BW716" s="136" t="s">
        <v>941</v>
      </c>
      <c r="BX716" s="136" t="s">
        <v>941</v>
      </c>
      <c r="BY716" s="136" t="s">
        <v>941</v>
      </c>
      <c r="BZ716" s="136" t="s">
        <v>941</v>
      </c>
      <c r="CA716" s="136" t="s">
        <v>941</v>
      </c>
      <c r="CB716" s="136" t="s">
        <v>948</v>
      </c>
      <c r="CC716" s="136" t="s">
        <v>948</v>
      </c>
      <c r="CD716" s="136" t="s">
        <v>941</v>
      </c>
      <c r="CE716" s="136" t="s">
        <v>948</v>
      </c>
      <c r="CF716" s="136" t="s">
        <v>941</v>
      </c>
      <c r="CG716" s="136" t="s">
        <v>948</v>
      </c>
      <c r="CH716" s="136" t="s">
        <v>948</v>
      </c>
      <c r="CI716" s="136" t="s">
        <v>941</v>
      </c>
      <c r="CJ716" s="136" t="s">
        <v>941</v>
      </c>
      <c r="CK716" s="136" t="s">
        <v>941</v>
      </c>
      <c r="CL716" s="136" t="s">
        <v>941</v>
      </c>
      <c r="CM716" s="136" t="s">
        <v>941</v>
      </c>
      <c r="CN716" s="136" t="s">
        <v>948</v>
      </c>
      <c r="CO716" s="136" t="s">
        <v>540</v>
      </c>
      <c r="CP716" s="136" t="s">
        <v>948</v>
      </c>
      <c r="CQ716" s="136" t="s">
        <v>941</v>
      </c>
      <c r="CR716" s="136" t="s">
        <v>941</v>
      </c>
      <c r="CS716" s="136" t="s">
        <v>941</v>
      </c>
      <c r="CT716" s="136" t="s">
        <v>941</v>
      </c>
      <c r="CU716" s="136" t="s">
        <v>941</v>
      </c>
      <c r="CV716" s="136" t="s">
        <v>941</v>
      </c>
      <c r="CW716" s="136" t="s">
        <v>941</v>
      </c>
      <c r="CX716" s="136" t="s">
        <v>941</v>
      </c>
      <c r="CY716" s="136" t="s">
        <v>941</v>
      </c>
      <c r="CZ716" s="136" t="s">
        <v>941</v>
      </c>
      <c r="DA716" s="136" t="s">
        <v>941</v>
      </c>
      <c r="DB716" s="136" t="s">
        <v>941</v>
      </c>
      <c r="DC716" s="136" t="s">
        <v>941</v>
      </c>
      <c r="DD716" s="136" t="s">
        <v>941</v>
      </c>
      <c r="DE716" s="136" t="s">
        <v>941</v>
      </c>
      <c r="DF716" s="136" t="s">
        <v>941</v>
      </c>
      <c r="DG716" s="136" t="s">
        <v>941</v>
      </c>
      <c r="DH716" s="136" t="s">
        <v>941</v>
      </c>
      <c r="DI716" s="136" t="s">
        <v>941</v>
      </c>
      <c r="DJ716" s="136" t="s">
        <v>1353</v>
      </c>
      <c r="DK716" s="137">
        <v>43137.46197916667</v>
      </c>
      <c r="DL716" s="136" t="s">
        <v>1353</v>
      </c>
      <c r="DM716" s="137">
        <v>43137.46197916667</v>
      </c>
      <c r="DN716" s="133">
        <v>42412.576944444445</v>
      </c>
      <c r="DO716" s="132" t="s">
        <v>1111</v>
      </c>
      <c r="DP716" s="133">
        <v>42412.576944444445</v>
      </c>
    </row>
    <row r="717" spans="1:120" ht="101.5" x14ac:dyDescent="0.35">
      <c r="A717" s="135">
        <v>720</v>
      </c>
      <c r="B717" s="136" t="s">
        <v>13815</v>
      </c>
      <c r="C717" s="135">
        <v>370</v>
      </c>
      <c r="D717" s="135" t="b">
        <v>1</v>
      </c>
      <c r="E717" s="136" t="s">
        <v>941</v>
      </c>
      <c r="F717" s="136" t="s">
        <v>3251</v>
      </c>
      <c r="G717" s="136" t="s">
        <v>989</v>
      </c>
      <c r="H717" s="136" t="s">
        <v>3252</v>
      </c>
      <c r="I717" s="136" t="s">
        <v>13816</v>
      </c>
      <c r="J717" s="136" t="s">
        <v>3251</v>
      </c>
      <c r="K717" s="136" t="s">
        <v>941</v>
      </c>
      <c r="L717" s="136" t="s">
        <v>3252</v>
      </c>
      <c r="M717" s="136" t="s">
        <v>3253</v>
      </c>
      <c r="N717" s="136" t="s">
        <v>16829</v>
      </c>
      <c r="O717" s="136" t="s">
        <v>16830</v>
      </c>
      <c r="P717" s="136" t="s">
        <v>8001</v>
      </c>
      <c r="Q717" s="136" t="s">
        <v>948</v>
      </c>
      <c r="R717" s="136" t="s">
        <v>948</v>
      </c>
      <c r="S717" s="136" t="s">
        <v>16831</v>
      </c>
      <c r="T717" s="136" t="s">
        <v>16832</v>
      </c>
      <c r="U717" s="136" t="s">
        <v>16833</v>
      </c>
      <c r="V717" s="136" t="s">
        <v>16834</v>
      </c>
      <c r="W717" s="136" t="s">
        <v>16835</v>
      </c>
      <c r="X717" s="136" t="s">
        <v>16836</v>
      </c>
      <c r="Y717" s="136" t="s">
        <v>16837</v>
      </c>
      <c r="Z717" s="136" t="s">
        <v>16838</v>
      </c>
      <c r="AA717" s="136" t="s">
        <v>948</v>
      </c>
      <c r="AB717" s="136" t="s">
        <v>16839</v>
      </c>
      <c r="AC717" s="136" t="s">
        <v>948</v>
      </c>
      <c r="AD717" s="136" t="s">
        <v>16839</v>
      </c>
      <c r="AE717" s="136" t="s">
        <v>16840</v>
      </c>
      <c r="AF717" s="136" t="s">
        <v>16841</v>
      </c>
      <c r="AG717" s="136" t="s">
        <v>1129</v>
      </c>
      <c r="AH717" s="136" t="s">
        <v>16842</v>
      </c>
      <c r="AI717" s="136" t="s">
        <v>948</v>
      </c>
      <c r="AJ717" s="136" t="s">
        <v>3629</v>
      </c>
      <c r="AK717" s="136" t="s">
        <v>948</v>
      </c>
      <c r="AL717" s="136" t="s">
        <v>941</v>
      </c>
      <c r="AM717" s="136" t="s">
        <v>16843</v>
      </c>
      <c r="AN717" s="136" t="s">
        <v>16830</v>
      </c>
      <c r="AO717" s="136" t="s">
        <v>8001</v>
      </c>
      <c r="AP717" s="136" t="s">
        <v>948</v>
      </c>
      <c r="AQ717" s="136" t="s">
        <v>948</v>
      </c>
      <c r="AR717" s="136" t="s">
        <v>16831</v>
      </c>
      <c r="AS717" s="136" t="s">
        <v>16832</v>
      </c>
      <c r="AT717" s="136" t="s">
        <v>16833</v>
      </c>
      <c r="AU717" s="136" t="s">
        <v>941</v>
      </c>
      <c r="AV717" s="136" t="s">
        <v>941</v>
      </c>
      <c r="AW717" s="136" t="s">
        <v>941</v>
      </c>
      <c r="AX717" s="136" t="s">
        <v>16837</v>
      </c>
      <c r="AY717" s="136" t="s">
        <v>16838</v>
      </c>
      <c r="AZ717" s="136" t="s">
        <v>948</v>
      </c>
      <c r="BA717" s="136" t="s">
        <v>16839</v>
      </c>
      <c r="BB717" s="136" t="s">
        <v>948</v>
      </c>
      <c r="BC717" s="136" t="s">
        <v>16839</v>
      </c>
      <c r="BD717" s="136" t="s">
        <v>16840</v>
      </c>
      <c r="BE717" s="136" t="s">
        <v>16841</v>
      </c>
      <c r="BF717" s="136" t="s">
        <v>16842</v>
      </c>
      <c r="BG717" s="136" t="s">
        <v>948</v>
      </c>
      <c r="BH717" s="136" t="s">
        <v>948</v>
      </c>
      <c r="BI717" s="136" t="s">
        <v>948</v>
      </c>
      <c r="BJ717" s="136" t="s">
        <v>16842</v>
      </c>
      <c r="BK717" s="136" t="s">
        <v>941</v>
      </c>
      <c r="BL717" s="136" t="s">
        <v>941</v>
      </c>
      <c r="BM717" s="136" t="s">
        <v>941</v>
      </c>
      <c r="BN717" s="136" t="s">
        <v>941</v>
      </c>
      <c r="BO717" s="136" t="s">
        <v>941</v>
      </c>
      <c r="BP717" s="136" t="s">
        <v>941</v>
      </c>
      <c r="BQ717" s="136" t="s">
        <v>941</v>
      </c>
      <c r="BR717" s="136" t="s">
        <v>941</v>
      </c>
      <c r="BS717" s="136" t="s">
        <v>941</v>
      </c>
      <c r="BT717" s="136" t="s">
        <v>941</v>
      </c>
      <c r="BU717" s="136" t="s">
        <v>941</v>
      </c>
      <c r="BV717" s="136" t="s">
        <v>941</v>
      </c>
      <c r="BW717" s="136" t="s">
        <v>941</v>
      </c>
      <c r="BX717" s="136" t="s">
        <v>941</v>
      </c>
      <c r="BY717" s="136" t="s">
        <v>941</v>
      </c>
      <c r="BZ717" s="136" t="s">
        <v>941</v>
      </c>
      <c r="CA717" s="136" t="s">
        <v>941</v>
      </c>
      <c r="CB717" s="136" t="s">
        <v>948</v>
      </c>
      <c r="CC717" s="136" t="s">
        <v>948</v>
      </c>
      <c r="CD717" s="136" t="s">
        <v>941</v>
      </c>
      <c r="CE717" s="136" t="s">
        <v>948</v>
      </c>
      <c r="CF717" s="136" t="s">
        <v>941</v>
      </c>
      <c r="CG717" s="136" t="s">
        <v>948</v>
      </c>
      <c r="CH717" s="136" t="s">
        <v>1791</v>
      </c>
      <c r="CI717" s="136" t="s">
        <v>16844</v>
      </c>
      <c r="CJ717" s="136" t="s">
        <v>1526</v>
      </c>
      <c r="CK717" s="136" t="s">
        <v>941</v>
      </c>
      <c r="CL717" s="136" t="s">
        <v>941</v>
      </c>
      <c r="CM717" s="136" t="s">
        <v>16845</v>
      </c>
      <c r="CN717" s="136" t="s">
        <v>16844</v>
      </c>
      <c r="CO717" s="136" t="s">
        <v>16846</v>
      </c>
      <c r="CP717" s="136" t="s">
        <v>948</v>
      </c>
      <c r="CQ717" s="136" t="s">
        <v>941</v>
      </c>
      <c r="CR717" s="136" t="s">
        <v>941</v>
      </c>
      <c r="CS717" s="136" t="s">
        <v>941</v>
      </c>
      <c r="CT717" s="136" t="s">
        <v>941</v>
      </c>
      <c r="CU717" s="136" t="s">
        <v>941</v>
      </c>
      <c r="CV717" s="136" t="s">
        <v>941</v>
      </c>
      <c r="CW717" s="136" t="s">
        <v>941</v>
      </c>
      <c r="CX717" s="136" t="s">
        <v>941</v>
      </c>
      <c r="CY717" s="136" t="s">
        <v>941</v>
      </c>
      <c r="CZ717" s="136" t="s">
        <v>941</v>
      </c>
      <c r="DA717" s="136" t="s">
        <v>941</v>
      </c>
      <c r="DB717" s="136" t="s">
        <v>941</v>
      </c>
      <c r="DC717" s="136" t="s">
        <v>941</v>
      </c>
      <c r="DD717" s="136" t="s">
        <v>941</v>
      </c>
      <c r="DE717" s="136" t="s">
        <v>941</v>
      </c>
      <c r="DF717" s="136" t="s">
        <v>941</v>
      </c>
      <c r="DG717" s="136" t="s">
        <v>941</v>
      </c>
      <c r="DH717" s="136" t="s">
        <v>941</v>
      </c>
      <c r="DI717" s="136" t="s">
        <v>941</v>
      </c>
      <c r="DJ717" s="136" t="s">
        <v>1353</v>
      </c>
      <c r="DK717" s="137">
        <v>43137.484780092593</v>
      </c>
      <c r="DL717" s="136" t="s">
        <v>1353</v>
      </c>
      <c r="DM717" s="137">
        <v>43137.484780092593</v>
      </c>
      <c r="DN717" s="133">
        <v>42412.576956018522</v>
      </c>
      <c r="DO717" s="132" t="s">
        <v>1111</v>
      </c>
      <c r="DP717" s="133">
        <v>42412.576956018522</v>
      </c>
    </row>
    <row r="718" spans="1:120" ht="72.5" x14ac:dyDescent="0.35">
      <c r="A718" s="135">
        <v>721</v>
      </c>
      <c r="B718" s="136" t="s">
        <v>13815</v>
      </c>
      <c r="C718" s="135">
        <v>209</v>
      </c>
      <c r="D718" s="135" t="b">
        <v>1</v>
      </c>
      <c r="E718" s="136" t="s">
        <v>941</v>
      </c>
      <c r="F718" s="136" t="s">
        <v>1586</v>
      </c>
      <c r="G718" s="136" t="s">
        <v>989</v>
      </c>
      <c r="H718" s="136" t="s">
        <v>1587</v>
      </c>
      <c r="I718" s="136" t="s">
        <v>15225</v>
      </c>
      <c r="J718" s="136" t="s">
        <v>3682</v>
      </c>
      <c r="K718" s="136" t="s">
        <v>941</v>
      </c>
      <c r="L718" s="136" t="s">
        <v>3683</v>
      </c>
      <c r="M718" s="136" t="s">
        <v>3684</v>
      </c>
      <c r="N718" s="136" t="s">
        <v>6106</v>
      </c>
      <c r="O718" s="136" t="s">
        <v>16847</v>
      </c>
      <c r="P718" s="136" t="s">
        <v>16848</v>
      </c>
      <c r="Q718" s="136" t="s">
        <v>948</v>
      </c>
      <c r="R718" s="136" t="s">
        <v>948</v>
      </c>
      <c r="S718" s="136" t="s">
        <v>16849</v>
      </c>
      <c r="T718" s="136" t="s">
        <v>16850</v>
      </c>
      <c r="U718" s="136" t="s">
        <v>16851</v>
      </c>
      <c r="V718" s="136" t="s">
        <v>16852</v>
      </c>
      <c r="W718" s="136" t="s">
        <v>16853</v>
      </c>
      <c r="X718" s="136" t="s">
        <v>16854</v>
      </c>
      <c r="Y718" s="136" t="s">
        <v>16855</v>
      </c>
      <c r="Z718" s="136" t="s">
        <v>16856</v>
      </c>
      <c r="AA718" s="136" t="s">
        <v>16857</v>
      </c>
      <c r="AB718" s="136" t="s">
        <v>16858</v>
      </c>
      <c r="AC718" s="136" t="s">
        <v>16859</v>
      </c>
      <c r="AD718" s="136" t="s">
        <v>16860</v>
      </c>
      <c r="AE718" s="136" t="s">
        <v>16861</v>
      </c>
      <c r="AF718" s="136" t="s">
        <v>16862</v>
      </c>
      <c r="AG718" s="136" t="s">
        <v>3685</v>
      </c>
      <c r="AH718" s="136" t="s">
        <v>16863</v>
      </c>
      <c r="AI718" s="136" t="s">
        <v>16864</v>
      </c>
      <c r="AJ718" s="136" t="s">
        <v>16865</v>
      </c>
      <c r="AK718" s="136" t="s">
        <v>16866</v>
      </c>
      <c r="AL718" s="136" t="s">
        <v>941</v>
      </c>
      <c r="AM718" s="136" t="s">
        <v>16867</v>
      </c>
      <c r="AN718" s="136" t="s">
        <v>941</v>
      </c>
      <c r="AO718" s="136" t="s">
        <v>941</v>
      </c>
      <c r="AP718" s="136" t="s">
        <v>941</v>
      </c>
      <c r="AQ718" s="136" t="s">
        <v>941</v>
      </c>
      <c r="AR718" s="136" t="s">
        <v>941</v>
      </c>
      <c r="AS718" s="136" t="s">
        <v>941</v>
      </c>
      <c r="AT718" s="136" t="s">
        <v>941</v>
      </c>
      <c r="AU718" s="136" t="s">
        <v>941</v>
      </c>
      <c r="AV718" s="136" t="s">
        <v>941</v>
      </c>
      <c r="AW718" s="136" t="s">
        <v>941</v>
      </c>
      <c r="AX718" s="136" t="s">
        <v>941</v>
      </c>
      <c r="AY718" s="136" t="s">
        <v>941</v>
      </c>
      <c r="AZ718" s="136" t="s">
        <v>941</v>
      </c>
      <c r="BA718" s="136" t="s">
        <v>941</v>
      </c>
      <c r="BB718" s="136" t="s">
        <v>941</v>
      </c>
      <c r="BC718" s="136" t="s">
        <v>941</v>
      </c>
      <c r="BD718" s="136" t="s">
        <v>941</v>
      </c>
      <c r="BE718" s="136" t="s">
        <v>941</v>
      </c>
      <c r="BF718" s="136" t="s">
        <v>941</v>
      </c>
      <c r="BG718" s="136" t="s">
        <v>941</v>
      </c>
      <c r="BH718" s="136" t="s">
        <v>941</v>
      </c>
      <c r="BI718" s="136" t="s">
        <v>941</v>
      </c>
      <c r="BJ718" s="136" t="s">
        <v>941</v>
      </c>
      <c r="BK718" s="136" t="s">
        <v>16868</v>
      </c>
      <c r="BL718" s="136" t="s">
        <v>16869</v>
      </c>
      <c r="BM718" s="136" t="s">
        <v>1212</v>
      </c>
      <c r="BN718" s="136" t="s">
        <v>941</v>
      </c>
      <c r="BO718" s="136" t="s">
        <v>1348</v>
      </c>
      <c r="BP718" s="136" t="s">
        <v>941</v>
      </c>
      <c r="BQ718" s="136" t="s">
        <v>941</v>
      </c>
      <c r="BR718" s="136" t="s">
        <v>941</v>
      </c>
      <c r="BS718" s="136" t="s">
        <v>941</v>
      </c>
      <c r="BT718" s="136" t="s">
        <v>941</v>
      </c>
      <c r="BU718" s="136" t="s">
        <v>941</v>
      </c>
      <c r="BV718" s="136" t="s">
        <v>941</v>
      </c>
      <c r="BW718" s="136" t="s">
        <v>941</v>
      </c>
      <c r="BX718" s="136" t="s">
        <v>941</v>
      </c>
      <c r="BY718" s="136" t="s">
        <v>941</v>
      </c>
      <c r="BZ718" s="136" t="s">
        <v>941</v>
      </c>
      <c r="CA718" s="136" t="s">
        <v>941</v>
      </c>
      <c r="CB718" s="136" t="s">
        <v>16870</v>
      </c>
      <c r="CC718" s="136" t="s">
        <v>956</v>
      </c>
      <c r="CD718" s="136" t="s">
        <v>16871</v>
      </c>
      <c r="CE718" s="136" t="s">
        <v>2731</v>
      </c>
      <c r="CF718" s="136" t="s">
        <v>16872</v>
      </c>
      <c r="CG718" s="136" t="s">
        <v>16873</v>
      </c>
      <c r="CH718" s="136" t="s">
        <v>1204</v>
      </c>
      <c r="CI718" s="136" t="s">
        <v>16874</v>
      </c>
      <c r="CJ718" s="136" t="s">
        <v>16875</v>
      </c>
      <c r="CK718" s="136" t="s">
        <v>941</v>
      </c>
      <c r="CL718" s="136" t="s">
        <v>941</v>
      </c>
      <c r="CM718" s="136" t="s">
        <v>16876</v>
      </c>
      <c r="CN718" s="136" t="s">
        <v>16874</v>
      </c>
      <c r="CO718" s="136" t="s">
        <v>3690</v>
      </c>
      <c r="CP718" s="136" t="s">
        <v>948</v>
      </c>
      <c r="CQ718" s="136" t="s">
        <v>941</v>
      </c>
      <c r="CR718" s="136" t="s">
        <v>941</v>
      </c>
      <c r="CS718" s="136" t="s">
        <v>941</v>
      </c>
      <c r="CT718" s="136" t="s">
        <v>941</v>
      </c>
      <c r="CU718" s="136" t="s">
        <v>941</v>
      </c>
      <c r="CV718" s="136" t="s">
        <v>941</v>
      </c>
      <c r="CW718" s="136" t="s">
        <v>941</v>
      </c>
      <c r="CX718" s="136" t="s">
        <v>941</v>
      </c>
      <c r="CY718" s="136" t="s">
        <v>941</v>
      </c>
      <c r="CZ718" s="136" t="s">
        <v>941</v>
      </c>
      <c r="DA718" s="136" t="s">
        <v>941</v>
      </c>
      <c r="DB718" s="136" t="s">
        <v>941</v>
      </c>
      <c r="DC718" s="136" t="s">
        <v>941</v>
      </c>
      <c r="DD718" s="136" t="s">
        <v>941</v>
      </c>
      <c r="DE718" s="136" t="s">
        <v>941</v>
      </c>
      <c r="DF718" s="136" t="s">
        <v>941</v>
      </c>
      <c r="DG718" s="136" t="s">
        <v>941</v>
      </c>
      <c r="DH718" s="136" t="s">
        <v>941</v>
      </c>
      <c r="DI718" s="136" t="s">
        <v>941</v>
      </c>
      <c r="DJ718" s="136" t="s">
        <v>1692</v>
      </c>
      <c r="DK718" s="137">
        <v>43137.484837962962</v>
      </c>
      <c r="DL718" s="136" t="s">
        <v>1692</v>
      </c>
      <c r="DM718" s="137">
        <v>43137.484837962962</v>
      </c>
      <c r="DN718" s="133">
        <v>42412.576979166668</v>
      </c>
      <c r="DO718" s="132" t="s">
        <v>1111</v>
      </c>
      <c r="DP718" s="133">
        <v>42412.576990740738</v>
      </c>
    </row>
    <row r="719" spans="1:120" ht="58" x14ac:dyDescent="0.35">
      <c r="A719" s="135">
        <v>722</v>
      </c>
      <c r="B719" s="136" t="s">
        <v>13815</v>
      </c>
      <c r="C719" s="135">
        <v>361</v>
      </c>
      <c r="D719" s="135" t="b">
        <v>1</v>
      </c>
      <c r="E719" s="136" t="s">
        <v>941</v>
      </c>
      <c r="F719" s="136" t="s">
        <v>16877</v>
      </c>
      <c r="G719" s="136" t="s">
        <v>1518</v>
      </c>
      <c r="H719" s="136" t="s">
        <v>16878</v>
      </c>
      <c r="I719" s="136" t="s">
        <v>14675</v>
      </c>
      <c r="J719" s="136" t="s">
        <v>16877</v>
      </c>
      <c r="K719" s="136" t="s">
        <v>941</v>
      </c>
      <c r="L719" s="136" t="s">
        <v>16878</v>
      </c>
      <c r="M719" s="136" t="s">
        <v>16879</v>
      </c>
      <c r="N719" s="136" t="s">
        <v>16880</v>
      </c>
      <c r="O719" s="136" t="s">
        <v>16881</v>
      </c>
      <c r="P719" s="136" t="s">
        <v>12776</v>
      </c>
      <c r="Q719" s="136" t="s">
        <v>948</v>
      </c>
      <c r="R719" s="136" t="s">
        <v>948</v>
      </c>
      <c r="S719" s="136" t="s">
        <v>16882</v>
      </c>
      <c r="T719" s="136" t="s">
        <v>16883</v>
      </c>
      <c r="U719" s="136" t="s">
        <v>16884</v>
      </c>
      <c r="V719" s="136" t="s">
        <v>948</v>
      </c>
      <c r="W719" s="136" t="s">
        <v>948</v>
      </c>
      <c r="X719" s="136" t="s">
        <v>948</v>
      </c>
      <c r="Y719" s="136" t="s">
        <v>16885</v>
      </c>
      <c r="Z719" s="136" t="s">
        <v>16886</v>
      </c>
      <c r="AA719" s="136" t="s">
        <v>16887</v>
      </c>
      <c r="AB719" s="136" t="s">
        <v>16888</v>
      </c>
      <c r="AC719" s="136" t="s">
        <v>948</v>
      </c>
      <c r="AD719" s="136" t="s">
        <v>16888</v>
      </c>
      <c r="AE719" s="136" t="s">
        <v>16889</v>
      </c>
      <c r="AF719" s="136" t="s">
        <v>16890</v>
      </c>
      <c r="AG719" s="136" t="s">
        <v>1094</v>
      </c>
      <c r="AH719" s="136" t="s">
        <v>16891</v>
      </c>
      <c r="AI719" s="136" t="s">
        <v>3107</v>
      </c>
      <c r="AJ719" s="136" t="s">
        <v>1339</v>
      </c>
      <c r="AK719" s="136" t="s">
        <v>3647</v>
      </c>
      <c r="AL719" s="136" t="s">
        <v>941</v>
      </c>
      <c r="AM719" s="136" t="s">
        <v>16892</v>
      </c>
      <c r="AN719" s="136" t="s">
        <v>16881</v>
      </c>
      <c r="AO719" s="136" t="s">
        <v>12776</v>
      </c>
      <c r="AP719" s="136" t="s">
        <v>948</v>
      </c>
      <c r="AQ719" s="136" t="s">
        <v>948</v>
      </c>
      <c r="AR719" s="136" t="s">
        <v>16882</v>
      </c>
      <c r="AS719" s="136" t="s">
        <v>16883</v>
      </c>
      <c r="AT719" s="136" t="s">
        <v>16884</v>
      </c>
      <c r="AU719" s="136" t="s">
        <v>941</v>
      </c>
      <c r="AV719" s="136" t="s">
        <v>941</v>
      </c>
      <c r="AW719" s="136" t="s">
        <v>941</v>
      </c>
      <c r="AX719" s="136" t="s">
        <v>16885</v>
      </c>
      <c r="AY719" s="136" t="s">
        <v>16886</v>
      </c>
      <c r="AZ719" s="136" t="s">
        <v>16887</v>
      </c>
      <c r="BA719" s="136" t="s">
        <v>16888</v>
      </c>
      <c r="BB719" s="136" t="s">
        <v>16893</v>
      </c>
      <c r="BC719" s="136" t="s">
        <v>16894</v>
      </c>
      <c r="BD719" s="136" t="s">
        <v>16889</v>
      </c>
      <c r="BE719" s="136" t="s">
        <v>16895</v>
      </c>
      <c r="BF719" s="136" t="s">
        <v>16891</v>
      </c>
      <c r="BG719" s="136" t="s">
        <v>3107</v>
      </c>
      <c r="BH719" s="136" t="s">
        <v>1339</v>
      </c>
      <c r="BI719" s="136" t="s">
        <v>3647</v>
      </c>
      <c r="BJ719" s="136" t="s">
        <v>16892</v>
      </c>
      <c r="BK719" s="136" t="s">
        <v>941</v>
      </c>
      <c r="BL719" s="136" t="s">
        <v>941</v>
      </c>
      <c r="BM719" s="136" t="s">
        <v>941</v>
      </c>
      <c r="BN719" s="136" t="s">
        <v>941</v>
      </c>
      <c r="BO719" s="136" t="s">
        <v>941</v>
      </c>
      <c r="BP719" s="136" t="s">
        <v>941</v>
      </c>
      <c r="BQ719" s="136" t="s">
        <v>941</v>
      </c>
      <c r="BR719" s="136" t="s">
        <v>941</v>
      </c>
      <c r="BS719" s="136" t="s">
        <v>941</v>
      </c>
      <c r="BT719" s="136" t="s">
        <v>941</v>
      </c>
      <c r="BU719" s="136" t="s">
        <v>941</v>
      </c>
      <c r="BV719" s="136" t="s">
        <v>941</v>
      </c>
      <c r="BW719" s="136" t="s">
        <v>941</v>
      </c>
      <c r="BX719" s="136" t="s">
        <v>941</v>
      </c>
      <c r="BY719" s="136" t="s">
        <v>941</v>
      </c>
      <c r="BZ719" s="136" t="s">
        <v>941</v>
      </c>
      <c r="CA719" s="136" t="s">
        <v>941</v>
      </c>
      <c r="CB719" s="136" t="s">
        <v>948</v>
      </c>
      <c r="CC719" s="136" t="s">
        <v>948</v>
      </c>
      <c r="CD719" s="136" t="s">
        <v>941</v>
      </c>
      <c r="CE719" s="136" t="s">
        <v>948</v>
      </c>
      <c r="CF719" s="136" t="s">
        <v>941</v>
      </c>
      <c r="CG719" s="136" t="s">
        <v>948</v>
      </c>
      <c r="CH719" s="136" t="s">
        <v>2245</v>
      </c>
      <c r="CI719" s="136" t="s">
        <v>16896</v>
      </c>
      <c r="CJ719" s="136" t="s">
        <v>941</v>
      </c>
      <c r="CK719" s="136" t="s">
        <v>941</v>
      </c>
      <c r="CL719" s="136" t="s">
        <v>941</v>
      </c>
      <c r="CM719" s="136" t="s">
        <v>16896</v>
      </c>
      <c r="CN719" s="136" t="s">
        <v>16896</v>
      </c>
      <c r="CO719" s="136" t="s">
        <v>540</v>
      </c>
      <c r="CP719" s="136" t="s">
        <v>948</v>
      </c>
      <c r="CQ719" s="136" t="s">
        <v>941</v>
      </c>
      <c r="CR719" s="136" t="s">
        <v>941</v>
      </c>
      <c r="CS719" s="136" t="s">
        <v>941</v>
      </c>
      <c r="CT719" s="136" t="s">
        <v>941</v>
      </c>
      <c r="CU719" s="136" t="s">
        <v>941</v>
      </c>
      <c r="CV719" s="136" t="s">
        <v>941</v>
      </c>
      <c r="CW719" s="136" t="s">
        <v>941</v>
      </c>
      <c r="CX719" s="136" t="s">
        <v>941</v>
      </c>
      <c r="CY719" s="136" t="s">
        <v>941</v>
      </c>
      <c r="CZ719" s="136" t="s">
        <v>941</v>
      </c>
      <c r="DA719" s="136" t="s">
        <v>941</v>
      </c>
      <c r="DB719" s="136" t="s">
        <v>941</v>
      </c>
      <c r="DC719" s="136" t="s">
        <v>941</v>
      </c>
      <c r="DD719" s="136" t="s">
        <v>941</v>
      </c>
      <c r="DE719" s="136" t="s">
        <v>941</v>
      </c>
      <c r="DF719" s="136" t="s">
        <v>941</v>
      </c>
      <c r="DG719" s="136" t="s">
        <v>941</v>
      </c>
      <c r="DH719" s="136" t="s">
        <v>941</v>
      </c>
      <c r="DI719" s="136" t="s">
        <v>941</v>
      </c>
      <c r="DJ719" s="136" t="s">
        <v>1692</v>
      </c>
      <c r="DK719" s="137">
        <v>43137.487476851849</v>
      </c>
      <c r="DL719" s="136" t="s">
        <v>1692</v>
      </c>
      <c r="DM719" s="137">
        <v>43137.487476851849</v>
      </c>
      <c r="DN719" s="133">
        <v>42412.577002314814</v>
      </c>
      <c r="DO719" s="132" t="s">
        <v>1111</v>
      </c>
      <c r="DP719" s="133">
        <v>42412.577002314814</v>
      </c>
    </row>
    <row r="720" spans="1:120" ht="58" x14ac:dyDescent="0.35">
      <c r="A720" s="135">
        <v>723</v>
      </c>
      <c r="B720" s="136" t="s">
        <v>13815</v>
      </c>
      <c r="C720" s="135">
        <v>111</v>
      </c>
      <c r="D720" s="135" t="b">
        <v>1</v>
      </c>
      <c r="E720" s="136" t="s">
        <v>941</v>
      </c>
      <c r="F720" s="136" t="s">
        <v>16897</v>
      </c>
      <c r="G720" s="136" t="s">
        <v>2699</v>
      </c>
      <c r="H720" s="136" t="s">
        <v>16898</v>
      </c>
      <c r="I720" s="136" t="s">
        <v>15939</v>
      </c>
      <c r="J720" s="136" t="s">
        <v>16897</v>
      </c>
      <c r="K720" s="136" t="s">
        <v>941</v>
      </c>
      <c r="L720" s="136" t="s">
        <v>4008</v>
      </c>
      <c r="M720" s="136" t="s">
        <v>4009</v>
      </c>
      <c r="N720" s="136" t="s">
        <v>4010</v>
      </c>
      <c r="O720" s="136" t="s">
        <v>16899</v>
      </c>
      <c r="P720" s="136" t="s">
        <v>16900</v>
      </c>
      <c r="Q720" s="136" t="s">
        <v>16901</v>
      </c>
      <c r="R720" s="136" t="s">
        <v>16902</v>
      </c>
      <c r="S720" s="136" t="s">
        <v>16903</v>
      </c>
      <c r="T720" s="136" t="s">
        <v>16904</v>
      </c>
      <c r="U720" s="136" t="s">
        <v>16905</v>
      </c>
      <c r="V720" s="136" t="s">
        <v>4011</v>
      </c>
      <c r="W720" s="136" t="s">
        <v>4012</v>
      </c>
      <c r="X720" s="136" t="s">
        <v>4013</v>
      </c>
      <c r="Y720" s="136" t="s">
        <v>16906</v>
      </c>
      <c r="Z720" s="136" t="s">
        <v>16907</v>
      </c>
      <c r="AA720" s="136" t="s">
        <v>16908</v>
      </c>
      <c r="AB720" s="136" t="s">
        <v>16909</v>
      </c>
      <c r="AC720" s="136" t="s">
        <v>16910</v>
      </c>
      <c r="AD720" s="136" t="s">
        <v>16911</v>
      </c>
      <c r="AE720" s="136" t="s">
        <v>16912</v>
      </c>
      <c r="AF720" s="136" t="s">
        <v>16913</v>
      </c>
      <c r="AG720" s="136" t="s">
        <v>2148</v>
      </c>
      <c r="AH720" s="136" t="s">
        <v>16914</v>
      </c>
      <c r="AI720" s="136" t="s">
        <v>948</v>
      </c>
      <c r="AJ720" s="136" t="s">
        <v>2555</v>
      </c>
      <c r="AK720" s="136" t="s">
        <v>948</v>
      </c>
      <c r="AL720" s="136" t="s">
        <v>941</v>
      </c>
      <c r="AM720" s="136" t="s">
        <v>16915</v>
      </c>
      <c r="AN720" s="136" t="s">
        <v>941</v>
      </c>
      <c r="AO720" s="136" t="s">
        <v>941</v>
      </c>
      <c r="AP720" s="136" t="s">
        <v>941</v>
      </c>
      <c r="AQ720" s="136" t="s">
        <v>941</v>
      </c>
      <c r="AR720" s="136" t="s">
        <v>941</v>
      </c>
      <c r="AS720" s="136" t="s">
        <v>941</v>
      </c>
      <c r="AT720" s="136" t="s">
        <v>941</v>
      </c>
      <c r="AU720" s="136" t="s">
        <v>941</v>
      </c>
      <c r="AV720" s="136" t="s">
        <v>941</v>
      </c>
      <c r="AW720" s="136" t="s">
        <v>941</v>
      </c>
      <c r="AX720" s="136" t="s">
        <v>941</v>
      </c>
      <c r="AY720" s="136" t="s">
        <v>941</v>
      </c>
      <c r="AZ720" s="136" t="s">
        <v>941</v>
      </c>
      <c r="BA720" s="136" t="s">
        <v>941</v>
      </c>
      <c r="BB720" s="136" t="s">
        <v>941</v>
      </c>
      <c r="BC720" s="136" t="s">
        <v>941</v>
      </c>
      <c r="BD720" s="136" t="s">
        <v>941</v>
      </c>
      <c r="BE720" s="136" t="s">
        <v>941</v>
      </c>
      <c r="BF720" s="136" t="s">
        <v>941</v>
      </c>
      <c r="BG720" s="136" t="s">
        <v>941</v>
      </c>
      <c r="BH720" s="136" t="s">
        <v>941</v>
      </c>
      <c r="BI720" s="136" t="s">
        <v>941</v>
      </c>
      <c r="BJ720" s="136" t="s">
        <v>941</v>
      </c>
      <c r="BK720" s="136" t="s">
        <v>1095</v>
      </c>
      <c r="BL720" s="136" t="s">
        <v>941</v>
      </c>
      <c r="BM720" s="136" t="s">
        <v>941</v>
      </c>
      <c r="BN720" s="136" t="s">
        <v>941</v>
      </c>
      <c r="BO720" s="136" t="s">
        <v>941</v>
      </c>
      <c r="BP720" s="136" t="s">
        <v>941</v>
      </c>
      <c r="BQ720" s="136" t="s">
        <v>941</v>
      </c>
      <c r="BR720" s="136" t="s">
        <v>941</v>
      </c>
      <c r="BS720" s="136" t="s">
        <v>941</v>
      </c>
      <c r="BT720" s="136" t="s">
        <v>941</v>
      </c>
      <c r="BU720" s="136" t="s">
        <v>941</v>
      </c>
      <c r="BV720" s="136" t="s">
        <v>941</v>
      </c>
      <c r="BW720" s="136" t="s">
        <v>941</v>
      </c>
      <c r="BX720" s="136" t="s">
        <v>941</v>
      </c>
      <c r="BY720" s="136" t="s">
        <v>941</v>
      </c>
      <c r="BZ720" s="136" t="s">
        <v>941</v>
      </c>
      <c r="CA720" s="136" t="s">
        <v>941</v>
      </c>
      <c r="CB720" s="136" t="s">
        <v>1095</v>
      </c>
      <c r="CC720" s="136" t="s">
        <v>948</v>
      </c>
      <c r="CD720" s="136" t="s">
        <v>941</v>
      </c>
      <c r="CE720" s="136" t="s">
        <v>948</v>
      </c>
      <c r="CF720" s="136" t="s">
        <v>941</v>
      </c>
      <c r="CG720" s="136" t="s">
        <v>948</v>
      </c>
      <c r="CH720" s="136" t="s">
        <v>948</v>
      </c>
      <c r="CI720" s="136" t="s">
        <v>941</v>
      </c>
      <c r="CJ720" s="136" t="s">
        <v>941</v>
      </c>
      <c r="CK720" s="136" t="s">
        <v>941</v>
      </c>
      <c r="CL720" s="136" t="s">
        <v>941</v>
      </c>
      <c r="CM720" s="136" t="s">
        <v>941</v>
      </c>
      <c r="CN720" s="136" t="s">
        <v>948</v>
      </c>
      <c r="CO720" s="136" t="s">
        <v>540</v>
      </c>
      <c r="CP720" s="136" t="s">
        <v>948</v>
      </c>
      <c r="CQ720" s="136" t="s">
        <v>941</v>
      </c>
      <c r="CR720" s="136" t="s">
        <v>941</v>
      </c>
      <c r="CS720" s="136" t="s">
        <v>941</v>
      </c>
      <c r="CT720" s="136" t="s">
        <v>941</v>
      </c>
      <c r="CU720" s="136" t="s">
        <v>941</v>
      </c>
      <c r="CV720" s="136" t="s">
        <v>941</v>
      </c>
      <c r="CW720" s="136" t="s">
        <v>941</v>
      </c>
      <c r="CX720" s="136" t="s">
        <v>941</v>
      </c>
      <c r="CY720" s="136" t="s">
        <v>941</v>
      </c>
      <c r="CZ720" s="136" t="s">
        <v>941</v>
      </c>
      <c r="DA720" s="136" t="s">
        <v>941</v>
      </c>
      <c r="DB720" s="136" t="s">
        <v>941</v>
      </c>
      <c r="DC720" s="136" t="s">
        <v>941</v>
      </c>
      <c r="DD720" s="136" t="s">
        <v>941</v>
      </c>
      <c r="DE720" s="136" t="s">
        <v>941</v>
      </c>
      <c r="DF720" s="136" t="s">
        <v>941</v>
      </c>
      <c r="DG720" s="136" t="s">
        <v>941</v>
      </c>
      <c r="DH720" s="136" t="s">
        <v>941</v>
      </c>
      <c r="DI720" s="136" t="s">
        <v>941</v>
      </c>
      <c r="DJ720" s="136" t="s">
        <v>1692</v>
      </c>
      <c r="DK720" s="137">
        <v>43137.503877314812</v>
      </c>
      <c r="DL720" s="136" t="s">
        <v>1692</v>
      </c>
      <c r="DM720" s="137">
        <v>43137.503877314812</v>
      </c>
      <c r="DN720" s="133">
        <v>42412.577025462961</v>
      </c>
      <c r="DO720" s="132" t="s">
        <v>1111</v>
      </c>
      <c r="DP720" s="133">
        <v>42412.577025462961</v>
      </c>
    </row>
    <row r="721" spans="1:120" ht="58" x14ac:dyDescent="0.35">
      <c r="A721" s="135">
        <v>724</v>
      </c>
      <c r="B721" s="136" t="s">
        <v>13815</v>
      </c>
      <c r="C721" s="135">
        <v>155</v>
      </c>
      <c r="D721" s="135" t="b">
        <v>1</v>
      </c>
      <c r="E721" s="136" t="s">
        <v>941</v>
      </c>
      <c r="F721" s="136" t="s">
        <v>8353</v>
      </c>
      <c r="G721" s="136" t="s">
        <v>989</v>
      </c>
      <c r="H721" s="136" t="s">
        <v>3033</v>
      </c>
      <c r="I721" s="136" t="s">
        <v>15529</v>
      </c>
      <c r="J721" s="136" t="s">
        <v>16916</v>
      </c>
      <c r="K721" s="136" t="s">
        <v>941</v>
      </c>
      <c r="L721" s="136" t="s">
        <v>3389</v>
      </c>
      <c r="M721" s="136" t="s">
        <v>3034</v>
      </c>
      <c r="N721" s="136" t="s">
        <v>16917</v>
      </c>
      <c r="O721" s="136" t="s">
        <v>16918</v>
      </c>
      <c r="P721" s="136" t="s">
        <v>16919</v>
      </c>
      <c r="Q721" s="136" t="s">
        <v>16920</v>
      </c>
      <c r="R721" s="136" t="s">
        <v>948</v>
      </c>
      <c r="S721" s="136" t="s">
        <v>16921</v>
      </c>
      <c r="T721" s="136" t="s">
        <v>16922</v>
      </c>
      <c r="U721" s="136" t="s">
        <v>16923</v>
      </c>
      <c r="V721" s="136" t="s">
        <v>948</v>
      </c>
      <c r="W721" s="136" t="s">
        <v>948</v>
      </c>
      <c r="X721" s="136" t="s">
        <v>948</v>
      </c>
      <c r="Y721" s="136" t="s">
        <v>16924</v>
      </c>
      <c r="Z721" s="136" t="s">
        <v>16925</v>
      </c>
      <c r="AA721" s="136" t="s">
        <v>948</v>
      </c>
      <c r="AB721" s="136" t="s">
        <v>16926</v>
      </c>
      <c r="AC721" s="136" t="s">
        <v>948</v>
      </c>
      <c r="AD721" s="136" t="s">
        <v>16926</v>
      </c>
      <c r="AE721" s="136" t="s">
        <v>16927</v>
      </c>
      <c r="AF721" s="136" t="s">
        <v>16928</v>
      </c>
      <c r="AG721" s="136" t="s">
        <v>16929</v>
      </c>
      <c r="AH721" s="136" t="s">
        <v>16930</v>
      </c>
      <c r="AI721" s="136" t="s">
        <v>16931</v>
      </c>
      <c r="AJ721" s="136" t="s">
        <v>16932</v>
      </c>
      <c r="AK721" s="136" t="s">
        <v>2940</v>
      </c>
      <c r="AL721" s="136" t="s">
        <v>941</v>
      </c>
      <c r="AM721" s="136" t="s">
        <v>16933</v>
      </c>
      <c r="AN721" s="136" t="s">
        <v>941</v>
      </c>
      <c r="AO721" s="136" t="s">
        <v>941</v>
      </c>
      <c r="AP721" s="136" t="s">
        <v>941</v>
      </c>
      <c r="AQ721" s="136" t="s">
        <v>941</v>
      </c>
      <c r="AR721" s="136" t="s">
        <v>941</v>
      </c>
      <c r="AS721" s="136" t="s">
        <v>941</v>
      </c>
      <c r="AT721" s="136" t="s">
        <v>941</v>
      </c>
      <c r="AU721" s="136" t="s">
        <v>941</v>
      </c>
      <c r="AV721" s="136" t="s">
        <v>941</v>
      </c>
      <c r="AW721" s="136" t="s">
        <v>941</v>
      </c>
      <c r="AX721" s="136" t="s">
        <v>941</v>
      </c>
      <c r="AY721" s="136" t="s">
        <v>941</v>
      </c>
      <c r="AZ721" s="136" t="s">
        <v>941</v>
      </c>
      <c r="BA721" s="136" t="s">
        <v>941</v>
      </c>
      <c r="BB721" s="136" t="s">
        <v>941</v>
      </c>
      <c r="BC721" s="136" t="s">
        <v>941</v>
      </c>
      <c r="BD721" s="136" t="s">
        <v>941</v>
      </c>
      <c r="BE721" s="136" t="s">
        <v>941</v>
      </c>
      <c r="BF721" s="136" t="s">
        <v>941</v>
      </c>
      <c r="BG721" s="136" t="s">
        <v>941</v>
      </c>
      <c r="BH721" s="136" t="s">
        <v>941</v>
      </c>
      <c r="BI721" s="136" t="s">
        <v>941</v>
      </c>
      <c r="BJ721" s="136" t="s">
        <v>941</v>
      </c>
      <c r="BK721" s="136" t="s">
        <v>1405</v>
      </c>
      <c r="BL721" s="136" t="s">
        <v>16934</v>
      </c>
      <c r="BM721" s="136" t="s">
        <v>1127</v>
      </c>
      <c r="BN721" s="136" t="s">
        <v>941</v>
      </c>
      <c r="BO721" s="136" t="s">
        <v>941</v>
      </c>
      <c r="BP721" s="136" t="s">
        <v>941</v>
      </c>
      <c r="BQ721" s="136" t="s">
        <v>941</v>
      </c>
      <c r="BR721" s="136" t="s">
        <v>941</v>
      </c>
      <c r="BS721" s="136" t="s">
        <v>941</v>
      </c>
      <c r="BT721" s="136" t="s">
        <v>941</v>
      </c>
      <c r="BU721" s="136" t="s">
        <v>941</v>
      </c>
      <c r="BV721" s="136" t="s">
        <v>941</v>
      </c>
      <c r="BW721" s="136" t="s">
        <v>941</v>
      </c>
      <c r="BX721" s="136" t="s">
        <v>941</v>
      </c>
      <c r="BY721" s="136" t="s">
        <v>941</v>
      </c>
      <c r="BZ721" s="136" t="s">
        <v>941</v>
      </c>
      <c r="CA721" s="136" t="s">
        <v>941</v>
      </c>
      <c r="CB721" s="136" t="s">
        <v>16935</v>
      </c>
      <c r="CC721" s="136" t="s">
        <v>948</v>
      </c>
      <c r="CD721" s="136" t="s">
        <v>941</v>
      </c>
      <c r="CE721" s="136" t="s">
        <v>948</v>
      </c>
      <c r="CF721" s="136" t="s">
        <v>941</v>
      </c>
      <c r="CG721" s="136" t="s">
        <v>948</v>
      </c>
      <c r="CH721" s="136" t="s">
        <v>948</v>
      </c>
      <c r="CI721" s="136" t="s">
        <v>941</v>
      </c>
      <c r="CJ721" s="136" t="s">
        <v>941</v>
      </c>
      <c r="CK721" s="136" t="s">
        <v>941</v>
      </c>
      <c r="CL721" s="136" t="s">
        <v>941</v>
      </c>
      <c r="CM721" s="136" t="s">
        <v>941</v>
      </c>
      <c r="CN721" s="136" t="s">
        <v>948</v>
      </c>
      <c r="CO721" s="136" t="s">
        <v>540</v>
      </c>
      <c r="CP721" s="136" t="s">
        <v>948</v>
      </c>
      <c r="CQ721" s="136" t="s">
        <v>941</v>
      </c>
      <c r="CR721" s="136" t="s">
        <v>941</v>
      </c>
      <c r="CS721" s="136" t="s">
        <v>941</v>
      </c>
      <c r="CT721" s="136" t="s">
        <v>941</v>
      </c>
      <c r="CU721" s="136" t="s">
        <v>941</v>
      </c>
      <c r="CV721" s="136" t="s">
        <v>941</v>
      </c>
      <c r="CW721" s="136" t="s">
        <v>941</v>
      </c>
      <c r="CX721" s="136" t="s">
        <v>941</v>
      </c>
      <c r="CY721" s="136" t="s">
        <v>941</v>
      </c>
      <c r="CZ721" s="136" t="s">
        <v>941</v>
      </c>
      <c r="DA721" s="136" t="s">
        <v>941</v>
      </c>
      <c r="DB721" s="136" t="s">
        <v>941</v>
      </c>
      <c r="DC721" s="136" t="s">
        <v>941</v>
      </c>
      <c r="DD721" s="136" t="s">
        <v>941</v>
      </c>
      <c r="DE721" s="136" t="s">
        <v>941</v>
      </c>
      <c r="DF721" s="136" t="s">
        <v>941</v>
      </c>
      <c r="DG721" s="136" t="s">
        <v>941</v>
      </c>
      <c r="DH721" s="136" t="s">
        <v>941</v>
      </c>
      <c r="DI721" s="136" t="s">
        <v>941</v>
      </c>
      <c r="DJ721" s="136" t="s">
        <v>1353</v>
      </c>
      <c r="DK721" s="137">
        <v>43137.510358796295</v>
      </c>
      <c r="DL721" s="136" t="s">
        <v>1353</v>
      </c>
      <c r="DM721" s="137">
        <v>43137.510358796295</v>
      </c>
      <c r="DN721" s="133">
        <v>42412.577048611114</v>
      </c>
      <c r="DO721" s="132" t="s">
        <v>1111</v>
      </c>
      <c r="DP721" s="133">
        <v>42412.577048611114</v>
      </c>
    </row>
    <row r="722" spans="1:120" ht="58" x14ac:dyDescent="0.35">
      <c r="A722" s="135">
        <v>725</v>
      </c>
      <c r="B722" s="136" t="s">
        <v>13815</v>
      </c>
      <c r="C722" s="135">
        <v>223</v>
      </c>
      <c r="D722" s="135" t="b">
        <v>1</v>
      </c>
      <c r="E722" s="136" t="s">
        <v>941</v>
      </c>
      <c r="F722" s="136" t="s">
        <v>3198</v>
      </c>
      <c r="G722" s="136" t="s">
        <v>989</v>
      </c>
      <c r="H722" s="136" t="s">
        <v>990</v>
      </c>
      <c r="I722" s="136" t="s">
        <v>14750</v>
      </c>
      <c r="J722" s="136" t="s">
        <v>3198</v>
      </c>
      <c r="K722" s="136" t="s">
        <v>941</v>
      </c>
      <c r="L722" s="136" t="s">
        <v>990</v>
      </c>
      <c r="M722" s="136" t="s">
        <v>991</v>
      </c>
      <c r="N722" s="136" t="s">
        <v>992</v>
      </c>
      <c r="O722" s="136" t="s">
        <v>16936</v>
      </c>
      <c r="P722" s="136" t="s">
        <v>16937</v>
      </c>
      <c r="Q722" s="136" t="s">
        <v>16938</v>
      </c>
      <c r="R722" s="136" t="s">
        <v>948</v>
      </c>
      <c r="S722" s="136" t="s">
        <v>16939</v>
      </c>
      <c r="T722" s="136" t="s">
        <v>16940</v>
      </c>
      <c r="U722" s="136" t="s">
        <v>16941</v>
      </c>
      <c r="V722" s="136" t="s">
        <v>16942</v>
      </c>
      <c r="W722" s="136" t="s">
        <v>16943</v>
      </c>
      <c r="X722" s="136" t="s">
        <v>16944</v>
      </c>
      <c r="Y722" s="136" t="s">
        <v>16945</v>
      </c>
      <c r="Z722" s="136" t="s">
        <v>16946</v>
      </c>
      <c r="AA722" s="136" t="s">
        <v>16947</v>
      </c>
      <c r="AB722" s="136" t="s">
        <v>16948</v>
      </c>
      <c r="AC722" s="136" t="s">
        <v>16949</v>
      </c>
      <c r="AD722" s="136" t="s">
        <v>16950</v>
      </c>
      <c r="AE722" s="136" t="s">
        <v>16951</v>
      </c>
      <c r="AF722" s="136" t="s">
        <v>16952</v>
      </c>
      <c r="AG722" s="136" t="s">
        <v>993</v>
      </c>
      <c r="AH722" s="136" t="s">
        <v>16953</v>
      </c>
      <c r="AI722" s="136" t="s">
        <v>16954</v>
      </c>
      <c r="AJ722" s="136" t="s">
        <v>16955</v>
      </c>
      <c r="AK722" s="136" t="s">
        <v>948</v>
      </c>
      <c r="AL722" s="136" t="s">
        <v>604</v>
      </c>
      <c r="AM722" s="136" t="s">
        <v>16956</v>
      </c>
      <c r="AN722" s="136" t="s">
        <v>941</v>
      </c>
      <c r="AO722" s="136" t="s">
        <v>941</v>
      </c>
      <c r="AP722" s="136" t="s">
        <v>941</v>
      </c>
      <c r="AQ722" s="136" t="s">
        <v>941</v>
      </c>
      <c r="AR722" s="136" t="s">
        <v>941</v>
      </c>
      <c r="AS722" s="136" t="s">
        <v>941</v>
      </c>
      <c r="AT722" s="136" t="s">
        <v>941</v>
      </c>
      <c r="AU722" s="136" t="s">
        <v>941</v>
      </c>
      <c r="AV722" s="136" t="s">
        <v>941</v>
      </c>
      <c r="AW722" s="136" t="s">
        <v>941</v>
      </c>
      <c r="AX722" s="136" t="s">
        <v>941</v>
      </c>
      <c r="AY722" s="136" t="s">
        <v>941</v>
      </c>
      <c r="AZ722" s="136" t="s">
        <v>941</v>
      </c>
      <c r="BA722" s="136" t="s">
        <v>941</v>
      </c>
      <c r="BB722" s="136" t="s">
        <v>941</v>
      </c>
      <c r="BC722" s="136" t="s">
        <v>941</v>
      </c>
      <c r="BD722" s="136" t="s">
        <v>941</v>
      </c>
      <c r="BE722" s="136" t="s">
        <v>941</v>
      </c>
      <c r="BF722" s="136" t="s">
        <v>941</v>
      </c>
      <c r="BG722" s="136" t="s">
        <v>941</v>
      </c>
      <c r="BH722" s="136" t="s">
        <v>941</v>
      </c>
      <c r="BI722" s="136" t="s">
        <v>941</v>
      </c>
      <c r="BJ722" s="136" t="s">
        <v>941</v>
      </c>
      <c r="BK722" s="136" t="s">
        <v>3546</v>
      </c>
      <c r="BL722" s="136" t="s">
        <v>948</v>
      </c>
      <c r="BM722" s="136" t="s">
        <v>941</v>
      </c>
      <c r="BN722" s="136" t="s">
        <v>948</v>
      </c>
      <c r="BO722" s="136" t="s">
        <v>948</v>
      </c>
      <c r="BP722" s="136" t="s">
        <v>948</v>
      </c>
      <c r="BQ722" s="136" t="s">
        <v>948</v>
      </c>
      <c r="BR722" s="136" t="s">
        <v>941</v>
      </c>
      <c r="BS722" s="136" t="s">
        <v>948</v>
      </c>
      <c r="BT722" s="136" t="s">
        <v>941</v>
      </c>
      <c r="BU722" s="136" t="s">
        <v>948</v>
      </c>
      <c r="BV722" s="136" t="s">
        <v>941</v>
      </c>
      <c r="BW722" s="136" t="s">
        <v>948</v>
      </c>
      <c r="BX722" s="136" t="s">
        <v>941</v>
      </c>
      <c r="BY722" s="136" t="s">
        <v>948</v>
      </c>
      <c r="BZ722" s="136" t="s">
        <v>941</v>
      </c>
      <c r="CA722" s="136" t="s">
        <v>948</v>
      </c>
      <c r="CB722" s="136" t="s">
        <v>3546</v>
      </c>
      <c r="CC722" s="136" t="s">
        <v>948</v>
      </c>
      <c r="CD722" s="136" t="s">
        <v>948</v>
      </c>
      <c r="CE722" s="136" t="s">
        <v>948</v>
      </c>
      <c r="CF722" s="136" t="s">
        <v>948</v>
      </c>
      <c r="CG722" s="136" t="s">
        <v>948</v>
      </c>
      <c r="CH722" s="136" t="s">
        <v>1791</v>
      </c>
      <c r="CI722" s="136" t="s">
        <v>16957</v>
      </c>
      <c r="CJ722" s="136" t="s">
        <v>16958</v>
      </c>
      <c r="CK722" s="136" t="s">
        <v>948</v>
      </c>
      <c r="CL722" s="136" t="s">
        <v>948</v>
      </c>
      <c r="CM722" s="136" t="s">
        <v>16959</v>
      </c>
      <c r="CN722" s="136" t="s">
        <v>16960</v>
      </c>
      <c r="CO722" s="136" t="s">
        <v>16961</v>
      </c>
      <c r="CP722" s="136" t="s">
        <v>948</v>
      </c>
      <c r="CQ722" s="136" t="s">
        <v>941</v>
      </c>
      <c r="CR722" s="136" t="s">
        <v>941</v>
      </c>
      <c r="CS722" s="136" t="s">
        <v>941</v>
      </c>
      <c r="CT722" s="136" t="s">
        <v>941</v>
      </c>
      <c r="CU722" s="136" t="s">
        <v>941</v>
      </c>
      <c r="CV722" s="136" t="s">
        <v>941</v>
      </c>
      <c r="CW722" s="136" t="s">
        <v>941</v>
      </c>
      <c r="CX722" s="136" t="s">
        <v>941</v>
      </c>
      <c r="CY722" s="136" t="s">
        <v>941</v>
      </c>
      <c r="CZ722" s="136" t="s">
        <v>941</v>
      </c>
      <c r="DA722" s="136" t="s">
        <v>941</v>
      </c>
      <c r="DB722" s="136" t="s">
        <v>941</v>
      </c>
      <c r="DC722" s="136" t="s">
        <v>941</v>
      </c>
      <c r="DD722" s="136" t="s">
        <v>941</v>
      </c>
      <c r="DE722" s="136" t="s">
        <v>941</v>
      </c>
      <c r="DF722" s="136" t="s">
        <v>941</v>
      </c>
      <c r="DG722" s="136" t="s">
        <v>941</v>
      </c>
      <c r="DH722" s="136" t="s">
        <v>941</v>
      </c>
      <c r="DI722" s="136" t="s">
        <v>941</v>
      </c>
      <c r="DJ722" s="136" t="s">
        <v>1692</v>
      </c>
      <c r="DK722" s="137">
        <v>43137.518692129626</v>
      </c>
      <c r="DL722" s="136" t="s">
        <v>1692</v>
      </c>
      <c r="DM722" s="137">
        <v>43137.518692129626</v>
      </c>
      <c r="DN722" s="133">
        <v>42412.57707175926</v>
      </c>
      <c r="DO722" s="132" t="s">
        <v>1111</v>
      </c>
      <c r="DP722" s="133">
        <v>42412.57707175926</v>
      </c>
    </row>
    <row r="723" spans="1:120" ht="58" x14ac:dyDescent="0.35">
      <c r="A723" s="135">
        <v>726</v>
      </c>
      <c r="B723" s="136" t="s">
        <v>13815</v>
      </c>
      <c r="C723" s="135">
        <v>220</v>
      </c>
      <c r="D723" s="135" t="b">
        <v>1</v>
      </c>
      <c r="E723" s="136" t="s">
        <v>941</v>
      </c>
      <c r="F723" s="136" t="s">
        <v>3729</v>
      </c>
      <c r="G723" s="136" t="s">
        <v>1243</v>
      </c>
      <c r="H723" s="136" t="s">
        <v>1732</v>
      </c>
      <c r="I723" s="136" t="s">
        <v>14750</v>
      </c>
      <c r="J723" s="136" t="s">
        <v>3729</v>
      </c>
      <c r="K723" s="136" t="s">
        <v>941</v>
      </c>
      <c r="L723" s="136" t="s">
        <v>1732</v>
      </c>
      <c r="M723" s="136" t="s">
        <v>3730</v>
      </c>
      <c r="N723" s="136" t="s">
        <v>3731</v>
      </c>
      <c r="O723" s="136" t="s">
        <v>16962</v>
      </c>
      <c r="P723" s="136" t="s">
        <v>16963</v>
      </c>
      <c r="Q723" s="136" t="s">
        <v>16964</v>
      </c>
      <c r="R723" s="136" t="s">
        <v>948</v>
      </c>
      <c r="S723" s="136" t="s">
        <v>16965</v>
      </c>
      <c r="T723" s="136" t="s">
        <v>16966</v>
      </c>
      <c r="U723" s="136" t="s">
        <v>16967</v>
      </c>
      <c r="V723" s="136" t="s">
        <v>1733</v>
      </c>
      <c r="W723" s="136" t="s">
        <v>16968</v>
      </c>
      <c r="X723" s="136" t="s">
        <v>2392</v>
      </c>
      <c r="Y723" s="136" t="s">
        <v>16969</v>
      </c>
      <c r="Z723" s="136" t="s">
        <v>16970</v>
      </c>
      <c r="AA723" s="136" t="s">
        <v>16971</v>
      </c>
      <c r="AB723" s="136" t="s">
        <v>16972</v>
      </c>
      <c r="AC723" s="136" t="s">
        <v>16973</v>
      </c>
      <c r="AD723" s="136" t="s">
        <v>16974</v>
      </c>
      <c r="AE723" s="136" t="s">
        <v>16975</v>
      </c>
      <c r="AF723" s="136" t="s">
        <v>16976</v>
      </c>
      <c r="AG723" s="136" t="s">
        <v>1101</v>
      </c>
      <c r="AH723" s="136" t="s">
        <v>16977</v>
      </c>
      <c r="AI723" s="136" t="s">
        <v>16978</v>
      </c>
      <c r="AJ723" s="136" t="s">
        <v>3647</v>
      </c>
      <c r="AK723" s="136" t="s">
        <v>948</v>
      </c>
      <c r="AL723" s="136" t="s">
        <v>604</v>
      </c>
      <c r="AM723" s="136" t="s">
        <v>16979</v>
      </c>
      <c r="AN723" s="136" t="s">
        <v>941</v>
      </c>
      <c r="AO723" s="136" t="s">
        <v>941</v>
      </c>
      <c r="AP723" s="136" t="s">
        <v>941</v>
      </c>
      <c r="AQ723" s="136" t="s">
        <v>941</v>
      </c>
      <c r="AR723" s="136" t="s">
        <v>941</v>
      </c>
      <c r="AS723" s="136" t="s">
        <v>941</v>
      </c>
      <c r="AT723" s="136" t="s">
        <v>941</v>
      </c>
      <c r="AU723" s="136" t="s">
        <v>941</v>
      </c>
      <c r="AV723" s="136" t="s">
        <v>941</v>
      </c>
      <c r="AW723" s="136" t="s">
        <v>941</v>
      </c>
      <c r="AX723" s="136" t="s">
        <v>941</v>
      </c>
      <c r="AY723" s="136" t="s">
        <v>941</v>
      </c>
      <c r="AZ723" s="136" t="s">
        <v>941</v>
      </c>
      <c r="BA723" s="136" t="s">
        <v>941</v>
      </c>
      <c r="BB723" s="136" t="s">
        <v>941</v>
      </c>
      <c r="BC723" s="136" t="s">
        <v>941</v>
      </c>
      <c r="BD723" s="136" t="s">
        <v>941</v>
      </c>
      <c r="BE723" s="136" t="s">
        <v>941</v>
      </c>
      <c r="BF723" s="136" t="s">
        <v>941</v>
      </c>
      <c r="BG723" s="136" t="s">
        <v>941</v>
      </c>
      <c r="BH723" s="136" t="s">
        <v>941</v>
      </c>
      <c r="BI723" s="136" t="s">
        <v>941</v>
      </c>
      <c r="BJ723" s="136" t="s">
        <v>941</v>
      </c>
      <c r="BK723" s="136" t="s">
        <v>948</v>
      </c>
      <c r="BL723" s="136" t="s">
        <v>948</v>
      </c>
      <c r="BM723" s="136" t="s">
        <v>941</v>
      </c>
      <c r="BN723" s="136" t="s">
        <v>948</v>
      </c>
      <c r="BO723" s="136" t="s">
        <v>948</v>
      </c>
      <c r="BP723" s="136" t="s">
        <v>948</v>
      </c>
      <c r="BQ723" s="136" t="s">
        <v>948</v>
      </c>
      <c r="BR723" s="136" t="s">
        <v>941</v>
      </c>
      <c r="BS723" s="136" t="s">
        <v>948</v>
      </c>
      <c r="BT723" s="136" t="s">
        <v>941</v>
      </c>
      <c r="BU723" s="136" t="s">
        <v>948</v>
      </c>
      <c r="BV723" s="136" t="s">
        <v>941</v>
      </c>
      <c r="BW723" s="136" t="s">
        <v>948</v>
      </c>
      <c r="BX723" s="136" t="s">
        <v>941</v>
      </c>
      <c r="BY723" s="136" t="s">
        <v>948</v>
      </c>
      <c r="BZ723" s="136" t="s">
        <v>941</v>
      </c>
      <c r="CA723" s="136" t="s">
        <v>948</v>
      </c>
      <c r="CB723" s="136" t="s">
        <v>948</v>
      </c>
      <c r="CC723" s="136" t="s">
        <v>948</v>
      </c>
      <c r="CD723" s="136" t="s">
        <v>948</v>
      </c>
      <c r="CE723" s="136" t="s">
        <v>948</v>
      </c>
      <c r="CF723" s="136" t="s">
        <v>948</v>
      </c>
      <c r="CG723" s="136" t="s">
        <v>948</v>
      </c>
      <c r="CH723" s="136" t="s">
        <v>948</v>
      </c>
      <c r="CI723" s="136" t="s">
        <v>948</v>
      </c>
      <c r="CJ723" s="136" t="s">
        <v>948</v>
      </c>
      <c r="CK723" s="136" t="s">
        <v>948</v>
      </c>
      <c r="CL723" s="136" t="s">
        <v>948</v>
      </c>
      <c r="CM723" s="136" t="s">
        <v>948</v>
      </c>
      <c r="CN723" s="136" t="s">
        <v>948</v>
      </c>
      <c r="CO723" s="136" t="s">
        <v>540</v>
      </c>
      <c r="CP723" s="136" t="s">
        <v>948</v>
      </c>
      <c r="CQ723" s="136" t="s">
        <v>941</v>
      </c>
      <c r="CR723" s="136" t="s">
        <v>941</v>
      </c>
      <c r="CS723" s="136" t="s">
        <v>941</v>
      </c>
      <c r="CT723" s="136" t="s">
        <v>941</v>
      </c>
      <c r="CU723" s="136" t="s">
        <v>941</v>
      </c>
      <c r="CV723" s="136" t="s">
        <v>941</v>
      </c>
      <c r="CW723" s="136" t="s">
        <v>941</v>
      </c>
      <c r="CX723" s="136" t="s">
        <v>941</v>
      </c>
      <c r="CY723" s="136" t="s">
        <v>941</v>
      </c>
      <c r="CZ723" s="136" t="s">
        <v>941</v>
      </c>
      <c r="DA723" s="136" t="s">
        <v>941</v>
      </c>
      <c r="DB723" s="136" t="s">
        <v>941</v>
      </c>
      <c r="DC723" s="136" t="s">
        <v>941</v>
      </c>
      <c r="DD723" s="136" t="s">
        <v>941</v>
      </c>
      <c r="DE723" s="136" t="s">
        <v>941</v>
      </c>
      <c r="DF723" s="136" t="s">
        <v>941</v>
      </c>
      <c r="DG723" s="136" t="s">
        <v>941</v>
      </c>
      <c r="DH723" s="136" t="s">
        <v>941</v>
      </c>
      <c r="DI723" s="136" t="s">
        <v>941</v>
      </c>
      <c r="DJ723" s="136" t="s">
        <v>1692</v>
      </c>
      <c r="DK723" s="137">
        <v>43137.52207175926</v>
      </c>
      <c r="DL723" s="136" t="s">
        <v>1692</v>
      </c>
      <c r="DM723" s="137">
        <v>43137.52207175926</v>
      </c>
      <c r="DN723" s="133">
        <v>42412.577106481483</v>
      </c>
      <c r="DO723" s="132" t="s">
        <v>1111</v>
      </c>
      <c r="DP723" s="133">
        <v>42412.577106481483</v>
      </c>
    </row>
    <row r="724" spans="1:120" ht="43.5" x14ac:dyDescent="0.35">
      <c r="A724" s="135">
        <v>727</v>
      </c>
      <c r="B724" s="136" t="s">
        <v>13815</v>
      </c>
      <c r="C724" s="135">
        <v>380</v>
      </c>
      <c r="D724" s="135" t="b">
        <v>1</v>
      </c>
      <c r="E724" s="136" t="s">
        <v>941</v>
      </c>
      <c r="F724" s="136" t="s">
        <v>1087</v>
      </c>
      <c r="G724" s="136" t="s">
        <v>1064</v>
      </c>
      <c r="H724" s="136" t="s">
        <v>1088</v>
      </c>
      <c r="I724" s="136" t="s">
        <v>14750</v>
      </c>
      <c r="J724" s="136" t="s">
        <v>1087</v>
      </c>
      <c r="K724" s="136" t="s">
        <v>941</v>
      </c>
      <c r="L724" s="136" t="s">
        <v>1088</v>
      </c>
      <c r="M724" s="136" t="s">
        <v>1089</v>
      </c>
      <c r="N724" s="136" t="s">
        <v>1090</v>
      </c>
      <c r="O724" s="136" t="s">
        <v>16980</v>
      </c>
      <c r="P724" s="136" t="s">
        <v>16981</v>
      </c>
      <c r="Q724" s="136" t="s">
        <v>948</v>
      </c>
      <c r="R724" s="136" t="s">
        <v>948</v>
      </c>
      <c r="S724" s="136" t="s">
        <v>16982</v>
      </c>
      <c r="T724" s="136" t="s">
        <v>16983</v>
      </c>
      <c r="U724" s="136" t="s">
        <v>16984</v>
      </c>
      <c r="V724" s="136" t="s">
        <v>948</v>
      </c>
      <c r="W724" s="136" t="s">
        <v>948</v>
      </c>
      <c r="X724" s="136" t="s">
        <v>948</v>
      </c>
      <c r="Y724" s="136" t="s">
        <v>16985</v>
      </c>
      <c r="Z724" s="136" t="s">
        <v>16986</v>
      </c>
      <c r="AA724" s="136" t="s">
        <v>16987</v>
      </c>
      <c r="AB724" s="136" t="s">
        <v>16988</v>
      </c>
      <c r="AC724" s="136" t="s">
        <v>948</v>
      </c>
      <c r="AD724" s="136" t="s">
        <v>16988</v>
      </c>
      <c r="AE724" s="136" t="s">
        <v>16989</v>
      </c>
      <c r="AF724" s="136" t="s">
        <v>16990</v>
      </c>
      <c r="AG724" s="136" t="s">
        <v>1101</v>
      </c>
      <c r="AH724" s="136" t="s">
        <v>16991</v>
      </c>
      <c r="AI724" s="136" t="s">
        <v>1591</v>
      </c>
      <c r="AJ724" s="136" t="s">
        <v>1203</v>
      </c>
      <c r="AK724" s="136" t="s">
        <v>948</v>
      </c>
      <c r="AL724" s="136" t="s">
        <v>604</v>
      </c>
      <c r="AM724" s="136" t="s">
        <v>16992</v>
      </c>
      <c r="AN724" s="136" t="s">
        <v>941</v>
      </c>
      <c r="AO724" s="136" t="s">
        <v>941</v>
      </c>
      <c r="AP724" s="136" t="s">
        <v>941</v>
      </c>
      <c r="AQ724" s="136" t="s">
        <v>941</v>
      </c>
      <c r="AR724" s="136" t="s">
        <v>941</v>
      </c>
      <c r="AS724" s="136" t="s">
        <v>941</v>
      </c>
      <c r="AT724" s="136" t="s">
        <v>941</v>
      </c>
      <c r="AU724" s="136" t="s">
        <v>941</v>
      </c>
      <c r="AV724" s="136" t="s">
        <v>941</v>
      </c>
      <c r="AW724" s="136" t="s">
        <v>941</v>
      </c>
      <c r="AX724" s="136" t="s">
        <v>941</v>
      </c>
      <c r="AY724" s="136" t="s">
        <v>941</v>
      </c>
      <c r="AZ724" s="136" t="s">
        <v>941</v>
      </c>
      <c r="BA724" s="136" t="s">
        <v>941</v>
      </c>
      <c r="BB724" s="136" t="s">
        <v>941</v>
      </c>
      <c r="BC724" s="136" t="s">
        <v>941</v>
      </c>
      <c r="BD724" s="136" t="s">
        <v>941</v>
      </c>
      <c r="BE724" s="136" t="s">
        <v>941</v>
      </c>
      <c r="BF724" s="136" t="s">
        <v>941</v>
      </c>
      <c r="BG724" s="136" t="s">
        <v>941</v>
      </c>
      <c r="BH724" s="136" t="s">
        <v>941</v>
      </c>
      <c r="BI724" s="136" t="s">
        <v>941</v>
      </c>
      <c r="BJ724" s="136" t="s">
        <v>941</v>
      </c>
      <c r="BK724" s="136" t="s">
        <v>948</v>
      </c>
      <c r="BL724" s="136" t="s">
        <v>948</v>
      </c>
      <c r="BM724" s="136" t="s">
        <v>941</v>
      </c>
      <c r="BN724" s="136" t="s">
        <v>948</v>
      </c>
      <c r="BO724" s="136" t="s">
        <v>948</v>
      </c>
      <c r="BP724" s="136" t="s">
        <v>948</v>
      </c>
      <c r="BQ724" s="136" t="s">
        <v>948</v>
      </c>
      <c r="BR724" s="136" t="s">
        <v>941</v>
      </c>
      <c r="BS724" s="136" t="s">
        <v>948</v>
      </c>
      <c r="BT724" s="136" t="s">
        <v>941</v>
      </c>
      <c r="BU724" s="136" t="s">
        <v>948</v>
      </c>
      <c r="BV724" s="136" t="s">
        <v>941</v>
      </c>
      <c r="BW724" s="136" t="s">
        <v>948</v>
      </c>
      <c r="BX724" s="136" t="s">
        <v>941</v>
      </c>
      <c r="BY724" s="136" t="s">
        <v>948</v>
      </c>
      <c r="BZ724" s="136" t="s">
        <v>941</v>
      </c>
      <c r="CA724" s="136" t="s">
        <v>948</v>
      </c>
      <c r="CB724" s="136" t="s">
        <v>948</v>
      </c>
      <c r="CC724" s="136" t="s">
        <v>948</v>
      </c>
      <c r="CD724" s="136" t="s">
        <v>948</v>
      </c>
      <c r="CE724" s="136" t="s">
        <v>948</v>
      </c>
      <c r="CF724" s="136" t="s">
        <v>948</v>
      </c>
      <c r="CG724" s="136" t="s">
        <v>948</v>
      </c>
      <c r="CH724" s="136" t="s">
        <v>948</v>
      </c>
      <c r="CI724" s="136" t="s">
        <v>948</v>
      </c>
      <c r="CJ724" s="136" t="s">
        <v>948</v>
      </c>
      <c r="CK724" s="136" t="s">
        <v>948</v>
      </c>
      <c r="CL724" s="136" t="s">
        <v>948</v>
      </c>
      <c r="CM724" s="136" t="s">
        <v>948</v>
      </c>
      <c r="CN724" s="136" t="s">
        <v>948</v>
      </c>
      <c r="CO724" s="136" t="s">
        <v>540</v>
      </c>
      <c r="CP724" s="136" t="s">
        <v>948</v>
      </c>
      <c r="CQ724" s="136" t="s">
        <v>941</v>
      </c>
      <c r="CR724" s="136" t="s">
        <v>941</v>
      </c>
      <c r="CS724" s="136" t="s">
        <v>941</v>
      </c>
      <c r="CT724" s="136" t="s">
        <v>941</v>
      </c>
      <c r="CU724" s="136" t="s">
        <v>941</v>
      </c>
      <c r="CV724" s="136" t="s">
        <v>941</v>
      </c>
      <c r="CW724" s="136" t="s">
        <v>941</v>
      </c>
      <c r="CX724" s="136" t="s">
        <v>941</v>
      </c>
      <c r="CY724" s="136" t="s">
        <v>941</v>
      </c>
      <c r="CZ724" s="136" t="s">
        <v>941</v>
      </c>
      <c r="DA724" s="136" t="s">
        <v>941</v>
      </c>
      <c r="DB724" s="136" t="s">
        <v>941</v>
      </c>
      <c r="DC724" s="136" t="s">
        <v>941</v>
      </c>
      <c r="DD724" s="136" t="s">
        <v>941</v>
      </c>
      <c r="DE724" s="136" t="s">
        <v>941</v>
      </c>
      <c r="DF724" s="136" t="s">
        <v>941</v>
      </c>
      <c r="DG724" s="136" t="s">
        <v>941</v>
      </c>
      <c r="DH724" s="136" t="s">
        <v>941</v>
      </c>
      <c r="DI724" s="136" t="s">
        <v>941</v>
      </c>
      <c r="DJ724" s="136" t="s">
        <v>1692</v>
      </c>
      <c r="DK724" s="137">
        <v>43137.523472222223</v>
      </c>
      <c r="DL724" s="136" t="s">
        <v>3551</v>
      </c>
      <c r="DM724" s="137">
        <v>43194.446053240739</v>
      </c>
      <c r="DN724" s="133">
        <v>42412.577118055553</v>
      </c>
      <c r="DO724" s="132" t="s">
        <v>1111</v>
      </c>
      <c r="DP724" s="133">
        <v>42412.577118055553</v>
      </c>
    </row>
    <row r="725" spans="1:120" ht="72.5" x14ac:dyDescent="0.35">
      <c r="A725" s="135">
        <v>728</v>
      </c>
      <c r="B725" s="136" t="s">
        <v>13815</v>
      </c>
      <c r="C725" s="135">
        <v>221</v>
      </c>
      <c r="D725" s="135" t="b">
        <v>1</v>
      </c>
      <c r="E725" s="136" t="s">
        <v>941</v>
      </c>
      <c r="F725" s="136" t="s">
        <v>16993</v>
      </c>
      <c r="G725" s="136" t="s">
        <v>1135</v>
      </c>
      <c r="H725" s="136" t="s">
        <v>1713</v>
      </c>
      <c r="I725" s="136" t="s">
        <v>14750</v>
      </c>
      <c r="J725" s="136" t="s">
        <v>9981</v>
      </c>
      <c r="K725" s="136" t="s">
        <v>941</v>
      </c>
      <c r="L725" s="136" t="s">
        <v>1713</v>
      </c>
      <c r="M725" s="136" t="s">
        <v>1714</v>
      </c>
      <c r="N725" s="136" t="s">
        <v>9982</v>
      </c>
      <c r="O725" s="136" t="s">
        <v>16994</v>
      </c>
      <c r="P725" s="136" t="s">
        <v>16995</v>
      </c>
      <c r="Q725" s="136" t="s">
        <v>16996</v>
      </c>
      <c r="R725" s="136" t="s">
        <v>948</v>
      </c>
      <c r="S725" s="136" t="s">
        <v>16997</v>
      </c>
      <c r="T725" s="136" t="s">
        <v>16998</v>
      </c>
      <c r="U725" s="136" t="s">
        <v>16999</v>
      </c>
      <c r="V725" s="136" t="s">
        <v>17000</v>
      </c>
      <c r="W725" s="136" t="s">
        <v>17001</v>
      </c>
      <c r="X725" s="136" t="s">
        <v>17002</v>
      </c>
      <c r="Y725" s="136" t="s">
        <v>17003</v>
      </c>
      <c r="Z725" s="136" t="s">
        <v>17004</v>
      </c>
      <c r="AA725" s="136" t="s">
        <v>17005</v>
      </c>
      <c r="AB725" s="136" t="s">
        <v>17006</v>
      </c>
      <c r="AC725" s="136" t="s">
        <v>948</v>
      </c>
      <c r="AD725" s="136" t="s">
        <v>17006</v>
      </c>
      <c r="AE725" s="136" t="s">
        <v>17007</v>
      </c>
      <c r="AF725" s="136" t="s">
        <v>17008</v>
      </c>
      <c r="AG725" s="136" t="s">
        <v>1091</v>
      </c>
      <c r="AH725" s="136" t="s">
        <v>17009</v>
      </c>
      <c r="AI725" s="136" t="s">
        <v>3861</v>
      </c>
      <c r="AJ725" s="136" t="s">
        <v>17010</v>
      </c>
      <c r="AK725" s="136" t="s">
        <v>948</v>
      </c>
      <c r="AL725" s="136" t="s">
        <v>604</v>
      </c>
      <c r="AM725" s="136" t="s">
        <v>17011</v>
      </c>
      <c r="AN725" s="136" t="s">
        <v>941</v>
      </c>
      <c r="AO725" s="136" t="s">
        <v>941</v>
      </c>
      <c r="AP725" s="136" t="s">
        <v>941</v>
      </c>
      <c r="AQ725" s="136" t="s">
        <v>941</v>
      </c>
      <c r="AR725" s="136" t="s">
        <v>941</v>
      </c>
      <c r="AS725" s="136" t="s">
        <v>941</v>
      </c>
      <c r="AT725" s="136" t="s">
        <v>941</v>
      </c>
      <c r="AU725" s="136" t="s">
        <v>941</v>
      </c>
      <c r="AV725" s="136" t="s">
        <v>941</v>
      </c>
      <c r="AW725" s="136" t="s">
        <v>941</v>
      </c>
      <c r="AX725" s="136" t="s">
        <v>941</v>
      </c>
      <c r="AY725" s="136" t="s">
        <v>941</v>
      </c>
      <c r="AZ725" s="136" t="s">
        <v>941</v>
      </c>
      <c r="BA725" s="136" t="s">
        <v>941</v>
      </c>
      <c r="BB725" s="136" t="s">
        <v>941</v>
      </c>
      <c r="BC725" s="136" t="s">
        <v>941</v>
      </c>
      <c r="BD725" s="136" t="s">
        <v>941</v>
      </c>
      <c r="BE725" s="136" t="s">
        <v>941</v>
      </c>
      <c r="BF725" s="136" t="s">
        <v>941</v>
      </c>
      <c r="BG725" s="136" t="s">
        <v>941</v>
      </c>
      <c r="BH725" s="136" t="s">
        <v>941</v>
      </c>
      <c r="BI725" s="136" t="s">
        <v>941</v>
      </c>
      <c r="BJ725" s="136" t="s">
        <v>941</v>
      </c>
      <c r="BK725" s="136" t="s">
        <v>948</v>
      </c>
      <c r="BL725" s="136" t="s">
        <v>948</v>
      </c>
      <c r="BM725" s="136" t="s">
        <v>941</v>
      </c>
      <c r="BN725" s="136" t="s">
        <v>948</v>
      </c>
      <c r="BO725" s="136" t="s">
        <v>948</v>
      </c>
      <c r="BP725" s="136" t="s">
        <v>948</v>
      </c>
      <c r="BQ725" s="136" t="s">
        <v>948</v>
      </c>
      <c r="BR725" s="136" t="s">
        <v>941</v>
      </c>
      <c r="BS725" s="136" t="s">
        <v>948</v>
      </c>
      <c r="BT725" s="136" t="s">
        <v>941</v>
      </c>
      <c r="BU725" s="136" t="s">
        <v>948</v>
      </c>
      <c r="BV725" s="136" t="s">
        <v>941</v>
      </c>
      <c r="BW725" s="136" t="s">
        <v>948</v>
      </c>
      <c r="BX725" s="136" t="s">
        <v>941</v>
      </c>
      <c r="BY725" s="136" t="s">
        <v>948</v>
      </c>
      <c r="BZ725" s="136" t="s">
        <v>941</v>
      </c>
      <c r="CA725" s="136" t="s">
        <v>948</v>
      </c>
      <c r="CB725" s="136" t="s">
        <v>948</v>
      </c>
      <c r="CC725" s="136" t="s">
        <v>948</v>
      </c>
      <c r="CD725" s="136" t="s">
        <v>948</v>
      </c>
      <c r="CE725" s="136" t="s">
        <v>948</v>
      </c>
      <c r="CF725" s="136" t="s">
        <v>948</v>
      </c>
      <c r="CG725" s="136" t="s">
        <v>948</v>
      </c>
      <c r="CH725" s="136" t="s">
        <v>948</v>
      </c>
      <c r="CI725" s="136" t="s">
        <v>948</v>
      </c>
      <c r="CJ725" s="136" t="s">
        <v>948</v>
      </c>
      <c r="CK725" s="136" t="s">
        <v>948</v>
      </c>
      <c r="CL725" s="136" t="s">
        <v>948</v>
      </c>
      <c r="CM725" s="136" t="s">
        <v>948</v>
      </c>
      <c r="CN725" s="136" t="s">
        <v>948</v>
      </c>
      <c r="CO725" s="136" t="s">
        <v>540</v>
      </c>
      <c r="CP725" s="136" t="s">
        <v>948</v>
      </c>
      <c r="CQ725" s="136" t="s">
        <v>941</v>
      </c>
      <c r="CR725" s="136" t="s">
        <v>941</v>
      </c>
      <c r="CS725" s="136" t="s">
        <v>941</v>
      </c>
      <c r="CT725" s="136" t="s">
        <v>941</v>
      </c>
      <c r="CU725" s="136" t="s">
        <v>941</v>
      </c>
      <c r="CV725" s="136" t="s">
        <v>941</v>
      </c>
      <c r="CW725" s="136" t="s">
        <v>941</v>
      </c>
      <c r="CX725" s="136" t="s">
        <v>941</v>
      </c>
      <c r="CY725" s="136" t="s">
        <v>941</v>
      </c>
      <c r="CZ725" s="136" t="s">
        <v>941</v>
      </c>
      <c r="DA725" s="136" t="s">
        <v>941</v>
      </c>
      <c r="DB725" s="136" t="s">
        <v>941</v>
      </c>
      <c r="DC725" s="136" t="s">
        <v>941</v>
      </c>
      <c r="DD725" s="136" t="s">
        <v>941</v>
      </c>
      <c r="DE725" s="136" t="s">
        <v>941</v>
      </c>
      <c r="DF725" s="136" t="s">
        <v>941</v>
      </c>
      <c r="DG725" s="136" t="s">
        <v>941</v>
      </c>
      <c r="DH725" s="136" t="s">
        <v>941</v>
      </c>
      <c r="DI725" s="136" t="s">
        <v>941</v>
      </c>
      <c r="DJ725" s="136" t="s">
        <v>1692</v>
      </c>
      <c r="DK725" s="137">
        <v>43137.524618055555</v>
      </c>
      <c r="DL725" s="136" t="s">
        <v>1692</v>
      </c>
      <c r="DM725" s="137">
        <v>43137.524618055555</v>
      </c>
      <c r="DN725" s="133">
        <v>42412.577141203707</v>
      </c>
      <c r="DO725" s="132" t="s">
        <v>1692</v>
      </c>
      <c r="DP725" s="133">
        <v>42415.600069444445</v>
      </c>
    </row>
    <row r="726" spans="1:120" ht="43.5" x14ac:dyDescent="0.35">
      <c r="A726" s="135">
        <v>729</v>
      </c>
      <c r="B726" s="136" t="s">
        <v>13815</v>
      </c>
      <c r="C726" s="135">
        <v>614</v>
      </c>
      <c r="D726" s="135" t="b">
        <v>1</v>
      </c>
      <c r="E726" s="136" t="s">
        <v>941</v>
      </c>
      <c r="F726" s="136" t="s">
        <v>3615</v>
      </c>
      <c r="G726" s="136" t="s">
        <v>989</v>
      </c>
      <c r="H726" s="136" t="s">
        <v>2528</v>
      </c>
      <c r="I726" s="136" t="s">
        <v>14750</v>
      </c>
      <c r="J726" s="136" t="s">
        <v>3615</v>
      </c>
      <c r="K726" s="136" t="s">
        <v>941</v>
      </c>
      <c r="L726" s="136" t="s">
        <v>2528</v>
      </c>
      <c r="M726" s="136" t="s">
        <v>2529</v>
      </c>
      <c r="N726" s="136" t="s">
        <v>3616</v>
      </c>
      <c r="O726" s="136" t="s">
        <v>17012</v>
      </c>
      <c r="P726" s="136" t="s">
        <v>17013</v>
      </c>
      <c r="Q726" s="136" t="s">
        <v>17014</v>
      </c>
      <c r="R726" s="136" t="s">
        <v>948</v>
      </c>
      <c r="S726" s="136" t="s">
        <v>17015</v>
      </c>
      <c r="T726" s="136" t="s">
        <v>17016</v>
      </c>
      <c r="U726" s="136" t="s">
        <v>17017</v>
      </c>
      <c r="V726" s="136" t="s">
        <v>17018</v>
      </c>
      <c r="W726" s="136" t="s">
        <v>17019</v>
      </c>
      <c r="X726" s="136" t="s">
        <v>17020</v>
      </c>
      <c r="Y726" s="136" t="s">
        <v>17021</v>
      </c>
      <c r="Z726" s="136" t="s">
        <v>17022</v>
      </c>
      <c r="AA726" s="136" t="s">
        <v>17023</v>
      </c>
      <c r="AB726" s="136" t="s">
        <v>17024</v>
      </c>
      <c r="AC726" s="136" t="s">
        <v>3698</v>
      </c>
      <c r="AD726" s="136" t="s">
        <v>17025</v>
      </c>
      <c r="AE726" s="136" t="s">
        <v>17026</v>
      </c>
      <c r="AF726" s="136" t="s">
        <v>17027</v>
      </c>
      <c r="AG726" s="136" t="s">
        <v>1481</v>
      </c>
      <c r="AH726" s="136" t="s">
        <v>17028</v>
      </c>
      <c r="AI726" s="136" t="s">
        <v>2556</v>
      </c>
      <c r="AJ726" s="136" t="s">
        <v>17029</v>
      </c>
      <c r="AK726" s="136" t="s">
        <v>948</v>
      </c>
      <c r="AL726" s="136" t="s">
        <v>604</v>
      </c>
      <c r="AM726" s="136" t="s">
        <v>17030</v>
      </c>
      <c r="AN726" s="136" t="s">
        <v>17012</v>
      </c>
      <c r="AO726" s="136" t="s">
        <v>17013</v>
      </c>
      <c r="AP726" s="136" t="s">
        <v>17014</v>
      </c>
      <c r="AQ726" s="136" t="s">
        <v>948</v>
      </c>
      <c r="AR726" s="136" t="s">
        <v>17015</v>
      </c>
      <c r="AS726" s="136" t="s">
        <v>17016</v>
      </c>
      <c r="AT726" s="136" t="s">
        <v>17017</v>
      </c>
      <c r="AU726" s="136" t="s">
        <v>941</v>
      </c>
      <c r="AV726" s="136" t="s">
        <v>941</v>
      </c>
      <c r="AW726" s="136" t="s">
        <v>941</v>
      </c>
      <c r="AX726" s="136" t="s">
        <v>17021</v>
      </c>
      <c r="AY726" s="136" t="s">
        <v>17022</v>
      </c>
      <c r="AZ726" s="136" t="s">
        <v>17023</v>
      </c>
      <c r="BA726" s="136" t="s">
        <v>17024</v>
      </c>
      <c r="BB726" s="136" t="s">
        <v>3698</v>
      </c>
      <c r="BC726" s="136" t="s">
        <v>17025</v>
      </c>
      <c r="BD726" s="136" t="s">
        <v>17026</v>
      </c>
      <c r="BE726" s="136" t="s">
        <v>17027</v>
      </c>
      <c r="BF726" s="136" t="s">
        <v>17028</v>
      </c>
      <c r="BG726" s="136" t="s">
        <v>2556</v>
      </c>
      <c r="BH726" s="136" t="s">
        <v>17029</v>
      </c>
      <c r="BI726" s="136" t="s">
        <v>948</v>
      </c>
      <c r="BJ726" s="136" t="s">
        <v>17030</v>
      </c>
      <c r="BK726" s="136" t="s">
        <v>997</v>
      </c>
      <c r="BL726" s="136" t="s">
        <v>948</v>
      </c>
      <c r="BM726" s="136" t="s">
        <v>941</v>
      </c>
      <c r="BN726" s="136" t="s">
        <v>948</v>
      </c>
      <c r="BO726" s="136" t="s">
        <v>948</v>
      </c>
      <c r="BP726" s="136" t="s">
        <v>948</v>
      </c>
      <c r="BQ726" s="136" t="s">
        <v>1411</v>
      </c>
      <c r="BR726" s="136" t="s">
        <v>941</v>
      </c>
      <c r="BS726" s="136" t="s">
        <v>948</v>
      </c>
      <c r="BT726" s="136" t="s">
        <v>941</v>
      </c>
      <c r="BU726" s="136" t="s">
        <v>948</v>
      </c>
      <c r="BV726" s="136" t="s">
        <v>941</v>
      </c>
      <c r="BW726" s="136" t="s">
        <v>948</v>
      </c>
      <c r="BX726" s="136" t="s">
        <v>941</v>
      </c>
      <c r="BY726" s="136" t="s">
        <v>948</v>
      </c>
      <c r="BZ726" s="136" t="s">
        <v>941</v>
      </c>
      <c r="CA726" s="136" t="s">
        <v>948</v>
      </c>
      <c r="CB726" s="136" t="s">
        <v>1515</v>
      </c>
      <c r="CC726" s="136" t="s">
        <v>948</v>
      </c>
      <c r="CD726" s="136" t="s">
        <v>948</v>
      </c>
      <c r="CE726" s="136" t="s">
        <v>948</v>
      </c>
      <c r="CF726" s="136" t="s">
        <v>948</v>
      </c>
      <c r="CG726" s="136" t="s">
        <v>948</v>
      </c>
      <c r="CH726" s="136" t="s">
        <v>948</v>
      </c>
      <c r="CI726" s="136" t="s">
        <v>948</v>
      </c>
      <c r="CJ726" s="136" t="s">
        <v>948</v>
      </c>
      <c r="CK726" s="136" t="s">
        <v>948</v>
      </c>
      <c r="CL726" s="136" t="s">
        <v>948</v>
      </c>
      <c r="CM726" s="136" t="s">
        <v>948</v>
      </c>
      <c r="CN726" s="136" t="s">
        <v>948</v>
      </c>
      <c r="CO726" s="136" t="s">
        <v>540</v>
      </c>
      <c r="CP726" s="136" t="s">
        <v>948</v>
      </c>
      <c r="CQ726" s="136" t="s">
        <v>941</v>
      </c>
      <c r="CR726" s="136" t="s">
        <v>941</v>
      </c>
      <c r="CS726" s="136" t="s">
        <v>941</v>
      </c>
      <c r="CT726" s="136" t="s">
        <v>941</v>
      </c>
      <c r="CU726" s="136" t="s">
        <v>941</v>
      </c>
      <c r="CV726" s="136" t="s">
        <v>941</v>
      </c>
      <c r="CW726" s="136" t="s">
        <v>941</v>
      </c>
      <c r="CX726" s="136" t="s">
        <v>941</v>
      </c>
      <c r="CY726" s="136" t="s">
        <v>941</v>
      </c>
      <c r="CZ726" s="136" t="s">
        <v>941</v>
      </c>
      <c r="DA726" s="136" t="s">
        <v>941</v>
      </c>
      <c r="DB726" s="136" t="s">
        <v>941</v>
      </c>
      <c r="DC726" s="136" t="s">
        <v>941</v>
      </c>
      <c r="DD726" s="136" t="s">
        <v>941</v>
      </c>
      <c r="DE726" s="136" t="s">
        <v>941</v>
      </c>
      <c r="DF726" s="136" t="s">
        <v>941</v>
      </c>
      <c r="DG726" s="136" t="s">
        <v>941</v>
      </c>
      <c r="DH726" s="136" t="s">
        <v>941</v>
      </c>
      <c r="DI726" s="136" t="s">
        <v>941</v>
      </c>
      <c r="DJ726" s="136" t="s">
        <v>1692</v>
      </c>
      <c r="DK726" s="137">
        <v>43137.527187500003</v>
      </c>
      <c r="DL726" s="136" t="s">
        <v>1692</v>
      </c>
      <c r="DM726" s="137">
        <v>43200.3903587963</v>
      </c>
      <c r="DN726" s="133">
        <v>42412.577152777776</v>
      </c>
      <c r="DO726" s="132" t="s">
        <v>1111</v>
      </c>
      <c r="DP726" s="133">
        <v>42412.577152777776</v>
      </c>
    </row>
    <row r="727" spans="1:120" ht="58" x14ac:dyDescent="0.35">
      <c r="A727" s="135">
        <v>730</v>
      </c>
      <c r="B727" s="136" t="s">
        <v>13815</v>
      </c>
      <c r="C727" s="135">
        <v>218</v>
      </c>
      <c r="D727" s="135" t="b">
        <v>1</v>
      </c>
      <c r="E727" s="136" t="s">
        <v>941</v>
      </c>
      <c r="F727" s="136" t="s">
        <v>2106</v>
      </c>
      <c r="G727" s="136" t="s">
        <v>1243</v>
      </c>
      <c r="H727" s="136" t="s">
        <v>2107</v>
      </c>
      <c r="I727" s="136" t="s">
        <v>14750</v>
      </c>
      <c r="J727" s="136" t="s">
        <v>2108</v>
      </c>
      <c r="K727" s="136" t="s">
        <v>941</v>
      </c>
      <c r="L727" s="136" t="s">
        <v>2107</v>
      </c>
      <c r="M727" s="136" t="s">
        <v>2110</v>
      </c>
      <c r="N727" s="136" t="s">
        <v>2111</v>
      </c>
      <c r="O727" s="136" t="s">
        <v>17031</v>
      </c>
      <c r="P727" s="136" t="s">
        <v>17032</v>
      </c>
      <c r="Q727" s="136" t="s">
        <v>17033</v>
      </c>
      <c r="R727" s="136" t="s">
        <v>948</v>
      </c>
      <c r="S727" s="136" t="s">
        <v>17034</v>
      </c>
      <c r="T727" s="136" t="s">
        <v>17035</v>
      </c>
      <c r="U727" s="136" t="s">
        <v>17036</v>
      </c>
      <c r="V727" s="136" t="s">
        <v>17037</v>
      </c>
      <c r="W727" s="136" t="s">
        <v>17038</v>
      </c>
      <c r="X727" s="136" t="s">
        <v>17039</v>
      </c>
      <c r="Y727" s="136" t="s">
        <v>17040</v>
      </c>
      <c r="Z727" s="136" t="s">
        <v>17041</v>
      </c>
      <c r="AA727" s="136" t="s">
        <v>17042</v>
      </c>
      <c r="AB727" s="136" t="s">
        <v>17043</v>
      </c>
      <c r="AC727" s="136" t="s">
        <v>994</v>
      </c>
      <c r="AD727" s="136" t="s">
        <v>17044</v>
      </c>
      <c r="AE727" s="136" t="s">
        <v>17045</v>
      </c>
      <c r="AF727" s="136" t="s">
        <v>17046</v>
      </c>
      <c r="AG727" s="136" t="s">
        <v>1211</v>
      </c>
      <c r="AH727" s="136" t="s">
        <v>17047</v>
      </c>
      <c r="AI727" s="136" t="s">
        <v>4115</v>
      </c>
      <c r="AJ727" s="136" t="s">
        <v>2667</v>
      </c>
      <c r="AK727" s="136" t="s">
        <v>948</v>
      </c>
      <c r="AL727" s="136" t="s">
        <v>604</v>
      </c>
      <c r="AM727" s="136" t="s">
        <v>17048</v>
      </c>
      <c r="AN727" s="136" t="s">
        <v>941</v>
      </c>
      <c r="AO727" s="136" t="s">
        <v>941</v>
      </c>
      <c r="AP727" s="136" t="s">
        <v>941</v>
      </c>
      <c r="AQ727" s="136" t="s">
        <v>941</v>
      </c>
      <c r="AR727" s="136" t="s">
        <v>941</v>
      </c>
      <c r="AS727" s="136" t="s">
        <v>941</v>
      </c>
      <c r="AT727" s="136" t="s">
        <v>941</v>
      </c>
      <c r="AU727" s="136" t="s">
        <v>941</v>
      </c>
      <c r="AV727" s="136" t="s">
        <v>941</v>
      </c>
      <c r="AW727" s="136" t="s">
        <v>941</v>
      </c>
      <c r="AX727" s="136" t="s">
        <v>941</v>
      </c>
      <c r="AY727" s="136" t="s">
        <v>941</v>
      </c>
      <c r="AZ727" s="136" t="s">
        <v>941</v>
      </c>
      <c r="BA727" s="136" t="s">
        <v>941</v>
      </c>
      <c r="BB727" s="136" t="s">
        <v>941</v>
      </c>
      <c r="BC727" s="136" t="s">
        <v>941</v>
      </c>
      <c r="BD727" s="136" t="s">
        <v>941</v>
      </c>
      <c r="BE727" s="136" t="s">
        <v>941</v>
      </c>
      <c r="BF727" s="136" t="s">
        <v>941</v>
      </c>
      <c r="BG727" s="136" t="s">
        <v>941</v>
      </c>
      <c r="BH727" s="136" t="s">
        <v>941</v>
      </c>
      <c r="BI727" s="136" t="s">
        <v>941</v>
      </c>
      <c r="BJ727" s="136" t="s">
        <v>941</v>
      </c>
      <c r="BK727" s="136" t="s">
        <v>948</v>
      </c>
      <c r="BL727" s="136" t="s">
        <v>948</v>
      </c>
      <c r="BM727" s="136" t="s">
        <v>941</v>
      </c>
      <c r="BN727" s="136" t="s">
        <v>948</v>
      </c>
      <c r="BO727" s="136" t="s">
        <v>948</v>
      </c>
      <c r="BP727" s="136" t="s">
        <v>948</v>
      </c>
      <c r="BQ727" s="136" t="s">
        <v>948</v>
      </c>
      <c r="BR727" s="136" t="s">
        <v>941</v>
      </c>
      <c r="BS727" s="136" t="s">
        <v>948</v>
      </c>
      <c r="BT727" s="136" t="s">
        <v>941</v>
      </c>
      <c r="BU727" s="136" t="s">
        <v>948</v>
      </c>
      <c r="BV727" s="136" t="s">
        <v>941</v>
      </c>
      <c r="BW727" s="136" t="s">
        <v>948</v>
      </c>
      <c r="BX727" s="136" t="s">
        <v>941</v>
      </c>
      <c r="BY727" s="136" t="s">
        <v>948</v>
      </c>
      <c r="BZ727" s="136" t="s">
        <v>941</v>
      </c>
      <c r="CA727" s="136" t="s">
        <v>948</v>
      </c>
      <c r="CB727" s="136" t="s">
        <v>948</v>
      </c>
      <c r="CC727" s="136" t="s">
        <v>948</v>
      </c>
      <c r="CD727" s="136" t="s">
        <v>948</v>
      </c>
      <c r="CE727" s="136" t="s">
        <v>948</v>
      </c>
      <c r="CF727" s="136" t="s">
        <v>948</v>
      </c>
      <c r="CG727" s="136" t="s">
        <v>948</v>
      </c>
      <c r="CH727" s="136" t="s">
        <v>948</v>
      </c>
      <c r="CI727" s="136" t="s">
        <v>948</v>
      </c>
      <c r="CJ727" s="136" t="s">
        <v>948</v>
      </c>
      <c r="CK727" s="136" t="s">
        <v>948</v>
      </c>
      <c r="CL727" s="136" t="s">
        <v>948</v>
      </c>
      <c r="CM727" s="136" t="s">
        <v>948</v>
      </c>
      <c r="CN727" s="136" t="s">
        <v>948</v>
      </c>
      <c r="CO727" s="136" t="s">
        <v>540</v>
      </c>
      <c r="CP727" s="136" t="s">
        <v>948</v>
      </c>
      <c r="CQ727" s="136" t="s">
        <v>941</v>
      </c>
      <c r="CR727" s="136" t="s">
        <v>941</v>
      </c>
      <c r="CS727" s="136" t="s">
        <v>941</v>
      </c>
      <c r="CT727" s="136" t="s">
        <v>941</v>
      </c>
      <c r="CU727" s="136" t="s">
        <v>941</v>
      </c>
      <c r="CV727" s="136" t="s">
        <v>941</v>
      </c>
      <c r="CW727" s="136" t="s">
        <v>941</v>
      </c>
      <c r="CX727" s="136" t="s">
        <v>941</v>
      </c>
      <c r="CY727" s="136" t="s">
        <v>941</v>
      </c>
      <c r="CZ727" s="136" t="s">
        <v>941</v>
      </c>
      <c r="DA727" s="136" t="s">
        <v>941</v>
      </c>
      <c r="DB727" s="136" t="s">
        <v>941</v>
      </c>
      <c r="DC727" s="136" t="s">
        <v>941</v>
      </c>
      <c r="DD727" s="136" t="s">
        <v>941</v>
      </c>
      <c r="DE727" s="136" t="s">
        <v>941</v>
      </c>
      <c r="DF727" s="136" t="s">
        <v>941</v>
      </c>
      <c r="DG727" s="136" t="s">
        <v>941</v>
      </c>
      <c r="DH727" s="136" t="s">
        <v>941</v>
      </c>
      <c r="DI727" s="136" t="s">
        <v>941</v>
      </c>
      <c r="DJ727" s="136" t="s">
        <v>1692</v>
      </c>
      <c r="DK727" s="137">
        <v>43137.531990740739</v>
      </c>
      <c r="DL727" s="136" t="s">
        <v>1692</v>
      </c>
      <c r="DM727" s="137">
        <v>43137.531990740739</v>
      </c>
      <c r="DN727" s="133">
        <v>42412.577164351853</v>
      </c>
      <c r="DO727" s="132" t="s">
        <v>1111</v>
      </c>
      <c r="DP727" s="133">
        <v>42412.577164351853</v>
      </c>
    </row>
    <row r="728" spans="1:120" ht="58" x14ac:dyDescent="0.35">
      <c r="A728" s="135">
        <v>731</v>
      </c>
      <c r="B728" s="136" t="s">
        <v>13815</v>
      </c>
      <c r="C728" s="135">
        <v>6</v>
      </c>
      <c r="D728" s="135" t="b">
        <v>1</v>
      </c>
      <c r="E728" s="136" t="s">
        <v>941</v>
      </c>
      <c r="F728" s="136" t="s">
        <v>1677</v>
      </c>
      <c r="G728" s="136" t="s">
        <v>1532</v>
      </c>
      <c r="H728" s="136" t="s">
        <v>1678</v>
      </c>
      <c r="I728" s="136" t="s">
        <v>14750</v>
      </c>
      <c r="J728" s="136" t="s">
        <v>1677</v>
      </c>
      <c r="K728" s="136" t="s">
        <v>941</v>
      </c>
      <c r="L728" s="136" t="s">
        <v>1678</v>
      </c>
      <c r="M728" s="136" t="s">
        <v>1679</v>
      </c>
      <c r="N728" s="136" t="s">
        <v>3715</v>
      </c>
      <c r="O728" s="136" t="s">
        <v>17049</v>
      </c>
      <c r="P728" s="136" t="s">
        <v>17050</v>
      </c>
      <c r="Q728" s="136" t="s">
        <v>17051</v>
      </c>
      <c r="R728" s="136" t="s">
        <v>948</v>
      </c>
      <c r="S728" s="136" t="s">
        <v>17052</v>
      </c>
      <c r="T728" s="136" t="s">
        <v>17053</v>
      </c>
      <c r="U728" s="136" t="s">
        <v>17054</v>
      </c>
      <c r="V728" s="136" t="s">
        <v>17055</v>
      </c>
      <c r="W728" s="136" t="s">
        <v>17056</v>
      </c>
      <c r="X728" s="136" t="s">
        <v>17057</v>
      </c>
      <c r="Y728" s="136" t="s">
        <v>17058</v>
      </c>
      <c r="Z728" s="136" t="s">
        <v>17059</v>
      </c>
      <c r="AA728" s="136" t="s">
        <v>17060</v>
      </c>
      <c r="AB728" s="136" t="s">
        <v>17061</v>
      </c>
      <c r="AC728" s="136" t="s">
        <v>948</v>
      </c>
      <c r="AD728" s="136" t="s">
        <v>17061</v>
      </c>
      <c r="AE728" s="136" t="s">
        <v>17062</v>
      </c>
      <c r="AF728" s="136" t="s">
        <v>17063</v>
      </c>
      <c r="AG728" s="136" t="s">
        <v>1680</v>
      </c>
      <c r="AH728" s="136" t="s">
        <v>17064</v>
      </c>
      <c r="AI728" s="136" t="s">
        <v>3025</v>
      </c>
      <c r="AJ728" s="136" t="s">
        <v>2894</v>
      </c>
      <c r="AK728" s="136" t="s">
        <v>948</v>
      </c>
      <c r="AL728" s="136" t="s">
        <v>604</v>
      </c>
      <c r="AM728" s="136" t="s">
        <v>17065</v>
      </c>
      <c r="AN728" s="136" t="s">
        <v>941</v>
      </c>
      <c r="AO728" s="136" t="s">
        <v>941</v>
      </c>
      <c r="AP728" s="136" t="s">
        <v>941</v>
      </c>
      <c r="AQ728" s="136" t="s">
        <v>941</v>
      </c>
      <c r="AR728" s="136" t="s">
        <v>941</v>
      </c>
      <c r="AS728" s="136" t="s">
        <v>941</v>
      </c>
      <c r="AT728" s="136" t="s">
        <v>941</v>
      </c>
      <c r="AU728" s="136" t="s">
        <v>941</v>
      </c>
      <c r="AV728" s="136" t="s">
        <v>941</v>
      </c>
      <c r="AW728" s="136" t="s">
        <v>941</v>
      </c>
      <c r="AX728" s="136" t="s">
        <v>941</v>
      </c>
      <c r="AY728" s="136" t="s">
        <v>941</v>
      </c>
      <c r="AZ728" s="136" t="s">
        <v>941</v>
      </c>
      <c r="BA728" s="136" t="s">
        <v>941</v>
      </c>
      <c r="BB728" s="136" t="s">
        <v>941</v>
      </c>
      <c r="BC728" s="136" t="s">
        <v>941</v>
      </c>
      <c r="BD728" s="136" t="s">
        <v>941</v>
      </c>
      <c r="BE728" s="136" t="s">
        <v>941</v>
      </c>
      <c r="BF728" s="136" t="s">
        <v>941</v>
      </c>
      <c r="BG728" s="136" t="s">
        <v>941</v>
      </c>
      <c r="BH728" s="136" t="s">
        <v>941</v>
      </c>
      <c r="BI728" s="136" t="s">
        <v>941</v>
      </c>
      <c r="BJ728" s="136" t="s">
        <v>941</v>
      </c>
      <c r="BK728" s="136" t="s">
        <v>948</v>
      </c>
      <c r="BL728" s="136" t="s">
        <v>948</v>
      </c>
      <c r="BM728" s="136" t="s">
        <v>941</v>
      </c>
      <c r="BN728" s="136" t="s">
        <v>948</v>
      </c>
      <c r="BO728" s="136" t="s">
        <v>948</v>
      </c>
      <c r="BP728" s="136" t="s">
        <v>948</v>
      </c>
      <c r="BQ728" s="136" t="s">
        <v>948</v>
      </c>
      <c r="BR728" s="136" t="s">
        <v>941</v>
      </c>
      <c r="BS728" s="136" t="s">
        <v>948</v>
      </c>
      <c r="BT728" s="136" t="s">
        <v>941</v>
      </c>
      <c r="BU728" s="136" t="s">
        <v>948</v>
      </c>
      <c r="BV728" s="136" t="s">
        <v>941</v>
      </c>
      <c r="BW728" s="136" t="s">
        <v>948</v>
      </c>
      <c r="BX728" s="136" t="s">
        <v>941</v>
      </c>
      <c r="BY728" s="136" t="s">
        <v>948</v>
      </c>
      <c r="BZ728" s="136" t="s">
        <v>941</v>
      </c>
      <c r="CA728" s="136" t="s">
        <v>948</v>
      </c>
      <c r="CB728" s="136" t="s">
        <v>948</v>
      </c>
      <c r="CC728" s="136" t="s">
        <v>948</v>
      </c>
      <c r="CD728" s="136" t="s">
        <v>948</v>
      </c>
      <c r="CE728" s="136" t="s">
        <v>948</v>
      </c>
      <c r="CF728" s="136" t="s">
        <v>948</v>
      </c>
      <c r="CG728" s="136" t="s">
        <v>948</v>
      </c>
      <c r="CH728" s="136" t="s">
        <v>948</v>
      </c>
      <c r="CI728" s="136" t="s">
        <v>948</v>
      </c>
      <c r="CJ728" s="136" t="s">
        <v>948</v>
      </c>
      <c r="CK728" s="136" t="s">
        <v>948</v>
      </c>
      <c r="CL728" s="136" t="s">
        <v>948</v>
      </c>
      <c r="CM728" s="136" t="s">
        <v>948</v>
      </c>
      <c r="CN728" s="136" t="s">
        <v>948</v>
      </c>
      <c r="CO728" s="136" t="s">
        <v>540</v>
      </c>
      <c r="CP728" s="136" t="s">
        <v>948</v>
      </c>
      <c r="CQ728" s="136" t="s">
        <v>941</v>
      </c>
      <c r="CR728" s="136" t="s">
        <v>941</v>
      </c>
      <c r="CS728" s="136" t="s">
        <v>941</v>
      </c>
      <c r="CT728" s="136" t="s">
        <v>941</v>
      </c>
      <c r="CU728" s="136" t="s">
        <v>941</v>
      </c>
      <c r="CV728" s="136" t="s">
        <v>941</v>
      </c>
      <c r="CW728" s="136" t="s">
        <v>941</v>
      </c>
      <c r="CX728" s="136" t="s">
        <v>941</v>
      </c>
      <c r="CY728" s="136" t="s">
        <v>941</v>
      </c>
      <c r="CZ728" s="136" t="s">
        <v>941</v>
      </c>
      <c r="DA728" s="136" t="s">
        <v>941</v>
      </c>
      <c r="DB728" s="136" t="s">
        <v>941</v>
      </c>
      <c r="DC728" s="136" t="s">
        <v>941</v>
      </c>
      <c r="DD728" s="136" t="s">
        <v>941</v>
      </c>
      <c r="DE728" s="136" t="s">
        <v>941</v>
      </c>
      <c r="DF728" s="136" t="s">
        <v>941</v>
      </c>
      <c r="DG728" s="136" t="s">
        <v>941</v>
      </c>
      <c r="DH728" s="136" t="s">
        <v>941</v>
      </c>
      <c r="DI728" s="136" t="s">
        <v>941</v>
      </c>
      <c r="DJ728" s="136" t="s">
        <v>1692</v>
      </c>
      <c r="DK728" s="137">
        <v>43137.533229166664</v>
      </c>
      <c r="DL728" s="136" t="s">
        <v>1692</v>
      </c>
      <c r="DM728" s="137">
        <v>43137.533229166664</v>
      </c>
      <c r="DN728" s="133">
        <v>42412.577187499999</v>
      </c>
      <c r="DO728" s="132" t="s">
        <v>1111</v>
      </c>
      <c r="DP728" s="133">
        <v>42412.577187499999</v>
      </c>
    </row>
    <row r="729" spans="1:120" ht="43.5" x14ac:dyDescent="0.35">
      <c r="A729" s="135">
        <v>732</v>
      </c>
      <c r="B729" s="136" t="s">
        <v>13815</v>
      </c>
      <c r="C729" s="135">
        <v>219</v>
      </c>
      <c r="D729" s="135" t="b">
        <v>1</v>
      </c>
      <c r="E729" s="136" t="s">
        <v>941</v>
      </c>
      <c r="F729" s="136" t="s">
        <v>1883</v>
      </c>
      <c r="G729" s="136" t="s">
        <v>981</v>
      </c>
      <c r="H729" s="136" t="s">
        <v>1884</v>
      </c>
      <c r="I729" s="136" t="s">
        <v>14750</v>
      </c>
      <c r="J729" s="136" t="s">
        <v>1883</v>
      </c>
      <c r="K729" s="136" t="s">
        <v>941</v>
      </c>
      <c r="L729" s="136" t="s">
        <v>1884</v>
      </c>
      <c r="M729" s="136" t="s">
        <v>1885</v>
      </c>
      <c r="N729" s="136" t="s">
        <v>1886</v>
      </c>
      <c r="O729" s="136" t="s">
        <v>17066</v>
      </c>
      <c r="P729" s="136" t="s">
        <v>17067</v>
      </c>
      <c r="Q729" s="136" t="s">
        <v>17068</v>
      </c>
      <c r="R729" s="136" t="s">
        <v>948</v>
      </c>
      <c r="S729" s="136" t="s">
        <v>17069</v>
      </c>
      <c r="T729" s="136" t="s">
        <v>17070</v>
      </c>
      <c r="U729" s="136" t="s">
        <v>17071</v>
      </c>
      <c r="V729" s="136" t="s">
        <v>17072</v>
      </c>
      <c r="W729" s="136" t="s">
        <v>17073</v>
      </c>
      <c r="X729" s="136" t="s">
        <v>17074</v>
      </c>
      <c r="Y729" s="136" t="s">
        <v>17075</v>
      </c>
      <c r="Z729" s="136" t="s">
        <v>17076</v>
      </c>
      <c r="AA729" s="136" t="s">
        <v>17077</v>
      </c>
      <c r="AB729" s="136" t="s">
        <v>17078</v>
      </c>
      <c r="AC729" s="136" t="s">
        <v>948</v>
      </c>
      <c r="AD729" s="136" t="s">
        <v>17078</v>
      </c>
      <c r="AE729" s="136" t="s">
        <v>17079</v>
      </c>
      <c r="AF729" s="136" t="s">
        <v>17080</v>
      </c>
      <c r="AG729" s="136" t="s">
        <v>1579</v>
      </c>
      <c r="AH729" s="136" t="s">
        <v>17081</v>
      </c>
      <c r="AI729" s="136" t="s">
        <v>1435</v>
      </c>
      <c r="AJ729" s="136" t="s">
        <v>3335</v>
      </c>
      <c r="AK729" s="136" t="s">
        <v>948</v>
      </c>
      <c r="AL729" s="136" t="s">
        <v>604</v>
      </c>
      <c r="AM729" s="136" t="s">
        <v>17082</v>
      </c>
      <c r="AN729" s="136" t="s">
        <v>941</v>
      </c>
      <c r="AO729" s="136" t="s">
        <v>941</v>
      </c>
      <c r="AP729" s="136" t="s">
        <v>941</v>
      </c>
      <c r="AQ729" s="136" t="s">
        <v>941</v>
      </c>
      <c r="AR729" s="136" t="s">
        <v>941</v>
      </c>
      <c r="AS729" s="136" t="s">
        <v>941</v>
      </c>
      <c r="AT729" s="136" t="s">
        <v>941</v>
      </c>
      <c r="AU729" s="136" t="s">
        <v>941</v>
      </c>
      <c r="AV729" s="136" t="s">
        <v>941</v>
      </c>
      <c r="AW729" s="136" t="s">
        <v>941</v>
      </c>
      <c r="AX729" s="136" t="s">
        <v>941</v>
      </c>
      <c r="AY729" s="136" t="s">
        <v>941</v>
      </c>
      <c r="AZ729" s="136" t="s">
        <v>941</v>
      </c>
      <c r="BA729" s="136" t="s">
        <v>941</v>
      </c>
      <c r="BB729" s="136" t="s">
        <v>941</v>
      </c>
      <c r="BC729" s="136" t="s">
        <v>941</v>
      </c>
      <c r="BD729" s="136" t="s">
        <v>941</v>
      </c>
      <c r="BE729" s="136" t="s">
        <v>941</v>
      </c>
      <c r="BF729" s="136" t="s">
        <v>941</v>
      </c>
      <c r="BG729" s="136" t="s">
        <v>941</v>
      </c>
      <c r="BH729" s="136" t="s">
        <v>941</v>
      </c>
      <c r="BI729" s="136" t="s">
        <v>941</v>
      </c>
      <c r="BJ729" s="136" t="s">
        <v>941</v>
      </c>
      <c r="BK729" s="136" t="s">
        <v>17083</v>
      </c>
      <c r="BL729" s="136" t="s">
        <v>948</v>
      </c>
      <c r="BM729" s="136" t="s">
        <v>941</v>
      </c>
      <c r="BN729" s="136" t="s">
        <v>948</v>
      </c>
      <c r="BO729" s="136" t="s">
        <v>948</v>
      </c>
      <c r="BP729" s="136" t="s">
        <v>948</v>
      </c>
      <c r="BQ729" s="136" t="s">
        <v>948</v>
      </c>
      <c r="BR729" s="136" t="s">
        <v>941</v>
      </c>
      <c r="BS729" s="136" t="s">
        <v>948</v>
      </c>
      <c r="BT729" s="136" t="s">
        <v>941</v>
      </c>
      <c r="BU729" s="136" t="s">
        <v>948</v>
      </c>
      <c r="BV729" s="136" t="s">
        <v>941</v>
      </c>
      <c r="BW729" s="136" t="s">
        <v>948</v>
      </c>
      <c r="BX729" s="136" t="s">
        <v>941</v>
      </c>
      <c r="BY729" s="136" t="s">
        <v>948</v>
      </c>
      <c r="BZ729" s="136" t="s">
        <v>941</v>
      </c>
      <c r="CA729" s="136" t="s">
        <v>948</v>
      </c>
      <c r="CB729" s="136" t="s">
        <v>17083</v>
      </c>
      <c r="CC729" s="136" t="s">
        <v>948</v>
      </c>
      <c r="CD729" s="136" t="s">
        <v>948</v>
      </c>
      <c r="CE729" s="136" t="s">
        <v>948</v>
      </c>
      <c r="CF729" s="136" t="s">
        <v>948</v>
      </c>
      <c r="CG729" s="136" t="s">
        <v>948</v>
      </c>
      <c r="CH729" s="136" t="s">
        <v>1791</v>
      </c>
      <c r="CI729" s="136" t="s">
        <v>17084</v>
      </c>
      <c r="CJ729" s="136" t="s">
        <v>948</v>
      </c>
      <c r="CK729" s="136" t="s">
        <v>948</v>
      </c>
      <c r="CL729" s="136" t="s">
        <v>948</v>
      </c>
      <c r="CM729" s="136" t="s">
        <v>948</v>
      </c>
      <c r="CN729" s="136" t="s">
        <v>17084</v>
      </c>
      <c r="CO729" s="136" t="s">
        <v>540</v>
      </c>
      <c r="CP729" s="136" t="s">
        <v>948</v>
      </c>
      <c r="CQ729" s="136" t="s">
        <v>941</v>
      </c>
      <c r="CR729" s="136" t="s">
        <v>941</v>
      </c>
      <c r="CS729" s="136" t="s">
        <v>941</v>
      </c>
      <c r="CT729" s="136" t="s">
        <v>941</v>
      </c>
      <c r="CU729" s="136" t="s">
        <v>941</v>
      </c>
      <c r="CV729" s="136" t="s">
        <v>941</v>
      </c>
      <c r="CW729" s="136" t="s">
        <v>941</v>
      </c>
      <c r="CX729" s="136" t="s">
        <v>941</v>
      </c>
      <c r="CY729" s="136" t="s">
        <v>941</v>
      </c>
      <c r="CZ729" s="136" t="s">
        <v>941</v>
      </c>
      <c r="DA729" s="136" t="s">
        <v>941</v>
      </c>
      <c r="DB729" s="136" t="s">
        <v>941</v>
      </c>
      <c r="DC729" s="136" t="s">
        <v>941</v>
      </c>
      <c r="DD729" s="136" t="s">
        <v>941</v>
      </c>
      <c r="DE729" s="136" t="s">
        <v>941</v>
      </c>
      <c r="DF729" s="136" t="s">
        <v>941</v>
      </c>
      <c r="DG729" s="136" t="s">
        <v>941</v>
      </c>
      <c r="DH729" s="136" t="s">
        <v>941</v>
      </c>
      <c r="DI729" s="136" t="s">
        <v>941</v>
      </c>
      <c r="DJ729" s="136" t="s">
        <v>1692</v>
      </c>
      <c r="DK729" s="137">
        <v>43137.533483796295</v>
      </c>
      <c r="DL729" s="136" t="s">
        <v>1692</v>
      </c>
      <c r="DM729" s="137">
        <v>43137.533483796295</v>
      </c>
      <c r="DN729" s="133">
        <v>42412.577210648145</v>
      </c>
      <c r="DO729" s="132" t="s">
        <v>1111</v>
      </c>
      <c r="DP729" s="133">
        <v>42412.577210648145</v>
      </c>
    </row>
    <row r="730" spans="1:120" ht="58" x14ac:dyDescent="0.35">
      <c r="A730" s="135">
        <v>733</v>
      </c>
      <c r="B730" s="136" t="s">
        <v>13815</v>
      </c>
      <c r="C730" s="135">
        <v>620</v>
      </c>
      <c r="D730" s="135" t="b">
        <v>1</v>
      </c>
      <c r="E730" s="136" t="s">
        <v>941</v>
      </c>
      <c r="F730" s="136" t="s">
        <v>3777</v>
      </c>
      <c r="G730" s="136" t="s">
        <v>1096</v>
      </c>
      <c r="H730" s="136" t="s">
        <v>1861</v>
      </c>
      <c r="I730" s="136" t="s">
        <v>14750</v>
      </c>
      <c r="J730" s="136" t="s">
        <v>1862</v>
      </c>
      <c r="K730" s="136" t="s">
        <v>941</v>
      </c>
      <c r="L730" s="136" t="s">
        <v>1863</v>
      </c>
      <c r="M730" s="136" t="s">
        <v>1864</v>
      </c>
      <c r="N730" s="136" t="s">
        <v>1865</v>
      </c>
      <c r="O730" s="136" t="s">
        <v>17085</v>
      </c>
      <c r="P730" s="136" t="s">
        <v>17086</v>
      </c>
      <c r="Q730" s="136" t="s">
        <v>948</v>
      </c>
      <c r="R730" s="136" t="s">
        <v>948</v>
      </c>
      <c r="S730" s="136" t="s">
        <v>17087</v>
      </c>
      <c r="T730" s="136" t="s">
        <v>17088</v>
      </c>
      <c r="U730" s="136" t="s">
        <v>17089</v>
      </c>
      <c r="V730" s="136" t="s">
        <v>17090</v>
      </c>
      <c r="W730" s="136" t="s">
        <v>17091</v>
      </c>
      <c r="X730" s="136" t="s">
        <v>17092</v>
      </c>
      <c r="Y730" s="136" t="s">
        <v>17093</v>
      </c>
      <c r="Z730" s="136" t="s">
        <v>17094</v>
      </c>
      <c r="AA730" s="136" t="s">
        <v>17095</v>
      </c>
      <c r="AB730" s="136" t="s">
        <v>17096</v>
      </c>
      <c r="AC730" s="136" t="s">
        <v>948</v>
      </c>
      <c r="AD730" s="136" t="s">
        <v>17096</v>
      </c>
      <c r="AE730" s="136" t="s">
        <v>17097</v>
      </c>
      <c r="AF730" s="136" t="s">
        <v>17098</v>
      </c>
      <c r="AG730" s="136" t="s">
        <v>1680</v>
      </c>
      <c r="AH730" s="136" t="s">
        <v>17099</v>
      </c>
      <c r="AI730" s="136" t="s">
        <v>3324</v>
      </c>
      <c r="AJ730" s="136" t="s">
        <v>1501</v>
      </c>
      <c r="AK730" s="136" t="s">
        <v>948</v>
      </c>
      <c r="AL730" s="136" t="s">
        <v>604</v>
      </c>
      <c r="AM730" s="136" t="s">
        <v>17100</v>
      </c>
      <c r="AN730" s="136" t="s">
        <v>941</v>
      </c>
      <c r="AO730" s="136" t="s">
        <v>941</v>
      </c>
      <c r="AP730" s="136" t="s">
        <v>941</v>
      </c>
      <c r="AQ730" s="136" t="s">
        <v>941</v>
      </c>
      <c r="AR730" s="136" t="s">
        <v>941</v>
      </c>
      <c r="AS730" s="136" t="s">
        <v>941</v>
      </c>
      <c r="AT730" s="136" t="s">
        <v>941</v>
      </c>
      <c r="AU730" s="136" t="s">
        <v>941</v>
      </c>
      <c r="AV730" s="136" t="s">
        <v>941</v>
      </c>
      <c r="AW730" s="136" t="s">
        <v>941</v>
      </c>
      <c r="AX730" s="136" t="s">
        <v>941</v>
      </c>
      <c r="AY730" s="136" t="s">
        <v>941</v>
      </c>
      <c r="AZ730" s="136" t="s">
        <v>941</v>
      </c>
      <c r="BA730" s="136" t="s">
        <v>941</v>
      </c>
      <c r="BB730" s="136" t="s">
        <v>941</v>
      </c>
      <c r="BC730" s="136" t="s">
        <v>941</v>
      </c>
      <c r="BD730" s="136" t="s">
        <v>941</v>
      </c>
      <c r="BE730" s="136" t="s">
        <v>941</v>
      </c>
      <c r="BF730" s="136" t="s">
        <v>941</v>
      </c>
      <c r="BG730" s="136" t="s">
        <v>941</v>
      </c>
      <c r="BH730" s="136" t="s">
        <v>941</v>
      </c>
      <c r="BI730" s="136" t="s">
        <v>941</v>
      </c>
      <c r="BJ730" s="136" t="s">
        <v>941</v>
      </c>
      <c r="BK730" s="136" t="s">
        <v>948</v>
      </c>
      <c r="BL730" s="136" t="s">
        <v>948</v>
      </c>
      <c r="BM730" s="136" t="s">
        <v>941</v>
      </c>
      <c r="BN730" s="136" t="s">
        <v>948</v>
      </c>
      <c r="BO730" s="136" t="s">
        <v>948</v>
      </c>
      <c r="BP730" s="136" t="s">
        <v>948</v>
      </c>
      <c r="BQ730" s="136" t="s">
        <v>948</v>
      </c>
      <c r="BR730" s="136" t="s">
        <v>941</v>
      </c>
      <c r="BS730" s="136" t="s">
        <v>948</v>
      </c>
      <c r="BT730" s="136" t="s">
        <v>941</v>
      </c>
      <c r="BU730" s="136" t="s">
        <v>948</v>
      </c>
      <c r="BV730" s="136" t="s">
        <v>941</v>
      </c>
      <c r="BW730" s="136" t="s">
        <v>948</v>
      </c>
      <c r="BX730" s="136" t="s">
        <v>941</v>
      </c>
      <c r="BY730" s="136" t="s">
        <v>948</v>
      </c>
      <c r="BZ730" s="136" t="s">
        <v>941</v>
      </c>
      <c r="CA730" s="136" t="s">
        <v>948</v>
      </c>
      <c r="CB730" s="136" t="s">
        <v>948</v>
      </c>
      <c r="CC730" s="136" t="s">
        <v>948</v>
      </c>
      <c r="CD730" s="136" t="s">
        <v>948</v>
      </c>
      <c r="CE730" s="136" t="s">
        <v>948</v>
      </c>
      <c r="CF730" s="136" t="s">
        <v>948</v>
      </c>
      <c r="CG730" s="136" t="s">
        <v>948</v>
      </c>
      <c r="CH730" s="136" t="s">
        <v>948</v>
      </c>
      <c r="CI730" s="136" t="s">
        <v>948</v>
      </c>
      <c r="CJ730" s="136" t="s">
        <v>948</v>
      </c>
      <c r="CK730" s="136" t="s">
        <v>948</v>
      </c>
      <c r="CL730" s="136" t="s">
        <v>948</v>
      </c>
      <c r="CM730" s="136" t="s">
        <v>948</v>
      </c>
      <c r="CN730" s="136" t="s">
        <v>948</v>
      </c>
      <c r="CO730" s="136" t="s">
        <v>540</v>
      </c>
      <c r="CP730" s="136" t="s">
        <v>948</v>
      </c>
      <c r="CQ730" s="136" t="s">
        <v>941</v>
      </c>
      <c r="CR730" s="136" t="s">
        <v>941</v>
      </c>
      <c r="CS730" s="136" t="s">
        <v>941</v>
      </c>
      <c r="CT730" s="136" t="s">
        <v>941</v>
      </c>
      <c r="CU730" s="136" t="s">
        <v>941</v>
      </c>
      <c r="CV730" s="136" t="s">
        <v>941</v>
      </c>
      <c r="CW730" s="136" t="s">
        <v>941</v>
      </c>
      <c r="CX730" s="136" t="s">
        <v>941</v>
      </c>
      <c r="CY730" s="136" t="s">
        <v>941</v>
      </c>
      <c r="CZ730" s="136" t="s">
        <v>941</v>
      </c>
      <c r="DA730" s="136" t="s">
        <v>941</v>
      </c>
      <c r="DB730" s="136" t="s">
        <v>941</v>
      </c>
      <c r="DC730" s="136" t="s">
        <v>941</v>
      </c>
      <c r="DD730" s="136" t="s">
        <v>941</v>
      </c>
      <c r="DE730" s="136" t="s">
        <v>941</v>
      </c>
      <c r="DF730" s="136" t="s">
        <v>941</v>
      </c>
      <c r="DG730" s="136" t="s">
        <v>941</v>
      </c>
      <c r="DH730" s="136" t="s">
        <v>941</v>
      </c>
      <c r="DI730" s="136" t="s">
        <v>941</v>
      </c>
      <c r="DJ730" s="136" t="s">
        <v>1692</v>
      </c>
      <c r="DK730" s="137">
        <v>43137.533703703702</v>
      </c>
      <c r="DL730" s="136" t="s">
        <v>1692</v>
      </c>
      <c r="DM730" s="137">
        <v>43137.533703703702</v>
      </c>
      <c r="DN730" s="133">
        <v>42412.577233796299</v>
      </c>
      <c r="DO730" s="132" t="s">
        <v>1111</v>
      </c>
      <c r="DP730" s="133">
        <v>42412.577233796299</v>
      </c>
    </row>
    <row r="731" spans="1:120" ht="58" x14ac:dyDescent="0.35">
      <c r="A731" s="135">
        <v>734</v>
      </c>
      <c r="B731" s="136" t="s">
        <v>13815</v>
      </c>
      <c r="C731" s="135">
        <v>623</v>
      </c>
      <c r="D731" s="135" t="b">
        <v>1</v>
      </c>
      <c r="E731" s="136" t="s">
        <v>941</v>
      </c>
      <c r="F731" s="136" t="s">
        <v>10088</v>
      </c>
      <c r="G731" s="136" t="s">
        <v>1572</v>
      </c>
      <c r="H731" s="136" t="s">
        <v>1573</v>
      </c>
      <c r="I731" s="136" t="s">
        <v>14750</v>
      </c>
      <c r="J731" s="136" t="s">
        <v>10088</v>
      </c>
      <c r="K731" s="136" t="s">
        <v>941</v>
      </c>
      <c r="L731" s="136" t="s">
        <v>1573</v>
      </c>
      <c r="M731" s="136" t="s">
        <v>1574</v>
      </c>
      <c r="N731" s="136" t="s">
        <v>17101</v>
      </c>
      <c r="O731" s="136" t="s">
        <v>17102</v>
      </c>
      <c r="P731" s="136" t="s">
        <v>17103</v>
      </c>
      <c r="Q731" s="136" t="s">
        <v>948</v>
      </c>
      <c r="R731" s="136" t="s">
        <v>948</v>
      </c>
      <c r="S731" s="136" t="s">
        <v>17104</v>
      </c>
      <c r="T731" s="136" t="s">
        <v>17105</v>
      </c>
      <c r="U731" s="136" t="s">
        <v>17106</v>
      </c>
      <c r="V731" s="136" t="s">
        <v>17107</v>
      </c>
      <c r="W731" s="136" t="s">
        <v>17108</v>
      </c>
      <c r="X731" s="136" t="s">
        <v>17109</v>
      </c>
      <c r="Y731" s="136" t="s">
        <v>17110</v>
      </c>
      <c r="Z731" s="136" t="s">
        <v>17111</v>
      </c>
      <c r="AA731" s="136" t="s">
        <v>10294</v>
      </c>
      <c r="AB731" s="136" t="s">
        <v>17112</v>
      </c>
      <c r="AC731" s="136" t="s">
        <v>3536</v>
      </c>
      <c r="AD731" s="136" t="s">
        <v>17113</v>
      </c>
      <c r="AE731" s="136" t="s">
        <v>17114</v>
      </c>
      <c r="AF731" s="136" t="s">
        <v>17115</v>
      </c>
      <c r="AG731" s="136" t="s">
        <v>1579</v>
      </c>
      <c r="AH731" s="136" t="s">
        <v>17116</v>
      </c>
      <c r="AI731" s="136" t="s">
        <v>948</v>
      </c>
      <c r="AJ731" s="136" t="s">
        <v>2099</v>
      </c>
      <c r="AK731" s="136" t="s">
        <v>948</v>
      </c>
      <c r="AL731" s="136" t="s">
        <v>604</v>
      </c>
      <c r="AM731" s="136" t="s">
        <v>17117</v>
      </c>
      <c r="AN731" s="136" t="s">
        <v>941</v>
      </c>
      <c r="AO731" s="136" t="s">
        <v>941</v>
      </c>
      <c r="AP731" s="136" t="s">
        <v>941</v>
      </c>
      <c r="AQ731" s="136" t="s">
        <v>941</v>
      </c>
      <c r="AR731" s="136" t="s">
        <v>941</v>
      </c>
      <c r="AS731" s="136" t="s">
        <v>941</v>
      </c>
      <c r="AT731" s="136" t="s">
        <v>941</v>
      </c>
      <c r="AU731" s="136" t="s">
        <v>941</v>
      </c>
      <c r="AV731" s="136" t="s">
        <v>941</v>
      </c>
      <c r="AW731" s="136" t="s">
        <v>941</v>
      </c>
      <c r="AX731" s="136" t="s">
        <v>941</v>
      </c>
      <c r="AY731" s="136" t="s">
        <v>941</v>
      </c>
      <c r="AZ731" s="136" t="s">
        <v>941</v>
      </c>
      <c r="BA731" s="136" t="s">
        <v>941</v>
      </c>
      <c r="BB731" s="136" t="s">
        <v>941</v>
      </c>
      <c r="BC731" s="136" t="s">
        <v>941</v>
      </c>
      <c r="BD731" s="136" t="s">
        <v>941</v>
      </c>
      <c r="BE731" s="136" t="s">
        <v>941</v>
      </c>
      <c r="BF731" s="136" t="s">
        <v>941</v>
      </c>
      <c r="BG731" s="136" t="s">
        <v>941</v>
      </c>
      <c r="BH731" s="136" t="s">
        <v>941</v>
      </c>
      <c r="BI731" s="136" t="s">
        <v>941</v>
      </c>
      <c r="BJ731" s="136" t="s">
        <v>941</v>
      </c>
      <c r="BK731" s="136" t="s">
        <v>948</v>
      </c>
      <c r="BL731" s="136" t="s">
        <v>948</v>
      </c>
      <c r="BM731" s="136" t="s">
        <v>941</v>
      </c>
      <c r="BN731" s="136" t="s">
        <v>948</v>
      </c>
      <c r="BO731" s="136" t="s">
        <v>948</v>
      </c>
      <c r="BP731" s="136" t="s">
        <v>948</v>
      </c>
      <c r="BQ731" s="136" t="s">
        <v>948</v>
      </c>
      <c r="BR731" s="136" t="s">
        <v>941</v>
      </c>
      <c r="BS731" s="136" t="s">
        <v>948</v>
      </c>
      <c r="BT731" s="136" t="s">
        <v>941</v>
      </c>
      <c r="BU731" s="136" t="s">
        <v>948</v>
      </c>
      <c r="BV731" s="136" t="s">
        <v>941</v>
      </c>
      <c r="BW731" s="136" t="s">
        <v>948</v>
      </c>
      <c r="BX731" s="136" t="s">
        <v>941</v>
      </c>
      <c r="BY731" s="136" t="s">
        <v>948</v>
      </c>
      <c r="BZ731" s="136" t="s">
        <v>941</v>
      </c>
      <c r="CA731" s="136" t="s">
        <v>948</v>
      </c>
      <c r="CB731" s="136" t="s">
        <v>948</v>
      </c>
      <c r="CC731" s="136" t="s">
        <v>948</v>
      </c>
      <c r="CD731" s="136" t="s">
        <v>948</v>
      </c>
      <c r="CE731" s="136" t="s">
        <v>948</v>
      </c>
      <c r="CF731" s="136" t="s">
        <v>948</v>
      </c>
      <c r="CG731" s="136" t="s">
        <v>948</v>
      </c>
      <c r="CH731" s="136" t="s">
        <v>948</v>
      </c>
      <c r="CI731" s="136" t="s">
        <v>948</v>
      </c>
      <c r="CJ731" s="136" t="s">
        <v>948</v>
      </c>
      <c r="CK731" s="136" t="s">
        <v>948</v>
      </c>
      <c r="CL731" s="136" t="s">
        <v>948</v>
      </c>
      <c r="CM731" s="136" t="s">
        <v>948</v>
      </c>
      <c r="CN731" s="136" t="s">
        <v>948</v>
      </c>
      <c r="CO731" s="136" t="s">
        <v>540</v>
      </c>
      <c r="CP731" s="136" t="s">
        <v>948</v>
      </c>
      <c r="CQ731" s="136" t="s">
        <v>941</v>
      </c>
      <c r="CR731" s="136" t="s">
        <v>941</v>
      </c>
      <c r="CS731" s="136" t="s">
        <v>941</v>
      </c>
      <c r="CT731" s="136" t="s">
        <v>941</v>
      </c>
      <c r="CU731" s="136" t="s">
        <v>941</v>
      </c>
      <c r="CV731" s="136" t="s">
        <v>941</v>
      </c>
      <c r="CW731" s="136" t="s">
        <v>941</v>
      </c>
      <c r="CX731" s="136" t="s">
        <v>941</v>
      </c>
      <c r="CY731" s="136" t="s">
        <v>941</v>
      </c>
      <c r="CZ731" s="136" t="s">
        <v>941</v>
      </c>
      <c r="DA731" s="136" t="s">
        <v>941</v>
      </c>
      <c r="DB731" s="136" t="s">
        <v>941</v>
      </c>
      <c r="DC731" s="136" t="s">
        <v>941</v>
      </c>
      <c r="DD731" s="136" t="s">
        <v>941</v>
      </c>
      <c r="DE731" s="136" t="s">
        <v>941</v>
      </c>
      <c r="DF731" s="136" t="s">
        <v>941</v>
      </c>
      <c r="DG731" s="136" t="s">
        <v>941</v>
      </c>
      <c r="DH731" s="136" t="s">
        <v>941</v>
      </c>
      <c r="DI731" s="136" t="s">
        <v>941</v>
      </c>
      <c r="DJ731" s="136" t="s">
        <v>1692</v>
      </c>
      <c r="DK731" s="137">
        <v>43137.533888888887</v>
      </c>
      <c r="DL731" s="136" t="s">
        <v>1692</v>
      </c>
      <c r="DM731" s="137">
        <v>43137.533888888887</v>
      </c>
      <c r="DN731" s="133">
        <v>42412.577256944445</v>
      </c>
      <c r="DO731" s="132" t="s">
        <v>1111</v>
      </c>
      <c r="DP731" s="133">
        <v>42412.577256944445</v>
      </c>
    </row>
    <row r="732" spans="1:120" ht="87" x14ac:dyDescent="0.35">
      <c r="A732" s="135">
        <v>735</v>
      </c>
      <c r="B732" s="136" t="s">
        <v>13815</v>
      </c>
      <c r="C732" s="135">
        <v>296</v>
      </c>
      <c r="D732" s="135" t="b">
        <v>1</v>
      </c>
      <c r="E732" s="136" t="s">
        <v>941</v>
      </c>
      <c r="F732" s="136" t="s">
        <v>2614</v>
      </c>
      <c r="G732" s="136" t="s">
        <v>989</v>
      </c>
      <c r="H732" s="136" t="s">
        <v>17118</v>
      </c>
      <c r="I732" s="136" t="s">
        <v>15939</v>
      </c>
      <c r="J732" s="136" t="s">
        <v>17119</v>
      </c>
      <c r="K732" s="136" t="s">
        <v>941</v>
      </c>
      <c r="L732" s="136" t="s">
        <v>17120</v>
      </c>
      <c r="M732" s="136" t="s">
        <v>17121</v>
      </c>
      <c r="N732" s="136" t="s">
        <v>17122</v>
      </c>
      <c r="O732" s="136" t="s">
        <v>17123</v>
      </c>
      <c r="P732" s="136" t="s">
        <v>17124</v>
      </c>
      <c r="Q732" s="136" t="s">
        <v>2618</v>
      </c>
      <c r="R732" s="136" t="s">
        <v>17125</v>
      </c>
      <c r="S732" s="136" t="s">
        <v>17126</v>
      </c>
      <c r="T732" s="136" t="s">
        <v>17127</v>
      </c>
      <c r="U732" s="136" t="s">
        <v>17128</v>
      </c>
      <c r="V732" s="136" t="s">
        <v>17125</v>
      </c>
      <c r="W732" s="136" t="s">
        <v>17129</v>
      </c>
      <c r="X732" s="136" t="s">
        <v>17130</v>
      </c>
      <c r="Y732" s="136" t="s">
        <v>17131</v>
      </c>
      <c r="Z732" s="136" t="s">
        <v>17132</v>
      </c>
      <c r="AA732" s="136" t="s">
        <v>17133</v>
      </c>
      <c r="AB732" s="136" t="s">
        <v>17134</v>
      </c>
      <c r="AC732" s="136" t="s">
        <v>17135</v>
      </c>
      <c r="AD732" s="136" t="s">
        <v>17136</v>
      </c>
      <c r="AE732" s="136" t="s">
        <v>17137</v>
      </c>
      <c r="AF732" s="136" t="s">
        <v>17138</v>
      </c>
      <c r="AG732" s="136" t="s">
        <v>2619</v>
      </c>
      <c r="AH732" s="136" t="s">
        <v>17139</v>
      </c>
      <c r="AI732" s="136" t="s">
        <v>17140</v>
      </c>
      <c r="AJ732" s="136" t="s">
        <v>17141</v>
      </c>
      <c r="AK732" s="136" t="s">
        <v>948</v>
      </c>
      <c r="AL732" s="136" t="s">
        <v>604</v>
      </c>
      <c r="AM732" s="136" t="s">
        <v>17142</v>
      </c>
      <c r="AN732" s="136" t="s">
        <v>941</v>
      </c>
      <c r="AO732" s="136" t="s">
        <v>941</v>
      </c>
      <c r="AP732" s="136" t="s">
        <v>941</v>
      </c>
      <c r="AQ732" s="136" t="s">
        <v>941</v>
      </c>
      <c r="AR732" s="136" t="s">
        <v>941</v>
      </c>
      <c r="AS732" s="136" t="s">
        <v>941</v>
      </c>
      <c r="AT732" s="136" t="s">
        <v>941</v>
      </c>
      <c r="AU732" s="136" t="s">
        <v>941</v>
      </c>
      <c r="AV732" s="136" t="s">
        <v>941</v>
      </c>
      <c r="AW732" s="136" t="s">
        <v>941</v>
      </c>
      <c r="AX732" s="136" t="s">
        <v>941</v>
      </c>
      <c r="AY732" s="136" t="s">
        <v>941</v>
      </c>
      <c r="AZ732" s="136" t="s">
        <v>941</v>
      </c>
      <c r="BA732" s="136" t="s">
        <v>941</v>
      </c>
      <c r="BB732" s="136" t="s">
        <v>941</v>
      </c>
      <c r="BC732" s="136" t="s">
        <v>941</v>
      </c>
      <c r="BD732" s="136" t="s">
        <v>941</v>
      </c>
      <c r="BE732" s="136" t="s">
        <v>941</v>
      </c>
      <c r="BF732" s="136" t="s">
        <v>941</v>
      </c>
      <c r="BG732" s="136" t="s">
        <v>941</v>
      </c>
      <c r="BH732" s="136" t="s">
        <v>941</v>
      </c>
      <c r="BI732" s="136" t="s">
        <v>941</v>
      </c>
      <c r="BJ732" s="136" t="s">
        <v>941</v>
      </c>
      <c r="BK732" s="136" t="s">
        <v>17143</v>
      </c>
      <c r="BL732" s="136" t="s">
        <v>941</v>
      </c>
      <c r="BM732" s="136" t="s">
        <v>941</v>
      </c>
      <c r="BN732" s="136" t="s">
        <v>941</v>
      </c>
      <c r="BO732" s="136" t="s">
        <v>17144</v>
      </c>
      <c r="BP732" s="136" t="s">
        <v>941</v>
      </c>
      <c r="BQ732" s="136" t="s">
        <v>941</v>
      </c>
      <c r="BR732" s="136" t="s">
        <v>5251</v>
      </c>
      <c r="BS732" s="136" t="s">
        <v>965</v>
      </c>
      <c r="BT732" s="136" t="s">
        <v>941</v>
      </c>
      <c r="BU732" s="136" t="s">
        <v>941</v>
      </c>
      <c r="BV732" s="136" t="s">
        <v>941</v>
      </c>
      <c r="BW732" s="136" t="s">
        <v>941</v>
      </c>
      <c r="BX732" s="136" t="s">
        <v>941</v>
      </c>
      <c r="BY732" s="136" t="s">
        <v>941</v>
      </c>
      <c r="BZ732" s="136" t="s">
        <v>941</v>
      </c>
      <c r="CA732" s="136" t="s">
        <v>941</v>
      </c>
      <c r="CB732" s="136" t="s">
        <v>17145</v>
      </c>
      <c r="CC732" s="136" t="s">
        <v>6287</v>
      </c>
      <c r="CD732" s="136" t="s">
        <v>17146</v>
      </c>
      <c r="CE732" s="136" t="s">
        <v>2731</v>
      </c>
      <c r="CF732" s="136" t="s">
        <v>17147</v>
      </c>
      <c r="CG732" s="136" t="s">
        <v>17148</v>
      </c>
      <c r="CH732" s="136" t="s">
        <v>1227</v>
      </c>
      <c r="CI732" s="136" t="s">
        <v>17149</v>
      </c>
      <c r="CJ732" s="136" t="s">
        <v>941</v>
      </c>
      <c r="CK732" s="136" t="s">
        <v>941</v>
      </c>
      <c r="CL732" s="136" t="s">
        <v>941</v>
      </c>
      <c r="CM732" s="136" t="s">
        <v>17149</v>
      </c>
      <c r="CN732" s="136" t="s">
        <v>17149</v>
      </c>
      <c r="CO732" s="136" t="s">
        <v>2620</v>
      </c>
      <c r="CP732" s="136" t="s">
        <v>941</v>
      </c>
      <c r="CQ732" s="136" t="s">
        <v>941</v>
      </c>
      <c r="CR732" s="136" t="s">
        <v>941</v>
      </c>
      <c r="CS732" s="136" t="s">
        <v>941</v>
      </c>
      <c r="CT732" s="136" t="s">
        <v>941</v>
      </c>
      <c r="CU732" s="136" t="s">
        <v>941</v>
      </c>
      <c r="CV732" s="136" t="s">
        <v>941</v>
      </c>
      <c r="CW732" s="136" t="s">
        <v>941</v>
      </c>
      <c r="CX732" s="136" t="s">
        <v>941</v>
      </c>
      <c r="CY732" s="136" t="s">
        <v>941</v>
      </c>
      <c r="CZ732" s="136" t="s">
        <v>941</v>
      </c>
      <c r="DA732" s="136" t="s">
        <v>941</v>
      </c>
      <c r="DB732" s="136" t="s">
        <v>941</v>
      </c>
      <c r="DC732" s="136" t="s">
        <v>941</v>
      </c>
      <c r="DD732" s="136" t="s">
        <v>941</v>
      </c>
      <c r="DE732" s="136" t="s">
        <v>941</v>
      </c>
      <c r="DF732" s="136" t="s">
        <v>941</v>
      </c>
      <c r="DG732" s="136" t="s">
        <v>941</v>
      </c>
      <c r="DH732" s="136" t="s">
        <v>941</v>
      </c>
      <c r="DI732" s="136" t="s">
        <v>941</v>
      </c>
      <c r="DJ732" s="136" t="s">
        <v>1353</v>
      </c>
      <c r="DK732" s="137">
        <v>43137.580868055556</v>
      </c>
      <c r="DL732" s="136" t="s">
        <v>1353</v>
      </c>
      <c r="DM732" s="137">
        <v>43137.580868055556</v>
      </c>
      <c r="DN732" s="133">
        <v>42412.577280092592</v>
      </c>
      <c r="DO732" s="132" t="s">
        <v>1111</v>
      </c>
      <c r="DP732" s="133">
        <v>42412.577280092592</v>
      </c>
    </row>
    <row r="733" spans="1:120" ht="43.5" x14ac:dyDescent="0.35">
      <c r="A733" s="135">
        <v>736</v>
      </c>
      <c r="B733" s="136" t="s">
        <v>13815</v>
      </c>
      <c r="C733" s="135">
        <v>288</v>
      </c>
      <c r="D733" s="135" t="b">
        <v>1</v>
      </c>
      <c r="E733" s="136" t="s">
        <v>941</v>
      </c>
      <c r="F733" s="136" t="s">
        <v>17150</v>
      </c>
      <c r="G733" s="136" t="s">
        <v>1064</v>
      </c>
      <c r="H733" s="136" t="s">
        <v>3907</v>
      </c>
      <c r="I733" s="136" t="s">
        <v>17151</v>
      </c>
      <c r="J733" s="136" t="s">
        <v>17150</v>
      </c>
      <c r="K733" s="136" t="s">
        <v>941</v>
      </c>
      <c r="L733" s="136" t="s">
        <v>3907</v>
      </c>
      <c r="M733" s="136" t="s">
        <v>3908</v>
      </c>
      <c r="N733" s="136" t="s">
        <v>3909</v>
      </c>
      <c r="O733" s="136" t="s">
        <v>17152</v>
      </c>
      <c r="P733" s="136" t="s">
        <v>5624</v>
      </c>
      <c r="Q733" s="136" t="s">
        <v>948</v>
      </c>
      <c r="R733" s="136" t="s">
        <v>948</v>
      </c>
      <c r="S733" s="136" t="s">
        <v>17153</v>
      </c>
      <c r="T733" s="136" t="s">
        <v>17154</v>
      </c>
      <c r="U733" s="136" t="s">
        <v>17155</v>
      </c>
      <c r="V733" s="136" t="s">
        <v>17156</v>
      </c>
      <c r="W733" s="136" t="s">
        <v>5629</v>
      </c>
      <c r="X733" s="136" t="s">
        <v>17157</v>
      </c>
      <c r="Y733" s="136" t="s">
        <v>17158</v>
      </c>
      <c r="Z733" s="136" t="s">
        <v>17159</v>
      </c>
      <c r="AA733" s="136" t="s">
        <v>17160</v>
      </c>
      <c r="AB733" s="136" t="s">
        <v>17161</v>
      </c>
      <c r="AC733" s="136" t="s">
        <v>1399</v>
      </c>
      <c r="AD733" s="136" t="s">
        <v>17162</v>
      </c>
      <c r="AE733" s="136" t="s">
        <v>17163</v>
      </c>
      <c r="AF733" s="136" t="s">
        <v>17164</v>
      </c>
      <c r="AG733" s="136" t="s">
        <v>2461</v>
      </c>
      <c r="AH733" s="136" t="s">
        <v>17165</v>
      </c>
      <c r="AI733" s="136" t="s">
        <v>1328</v>
      </c>
      <c r="AJ733" s="136" t="s">
        <v>1722</v>
      </c>
      <c r="AK733" s="136" t="s">
        <v>948</v>
      </c>
      <c r="AL733" s="136" t="s">
        <v>941</v>
      </c>
      <c r="AM733" s="136" t="s">
        <v>17166</v>
      </c>
      <c r="AN733" s="136" t="s">
        <v>941</v>
      </c>
      <c r="AO733" s="136" t="s">
        <v>941</v>
      </c>
      <c r="AP733" s="136" t="s">
        <v>941</v>
      </c>
      <c r="AQ733" s="136" t="s">
        <v>941</v>
      </c>
      <c r="AR733" s="136" t="s">
        <v>941</v>
      </c>
      <c r="AS733" s="136" t="s">
        <v>941</v>
      </c>
      <c r="AT733" s="136" t="s">
        <v>941</v>
      </c>
      <c r="AU733" s="136" t="s">
        <v>941</v>
      </c>
      <c r="AV733" s="136" t="s">
        <v>941</v>
      </c>
      <c r="AW733" s="136" t="s">
        <v>941</v>
      </c>
      <c r="AX733" s="136" t="s">
        <v>941</v>
      </c>
      <c r="AY733" s="136" t="s">
        <v>941</v>
      </c>
      <c r="AZ733" s="136" t="s">
        <v>941</v>
      </c>
      <c r="BA733" s="136" t="s">
        <v>941</v>
      </c>
      <c r="BB733" s="136" t="s">
        <v>941</v>
      </c>
      <c r="BC733" s="136" t="s">
        <v>941</v>
      </c>
      <c r="BD733" s="136" t="s">
        <v>941</v>
      </c>
      <c r="BE733" s="136" t="s">
        <v>941</v>
      </c>
      <c r="BF733" s="136" t="s">
        <v>941</v>
      </c>
      <c r="BG733" s="136" t="s">
        <v>941</v>
      </c>
      <c r="BH733" s="136" t="s">
        <v>941</v>
      </c>
      <c r="BI733" s="136" t="s">
        <v>941</v>
      </c>
      <c r="BJ733" s="136" t="s">
        <v>941</v>
      </c>
      <c r="BK733" s="136" t="s">
        <v>941</v>
      </c>
      <c r="BL733" s="136" t="s">
        <v>941</v>
      </c>
      <c r="BM733" s="136" t="s">
        <v>941</v>
      </c>
      <c r="BN733" s="136" t="s">
        <v>941</v>
      </c>
      <c r="BO733" s="136" t="s">
        <v>941</v>
      </c>
      <c r="BP733" s="136" t="s">
        <v>941</v>
      </c>
      <c r="BQ733" s="136" t="s">
        <v>941</v>
      </c>
      <c r="BR733" s="136" t="s">
        <v>941</v>
      </c>
      <c r="BS733" s="136" t="s">
        <v>941</v>
      </c>
      <c r="BT733" s="136" t="s">
        <v>941</v>
      </c>
      <c r="BU733" s="136" t="s">
        <v>941</v>
      </c>
      <c r="BV733" s="136" t="s">
        <v>941</v>
      </c>
      <c r="BW733" s="136" t="s">
        <v>941</v>
      </c>
      <c r="BX733" s="136" t="s">
        <v>941</v>
      </c>
      <c r="BY733" s="136" t="s">
        <v>941</v>
      </c>
      <c r="BZ733" s="136" t="s">
        <v>941</v>
      </c>
      <c r="CA733" s="136" t="s">
        <v>941</v>
      </c>
      <c r="CB733" s="136" t="s">
        <v>948</v>
      </c>
      <c r="CC733" s="136" t="s">
        <v>948</v>
      </c>
      <c r="CD733" s="136" t="s">
        <v>941</v>
      </c>
      <c r="CE733" s="136" t="s">
        <v>948</v>
      </c>
      <c r="CF733" s="136" t="s">
        <v>941</v>
      </c>
      <c r="CG733" s="136" t="s">
        <v>948</v>
      </c>
      <c r="CH733" s="136" t="s">
        <v>948</v>
      </c>
      <c r="CI733" s="136" t="s">
        <v>941</v>
      </c>
      <c r="CJ733" s="136" t="s">
        <v>941</v>
      </c>
      <c r="CK733" s="136" t="s">
        <v>941</v>
      </c>
      <c r="CL733" s="136" t="s">
        <v>941</v>
      </c>
      <c r="CM733" s="136" t="s">
        <v>941</v>
      </c>
      <c r="CN733" s="136" t="s">
        <v>948</v>
      </c>
      <c r="CO733" s="136" t="s">
        <v>540</v>
      </c>
      <c r="CP733" s="136" t="s">
        <v>948</v>
      </c>
      <c r="CQ733" s="136" t="s">
        <v>941</v>
      </c>
      <c r="CR733" s="136" t="s">
        <v>941</v>
      </c>
      <c r="CS733" s="136" t="s">
        <v>941</v>
      </c>
      <c r="CT733" s="136" t="s">
        <v>941</v>
      </c>
      <c r="CU733" s="136" t="s">
        <v>941</v>
      </c>
      <c r="CV733" s="136" t="s">
        <v>941</v>
      </c>
      <c r="CW733" s="136" t="s">
        <v>941</v>
      </c>
      <c r="CX733" s="136" t="s">
        <v>941</v>
      </c>
      <c r="CY733" s="136" t="s">
        <v>941</v>
      </c>
      <c r="CZ733" s="136" t="s">
        <v>941</v>
      </c>
      <c r="DA733" s="136" t="s">
        <v>941</v>
      </c>
      <c r="DB733" s="136" t="s">
        <v>941</v>
      </c>
      <c r="DC733" s="136" t="s">
        <v>941</v>
      </c>
      <c r="DD733" s="136" t="s">
        <v>941</v>
      </c>
      <c r="DE733" s="136" t="s">
        <v>941</v>
      </c>
      <c r="DF733" s="136" t="s">
        <v>941</v>
      </c>
      <c r="DG733" s="136" t="s">
        <v>941</v>
      </c>
      <c r="DH733" s="136" t="s">
        <v>941</v>
      </c>
      <c r="DI733" s="136" t="s">
        <v>941</v>
      </c>
      <c r="DJ733" s="136" t="s">
        <v>1692</v>
      </c>
      <c r="DK733" s="137">
        <v>43137.603622685187</v>
      </c>
      <c r="DL733" s="136" t="s">
        <v>1692</v>
      </c>
      <c r="DM733" s="137">
        <v>43137.603622685187</v>
      </c>
      <c r="DN733" s="133">
        <v>42412.577303240738</v>
      </c>
      <c r="DO733" s="132" t="s">
        <v>1111</v>
      </c>
      <c r="DP733" s="133">
        <v>42412.577303240738</v>
      </c>
    </row>
    <row r="734" spans="1:120" ht="29" x14ac:dyDescent="0.35">
      <c r="A734" s="135">
        <v>737</v>
      </c>
      <c r="B734" s="136" t="s">
        <v>13815</v>
      </c>
      <c r="C734" s="135">
        <v>374</v>
      </c>
      <c r="D734" s="135" t="b">
        <v>1</v>
      </c>
      <c r="E734" s="136" t="s">
        <v>941</v>
      </c>
      <c r="F734" s="136" t="s">
        <v>3294</v>
      </c>
      <c r="G734" s="136" t="s">
        <v>1096</v>
      </c>
      <c r="H734" s="136" t="s">
        <v>17167</v>
      </c>
      <c r="I734" s="136" t="s">
        <v>15939</v>
      </c>
      <c r="J734" s="136" t="s">
        <v>941</v>
      </c>
      <c r="K734" s="136" t="s">
        <v>941</v>
      </c>
      <c r="L734" s="136" t="s">
        <v>941</v>
      </c>
      <c r="M734" s="136" t="s">
        <v>941</v>
      </c>
      <c r="N734" s="136" t="s">
        <v>941</v>
      </c>
      <c r="O734" s="136" t="s">
        <v>17168</v>
      </c>
      <c r="P734" s="136" t="s">
        <v>17169</v>
      </c>
      <c r="Q734" s="136" t="s">
        <v>948</v>
      </c>
      <c r="R734" s="136" t="s">
        <v>948</v>
      </c>
      <c r="S734" s="136" t="s">
        <v>17170</v>
      </c>
      <c r="T734" s="136" t="s">
        <v>17171</v>
      </c>
      <c r="U734" s="136" t="s">
        <v>17172</v>
      </c>
      <c r="V734" s="136" t="s">
        <v>17173</v>
      </c>
      <c r="W734" s="136" t="s">
        <v>948</v>
      </c>
      <c r="X734" s="136" t="s">
        <v>17173</v>
      </c>
      <c r="Y734" s="136" t="s">
        <v>17174</v>
      </c>
      <c r="Z734" s="136" t="s">
        <v>17175</v>
      </c>
      <c r="AA734" s="136" t="s">
        <v>948</v>
      </c>
      <c r="AB734" s="136" t="s">
        <v>17176</v>
      </c>
      <c r="AC734" s="136" t="s">
        <v>17177</v>
      </c>
      <c r="AD734" s="136" t="s">
        <v>17178</v>
      </c>
      <c r="AE734" s="136" t="s">
        <v>17179</v>
      </c>
      <c r="AF734" s="136" t="s">
        <v>17180</v>
      </c>
      <c r="AG734" s="136" t="s">
        <v>1204</v>
      </c>
      <c r="AH734" s="136" t="s">
        <v>17181</v>
      </c>
      <c r="AI734" s="136" t="s">
        <v>948</v>
      </c>
      <c r="AJ734" s="136" t="s">
        <v>948</v>
      </c>
      <c r="AK734" s="136" t="s">
        <v>948</v>
      </c>
      <c r="AL734" s="136" t="s">
        <v>941</v>
      </c>
      <c r="AM734" s="136" t="s">
        <v>17181</v>
      </c>
      <c r="AN734" s="136" t="s">
        <v>941</v>
      </c>
      <c r="AO734" s="136" t="s">
        <v>941</v>
      </c>
      <c r="AP734" s="136" t="s">
        <v>941</v>
      </c>
      <c r="AQ734" s="136" t="s">
        <v>941</v>
      </c>
      <c r="AR734" s="136" t="s">
        <v>941</v>
      </c>
      <c r="AS734" s="136" t="s">
        <v>941</v>
      </c>
      <c r="AT734" s="136" t="s">
        <v>941</v>
      </c>
      <c r="AU734" s="136" t="s">
        <v>941</v>
      </c>
      <c r="AV734" s="136" t="s">
        <v>941</v>
      </c>
      <c r="AW734" s="136" t="s">
        <v>941</v>
      </c>
      <c r="AX734" s="136" t="s">
        <v>941</v>
      </c>
      <c r="AY734" s="136" t="s">
        <v>941</v>
      </c>
      <c r="AZ734" s="136" t="s">
        <v>941</v>
      </c>
      <c r="BA734" s="136" t="s">
        <v>941</v>
      </c>
      <c r="BB734" s="136" t="s">
        <v>941</v>
      </c>
      <c r="BC734" s="136" t="s">
        <v>941</v>
      </c>
      <c r="BD734" s="136" t="s">
        <v>941</v>
      </c>
      <c r="BE734" s="136" t="s">
        <v>941</v>
      </c>
      <c r="BF734" s="136" t="s">
        <v>941</v>
      </c>
      <c r="BG734" s="136" t="s">
        <v>941</v>
      </c>
      <c r="BH734" s="136" t="s">
        <v>941</v>
      </c>
      <c r="BI734" s="136" t="s">
        <v>941</v>
      </c>
      <c r="BJ734" s="136" t="s">
        <v>941</v>
      </c>
      <c r="BK734" s="136" t="s">
        <v>941</v>
      </c>
      <c r="BL734" s="136" t="s">
        <v>941</v>
      </c>
      <c r="BM734" s="136" t="s">
        <v>941</v>
      </c>
      <c r="BN734" s="136" t="s">
        <v>941</v>
      </c>
      <c r="BO734" s="136" t="s">
        <v>941</v>
      </c>
      <c r="BP734" s="136" t="s">
        <v>941</v>
      </c>
      <c r="BQ734" s="136" t="s">
        <v>941</v>
      </c>
      <c r="BR734" s="136" t="s">
        <v>941</v>
      </c>
      <c r="BS734" s="136" t="s">
        <v>941</v>
      </c>
      <c r="BT734" s="136" t="s">
        <v>941</v>
      </c>
      <c r="BU734" s="136" t="s">
        <v>941</v>
      </c>
      <c r="BV734" s="136" t="s">
        <v>941</v>
      </c>
      <c r="BW734" s="136" t="s">
        <v>941</v>
      </c>
      <c r="BX734" s="136" t="s">
        <v>941</v>
      </c>
      <c r="BY734" s="136" t="s">
        <v>941</v>
      </c>
      <c r="BZ734" s="136" t="s">
        <v>941</v>
      </c>
      <c r="CA734" s="136" t="s">
        <v>941</v>
      </c>
      <c r="CB734" s="136" t="s">
        <v>948</v>
      </c>
      <c r="CC734" s="136" t="s">
        <v>948</v>
      </c>
      <c r="CD734" s="136" t="s">
        <v>941</v>
      </c>
      <c r="CE734" s="136" t="s">
        <v>948</v>
      </c>
      <c r="CF734" s="136" t="s">
        <v>941</v>
      </c>
      <c r="CG734" s="136" t="s">
        <v>948</v>
      </c>
      <c r="CH734" s="136" t="s">
        <v>948</v>
      </c>
      <c r="CI734" s="136" t="s">
        <v>941</v>
      </c>
      <c r="CJ734" s="136" t="s">
        <v>941</v>
      </c>
      <c r="CK734" s="136" t="s">
        <v>941</v>
      </c>
      <c r="CL734" s="136" t="s">
        <v>941</v>
      </c>
      <c r="CM734" s="136" t="s">
        <v>941</v>
      </c>
      <c r="CN734" s="136" t="s">
        <v>948</v>
      </c>
      <c r="CO734" s="136" t="s">
        <v>540</v>
      </c>
      <c r="CP734" s="136" t="s">
        <v>948</v>
      </c>
      <c r="CQ734" s="136" t="s">
        <v>941</v>
      </c>
      <c r="CR734" s="136" t="s">
        <v>941</v>
      </c>
      <c r="CS734" s="136" t="s">
        <v>941</v>
      </c>
      <c r="CT734" s="136" t="s">
        <v>941</v>
      </c>
      <c r="CU734" s="136" t="s">
        <v>941</v>
      </c>
      <c r="CV734" s="136" t="s">
        <v>941</v>
      </c>
      <c r="CW734" s="136" t="s">
        <v>941</v>
      </c>
      <c r="CX734" s="136" t="s">
        <v>941</v>
      </c>
      <c r="CY734" s="136" t="s">
        <v>941</v>
      </c>
      <c r="CZ734" s="136" t="s">
        <v>941</v>
      </c>
      <c r="DA734" s="136" t="s">
        <v>941</v>
      </c>
      <c r="DB734" s="136" t="s">
        <v>941</v>
      </c>
      <c r="DC734" s="136" t="s">
        <v>941</v>
      </c>
      <c r="DD734" s="136" t="s">
        <v>941</v>
      </c>
      <c r="DE734" s="136" t="s">
        <v>941</v>
      </c>
      <c r="DF734" s="136" t="s">
        <v>941</v>
      </c>
      <c r="DG734" s="136" t="s">
        <v>941</v>
      </c>
      <c r="DH734" s="136" t="s">
        <v>941</v>
      </c>
      <c r="DI734" s="136" t="s">
        <v>941</v>
      </c>
      <c r="DJ734" s="136" t="s">
        <v>1353</v>
      </c>
      <c r="DK734" s="137">
        <v>43137.606851851851</v>
      </c>
      <c r="DL734" s="136" t="s">
        <v>1353</v>
      </c>
      <c r="DM734" s="137">
        <v>43137.606851851851</v>
      </c>
      <c r="DN734" s="133">
        <v>42412.577314814815</v>
      </c>
      <c r="DO734" s="132" t="s">
        <v>1111</v>
      </c>
      <c r="DP734" s="133">
        <v>42412.577314814815</v>
      </c>
    </row>
    <row r="735" spans="1:120" ht="43.5" x14ac:dyDescent="0.35">
      <c r="A735" s="135">
        <v>738</v>
      </c>
      <c r="B735" s="136" t="s">
        <v>13815</v>
      </c>
      <c r="C735" s="135">
        <v>106</v>
      </c>
      <c r="D735" s="135" t="b">
        <v>1</v>
      </c>
      <c r="E735" s="136" t="s">
        <v>941</v>
      </c>
      <c r="F735" s="136" t="s">
        <v>3527</v>
      </c>
      <c r="G735" s="136" t="s">
        <v>1173</v>
      </c>
      <c r="H735" s="136" t="s">
        <v>17182</v>
      </c>
      <c r="I735" s="136" t="s">
        <v>15939</v>
      </c>
      <c r="J735" s="136" t="s">
        <v>3528</v>
      </c>
      <c r="K735" s="136" t="s">
        <v>941</v>
      </c>
      <c r="L735" s="136" t="s">
        <v>17183</v>
      </c>
      <c r="M735" s="136" t="s">
        <v>17184</v>
      </c>
      <c r="N735" s="136" t="s">
        <v>2674</v>
      </c>
      <c r="O735" s="136" t="s">
        <v>17185</v>
      </c>
      <c r="P735" s="136" t="s">
        <v>17186</v>
      </c>
      <c r="Q735" s="136" t="s">
        <v>17187</v>
      </c>
      <c r="R735" s="136" t="s">
        <v>17188</v>
      </c>
      <c r="S735" s="136" t="s">
        <v>17189</v>
      </c>
      <c r="T735" s="136" t="s">
        <v>17190</v>
      </c>
      <c r="U735" s="136" t="s">
        <v>17191</v>
      </c>
      <c r="V735" s="136" t="s">
        <v>10346</v>
      </c>
      <c r="W735" s="136" t="s">
        <v>10347</v>
      </c>
      <c r="X735" s="136" t="s">
        <v>10348</v>
      </c>
      <c r="Y735" s="136" t="s">
        <v>17192</v>
      </c>
      <c r="Z735" s="136" t="s">
        <v>17193</v>
      </c>
      <c r="AA735" s="136" t="s">
        <v>948</v>
      </c>
      <c r="AB735" s="136" t="s">
        <v>17194</v>
      </c>
      <c r="AC735" s="136" t="s">
        <v>948</v>
      </c>
      <c r="AD735" s="136" t="s">
        <v>17194</v>
      </c>
      <c r="AE735" s="136" t="s">
        <v>17195</v>
      </c>
      <c r="AF735" s="136" t="s">
        <v>17196</v>
      </c>
      <c r="AG735" s="136" t="s">
        <v>1893</v>
      </c>
      <c r="AH735" s="136" t="s">
        <v>17197</v>
      </c>
      <c r="AI735" s="136" t="s">
        <v>948</v>
      </c>
      <c r="AJ735" s="136" t="s">
        <v>2435</v>
      </c>
      <c r="AK735" s="136" t="s">
        <v>948</v>
      </c>
      <c r="AL735" s="136" t="s">
        <v>604</v>
      </c>
      <c r="AM735" s="136" t="s">
        <v>17198</v>
      </c>
      <c r="AN735" s="136" t="s">
        <v>941</v>
      </c>
      <c r="AO735" s="136" t="s">
        <v>941</v>
      </c>
      <c r="AP735" s="136" t="s">
        <v>941</v>
      </c>
      <c r="AQ735" s="136" t="s">
        <v>941</v>
      </c>
      <c r="AR735" s="136" t="s">
        <v>941</v>
      </c>
      <c r="AS735" s="136" t="s">
        <v>941</v>
      </c>
      <c r="AT735" s="136" t="s">
        <v>941</v>
      </c>
      <c r="AU735" s="136" t="s">
        <v>941</v>
      </c>
      <c r="AV735" s="136" t="s">
        <v>941</v>
      </c>
      <c r="AW735" s="136" t="s">
        <v>941</v>
      </c>
      <c r="AX735" s="136" t="s">
        <v>941</v>
      </c>
      <c r="AY735" s="136" t="s">
        <v>941</v>
      </c>
      <c r="AZ735" s="136" t="s">
        <v>941</v>
      </c>
      <c r="BA735" s="136" t="s">
        <v>941</v>
      </c>
      <c r="BB735" s="136" t="s">
        <v>941</v>
      </c>
      <c r="BC735" s="136" t="s">
        <v>941</v>
      </c>
      <c r="BD735" s="136" t="s">
        <v>941</v>
      </c>
      <c r="BE735" s="136" t="s">
        <v>941</v>
      </c>
      <c r="BF735" s="136" t="s">
        <v>941</v>
      </c>
      <c r="BG735" s="136" t="s">
        <v>941</v>
      </c>
      <c r="BH735" s="136" t="s">
        <v>941</v>
      </c>
      <c r="BI735" s="136" t="s">
        <v>941</v>
      </c>
      <c r="BJ735" s="136" t="s">
        <v>941</v>
      </c>
      <c r="BK735" s="136" t="s">
        <v>941</v>
      </c>
      <c r="BL735" s="136" t="s">
        <v>941</v>
      </c>
      <c r="BM735" s="136" t="s">
        <v>941</v>
      </c>
      <c r="BN735" s="136" t="s">
        <v>941</v>
      </c>
      <c r="BO735" s="136" t="s">
        <v>941</v>
      </c>
      <c r="BP735" s="136" t="s">
        <v>941</v>
      </c>
      <c r="BQ735" s="136" t="s">
        <v>941</v>
      </c>
      <c r="BR735" s="136" t="s">
        <v>941</v>
      </c>
      <c r="BS735" s="136" t="s">
        <v>941</v>
      </c>
      <c r="BT735" s="136" t="s">
        <v>941</v>
      </c>
      <c r="BU735" s="136" t="s">
        <v>941</v>
      </c>
      <c r="BV735" s="136" t="s">
        <v>941</v>
      </c>
      <c r="BW735" s="136" t="s">
        <v>941</v>
      </c>
      <c r="BX735" s="136" t="s">
        <v>941</v>
      </c>
      <c r="BY735" s="136" t="s">
        <v>941</v>
      </c>
      <c r="BZ735" s="136" t="s">
        <v>941</v>
      </c>
      <c r="CA735" s="136" t="s">
        <v>941</v>
      </c>
      <c r="CB735" s="136" t="s">
        <v>948</v>
      </c>
      <c r="CC735" s="136" t="s">
        <v>948</v>
      </c>
      <c r="CD735" s="136" t="s">
        <v>941</v>
      </c>
      <c r="CE735" s="136" t="s">
        <v>948</v>
      </c>
      <c r="CF735" s="136" t="s">
        <v>941</v>
      </c>
      <c r="CG735" s="136" t="s">
        <v>948</v>
      </c>
      <c r="CH735" s="136" t="s">
        <v>948</v>
      </c>
      <c r="CI735" s="136" t="s">
        <v>941</v>
      </c>
      <c r="CJ735" s="136" t="s">
        <v>941</v>
      </c>
      <c r="CK735" s="136" t="s">
        <v>941</v>
      </c>
      <c r="CL735" s="136" t="s">
        <v>941</v>
      </c>
      <c r="CM735" s="136" t="s">
        <v>941</v>
      </c>
      <c r="CN735" s="136" t="s">
        <v>948</v>
      </c>
      <c r="CO735" s="136" t="s">
        <v>540</v>
      </c>
      <c r="CP735" s="136" t="s">
        <v>948</v>
      </c>
      <c r="CQ735" s="136" t="s">
        <v>941</v>
      </c>
      <c r="CR735" s="136" t="s">
        <v>941</v>
      </c>
      <c r="CS735" s="136" t="s">
        <v>941</v>
      </c>
      <c r="CT735" s="136" t="s">
        <v>941</v>
      </c>
      <c r="CU735" s="136" t="s">
        <v>941</v>
      </c>
      <c r="CV735" s="136" t="s">
        <v>941</v>
      </c>
      <c r="CW735" s="136" t="s">
        <v>941</v>
      </c>
      <c r="CX735" s="136" t="s">
        <v>941</v>
      </c>
      <c r="CY735" s="136" t="s">
        <v>941</v>
      </c>
      <c r="CZ735" s="136" t="s">
        <v>941</v>
      </c>
      <c r="DA735" s="136" t="s">
        <v>941</v>
      </c>
      <c r="DB735" s="136" t="s">
        <v>941</v>
      </c>
      <c r="DC735" s="136" t="s">
        <v>941</v>
      </c>
      <c r="DD735" s="136" t="s">
        <v>941</v>
      </c>
      <c r="DE735" s="136" t="s">
        <v>941</v>
      </c>
      <c r="DF735" s="136" t="s">
        <v>941</v>
      </c>
      <c r="DG735" s="136" t="s">
        <v>941</v>
      </c>
      <c r="DH735" s="136" t="s">
        <v>941</v>
      </c>
      <c r="DI735" s="136" t="s">
        <v>941</v>
      </c>
      <c r="DJ735" s="136" t="s">
        <v>1353</v>
      </c>
      <c r="DK735" s="137">
        <v>43137.626550925925</v>
      </c>
      <c r="DL735" s="136" t="s">
        <v>1353</v>
      </c>
      <c r="DM735" s="137">
        <v>43137.626550925925</v>
      </c>
      <c r="DN735" s="133">
        <v>42412.577337962961</v>
      </c>
      <c r="DO735" s="132" t="s">
        <v>1111</v>
      </c>
      <c r="DP735" s="133">
        <v>42412.577337962961</v>
      </c>
    </row>
    <row r="736" spans="1:120" ht="58" x14ac:dyDescent="0.35">
      <c r="A736" s="135">
        <v>739</v>
      </c>
      <c r="B736" s="136" t="s">
        <v>13815</v>
      </c>
      <c r="C736" s="135">
        <v>242</v>
      </c>
      <c r="D736" s="135" t="b">
        <v>1</v>
      </c>
      <c r="E736" s="136" t="s">
        <v>941</v>
      </c>
      <c r="F736" s="136" t="s">
        <v>2980</v>
      </c>
      <c r="G736" s="136" t="s">
        <v>1243</v>
      </c>
      <c r="H736" s="136" t="s">
        <v>2981</v>
      </c>
      <c r="I736" s="136" t="s">
        <v>15346</v>
      </c>
      <c r="J736" s="136" t="s">
        <v>2980</v>
      </c>
      <c r="K736" s="136" t="s">
        <v>941</v>
      </c>
      <c r="L736" s="136" t="s">
        <v>2981</v>
      </c>
      <c r="M736" s="136" t="s">
        <v>4655</v>
      </c>
      <c r="N736" s="136" t="s">
        <v>4656</v>
      </c>
      <c r="O736" s="136" t="s">
        <v>17199</v>
      </c>
      <c r="P736" s="136" t="s">
        <v>17200</v>
      </c>
      <c r="Q736" s="136" t="s">
        <v>17201</v>
      </c>
      <c r="R736" s="136" t="s">
        <v>948</v>
      </c>
      <c r="S736" s="136" t="s">
        <v>17202</v>
      </c>
      <c r="T736" s="136" t="s">
        <v>17203</v>
      </c>
      <c r="U736" s="136" t="s">
        <v>17204</v>
      </c>
      <c r="V736" s="136" t="s">
        <v>17205</v>
      </c>
      <c r="W736" s="136" t="s">
        <v>17206</v>
      </c>
      <c r="X736" s="136" t="s">
        <v>17207</v>
      </c>
      <c r="Y736" s="136" t="s">
        <v>17208</v>
      </c>
      <c r="Z736" s="136" t="s">
        <v>17209</v>
      </c>
      <c r="AA736" s="136" t="s">
        <v>17210</v>
      </c>
      <c r="AB736" s="136" t="s">
        <v>17211</v>
      </c>
      <c r="AC736" s="136" t="s">
        <v>17212</v>
      </c>
      <c r="AD736" s="136" t="s">
        <v>17213</v>
      </c>
      <c r="AE736" s="136" t="s">
        <v>17214</v>
      </c>
      <c r="AF736" s="136" t="s">
        <v>17215</v>
      </c>
      <c r="AG736" s="136" t="s">
        <v>1806</v>
      </c>
      <c r="AH736" s="136" t="s">
        <v>17216</v>
      </c>
      <c r="AI736" s="136" t="s">
        <v>1202</v>
      </c>
      <c r="AJ736" s="136" t="s">
        <v>3321</v>
      </c>
      <c r="AK736" s="136" t="s">
        <v>948</v>
      </c>
      <c r="AL736" s="136" t="s">
        <v>941</v>
      </c>
      <c r="AM736" s="136" t="s">
        <v>17217</v>
      </c>
      <c r="AN736" s="136" t="s">
        <v>941</v>
      </c>
      <c r="AO736" s="136" t="s">
        <v>941</v>
      </c>
      <c r="AP736" s="136" t="s">
        <v>941</v>
      </c>
      <c r="AQ736" s="136" t="s">
        <v>941</v>
      </c>
      <c r="AR736" s="136" t="s">
        <v>941</v>
      </c>
      <c r="AS736" s="136" t="s">
        <v>941</v>
      </c>
      <c r="AT736" s="136" t="s">
        <v>941</v>
      </c>
      <c r="AU736" s="136" t="s">
        <v>941</v>
      </c>
      <c r="AV736" s="136" t="s">
        <v>941</v>
      </c>
      <c r="AW736" s="136" t="s">
        <v>941</v>
      </c>
      <c r="AX736" s="136" t="s">
        <v>941</v>
      </c>
      <c r="AY736" s="136" t="s">
        <v>941</v>
      </c>
      <c r="AZ736" s="136" t="s">
        <v>941</v>
      </c>
      <c r="BA736" s="136" t="s">
        <v>941</v>
      </c>
      <c r="BB736" s="136" t="s">
        <v>941</v>
      </c>
      <c r="BC736" s="136" t="s">
        <v>941</v>
      </c>
      <c r="BD736" s="136" t="s">
        <v>941</v>
      </c>
      <c r="BE736" s="136" t="s">
        <v>941</v>
      </c>
      <c r="BF736" s="136" t="s">
        <v>941</v>
      </c>
      <c r="BG736" s="136" t="s">
        <v>941</v>
      </c>
      <c r="BH736" s="136" t="s">
        <v>941</v>
      </c>
      <c r="BI736" s="136" t="s">
        <v>941</v>
      </c>
      <c r="BJ736" s="136" t="s">
        <v>941</v>
      </c>
      <c r="BK736" s="136" t="s">
        <v>941</v>
      </c>
      <c r="BL736" s="136" t="s">
        <v>941</v>
      </c>
      <c r="BM736" s="136" t="s">
        <v>941</v>
      </c>
      <c r="BN736" s="136" t="s">
        <v>941</v>
      </c>
      <c r="BO736" s="136" t="s">
        <v>941</v>
      </c>
      <c r="BP736" s="136" t="s">
        <v>941</v>
      </c>
      <c r="BQ736" s="136" t="s">
        <v>941</v>
      </c>
      <c r="BR736" s="136" t="s">
        <v>941</v>
      </c>
      <c r="BS736" s="136" t="s">
        <v>941</v>
      </c>
      <c r="BT736" s="136" t="s">
        <v>941</v>
      </c>
      <c r="BU736" s="136" t="s">
        <v>941</v>
      </c>
      <c r="BV736" s="136" t="s">
        <v>941</v>
      </c>
      <c r="BW736" s="136" t="s">
        <v>941</v>
      </c>
      <c r="BX736" s="136" t="s">
        <v>941</v>
      </c>
      <c r="BY736" s="136" t="s">
        <v>941</v>
      </c>
      <c r="BZ736" s="136" t="s">
        <v>941</v>
      </c>
      <c r="CA736" s="136" t="s">
        <v>941</v>
      </c>
      <c r="CB736" s="136" t="s">
        <v>948</v>
      </c>
      <c r="CC736" s="136" t="s">
        <v>948</v>
      </c>
      <c r="CD736" s="136" t="s">
        <v>941</v>
      </c>
      <c r="CE736" s="136" t="s">
        <v>948</v>
      </c>
      <c r="CF736" s="136" t="s">
        <v>941</v>
      </c>
      <c r="CG736" s="136" t="s">
        <v>948</v>
      </c>
      <c r="CH736" s="136" t="s">
        <v>948</v>
      </c>
      <c r="CI736" s="136" t="s">
        <v>941</v>
      </c>
      <c r="CJ736" s="136" t="s">
        <v>941</v>
      </c>
      <c r="CK736" s="136" t="s">
        <v>941</v>
      </c>
      <c r="CL736" s="136" t="s">
        <v>941</v>
      </c>
      <c r="CM736" s="136" t="s">
        <v>941</v>
      </c>
      <c r="CN736" s="136" t="s">
        <v>948</v>
      </c>
      <c r="CO736" s="136" t="s">
        <v>540</v>
      </c>
      <c r="CP736" s="136" t="s">
        <v>948</v>
      </c>
      <c r="CQ736" s="136" t="s">
        <v>941</v>
      </c>
      <c r="CR736" s="136" t="s">
        <v>941</v>
      </c>
      <c r="CS736" s="136" t="s">
        <v>941</v>
      </c>
      <c r="CT736" s="136" t="s">
        <v>941</v>
      </c>
      <c r="CU736" s="136" t="s">
        <v>941</v>
      </c>
      <c r="CV736" s="136" t="s">
        <v>941</v>
      </c>
      <c r="CW736" s="136" t="s">
        <v>941</v>
      </c>
      <c r="CX736" s="136" t="s">
        <v>941</v>
      </c>
      <c r="CY736" s="136" t="s">
        <v>941</v>
      </c>
      <c r="CZ736" s="136" t="s">
        <v>941</v>
      </c>
      <c r="DA736" s="136" t="s">
        <v>941</v>
      </c>
      <c r="DB736" s="136" t="s">
        <v>941</v>
      </c>
      <c r="DC736" s="136" t="s">
        <v>941</v>
      </c>
      <c r="DD736" s="136" t="s">
        <v>941</v>
      </c>
      <c r="DE736" s="136" t="s">
        <v>941</v>
      </c>
      <c r="DF736" s="136" t="s">
        <v>941</v>
      </c>
      <c r="DG736" s="136" t="s">
        <v>941</v>
      </c>
      <c r="DH736" s="136" t="s">
        <v>941</v>
      </c>
      <c r="DI736" s="136" t="s">
        <v>941</v>
      </c>
      <c r="DJ736" s="136" t="s">
        <v>1353</v>
      </c>
      <c r="DK736" s="137">
        <v>43137.664826388886</v>
      </c>
      <c r="DL736" s="136" t="s">
        <v>1353</v>
      </c>
      <c r="DM736" s="137">
        <v>43137.664826388886</v>
      </c>
      <c r="DN736" s="133">
        <v>42412.578738425924</v>
      </c>
      <c r="DO736" s="132" t="s">
        <v>1111</v>
      </c>
      <c r="DP736" s="133">
        <v>42412.578738425924</v>
      </c>
    </row>
    <row r="737" spans="1:120" ht="58" x14ac:dyDescent="0.35">
      <c r="A737" s="135">
        <v>740</v>
      </c>
      <c r="B737" s="136" t="s">
        <v>13815</v>
      </c>
      <c r="C737" s="135">
        <v>456</v>
      </c>
      <c r="D737" s="135" t="b">
        <v>1</v>
      </c>
      <c r="E737" s="136" t="s">
        <v>941</v>
      </c>
      <c r="F737" s="136" t="s">
        <v>2220</v>
      </c>
      <c r="G737" s="136" t="s">
        <v>1096</v>
      </c>
      <c r="H737" s="136" t="s">
        <v>17218</v>
      </c>
      <c r="I737" s="136" t="s">
        <v>15939</v>
      </c>
      <c r="J737" s="136" t="s">
        <v>17219</v>
      </c>
      <c r="K737" s="136" t="s">
        <v>941</v>
      </c>
      <c r="L737" s="136" t="s">
        <v>17220</v>
      </c>
      <c r="M737" s="136" t="s">
        <v>17221</v>
      </c>
      <c r="N737" s="136" t="s">
        <v>17222</v>
      </c>
      <c r="O737" s="136" t="s">
        <v>17223</v>
      </c>
      <c r="P737" s="136" t="s">
        <v>7786</v>
      </c>
      <c r="Q737" s="136" t="s">
        <v>948</v>
      </c>
      <c r="R737" s="136" t="s">
        <v>948</v>
      </c>
      <c r="S737" s="136" t="s">
        <v>17224</v>
      </c>
      <c r="T737" s="136" t="s">
        <v>13180</v>
      </c>
      <c r="U737" s="136" t="s">
        <v>17225</v>
      </c>
      <c r="V737" s="136" t="s">
        <v>948</v>
      </c>
      <c r="W737" s="136" t="s">
        <v>948</v>
      </c>
      <c r="X737" s="136" t="s">
        <v>948</v>
      </c>
      <c r="Y737" s="136" t="s">
        <v>17226</v>
      </c>
      <c r="Z737" s="136" t="s">
        <v>17227</v>
      </c>
      <c r="AA737" s="136" t="s">
        <v>948</v>
      </c>
      <c r="AB737" s="136" t="s">
        <v>17228</v>
      </c>
      <c r="AC737" s="136" t="s">
        <v>3850</v>
      </c>
      <c r="AD737" s="136" t="s">
        <v>17229</v>
      </c>
      <c r="AE737" s="136" t="s">
        <v>17230</v>
      </c>
      <c r="AF737" s="136" t="s">
        <v>17231</v>
      </c>
      <c r="AG737" s="136" t="s">
        <v>1308</v>
      </c>
      <c r="AH737" s="136" t="s">
        <v>17232</v>
      </c>
      <c r="AI737" s="136" t="s">
        <v>4014</v>
      </c>
      <c r="AJ737" s="136" t="s">
        <v>1559</v>
      </c>
      <c r="AK737" s="136" t="s">
        <v>1321</v>
      </c>
      <c r="AL737" s="136" t="s">
        <v>941</v>
      </c>
      <c r="AM737" s="136" t="s">
        <v>17233</v>
      </c>
      <c r="AN737" s="136" t="s">
        <v>941</v>
      </c>
      <c r="AO737" s="136" t="s">
        <v>941</v>
      </c>
      <c r="AP737" s="136" t="s">
        <v>941</v>
      </c>
      <c r="AQ737" s="136" t="s">
        <v>941</v>
      </c>
      <c r="AR737" s="136" t="s">
        <v>941</v>
      </c>
      <c r="AS737" s="136" t="s">
        <v>941</v>
      </c>
      <c r="AT737" s="136" t="s">
        <v>941</v>
      </c>
      <c r="AU737" s="136" t="s">
        <v>941</v>
      </c>
      <c r="AV737" s="136" t="s">
        <v>941</v>
      </c>
      <c r="AW737" s="136" t="s">
        <v>941</v>
      </c>
      <c r="AX737" s="136" t="s">
        <v>941</v>
      </c>
      <c r="AY737" s="136" t="s">
        <v>941</v>
      </c>
      <c r="AZ737" s="136" t="s">
        <v>941</v>
      </c>
      <c r="BA737" s="136" t="s">
        <v>941</v>
      </c>
      <c r="BB737" s="136" t="s">
        <v>941</v>
      </c>
      <c r="BC737" s="136" t="s">
        <v>941</v>
      </c>
      <c r="BD737" s="136" t="s">
        <v>941</v>
      </c>
      <c r="BE737" s="136" t="s">
        <v>941</v>
      </c>
      <c r="BF737" s="136" t="s">
        <v>941</v>
      </c>
      <c r="BG737" s="136" t="s">
        <v>941</v>
      </c>
      <c r="BH737" s="136" t="s">
        <v>941</v>
      </c>
      <c r="BI737" s="136" t="s">
        <v>941</v>
      </c>
      <c r="BJ737" s="136" t="s">
        <v>941</v>
      </c>
      <c r="BK737" s="136" t="s">
        <v>941</v>
      </c>
      <c r="BL737" s="136" t="s">
        <v>941</v>
      </c>
      <c r="BM737" s="136" t="s">
        <v>941</v>
      </c>
      <c r="BN737" s="136" t="s">
        <v>941</v>
      </c>
      <c r="BO737" s="136" t="s">
        <v>941</v>
      </c>
      <c r="BP737" s="136" t="s">
        <v>941</v>
      </c>
      <c r="BQ737" s="136" t="s">
        <v>941</v>
      </c>
      <c r="BR737" s="136" t="s">
        <v>941</v>
      </c>
      <c r="BS737" s="136" t="s">
        <v>941</v>
      </c>
      <c r="BT737" s="136" t="s">
        <v>941</v>
      </c>
      <c r="BU737" s="136" t="s">
        <v>941</v>
      </c>
      <c r="BV737" s="136" t="s">
        <v>941</v>
      </c>
      <c r="BW737" s="136" t="s">
        <v>941</v>
      </c>
      <c r="BX737" s="136" t="s">
        <v>941</v>
      </c>
      <c r="BY737" s="136" t="s">
        <v>941</v>
      </c>
      <c r="BZ737" s="136" t="s">
        <v>941</v>
      </c>
      <c r="CA737" s="136" t="s">
        <v>941</v>
      </c>
      <c r="CB737" s="136" t="s">
        <v>948</v>
      </c>
      <c r="CC737" s="136" t="s">
        <v>948</v>
      </c>
      <c r="CD737" s="136" t="s">
        <v>941</v>
      </c>
      <c r="CE737" s="136" t="s">
        <v>948</v>
      </c>
      <c r="CF737" s="136" t="s">
        <v>941</v>
      </c>
      <c r="CG737" s="136" t="s">
        <v>948</v>
      </c>
      <c r="CH737" s="136" t="s">
        <v>948</v>
      </c>
      <c r="CI737" s="136" t="s">
        <v>941</v>
      </c>
      <c r="CJ737" s="136" t="s">
        <v>941</v>
      </c>
      <c r="CK737" s="136" t="s">
        <v>941</v>
      </c>
      <c r="CL737" s="136" t="s">
        <v>941</v>
      </c>
      <c r="CM737" s="136" t="s">
        <v>941</v>
      </c>
      <c r="CN737" s="136" t="s">
        <v>948</v>
      </c>
      <c r="CO737" s="136" t="s">
        <v>540</v>
      </c>
      <c r="CP737" s="136" t="s">
        <v>948</v>
      </c>
      <c r="CQ737" s="136" t="s">
        <v>941</v>
      </c>
      <c r="CR737" s="136" t="s">
        <v>941</v>
      </c>
      <c r="CS737" s="136" t="s">
        <v>941</v>
      </c>
      <c r="CT737" s="136" t="s">
        <v>941</v>
      </c>
      <c r="CU737" s="136" t="s">
        <v>941</v>
      </c>
      <c r="CV737" s="136" t="s">
        <v>941</v>
      </c>
      <c r="CW737" s="136" t="s">
        <v>941</v>
      </c>
      <c r="CX737" s="136" t="s">
        <v>941</v>
      </c>
      <c r="CY737" s="136" t="s">
        <v>941</v>
      </c>
      <c r="CZ737" s="136" t="s">
        <v>941</v>
      </c>
      <c r="DA737" s="136" t="s">
        <v>941</v>
      </c>
      <c r="DB737" s="136" t="s">
        <v>941</v>
      </c>
      <c r="DC737" s="136" t="s">
        <v>941</v>
      </c>
      <c r="DD737" s="136" t="s">
        <v>941</v>
      </c>
      <c r="DE737" s="136" t="s">
        <v>941</v>
      </c>
      <c r="DF737" s="136" t="s">
        <v>941</v>
      </c>
      <c r="DG737" s="136" t="s">
        <v>941</v>
      </c>
      <c r="DH737" s="136" t="s">
        <v>941</v>
      </c>
      <c r="DI737" s="136" t="s">
        <v>941</v>
      </c>
      <c r="DJ737" s="136" t="s">
        <v>1692</v>
      </c>
      <c r="DK737" s="137">
        <v>43137.677025462966</v>
      </c>
      <c r="DL737" s="136" t="s">
        <v>1692</v>
      </c>
      <c r="DM737" s="137">
        <v>43139.352997685186</v>
      </c>
      <c r="DN737" s="133">
        <v>42412.57885416667</v>
      </c>
      <c r="DO737" s="132" t="s">
        <v>1111</v>
      </c>
      <c r="DP737" s="133">
        <v>42412.57885416667</v>
      </c>
    </row>
    <row r="738" spans="1:120" ht="58" x14ac:dyDescent="0.35">
      <c r="A738" s="135">
        <v>741</v>
      </c>
      <c r="B738" s="136" t="s">
        <v>13815</v>
      </c>
      <c r="C738" s="135">
        <v>355</v>
      </c>
      <c r="D738" s="135" t="b">
        <v>1</v>
      </c>
      <c r="E738" s="136" t="s">
        <v>941</v>
      </c>
      <c r="F738" s="136" t="s">
        <v>7748</v>
      </c>
      <c r="G738" s="136" t="s">
        <v>1064</v>
      </c>
      <c r="H738" s="136" t="s">
        <v>17234</v>
      </c>
      <c r="I738" s="136" t="s">
        <v>15939</v>
      </c>
      <c r="J738" s="136" t="s">
        <v>17219</v>
      </c>
      <c r="K738" s="136" t="s">
        <v>941</v>
      </c>
      <c r="L738" s="136" t="s">
        <v>17220</v>
      </c>
      <c r="M738" s="136" t="s">
        <v>17221</v>
      </c>
      <c r="N738" s="136" t="s">
        <v>17222</v>
      </c>
      <c r="O738" s="136" t="s">
        <v>17235</v>
      </c>
      <c r="P738" s="136" t="s">
        <v>7750</v>
      </c>
      <c r="Q738" s="136" t="s">
        <v>948</v>
      </c>
      <c r="R738" s="136" t="s">
        <v>948</v>
      </c>
      <c r="S738" s="136" t="s">
        <v>17236</v>
      </c>
      <c r="T738" s="136" t="s">
        <v>17237</v>
      </c>
      <c r="U738" s="136" t="s">
        <v>17238</v>
      </c>
      <c r="V738" s="136" t="s">
        <v>17239</v>
      </c>
      <c r="W738" s="136" t="s">
        <v>17240</v>
      </c>
      <c r="X738" s="136" t="s">
        <v>17241</v>
      </c>
      <c r="Y738" s="136" t="s">
        <v>17242</v>
      </c>
      <c r="Z738" s="136" t="s">
        <v>17243</v>
      </c>
      <c r="AA738" s="136" t="s">
        <v>948</v>
      </c>
      <c r="AB738" s="136" t="s">
        <v>17244</v>
      </c>
      <c r="AC738" s="136" t="s">
        <v>948</v>
      </c>
      <c r="AD738" s="136" t="s">
        <v>17244</v>
      </c>
      <c r="AE738" s="136" t="s">
        <v>17245</v>
      </c>
      <c r="AF738" s="136" t="s">
        <v>17246</v>
      </c>
      <c r="AG738" s="136" t="s">
        <v>1275</v>
      </c>
      <c r="AH738" s="136" t="s">
        <v>17247</v>
      </c>
      <c r="AI738" s="136" t="s">
        <v>17248</v>
      </c>
      <c r="AJ738" s="136" t="s">
        <v>1917</v>
      </c>
      <c r="AK738" s="136" t="s">
        <v>4115</v>
      </c>
      <c r="AL738" s="136" t="s">
        <v>941</v>
      </c>
      <c r="AM738" s="136" t="s">
        <v>17249</v>
      </c>
      <c r="AN738" s="136" t="s">
        <v>941</v>
      </c>
      <c r="AO738" s="136" t="s">
        <v>941</v>
      </c>
      <c r="AP738" s="136" t="s">
        <v>941</v>
      </c>
      <c r="AQ738" s="136" t="s">
        <v>941</v>
      </c>
      <c r="AR738" s="136" t="s">
        <v>941</v>
      </c>
      <c r="AS738" s="136" t="s">
        <v>941</v>
      </c>
      <c r="AT738" s="136" t="s">
        <v>941</v>
      </c>
      <c r="AU738" s="136" t="s">
        <v>941</v>
      </c>
      <c r="AV738" s="136" t="s">
        <v>941</v>
      </c>
      <c r="AW738" s="136" t="s">
        <v>941</v>
      </c>
      <c r="AX738" s="136" t="s">
        <v>941</v>
      </c>
      <c r="AY738" s="136" t="s">
        <v>941</v>
      </c>
      <c r="AZ738" s="136" t="s">
        <v>941</v>
      </c>
      <c r="BA738" s="136" t="s">
        <v>941</v>
      </c>
      <c r="BB738" s="136" t="s">
        <v>941</v>
      </c>
      <c r="BC738" s="136" t="s">
        <v>941</v>
      </c>
      <c r="BD738" s="136" t="s">
        <v>941</v>
      </c>
      <c r="BE738" s="136" t="s">
        <v>941</v>
      </c>
      <c r="BF738" s="136" t="s">
        <v>941</v>
      </c>
      <c r="BG738" s="136" t="s">
        <v>941</v>
      </c>
      <c r="BH738" s="136" t="s">
        <v>941</v>
      </c>
      <c r="BI738" s="136" t="s">
        <v>941</v>
      </c>
      <c r="BJ738" s="136" t="s">
        <v>941</v>
      </c>
      <c r="BK738" s="136" t="s">
        <v>941</v>
      </c>
      <c r="BL738" s="136" t="s">
        <v>941</v>
      </c>
      <c r="BM738" s="136" t="s">
        <v>941</v>
      </c>
      <c r="BN738" s="136" t="s">
        <v>941</v>
      </c>
      <c r="BO738" s="136" t="s">
        <v>941</v>
      </c>
      <c r="BP738" s="136" t="s">
        <v>941</v>
      </c>
      <c r="BQ738" s="136" t="s">
        <v>941</v>
      </c>
      <c r="BR738" s="136" t="s">
        <v>941</v>
      </c>
      <c r="BS738" s="136" t="s">
        <v>941</v>
      </c>
      <c r="BT738" s="136" t="s">
        <v>941</v>
      </c>
      <c r="BU738" s="136" t="s">
        <v>941</v>
      </c>
      <c r="BV738" s="136" t="s">
        <v>941</v>
      </c>
      <c r="BW738" s="136" t="s">
        <v>941</v>
      </c>
      <c r="BX738" s="136" t="s">
        <v>941</v>
      </c>
      <c r="BY738" s="136" t="s">
        <v>941</v>
      </c>
      <c r="BZ738" s="136" t="s">
        <v>941</v>
      </c>
      <c r="CA738" s="136" t="s">
        <v>941</v>
      </c>
      <c r="CB738" s="136" t="s">
        <v>948</v>
      </c>
      <c r="CC738" s="136" t="s">
        <v>948</v>
      </c>
      <c r="CD738" s="136" t="s">
        <v>941</v>
      </c>
      <c r="CE738" s="136" t="s">
        <v>948</v>
      </c>
      <c r="CF738" s="136" t="s">
        <v>941</v>
      </c>
      <c r="CG738" s="136" t="s">
        <v>948</v>
      </c>
      <c r="CH738" s="136" t="s">
        <v>948</v>
      </c>
      <c r="CI738" s="136" t="s">
        <v>941</v>
      </c>
      <c r="CJ738" s="136" t="s">
        <v>941</v>
      </c>
      <c r="CK738" s="136" t="s">
        <v>941</v>
      </c>
      <c r="CL738" s="136" t="s">
        <v>941</v>
      </c>
      <c r="CM738" s="136" t="s">
        <v>941</v>
      </c>
      <c r="CN738" s="136" t="s">
        <v>948</v>
      </c>
      <c r="CO738" s="136" t="s">
        <v>540</v>
      </c>
      <c r="CP738" s="136" t="s">
        <v>948</v>
      </c>
      <c r="CQ738" s="136" t="s">
        <v>941</v>
      </c>
      <c r="CR738" s="136" t="s">
        <v>941</v>
      </c>
      <c r="CS738" s="136" t="s">
        <v>941</v>
      </c>
      <c r="CT738" s="136" t="s">
        <v>941</v>
      </c>
      <c r="CU738" s="136" t="s">
        <v>941</v>
      </c>
      <c r="CV738" s="136" t="s">
        <v>941</v>
      </c>
      <c r="CW738" s="136" t="s">
        <v>941</v>
      </c>
      <c r="CX738" s="136" t="s">
        <v>941</v>
      </c>
      <c r="CY738" s="136" t="s">
        <v>941</v>
      </c>
      <c r="CZ738" s="136" t="s">
        <v>941</v>
      </c>
      <c r="DA738" s="136" t="s">
        <v>941</v>
      </c>
      <c r="DB738" s="136" t="s">
        <v>941</v>
      </c>
      <c r="DC738" s="136" t="s">
        <v>941</v>
      </c>
      <c r="DD738" s="136" t="s">
        <v>941</v>
      </c>
      <c r="DE738" s="136" t="s">
        <v>941</v>
      </c>
      <c r="DF738" s="136" t="s">
        <v>941</v>
      </c>
      <c r="DG738" s="136" t="s">
        <v>941</v>
      </c>
      <c r="DH738" s="136" t="s">
        <v>941</v>
      </c>
      <c r="DI738" s="136" t="s">
        <v>941</v>
      </c>
      <c r="DJ738" s="136" t="s">
        <v>1692</v>
      </c>
      <c r="DK738" s="137">
        <v>43137.685798611114</v>
      </c>
      <c r="DL738" s="136" t="s">
        <v>1692</v>
      </c>
      <c r="DM738" s="137">
        <v>43138.352905092594</v>
      </c>
      <c r="DN738" s="133">
        <v>42412.578877314816</v>
      </c>
      <c r="DO738" s="132" t="s">
        <v>1111</v>
      </c>
      <c r="DP738" s="133">
        <v>42412.578877314816</v>
      </c>
    </row>
    <row r="739" spans="1:120" ht="72.5" x14ac:dyDescent="0.35">
      <c r="A739" s="135">
        <v>742</v>
      </c>
      <c r="B739" s="136" t="s">
        <v>13815</v>
      </c>
      <c r="C739" s="135">
        <v>394</v>
      </c>
      <c r="D739" s="135" t="b">
        <v>1</v>
      </c>
      <c r="E739" s="136" t="s">
        <v>1196</v>
      </c>
      <c r="F739" s="136" t="s">
        <v>17250</v>
      </c>
      <c r="G739" s="136" t="s">
        <v>17251</v>
      </c>
      <c r="H739" s="136" t="s">
        <v>3163</v>
      </c>
      <c r="I739" s="136" t="s">
        <v>941</v>
      </c>
      <c r="J739" s="136" t="s">
        <v>17252</v>
      </c>
      <c r="K739" s="136" t="s">
        <v>941</v>
      </c>
      <c r="L739" s="136" t="s">
        <v>17253</v>
      </c>
      <c r="M739" s="136" t="s">
        <v>1238</v>
      </c>
      <c r="N739" s="136" t="s">
        <v>16748</v>
      </c>
      <c r="O739" s="136" t="s">
        <v>17254</v>
      </c>
      <c r="P739" s="136" t="s">
        <v>17255</v>
      </c>
      <c r="Q739" s="136" t="s">
        <v>17256</v>
      </c>
      <c r="R739" s="136" t="s">
        <v>948</v>
      </c>
      <c r="S739" s="136" t="s">
        <v>17257</v>
      </c>
      <c r="T739" s="136" t="s">
        <v>17258</v>
      </c>
      <c r="U739" s="136" t="s">
        <v>17259</v>
      </c>
      <c r="V739" s="136" t="s">
        <v>17260</v>
      </c>
      <c r="W739" s="136" t="s">
        <v>17261</v>
      </c>
      <c r="X739" s="136" t="s">
        <v>17262</v>
      </c>
      <c r="Y739" s="136" t="s">
        <v>17263</v>
      </c>
      <c r="Z739" s="136" t="s">
        <v>17264</v>
      </c>
      <c r="AA739" s="136" t="s">
        <v>17265</v>
      </c>
      <c r="AB739" s="136" t="s">
        <v>17266</v>
      </c>
      <c r="AC739" s="136" t="s">
        <v>17267</v>
      </c>
      <c r="AD739" s="136" t="s">
        <v>17268</v>
      </c>
      <c r="AE739" s="136" t="s">
        <v>17269</v>
      </c>
      <c r="AF739" s="136" t="s">
        <v>17270</v>
      </c>
      <c r="AG739" s="136" t="s">
        <v>3349</v>
      </c>
      <c r="AH739" s="136" t="s">
        <v>17271</v>
      </c>
      <c r="AI739" s="136" t="s">
        <v>948</v>
      </c>
      <c r="AJ739" s="136" t="s">
        <v>948</v>
      </c>
      <c r="AK739" s="136" t="s">
        <v>948</v>
      </c>
      <c r="AL739" s="136" t="s">
        <v>604</v>
      </c>
      <c r="AM739" s="136" t="s">
        <v>17271</v>
      </c>
      <c r="AN739" s="136" t="s">
        <v>941</v>
      </c>
      <c r="AO739" s="136" t="s">
        <v>941</v>
      </c>
      <c r="AP739" s="136" t="s">
        <v>941</v>
      </c>
      <c r="AQ739" s="136" t="s">
        <v>941</v>
      </c>
      <c r="AR739" s="136" t="s">
        <v>941</v>
      </c>
      <c r="AS739" s="136" t="s">
        <v>941</v>
      </c>
      <c r="AT739" s="136" t="s">
        <v>941</v>
      </c>
      <c r="AU739" s="136" t="s">
        <v>941</v>
      </c>
      <c r="AV739" s="136" t="s">
        <v>941</v>
      </c>
      <c r="AW739" s="136" t="s">
        <v>941</v>
      </c>
      <c r="AX739" s="136" t="s">
        <v>941</v>
      </c>
      <c r="AY739" s="136" t="s">
        <v>941</v>
      </c>
      <c r="AZ739" s="136" t="s">
        <v>941</v>
      </c>
      <c r="BA739" s="136" t="s">
        <v>941</v>
      </c>
      <c r="BB739" s="136" t="s">
        <v>941</v>
      </c>
      <c r="BC739" s="136" t="s">
        <v>941</v>
      </c>
      <c r="BD739" s="136" t="s">
        <v>941</v>
      </c>
      <c r="BE739" s="136" t="s">
        <v>941</v>
      </c>
      <c r="BF739" s="136" t="s">
        <v>941</v>
      </c>
      <c r="BG739" s="136" t="s">
        <v>941</v>
      </c>
      <c r="BH739" s="136" t="s">
        <v>941</v>
      </c>
      <c r="BI739" s="136" t="s">
        <v>941</v>
      </c>
      <c r="BJ739" s="136" t="s">
        <v>941</v>
      </c>
      <c r="BK739" s="136" t="s">
        <v>17272</v>
      </c>
      <c r="BL739" s="136" t="s">
        <v>941</v>
      </c>
      <c r="BM739" s="136" t="s">
        <v>941</v>
      </c>
      <c r="BN739" s="136" t="s">
        <v>941</v>
      </c>
      <c r="BO739" s="136" t="s">
        <v>974</v>
      </c>
      <c r="BP739" s="136" t="s">
        <v>941</v>
      </c>
      <c r="BQ739" s="136" t="s">
        <v>941</v>
      </c>
      <c r="BR739" s="136" t="s">
        <v>941</v>
      </c>
      <c r="BS739" s="136" t="s">
        <v>941</v>
      </c>
      <c r="BT739" s="136" t="s">
        <v>941</v>
      </c>
      <c r="BU739" s="136" t="s">
        <v>941</v>
      </c>
      <c r="BV739" s="136" t="s">
        <v>941</v>
      </c>
      <c r="BW739" s="136" t="s">
        <v>941</v>
      </c>
      <c r="BX739" s="136" t="s">
        <v>941</v>
      </c>
      <c r="BY739" s="136" t="s">
        <v>941</v>
      </c>
      <c r="BZ739" s="136" t="s">
        <v>941</v>
      </c>
      <c r="CA739" s="136" t="s">
        <v>941</v>
      </c>
      <c r="CB739" s="136" t="s">
        <v>8120</v>
      </c>
      <c r="CC739" s="136" t="s">
        <v>948</v>
      </c>
      <c r="CD739" s="136" t="s">
        <v>941</v>
      </c>
      <c r="CE739" s="136" t="s">
        <v>948</v>
      </c>
      <c r="CF739" s="136" t="s">
        <v>941</v>
      </c>
      <c r="CG739" s="136" t="s">
        <v>948</v>
      </c>
      <c r="CH739" s="136" t="s">
        <v>948</v>
      </c>
      <c r="CI739" s="136" t="s">
        <v>941</v>
      </c>
      <c r="CJ739" s="136" t="s">
        <v>941</v>
      </c>
      <c r="CK739" s="136" t="s">
        <v>941</v>
      </c>
      <c r="CL739" s="136" t="s">
        <v>941</v>
      </c>
      <c r="CM739" s="136" t="s">
        <v>941</v>
      </c>
      <c r="CN739" s="136" t="s">
        <v>948</v>
      </c>
      <c r="CO739" s="136" t="s">
        <v>540</v>
      </c>
      <c r="CP739" s="136" t="s">
        <v>948</v>
      </c>
      <c r="CQ739" s="136" t="s">
        <v>941</v>
      </c>
      <c r="CR739" s="136" t="s">
        <v>941</v>
      </c>
      <c r="CS739" s="136" t="s">
        <v>941</v>
      </c>
      <c r="CT739" s="136" t="s">
        <v>941</v>
      </c>
      <c r="CU739" s="136" t="s">
        <v>941</v>
      </c>
      <c r="CV739" s="136" t="s">
        <v>941</v>
      </c>
      <c r="CW739" s="136" t="s">
        <v>941</v>
      </c>
      <c r="CX739" s="136" t="s">
        <v>941</v>
      </c>
      <c r="CY739" s="136" t="s">
        <v>941</v>
      </c>
      <c r="CZ739" s="136" t="s">
        <v>941</v>
      </c>
      <c r="DA739" s="136" t="s">
        <v>941</v>
      </c>
      <c r="DB739" s="136" t="s">
        <v>941</v>
      </c>
      <c r="DC739" s="136" t="s">
        <v>941</v>
      </c>
      <c r="DD739" s="136" t="s">
        <v>941</v>
      </c>
      <c r="DE739" s="136" t="s">
        <v>941</v>
      </c>
      <c r="DF739" s="136" t="s">
        <v>941</v>
      </c>
      <c r="DG739" s="136" t="s">
        <v>941</v>
      </c>
      <c r="DH739" s="136" t="s">
        <v>941</v>
      </c>
      <c r="DI739" s="136" t="s">
        <v>941</v>
      </c>
      <c r="DJ739" s="136" t="s">
        <v>1692</v>
      </c>
      <c r="DK739" s="137">
        <v>43138.375671296293</v>
      </c>
      <c r="DL739" s="136" t="s">
        <v>1692</v>
      </c>
      <c r="DM739" s="137">
        <v>43138.399664351855</v>
      </c>
      <c r="DN739" s="133">
        <v>42412.578900462962</v>
      </c>
      <c r="DO739" s="132" t="s">
        <v>1111</v>
      </c>
      <c r="DP739" s="133">
        <v>42412.578900462962</v>
      </c>
    </row>
    <row r="740" spans="1:120" ht="58" x14ac:dyDescent="0.35">
      <c r="A740" s="135">
        <v>743</v>
      </c>
      <c r="B740" s="136" t="s">
        <v>13815</v>
      </c>
      <c r="C740" s="135">
        <v>428</v>
      </c>
      <c r="D740" s="135" t="b">
        <v>1</v>
      </c>
      <c r="E740" s="136" t="s">
        <v>941</v>
      </c>
      <c r="F740" s="136" t="s">
        <v>4223</v>
      </c>
      <c r="G740" s="136" t="s">
        <v>981</v>
      </c>
      <c r="H740" s="136" t="s">
        <v>2496</v>
      </c>
      <c r="I740" s="136" t="s">
        <v>14675</v>
      </c>
      <c r="J740" s="136" t="s">
        <v>8959</v>
      </c>
      <c r="K740" s="136" t="s">
        <v>941</v>
      </c>
      <c r="L740" s="136" t="s">
        <v>8843</v>
      </c>
      <c r="M740" s="136" t="s">
        <v>3011</v>
      </c>
      <c r="N740" s="136" t="s">
        <v>8844</v>
      </c>
      <c r="O740" s="136" t="s">
        <v>17273</v>
      </c>
      <c r="P740" s="136" t="s">
        <v>17274</v>
      </c>
      <c r="Q740" s="136" t="s">
        <v>948</v>
      </c>
      <c r="R740" s="136" t="s">
        <v>17275</v>
      </c>
      <c r="S740" s="136" t="s">
        <v>17276</v>
      </c>
      <c r="T740" s="136" t="s">
        <v>17277</v>
      </c>
      <c r="U740" s="136" t="s">
        <v>17278</v>
      </c>
      <c r="V740" s="136" t="s">
        <v>17279</v>
      </c>
      <c r="W740" s="136" t="s">
        <v>17280</v>
      </c>
      <c r="X740" s="136" t="s">
        <v>17281</v>
      </c>
      <c r="Y740" s="136" t="s">
        <v>17282</v>
      </c>
      <c r="Z740" s="136" t="s">
        <v>17283</v>
      </c>
      <c r="AA740" s="136" t="s">
        <v>2908</v>
      </c>
      <c r="AB740" s="136" t="s">
        <v>17284</v>
      </c>
      <c r="AC740" s="136" t="s">
        <v>948</v>
      </c>
      <c r="AD740" s="136" t="s">
        <v>17284</v>
      </c>
      <c r="AE740" s="136" t="s">
        <v>17285</v>
      </c>
      <c r="AF740" s="136" t="s">
        <v>17286</v>
      </c>
      <c r="AG740" s="136" t="s">
        <v>1833</v>
      </c>
      <c r="AH740" s="136" t="s">
        <v>17287</v>
      </c>
      <c r="AI740" s="136" t="s">
        <v>948</v>
      </c>
      <c r="AJ740" s="136" t="s">
        <v>1407</v>
      </c>
      <c r="AK740" s="136" t="s">
        <v>948</v>
      </c>
      <c r="AL740" s="136" t="s">
        <v>941</v>
      </c>
      <c r="AM740" s="136" t="s">
        <v>17288</v>
      </c>
      <c r="AN740" s="136" t="s">
        <v>941</v>
      </c>
      <c r="AO740" s="136" t="s">
        <v>941</v>
      </c>
      <c r="AP740" s="136" t="s">
        <v>941</v>
      </c>
      <c r="AQ740" s="136" t="s">
        <v>941</v>
      </c>
      <c r="AR740" s="136" t="s">
        <v>941</v>
      </c>
      <c r="AS740" s="136" t="s">
        <v>941</v>
      </c>
      <c r="AT740" s="136" t="s">
        <v>941</v>
      </c>
      <c r="AU740" s="136" t="s">
        <v>941</v>
      </c>
      <c r="AV740" s="136" t="s">
        <v>941</v>
      </c>
      <c r="AW740" s="136" t="s">
        <v>941</v>
      </c>
      <c r="AX740" s="136" t="s">
        <v>941</v>
      </c>
      <c r="AY740" s="136" t="s">
        <v>941</v>
      </c>
      <c r="AZ740" s="136" t="s">
        <v>941</v>
      </c>
      <c r="BA740" s="136" t="s">
        <v>941</v>
      </c>
      <c r="BB740" s="136" t="s">
        <v>941</v>
      </c>
      <c r="BC740" s="136" t="s">
        <v>941</v>
      </c>
      <c r="BD740" s="136" t="s">
        <v>941</v>
      </c>
      <c r="BE740" s="136" t="s">
        <v>941</v>
      </c>
      <c r="BF740" s="136" t="s">
        <v>941</v>
      </c>
      <c r="BG740" s="136" t="s">
        <v>941</v>
      </c>
      <c r="BH740" s="136" t="s">
        <v>941</v>
      </c>
      <c r="BI740" s="136" t="s">
        <v>941</v>
      </c>
      <c r="BJ740" s="136" t="s">
        <v>941</v>
      </c>
      <c r="BK740" s="136" t="s">
        <v>941</v>
      </c>
      <c r="BL740" s="136" t="s">
        <v>941</v>
      </c>
      <c r="BM740" s="136" t="s">
        <v>941</v>
      </c>
      <c r="BN740" s="136" t="s">
        <v>941</v>
      </c>
      <c r="BO740" s="136" t="s">
        <v>941</v>
      </c>
      <c r="BP740" s="136" t="s">
        <v>941</v>
      </c>
      <c r="BQ740" s="136" t="s">
        <v>941</v>
      </c>
      <c r="BR740" s="136" t="s">
        <v>941</v>
      </c>
      <c r="BS740" s="136" t="s">
        <v>941</v>
      </c>
      <c r="BT740" s="136" t="s">
        <v>941</v>
      </c>
      <c r="BU740" s="136" t="s">
        <v>941</v>
      </c>
      <c r="BV740" s="136" t="s">
        <v>941</v>
      </c>
      <c r="BW740" s="136" t="s">
        <v>941</v>
      </c>
      <c r="BX740" s="136" t="s">
        <v>941</v>
      </c>
      <c r="BY740" s="136" t="s">
        <v>941</v>
      </c>
      <c r="BZ740" s="136" t="s">
        <v>941</v>
      </c>
      <c r="CA740" s="136" t="s">
        <v>941</v>
      </c>
      <c r="CB740" s="136" t="s">
        <v>948</v>
      </c>
      <c r="CC740" s="136" t="s">
        <v>948</v>
      </c>
      <c r="CD740" s="136" t="s">
        <v>941</v>
      </c>
      <c r="CE740" s="136" t="s">
        <v>948</v>
      </c>
      <c r="CF740" s="136" t="s">
        <v>941</v>
      </c>
      <c r="CG740" s="136" t="s">
        <v>948</v>
      </c>
      <c r="CH740" s="136" t="s">
        <v>948</v>
      </c>
      <c r="CI740" s="136" t="s">
        <v>941</v>
      </c>
      <c r="CJ740" s="136" t="s">
        <v>941</v>
      </c>
      <c r="CK740" s="136" t="s">
        <v>941</v>
      </c>
      <c r="CL740" s="136" t="s">
        <v>941</v>
      </c>
      <c r="CM740" s="136" t="s">
        <v>941</v>
      </c>
      <c r="CN740" s="136" t="s">
        <v>948</v>
      </c>
      <c r="CO740" s="136" t="s">
        <v>540</v>
      </c>
      <c r="CP740" s="136" t="s">
        <v>948</v>
      </c>
      <c r="CQ740" s="136" t="s">
        <v>941</v>
      </c>
      <c r="CR740" s="136" t="s">
        <v>941</v>
      </c>
      <c r="CS740" s="136" t="s">
        <v>941</v>
      </c>
      <c r="CT740" s="136" t="s">
        <v>941</v>
      </c>
      <c r="CU740" s="136" t="s">
        <v>941</v>
      </c>
      <c r="CV740" s="136" t="s">
        <v>941</v>
      </c>
      <c r="CW740" s="136" t="s">
        <v>941</v>
      </c>
      <c r="CX740" s="136" t="s">
        <v>941</v>
      </c>
      <c r="CY740" s="136" t="s">
        <v>941</v>
      </c>
      <c r="CZ740" s="136" t="s">
        <v>941</v>
      </c>
      <c r="DA740" s="136" t="s">
        <v>941</v>
      </c>
      <c r="DB740" s="136" t="s">
        <v>941</v>
      </c>
      <c r="DC740" s="136" t="s">
        <v>941</v>
      </c>
      <c r="DD740" s="136" t="s">
        <v>941</v>
      </c>
      <c r="DE740" s="136" t="s">
        <v>941</v>
      </c>
      <c r="DF740" s="136" t="s">
        <v>941</v>
      </c>
      <c r="DG740" s="136" t="s">
        <v>941</v>
      </c>
      <c r="DH740" s="136" t="s">
        <v>941</v>
      </c>
      <c r="DI740" s="136" t="s">
        <v>941</v>
      </c>
      <c r="DJ740" s="136" t="s">
        <v>1692</v>
      </c>
      <c r="DK740" s="137">
        <v>43138.380706018521</v>
      </c>
      <c r="DL740" s="136" t="s">
        <v>1692</v>
      </c>
      <c r="DM740" s="137">
        <v>43138.380706018521</v>
      </c>
      <c r="DN740" s="133">
        <v>42412.578923611109</v>
      </c>
      <c r="DO740" s="132" t="s">
        <v>1111</v>
      </c>
      <c r="DP740" s="133">
        <v>42412.578923611109</v>
      </c>
    </row>
    <row r="741" spans="1:120" ht="58" x14ac:dyDescent="0.35">
      <c r="A741" s="135">
        <v>744</v>
      </c>
      <c r="B741" s="136" t="s">
        <v>13815</v>
      </c>
      <c r="C741" s="135">
        <v>88</v>
      </c>
      <c r="D741" s="135" t="b">
        <v>1</v>
      </c>
      <c r="E741" s="136" t="s">
        <v>941</v>
      </c>
      <c r="F741" s="136" t="s">
        <v>1444</v>
      </c>
      <c r="G741" s="136" t="s">
        <v>1005</v>
      </c>
      <c r="H741" s="136" t="s">
        <v>1445</v>
      </c>
      <c r="I741" s="136" t="s">
        <v>15939</v>
      </c>
      <c r="J741" s="136" t="s">
        <v>1444</v>
      </c>
      <c r="K741" s="136" t="s">
        <v>941</v>
      </c>
      <c r="L741" s="136" t="s">
        <v>1445</v>
      </c>
      <c r="M741" s="136" t="s">
        <v>1446</v>
      </c>
      <c r="N741" s="136" t="s">
        <v>1447</v>
      </c>
      <c r="O741" s="136" t="s">
        <v>17289</v>
      </c>
      <c r="P741" s="136" t="s">
        <v>948</v>
      </c>
      <c r="Q741" s="136" t="s">
        <v>948</v>
      </c>
      <c r="R741" s="136" t="s">
        <v>948</v>
      </c>
      <c r="S741" s="136" t="s">
        <v>17289</v>
      </c>
      <c r="T741" s="136" t="s">
        <v>17290</v>
      </c>
      <c r="U741" s="136" t="s">
        <v>17291</v>
      </c>
      <c r="V741" s="136" t="s">
        <v>948</v>
      </c>
      <c r="W741" s="136" t="s">
        <v>948</v>
      </c>
      <c r="X741" s="136" t="s">
        <v>948</v>
      </c>
      <c r="Y741" s="136" t="s">
        <v>17292</v>
      </c>
      <c r="Z741" s="136" t="s">
        <v>17293</v>
      </c>
      <c r="AA741" s="136" t="s">
        <v>17294</v>
      </c>
      <c r="AB741" s="136" t="s">
        <v>17295</v>
      </c>
      <c r="AC741" s="136" t="s">
        <v>17296</v>
      </c>
      <c r="AD741" s="136" t="s">
        <v>17297</v>
      </c>
      <c r="AE741" s="136" t="s">
        <v>17298</v>
      </c>
      <c r="AF741" s="136" t="s">
        <v>17299</v>
      </c>
      <c r="AG741" s="136" t="s">
        <v>1742</v>
      </c>
      <c r="AH741" s="136" t="s">
        <v>17300</v>
      </c>
      <c r="AI741" s="136" t="s">
        <v>17301</v>
      </c>
      <c r="AJ741" s="136" t="s">
        <v>948</v>
      </c>
      <c r="AK741" s="136" t="s">
        <v>948</v>
      </c>
      <c r="AL741" s="136" t="s">
        <v>941</v>
      </c>
      <c r="AM741" s="136" t="s">
        <v>17302</v>
      </c>
      <c r="AN741" s="136" t="s">
        <v>941</v>
      </c>
      <c r="AO741" s="136" t="s">
        <v>941</v>
      </c>
      <c r="AP741" s="136" t="s">
        <v>941</v>
      </c>
      <c r="AQ741" s="136" t="s">
        <v>941</v>
      </c>
      <c r="AR741" s="136" t="s">
        <v>941</v>
      </c>
      <c r="AS741" s="136" t="s">
        <v>941</v>
      </c>
      <c r="AT741" s="136" t="s">
        <v>941</v>
      </c>
      <c r="AU741" s="136" t="s">
        <v>941</v>
      </c>
      <c r="AV741" s="136" t="s">
        <v>941</v>
      </c>
      <c r="AW741" s="136" t="s">
        <v>941</v>
      </c>
      <c r="AX741" s="136" t="s">
        <v>941</v>
      </c>
      <c r="AY741" s="136" t="s">
        <v>941</v>
      </c>
      <c r="AZ741" s="136" t="s">
        <v>941</v>
      </c>
      <c r="BA741" s="136" t="s">
        <v>941</v>
      </c>
      <c r="BB741" s="136" t="s">
        <v>941</v>
      </c>
      <c r="BC741" s="136" t="s">
        <v>941</v>
      </c>
      <c r="BD741" s="136" t="s">
        <v>941</v>
      </c>
      <c r="BE741" s="136" t="s">
        <v>941</v>
      </c>
      <c r="BF741" s="136" t="s">
        <v>941</v>
      </c>
      <c r="BG741" s="136" t="s">
        <v>941</v>
      </c>
      <c r="BH741" s="136" t="s">
        <v>941</v>
      </c>
      <c r="BI741" s="136" t="s">
        <v>941</v>
      </c>
      <c r="BJ741" s="136" t="s">
        <v>941</v>
      </c>
      <c r="BK741" s="136" t="s">
        <v>941</v>
      </c>
      <c r="BL741" s="136" t="s">
        <v>941</v>
      </c>
      <c r="BM741" s="136" t="s">
        <v>941</v>
      </c>
      <c r="BN741" s="136" t="s">
        <v>941</v>
      </c>
      <c r="BO741" s="136" t="s">
        <v>941</v>
      </c>
      <c r="BP741" s="136" t="s">
        <v>941</v>
      </c>
      <c r="BQ741" s="136" t="s">
        <v>941</v>
      </c>
      <c r="BR741" s="136" t="s">
        <v>941</v>
      </c>
      <c r="BS741" s="136" t="s">
        <v>941</v>
      </c>
      <c r="BT741" s="136" t="s">
        <v>941</v>
      </c>
      <c r="BU741" s="136" t="s">
        <v>941</v>
      </c>
      <c r="BV741" s="136" t="s">
        <v>941</v>
      </c>
      <c r="BW741" s="136" t="s">
        <v>941</v>
      </c>
      <c r="BX741" s="136" t="s">
        <v>941</v>
      </c>
      <c r="BY741" s="136" t="s">
        <v>941</v>
      </c>
      <c r="BZ741" s="136" t="s">
        <v>941</v>
      </c>
      <c r="CA741" s="136" t="s">
        <v>941</v>
      </c>
      <c r="CB741" s="136" t="s">
        <v>948</v>
      </c>
      <c r="CC741" s="136" t="s">
        <v>948</v>
      </c>
      <c r="CD741" s="136" t="s">
        <v>941</v>
      </c>
      <c r="CE741" s="136" t="s">
        <v>948</v>
      </c>
      <c r="CF741" s="136" t="s">
        <v>941</v>
      </c>
      <c r="CG741" s="136" t="s">
        <v>948</v>
      </c>
      <c r="CH741" s="136" t="s">
        <v>948</v>
      </c>
      <c r="CI741" s="136" t="s">
        <v>941</v>
      </c>
      <c r="CJ741" s="136" t="s">
        <v>941</v>
      </c>
      <c r="CK741" s="136" t="s">
        <v>941</v>
      </c>
      <c r="CL741" s="136" t="s">
        <v>941</v>
      </c>
      <c r="CM741" s="136" t="s">
        <v>941</v>
      </c>
      <c r="CN741" s="136" t="s">
        <v>948</v>
      </c>
      <c r="CO741" s="136" t="s">
        <v>540</v>
      </c>
      <c r="CP741" s="136" t="s">
        <v>948</v>
      </c>
      <c r="CQ741" s="136" t="s">
        <v>941</v>
      </c>
      <c r="CR741" s="136" t="s">
        <v>941</v>
      </c>
      <c r="CS741" s="136" t="s">
        <v>941</v>
      </c>
      <c r="CT741" s="136" t="s">
        <v>941</v>
      </c>
      <c r="CU741" s="136" t="s">
        <v>941</v>
      </c>
      <c r="CV741" s="136" t="s">
        <v>941</v>
      </c>
      <c r="CW741" s="136" t="s">
        <v>941</v>
      </c>
      <c r="CX741" s="136" t="s">
        <v>941</v>
      </c>
      <c r="CY741" s="136" t="s">
        <v>941</v>
      </c>
      <c r="CZ741" s="136" t="s">
        <v>941</v>
      </c>
      <c r="DA741" s="136" t="s">
        <v>941</v>
      </c>
      <c r="DB741" s="136" t="s">
        <v>941</v>
      </c>
      <c r="DC741" s="136" t="s">
        <v>941</v>
      </c>
      <c r="DD741" s="136" t="s">
        <v>941</v>
      </c>
      <c r="DE741" s="136" t="s">
        <v>941</v>
      </c>
      <c r="DF741" s="136" t="s">
        <v>941</v>
      </c>
      <c r="DG741" s="136" t="s">
        <v>941</v>
      </c>
      <c r="DH741" s="136" t="s">
        <v>941</v>
      </c>
      <c r="DI741" s="136" t="s">
        <v>941</v>
      </c>
      <c r="DJ741" s="136" t="s">
        <v>1353</v>
      </c>
      <c r="DK741" s="137">
        <v>43138.402118055557</v>
      </c>
      <c r="DL741" s="136" t="s">
        <v>1692</v>
      </c>
      <c r="DM741" s="137">
        <v>43187.693611111114</v>
      </c>
      <c r="DN741" s="133">
        <v>42412.578935185185</v>
      </c>
      <c r="DO741" s="132" t="s">
        <v>1111</v>
      </c>
      <c r="DP741" s="133">
        <v>42412.578935185185</v>
      </c>
    </row>
    <row r="742" spans="1:120" ht="43.5" x14ac:dyDescent="0.35">
      <c r="A742" s="135">
        <v>745</v>
      </c>
      <c r="B742" s="136" t="s">
        <v>13815</v>
      </c>
      <c r="C742" s="135">
        <v>462</v>
      </c>
      <c r="D742" s="135" t="b">
        <v>1</v>
      </c>
      <c r="E742" s="136" t="s">
        <v>941</v>
      </c>
      <c r="F742" s="136" t="s">
        <v>1977</v>
      </c>
      <c r="G742" s="136" t="s">
        <v>1096</v>
      </c>
      <c r="H742" s="136" t="s">
        <v>1978</v>
      </c>
      <c r="I742" s="136" t="s">
        <v>15939</v>
      </c>
      <c r="J742" s="136" t="s">
        <v>1979</v>
      </c>
      <c r="K742" s="136" t="s">
        <v>941</v>
      </c>
      <c r="L742" s="136" t="s">
        <v>1978</v>
      </c>
      <c r="M742" s="136" t="s">
        <v>1980</v>
      </c>
      <c r="N742" s="136" t="s">
        <v>3819</v>
      </c>
      <c r="O742" s="136" t="s">
        <v>17303</v>
      </c>
      <c r="P742" s="136" t="s">
        <v>5887</v>
      </c>
      <c r="Q742" s="136" t="s">
        <v>5888</v>
      </c>
      <c r="R742" s="136" t="s">
        <v>948</v>
      </c>
      <c r="S742" s="136" t="s">
        <v>17304</v>
      </c>
      <c r="T742" s="136" t="s">
        <v>17305</v>
      </c>
      <c r="U742" s="136" t="s">
        <v>17306</v>
      </c>
      <c r="V742" s="136" t="s">
        <v>17307</v>
      </c>
      <c r="W742" s="136" t="s">
        <v>5893</v>
      </c>
      <c r="X742" s="136" t="s">
        <v>17308</v>
      </c>
      <c r="Y742" s="136" t="s">
        <v>17309</v>
      </c>
      <c r="Z742" s="136" t="s">
        <v>17310</v>
      </c>
      <c r="AA742" s="136" t="s">
        <v>17311</v>
      </c>
      <c r="AB742" s="136" t="s">
        <v>17312</v>
      </c>
      <c r="AC742" s="136" t="s">
        <v>948</v>
      </c>
      <c r="AD742" s="136" t="s">
        <v>17312</v>
      </c>
      <c r="AE742" s="136" t="s">
        <v>17313</v>
      </c>
      <c r="AF742" s="136" t="s">
        <v>17314</v>
      </c>
      <c r="AG742" s="136" t="s">
        <v>1277</v>
      </c>
      <c r="AH742" s="136" t="s">
        <v>17315</v>
      </c>
      <c r="AI742" s="136" t="s">
        <v>3217</v>
      </c>
      <c r="AJ742" s="136" t="s">
        <v>975</v>
      </c>
      <c r="AK742" s="136" t="s">
        <v>948</v>
      </c>
      <c r="AL742" s="136" t="s">
        <v>604</v>
      </c>
      <c r="AM742" s="136" t="s">
        <v>17316</v>
      </c>
      <c r="AN742" s="136" t="s">
        <v>941</v>
      </c>
      <c r="AO742" s="136" t="s">
        <v>941</v>
      </c>
      <c r="AP742" s="136" t="s">
        <v>941</v>
      </c>
      <c r="AQ742" s="136" t="s">
        <v>941</v>
      </c>
      <c r="AR742" s="136" t="s">
        <v>941</v>
      </c>
      <c r="AS742" s="136" t="s">
        <v>941</v>
      </c>
      <c r="AT742" s="136" t="s">
        <v>941</v>
      </c>
      <c r="AU742" s="136" t="s">
        <v>941</v>
      </c>
      <c r="AV742" s="136" t="s">
        <v>941</v>
      </c>
      <c r="AW742" s="136" t="s">
        <v>941</v>
      </c>
      <c r="AX742" s="136" t="s">
        <v>941</v>
      </c>
      <c r="AY742" s="136" t="s">
        <v>941</v>
      </c>
      <c r="AZ742" s="136" t="s">
        <v>941</v>
      </c>
      <c r="BA742" s="136" t="s">
        <v>941</v>
      </c>
      <c r="BB742" s="136" t="s">
        <v>941</v>
      </c>
      <c r="BC742" s="136" t="s">
        <v>941</v>
      </c>
      <c r="BD742" s="136" t="s">
        <v>941</v>
      </c>
      <c r="BE742" s="136" t="s">
        <v>941</v>
      </c>
      <c r="BF742" s="136" t="s">
        <v>941</v>
      </c>
      <c r="BG742" s="136" t="s">
        <v>941</v>
      </c>
      <c r="BH742" s="136" t="s">
        <v>941</v>
      </c>
      <c r="BI742" s="136" t="s">
        <v>941</v>
      </c>
      <c r="BJ742" s="136" t="s">
        <v>941</v>
      </c>
      <c r="BK742" s="136" t="s">
        <v>941</v>
      </c>
      <c r="BL742" s="136" t="s">
        <v>941</v>
      </c>
      <c r="BM742" s="136" t="s">
        <v>941</v>
      </c>
      <c r="BN742" s="136" t="s">
        <v>941</v>
      </c>
      <c r="BO742" s="136" t="s">
        <v>941</v>
      </c>
      <c r="BP742" s="136" t="s">
        <v>941</v>
      </c>
      <c r="BQ742" s="136" t="s">
        <v>941</v>
      </c>
      <c r="BR742" s="136" t="s">
        <v>941</v>
      </c>
      <c r="BS742" s="136" t="s">
        <v>941</v>
      </c>
      <c r="BT742" s="136" t="s">
        <v>941</v>
      </c>
      <c r="BU742" s="136" t="s">
        <v>941</v>
      </c>
      <c r="BV742" s="136" t="s">
        <v>941</v>
      </c>
      <c r="BW742" s="136" t="s">
        <v>941</v>
      </c>
      <c r="BX742" s="136" t="s">
        <v>941</v>
      </c>
      <c r="BY742" s="136" t="s">
        <v>941</v>
      </c>
      <c r="BZ742" s="136" t="s">
        <v>941</v>
      </c>
      <c r="CA742" s="136" t="s">
        <v>941</v>
      </c>
      <c r="CB742" s="136" t="s">
        <v>948</v>
      </c>
      <c r="CC742" s="136" t="s">
        <v>948</v>
      </c>
      <c r="CD742" s="136" t="s">
        <v>941</v>
      </c>
      <c r="CE742" s="136" t="s">
        <v>948</v>
      </c>
      <c r="CF742" s="136" t="s">
        <v>941</v>
      </c>
      <c r="CG742" s="136" t="s">
        <v>948</v>
      </c>
      <c r="CH742" s="136" t="s">
        <v>948</v>
      </c>
      <c r="CI742" s="136" t="s">
        <v>941</v>
      </c>
      <c r="CJ742" s="136" t="s">
        <v>941</v>
      </c>
      <c r="CK742" s="136" t="s">
        <v>941</v>
      </c>
      <c r="CL742" s="136" t="s">
        <v>941</v>
      </c>
      <c r="CM742" s="136" t="s">
        <v>941</v>
      </c>
      <c r="CN742" s="136" t="s">
        <v>948</v>
      </c>
      <c r="CO742" s="136" t="s">
        <v>540</v>
      </c>
      <c r="CP742" s="136" t="s">
        <v>948</v>
      </c>
      <c r="CQ742" s="136" t="s">
        <v>941</v>
      </c>
      <c r="CR742" s="136" t="s">
        <v>941</v>
      </c>
      <c r="CS742" s="136" t="s">
        <v>941</v>
      </c>
      <c r="CT742" s="136" t="s">
        <v>941</v>
      </c>
      <c r="CU742" s="136" t="s">
        <v>941</v>
      </c>
      <c r="CV742" s="136" t="s">
        <v>941</v>
      </c>
      <c r="CW742" s="136" t="s">
        <v>941</v>
      </c>
      <c r="CX742" s="136" t="s">
        <v>941</v>
      </c>
      <c r="CY742" s="136" t="s">
        <v>941</v>
      </c>
      <c r="CZ742" s="136" t="s">
        <v>941</v>
      </c>
      <c r="DA742" s="136" t="s">
        <v>941</v>
      </c>
      <c r="DB742" s="136" t="s">
        <v>941</v>
      </c>
      <c r="DC742" s="136" t="s">
        <v>941</v>
      </c>
      <c r="DD742" s="136" t="s">
        <v>941</v>
      </c>
      <c r="DE742" s="136" t="s">
        <v>941</v>
      </c>
      <c r="DF742" s="136" t="s">
        <v>941</v>
      </c>
      <c r="DG742" s="136" t="s">
        <v>941</v>
      </c>
      <c r="DH742" s="136" t="s">
        <v>941</v>
      </c>
      <c r="DI742" s="136" t="s">
        <v>941</v>
      </c>
      <c r="DJ742" s="136" t="s">
        <v>1353</v>
      </c>
      <c r="DK742" s="137">
        <v>43138.407337962963</v>
      </c>
      <c r="DL742" s="136" t="s">
        <v>1353</v>
      </c>
      <c r="DM742" s="137">
        <v>43138.407337962963</v>
      </c>
      <c r="DN742" s="133">
        <v>42412.578946759262</v>
      </c>
      <c r="DO742" s="132" t="s">
        <v>1111</v>
      </c>
      <c r="DP742" s="133">
        <v>42412.578946759262</v>
      </c>
    </row>
    <row r="743" spans="1:120" ht="72.5" x14ac:dyDescent="0.35">
      <c r="A743" s="135">
        <v>746</v>
      </c>
      <c r="B743" s="136" t="s">
        <v>13815</v>
      </c>
      <c r="C743" s="135">
        <v>179</v>
      </c>
      <c r="D743" s="135" t="b">
        <v>1</v>
      </c>
      <c r="E743" s="136" t="s">
        <v>941</v>
      </c>
      <c r="F743" s="136" t="s">
        <v>11296</v>
      </c>
      <c r="G743" s="136" t="s">
        <v>17317</v>
      </c>
      <c r="H743" s="136" t="s">
        <v>17318</v>
      </c>
      <c r="I743" s="136" t="s">
        <v>17319</v>
      </c>
      <c r="J743" s="136" t="s">
        <v>11296</v>
      </c>
      <c r="K743" s="136" t="s">
        <v>941</v>
      </c>
      <c r="L743" s="136" t="s">
        <v>17318</v>
      </c>
      <c r="M743" s="136" t="s">
        <v>941</v>
      </c>
      <c r="N743" s="136" t="s">
        <v>17320</v>
      </c>
      <c r="O743" s="136" t="s">
        <v>17321</v>
      </c>
      <c r="P743" s="136" t="s">
        <v>17322</v>
      </c>
      <c r="Q743" s="136" t="s">
        <v>17323</v>
      </c>
      <c r="R743" s="136" t="s">
        <v>17324</v>
      </c>
      <c r="S743" s="136" t="s">
        <v>17325</v>
      </c>
      <c r="T743" s="136" t="s">
        <v>17326</v>
      </c>
      <c r="U743" s="136" t="s">
        <v>17327</v>
      </c>
      <c r="V743" s="136" t="s">
        <v>17328</v>
      </c>
      <c r="W743" s="136" t="s">
        <v>17329</v>
      </c>
      <c r="X743" s="136" t="s">
        <v>17330</v>
      </c>
      <c r="Y743" s="136" t="s">
        <v>17331</v>
      </c>
      <c r="Z743" s="136" t="s">
        <v>17332</v>
      </c>
      <c r="AA743" s="136" t="s">
        <v>948</v>
      </c>
      <c r="AB743" s="136" t="s">
        <v>17333</v>
      </c>
      <c r="AC743" s="136" t="s">
        <v>17334</v>
      </c>
      <c r="AD743" s="136" t="s">
        <v>17335</v>
      </c>
      <c r="AE743" s="136" t="s">
        <v>17336</v>
      </c>
      <c r="AF743" s="136" t="s">
        <v>17337</v>
      </c>
      <c r="AG743" s="136" t="s">
        <v>2230</v>
      </c>
      <c r="AH743" s="136" t="s">
        <v>17338</v>
      </c>
      <c r="AI743" s="136" t="s">
        <v>17339</v>
      </c>
      <c r="AJ743" s="136" t="s">
        <v>17340</v>
      </c>
      <c r="AK743" s="136" t="s">
        <v>17341</v>
      </c>
      <c r="AL743" s="136" t="s">
        <v>941</v>
      </c>
      <c r="AM743" s="136" t="s">
        <v>17342</v>
      </c>
      <c r="AN743" s="136" t="s">
        <v>941</v>
      </c>
      <c r="AO743" s="136" t="s">
        <v>941</v>
      </c>
      <c r="AP743" s="136" t="s">
        <v>941</v>
      </c>
      <c r="AQ743" s="136" t="s">
        <v>941</v>
      </c>
      <c r="AR743" s="136" t="s">
        <v>941</v>
      </c>
      <c r="AS743" s="136" t="s">
        <v>941</v>
      </c>
      <c r="AT743" s="136" t="s">
        <v>941</v>
      </c>
      <c r="AU743" s="136" t="s">
        <v>941</v>
      </c>
      <c r="AV743" s="136" t="s">
        <v>941</v>
      </c>
      <c r="AW743" s="136" t="s">
        <v>941</v>
      </c>
      <c r="AX743" s="136" t="s">
        <v>941</v>
      </c>
      <c r="AY743" s="136" t="s">
        <v>941</v>
      </c>
      <c r="AZ743" s="136" t="s">
        <v>941</v>
      </c>
      <c r="BA743" s="136" t="s">
        <v>941</v>
      </c>
      <c r="BB743" s="136" t="s">
        <v>941</v>
      </c>
      <c r="BC743" s="136" t="s">
        <v>941</v>
      </c>
      <c r="BD743" s="136" t="s">
        <v>941</v>
      </c>
      <c r="BE743" s="136" t="s">
        <v>941</v>
      </c>
      <c r="BF743" s="136" t="s">
        <v>941</v>
      </c>
      <c r="BG743" s="136" t="s">
        <v>941</v>
      </c>
      <c r="BH743" s="136" t="s">
        <v>941</v>
      </c>
      <c r="BI743" s="136" t="s">
        <v>941</v>
      </c>
      <c r="BJ743" s="136" t="s">
        <v>941</v>
      </c>
      <c r="BK743" s="136" t="s">
        <v>3641</v>
      </c>
      <c r="BL743" s="136" t="s">
        <v>941</v>
      </c>
      <c r="BM743" s="136" t="s">
        <v>941</v>
      </c>
      <c r="BN743" s="136" t="s">
        <v>941</v>
      </c>
      <c r="BO743" s="136" t="s">
        <v>941</v>
      </c>
      <c r="BP743" s="136" t="s">
        <v>941</v>
      </c>
      <c r="BQ743" s="136" t="s">
        <v>941</v>
      </c>
      <c r="BR743" s="136" t="s">
        <v>941</v>
      </c>
      <c r="BS743" s="136" t="s">
        <v>941</v>
      </c>
      <c r="BT743" s="136" t="s">
        <v>941</v>
      </c>
      <c r="BU743" s="136" t="s">
        <v>941</v>
      </c>
      <c r="BV743" s="136" t="s">
        <v>941</v>
      </c>
      <c r="BW743" s="136" t="s">
        <v>941</v>
      </c>
      <c r="BX743" s="136" t="s">
        <v>941</v>
      </c>
      <c r="BY743" s="136" t="s">
        <v>941</v>
      </c>
      <c r="BZ743" s="136" t="s">
        <v>941</v>
      </c>
      <c r="CA743" s="136" t="s">
        <v>941</v>
      </c>
      <c r="CB743" s="136" t="s">
        <v>3641</v>
      </c>
      <c r="CC743" s="136" t="s">
        <v>956</v>
      </c>
      <c r="CD743" s="136" t="s">
        <v>17343</v>
      </c>
      <c r="CE743" s="136" t="s">
        <v>948</v>
      </c>
      <c r="CF743" s="136" t="s">
        <v>941</v>
      </c>
      <c r="CG743" s="136" t="s">
        <v>17343</v>
      </c>
      <c r="CH743" s="136" t="s">
        <v>948</v>
      </c>
      <c r="CI743" s="136" t="s">
        <v>941</v>
      </c>
      <c r="CJ743" s="136" t="s">
        <v>941</v>
      </c>
      <c r="CK743" s="136" t="s">
        <v>941</v>
      </c>
      <c r="CL743" s="136" t="s">
        <v>941</v>
      </c>
      <c r="CM743" s="136" t="s">
        <v>941</v>
      </c>
      <c r="CN743" s="136" t="s">
        <v>948</v>
      </c>
      <c r="CO743" s="136" t="s">
        <v>540</v>
      </c>
      <c r="CP743" s="136" t="s">
        <v>948</v>
      </c>
      <c r="CQ743" s="136" t="s">
        <v>941</v>
      </c>
      <c r="CR743" s="136" t="s">
        <v>941</v>
      </c>
      <c r="CS743" s="136" t="s">
        <v>941</v>
      </c>
      <c r="CT743" s="136" t="s">
        <v>941</v>
      </c>
      <c r="CU743" s="136" t="s">
        <v>17344</v>
      </c>
      <c r="CV743" s="136" t="s">
        <v>941</v>
      </c>
      <c r="CW743" s="136" t="s">
        <v>941</v>
      </c>
      <c r="CX743" s="136" t="s">
        <v>941</v>
      </c>
      <c r="CY743" s="136" t="s">
        <v>17345</v>
      </c>
      <c r="CZ743" s="136" t="s">
        <v>941</v>
      </c>
      <c r="DA743" s="136" t="s">
        <v>941</v>
      </c>
      <c r="DB743" s="136" t="s">
        <v>941</v>
      </c>
      <c r="DC743" s="136" t="s">
        <v>941</v>
      </c>
      <c r="DD743" s="136" t="s">
        <v>941</v>
      </c>
      <c r="DE743" s="136" t="s">
        <v>941</v>
      </c>
      <c r="DF743" s="136" t="s">
        <v>941</v>
      </c>
      <c r="DG743" s="136" t="s">
        <v>941</v>
      </c>
      <c r="DH743" s="136" t="s">
        <v>3197</v>
      </c>
      <c r="DI743" s="136" t="s">
        <v>941</v>
      </c>
      <c r="DJ743" s="136" t="s">
        <v>1692</v>
      </c>
      <c r="DK743" s="137">
        <v>43138.43109953704</v>
      </c>
      <c r="DL743" s="136" t="s">
        <v>1692</v>
      </c>
      <c r="DM743" s="137">
        <v>43193.595092592594</v>
      </c>
      <c r="DN743" s="133">
        <v>42412.578969907408</v>
      </c>
      <c r="DO743" s="132" t="s">
        <v>1111</v>
      </c>
      <c r="DP743" s="133">
        <v>42412.578969907408</v>
      </c>
    </row>
    <row r="744" spans="1:120" ht="43.5" x14ac:dyDescent="0.35">
      <c r="A744" s="135">
        <v>747</v>
      </c>
      <c r="B744" s="136" t="s">
        <v>13815</v>
      </c>
      <c r="C744" s="135">
        <v>39</v>
      </c>
      <c r="D744" s="135" t="b">
        <v>1</v>
      </c>
      <c r="E744" s="136" t="s">
        <v>941</v>
      </c>
      <c r="F744" s="136" t="s">
        <v>2191</v>
      </c>
      <c r="G744" s="136" t="s">
        <v>981</v>
      </c>
      <c r="H744" s="136" t="s">
        <v>2192</v>
      </c>
      <c r="I744" s="136" t="s">
        <v>14675</v>
      </c>
      <c r="J744" s="136" t="s">
        <v>2191</v>
      </c>
      <c r="K744" s="136" t="s">
        <v>941</v>
      </c>
      <c r="L744" s="136" t="s">
        <v>2192</v>
      </c>
      <c r="M744" s="136" t="s">
        <v>2193</v>
      </c>
      <c r="N744" s="136" t="s">
        <v>2194</v>
      </c>
      <c r="O744" s="136" t="s">
        <v>17346</v>
      </c>
      <c r="P744" s="136" t="s">
        <v>17347</v>
      </c>
      <c r="Q744" s="136" t="s">
        <v>5586</v>
      </c>
      <c r="R744" s="136" t="s">
        <v>948</v>
      </c>
      <c r="S744" s="136" t="s">
        <v>17348</v>
      </c>
      <c r="T744" s="136" t="s">
        <v>17349</v>
      </c>
      <c r="U744" s="136" t="s">
        <v>17350</v>
      </c>
      <c r="V744" s="136" t="s">
        <v>948</v>
      </c>
      <c r="W744" s="136" t="s">
        <v>948</v>
      </c>
      <c r="X744" s="136" t="s">
        <v>948</v>
      </c>
      <c r="Y744" s="136" t="s">
        <v>17351</v>
      </c>
      <c r="Z744" s="136" t="s">
        <v>17352</v>
      </c>
      <c r="AA744" s="136" t="s">
        <v>17353</v>
      </c>
      <c r="AB744" s="136" t="s">
        <v>17354</v>
      </c>
      <c r="AC744" s="136" t="s">
        <v>17355</v>
      </c>
      <c r="AD744" s="136" t="s">
        <v>17356</v>
      </c>
      <c r="AE744" s="136" t="s">
        <v>17357</v>
      </c>
      <c r="AF744" s="136" t="s">
        <v>17358</v>
      </c>
      <c r="AG744" s="136" t="s">
        <v>1715</v>
      </c>
      <c r="AH744" s="136" t="s">
        <v>17359</v>
      </c>
      <c r="AI744" s="136" t="s">
        <v>1071</v>
      </c>
      <c r="AJ744" s="136" t="s">
        <v>2886</v>
      </c>
      <c r="AK744" s="136" t="s">
        <v>948</v>
      </c>
      <c r="AL744" s="136" t="s">
        <v>941</v>
      </c>
      <c r="AM744" s="136" t="s">
        <v>17360</v>
      </c>
      <c r="AN744" s="136" t="s">
        <v>941</v>
      </c>
      <c r="AO744" s="136" t="s">
        <v>941</v>
      </c>
      <c r="AP744" s="136" t="s">
        <v>941</v>
      </c>
      <c r="AQ744" s="136" t="s">
        <v>941</v>
      </c>
      <c r="AR744" s="136" t="s">
        <v>941</v>
      </c>
      <c r="AS744" s="136" t="s">
        <v>941</v>
      </c>
      <c r="AT744" s="136" t="s">
        <v>941</v>
      </c>
      <c r="AU744" s="136" t="s">
        <v>941</v>
      </c>
      <c r="AV744" s="136" t="s">
        <v>941</v>
      </c>
      <c r="AW744" s="136" t="s">
        <v>941</v>
      </c>
      <c r="AX744" s="136" t="s">
        <v>941</v>
      </c>
      <c r="AY744" s="136" t="s">
        <v>941</v>
      </c>
      <c r="AZ744" s="136" t="s">
        <v>941</v>
      </c>
      <c r="BA744" s="136" t="s">
        <v>941</v>
      </c>
      <c r="BB744" s="136" t="s">
        <v>941</v>
      </c>
      <c r="BC744" s="136" t="s">
        <v>941</v>
      </c>
      <c r="BD744" s="136" t="s">
        <v>941</v>
      </c>
      <c r="BE744" s="136" t="s">
        <v>941</v>
      </c>
      <c r="BF744" s="136" t="s">
        <v>941</v>
      </c>
      <c r="BG744" s="136" t="s">
        <v>941</v>
      </c>
      <c r="BH744" s="136" t="s">
        <v>941</v>
      </c>
      <c r="BI744" s="136" t="s">
        <v>941</v>
      </c>
      <c r="BJ744" s="136" t="s">
        <v>941</v>
      </c>
      <c r="BK744" s="136" t="s">
        <v>941</v>
      </c>
      <c r="BL744" s="136" t="s">
        <v>941</v>
      </c>
      <c r="BM744" s="136" t="s">
        <v>941</v>
      </c>
      <c r="BN744" s="136" t="s">
        <v>941</v>
      </c>
      <c r="BO744" s="136" t="s">
        <v>941</v>
      </c>
      <c r="BP744" s="136" t="s">
        <v>941</v>
      </c>
      <c r="BQ744" s="136" t="s">
        <v>941</v>
      </c>
      <c r="BR744" s="136" t="s">
        <v>941</v>
      </c>
      <c r="BS744" s="136" t="s">
        <v>941</v>
      </c>
      <c r="BT744" s="136" t="s">
        <v>941</v>
      </c>
      <c r="BU744" s="136" t="s">
        <v>941</v>
      </c>
      <c r="BV744" s="136" t="s">
        <v>941</v>
      </c>
      <c r="BW744" s="136" t="s">
        <v>941</v>
      </c>
      <c r="BX744" s="136" t="s">
        <v>941</v>
      </c>
      <c r="BY744" s="136" t="s">
        <v>941</v>
      </c>
      <c r="BZ744" s="136" t="s">
        <v>941</v>
      </c>
      <c r="CA744" s="136" t="s">
        <v>941</v>
      </c>
      <c r="CB744" s="136" t="s">
        <v>948</v>
      </c>
      <c r="CC744" s="136" t="s">
        <v>948</v>
      </c>
      <c r="CD744" s="136" t="s">
        <v>941</v>
      </c>
      <c r="CE744" s="136" t="s">
        <v>948</v>
      </c>
      <c r="CF744" s="136" t="s">
        <v>941</v>
      </c>
      <c r="CG744" s="136" t="s">
        <v>948</v>
      </c>
      <c r="CH744" s="136" t="s">
        <v>948</v>
      </c>
      <c r="CI744" s="136" t="s">
        <v>941</v>
      </c>
      <c r="CJ744" s="136" t="s">
        <v>941</v>
      </c>
      <c r="CK744" s="136" t="s">
        <v>941</v>
      </c>
      <c r="CL744" s="136" t="s">
        <v>941</v>
      </c>
      <c r="CM744" s="136" t="s">
        <v>941</v>
      </c>
      <c r="CN744" s="136" t="s">
        <v>948</v>
      </c>
      <c r="CO744" s="136" t="s">
        <v>540</v>
      </c>
      <c r="CP744" s="136" t="s">
        <v>948</v>
      </c>
      <c r="CQ744" s="136" t="s">
        <v>941</v>
      </c>
      <c r="CR744" s="136" t="s">
        <v>17361</v>
      </c>
      <c r="CS744" s="136" t="s">
        <v>941</v>
      </c>
      <c r="CT744" s="136" t="s">
        <v>941</v>
      </c>
      <c r="CU744" s="136" t="s">
        <v>941</v>
      </c>
      <c r="CV744" s="136" t="s">
        <v>941</v>
      </c>
      <c r="CW744" s="136" t="s">
        <v>941</v>
      </c>
      <c r="CX744" s="136" t="s">
        <v>941</v>
      </c>
      <c r="CY744" s="136" t="s">
        <v>941</v>
      </c>
      <c r="CZ744" s="136" t="s">
        <v>941</v>
      </c>
      <c r="DA744" s="136" t="s">
        <v>941</v>
      </c>
      <c r="DB744" s="136" t="s">
        <v>941</v>
      </c>
      <c r="DC744" s="136" t="s">
        <v>941</v>
      </c>
      <c r="DD744" s="136" t="s">
        <v>941</v>
      </c>
      <c r="DE744" s="136" t="s">
        <v>941</v>
      </c>
      <c r="DF744" s="136" t="s">
        <v>941</v>
      </c>
      <c r="DG744" s="136" t="s">
        <v>941</v>
      </c>
      <c r="DH744" s="136" t="s">
        <v>941</v>
      </c>
      <c r="DI744" s="136" t="s">
        <v>941</v>
      </c>
      <c r="DJ744" s="136" t="s">
        <v>1353</v>
      </c>
      <c r="DK744" s="137">
        <v>43138.434976851851</v>
      </c>
      <c r="DL744" s="136" t="s">
        <v>1353</v>
      </c>
      <c r="DM744" s="137">
        <v>43138.434976851851</v>
      </c>
      <c r="DN744" s="133">
        <v>42412.579004629632</v>
      </c>
      <c r="DO744" s="132" t="s">
        <v>1692</v>
      </c>
      <c r="DP744" s="133">
        <v>42472.608217592591</v>
      </c>
    </row>
    <row r="745" spans="1:120" ht="58" x14ac:dyDescent="0.35">
      <c r="A745" s="135">
        <v>748</v>
      </c>
      <c r="B745" s="136" t="s">
        <v>13815</v>
      </c>
      <c r="C745" s="135">
        <v>275</v>
      </c>
      <c r="D745" s="135" t="b">
        <v>1</v>
      </c>
      <c r="E745" s="136" t="s">
        <v>1196</v>
      </c>
      <c r="F745" s="136" t="s">
        <v>17362</v>
      </c>
      <c r="G745" s="136" t="s">
        <v>1243</v>
      </c>
      <c r="H745" s="136" t="s">
        <v>2806</v>
      </c>
      <c r="I745" s="136" t="s">
        <v>941</v>
      </c>
      <c r="J745" s="136" t="s">
        <v>17362</v>
      </c>
      <c r="K745" s="136" t="s">
        <v>941</v>
      </c>
      <c r="L745" s="136" t="s">
        <v>2806</v>
      </c>
      <c r="M745" s="136" t="s">
        <v>17363</v>
      </c>
      <c r="N745" s="136" t="s">
        <v>17364</v>
      </c>
      <c r="O745" s="136" t="s">
        <v>17365</v>
      </c>
      <c r="P745" s="136" t="s">
        <v>6342</v>
      </c>
      <c r="Q745" s="136" t="s">
        <v>6343</v>
      </c>
      <c r="R745" s="136" t="s">
        <v>948</v>
      </c>
      <c r="S745" s="136" t="s">
        <v>17366</v>
      </c>
      <c r="T745" s="136" t="s">
        <v>17367</v>
      </c>
      <c r="U745" s="136" t="s">
        <v>17368</v>
      </c>
      <c r="V745" s="136" t="s">
        <v>6347</v>
      </c>
      <c r="W745" s="136" t="s">
        <v>6348</v>
      </c>
      <c r="X745" s="136" t="s">
        <v>6349</v>
      </c>
      <c r="Y745" s="136" t="s">
        <v>17369</v>
      </c>
      <c r="Z745" s="136" t="s">
        <v>17370</v>
      </c>
      <c r="AA745" s="136" t="s">
        <v>17371</v>
      </c>
      <c r="AB745" s="136" t="s">
        <v>17372</v>
      </c>
      <c r="AC745" s="136" t="s">
        <v>17373</v>
      </c>
      <c r="AD745" s="136" t="s">
        <v>17374</v>
      </c>
      <c r="AE745" s="136" t="s">
        <v>17375</v>
      </c>
      <c r="AF745" s="136" t="s">
        <v>17376</v>
      </c>
      <c r="AG745" s="136" t="s">
        <v>1366</v>
      </c>
      <c r="AH745" s="136" t="s">
        <v>948</v>
      </c>
      <c r="AI745" s="136" t="s">
        <v>948</v>
      </c>
      <c r="AJ745" s="136" t="s">
        <v>948</v>
      </c>
      <c r="AK745" s="136" t="s">
        <v>948</v>
      </c>
      <c r="AL745" s="136" t="s">
        <v>941</v>
      </c>
      <c r="AM745" s="136" t="s">
        <v>948</v>
      </c>
      <c r="AN745" s="136" t="s">
        <v>17377</v>
      </c>
      <c r="AO745" s="136" t="s">
        <v>6342</v>
      </c>
      <c r="AP745" s="136" t="s">
        <v>6343</v>
      </c>
      <c r="AQ745" s="136" t="s">
        <v>948</v>
      </c>
      <c r="AR745" s="136" t="s">
        <v>17378</v>
      </c>
      <c r="AS745" s="136" t="s">
        <v>17367</v>
      </c>
      <c r="AT745" s="136" t="s">
        <v>17379</v>
      </c>
      <c r="AU745" s="136" t="s">
        <v>941</v>
      </c>
      <c r="AV745" s="136" t="s">
        <v>941</v>
      </c>
      <c r="AW745" s="136" t="s">
        <v>941</v>
      </c>
      <c r="AX745" s="136" t="s">
        <v>17369</v>
      </c>
      <c r="AY745" s="136" t="s">
        <v>17370</v>
      </c>
      <c r="AZ745" s="136" t="s">
        <v>17371</v>
      </c>
      <c r="BA745" s="136" t="s">
        <v>17372</v>
      </c>
      <c r="BB745" s="136" t="s">
        <v>17373</v>
      </c>
      <c r="BC745" s="136" t="s">
        <v>17374</v>
      </c>
      <c r="BD745" s="136" t="s">
        <v>17375</v>
      </c>
      <c r="BE745" s="136" t="s">
        <v>17380</v>
      </c>
      <c r="BF745" s="136" t="s">
        <v>17381</v>
      </c>
      <c r="BG745" s="136" t="s">
        <v>948</v>
      </c>
      <c r="BH745" s="136" t="s">
        <v>953</v>
      </c>
      <c r="BI745" s="136" t="s">
        <v>948</v>
      </c>
      <c r="BJ745" s="136" t="s">
        <v>17382</v>
      </c>
      <c r="BK745" s="136" t="s">
        <v>941</v>
      </c>
      <c r="BL745" s="136" t="s">
        <v>17383</v>
      </c>
      <c r="BM745" s="136" t="s">
        <v>1071</v>
      </c>
      <c r="BN745" s="136" t="s">
        <v>941</v>
      </c>
      <c r="BO745" s="136" t="s">
        <v>941</v>
      </c>
      <c r="BP745" s="136" t="s">
        <v>941</v>
      </c>
      <c r="BQ745" s="136" t="s">
        <v>941</v>
      </c>
      <c r="BR745" s="136" t="s">
        <v>941</v>
      </c>
      <c r="BS745" s="136" t="s">
        <v>941</v>
      </c>
      <c r="BT745" s="136" t="s">
        <v>941</v>
      </c>
      <c r="BU745" s="136" t="s">
        <v>941</v>
      </c>
      <c r="BV745" s="136" t="s">
        <v>941</v>
      </c>
      <c r="BW745" s="136" t="s">
        <v>941</v>
      </c>
      <c r="BX745" s="136" t="s">
        <v>941</v>
      </c>
      <c r="BY745" s="136" t="s">
        <v>941</v>
      </c>
      <c r="BZ745" s="136" t="s">
        <v>941</v>
      </c>
      <c r="CA745" s="136" t="s">
        <v>941</v>
      </c>
      <c r="CB745" s="136" t="s">
        <v>17383</v>
      </c>
      <c r="CC745" s="136" t="s">
        <v>948</v>
      </c>
      <c r="CD745" s="136" t="s">
        <v>941</v>
      </c>
      <c r="CE745" s="136" t="s">
        <v>948</v>
      </c>
      <c r="CF745" s="136" t="s">
        <v>941</v>
      </c>
      <c r="CG745" s="136" t="s">
        <v>948</v>
      </c>
      <c r="CH745" s="136" t="s">
        <v>948</v>
      </c>
      <c r="CI745" s="136" t="s">
        <v>941</v>
      </c>
      <c r="CJ745" s="136" t="s">
        <v>941</v>
      </c>
      <c r="CK745" s="136" t="s">
        <v>941</v>
      </c>
      <c r="CL745" s="136" t="s">
        <v>941</v>
      </c>
      <c r="CM745" s="136" t="s">
        <v>941</v>
      </c>
      <c r="CN745" s="136" t="s">
        <v>948</v>
      </c>
      <c r="CO745" s="136" t="s">
        <v>540</v>
      </c>
      <c r="CP745" s="136" t="s">
        <v>948</v>
      </c>
      <c r="CQ745" s="136" t="s">
        <v>941</v>
      </c>
      <c r="CR745" s="136" t="s">
        <v>941</v>
      </c>
      <c r="CS745" s="136" t="s">
        <v>941</v>
      </c>
      <c r="CT745" s="136" t="s">
        <v>941</v>
      </c>
      <c r="CU745" s="136" t="s">
        <v>941</v>
      </c>
      <c r="CV745" s="136" t="s">
        <v>941</v>
      </c>
      <c r="CW745" s="136" t="s">
        <v>941</v>
      </c>
      <c r="CX745" s="136" t="s">
        <v>941</v>
      </c>
      <c r="CY745" s="136" t="s">
        <v>941</v>
      </c>
      <c r="CZ745" s="136" t="s">
        <v>941</v>
      </c>
      <c r="DA745" s="136" t="s">
        <v>941</v>
      </c>
      <c r="DB745" s="136" t="s">
        <v>941</v>
      </c>
      <c r="DC745" s="136" t="s">
        <v>941</v>
      </c>
      <c r="DD745" s="136" t="s">
        <v>941</v>
      </c>
      <c r="DE745" s="136" t="s">
        <v>941</v>
      </c>
      <c r="DF745" s="136" t="s">
        <v>941</v>
      </c>
      <c r="DG745" s="136" t="s">
        <v>941</v>
      </c>
      <c r="DH745" s="136" t="s">
        <v>941</v>
      </c>
      <c r="DI745" s="136" t="s">
        <v>941</v>
      </c>
      <c r="DJ745" s="136" t="s">
        <v>1692</v>
      </c>
      <c r="DK745" s="137">
        <v>43138.441655092596</v>
      </c>
      <c r="DL745" s="136" t="s">
        <v>1692</v>
      </c>
      <c r="DM745" s="137">
        <v>43138.441655092596</v>
      </c>
      <c r="DN745" s="133">
        <v>42412.579027777778</v>
      </c>
      <c r="DO745" s="132" t="s">
        <v>1111</v>
      </c>
      <c r="DP745" s="133">
        <v>42412.579027777778</v>
      </c>
    </row>
    <row r="746" spans="1:120" ht="58" x14ac:dyDescent="0.35">
      <c r="A746" s="135">
        <v>749</v>
      </c>
      <c r="B746" s="136" t="s">
        <v>13815</v>
      </c>
      <c r="C746" s="135">
        <v>357</v>
      </c>
      <c r="D746" s="135" t="b">
        <v>1</v>
      </c>
      <c r="E746" s="136" t="s">
        <v>941</v>
      </c>
      <c r="F746" s="136" t="s">
        <v>17384</v>
      </c>
      <c r="G746" s="136" t="s">
        <v>1140</v>
      </c>
      <c r="H746" s="136" t="s">
        <v>17385</v>
      </c>
      <c r="I746" s="136" t="s">
        <v>17386</v>
      </c>
      <c r="J746" s="136" t="s">
        <v>17384</v>
      </c>
      <c r="K746" s="136" t="s">
        <v>941</v>
      </c>
      <c r="L746" s="136" t="s">
        <v>17385</v>
      </c>
      <c r="M746" s="136" t="s">
        <v>1999</v>
      </c>
      <c r="N746" s="136" t="s">
        <v>17387</v>
      </c>
      <c r="O746" s="136" t="s">
        <v>17388</v>
      </c>
      <c r="P746" s="136" t="s">
        <v>17389</v>
      </c>
      <c r="Q746" s="136" t="s">
        <v>17390</v>
      </c>
      <c r="R746" s="136" t="s">
        <v>948</v>
      </c>
      <c r="S746" s="136" t="s">
        <v>17391</v>
      </c>
      <c r="T746" s="136" t="s">
        <v>17392</v>
      </c>
      <c r="U746" s="136" t="s">
        <v>17393</v>
      </c>
      <c r="V746" s="136" t="s">
        <v>17394</v>
      </c>
      <c r="W746" s="136" t="s">
        <v>17395</v>
      </c>
      <c r="X746" s="136" t="s">
        <v>17396</v>
      </c>
      <c r="Y746" s="136" t="s">
        <v>17397</v>
      </c>
      <c r="Z746" s="136" t="s">
        <v>17398</v>
      </c>
      <c r="AA746" s="136" t="s">
        <v>948</v>
      </c>
      <c r="AB746" s="136" t="s">
        <v>17399</v>
      </c>
      <c r="AC746" s="136" t="s">
        <v>17400</v>
      </c>
      <c r="AD746" s="136" t="s">
        <v>17401</v>
      </c>
      <c r="AE746" s="136" t="s">
        <v>17402</v>
      </c>
      <c r="AF746" s="136" t="s">
        <v>17403</v>
      </c>
      <c r="AG746" s="136" t="s">
        <v>1489</v>
      </c>
      <c r="AH746" s="136" t="s">
        <v>17404</v>
      </c>
      <c r="AI746" s="136" t="s">
        <v>17405</v>
      </c>
      <c r="AJ746" s="136" t="s">
        <v>17406</v>
      </c>
      <c r="AK746" s="136" t="s">
        <v>948</v>
      </c>
      <c r="AL746" s="136" t="s">
        <v>941</v>
      </c>
      <c r="AM746" s="136" t="s">
        <v>17407</v>
      </c>
      <c r="AN746" s="136" t="s">
        <v>941</v>
      </c>
      <c r="AO746" s="136" t="s">
        <v>941</v>
      </c>
      <c r="AP746" s="136" t="s">
        <v>941</v>
      </c>
      <c r="AQ746" s="136" t="s">
        <v>941</v>
      </c>
      <c r="AR746" s="136" t="s">
        <v>941</v>
      </c>
      <c r="AS746" s="136" t="s">
        <v>941</v>
      </c>
      <c r="AT746" s="136" t="s">
        <v>941</v>
      </c>
      <c r="AU746" s="136" t="s">
        <v>941</v>
      </c>
      <c r="AV746" s="136" t="s">
        <v>941</v>
      </c>
      <c r="AW746" s="136" t="s">
        <v>941</v>
      </c>
      <c r="AX746" s="136" t="s">
        <v>941</v>
      </c>
      <c r="AY746" s="136" t="s">
        <v>941</v>
      </c>
      <c r="AZ746" s="136" t="s">
        <v>941</v>
      </c>
      <c r="BA746" s="136" t="s">
        <v>941</v>
      </c>
      <c r="BB746" s="136" t="s">
        <v>941</v>
      </c>
      <c r="BC746" s="136" t="s">
        <v>941</v>
      </c>
      <c r="BD746" s="136" t="s">
        <v>941</v>
      </c>
      <c r="BE746" s="136" t="s">
        <v>941</v>
      </c>
      <c r="BF746" s="136" t="s">
        <v>941</v>
      </c>
      <c r="BG746" s="136" t="s">
        <v>941</v>
      </c>
      <c r="BH746" s="136" t="s">
        <v>941</v>
      </c>
      <c r="BI746" s="136" t="s">
        <v>941</v>
      </c>
      <c r="BJ746" s="136" t="s">
        <v>941</v>
      </c>
      <c r="BK746" s="136" t="s">
        <v>941</v>
      </c>
      <c r="BL746" s="136" t="s">
        <v>941</v>
      </c>
      <c r="BM746" s="136" t="s">
        <v>941</v>
      </c>
      <c r="BN746" s="136" t="s">
        <v>941</v>
      </c>
      <c r="BO746" s="136" t="s">
        <v>941</v>
      </c>
      <c r="BP746" s="136" t="s">
        <v>941</v>
      </c>
      <c r="BQ746" s="136" t="s">
        <v>941</v>
      </c>
      <c r="BR746" s="136" t="s">
        <v>941</v>
      </c>
      <c r="BS746" s="136" t="s">
        <v>941</v>
      </c>
      <c r="BT746" s="136" t="s">
        <v>941</v>
      </c>
      <c r="BU746" s="136" t="s">
        <v>941</v>
      </c>
      <c r="BV746" s="136" t="s">
        <v>941</v>
      </c>
      <c r="BW746" s="136" t="s">
        <v>941</v>
      </c>
      <c r="BX746" s="136" t="s">
        <v>941</v>
      </c>
      <c r="BY746" s="136" t="s">
        <v>941</v>
      </c>
      <c r="BZ746" s="136" t="s">
        <v>941</v>
      </c>
      <c r="CA746" s="136" t="s">
        <v>941</v>
      </c>
      <c r="CB746" s="136" t="s">
        <v>948</v>
      </c>
      <c r="CC746" s="136" t="s">
        <v>948</v>
      </c>
      <c r="CD746" s="136" t="s">
        <v>941</v>
      </c>
      <c r="CE746" s="136" t="s">
        <v>948</v>
      </c>
      <c r="CF746" s="136" t="s">
        <v>941</v>
      </c>
      <c r="CG746" s="136" t="s">
        <v>948</v>
      </c>
      <c r="CH746" s="136" t="s">
        <v>2245</v>
      </c>
      <c r="CI746" s="136" t="s">
        <v>17408</v>
      </c>
      <c r="CJ746" s="136" t="s">
        <v>1550</v>
      </c>
      <c r="CK746" s="136" t="s">
        <v>941</v>
      </c>
      <c r="CL746" s="136" t="s">
        <v>941</v>
      </c>
      <c r="CM746" s="136" t="s">
        <v>17409</v>
      </c>
      <c r="CN746" s="136" t="s">
        <v>17408</v>
      </c>
      <c r="CO746" s="136" t="s">
        <v>3823</v>
      </c>
      <c r="CP746" s="136" t="s">
        <v>948</v>
      </c>
      <c r="CQ746" s="136" t="s">
        <v>941</v>
      </c>
      <c r="CR746" s="136" t="s">
        <v>941</v>
      </c>
      <c r="CS746" s="136" t="s">
        <v>941</v>
      </c>
      <c r="CT746" s="136" t="s">
        <v>941</v>
      </c>
      <c r="CU746" s="136" t="s">
        <v>941</v>
      </c>
      <c r="CV746" s="136" t="s">
        <v>941</v>
      </c>
      <c r="CW746" s="136" t="s">
        <v>941</v>
      </c>
      <c r="CX746" s="136" t="s">
        <v>941</v>
      </c>
      <c r="CY746" s="136" t="s">
        <v>941</v>
      </c>
      <c r="CZ746" s="136" t="s">
        <v>941</v>
      </c>
      <c r="DA746" s="136" t="s">
        <v>941</v>
      </c>
      <c r="DB746" s="136" t="s">
        <v>941</v>
      </c>
      <c r="DC746" s="136" t="s">
        <v>941</v>
      </c>
      <c r="DD746" s="136" t="s">
        <v>941</v>
      </c>
      <c r="DE746" s="136" t="s">
        <v>941</v>
      </c>
      <c r="DF746" s="136" t="s">
        <v>941</v>
      </c>
      <c r="DG746" s="136" t="s">
        <v>941</v>
      </c>
      <c r="DH746" s="136" t="s">
        <v>941</v>
      </c>
      <c r="DI746" s="136" t="s">
        <v>941</v>
      </c>
      <c r="DJ746" s="136" t="s">
        <v>1353</v>
      </c>
      <c r="DK746" s="137">
        <v>43138.454722222225</v>
      </c>
      <c r="DL746" s="136" t="s">
        <v>1353</v>
      </c>
      <c r="DM746" s="137">
        <v>43138.454722222225</v>
      </c>
      <c r="DN746" s="133">
        <v>42412.579039351855</v>
      </c>
      <c r="DO746" s="132" t="s">
        <v>1111</v>
      </c>
      <c r="DP746" s="133">
        <v>42412.579039351855</v>
      </c>
    </row>
    <row r="747" spans="1:120" ht="58" x14ac:dyDescent="0.35">
      <c r="A747" s="135">
        <v>750</v>
      </c>
      <c r="B747" s="136" t="s">
        <v>13815</v>
      </c>
      <c r="C747" s="135">
        <v>523</v>
      </c>
      <c r="D747" s="135" t="b">
        <v>1</v>
      </c>
      <c r="E747" s="136" t="s">
        <v>941</v>
      </c>
      <c r="F747" s="136" t="s">
        <v>17410</v>
      </c>
      <c r="G747" s="136" t="s">
        <v>2109</v>
      </c>
      <c r="H747" s="136" t="s">
        <v>3942</v>
      </c>
      <c r="I747" s="136" t="s">
        <v>14675</v>
      </c>
      <c r="J747" s="136" t="s">
        <v>17411</v>
      </c>
      <c r="K747" s="136" t="s">
        <v>941</v>
      </c>
      <c r="L747" s="136" t="s">
        <v>17412</v>
      </c>
      <c r="M747" s="136" t="s">
        <v>2406</v>
      </c>
      <c r="N747" s="136" t="s">
        <v>2407</v>
      </c>
      <c r="O747" s="136" t="s">
        <v>17413</v>
      </c>
      <c r="P747" s="136" t="s">
        <v>17414</v>
      </c>
      <c r="Q747" s="136" t="s">
        <v>17415</v>
      </c>
      <c r="R747" s="136" t="s">
        <v>948</v>
      </c>
      <c r="S747" s="136" t="s">
        <v>17416</v>
      </c>
      <c r="T747" s="136" t="s">
        <v>17417</v>
      </c>
      <c r="U747" s="136" t="s">
        <v>17418</v>
      </c>
      <c r="V747" s="136" t="s">
        <v>17419</v>
      </c>
      <c r="W747" s="136" t="s">
        <v>17420</v>
      </c>
      <c r="X747" s="136" t="s">
        <v>17421</v>
      </c>
      <c r="Y747" s="136" t="s">
        <v>17422</v>
      </c>
      <c r="Z747" s="136" t="s">
        <v>17423</v>
      </c>
      <c r="AA747" s="136" t="s">
        <v>948</v>
      </c>
      <c r="AB747" s="136" t="s">
        <v>17424</v>
      </c>
      <c r="AC747" s="136" t="s">
        <v>17425</v>
      </c>
      <c r="AD747" s="136" t="s">
        <v>17426</v>
      </c>
      <c r="AE747" s="136" t="s">
        <v>17427</v>
      </c>
      <c r="AF747" s="136" t="s">
        <v>17428</v>
      </c>
      <c r="AG747" s="136" t="s">
        <v>1443</v>
      </c>
      <c r="AH747" s="136" t="s">
        <v>17429</v>
      </c>
      <c r="AI747" s="136" t="s">
        <v>17430</v>
      </c>
      <c r="AJ747" s="136" t="s">
        <v>17431</v>
      </c>
      <c r="AK747" s="136" t="s">
        <v>948</v>
      </c>
      <c r="AL747" s="136" t="s">
        <v>604</v>
      </c>
      <c r="AM747" s="136" t="s">
        <v>17432</v>
      </c>
      <c r="AN747" s="136" t="s">
        <v>941</v>
      </c>
      <c r="AO747" s="136" t="s">
        <v>941</v>
      </c>
      <c r="AP747" s="136" t="s">
        <v>941</v>
      </c>
      <c r="AQ747" s="136" t="s">
        <v>941</v>
      </c>
      <c r="AR747" s="136" t="s">
        <v>941</v>
      </c>
      <c r="AS747" s="136" t="s">
        <v>941</v>
      </c>
      <c r="AT747" s="136" t="s">
        <v>941</v>
      </c>
      <c r="AU747" s="136" t="s">
        <v>941</v>
      </c>
      <c r="AV747" s="136" t="s">
        <v>941</v>
      </c>
      <c r="AW747" s="136" t="s">
        <v>941</v>
      </c>
      <c r="AX747" s="136" t="s">
        <v>941</v>
      </c>
      <c r="AY747" s="136" t="s">
        <v>941</v>
      </c>
      <c r="AZ747" s="136" t="s">
        <v>941</v>
      </c>
      <c r="BA747" s="136" t="s">
        <v>941</v>
      </c>
      <c r="BB747" s="136" t="s">
        <v>941</v>
      </c>
      <c r="BC747" s="136" t="s">
        <v>941</v>
      </c>
      <c r="BD747" s="136" t="s">
        <v>941</v>
      </c>
      <c r="BE747" s="136" t="s">
        <v>941</v>
      </c>
      <c r="BF747" s="136" t="s">
        <v>941</v>
      </c>
      <c r="BG747" s="136" t="s">
        <v>941</v>
      </c>
      <c r="BH747" s="136" t="s">
        <v>941</v>
      </c>
      <c r="BI747" s="136" t="s">
        <v>941</v>
      </c>
      <c r="BJ747" s="136" t="s">
        <v>941</v>
      </c>
      <c r="BK747" s="136" t="s">
        <v>941</v>
      </c>
      <c r="BL747" s="136" t="s">
        <v>941</v>
      </c>
      <c r="BM747" s="136" t="s">
        <v>941</v>
      </c>
      <c r="BN747" s="136" t="s">
        <v>941</v>
      </c>
      <c r="BO747" s="136" t="s">
        <v>941</v>
      </c>
      <c r="BP747" s="136" t="s">
        <v>941</v>
      </c>
      <c r="BQ747" s="136" t="s">
        <v>941</v>
      </c>
      <c r="BR747" s="136" t="s">
        <v>941</v>
      </c>
      <c r="BS747" s="136" t="s">
        <v>941</v>
      </c>
      <c r="BT747" s="136" t="s">
        <v>941</v>
      </c>
      <c r="BU747" s="136" t="s">
        <v>941</v>
      </c>
      <c r="BV747" s="136" t="s">
        <v>941</v>
      </c>
      <c r="BW747" s="136" t="s">
        <v>941</v>
      </c>
      <c r="BX747" s="136" t="s">
        <v>941</v>
      </c>
      <c r="BY747" s="136" t="s">
        <v>941</v>
      </c>
      <c r="BZ747" s="136" t="s">
        <v>941</v>
      </c>
      <c r="CA747" s="136" t="s">
        <v>941</v>
      </c>
      <c r="CB747" s="136" t="s">
        <v>948</v>
      </c>
      <c r="CC747" s="136" t="s">
        <v>948</v>
      </c>
      <c r="CD747" s="136" t="s">
        <v>941</v>
      </c>
      <c r="CE747" s="136" t="s">
        <v>948</v>
      </c>
      <c r="CF747" s="136" t="s">
        <v>941</v>
      </c>
      <c r="CG747" s="136" t="s">
        <v>948</v>
      </c>
      <c r="CH747" s="136" t="s">
        <v>948</v>
      </c>
      <c r="CI747" s="136" t="s">
        <v>941</v>
      </c>
      <c r="CJ747" s="136" t="s">
        <v>941</v>
      </c>
      <c r="CK747" s="136" t="s">
        <v>941</v>
      </c>
      <c r="CL747" s="136" t="s">
        <v>941</v>
      </c>
      <c r="CM747" s="136" t="s">
        <v>941</v>
      </c>
      <c r="CN747" s="136" t="s">
        <v>948</v>
      </c>
      <c r="CO747" s="136" t="s">
        <v>540</v>
      </c>
      <c r="CP747" s="136" t="s">
        <v>948</v>
      </c>
      <c r="CQ747" s="136" t="s">
        <v>941</v>
      </c>
      <c r="CR747" s="136" t="s">
        <v>941</v>
      </c>
      <c r="CS747" s="136" t="s">
        <v>941</v>
      </c>
      <c r="CT747" s="136" t="s">
        <v>941</v>
      </c>
      <c r="CU747" s="136" t="s">
        <v>941</v>
      </c>
      <c r="CV747" s="136" t="s">
        <v>941</v>
      </c>
      <c r="CW747" s="136" t="s">
        <v>941</v>
      </c>
      <c r="CX747" s="136" t="s">
        <v>941</v>
      </c>
      <c r="CY747" s="136" t="s">
        <v>941</v>
      </c>
      <c r="CZ747" s="136" t="s">
        <v>941</v>
      </c>
      <c r="DA747" s="136" t="s">
        <v>941</v>
      </c>
      <c r="DB747" s="136" t="s">
        <v>941</v>
      </c>
      <c r="DC747" s="136" t="s">
        <v>941</v>
      </c>
      <c r="DD747" s="136" t="s">
        <v>941</v>
      </c>
      <c r="DE747" s="136" t="s">
        <v>941</v>
      </c>
      <c r="DF747" s="136" t="s">
        <v>941</v>
      </c>
      <c r="DG747" s="136" t="s">
        <v>941</v>
      </c>
      <c r="DH747" s="136" t="s">
        <v>941</v>
      </c>
      <c r="DI747" s="136" t="s">
        <v>941</v>
      </c>
      <c r="DJ747" s="136" t="s">
        <v>1692</v>
      </c>
      <c r="DK747" s="137">
        <v>43138.474293981482</v>
      </c>
      <c r="DL747" s="136" t="s">
        <v>1692</v>
      </c>
      <c r="DM747" s="137">
        <v>43138.474293981482</v>
      </c>
      <c r="DN747" s="133">
        <v>42412.579062500001</v>
      </c>
      <c r="DO747" s="132" t="s">
        <v>1111</v>
      </c>
      <c r="DP747" s="133">
        <v>42412.579062500001</v>
      </c>
    </row>
    <row r="748" spans="1:120" ht="58" x14ac:dyDescent="0.35">
      <c r="A748" s="135">
        <v>751</v>
      </c>
      <c r="B748" s="136" t="s">
        <v>13815</v>
      </c>
      <c r="C748" s="135">
        <v>136</v>
      </c>
      <c r="D748" s="135" t="b">
        <v>1</v>
      </c>
      <c r="E748" s="136" t="s">
        <v>941</v>
      </c>
      <c r="F748" s="136" t="s">
        <v>10699</v>
      </c>
      <c r="G748" s="136" t="s">
        <v>1037</v>
      </c>
      <c r="H748" s="136" t="s">
        <v>4047</v>
      </c>
      <c r="I748" s="136" t="s">
        <v>15939</v>
      </c>
      <c r="J748" s="136" t="s">
        <v>10700</v>
      </c>
      <c r="K748" s="136" t="s">
        <v>941</v>
      </c>
      <c r="L748" s="136" t="s">
        <v>4047</v>
      </c>
      <c r="M748" s="136" t="s">
        <v>4048</v>
      </c>
      <c r="N748" s="136" t="s">
        <v>4049</v>
      </c>
      <c r="O748" s="136" t="s">
        <v>17433</v>
      </c>
      <c r="P748" s="136" t="s">
        <v>17434</v>
      </c>
      <c r="Q748" s="136" t="s">
        <v>17435</v>
      </c>
      <c r="R748" s="136" t="s">
        <v>17436</v>
      </c>
      <c r="S748" s="136" t="s">
        <v>17437</v>
      </c>
      <c r="T748" s="136" t="s">
        <v>17438</v>
      </c>
      <c r="U748" s="136" t="s">
        <v>17439</v>
      </c>
      <c r="V748" s="136" t="s">
        <v>17440</v>
      </c>
      <c r="W748" s="136" t="s">
        <v>17441</v>
      </c>
      <c r="X748" s="136" t="s">
        <v>17442</v>
      </c>
      <c r="Y748" s="136" t="s">
        <v>17443</v>
      </c>
      <c r="Z748" s="136" t="s">
        <v>17444</v>
      </c>
      <c r="AA748" s="136" t="s">
        <v>17445</v>
      </c>
      <c r="AB748" s="136" t="s">
        <v>17446</v>
      </c>
      <c r="AC748" s="136" t="s">
        <v>948</v>
      </c>
      <c r="AD748" s="136" t="s">
        <v>17446</v>
      </c>
      <c r="AE748" s="136" t="s">
        <v>17447</v>
      </c>
      <c r="AF748" s="136" t="s">
        <v>17448</v>
      </c>
      <c r="AG748" s="136" t="s">
        <v>1123</v>
      </c>
      <c r="AH748" s="136" t="s">
        <v>17449</v>
      </c>
      <c r="AI748" s="136" t="s">
        <v>948</v>
      </c>
      <c r="AJ748" s="136" t="s">
        <v>4207</v>
      </c>
      <c r="AK748" s="136" t="s">
        <v>948</v>
      </c>
      <c r="AL748" s="136" t="s">
        <v>941</v>
      </c>
      <c r="AM748" s="136" t="s">
        <v>17450</v>
      </c>
      <c r="AN748" s="136" t="s">
        <v>941</v>
      </c>
      <c r="AO748" s="136" t="s">
        <v>941</v>
      </c>
      <c r="AP748" s="136" t="s">
        <v>941</v>
      </c>
      <c r="AQ748" s="136" t="s">
        <v>941</v>
      </c>
      <c r="AR748" s="136" t="s">
        <v>941</v>
      </c>
      <c r="AS748" s="136" t="s">
        <v>941</v>
      </c>
      <c r="AT748" s="136" t="s">
        <v>941</v>
      </c>
      <c r="AU748" s="136" t="s">
        <v>941</v>
      </c>
      <c r="AV748" s="136" t="s">
        <v>941</v>
      </c>
      <c r="AW748" s="136" t="s">
        <v>941</v>
      </c>
      <c r="AX748" s="136" t="s">
        <v>941</v>
      </c>
      <c r="AY748" s="136" t="s">
        <v>941</v>
      </c>
      <c r="AZ748" s="136" t="s">
        <v>941</v>
      </c>
      <c r="BA748" s="136" t="s">
        <v>941</v>
      </c>
      <c r="BB748" s="136" t="s">
        <v>941</v>
      </c>
      <c r="BC748" s="136" t="s">
        <v>941</v>
      </c>
      <c r="BD748" s="136" t="s">
        <v>941</v>
      </c>
      <c r="BE748" s="136" t="s">
        <v>941</v>
      </c>
      <c r="BF748" s="136" t="s">
        <v>941</v>
      </c>
      <c r="BG748" s="136" t="s">
        <v>941</v>
      </c>
      <c r="BH748" s="136" t="s">
        <v>941</v>
      </c>
      <c r="BI748" s="136" t="s">
        <v>941</v>
      </c>
      <c r="BJ748" s="136" t="s">
        <v>941</v>
      </c>
      <c r="BK748" s="136" t="s">
        <v>941</v>
      </c>
      <c r="BL748" s="136" t="s">
        <v>941</v>
      </c>
      <c r="BM748" s="136" t="s">
        <v>941</v>
      </c>
      <c r="BN748" s="136" t="s">
        <v>941</v>
      </c>
      <c r="BO748" s="136" t="s">
        <v>941</v>
      </c>
      <c r="BP748" s="136" t="s">
        <v>941</v>
      </c>
      <c r="BQ748" s="136" t="s">
        <v>941</v>
      </c>
      <c r="BR748" s="136" t="s">
        <v>941</v>
      </c>
      <c r="BS748" s="136" t="s">
        <v>941</v>
      </c>
      <c r="BT748" s="136" t="s">
        <v>941</v>
      </c>
      <c r="BU748" s="136" t="s">
        <v>941</v>
      </c>
      <c r="BV748" s="136" t="s">
        <v>941</v>
      </c>
      <c r="BW748" s="136" t="s">
        <v>941</v>
      </c>
      <c r="BX748" s="136" t="s">
        <v>941</v>
      </c>
      <c r="BY748" s="136" t="s">
        <v>941</v>
      </c>
      <c r="BZ748" s="136" t="s">
        <v>941</v>
      </c>
      <c r="CA748" s="136" t="s">
        <v>941</v>
      </c>
      <c r="CB748" s="136" t="s">
        <v>948</v>
      </c>
      <c r="CC748" s="136" t="s">
        <v>948</v>
      </c>
      <c r="CD748" s="136" t="s">
        <v>941</v>
      </c>
      <c r="CE748" s="136" t="s">
        <v>948</v>
      </c>
      <c r="CF748" s="136" t="s">
        <v>941</v>
      </c>
      <c r="CG748" s="136" t="s">
        <v>948</v>
      </c>
      <c r="CH748" s="136" t="s">
        <v>948</v>
      </c>
      <c r="CI748" s="136" t="s">
        <v>941</v>
      </c>
      <c r="CJ748" s="136" t="s">
        <v>941</v>
      </c>
      <c r="CK748" s="136" t="s">
        <v>941</v>
      </c>
      <c r="CL748" s="136" t="s">
        <v>941</v>
      </c>
      <c r="CM748" s="136" t="s">
        <v>941</v>
      </c>
      <c r="CN748" s="136" t="s">
        <v>948</v>
      </c>
      <c r="CO748" s="136" t="s">
        <v>540</v>
      </c>
      <c r="CP748" s="136" t="s">
        <v>948</v>
      </c>
      <c r="CQ748" s="136" t="s">
        <v>941</v>
      </c>
      <c r="CR748" s="136" t="s">
        <v>941</v>
      </c>
      <c r="CS748" s="136" t="s">
        <v>941</v>
      </c>
      <c r="CT748" s="136" t="s">
        <v>941</v>
      </c>
      <c r="CU748" s="136" t="s">
        <v>941</v>
      </c>
      <c r="CV748" s="136" t="s">
        <v>941</v>
      </c>
      <c r="CW748" s="136" t="s">
        <v>941</v>
      </c>
      <c r="CX748" s="136" t="s">
        <v>941</v>
      </c>
      <c r="CY748" s="136" t="s">
        <v>941</v>
      </c>
      <c r="CZ748" s="136" t="s">
        <v>941</v>
      </c>
      <c r="DA748" s="136" t="s">
        <v>941</v>
      </c>
      <c r="DB748" s="136" t="s">
        <v>941</v>
      </c>
      <c r="DC748" s="136" t="s">
        <v>941</v>
      </c>
      <c r="DD748" s="136" t="s">
        <v>941</v>
      </c>
      <c r="DE748" s="136" t="s">
        <v>941</v>
      </c>
      <c r="DF748" s="136" t="s">
        <v>941</v>
      </c>
      <c r="DG748" s="136" t="s">
        <v>941</v>
      </c>
      <c r="DH748" s="136" t="s">
        <v>941</v>
      </c>
      <c r="DI748" s="136" t="s">
        <v>941</v>
      </c>
      <c r="DJ748" s="136" t="s">
        <v>1692</v>
      </c>
      <c r="DK748" s="137">
        <v>43138.477546296293</v>
      </c>
      <c r="DL748" s="136" t="s">
        <v>1692</v>
      </c>
      <c r="DM748" s="137">
        <v>43138.47755787037</v>
      </c>
      <c r="DN748" s="133">
        <v>42412.579074074078</v>
      </c>
      <c r="DO748" s="132" t="s">
        <v>1111</v>
      </c>
      <c r="DP748" s="133">
        <v>42412.579074074078</v>
      </c>
    </row>
    <row r="749" spans="1:120" ht="58" x14ac:dyDescent="0.35">
      <c r="A749" s="135">
        <v>752</v>
      </c>
      <c r="B749" s="136" t="s">
        <v>13815</v>
      </c>
      <c r="C749" s="135">
        <v>3</v>
      </c>
      <c r="D749" s="135" t="b">
        <v>1</v>
      </c>
      <c r="E749" s="136" t="s">
        <v>941</v>
      </c>
      <c r="F749" s="136" t="s">
        <v>6834</v>
      </c>
      <c r="G749" s="136" t="s">
        <v>1096</v>
      </c>
      <c r="H749" s="136" t="s">
        <v>1174</v>
      </c>
      <c r="I749" s="136" t="s">
        <v>14675</v>
      </c>
      <c r="J749" s="136" t="s">
        <v>6835</v>
      </c>
      <c r="K749" s="136" t="s">
        <v>941</v>
      </c>
      <c r="L749" s="136" t="s">
        <v>1174</v>
      </c>
      <c r="M749" s="136" t="s">
        <v>1175</v>
      </c>
      <c r="N749" s="136" t="s">
        <v>6836</v>
      </c>
      <c r="O749" s="136" t="s">
        <v>17451</v>
      </c>
      <c r="P749" s="136" t="s">
        <v>17452</v>
      </c>
      <c r="Q749" s="136" t="s">
        <v>6839</v>
      </c>
      <c r="R749" s="136" t="s">
        <v>948</v>
      </c>
      <c r="S749" s="136" t="s">
        <v>17453</v>
      </c>
      <c r="T749" s="136" t="s">
        <v>6841</v>
      </c>
      <c r="U749" s="136" t="s">
        <v>17454</v>
      </c>
      <c r="V749" s="136" t="s">
        <v>6843</v>
      </c>
      <c r="W749" s="136" t="s">
        <v>6844</v>
      </c>
      <c r="X749" s="136" t="s">
        <v>6845</v>
      </c>
      <c r="Y749" s="136" t="s">
        <v>17455</v>
      </c>
      <c r="Z749" s="136" t="s">
        <v>17456</v>
      </c>
      <c r="AA749" s="136" t="s">
        <v>17457</v>
      </c>
      <c r="AB749" s="136" t="s">
        <v>17458</v>
      </c>
      <c r="AC749" s="136" t="s">
        <v>17459</v>
      </c>
      <c r="AD749" s="136" t="s">
        <v>17460</v>
      </c>
      <c r="AE749" s="136" t="s">
        <v>17461</v>
      </c>
      <c r="AF749" s="136" t="s">
        <v>17462</v>
      </c>
      <c r="AG749" s="136" t="s">
        <v>1079</v>
      </c>
      <c r="AH749" s="136" t="s">
        <v>17463</v>
      </c>
      <c r="AI749" s="136" t="s">
        <v>17464</v>
      </c>
      <c r="AJ749" s="136" t="s">
        <v>1435</v>
      </c>
      <c r="AK749" s="136" t="s">
        <v>948</v>
      </c>
      <c r="AL749" s="136" t="s">
        <v>941</v>
      </c>
      <c r="AM749" s="136" t="s">
        <v>17465</v>
      </c>
      <c r="AN749" s="136" t="s">
        <v>941</v>
      </c>
      <c r="AO749" s="136" t="s">
        <v>941</v>
      </c>
      <c r="AP749" s="136" t="s">
        <v>941</v>
      </c>
      <c r="AQ749" s="136" t="s">
        <v>941</v>
      </c>
      <c r="AR749" s="136" t="s">
        <v>941</v>
      </c>
      <c r="AS749" s="136" t="s">
        <v>941</v>
      </c>
      <c r="AT749" s="136" t="s">
        <v>941</v>
      </c>
      <c r="AU749" s="136" t="s">
        <v>941</v>
      </c>
      <c r="AV749" s="136" t="s">
        <v>941</v>
      </c>
      <c r="AW749" s="136" t="s">
        <v>941</v>
      </c>
      <c r="AX749" s="136" t="s">
        <v>941</v>
      </c>
      <c r="AY749" s="136" t="s">
        <v>941</v>
      </c>
      <c r="AZ749" s="136" t="s">
        <v>941</v>
      </c>
      <c r="BA749" s="136" t="s">
        <v>941</v>
      </c>
      <c r="BB749" s="136" t="s">
        <v>941</v>
      </c>
      <c r="BC749" s="136" t="s">
        <v>941</v>
      </c>
      <c r="BD749" s="136" t="s">
        <v>941</v>
      </c>
      <c r="BE749" s="136" t="s">
        <v>941</v>
      </c>
      <c r="BF749" s="136" t="s">
        <v>941</v>
      </c>
      <c r="BG749" s="136" t="s">
        <v>941</v>
      </c>
      <c r="BH749" s="136" t="s">
        <v>941</v>
      </c>
      <c r="BI749" s="136" t="s">
        <v>941</v>
      </c>
      <c r="BJ749" s="136" t="s">
        <v>941</v>
      </c>
      <c r="BK749" s="136" t="s">
        <v>941</v>
      </c>
      <c r="BL749" s="136" t="s">
        <v>941</v>
      </c>
      <c r="BM749" s="136" t="s">
        <v>941</v>
      </c>
      <c r="BN749" s="136" t="s">
        <v>941</v>
      </c>
      <c r="BO749" s="136" t="s">
        <v>941</v>
      </c>
      <c r="BP749" s="136" t="s">
        <v>941</v>
      </c>
      <c r="BQ749" s="136" t="s">
        <v>941</v>
      </c>
      <c r="BR749" s="136" t="s">
        <v>941</v>
      </c>
      <c r="BS749" s="136" t="s">
        <v>941</v>
      </c>
      <c r="BT749" s="136" t="s">
        <v>941</v>
      </c>
      <c r="BU749" s="136" t="s">
        <v>941</v>
      </c>
      <c r="BV749" s="136" t="s">
        <v>941</v>
      </c>
      <c r="BW749" s="136" t="s">
        <v>941</v>
      </c>
      <c r="BX749" s="136" t="s">
        <v>941</v>
      </c>
      <c r="BY749" s="136" t="s">
        <v>941</v>
      </c>
      <c r="BZ749" s="136" t="s">
        <v>941</v>
      </c>
      <c r="CA749" s="136" t="s">
        <v>941</v>
      </c>
      <c r="CB749" s="136" t="s">
        <v>948</v>
      </c>
      <c r="CC749" s="136" t="s">
        <v>948</v>
      </c>
      <c r="CD749" s="136" t="s">
        <v>941</v>
      </c>
      <c r="CE749" s="136" t="s">
        <v>948</v>
      </c>
      <c r="CF749" s="136" t="s">
        <v>941</v>
      </c>
      <c r="CG749" s="136" t="s">
        <v>948</v>
      </c>
      <c r="CH749" s="136" t="s">
        <v>948</v>
      </c>
      <c r="CI749" s="136" t="s">
        <v>941</v>
      </c>
      <c r="CJ749" s="136" t="s">
        <v>941</v>
      </c>
      <c r="CK749" s="136" t="s">
        <v>941</v>
      </c>
      <c r="CL749" s="136" t="s">
        <v>941</v>
      </c>
      <c r="CM749" s="136" t="s">
        <v>941</v>
      </c>
      <c r="CN749" s="136" t="s">
        <v>948</v>
      </c>
      <c r="CO749" s="136" t="s">
        <v>540</v>
      </c>
      <c r="CP749" s="136" t="s">
        <v>948</v>
      </c>
      <c r="CQ749" s="136" t="s">
        <v>941</v>
      </c>
      <c r="CR749" s="136" t="s">
        <v>941</v>
      </c>
      <c r="CS749" s="136" t="s">
        <v>941</v>
      </c>
      <c r="CT749" s="136" t="s">
        <v>941</v>
      </c>
      <c r="CU749" s="136" t="s">
        <v>941</v>
      </c>
      <c r="CV749" s="136" t="s">
        <v>941</v>
      </c>
      <c r="CW749" s="136" t="s">
        <v>941</v>
      </c>
      <c r="CX749" s="136" t="s">
        <v>941</v>
      </c>
      <c r="CY749" s="136" t="s">
        <v>941</v>
      </c>
      <c r="CZ749" s="136" t="s">
        <v>941</v>
      </c>
      <c r="DA749" s="136" t="s">
        <v>941</v>
      </c>
      <c r="DB749" s="136" t="s">
        <v>941</v>
      </c>
      <c r="DC749" s="136" t="s">
        <v>941</v>
      </c>
      <c r="DD749" s="136" t="s">
        <v>941</v>
      </c>
      <c r="DE749" s="136" t="s">
        <v>941</v>
      </c>
      <c r="DF749" s="136" t="s">
        <v>941</v>
      </c>
      <c r="DG749" s="136" t="s">
        <v>941</v>
      </c>
      <c r="DH749" s="136" t="s">
        <v>941</v>
      </c>
      <c r="DI749" s="136" t="s">
        <v>941</v>
      </c>
      <c r="DJ749" s="136" t="s">
        <v>1692</v>
      </c>
      <c r="DK749" s="137">
        <v>43138.482893518521</v>
      </c>
      <c r="DL749" s="136" t="s">
        <v>1692</v>
      </c>
      <c r="DM749" s="137">
        <v>43138.482893518521</v>
      </c>
      <c r="DN749" s="133">
        <v>42412.579085648147</v>
      </c>
      <c r="DO749" s="132" t="s">
        <v>1111</v>
      </c>
      <c r="DP749" s="133">
        <v>42412.579085648147</v>
      </c>
    </row>
    <row r="750" spans="1:120" ht="58" x14ac:dyDescent="0.35">
      <c r="A750" s="135">
        <v>753</v>
      </c>
      <c r="B750" s="136" t="s">
        <v>13815</v>
      </c>
      <c r="C750" s="135">
        <v>635</v>
      </c>
      <c r="D750" s="135" t="b">
        <v>1</v>
      </c>
      <c r="E750" s="136" t="s">
        <v>941</v>
      </c>
      <c r="F750" s="136" t="s">
        <v>17466</v>
      </c>
      <c r="G750" s="136" t="s">
        <v>5233</v>
      </c>
      <c r="H750" s="136" t="s">
        <v>5234</v>
      </c>
      <c r="I750" s="136" t="s">
        <v>16237</v>
      </c>
      <c r="J750" s="136" t="s">
        <v>5235</v>
      </c>
      <c r="K750" s="136" t="s">
        <v>941</v>
      </c>
      <c r="L750" s="136" t="s">
        <v>5234</v>
      </c>
      <c r="M750" s="136" t="s">
        <v>5236</v>
      </c>
      <c r="N750" s="136" t="s">
        <v>5237</v>
      </c>
      <c r="O750" s="136" t="s">
        <v>17467</v>
      </c>
      <c r="P750" s="136" t="s">
        <v>17468</v>
      </c>
      <c r="Q750" s="136" t="s">
        <v>3656</v>
      </c>
      <c r="R750" s="136" t="s">
        <v>948</v>
      </c>
      <c r="S750" s="136" t="s">
        <v>17469</v>
      </c>
      <c r="T750" s="136" t="s">
        <v>17470</v>
      </c>
      <c r="U750" s="136" t="s">
        <v>17471</v>
      </c>
      <c r="V750" s="136" t="s">
        <v>948</v>
      </c>
      <c r="W750" s="136" t="s">
        <v>948</v>
      </c>
      <c r="X750" s="136" t="s">
        <v>948</v>
      </c>
      <c r="Y750" s="136" t="s">
        <v>17472</v>
      </c>
      <c r="Z750" s="136" t="s">
        <v>17473</v>
      </c>
      <c r="AA750" s="136" t="s">
        <v>17474</v>
      </c>
      <c r="AB750" s="136" t="s">
        <v>17475</v>
      </c>
      <c r="AC750" s="136" t="s">
        <v>948</v>
      </c>
      <c r="AD750" s="136" t="s">
        <v>17475</v>
      </c>
      <c r="AE750" s="136" t="s">
        <v>17476</v>
      </c>
      <c r="AF750" s="136" t="s">
        <v>17477</v>
      </c>
      <c r="AG750" s="136" t="s">
        <v>1123</v>
      </c>
      <c r="AH750" s="136" t="s">
        <v>17478</v>
      </c>
      <c r="AI750" s="136" t="s">
        <v>948</v>
      </c>
      <c r="AJ750" s="136" t="s">
        <v>975</v>
      </c>
      <c r="AK750" s="136" t="s">
        <v>948</v>
      </c>
      <c r="AL750" s="136" t="s">
        <v>941</v>
      </c>
      <c r="AM750" s="136" t="s">
        <v>17479</v>
      </c>
      <c r="AN750" s="136" t="s">
        <v>941</v>
      </c>
      <c r="AO750" s="136" t="s">
        <v>941</v>
      </c>
      <c r="AP750" s="136" t="s">
        <v>941</v>
      </c>
      <c r="AQ750" s="136" t="s">
        <v>941</v>
      </c>
      <c r="AR750" s="136" t="s">
        <v>941</v>
      </c>
      <c r="AS750" s="136" t="s">
        <v>941</v>
      </c>
      <c r="AT750" s="136" t="s">
        <v>941</v>
      </c>
      <c r="AU750" s="136" t="s">
        <v>941</v>
      </c>
      <c r="AV750" s="136" t="s">
        <v>941</v>
      </c>
      <c r="AW750" s="136" t="s">
        <v>941</v>
      </c>
      <c r="AX750" s="136" t="s">
        <v>941</v>
      </c>
      <c r="AY750" s="136" t="s">
        <v>941</v>
      </c>
      <c r="AZ750" s="136" t="s">
        <v>941</v>
      </c>
      <c r="BA750" s="136" t="s">
        <v>941</v>
      </c>
      <c r="BB750" s="136" t="s">
        <v>941</v>
      </c>
      <c r="BC750" s="136" t="s">
        <v>941</v>
      </c>
      <c r="BD750" s="136" t="s">
        <v>941</v>
      </c>
      <c r="BE750" s="136" t="s">
        <v>941</v>
      </c>
      <c r="BF750" s="136" t="s">
        <v>941</v>
      </c>
      <c r="BG750" s="136" t="s">
        <v>941</v>
      </c>
      <c r="BH750" s="136" t="s">
        <v>941</v>
      </c>
      <c r="BI750" s="136" t="s">
        <v>941</v>
      </c>
      <c r="BJ750" s="136" t="s">
        <v>941</v>
      </c>
      <c r="BK750" s="136" t="s">
        <v>941</v>
      </c>
      <c r="BL750" s="136" t="s">
        <v>3687</v>
      </c>
      <c r="BM750" s="136" t="s">
        <v>1071</v>
      </c>
      <c r="BN750" s="136" t="s">
        <v>941</v>
      </c>
      <c r="BO750" s="136" t="s">
        <v>941</v>
      </c>
      <c r="BP750" s="136" t="s">
        <v>941</v>
      </c>
      <c r="BQ750" s="136" t="s">
        <v>941</v>
      </c>
      <c r="BR750" s="136" t="s">
        <v>5251</v>
      </c>
      <c r="BS750" s="136" t="s">
        <v>1018</v>
      </c>
      <c r="BT750" s="136" t="s">
        <v>941</v>
      </c>
      <c r="BU750" s="136" t="s">
        <v>941</v>
      </c>
      <c r="BV750" s="136" t="s">
        <v>941</v>
      </c>
      <c r="BW750" s="136" t="s">
        <v>941</v>
      </c>
      <c r="BX750" s="136" t="s">
        <v>941</v>
      </c>
      <c r="BY750" s="136" t="s">
        <v>941</v>
      </c>
      <c r="BZ750" s="136" t="s">
        <v>941</v>
      </c>
      <c r="CA750" s="136" t="s">
        <v>941</v>
      </c>
      <c r="CB750" s="136" t="s">
        <v>2488</v>
      </c>
      <c r="CC750" s="136" t="s">
        <v>948</v>
      </c>
      <c r="CD750" s="136" t="s">
        <v>941</v>
      </c>
      <c r="CE750" s="136" t="s">
        <v>948</v>
      </c>
      <c r="CF750" s="136" t="s">
        <v>941</v>
      </c>
      <c r="CG750" s="136" t="s">
        <v>948</v>
      </c>
      <c r="CH750" s="136" t="s">
        <v>948</v>
      </c>
      <c r="CI750" s="136" t="s">
        <v>941</v>
      </c>
      <c r="CJ750" s="136" t="s">
        <v>941</v>
      </c>
      <c r="CK750" s="136" t="s">
        <v>941</v>
      </c>
      <c r="CL750" s="136" t="s">
        <v>941</v>
      </c>
      <c r="CM750" s="136" t="s">
        <v>941</v>
      </c>
      <c r="CN750" s="136" t="s">
        <v>948</v>
      </c>
      <c r="CO750" s="136" t="s">
        <v>540</v>
      </c>
      <c r="CP750" s="136" t="s">
        <v>948</v>
      </c>
      <c r="CQ750" s="136" t="s">
        <v>941</v>
      </c>
      <c r="CR750" s="136" t="s">
        <v>941</v>
      </c>
      <c r="CS750" s="136" t="s">
        <v>941</v>
      </c>
      <c r="CT750" s="136" t="s">
        <v>941</v>
      </c>
      <c r="CU750" s="136" t="s">
        <v>941</v>
      </c>
      <c r="CV750" s="136" t="s">
        <v>941</v>
      </c>
      <c r="CW750" s="136" t="s">
        <v>941</v>
      </c>
      <c r="CX750" s="136" t="s">
        <v>941</v>
      </c>
      <c r="CY750" s="136" t="s">
        <v>941</v>
      </c>
      <c r="CZ750" s="136" t="s">
        <v>941</v>
      </c>
      <c r="DA750" s="136" t="s">
        <v>941</v>
      </c>
      <c r="DB750" s="136" t="s">
        <v>941</v>
      </c>
      <c r="DC750" s="136" t="s">
        <v>941</v>
      </c>
      <c r="DD750" s="136" t="s">
        <v>941</v>
      </c>
      <c r="DE750" s="136" t="s">
        <v>941</v>
      </c>
      <c r="DF750" s="136" t="s">
        <v>941</v>
      </c>
      <c r="DG750" s="136" t="s">
        <v>941</v>
      </c>
      <c r="DH750" s="136" t="s">
        <v>941</v>
      </c>
      <c r="DI750" s="136" t="s">
        <v>941</v>
      </c>
      <c r="DJ750" s="136" t="s">
        <v>1353</v>
      </c>
      <c r="DK750" s="137">
        <v>43138.484016203707</v>
      </c>
      <c r="DL750" s="136" t="s">
        <v>1353</v>
      </c>
      <c r="DM750" s="137">
        <v>43138.484016203707</v>
      </c>
      <c r="DN750" s="133">
        <v>42412.579108796293</v>
      </c>
      <c r="DO750" s="132" t="s">
        <v>1111</v>
      </c>
      <c r="DP750" s="133">
        <v>42412.579108796293</v>
      </c>
    </row>
    <row r="751" spans="1:120" ht="145" x14ac:dyDescent="0.35">
      <c r="A751" s="135">
        <v>754</v>
      </c>
      <c r="B751" s="136" t="s">
        <v>13815</v>
      </c>
      <c r="C751" s="135">
        <v>314</v>
      </c>
      <c r="D751" s="135" t="b">
        <v>1</v>
      </c>
      <c r="E751" s="136" t="s">
        <v>941</v>
      </c>
      <c r="F751" s="136" t="s">
        <v>3912</v>
      </c>
      <c r="G751" s="136" t="s">
        <v>943</v>
      </c>
      <c r="H751" s="136" t="s">
        <v>2255</v>
      </c>
      <c r="I751" s="136" t="s">
        <v>15529</v>
      </c>
      <c r="J751" s="136" t="s">
        <v>3912</v>
      </c>
      <c r="K751" s="136" t="s">
        <v>941</v>
      </c>
      <c r="L751" s="136" t="s">
        <v>2255</v>
      </c>
      <c r="M751" s="136" t="s">
        <v>3913</v>
      </c>
      <c r="N751" s="136" t="s">
        <v>17480</v>
      </c>
      <c r="O751" s="136" t="s">
        <v>17481</v>
      </c>
      <c r="P751" s="136" t="s">
        <v>17482</v>
      </c>
      <c r="Q751" s="136" t="s">
        <v>17483</v>
      </c>
      <c r="R751" s="136" t="s">
        <v>948</v>
      </c>
      <c r="S751" s="136" t="s">
        <v>17484</v>
      </c>
      <c r="T751" s="136" t="s">
        <v>17485</v>
      </c>
      <c r="U751" s="136" t="s">
        <v>17486</v>
      </c>
      <c r="V751" s="136" t="s">
        <v>17487</v>
      </c>
      <c r="W751" s="136" t="s">
        <v>17488</v>
      </c>
      <c r="X751" s="136" t="s">
        <v>17489</v>
      </c>
      <c r="Y751" s="136" t="s">
        <v>17490</v>
      </c>
      <c r="Z751" s="136" t="s">
        <v>17491</v>
      </c>
      <c r="AA751" s="136" t="s">
        <v>948</v>
      </c>
      <c r="AB751" s="136" t="s">
        <v>17492</v>
      </c>
      <c r="AC751" s="136" t="s">
        <v>17493</v>
      </c>
      <c r="AD751" s="136" t="s">
        <v>17494</v>
      </c>
      <c r="AE751" s="136" t="s">
        <v>17495</v>
      </c>
      <c r="AF751" s="136" t="s">
        <v>17496</v>
      </c>
      <c r="AG751" s="136" t="s">
        <v>1084</v>
      </c>
      <c r="AH751" s="136" t="s">
        <v>17497</v>
      </c>
      <c r="AI751" s="136" t="s">
        <v>17498</v>
      </c>
      <c r="AJ751" s="136" t="s">
        <v>17499</v>
      </c>
      <c r="AK751" s="136" t="s">
        <v>2104</v>
      </c>
      <c r="AL751" s="136" t="s">
        <v>941</v>
      </c>
      <c r="AM751" s="136" t="s">
        <v>17500</v>
      </c>
      <c r="AN751" s="136" t="s">
        <v>941</v>
      </c>
      <c r="AO751" s="136" t="s">
        <v>941</v>
      </c>
      <c r="AP751" s="136" t="s">
        <v>941</v>
      </c>
      <c r="AQ751" s="136" t="s">
        <v>941</v>
      </c>
      <c r="AR751" s="136" t="s">
        <v>941</v>
      </c>
      <c r="AS751" s="136" t="s">
        <v>941</v>
      </c>
      <c r="AT751" s="136" t="s">
        <v>941</v>
      </c>
      <c r="AU751" s="136" t="s">
        <v>941</v>
      </c>
      <c r="AV751" s="136" t="s">
        <v>941</v>
      </c>
      <c r="AW751" s="136" t="s">
        <v>941</v>
      </c>
      <c r="AX751" s="136" t="s">
        <v>941</v>
      </c>
      <c r="AY751" s="136" t="s">
        <v>941</v>
      </c>
      <c r="AZ751" s="136" t="s">
        <v>941</v>
      </c>
      <c r="BA751" s="136" t="s">
        <v>941</v>
      </c>
      <c r="BB751" s="136" t="s">
        <v>941</v>
      </c>
      <c r="BC751" s="136" t="s">
        <v>941</v>
      </c>
      <c r="BD751" s="136" t="s">
        <v>941</v>
      </c>
      <c r="BE751" s="136" t="s">
        <v>941</v>
      </c>
      <c r="BF751" s="136" t="s">
        <v>941</v>
      </c>
      <c r="BG751" s="136" t="s">
        <v>941</v>
      </c>
      <c r="BH751" s="136" t="s">
        <v>941</v>
      </c>
      <c r="BI751" s="136" t="s">
        <v>941</v>
      </c>
      <c r="BJ751" s="136" t="s">
        <v>941</v>
      </c>
      <c r="BK751" s="136" t="s">
        <v>941</v>
      </c>
      <c r="BL751" s="136" t="s">
        <v>941</v>
      </c>
      <c r="BM751" s="136" t="s">
        <v>941</v>
      </c>
      <c r="BN751" s="136" t="s">
        <v>941</v>
      </c>
      <c r="BO751" s="136" t="s">
        <v>941</v>
      </c>
      <c r="BP751" s="136" t="s">
        <v>941</v>
      </c>
      <c r="BQ751" s="136" t="s">
        <v>941</v>
      </c>
      <c r="BR751" s="136" t="s">
        <v>941</v>
      </c>
      <c r="BS751" s="136" t="s">
        <v>941</v>
      </c>
      <c r="BT751" s="136" t="s">
        <v>941</v>
      </c>
      <c r="BU751" s="136" t="s">
        <v>941</v>
      </c>
      <c r="BV751" s="136" t="s">
        <v>941</v>
      </c>
      <c r="BW751" s="136" t="s">
        <v>941</v>
      </c>
      <c r="BX751" s="136" t="s">
        <v>941</v>
      </c>
      <c r="BY751" s="136" t="s">
        <v>941</v>
      </c>
      <c r="BZ751" s="136" t="s">
        <v>941</v>
      </c>
      <c r="CA751" s="136" t="s">
        <v>941</v>
      </c>
      <c r="CB751" s="136" t="s">
        <v>948</v>
      </c>
      <c r="CC751" s="136" t="s">
        <v>948</v>
      </c>
      <c r="CD751" s="136" t="s">
        <v>941</v>
      </c>
      <c r="CE751" s="136" t="s">
        <v>948</v>
      </c>
      <c r="CF751" s="136" t="s">
        <v>941</v>
      </c>
      <c r="CG751" s="136" t="s">
        <v>948</v>
      </c>
      <c r="CH751" s="136" t="s">
        <v>948</v>
      </c>
      <c r="CI751" s="136" t="s">
        <v>941</v>
      </c>
      <c r="CJ751" s="136" t="s">
        <v>941</v>
      </c>
      <c r="CK751" s="136" t="s">
        <v>941</v>
      </c>
      <c r="CL751" s="136" t="s">
        <v>941</v>
      </c>
      <c r="CM751" s="136" t="s">
        <v>941</v>
      </c>
      <c r="CN751" s="136" t="s">
        <v>948</v>
      </c>
      <c r="CO751" s="136" t="s">
        <v>540</v>
      </c>
      <c r="CP751" s="136" t="s">
        <v>948</v>
      </c>
      <c r="CQ751" s="136" t="s">
        <v>941</v>
      </c>
      <c r="CR751" s="136" t="s">
        <v>941</v>
      </c>
      <c r="CS751" s="136" t="s">
        <v>941</v>
      </c>
      <c r="CT751" s="136" t="s">
        <v>941</v>
      </c>
      <c r="CU751" s="136" t="s">
        <v>17501</v>
      </c>
      <c r="CV751" s="136" t="s">
        <v>941</v>
      </c>
      <c r="CW751" s="136" t="s">
        <v>941</v>
      </c>
      <c r="CX751" s="136" t="s">
        <v>941</v>
      </c>
      <c r="CY751" s="136" t="s">
        <v>941</v>
      </c>
      <c r="CZ751" s="136" t="s">
        <v>941</v>
      </c>
      <c r="DA751" s="136" t="s">
        <v>941</v>
      </c>
      <c r="DB751" s="136" t="s">
        <v>941</v>
      </c>
      <c r="DC751" s="136" t="s">
        <v>941</v>
      </c>
      <c r="DD751" s="136" t="s">
        <v>941</v>
      </c>
      <c r="DE751" s="136" t="s">
        <v>941</v>
      </c>
      <c r="DF751" s="136" t="s">
        <v>941</v>
      </c>
      <c r="DG751" s="136" t="s">
        <v>941</v>
      </c>
      <c r="DH751" s="136" t="s">
        <v>941</v>
      </c>
      <c r="DI751" s="136" t="s">
        <v>941</v>
      </c>
      <c r="DJ751" s="136" t="s">
        <v>1692</v>
      </c>
      <c r="DK751" s="137">
        <v>43138.492986111109</v>
      </c>
      <c r="DL751" s="136" t="s">
        <v>1692</v>
      </c>
      <c r="DM751" s="137">
        <v>43138.492986111109</v>
      </c>
      <c r="DN751" s="133">
        <v>42412.57912037037</v>
      </c>
      <c r="DO751" s="132" t="s">
        <v>1111</v>
      </c>
      <c r="DP751" s="133">
        <v>42412.57912037037</v>
      </c>
    </row>
    <row r="752" spans="1:120" ht="58" x14ac:dyDescent="0.35">
      <c r="A752" s="135">
        <v>755</v>
      </c>
      <c r="B752" s="136" t="s">
        <v>13815</v>
      </c>
      <c r="C752" s="135">
        <v>158</v>
      </c>
      <c r="D752" s="135" t="b">
        <v>1</v>
      </c>
      <c r="E752" s="136" t="s">
        <v>941</v>
      </c>
      <c r="F752" s="136" t="s">
        <v>3549</v>
      </c>
      <c r="G752" s="136" t="s">
        <v>1096</v>
      </c>
      <c r="H752" s="136" t="s">
        <v>2711</v>
      </c>
      <c r="I752" s="136" t="s">
        <v>14461</v>
      </c>
      <c r="J752" s="136" t="s">
        <v>3550</v>
      </c>
      <c r="K752" s="136" t="s">
        <v>941</v>
      </c>
      <c r="L752" s="136" t="s">
        <v>2711</v>
      </c>
      <c r="M752" s="136" t="s">
        <v>2712</v>
      </c>
      <c r="N752" s="136" t="s">
        <v>2713</v>
      </c>
      <c r="O752" s="136" t="s">
        <v>17502</v>
      </c>
      <c r="P752" s="136" t="s">
        <v>17503</v>
      </c>
      <c r="Q752" s="136" t="s">
        <v>2714</v>
      </c>
      <c r="R752" s="136" t="s">
        <v>948</v>
      </c>
      <c r="S752" s="136" t="s">
        <v>17504</v>
      </c>
      <c r="T752" s="136" t="s">
        <v>17505</v>
      </c>
      <c r="U752" s="136" t="s">
        <v>17506</v>
      </c>
      <c r="V752" s="136" t="s">
        <v>4959</v>
      </c>
      <c r="W752" s="136" t="s">
        <v>17505</v>
      </c>
      <c r="X752" s="136" t="s">
        <v>17507</v>
      </c>
      <c r="Y752" s="136" t="s">
        <v>17508</v>
      </c>
      <c r="Z752" s="136" t="s">
        <v>17509</v>
      </c>
      <c r="AA752" s="136" t="s">
        <v>948</v>
      </c>
      <c r="AB752" s="136" t="s">
        <v>17510</v>
      </c>
      <c r="AC752" s="136" t="s">
        <v>948</v>
      </c>
      <c r="AD752" s="136" t="s">
        <v>17510</v>
      </c>
      <c r="AE752" s="136" t="s">
        <v>17511</v>
      </c>
      <c r="AF752" s="136" t="s">
        <v>17512</v>
      </c>
      <c r="AG752" s="136" t="s">
        <v>2715</v>
      </c>
      <c r="AH752" s="136" t="s">
        <v>17513</v>
      </c>
      <c r="AI752" s="136" t="s">
        <v>948</v>
      </c>
      <c r="AJ752" s="136" t="s">
        <v>948</v>
      </c>
      <c r="AK752" s="136" t="s">
        <v>948</v>
      </c>
      <c r="AL752" s="136" t="s">
        <v>604</v>
      </c>
      <c r="AM752" s="136" t="s">
        <v>17513</v>
      </c>
      <c r="AN752" s="136" t="s">
        <v>941</v>
      </c>
      <c r="AO752" s="136" t="s">
        <v>941</v>
      </c>
      <c r="AP752" s="136" t="s">
        <v>941</v>
      </c>
      <c r="AQ752" s="136" t="s">
        <v>941</v>
      </c>
      <c r="AR752" s="136" t="s">
        <v>941</v>
      </c>
      <c r="AS752" s="136" t="s">
        <v>941</v>
      </c>
      <c r="AT752" s="136" t="s">
        <v>941</v>
      </c>
      <c r="AU752" s="136" t="s">
        <v>941</v>
      </c>
      <c r="AV752" s="136" t="s">
        <v>941</v>
      </c>
      <c r="AW752" s="136" t="s">
        <v>941</v>
      </c>
      <c r="AX752" s="136" t="s">
        <v>941</v>
      </c>
      <c r="AY752" s="136" t="s">
        <v>941</v>
      </c>
      <c r="AZ752" s="136" t="s">
        <v>941</v>
      </c>
      <c r="BA752" s="136" t="s">
        <v>941</v>
      </c>
      <c r="BB752" s="136" t="s">
        <v>941</v>
      </c>
      <c r="BC752" s="136" t="s">
        <v>941</v>
      </c>
      <c r="BD752" s="136" t="s">
        <v>941</v>
      </c>
      <c r="BE752" s="136" t="s">
        <v>941</v>
      </c>
      <c r="BF752" s="136" t="s">
        <v>941</v>
      </c>
      <c r="BG752" s="136" t="s">
        <v>941</v>
      </c>
      <c r="BH752" s="136" t="s">
        <v>941</v>
      </c>
      <c r="BI752" s="136" t="s">
        <v>941</v>
      </c>
      <c r="BJ752" s="136" t="s">
        <v>941</v>
      </c>
      <c r="BK752" s="136" t="s">
        <v>941</v>
      </c>
      <c r="BL752" s="136" t="s">
        <v>941</v>
      </c>
      <c r="BM752" s="136" t="s">
        <v>941</v>
      </c>
      <c r="BN752" s="136" t="s">
        <v>941</v>
      </c>
      <c r="BO752" s="136" t="s">
        <v>941</v>
      </c>
      <c r="BP752" s="136" t="s">
        <v>941</v>
      </c>
      <c r="BQ752" s="136" t="s">
        <v>941</v>
      </c>
      <c r="BR752" s="136" t="s">
        <v>941</v>
      </c>
      <c r="BS752" s="136" t="s">
        <v>941</v>
      </c>
      <c r="BT752" s="136" t="s">
        <v>941</v>
      </c>
      <c r="BU752" s="136" t="s">
        <v>941</v>
      </c>
      <c r="BV752" s="136" t="s">
        <v>941</v>
      </c>
      <c r="BW752" s="136" t="s">
        <v>941</v>
      </c>
      <c r="BX752" s="136" t="s">
        <v>941</v>
      </c>
      <c r="BY752" s="136" t="s">
        <v>941</v>
      </c>
      <c r="BZ752" s="136" t="s">
        <v>941</v>
      </c>
      <c r="CA752" s="136" t="s">
        <v>941</v>
      </c>
      <c r="CB752" s="136" t="s">
        <v>948</v>
      </c>
      <c r="CC752" s="136" t="s">
        <v>948</v>
      </c>
      <c r="CD752" s="136" t="s">
        <v>941</v>
      </c>
      <c r="CE752" s="136" t="s">
        <v>948</v>
      </c>
      <c r="CF752" s="136" t="s">
        <v>941</v>
      </c>
      <c r="CG752" s="136" t="s">
        <v>948</v>
      </c>
      <c r="CH752" s="136" t="s">
        <v>948</v>
      </c>
      <c r="CI752" s="136" t="s">
        <v>941</v>
      </c>
      <c r="CJ752" s="136" t="s">
        <v>941</v>
      </c>
      <c r="CK752" s="136" t="s">
        <v>941</v>
      </c>
      <c r="CL752" s="136" t="s">
        <v>941</v>
      </c>
      <c r="CM752" s="136" t="s">
        <v>941</v>
      </c>
      <c r="CN752" s="136" t="s">
        <v>948</v>
      </c>
      <c r="CO752" s="136" t="s">
        <v>540</v>
      </c>
      <c r="CP752" s="136" t="s">
        <v>948</v>
      </c>
      <c r="CQ752" s="136" t="s">
        <v>941</v>
      </c>
      <c r="CR752" s="136" t="s">
        <v>941</v>
      </c>
      <c r="CS752" s="136" t="s">
        <v>941</v>
      </c>
      <c r="CT752" s="136" t="s">
        <v>941</v>
      </c>
      <c r="CU752" s="136" t="s">
        <v>941</v>
      </c>
      <c r="CV752" s="136" t="s">
        <v>941</v>
      </c>
      <c r="CW752" s="136" t="s">
        <v>941</v>
      </c>
      <c r="CX752" s="136" t="s">
        <v>941</v>
      </c>
      <c r="CY752" s="136" t="s">
        <v>941</v>
      </c>
      <c r="CZ752" s="136" t="s">
        <v>941</v>
      </c>
      <c r="DA752" s="136" t="s">
        <v>941</v>
      </c>
      <c r="DB752" s="136" t="s">
        <v>941</v>
      </c>
      <c r="DC752" s="136" t="s">
        <v>941</v>
      </c>
      <c r="DD752" s="136" t="s">
        <v>941</v>
      </c>
      <c r="DE752" s="136" t="s">
        <v>941</v>
      </c>
      <c r="DF752" s="136" t="s">
        <v>941</v>
      </c>
      <c r="DG752" s="136" t="s">
        <v>941</v>
      </c>
      <c r="DH752" s="136" t="s">
        <v>941</v>
      </c>
      <c r="DI752" s="136" t="s">
        <v>941</v>
      </c>
      <c r="DJ752" s="136" t="s">
        <v>1692</v>
      </c>
      <c r="DK752" s="137">
        <v>43138.496481481481</v>
      </c>
      <c r="DL752" s="136" t="s">
        <v>1692</v>
      </c>
      <c r="DM752" s="137">
        <v>43138.496481481481</v>
      </c>
      <c r="DN752" s="133">
        <v>42412.579143518517</v>
      </c>
      <c r="DO752" s="132" t="s">
        <v>1111</v>
      </c>
      <c r="DP752" s="133">
        <v>42412.579143518517</v>
      </c>
    </row>
    <row r="753" spans="1:120" ht="58" x14ac:dyDescent="0.35">
      <c r="A753" s="135">
        <v>756</v>
      </c>
      <c r="B753" s="136" t="s">
        <v>13815</v>
      </c>
      <c r="C753" s="135">
        <v>529</v>
      </c>
      <c r="D753" s="135" t="b">
        <v>1</v>
      </c>
      <c r="E753" s="136" t="s">
        <v>1196</v>
      </c>
      <c r="F753" s="136" t="s">
        <v>5903</v>
      </c>
      <c r="G753" s="136" t="s">
        <v>943</v>
      </c>
      <c r="H753" s="136" t="s">
        <v>5904</v>
      </c>
      <c r="I753" s="136" t="s">
        <v>941</v>
      </c>
      <c r="J753" s="136" t="s">
        <v>5903</v>
      </c>
      <c r="K753" s="136" t="s">
        <v>941</v>
      </c>
      <c r="L753" s="136" t="s">
        <v>5904</v>
      </c>
      <c r="M753" s="136" t="s">
        <v>2597</v>
      </c>
      <c r="N753" s="136" t="s">
        <v>5905</v>
      </c>
      <c r="O753" s="136" t="s">
        <v>17514</v>
      </c>
      <c r="P753" s="136" t="s">
        <v>17515</v>
      </c>
      <c r="Q753" s="136" t="s">
        <v>17516</v>
      </c>
      <c r="R753" s="136" t="s">
        <v>948</v>
      </c>
      <c r="S753" s="136" t="s">
        <v>17517</v>
      </c>
      <c r="T753" s="136" t="s">
        <v>17518</v>
      </c>
      <c r="U753" s="136" t="s">
        <v>17519</v>
      </c>
      <c r="V753" s="136" t="s">
        <v>5912</v>
      </c>
      <c r="W753" s="136" t="s">
        <v>5913</v>
      </c>
      <c r="X753" s="136" t="s">
        <v>5914</v>
      </c>
      <c r="Y753" s="136" t="s">
        <v>17520</v>
      </c>
      <c r="Z753" s="136" t="s">
        <v>17521</v>
      </c>
      <c r="AA753" s="136" t="s">
        <v>17522</v>
      </c>
      <c r="AB753" s="136" t="s">
        <v>17523</v>
      </c>
      <c r="AC753" s="136" t="s">
        <v>948</v>
      </c>
      <c r="AD753" s="136" t="s">
        <v>17523</v>
      </c>
      <c r="AE753" s="136" t="s">
        <v>17524</v>
      </c>
      <c r="AF753" s="136" t="s">
        <v>17525</v>
      </c>
      <c r="AG753" s="136" t="s">
        <v>947</v>
      </c>
      <c r="AH753" s="136" t="s">
        <v>17526</v>
      </c>
      <c r="AI753" s="136" t="s">
        <v>17527</v>
      </c>
      <c r="AJ753" s="136" t="s">
        <v>17528</v>
      </c>
      <c r="AK753" s="136" t="s">
        <v>17529</v>
      </c>
      <c r="AL753" s="136" t="s">
        <v>941</v>
      </c>
      <c r="AM753" s="136" t="s">
        <v>17530</v>
      </c>
      <c r="AN753" s="136" t="s">
        <v>941</v>
      </c>
      <c r="AO753" s="136" t="s">
        <v>941</v>
      </c>
      <c r="AP753" s="136" t="s">
        <v>941</v>
      </c>
      <c r="AQ753" s="136" t="s">
        <v>941</v>
      </c>
      <c r="AR753" s="136" t="s">
        <v>941</v>
      </c>
      <c r="AS753" s="136" t="s">
        <v>941</v>
      </c>
      <c r="AT753" s="136" t="s">
        <v>941</v>
      </c>
      <c r="AU753" s="136" t="s">
        <v>941</v>
      </c>
      <c r="AV753" s="136" t="s">
        <v>941</v>
      </c>
      <c r="AW753" s="136" t="s">
        <v>941</v>
      </c>
      <c r="AX753" s="136" t="s">
        <v>941</v>
      </c>
      <c r="AY753" s="136" t="s">
        <v>941</v>
      </c>
      <c r="AZ753" s="136" t="s">
        <v>941</v>
      </c>
      <c r="BA753" s="136" t="s">
        <v>941</v>
      </c>
      <c r="BB753" s="136" t="s">
        <v>941</v>
      </c>
      <c r="BC753" s="136" t="s">
        <v>941</v>
      </c>
      <c r="BD753" s="136" t="s">
        <v>941</v>
      </c>
      <c r="BE753" s="136" t="s">
        <v>941</v>
      </c>
      <c r="BF753" s="136" t="s">
        <v>941</v>
      </c>
      <c r="BG753" s="136" t="s">
        <v>941</v>
      </c>
      <c r="BH753" s="136" t="s">
        <v>941</v>
      </c>
      <c r="BI753" s="136" t="s">
        <v>941</v>
      </c>
      <c r="BJ753" s="136" t="s">
        <v>941</v>
      </c>
      <c r="BK753" s="136" t="s">
        <v>997</v>
      </c>
      <c r="BL753" s="136" t="s">
        <v>17531</v>
      </c>
      <c r="BM753" s="136" t="s">
        <v>941</v>
      </c>
      <c r="BN753" s="136" t="s">
        <v>941</v>
      </c>
      <c r="BO753" s="136" t="s">
        <v>941</v>
      </c>
      <c r="BP753" s="136" t="s">
        <v>941</v>
      </c>
      <c r="BQ753" s="136" t="s">
        <v>941</v>
      </c>
      <c r="BR753" s="136" t="s">
        <v>941</v>
      </c>
      <c r="BS753" s="136" t="s">
        <v>941</v>
      </c>
      <c r="BT753" s="136" t="s">
        <v>941</v>
      </c>
      <c r="BU753" s="136" t="s">
        <v>941</v>
      </c>
      <c r="BV753" s="136" t="s">
        <v>941</v>
      </c>
      <c r="BW753" s="136" t="s">
        <v>941</v>
      </c>
      <c r="BX753" s="136" t="s">
        <v>941</v>
      </c>
      <c r="BY753" s="136" t="s">
        <v>941</v>
      </c>
      <c r="BZ753" s="136" t="s">
        <v>941</v>
      </c>
      <c r="CA753" s="136" t="s">
        <v>941</v>
      </c>
      <c r="CB753" s="136" t="s">
        <v>17532</v>
      </c>
      <c r="CC753" s="136" t="s">
        <v>5927</v>
      </c>
      <c r="CD753" s="136" t="s">
        <v>17533</v>
      </c>
      <c r="CE753" s="136" t="s">
        <v>948</v>
      </c>
      <c r="CF753" s="136" t="s">
        <v>941</v>
      </c>
      <c r="CG753" s="136" t="s">
        <v>17533</v>
      </c>
      <c r="CH753" s="136" t="s">
        <v>948</v>
      </c>
      <c r="CI753" s="136" t="s">
        <v>941</v>
      </c>
      <c r="CJ753" s="136" t="s">
        <v>941</v>
      </c>
      <c r="CK753" s="136" t="s">
        <v>941</v>
      </c>
      <c r="CL753" s="136" t="s">
        <v>941</v>
      </c>
      <c r="CM753" s="136" t="s">
        <v>941</v>
      </c>
      <c r="CN753" s="136" t="s">
        <v>948</v>
      </c>
      <c r="CO753" s="136" t="s">
        <v>540</v>
      </c>
      <c r="CP753" s="136" t="s">
        <v>948</v>
      </c>
      <c r="CQ753" s="136" t="s">
        <v>941</v>
      </c>
      <c r="CR753" s="136" t="s">
        <v>941</v>
      </c>
      <c r="CS753" s="136" t="s">
        <v>941</v>
      </c>
      <c r="CT753" s="136" t="s">
        <v>941</v>
      </c>
      <c r="CU753" s="136" t="s">
        <v>941</v>
      </c>
      <c r="CV753" s="136" t="s">
        <v>941</v>
      </c>
      <c r="CW753" s="136" t="s">
        <v>941</v>
      </c>
      <c r="CX753" s="136" t="s">
        <v>941</v>
      </c>
      <c r="CY753" s="136" t="s">
        <v>941</v>
      </c>
      <c r="CZ753" s="136" t="s">
        <v>941</v>
      </c>
      <c r="DA753" s="136" t="s">
        <v>941</v>
      </c>
      <c r="DB753" s="136" t="s">
        <v>941</v>
      </c>
      <c r="DC753" s="136" t="s">
        <v>941</v>
      </c>
      <c r="DD753" s="136" t="s">
        <v>941</v>
      </c>
      <c r="DE753" s="136" t="s">
        <v>941</v>
      </c>
      <c r="DF753" s="136" t="s">
        <v>941</v>
      </c>
      <c r="DG753" s="136" t="s">
        <v>941</v>
      </c>
      <c r="DH753" s="136" t="s">
        <v>941</v>
      </c>
      <c r="DI753" s="136" t="s">
        <v>941</v>
      </c>
      <c r="DJ753" s="136" t="s">
        <v>1692</v>
      </c>
      <c r="DK753" s="137">
        <v>43138.507233796299</v>
      </c>
      <c r="DL753" s="136" t="s">
        <v>1692</v>
      </c>
      <c r="DM753" s="137">
        <v>43138.507233796299</v>
      </c>
      <c r="DN753" s="133">
        <v>42412.579155092593</v>
      </c>
      <c r="DO753" s="132" t="s">
        <v>1111</v>
      </c>
      <c r="DP753" s="133">
        <v>42412.579155092593</v>
      </c>
    </row>
    <row r="754" spans="1:120" ht="72.5" x14ac:dyDescent="0.35">
      <c r="A754" s="135">
        <v>757</v>
      </c>
      <c r="B754" s="136" t="s">
        <v>13815</v>
      </c>
      <c r="C754" s="135">
        <v>461</v>
      </c>
      <c r="D754" s="135" t="b">
        <v>1</v>
      </c>
      <c r="E754" s="136" t="s">
        <v>941</v>
      </c>
      <c r="F754" s="136" t="s">
        <v>17534</v>
      </c>
      <c r="G754" s="136" t="s">
        <v>981</v>
      </c>
      <c r="H754" s="136" t="s">
        <v>17535</v>
      </c>
      <c r="I754" s="136" t="s">
        <v>14675</v>
      </c>
      <c r="J754" s="136" t="s">
        <v>17534</v>
      </c>
      <c r="K754" s="136" t="s">
        <v>941</v>
      </c>
      <c r="L754" s="136" t="s">
        <v>17535</v>
      </c>
      <c r="M754" s="136" t="s">
        <v>17536</v>
      </c>
      <c r="N754" s="136" t="s">
        <v>17537</v>
      </c>
      <c r="O754" s="136" t="s">
        <v>17538</v>
      </c>
      <c r="P754" s="136" t="s">
        <v>17539</v>
      </c>
      <c r="Q754" s="136" t="s">
        <v>948</v>
      </c>
      <c r="R754" s="136" t="s">
        <v>948</v>
      </c>
      <c r="S754" s="136" t="s">
        <v>17540</v>
      </c>
      <c r="T754" s="136" t="s">
        <v>17541</v>
      </c>
      <c r="U754" s="136" t="s">
        <v>17542</v>
      </c>
      <c r="V754" s="136" t="s">
        <v>17543</v>
      </c>
      <c r="W754" s="136" t="s">
        <v>1970</v>
      </c>
      <c r="X754" s="136" t="s">
        <v>17544</v>
      </c>
      <c r="Y754" s="136" t="s">
        <v>17545</v>
      </c>
      <c r="Z754" s="136" t="s">
        <v>17546</v>
      </c>
      <c r="AA754" s="136" t="s">
        <v>948</v>
      </c>
      <c r="AB754" s="136" t="s">
        <v>17547</v>
      </c>
      <c r="AC754" s="136" t="s">
        <v>948</v>
      </c>
      <c r="AD754" s="136" t="s">
        <v>17547</v>
      </c>
      <c r="AE754" s="136" t="s">
        <v>17548</v>
      </c>
      <c r="AF754" s="136" t="s">
        <v>17549</v>
      </c>
      <c r="AG754" s="136" t="s">
        <v>1833</v>
      </c>
      <c r="AH754" s="136" t="s">
        <v>17550</v>
      </c>
      <c r="AI754" s="136" t="s">
        <v>948</v>
      </c>
      <c r="AJ754" s="136" t="s">
        <v>979</v>
      </c>
      <c r="AK754" s="136" t="s">
        <v>948</v>
      </c>
      <c r="AL754" s="136" t="s">
        <v>941</v>
      </c>
      <c r="AM754" s="136" t="s">
        <v>17551</v>
      </c>
      <c r="AN754" s="136" t="s">
        <v>941</v>
      </c>
      <c r="AO754" s="136" t="s">
        <v>941</v>
      </c>
      <c r="AP754" s="136" t="s">
        <v>941</v>
      </c>
      <c r="AQ754" s="136" t="s">
        <v>941</v>
      </c>
      <c r="AR754" s="136" t="s">
        <v>941</v>
      </c>
      <c r="AS754" s="136" t="s">
        <v>941</v>
      </c>
      <c r="AT754" s="136" t="s">
        <v>941</v>
      </c>
      <c r="AU754" s="136" t="s">
        <v>941</v>
      </c>
      <c r="AV754" s="136" t="s">
        <v>941</v>
      </c>
      <c r="AW754" s="136" t="s">
        <v>941</v>
      </c>
      <c r="AX754" s="136" t="s">
        <v>941</v>
      </c>
      <c r="AY754" s="136" t="s">
        <v>941</v>
      </c>
      <c r="AZ754" s="136" t="s">
        <v>941</v>
      </c>
      <c r="BA754" s="136" t="s">
        <v>941</v>
      </c>
      <c r="BB754" s="136" t="s">
        <v>941</v>
      </c>
      <c r="BC754" s="136" t="s">
        <v>941</v>
      </c>
      <c r="BD754" s="136" t="s">
        <v>941</v>
      </c>
      <c r="BE754" s="136" t="s">
        <v>941</v>
      </c>
      <c r="BF754" s="136" t="s">
        <v>941</v>
      </c>
      <c r="BG754" s="136" t="s">
        <v>941</v>
      </c>
      <c r="BH754" s="136" t="s">
        <v>941</v>
      </c>
      <c r="BI754" s="136" t="s">
        <v>941</v>
      </c>
      <c r="BJ754" s="136" t="s">
        <v>941</v>
      </c>
      <c r="BK754" s="136" t="s">
        <v>941</v>
      </c>
      <c r="BL754" s="136" t="s">
        <v>941</v>
      </c>
      <c r="BM754" s="136" t="s">
        <v>941</v>
      </c>
      <c r="BN754" s="136" t="s">
        <v>941</v>
      </c>
      <c r="BO754" s="136" t="s">
        <v>941</v>
      </c>
      <c r="BP754" s="136" t="s">
        <v>941</v>
      </c>
      <c r="BQ754" s="136" t="s">
        <v>941</v>
      </c>
      <c r="BR754" s="136" t="s">
        <v>941</v>
      </c>
      <c r="BS754" s="136" t="s">
        <v>941</v>
      </c>
      <c r="BT754" s="136" t="s">
        <v>941</v>
      </c>
      <c r="BU754" s="136" t="s">
        <v>941</v>
      </c>
      <c r="BV754" s="136" t="s">
        <v>941</v>
      </c>
      <c r="BW754" s="136" t="s">
        <v>941</v>
      </c>
      <c r="BX754" s="136" t="s">
        <v>941</v>
      </c>
      <c r="BY754" s="136" t="s">
        <v>941</v>
      </c>
      <c r="BZ754" s="136" t="s">
        <v>941</v>
      </c>
      <c r="CA754" s="136" t="s">
        <v>941</v>
      </c>
      <c r="CB754" s="136" t="s">
        <v>948</v>
      </c>
      <c r="CC754" s="136" t="s">
        <v>948</v>
      </c>
      <c r="CD754" s="136" t="s">
        <v>941</v>
      </c>
      <c r="CE754" s="136" t="s">
        <v>948</v>
      </c>
      <c r="CF754" s="136" t="s">
        <v>941</v>
      </c>
      <c r="CG754" s="136" t="s">
        <v>948</v>
      </c>
      <c r="CH754" s="136" t="s">
        <v>948</v>
      </c>
      <c r="CI754" s="136" t="s">
        <v>941</v>
      </c>
      <c r="CJ754" s="136" t="s">
        <v>941</v>
      </c>
      <c r="CK754" s="136" t="s">
        <v>941</v>
      </c>
      <c r="CL754" s="136" t="s">
        <v>941</v>
      </c>
      <c r="CM754" s="136" t="s">
        <v>941</v>
      </c>
      <c r="CN754" s="136" t="s">
        <v>948</v>
      </c>
      <c r="CO754" s="136" t="s">
        <v>540</v>
      </c>
      <c r="CP754" s="136" t="s">
        <v>948</v>
      </c>
      <c r="CQ754" s="136" t="s">
        <v>941</v>
      </c>
      <c r="CR754" s="136" t="s">
        <v>941</v>
      </c>
      <c r="CS754" s="136" t="s">
        <v>941</v>
      </c>
      <c r="CT754" s="136" t="s">
        <v>941</v>
      </c>
      <c r="CU754" s="136" t="s">
        <v>941</v>
      </c>
      <c r="CV754" s="136" t="s">
        <v>941</v>
      </c>
      <c r="CW754" s="136" t="s">
        <v>941</v>
      </c>
      <c r="CX754" s="136" t="s">
        <v>941</v>
      </c>
      <c r="CY754" s="136" t="s">
        <v>941</v>
      </c>
      <c r="CZ754" s="136" t="s">
        <v>941</v>
      </c>
      <c r="DA754" s="136" t="s">
        <v>941</v>
      </c>
      <c r="DB754" s="136" t="s">
        <v>941</v>
      </c>
      <c r="DC754" s="136" t="s">
        <v>941</v>
      </c>
      <c r="DD754" s="136" t="s">
        <v>941</v>
      </c>
      <c r="DE754" s="136" t="s">
        <v>941</v>
      </c>
      <c r="DF754" s="136" t="s">
        <v>941</v>
      </c>
      <c r="DG754" s="136" t="s">
        <v>941</v>
      </c>
      <c r="DH754" s="136" t="s">
        <v>941</v>
      </c>
      <c r="DI754" s="136" t="s">
        <v>941</v>
      </c>
      <c r="DJ754" s="136" t="s">
        <v>1692</v>
      </c>
      <c r="DK754" s="137">
        <v>43138.569803240738</v>
      </c>
      <c r="DL754" s="136" t="s">
        <v>1692</v>
      </c>
      <c r="DM754" s="137">
        <v>43138.569803240738</v>
      </c>
      <c r="DN754" s="133">
        <v>42412.57917824074</v>
      </c>
      <c r="DO754" s="132" t="s">
        <v>1111</v>
      </c>
      <c r="DP754" s="133">
        <v>42412.57917824074</v>
      </c>
    </row>
    <row r="755" spans="1:120" ht="58" x14ac:dyDescent="0.35">
      <c r="A755" s="135">
        <v>758</v>
      </c>
      <c r="B755" s="136" t="s">
        <v>13815</v>
      </c>
      <c r="C755" s="135">
        <v>246</v>
      </c>
      <c r="D755" s="135" t="b">
        <v>1</v>
      </c>
      <c r="E755" s="136" t="s">
        <v>941</v>
      </c>
      <c r="F755" s="136" t="s">
        <v>17552</v>
      </c>
      <c r="G755" s="136" t="s">
        <v>1037</v>
      </c>
      <c r="H755" s="136" t="s">
        <v>8728</v>
      </c>
      <c r="I755" s="136" t="s">
        <v>14675</v>
      </c>
      <c r="J755" s="136" t="s">
        <v>17552</v>
      </c>
      <c r="K755" s="136" t="s">
        <v>941</v>
      </c>
      <c r="L755" s="136" t="s">
        <v>8728</v>
      </c>
      <c r="M755" s="136" t="s">
        <v>17553</v>
      </c>
      <c r="N755" s="136" t="s">
        <v>17554</v>
      </c>
      <c r="O755" s="136" t="s">
        <v>17555</v>
      </c>
      <c r="P755" s="136" t="s">
        <v>17556</v>
      </c>
      <c r="Q755" s="136" t="s">
        <v>17557</v>
      </c>
      <c r="R755" s="136" t="s">
        <v>948</v>
      </c>
      <c r="S755" s="136" t="s">
        <v>17558</v>
      </c>
      <c r="T755" s="136" t="s">
        <v>17559</v>
      </c>
      <c r="U755" s="136" t="s">
        <v>17560</v>
      </c>
      <c r="V755" s="136" t="s">
        <v>948</v>
      </c>
      <c r="W755" s="136" t="s">
        <v>948</v>
      </c>
      <c r="X755" s="136" t="s">
        <v>948</v>
      </c>
      <c r="Y755" s="136" t="s">
        <v>17561</v>
      </c>
      <c r="Z755" s="136" t="s">
        <v>17562</v>
      </c>
      <c r="AA755" s="136" t="s">
        <v>17563</v>
      </c>
      <c r="AB755" s="136" t="s">
        <v>17564</v>
      </c>
      <c r="AC755" s="136" t="s">
        <v>948</v>
      </c>
      <c r="AD755" s="136" t="s">
        <v>17564</v>
      </c>
      <c r="AE755" s="136" t="s">
        <v>17565</v>
      </c>
      <c r="AF755" s="136" t="s">
        <v>17566</v>
      </c>
      <c r="AG755" s="136" t="s">
        <v>1366</v>
      </c>
      <c r="AH755" s="136" t="s">
        <v>17567</v>
      </c>
      <c r="AI755" s="136" t="s">
        <v>14264</v>
      </c>
      <c r="AJ755" s="136" t="s">
        <v>11749</v>
      </c>
      <c r="AK755" s="136" t="s">
        <v>948</v>
      </c>
      <c r="AL755" s="136" t="s">
        <v>941</v>
      </c>
      <c r="AM755" s="136" t="s">
        <v>17568</v>
      </c>
      <c r="AN755" s="136" t="s">
        <v>941</v>
      </c>
      <c r="AO755" s="136" t="s">
        <v>941</v>
      </c>
      <c r="AP755" s="136" t="s">
        <v>941</v>
      </c>
      <c r="AQ755" s="136" t="s">
        <v>941</v>
      </c>
      <c r="AR755" s="136" t="s">
        <v>941</v>
      </c>
      <c r="AS755" s="136" t="s">
        <v>941</v>
      </c>
      <c r="AT755" s="136" t="s">
        <v>941</v>
      </c>
      <c r="AU755" s="136" t="s">
        <v>941</v>
      </c>
      <c r="AV755" s="136" t="s">
        <v>941</v>
      </c>
      <c r="AW755" s="136" t="s">
        <v>941</v>
      </c>
      <c r="AX755" s="136" t="s">
        <v>941</v>
      </c>
      <c r="AY755" s="136" t="s">
        <v>941</v>
      </c>
      <c r="AZ755" s="136" t="s">
        <v>941</v>
      </c>
      <c r="BA755" s="136" t="s">
        <v>941</v>
      </c>
      <c r="BB755" s="136" t="s">
        <v>941</v>
      </c>
      <c r="BC755" s="136" t="s">
        <v>941</v>
      </c>
      <c r="BD755" s="136" t="s">
        <v>941</v>
      </c>
      <c r="BE755" s="136" t="s">
        <v>941</v>
      </c>
      <c r="BF755" s="136" t="s">
        <v>941</v>
      </c>
      <c r="BG755" s="136" t="s">
        <v>941</v>
      </c>
      <c r="BH755" s="136" t="s">
        <v>941</v>
      </c>
      <c r="BI755" s="136" t="s">
        <v>941</v>
      </c>
      <c r="BJ755" s="136" t="s">
        <v>941</v>
      </c>
      <c r="BK755" s="136" t="s">
        <v>1348</v>
      </c>
      <c r="BL755" s="136" t="s">
        <v>941</v>
      </c>
      <c r="BM755" s="136" t="s">
        <v>941</v>
      </c>
      <c r="BN755" s="136" t="s">
        <v>941</v>
      </c>
      <c r="BO755" s="136" t="s">
        <v>941</v>
      </c>
      <c r="BP755" s="136" t="s">
        <v>941</v>
      </c>
      <c r="BQ755" s="136" t="s">
        <v>941</v>
      </c>
      <c r="BR755" s="136" t="s">
        <v>941</v>
      </c>
      <c r="BS755" s="136" t="s">
        <v>941</v>
      </c>
      <c r="BT755" s="136" t="s">
        <v>941</v>
      </c>
      <c r="BU755" s="136" t="s">
        <v>941</v>
      </c>
      <c r="BV755" s="136" t="s">
        <v>941</v>
      </c>
      <c r="BW755" s="136" t="s">
        <v>941</v>
      </c>
      <c r="BX755" s="136" t="s">
        <v>941</v>
      </c>
      <c r="BY755" s="136" t="s">
        <v>941</v>
      </c>
      <c r="BZ755" s="136" t="s">
        <v>941</v>
      </c>
      <c r="CA755" s="136" t="s">
        <v>941</v>
      </c>
      <c r="CB755" s="136" t="s">
        <v>1348</v>
      </c>
      <c r="CC755" s="136" t="s">
        <v>948</v>
      </c>
      <c r="CD755" s="136" t="s">
        <v>941</v>
      </c>
      <c r="CE755" s="136" t="s">
        <v>948</v>
      </c>
      <c r="CF755" s="136" t="s">
        <v>941</v>
      </c>
      <c r="CG755" s="136" t="s">
        <v>948</v>
      </c>
      <c r="CH755" s="136" t="s">
        <v>948</v>
      </c>
      <c r="CI755" s="136" t="s">
        <v>941</v>
      </c>
      <c r="CJ755" s="136" t="s">
        <v>941</v>
      </c>
      <c r="CK755" s="136" t="s">
        <v>941</v>
      </c>
      <c r="CL755" s="136" t="s">
        <v>941</v>
      </c>
      <c r="CM755" s="136" t="s">
        <v>941</v>
      </c>
      <c r="CN755" s="136" t="s">
        <v>948</v>
      </c>
      <c r="CO755" s="136" t="s">
        <v>540</v>
      </c>
      <c r="CP755" s="136" t="s">
        <v>948</v>
      </c>
      <c r="CQ755" s="136" t="s">
        <v>941</v>
      </c>
      <c r="CR755" s="136" t="s">
        <v>941</v>
      </c>
      <c r="CS755" s="136" t="s">
        <v>941</v>
      </c>
      <c r="CT755" s="136" t="s">
        <v>941</v>
      </c>
      <c r="CU755" s="136" t="s">
        <v>941</v>
      </c>
      <c r="CV755" s="136" t="s">
        <v>941</v>
      </c>
      <c r="CW755" s="136" t="s">
        <v>941</v>
      </c>
      <c r="CX755" s="136" t="s">
        <v>941</v>
      </c>
      <c r="CY755" s="136" t="s">
        <v>941</v>
      </c>
      <c r="CZ755" s="136" t="s">
        <v>941</v>
      </c>
      <c r="DA755" s="136" t="s">
        <v>941</v>
      </c>
      <c r="DB755" s="136" t="s">
        <v>941</v>
      </c>
      <c r="DC755" s="136" t="s">
        <v>941</v>
      </c>
      <c r="DD755" s="136" t="s">
        <v>941</v>
      </c>
      <c r="DE755" s="136" t="s">
        <v>941</v>
      </c>
      <c r="DF755" s="136" t="s">
        <v>941</v>
      </c>
      <c r="DG755" s="136" t="s">
        <v>941</v>
      </c>
      <c r="DH755" s="136" t="s">
        <v>941</v>
      </c>
      <c r="DI755" s="136" t="s">
        <v>941</v>
      </c>
      <c r="DJ755" s="136" t="s">
        <v>1692</v>
      </c>
      <c r="DK755" s="137">
        <v>43138.574467592596</v>
      </c>
      <c r="DL755" s="136" t="s">
        <v>1692</v>
      </c>
      <c r="DM755" s="137">
        <v>43138.574467592596</v>
      </c>
      <c r="DN755" s="133">
        <v>42412.579189814816</v>
      </c>
      <c r="DO755" s="132" t="s">
        <v>1111</v>
      </c>
      <c r="DP755" s="133">
        <v>42412.579189814816</v>
      </c>
    </row>
    <row r="756" spans="1:120" ht="58" x14ac:dyDescent="0.35">
      <c r="A756" s="135">
        <v>759</v>
      </c>
      <c r="B756" s="136" t="s">
        <v>13815</v>
      </c>
      <c r="C756" s="135">
        <v>421</v>
      </c>
      <c r="D756" s="135" t="b">
        <v>1</v>
      </c>
      <c r="E756" s="136" t="s">
        <v>941</v>
      </c>
      <c r="F756" s="136" t="s">
        <v>4063</v>
      </c>
      <c r="G756" s="136" t="s">
        <v>989</v>
      </c>
      <c r="H756" s="136" t="s">
        <v>4064</v>
      </c>
      <c r="I756" s="136" t="s">
        <v>14675</v>
      </c>
      <c r="J756" s="136" t="s">
        <v>4063</v>
      </c>
      <c r="K756" s="136" t="s">
        <v>941</v>
      </c>
      <c r="L756" s="136" t="s">
        <v>4064</v>
      </c>
      <c r="M756" s="136" t="s">
        <v>4065</v>
      </c>
      <c r="N756" s="136" t="s">
        <v>4066</v>
      </c>
      <c r="O756" s="136" t="s">
        <v>17569</v>
      </c>
      <c r="P756" s="136" t="s">
        <v>17570</v>
      </c>
      <c r="Q756" s="136" t="s">
        <v>17571</v>
      </c>
      <c r="R756" s="136" t="s">
        <v>17572</v>
      </c>
      <c r="S756" s="136" t="s">
        <v>17573</v>
      </c>
      <c r="T756" s="136" t="s">
        <v>17574</v>
      </c>
      <c r="U756" s="136" t="s">
        <v>17575</v>
      </c>
      <c r="V756" s="136" t="s">
        <v>17576</v>
      </c>
      <c r="W756" s="136" t="s">
        <v>17577</v>
      </c>
      <c r="X756" s="136" t="s">
        <v>17578</v>
      </c>
      <c r="Y756" s="136" t="s">
        <v>17579</v>
      </c>
      <c r="Z756" s="136" t="s">
        <v>17580</v>
      </c>
      <c r="AA756" s="136" t="s">
        <v>17581</v>
      </c>
      <c r="AB756" s="136" t="s">
        <v>17582</v>
      </c>
      <c r="AC756" s="136" t="s">
        <v>17583</v>
      </c>
      <c r="AD756" s="136" t="s">
        <v>17584</v>
      </c>
      <c r="AE756" s="136" t="s">
        <v>17585</v>
      </c>
      <c r="AF756" s="136" t="s">
        <v>17586</v>
      </c>
      <c r="AG756" s="136" t="s">
        <v>1051</v>
      </c>
      <c r="AH756" s="136" t="s">
        <v>17587</v>
      </c>
      <c r="AI756" s="136" t="s">
        <v>17588</v>
      </c>
      <c r="AJ756" s="136" t="s">
        <v>17589</v>
      </c>
      <c r="AK756" s="136" t="s">
        <v>948</v>
      </c>
      <c r="AL756" s="136" t="s">
        <v>604</v>
      </c>
      <c r="AM756" s="136" t="s">
        <v>17590</v>
      </c>
      <c r="AN756" s="136" t="s">
        <v>941</v>
      </c>
      <c r="AO756" s="136" t="s">
        <v>941</v>
      </c>
      <c r="AP756" s="136" t="s">
        <v>941</v>
      </c>
      <c r="AQ756" s="136" t="s">
        <v>941</v>
      </c>
      <c r="AR756" s="136" t="s">
        <v>941</v>
      </c>
      <c r="AS756" s="136" t="s">
        <v>941</v>
      </c>
      <c r="AT756" s="136" t="s">
        <v>941</v>
      </c>
      <c r="AU756" s="136" t="s">
        <v>941</v>
      </c>
      <c r="AV756" s="136" t="s">
        <v>941</v>
      </c>
      <c r="AW756" s="136" t="s">
        <v>941</v>
      </c>
      <c r="AX756" s="136" t="s">
        <v>941</v>
      </c>
      <c r="AY756" s="136" t="s">
        <v>941</v>
      </c>
      <c r="AZ756" s="136" t="s">
        <v>941</v>
      </c>
      <c r="BA756" s="136" t="s">
        <v>941</v>
      </c>
      <c r="BB756" s="136" t="s">
        <v>941</v>
      </c>
      <c r="BC756" s="136" t="s">
        <v>941</v>
      </c>
      <c r="BD756" s="136" t="s">
        <v>941</v>
      </c>
      <c r="BE756" s="136" t="s">
        <v>941</v>
      </c>
      <c r="BF756" s="136" t="s">
        <v>941</v>
      </c>
      <c r="BG756" s="136" t="s">
        <v>941</v>
      </c>
      <c r="BH756" s="136" t="s">
        <v>941</v>
      </c>
      <c r="BI756" s="136" t="s">
        <v>941</v>
      </c>
      <c r="BJ756" s="136" t="s">
        <v>941</v>
      </c>
      <c r="BK756" s="136" t="s">
        <v>1387</v>
      </c>
      <c r="BL756" s="136" t="s">
        <v>941</v>
      </c>
      <c r="BM756" s="136" t="s">
        <v>1071</v>
      </c>
      <c r="BN756" s="136" t="s">
        <v>941</v>
      </c>
      <c r="BO756" s="136" t="s">
        <v>941</v>
      </c>
      <c r="BP756" s="136" t="s">
        <v>941</v>
      </c>
      <c r="BQ756" s="136" t="s">
        <v>941</v>
      </c>
      <c r="BR756" s="136" t="s">
        <v>941</v>
      </c>
      <c r="BS756" s="136" t="s">
        <v>941</v>
      </c>
      <c r="BT756" s="136" t="s">
        <v>941</v>
      </c>
      <c r="BU756" s="136" t="s">
        <v>941</v>
      </c>
      <c r="BV756" s="136" t="s">
        <v>941</v>
      </c>
      <c r="BW756" s="136" t="s">
        <v>941</v>
      </c>
      <c r="BX756" s="136" t="s">
        <v>941</v>
      </c>
      <c r="BY756" s="136" t="s">
        <v>941</v>
      </c>
      <c r="BZ756" s="136" t="s">
        <v>941</v>
      </c>
      <c r="CA756" s="136" t="s">
        <v>941</v>
      </c>
      <c r="CB756" s="136" t="s">
        <v>1387</v>
      </c>
      <c r="CC756" s="136" t="s">
        <v>948</v>
      </c>
      <c r="CD756" s="136" t="s">
        <v>941</v>
      </c>
      <c r="CE756" s="136" t="s">
        <v>948</v>
      </c>
      <c r="CF756" s="136" t="s">
        <v>941</v>
      </c>
      <c r="CG756" s="136" t="s">
        <v>948</v>
      </c>
      <c r="CH756" s="136" t="s">
        <v>948</v>
      </c>
      <c r="CI756" s="136" t="s">
        <v>941</v>
      </c>
      <c r="CJ756" s="136" t="s">
        <v>941</v>
      </c>
      <c r="CK756" s="136" t="s">
        <v>941</v>
      </c>
      <c r="CL756" s="136" t="s">
        <v>941</v>
      </c>
      <c r="CM756" s="136" t="s">
        <v>941</v>
      </c>
      <c r="CN756" s="136" t="s">
        <v>948</v>
      </c>
      <c r="CO756" s="136" t="s">
        <v>540</v>
      </c>
      <c r="CP756" s="136" t="s">
        <v>948</v>
      </c>
      <c r="CQ756" s="136" t="s">
        <v>941</v>
      </c>
      <c r="CR756" s="136" t="s">
        <v>941</v>
      </c>
      <c r="CS756" s="136" t="s">
        <v>941</v>
      </c>
      <c r="CT756" s="136" t="s">
        <v>941</v>
      </c>
      <c r="CU756" s="136" t="s">
        <v>941</v>
      </c>
      <c r="CV756" s="136" t="s">
        <v>941</v>
      </c>
      <c r="CW756" s="136" t="s">
        <v>941</v>
      </c>
      <c r="CX756" s="136" t="s">
        <v>941</v>
      </c>
      <c r="CY756" s="136" t="s">
        <v>941</v>
      </c>
      <c r="CZ756" s="136" t="s">
        <v>941</v>
      </c>
      <c r="DA756" s="136" t="s">
        <v>941</v>
      </c>
      <c r="DB756" s="136" t="s">
        <v>941</v>
      </c>
      <c r="DC756" s="136" t="s">
        <v>941</v>
      </c>
      <c r="DD756" s="136" t="s">
        <v>941</v>
      </c>
      <c r="DE756" s="136" t="s">
        <v>941</v>
      </c>
      <c r="DF756" s="136" t="s">
        <v>941</v>
      </c>
      <c r="DG756" s="136" t="s">
        <v>941</v>
      </c>
      <c r="DH756" s="136" t="s">
        <v>941</v>
      </c>
      <c r="DI756" s="136" t="s">
        <v>941</v>
      </c>
      <c r="DJ756" s="136" t="s">
        <v>1353</v>
      </c>
      <c r="DK756" s="137">
        <v>43138.584756944445</v>
      </c>
      <c r="DL756" s="136" t="s">
        <v>1353</v>
      </c>
      <c r="DM756" s="137">
        <v>43138.584756944445</v>
      </c>
      <c r="DN756" s="133">
        <v>42412.579201388886</v>
      </c>
      <c r="DO756" s="132" t="s">
        <v>1692</v>
      </c>
      <c r="DP756" s="133">
        <v>42445.480729166666</v>
      </c>
    </row>
    <row r="757" spans="1:120" ht="43.5" x14ac:dyDescent="0.35">
      <c r="A757" s="135">
        <v>760</v>
      </c>
      <c r="B757" s="136" t="s">
        <v>13815</v>
      </c>
      <c r="C757" s="135">
        <v>105</v>
      </c>
      <c r="D757" s="135" t="b">
        <v>1</v>
      </c>
      <c r="E757" s="136" t="s">
        <v>941</v>
      </c>
      <c r="F757" s="136" t="s">
        <v>3707</v>
      </c>
      <c r="G757" s="136" t="s">
        <v>1330</v>
      </c>
      <c r="H757" s="136" t="s">
        <v>1652</v>
      </c>
      <c r="I757" s="136" t="s">
        <v>14675</v>
      </c>
      <c r="J757" s="136" t="s">
        <v>17591</v>
      </c>
      <c r="K757" s="136" t="s">
        <v>941</v>
      </c>
      <c r="L757" s="136" t="s">
        <v>1652</v>
      </c>
      <c r="M757" s="136" t="s">
        <v>1653</v>
      </c>
      <c r="N757" s="136" t="s">
        <v>3708</v>
      </c>
      <c r="O757" s="136" t="s">
        <v>17592</v>
      </c>
      <c r="P757" s="136" t="s">
        <v>17593</v>
      </c>
      <c r="Q757" s="136" t="s">
        <v>17594</v>
      </c>
      <c r="R757" s="136" t="s">
        <v>948</v>
      </c>
      <c r="S757" s="136" t="s">
        <v>17595</v>
      </c>
      <c r="T757" s="136" t="s">
        <v>17596</v>
      </c>
      <c r="U757" s="136" t="s">
        <v>17597</v>
      </c>
      <c r="V757" s="136" t="s">
        <v>948</v>
      </c>
      <c r="W757" s="136" t="s">
        <v>948</v>
      </c>
      <c r="X757" s="136" t="s">
        <v>948</v>
      </c>
      <c r="Y757" s="136" t="s">
        <v>17598</v>
      </c>
      <c r="Z757" s="136" t="s">
        <v>17599</v>
      </c>
      <c r="AA757" s="136" t="s">
        <v>948</v>
      </c>
      <c r="AB757" s="136" t="s">
        <v>17600</v>
      </c>
      <c r="AC757" s="136" t="s">
        <v>11550</v>
      </c>
      <c r="AD757" s="136" t="s">
        <v>17601</v>
      </c>
      <c r="AE757" s="136" t="s">
        <v>17602</v>
      </c>
      <c r="AF757" s="136" t="s">
        <v>17603</v>
      </c>
      <c r="AG757" s="136" t="s">
        <v>1443</v>
      </c>
      <c r="AH757" s="136" t="s">
        <v>17604</v>
      </c>
      <c r="AI757" s="136" t="s">
        <v>17605</v>
      </c>
      <c r="AJ757" s="136" t="s">
        <v>948</v>
      </c>
      <c r="AK757" s="136" t="s">
        <v>15480</v>
      </c>
      <c r="AL757" s="136" t="s">
        <v>941</v>
      </c>
      <c r="AM757" s="136" t="s">
        <v>17606</v>
      </c>
      <c r="AN757" s="136" t="s">
        <v>941</v>
      </c>
      <c r="AO757" s="136" t="s">
        <v>941</v>
      </c>
      <c r="AP757" s="136" t="s">
        <v>941</v>
      </c>
      <c r="AQ757" s="136" t="s">
        <v>941</v>
      </c>
      <c r="AR757" s="136" t="s">
        <v>941</v>
      </c>
      <c r="AS757" s="136" t="s">
        <v>941</v>
      </c>
      <c r="AT757" s="136" t="s">
        <v>941</v>
      </c>
      <c r="AU757" s="136" t="s">
        <v>941</v>
      </c>
      <c r="AV757" s="136" t="s">
        <v>941</v>
      </c>
      <c r="AW757" s="136" t="s">
        <v>941</v>
      </c>
      <c r="AX757" s="136" t="s">
        <v>941</v>
      </c>
      <c r="AY757" s="136" t="s">
        <v>941</v>
      </c>
      <c r="AZ757" s="136" t="s">
        <v>941</v>
      </c>
      <c r="BA757" s="136" t="s">
        <v>941</v>
      </c>
      <c r="BB757" s="136" t="s">
        <v>941</v>
      </c>
      <c r="BC757" s="136" t="s">
        <v>941</v>
      </c>
      <c r="BD757" s="136" t="s">
        <v>941</v>
      </c>
      <c r="BE757" s="136" t="s">
        <v>941</v>
      </c>
      <c r="BF757" s="136" t="s">
        <v>941</v>
      </c>
      <c r="BG757" s="136" t="s">
        <v>941</v>
      </c>
      <c r="BH757" s="136" t="s">
        <v>941</v>
      </c>
      <c r="BI757" s="136" t="s">
        <v>941</v>
      </c>
      <c r="BJ757" s="136" t="s">
        <v>941</v>
      </c>
      <c r="BK757" s="136" t="s">
        <v>941</v>
      </c>
      <c r="BL757" s="136" t="s">
        <v>941</v>
      </c>
      <c r="BM757" s="136" t="s">
        <v>941</v>
      </c>
      <c r="BN757" s="136" t="s">
        <v>941</v>
      </c>
      <c r="BO757" s="136" t="s">
        <v>941</v>
      </c>
      <c r="BP757" s="136" t="s">
        <v>941</v>
      </c>
      <c r="BQ757" s="136" t="s">
        <v>941</v>
      </c>
      <c r="BR757" s="136" t="s">
        <v>941</v>
      </c>
      <c r="BS757" s="136" t="s">
        <v>941</v>
      </c>
      <c r="BT757" s="136" t="s">
        <v>941</v>
      </c>
      <c r="BU757" s="136" t="s">
        <v>941</v>
      </c>
      <c r="BV757" s="136" t="s">
        <v>941</v>
      </c>
      <c r="BW757" s="136" t="s">
        <v>941</v>
      </c>
      <c r="BX757" s="136" t="s">
        <v>941</v>
      </c>
      <c r="BY757" s="136" t="s">
        <v>941</v>
      </c>
      <c r="BZ757" s="136" t="s">
        <v>941</v>
      </c>
      <c r="CA757" s="136" t="s">
        <v>941</v>
      </c>
      <c r="CB757" s="136" t="s">
        <v>948</v>
      </c>
      <c r="CC757" s="136" t="s">
        <v>948</v>
      </c>
      <c r="CD757" s="136" t="s">
        <v>941</v>
      </c>
      <c r="CE757" s="136" t="s">
        <v>948</v>
      </c>
      <c r="CF757" s="136" t="s">
        <v>941</v>
      </c>
      <c r="CG757" s="136" t="s">
        <v>948</v>
      </c>
      <c r="CH757" s="136" t="s">
        <v>948</v>
      </c>
      <c r="CI757" s="136" t="s">
        <v>941</v>
      </c>
      <c r="CJ757" s="136" t="s">
        <v>941</v>
      </c>
      <c r="CK757" s="136" t="s">
        <v>941</v>
      </c>
      <c r="CL757" s="136" t="s">
        <v>941</v>
      </c>
      <c r="CM757" s="136" t="s">
        <v>941</v>
      </c>
      <c r="CN757" s="136" t="s">
        <v>948</v>
      </c>
      <c r="CO757" s="136" t="s">
        <v>540</v>
      </c>
      <c r="CP757" s="136" t="s">
        <v>948</v>
      </c>
      <c r="CQ757" s="136" t="s">
        <v>941</v>
      </c>
      <c r="CR757" s="136" t="s">
        <v>941</v>
      </c>
      <c r="CS757" s="136" t="s">
        <v>941</v>
      </c>
      <c r="CT757" s="136" t="s">
        <v>941</v>
      </c>
      <c r="CU757" s="136" t="s">
        <v>941</v>
      </c>
      <c r="CV757" s="136" t="s">
        <v>941</v>
      </c>
      <c r="CW757" s="136" t="s">
        <v>941</v>
      </c>
      <c r="CX757" s="136" t="s">
        <v>941</v>
      </c>
      <c r="CY757" s="136" t="s">
        <v>941</v>
      </c>
      <c r="CZ757" s="136" t="s">
        <v>941</v>
      </c>
      <c r="DA757" s="136" t="s">
        <v>941</v>
      </c>
      <c r="DB757" s="136" t="s">
        <v>941</v>
      </c>
      <c r="DC757" s="136" t="s">
        <v>941</v>
      </c>
      <c r="DD757" s="136" t="s">
        <v>941</v>
      </c>
      <c r="DE757" s="136" t="s">
        <v>941</v>
      </c>
      <c r="DF757" s="136" t="s">
        <v>941</v>
      </c>
      <c r="DG757" s="136" t="s">
        <v>941</v>
      </c>
      <c r="DH757" s="136" t="s">
        <v>941</v>
      </c>
      <c r="DI757" s="136" t="s">
        <v>941</v>
      </c>
      <c r="DJ757" s="136" t="s">
        <v>1353</v>
      </c>
      <c r="DK757" s="137">
        <v>43138.610451388886</v>
      </c>
      <c r="DL757" s="136" t="s">
        <v>1353</v>
      </c>
      <c r="DM757" s="137">
        <v>43139.384606481479</v>
      </c>
      <c r="DN757" s="133">
        <v>42412.579224537039</v>
      </c>
      <c r="DO757" s="132" t="s">
        <v>1111</v>
      </c>
      <c r="DP757" s="133">
        <v>42412.579224537039</v>
      </c>
    </row>
    <row r="758" spans="1:120" ht="43.5" x14ac:dyDescent="0.35">
      <c r="A758" s="135">
        <v>761</v>
      </c>
      <c r="B758" s="136" t="s">
        <v>13815</v>
      </c>
      <c r="C758" s="135">
        <v>338</v>
      </c>
      <c r="D758" s="135" t="b">
        <v>1</v>
      </c>
      <c r="E758" s="136" t="s">
        <v>941</v>
      </c>
      <c r="F758" s="136" t="s">
        <v>17607</v>
      </c>
      <c r="G758" s="136" t="s">
        <v>1839</v>
      </c>
      <c r="H758" s="136" t="s">
        <v>1486</v>
      </c>
      <c r="I758" s="136" t="s">
        <v>15939</v>
      </c>
      <c r="J758" s="136" t="s">
        <v>17608</v>
      </c>
      <c r="K758" s="136" t="s">
        <v>941</v>
      </c>
      <c r="L758" s="136" t="s">
        <v>1486</v>
      </c>
      <c r="M758" s="136" t="s">
        <v>1487</v>
      </c>
      <c r="N758" s="136" t="s">
        <v>17609</v>
      </c>
      <c r="O758" s="136" t="s">
        <v>17610</v>
      </c>
      <c r="P758" s="136" t="s">
        <v>17611</v>
      </c>
      <c r="Q758" s="136" t="s">
        <v>17612</v>
      </c>
      <c r="R758" s="136" t="s">
        <v>948</v>
      </c>
      <c r="S758" s="136" t="s">
        <v>17613</v>
      </c>
      <c r="T758" s="136" t="s">
        <v>17614</v>
      </c>
      <c r="U758" s="136" t="s">
        <v>17615</v>
      </c>
      <c r="V758" s="136" t="s">
        <v>948</v>
      </c>
      <c r="W758" s="136" t="s">
        <v>948</v>
      </c>
      <c r="X758" s="136" t="s">
        <v>948</v>
      </c>
      <c r="Y758" s="136" t="s">
        <v>17616</v>
      </c>
      <c r="Z758" s="136" t="s">
        <v>17617</v>
      </c>
      <c r="AA758" s="136" t="s">
        <v>17618</v>
      </c>
      <c r="AB758" s="136" t="s">
        <v>17619</v>
      </c>
      <c r="AC758" s="136" t="s">
        <v>17620</v>
      </c>
      <c r="AD758" s="136" t="s">
        <v>17621</v>
      </c>
      <c r="AE758" s="136" t="s">
        <v>17622</v>
      </c>
      <c r="AF758" s="136" t="s">
        <v>17623</v>
      </c>
      <c r="AG758" s="136" t="s">
        <v>1489</v>
      </c>
      <c r="AH758" s="136" t="s">
        <v>17624</v>
      </c>
      <c r="AI758" s="136" t="s">
        <v>1906</v>
      </c>
      <c r="AJ758" s="136" t="s">
        <v>17625</v>
      </c>
      <c r="AK758" s="136" t="s">
        <v>17626</v>
      </c>
      <c r="AL758" s="136" t="s">
        <v>941</v>
      </c>
      <c r="AM758" s="136" t="s">
        <v>17627</v>
      </c>
      <c r="AN758" s="136" t="s">
        <v>941</v>
      </c>
      <c r="AO758" s="136" t="s">
        <v>941</v>
      </c>
      <c r="AP758" s="136" t="s">
        <v>941</v>
      </c>
      <c r="AQ758" s="136" t="s">
        <v>941</v>
      </c>
      <c r="AR758" s="136" t="s">
        <v>941</v>
      </c>
      <c r="AS758" s="136" t="s">
        <v>941</v>
      </c>
      <c r="AT758" s="136" t="s">
        <v>941</v>
      </c>
      <c r="AU758" s="136" t="s">
        <v>941</v>
      </c>
      <c r="AV758" s="136" t="s">
        <v>941</v>
      </c>
      <c r="AW758" s="136" t="s">
        <v>941</v>
      </c>
      <c r="AX758" s="136" t="s">
        <v>941</v>
      </c>
      <c r="AY758" s="136" t="s">
        <v>941</v>
      </c>
      <c r="AZ758" s="136" t="s">
        <v>941</v>
      </c>
      <c r="BA758" s="136" t="s">
        <v>941</v>
      </c>
      <c r="BB758" s="136" t="s">
        <v>941</v>
      </c>
      <c r="BC758" s="136" t="s">
        <v>941</v>
      </c>
      <c r="BD758" s="136" t="s">
        <v>941</v>
      </c>
      <c r="BE758" s="136" t="s">
        <v>941</v>
      </c>
      <c r="BF758" s="136" t="s">
        <v>941</v>
      </c>
      <c r="BG758" s="136" t="s">
        <v>941</v>
      </c>
      <c r="BH758" s="136" t="s">
        <v>941</v>
      </c>
      <c r="BI758" s="136" t="s">
        <v>941</v>
      </c>
      <c r="BJ758" s="136" t="s">
        <v>941</v>
      </c>
      <c r="BK758" s="136" t="s">
        <v>1048</v>
      </c>
      <c r="BL758" s="136" t="s">
        <v>17628</v>
      </c>
      <c r="BM758" s="136" t="s">
        <v>1071</v>
      </c>
      <c r="BN758" s="136" t="s">
        <v>941</v>
      </c>
      <c r="BO758" s="136" t="s">
        <v>941</v>
      </c>
      <c r="BP758" s="136" t="s">
        <v>941</v>
      </c>
      <c r="BQ758" s="136" t="s">
        <v>17629</v>
      </c>
      <c r="BR758" s="136" t="s">
        <v>941</v>
      </c>
      <c r="BS758" s="136" t="s">
        <v>941</v>
      </c>
      <c r="BT758" s="136" t="s">
        <v>941</v>
      </c>
      <c r="BU758" s="136" t="s">
        <v>941</v>
      </c>
      <c r="BV758" s="136" t="s">
        <v>941</v>
      </c>
      <c r="BW758" s="136" t="s">
        <v>941</v>
      </c>
      <c r="BX758" s="136" t="s">
        <v>941</v>
      </c>
      <c r="BY758" s="136" t="s">
        <v>941</v>
      </c>
      <c r="BZ758" s="136" t="s">
        <v>941</v>
      </c>
      <c r="CA758" s="136" t="s">
        <v>941</v>
      </c>
      <c r="CB758" s="136" t="s">
        <v>17630</v>
      </c>
      <c r="CC758" s="136" t="s">
        <v>948</v>
      </c>
      <c r="CD758" s="136" t="s">
        <v>941</v>
      </c>
      <c r="CE758" s="136" t="s">
        <v>948</v>
      </c>
      <c r="CF758" s="136" t="s">
        <v>941</v>
      </c>
      <c r="CG758" s="136" t="s">
        <v>948</v>
      </c>
      <c r="CH758" s="136" t="s">
        <v>948</v>
      </c>
      <c r="CI758" s="136" t="s">
        <v>941</v>
      </c>
      <c r="CJ758" s="136" t="s">
        <v>941</v>
      </c>
      <c r="CK758" s="136" t="s">
        <v>941</v>
      </c>
      <c r="CL758" s="136" t="s">
        <v>941</v>
      </c>
      <c r="CM758" s="136" t="s">
        <v>941</v>
      </c>
      <c r="CN758" s="136" t="s">
        <v>948</v>
      </c>
      <c r="CO758" s="136" t="s">
        <v>540</v>
      </c>
      <c r="CP758" s="136" t="s">
        <v>948</v>
      </c>
      <c r="CQ758" s="136" t="s">
        <v>941</v>
      </c>
      <c r="CR758" s="136" t="s">
        <v>941</v>
      </c>
      <c r="CS758" s="136" t="s">
        <v>941</v>
      </c>
      <c r="CT758" s="136" t="s">
        <v>941</v>
      </c>
      <c r="CU758" s="136" t="s">
        <v>941</v>
      </c>
      <c r="CV758" s="136" t="s">
        <v>941</v>
      </c>
      <c r="CW758" s="136" t="s">
        <v>941</v>
      </c>
      <c r="CX758" s="136" t="s">
        <v>941</v>
      </c>
      <c r="CY758" s="136" t="s">
        <v>941</v>
      </c>
      <c r="CZ758" s="136" t="s">
        <v>941</v>
      </c>
      <c r="DA758" s="136" t="s">
        <v>941</v>
      </c>
      <c r="DB758" s="136" t="s">
        <v>941</v>
      </c>
      <c r="DC758" s="136" t="s">
        <v>941</v>
      </c>
      <c r="DD758" s="136" t="s">
        <v>941</v>
      </c>
      <c r="DE758" s="136" t="s">
        <v>941</v>
      </c>
      <c r="DF758" s="136" t="s">
        <v>941</v>
      </c>
      <c r="DG758" s="136" t="s">
        <v>941</v>
      </c>
      <c r="DH758" s="136" t="s">
        <v>941</v>
      </c>
      <c r="DI758" s="136" t="s">
        <v>941</v>
      </c>
      <c r="DJ758" s="136" t="s">
        <v>1353</v>
      </c>
      <c r="DK758" s="137">
        <v>43138.633888888886</v>
      </c>
      <c r="DL758" s="136" t="s">
        <v>1353</v>
      </c>
      <c r="DM758" s="137">
        <v>43138.633888888886</v>
      </c>
      <c r="DN758" s="133">
        <v>42412.579259259262</v>
      </c>
      <c r="DO758" s="132" t="s">
        <v>1111</v>
      </c>
      <c r="DP758" s="133">
        <v>42412.579259259262</v>
      </c>
    </row>
    <row r="759" spans="1:120" ht="58" x14ac:dyDescent="0.35">
      <c r="A759" s="135">
        <v>762</v>
      </c>
      <c r="B759" s="136" t="s">
        <v>13815</v>
      </c>
      <c r="C759" s="135">
        <v>21</v>
      </c>
      <c r="D759" s="135" t="b">
        <v>1</v>
      </c>
      <c r="E759" s="136" t="s">
        <v>941</v>
      </c>
      <c r="F759" s="136" t="s">
        <v>8745</v>
      </c>
      <c r="G759" s="136" t="s">
        <v>2551</v>
      </c>
      <c r="H759" s="136" t="s">
        <v>8746</v>
      </c>
      <c r="I759" s="136" t="s">
        <v>14675</v>
      </c>
      <c r="J759" s="136" t="s">
        <v>8747</v>
      </c>
      <c r="K759" s="136" t="s">
        <v>941</v>
      </c>
      <c r="L759" s="136" t="s">
        <v>8748</v>
      </c>
      <c r="M759" s="136" t="s">
        <v>8749</v>
      </c>
      <c r="N759" s="136" t="s">
        <v>8750</v>
      </c>
      <c r="O759" s="136" t="s">
        <v>17631</v>
      </c>
      <c r="P759" s="136" t="s">
        <v>17632</v>
      </c>
      <c r="Q759" s="136" t="s">
        <v>17633</v>
      </c>
      <c r="R759" s="136" t="s">
        <v>948</v>
      </c>
      <c r="S759" s="136" t="s">
        <v>17634</v>
      </c>
      <c r="T759" s="136" t="s">
        <v>948</v>
      </c>
      <c r="U759" s="136" t="s">
        <v>17634</v>
      </c>
      <c r="V759" s="136" t="s">
        <v>948</v>
      </c>
      <c r="W759" s="136" t="s">
        <v>948</v>
      </c>
      <c r="X759" s="136" t="s">
        <v>948</v>
      </c>
      <c r="Y759" s="136" t="s">
        <v>17635</v>
      </c>
      <c r="Z759" s="136" t="s">
        <v>17636</v>
      </c>
      <c r="AA759" s="136" t="s">
        <v>17637</v>
      </c>
      <c r="AB759" s="136" t="s">
        <v>17638</v>
      </c>
      <c r="AC759" s="136" t="s">
        <v>17639</v>
      </c>
      <c r="AD759" s="136" t="s">
        <v>17640</v>
      </c>
      <c r="AE759" s="136" t="s">
        <v>17641</v>
      </c>
      <c r="AF759" s="136" t="s">
        <v>17642</v>
      </c>
      <c r="AG759" s="136" t="s">
        <v>17643</v>
      </c>
      <c r="AH759" s="136" t="s">
        <v>17644</v>
      </c>
      <c r="AI759" s="136" t="s">
        <v>17645</v>
      </c>
      <c r="AJ759" s="136" t="s">
        <v>17646</v>
      </c>
      <c r="AK759" s="136" t="s">
        <v>1408</v>
      </c>
      <c r="AL759" s="136" t="s">
        <v>941</v>
      </c>
      <c r="AM759" s="136" t="s">
        <v>17647</v>
      </c>
      <c r="AN759" s="136" t="s">
        <v>17631</v>
      </c>
      <c r="AO759" s="136" t="s">
        <v>17632</v>
      </c>
      <c r="AP759" s="136" t="s">
        <v>17633</v>
      </c>
      <c r="AQ759" s="136" t="s">
        <v>948</v>
      </c>
      <c r="AR759" s="136" t="s">
        <v>17634</v>
      </c>
      <c r="AS759" s="136" t="s">
        <v>948</v>
      </c>
      <c r="AT759" s="136" t="s">
        <v>17634</v>
      </c>
      <c r="AU759" s="136" t="s">
        <v>941</v>
      </c>
      <c r="AV759" s="136" t="s">
        <v>941</v>
      </c>
      <c r="AW759" s="136" t="s">
        <v>941</v>
      </c>
      <c r="AX759" s="136" t="s">
        <v>17635</v>
      </c>
      <c r="AY759" s="136" t="s">
        <v>17636</v>
      </c>
      <c r="AZ759" s="136" t="s">
        <v>17637</v>
      </c>
      <c r="BA759" s="136" t="s">
        <v>17638</v>
      </c>
      <c r="BB759" s="136" t="s">
        <v>17639</v>
      </c>
      <c r="BC759" s="136" t="s">
        <v>17640</v>
      </c>
      <c r="BD759" s="136" t="s">
        <v>17641</v>
      </c>
      <c r="BE759" s="136" t="s">
        <v>17642</v>
      </c>
      <c r="BF759" s="136" t="s">
        <v>17644</v>
      </c>
      <c r="BG759" s="136" t="s">
        <v>17645</v>
      </c>
      <c r="BH759" s="136" t="s">
        <v>17646</v>
      </c>
      <c r="BI759" s="136" t="s">
        <v>1408</v>
      </c>
      <c r="BJ759" s="136" t="s">
        <v>17647</v>
      </c>
      <c r="BK759" s="136" t="s">
        <v>17648</v>
      </c>
      <c r="BL759" s="136" t="s">
        <v>941</v>
      </c>
      <c r="BM759" s="136" t="s">
        <v>941</v>
      </c>
      <c r="BN759" s="136" t="s">
        <v>941</v>
      </c>
      <c r="BO759" s="136" t="s">
        <v>941</v>
      </c>
      <c r="BP759" s="136" t="s">
        <v>941</v>
      </c>
      <c r="BQ759" s="136" t="s">
        <v>941</v>
      </c>
      <c r="BR759" s="136" t="s">
        <v>941</v>
      </c>
      <c r="BS759" s="136" t="s">
        <v>941</v>
      </c>
      <c r="BT759" s="136" t="s">
        <v>941</v>
      </c>
      <c r="BU759" s="136" t="s">
        <v>941</v>
      </c>
      <c r="BV759" s="136" t="s">
        <v>941</v>
      </c>
      <c r="BW759" s="136" t="s">
        <v>941</v>
      </c>
      <c r="BX759" s="136" t="s">
        <v>941</v>
      </c>
      <c r="BY759" s="136" t="s">
        <v>941</v>
      </c>
      <c r="BZ759" s="136" t="s">
        <v>941</v>
      </c>
      <c r="CA759" s="136" t="s">
        <v>941</v>
      </c>
      <c r="CB759" s="136" t="s">
        <v>17648</v>
      </c>
      <c r="CC759" s="136" t="s">
        <v>956</v>
      </c>
      <c r="CD759" s="136" t="s">
        <v>17649</v>
      </c>
      <c r="CE759" s="136" t="s">
        <v>2731</v>
      </c>
      <c r="CF759" s="136" t="s">
        <v>17650</v>
      </c>
      <c r="CG759" s="136" t="s">
        <v>17651</v>
      </c>
      <c r="CH759" s="136" t="s">
        <v>948</v>
      </c>
      <c r="CI759" s="136" t="s">
        <v>941</v>
      </c>
      <c r="CJ759" s="136" t="s">
        <v>941</v>
      </c>
      <c r="CK759" s="136" t="s">
        <v>941</v>
      </c>
      <c r="CL759" s="136" t="s">
        <v>941</v>
      </c>
      <c r="CM759" s="136" t="s">
        <v>941</v>
      </c>
      <c r="CN759" s="136" t="s">
        <v>948</v>
      </c>
      <c r="CO759" s="136" t="s">
        <v>540</v>
      </c>
      <c r="CP759" s="136" t="s">
        <v>948</v>
      </c>
      <c r="CQ759" s="136" t="s">
        <v>941</v>
      </c>
      <c r="CR759" s="136" t="s">
        <v>941</v>
      </c>
      <c r="CS759" s="136" t="s">
        <v>941</v>
      </c>
      <c r="CT759" s="136" t="s">
        <v>941</v>
      </c>
      <c r="CU759" s="136" t="s">
        <v>941</v>
      </c>
      <c r="CV759" s="136" t="s">
        <v>941</v>
      </c>
      <c r="CW759" s="136" t="s">
        <v>941</v>
      </c>
      <c r="CX759" s="136" t="s">
        <v>941</v>
      </c>
      <c r="CY759" s="136" t="s">
        <v>941</v>
      </c>
      <c r="CZ759" s="136" t="s">
        <v>941</v>
      </c>
      <c r="DA759" s="136" t="s">
        <v>941</v>
      </c>
      <c r="DB759" s="136" t="s">
        <v>941</v>
      </c>
      <c r="DC759" s="136" t="s">
        <v>941</v>
      </c>
      <c r="DD759" s="136" t="s">
        <v>941</v>
      </c>
      <c r="DE759" s="136" t="s">
        <v>941</v>
      </c>
      <c r="DF759" s="136" t="s">
        <v>941</v>
      </c>
      <c r="DG759" s="136" t="s">
        <v>941</v>
      </c>
      <c r="DH759" s="136" t="s">
        <v>941</v>
      </c>
      <c r="DI759" s="136" t="s">
        <v>941</v>
      </c>
      <c r="DJ759" s="136" t="s">
        <v>1692</v>
      </c>
      <c r="DK759" s="137">
        <v>43138.656053240738</v>
      </c>
      <c r="DL759" s="136" t="s">
        <v>1692</v>
      </c>
      <c r="DM759" s="137">
        <v>43138.656053240738</v>
      </c>
      <c r="DN759" s="133">
        <v>42412.579270833332</v>
      </c>
      <c r="DO759" s="132" t="s">
        <v>1111</v>
      </c>
      <c r="DP759" s="133">
        <v>42412.579270833332</v>
      </c>
    </row>
    <row r="760" spans="1:120" ht="58" x14ac:dyDescent="0.35">
      <c r="A760" s="135">
        <v>763</v>
      </c>
      <c r="B760" s="136" t="s">
        <v>13815</v>
      </c>
      <c r="C760" s="135">
        <v>5</v>
      </c>
      <c r="D760" s="135" t="b">
        <v>1</v>
      </c>
      <c r="E760" s="136" t="s">
        <v>941</v>
      </c>
      <c r="F760" s="136" t="s">
        <v>1024</v>
      </c>
      <c r="G760" s="136" t="s">
        <v>943</v>
      </c>
      <c r="H760" s="136" t="s">
        <v>8206</v>
      </c>
      <c r="I760" s="136" t="s">
        <v>15939</v>
      </c>
      <c r="J760" s="136" t="s">
        <v>1024</v>
      </c>
      <c r="K760" s="136" t="s">
        <v>941</v>
      </c>
      <c r="L760" s="136" t="s">
        <v>8206</v>
      </c>
      <c r="M760" s="136" t="s">
        <v>15939</v>
      </c>
      <c r="N760" s="136" t="s">
        <v>1025</v>
      </c>
      <c r="O760" s="136" t="s">
        <v>17652</v>
      </c>
      <c r="P760" s="136" t="s">
        <v>17653</v>
      </c>
      <c r="Q760" s="136" t="s">
        <v>17654</v>
      </c>
      <c r="R760" s="136" t="s">
        <v>948</v>
      </c>
      <c r="S760" s="136" t="s">
        <v>17655</v>
      </c>
      <c r="T760" s="136" t="s">
        <v>17656</v>
      </c>
      <c r="U760" s="136" t="s">
        <v>17657</v>
      </c>
      <c r="V760" s="136" t="s">
        <v>17658</v>
      </c>
      <c r="W760" s="136" t="s">
        <v>17659</v>
      </c>
      <c r="X760" s="136" t="s">
        <v>17660</v>
      </c>
      <c r="Y760" s="136" t="s">
        <v>17661</v>
      </c>
      <c r="Z760" s="136" t="s">
        <v>17662</v>
      </c>
      <c r="AA760" s="136" t="s">
        <v>17663</v>
      </c>
      <c r="AB760" s="136" t="s">
        <v>17664</v>
      </c>
      <c r="AC760" s="136" t="s">
        <v>948</v>
      </c>
      <c r="AD760" s="136" t="s">
        <v>17664</v>
      </c>
      <c r="AE760" s="136" t="s">
        <v>17665</v>
      </c>
      <c r="AF760" s="136" t="s">
        <v>17666</v>
      </c>
      <c r="AG760" s="136" t="s">
        <v>1308</v>
      </c>
      <c r="AH760" s="136" t="s">
        <v>17667</v>
      </c>
      <c r="AI760" s="136" t="s">
        <v>17668</v>
      </c>
      <c r="AJ760" s="136" t="s">
        <v>4002</v>
      </c>
      <c r="AK760" s="136" t="s">
        <v>17669</v>
      </c>
      <c r="AL760" s="136" t="s">
        <v>941</v>
      </c>
      <c r="AM760" s="136" t="s">
        <v>17670</v>
      </c>
      <c r="AN760" s="136" t="s">
        <v>941</v>
      </c>
      <c r="AO760" s="136" t="s">
        <v>941</v>
      </c>
      <c r="AP760" s="136" t="s">
        <v>941</v>
      </c>
      <c r="AQ760" s="136" t="s">
        <v>941</v>
      </c>
      <c r="AR760" s="136" t="s">
        <v>941</v>
      </c>
      <c r="AS760" s="136" t="s">
        <v>941</v>
      </c>
      <c r="AT760" s="136" t="s">
        <v>941</v>
      </c>
      <c r="AU760" s="136" t="s">
        <v>941</v>
      </c>
      <c r="AV760" s="136" t="s">
        <v>941</v>
      </c>
      <c r="AW760" s="136" t="s">
        <v>941</v>
      </c>
      <c r="AX760" s="136" t="s">
        <v>941</v>
      </c>
      <c r="AY760" s="136" t="s">
        <v>941</v>
      </c>
      <c r="AZ760" s="136" t="s">
        <v>941</v>
      </c>
      <c r="BA760" s="136" t="s">
        <v>941</v>
      </c>
      <c r="BB760" s="136" t="s">
        <v>941</v>
      </c>
      <c r="BC760" s="136" t="s">
        <v>941</v>
      </c>
      <c r="BD760" s="136" t="s">
        <v>941</v>
      </c>
      <c r="BE760" s="136" t="s">
        <v>941</v>
      </c>
      <c r="BF760" s="136" t="s">
        <v>941</v>
      </c>
      <c r="BG760" s="136" t="s">
        <v>941</v>
      </c>
      <c r="BH760" s="136" t="s">
        <v>941</v>
      </c>
      <c r="BI760" s="136" t="s">
        <v>941</v>
      </c>
      <c r="BJ760" s="136" t="s">
        <v>941</v>
      </c>
      <c r="BK760" s="136" t="s">
        <v>17671</v>
      </c>
      <c r="BL760" s="136" t="s">
        <v>17672</v>
      </c>
      <c r="BM760" s="136" t="s">
        <v>1127</v>
      </c>
      <c r="BN760" s="136" t="s">
        <v>941</v>
      </c>
      <c r="BO760" s="136" t="s">
        <v>941</v>
      </c>
      <c r="BP760" s="136" t="s">
        <v>941</v>
      </c>
      <c r="BQ760" s="136" t="s">
        <v>941</v>
      </c>
      <c r="BR760" s="136" t="s">
        <v>941</v>
      </c>
      <c r="BS760" s="136" t="s">
        <v>941</v>
      </c>
      <c r="BT760" s="136" t="s">
        <v>941</v>
      </c>
      <c r="BU760" s="136" t="s">
        <v>941</v>
      </c>
      <c r="BV760" s="136" t="s">
        <v>941</v>
      </c>
      <c r="BW760" s="136" t="s">
        <v>941</v>
      </c>
      <c r="BX760" s="136" t="s">
        <v>941</v>
      </c>
      <c r="BY760" s="136" t="s">
        <v>941</v>
      </c>
      <c r="BZ760" s="136" t="s">
        <v>941</v>
      </c>
      <c r="CA760" s="136" t="s">
        <v>941</v>
      </c>
      <c r="CB760" s="136" t="s">
        <v>17673</v>
      </c>
      <c r="CC760" s="136" t="s">
        <v>948</v>
      </c>
      <c r="CD760" s="136" t="s">
        <v>941</v>
      </c>
      <c r="CE760" s="136" t="s">
        <v>948</v>
      </c>
      <c r="CF760" s="136" t="s">
        <v>941</v>
      </c>
      <c r="CG760" s="136" t="s">
        <v>948</v>
      </c>
      <c r="CH760" s="136" t="s">
        <v>948</v>
      </c>
      <c r="CI760" s="136" t="s">
        <v>941</v>
      </c>
      <c r="CJ760" s="136" t="s">
        <v>941</v>
      </c>
      <c r="CK760" s="136" t="s">
        <v>941</v>
      </c>
      <c r="CL760" s="136" t="s">
        <v>941</v>
      </c>
      <c r="CM760" s="136" t="s">
        <v>941</v>
      </c>
      <c r="CN760" s="136" t="s">
        <v>948</v>
      </c>
      <c r="CO760" s="136" t="s">
        <v>540</v>
      </c>
      <c r="CP760" s="136" t="s">
        <v>948</v>
      </c>
      <c r="CQ760" s="136" t="s">
        <v>941</v>
      </c>
      <c r="CR760" s="136" t="s">
        <v>941</v>
      </c>
      <c r="CS760" s="136" t="s">
        <v>941</v>
      </c>
      <c r="CT760" s="136" t="s">
        <v>941</v>
      </c>
      <c r="CU760" s="136" t="s">
        <v>941</v>
      </c>
      <c r="CV760" s="136" t="s">
        <v>941</v>
      </c>
      <c r="CW760" s="136" t="s">
        <v>941</v>
      </c>
      <c r="CX760" s="136" t="s">
        <v>941</v>
      </c>
      <c r="CY760" s="136" t="s">
        <v>941</v>
      </c>
      <c r="CZ760" s="136" t="s">
        <v>941</v>
      </c>
      <c r="DA760" s="136" t="s">
        <v>941</v>
      </c>
      <c r="DB760" s="136" t="s">
        <v>941</v>
      </c>
      <c r="DC760" s="136" t="s">
        <v>941</v>
      </c>
      <c r="DD760" s="136" t="s">
        <v>941</v>
      </c>
      <c r="DE760" s="136" t="s">
        <v>941</v>
      </c>
      <c r="DF760" s="136" t="s">
        <v>941</v>
      </c>
      <c r="DG760" s="136" t="s">
        <v>941</v>
      </c>
      <c r="DH760" s="136" t="s">
        <v>941</v>
      </c>
      <c r="DI760" s="136" t="s">
        <v>941</v>
      </c>
      <c r="DJ760" s="136" t="s">
        <v>1353</v>
      </c>
      <c r="DK760" s="137">
        <v>43138.669293981482</v>
      </c>
      <c r="DL760" s="136" t="s">
        <v>1353</v>
      </c>
      <c r="DM760" s="137">
        <v>43138.669293981482</v>
      </c>
      <c r="DN760" s="133">
        <v>42412.579293981478</v>
      </c>
      <c r="DO760" s="132" t="s">
        <v>1692</v>
      </c>
      <c r="DP760" s="133">
        <v>42450.524027777778</v>
      </c>
    </row>
    <row r="761" spans="1:120" ht="58" x14ac:dyDescent="0.35">
      <c r="A761" s="135">
        <v>764</v>
      </c>
      <c r="B761" s="136" t="s">
        <v>13815</v>
      </c>
      <c r="C761" s="135">
        <v>412</v>
      </c>
      <c r="D761" s="135" t="b">
        <v>1</v>
      </c>
      <c r="E761" s="136" t="s">
        <v>941</v>
      </c>
      <c r="F761" s="136" t="s">
        <v>2764</v>
      </c>
      <c r="G761" s="136" t="s">
        <v>989</v>
      </c>
      <c r="H761" s="136" t="s">
        <v>2765</v>
      </c>
      <c r="I761" s="136" t="s">
        <v>14675</v>
      </c>
      <c r="J761" s="136" t="s">
        <v>7407</v>
      </c>
      <c r="K761" s="136" t="s">
        <v>941</v>
      </c>
      <c r="L761" s="136" t="s">
        <v>7408</v>
      </c>
      <c r="M761" s="136" t="s">
        <v>2766</v>
      </c>
      <c r="N761" s="136" t="s">
        <v>7409</v>
      </c>
      <c r="O761" s="136" t="s">
        <v>17674</v>
      </c>
      <c r="P761" s="136" t="s">
        <v>17675</v>
      </c>
      <c r="Q761" s="136" t="s">
        <v>948</v>
      </c>
      <c r="R761" s="136" t="s">
        <v>948</v>
      </c>
      <c r="S761" s="136" t="s">
        <v>17676</v>
      </c>
      <c r="T761" s="136" t="s">
        <v>17677</v>
      </c>
      <c r="U761" s="136" t="s">
        <v>17678</v>
      </c>
      <c r="V761" s="136" t="s">
        <v>948</v>
      </c>
      <c r="W761" s="136" t="s">
        <v>948</v>
      </c>
      <c r="X761" s="136" t="s">
        <v>948</v>
      </c>
      <c r="Y761" s="136" t="s">
        <v>17679</v>
      </c>
      <c r="Z761" s="136" t="s">
        <v>17680</v>
      </c>
      <c r="AA761" s="136" t="s">
        <v>948</v>
      </c>
      <c r="AB761" s="136" t="s">
        <v>17681</v>
      </c>
      <c r="AC761" s="136" t="s">
        <v>17682</v>
      </c>
      <c r="AD761" s="136" t="s">
        <v>17683</v>
      </c>
      <c r="AE761" s="136" t="s">
        <v>17684</v>
      </c>
      <c r="AF761" s="136" t="s">
        <v>17685</v>
      </c>
      <c r="AG761" s="136" t="s">
        <v>1882</v>
      </c>
      <c r="AH761" s="136" t="s">
        <v>17686</v>
      </c>
      <c r="AI761" s="136" t="s">
        <v>17687</v>
      </c>
      <c r="AJ761" s="136" t="s">
        <v>17688</v>
      </c>
      <c r="AK761" s="136" t="s">
        <v>948</v>
      </c>
      <c r="AL761" s="136" t="s">
        <v>604</v>
      </c>
      <c r="AM761" s="136" t="s">
        <v>17689</v>
      </c>
      <c r="AN761" s="136" t="s">
        <v>941</v>
      </c>
      <c r="AO761" s="136" t="s">
        <v>941</v>
      </c>
      <c r="AP761" s="136" t="s">
        <v>941</v>
      </c>
      <c r="AQ761" s="136" t="s">
        <v>941</v>
      </c>
      <c r="AR761" s="136" t="s">
        <v>941</v>
      </c>
      <c r="AS761" s="136" t="s">
        <v>941</v>
      </c>
      <c r="AT761" s="136" t="s">
        <v>941</v>
      </c>
      <c r="AU761" s="136" t="s">
        <v>941</v>
      </c>
      <c r="AV761" s="136" t="s">
        <v>941</v>
      </c>
      <c r="AW761" s="136" t="s">
        <v>941</v>
      </c>
      <c r="AX761" s="136" t="s">
        <v>941</v>
      </c>
      <c r="AY761" s="136" t="s">
        <v>941</v>
      </c>
      <c r="AZ761" s="136" t="s">
        <v>941</v>
      </c>
      <c r="BA761" s="136" t="s">
        <v>941</v>
      </c>
      <c r="BB761" s="136" t="s">
        <v>941</v>
      </c>
      <c r="BC761" s="136" t="s">
        <v>941</v>
      </c>
      <c r="BD761" s="136" t="s">
        <v>941</v>
      </c>
      <c r="BE761" s="136" t="s">
        <v>941</v>
      </c>
      <c r="BF761" s="136" t="s">
        <v>941</v>
      </c>
      <c r="BG761" s="136" t="s">
        <v>941</v>
      </c>
      <c r="BH761" s="136" t="s">
        <v>941</v>
      </c>
      <c r="BI761" s="136" t="s">
        <v>941</v>
      </c>
      <c r="BJ761" s="136" t="s">
        <v>941</v>
      </c>
      <c r="BK761" s="136" t="s">
        <v>2915</v>
      </c>
      <c r="BL761" s="136" t="s">
        <v>941</v>
      </c>
      <c r="BM761" s="136" t="s">
        <v>941</v>
      </c>
      <c r="BN761" s="136" t="s">
        <v>941</v>
      </c>
      <c r="BO761" s="136" t="s">
        <v>974</v>
      </c>
      <c r="BP761" s="136" t="s">
        <v>941</v>
      </c>
      <c r="BQ761" s="136" t="s">
        <v>17690</v>
      </c>
      <c r="BR761" s="136" t="s">
        <v>941</v>
      </c>
      <c r="BS761" s="136" t="s">
        <v>941</v>
      </c>
      <c r="BT761" s="136" t="s">
        <v>941</v>
      </c>
      <c r="BU761" s="136" t="s">
        <v>941</v>
      </c>
      <c r="BV761" s="136" t="s">
        <v>941</v>
      </c>
      <c r="BW761" s="136" t="s">
        <v>941</v>
      </c>
      <c r="BX761" s="136" t="s">
        <v>941</v>
      </c>
      <c r="BY761" s="136" t="s">
        <v>941</v>
      </c>
      <c r="BZ761" s="136" t="s">
        <v>941</v>
      </c>
      <c r="CA761" s="136" t="s">
        <v>941</v>
      </c>
      <c r="CB761" s="136" t="s">
        <v>17691</v>
      </c>
      <c r="CC761" s="136" t="s">
        <v>956</v>
      </c>
      <c r="CD761" s="136" t="s">
        <v>17692</v>
      </c>
      <c r="CE761" s="136" t="s">
        <v>948</v>
      </c>
      <c r="CF761" s="136" t="s">
        <v>941</v>
      </c>
      <c r="CG761" s="136" t="s">
        <v>17692</v>
      </c>
      <c r="CH761" s="136" t="s">
        <v>1204</v>
      </c>
      <c r="CI761" s="136" t="s">
        <v>17693</v>
      </c>
      <c r="CJ761" s="136" t="s">
        <v>17693</v>
      </c>
      <c r="CK761" s="136" t="s">
        <v>941</v>
      </c>
      <c r="CL761" s="136" t="s">
        <v>941</v>
      </c>
      <c r="CM761" s="136" t="s">
        <v>941</v>
      </c>
      <c r="CN761" s="136" t="s">
        <v>17693</v>
      </c>
      <c r="CO761" s="136" t="s">
        <v>3484</v>
      </c>
      <c r="CP761" s="136" t="s">
        <v>948</v>
      </c>
      <c r="CQ761" s="136" t="s">
        <v>941</v>
      </c>
      <c r="CR761" s="136" t="s">
        <v>941</v>
      </c>
      <c r="CS761" s="136" t="s">
        <v>941</v>
      </c>
      <c r="CT761" s="136" t="s">
        <v>941</v>
      </c>
      <c r="CU761" s="136" t="s">
        <v>941</v>
      </c>
      <c r="CV761" s="136" t="s">
        <v>941</v>
      </c>
      <c r="CW761" s="136" t="s">
        <v>941</v>
      </c>
      <c r="CX761" s="136" t="s">
        <v>941</v>
      </c>
      <c r="CY761" s="136" t="s">
        <v>941</v>
      </c>
      <c r="CZ761" s="136" t="s">
        <v>941</v>
      </c>
      <c r="DA761" s="136" t="s">
        <v>941</v>
      </c>
      <c r="DB761" s="136" t="s">
        <v>941</v>
      </c>
      <c r="DC761" s="136" t="s">
        <v>941</v>
      </c>
      <c r="DD761" s="136" t="s">
        <v>941</v>
      </c>
      <c r="DE761" s="136" t="s">
        <v>941</v>
      </c>
      <c r="DF761" s="136" t="s">
        <v>941</v>
      </c>
      <c r="DG761" s="136" t="s">
        <v>941</v>
      </c>
      <c r="DH761" s="136" t="s">
        <v>941</v>
      </c>
      <c r="DI761" s="136" t="s">
        <v>941</v>
      </c>
      <c r="DJ761" s="136" t="s">
        <v>1692</v>
      </c>
      <c r="DK761" s="137">
        <v>43138.678437499999</v>
      </c>
      <c r="DL761" s="136" t="s">
        <v>1692</v>
      </c>
      <c r="DM761" s="137">
        <v>43138.678437499999</v>
      </c>
      <c r="DN761" s="133">
        <v>42412.579305555555</v>
      </c>
      <c r="DO761" s="132" t="s">
        <v>1111</v>
      </c>
      <c r="DP761" s="133">
        <v>42412.579305555555</v>
      </c>
    </row>
    <row r="762" spans="1:120" ht="43.5" x14ac:dyDescent="0.35">
      <c r="A762" s="135">
        <v>765</v>
      </c>
      <c r="B762" s="136" t="s">
        <v>13815</v>
      </c>
      <c r="C762" s="135">
        <v>295</v>
      </c>
      <c r="D762" s="135" t="b">
        <v>1</v>
      </c>
      <c r="E762" s="136" t="s">
        <v>941</v>
      </c>
      <c r="F762" s="136" t="s">
        <v>3783</v>
      </c>
      <c r="G762" s="136" t="s">
        <v>981</v>
      </c>
      <c r="H762" s="136" t="s">
        <v>1888</v>
      </c>
      <c r="I762" s="136" t="s">
        <v>14675</v>
      </c>
      <c r="J762" s="136" t="s">
        <v>3784</v>
      </c>
      <c r="K762" s="136" t="s">
        <v>941</v>
      </c>
      <c r="L762" s="136" t="s">
        <v>1889</v>
      </c>
      <c r="M762" s="136" t="s">
        <v>3785</v>
      </c>
      <c r="N762" s="136" t="s">
        <v>1890</v>
      </c>
      <c r="O762" s="136" t="s">
        <v>17694</v>
      </c>
      <c r="P762" s="136" t="s">
        <v>17695</v>
      </c>
      <c r="Q762" s="136" t="s">
        <v>948</v>
      </c>
      <c r="R762" s="136" t="s">
        <v>17696</v>
      </c>
      <c r="S762" s="136" t="s">
        <v>17697</v>
      </c>
      <c r="T762" s="136" t="s">
        <v>17698</v>
      </c>
      <c r="U762" s="136" t="s">
        <v>17699</v>
      </c>
      <c r="V762" s="136" t="s">
        <v>17696</v>
      </c>
      <c r="W762" s="136" t="s">
        <v>17700</v>
      </c>
      <c r="X762" s="136" t="s">
        <v>17701</v>
      </c>
      <c r="Y762" s="136" t="s">
        <v>17702</v>
      </c>
      <c r="Z762" s="136" t="s">
        <v>17703</v>
      </c>
      <c r="AA762" s="136" t="s">
        <v>17704</v>
      </c>
      <c r="AB762" s="136" t="s">
        <v>17705</v>
      </c>
      <c r="AC762" s="136" t="s">
        <v>17706</v>
      </c>
      <c r="AD762" s="136" t="s">
        <v>17707</v>
      </c>
      <c r="AE762" s="136" t="s">
        <v>17708</v>
      </c>
      <c r="AF762" s="136" t="s">
        <v>17709</v>
      </c>
      <c r="AG762" s="136" t="s">
        <v>1308</v>
      </c>
      <c r="AH762" s="136" t="s">
        <v>17710</v>
      </c>
      <c r="AI762" s="136" t="s">
        <v>2207</v>
      </c>
      <c r="AJ762" s="136" t="s">
        <v>2055</v>
      </c>
      <c r="AK762" s="136" t="s">
        <v>948</v>
      </c>
      <c r="AL762" s="136" t="s">
        <v>604</v>
      </c>
      <c r="AM762" s="136" t="s">
        <v>17711</v>
      </c>
      <c r="AN762" s="136" t="s">
        <v>941</v>
      </c>
      <c r="AO762" s="136" t="s">
        <v>941</v>
      </c>
      <c r="AP762" s="136" t="s">
        <v>941</v>
      </c>
      <c r="AQ762" s="136" t="s">
        <v>941</v>
      </c>
      <c r="AR762" s="136" t="s">
        <v>941</v>
      </c>
      <c r="AS762" s="136" t="s">
        <v>941</v>
      </c>
      <c r="AT762" s="136" t="s">
        <v>941</v>
      </c>
      <c r="AU762" s="136" t="s">
        <v>941</v>
      </c>
      <c r="AV762" s="136" t="s">
        <v>941</v>
      </c>
      <c r="AW762" s="136" t="s">
        <v>941</v>
      </c>
      <c r="AX762" s="136" t="s">
        <v>941</v>
      </c>
      <c r="AY762" s="136" t="s">
        <v>941</v>
      </c>
      <c r="AZ762" s="136" t="s">
        <v>941</v>
      </c>
      <c r="BA762" s="136" t="s">
        <v>941</v>
      </c>
      <c r="BB762" s="136" t="s">
        <v>941</v>
      </c>
      <c r="BC762" s="136" t="s">
        <v>941</v>
      </c>
      <c r="BD762" s="136" t="s">
        <v>941</v>
      </c>
      <c r="BE762" s="136" t="s">
        <v>941</v>
      </c>
      <c r="BF762" s="136" t="s">
        <v>941</v>
      </c>
      <c r="BG762" s="136" t="s">
        <v>941</v>
      </c>
      <c r="BH762" s="136" t="s">
        <v>941</v>
      </c>
      <c r="BI762" s="136" t="s">
        <v>941</v>
      </c>
      <c r="BJ762" s="136" t="s">
        <v>941</v>
      </c>
      <c r="BK762" s="136" t="s">
        <v>941</v>
      </c>
      <c r="BL762" s="136" t="s">
        <v>941</v>
      </c>
      <c r="BM762" s="136" t="s">
        <v>941</v>
      </c>
      <c r="BN762" s="136" t="s">
        <v>941</v>
      </c>
      <c r="BO762" s="136" t="s">
        <v>941</v>
      </c>
      <c r="BP762" s="136" t="s">
        <v>941</v>
      </c>
      <c r="BQ762" s="136" t="s">
        <v>941</v>
      </c>
      <c r="BR762" s="136" t="s">
        <v>941</v>
      </c>
      <c r="BS762" s="136" t="s">
        <v>941</v>
      </c>
      <c r="BT762" s="136" t="s">
        <v>941</v>
      </c>
      <c r="BU762" s="136" t="s">
        <v>941</v>
      </c>
      <c r="BV762" s="136" t="s">
        <v>941</v>
      </c>
      <c r="BW762" s="136" t="s">
        <v>941</v>
      </c>
      <c r="BX762" s="136" t="s">
        <v>941</v>
      </c>
      <c r="BY762" s="136" t="s">
        <v>941</v>
      </c>
      <c r="BZ762" s="136" t="s">
        <v>941</v>
      </c>
      <c r="CA762" s="136" t="s">
        <v>941</v>
      </c>
      <c r="CB762" s="136" t="s">
        <v>948</v>
      </c>
      <c r="CC762" s="136" t="s">
        <v>948</v>
      </c>
      <c r="CD762" s="136" t="s">
        <v>941</v>
      </c>
      <c r="CE762" s="136" t="s">
        <v>948</v>
      </c>
      <c r="CF762" s="136" t="s">
        <v>941</v>
      </c>
      <c r="CG762" s="136" t="s">
        <v>948</v>
      </c>
      <c r="CH762" s="136" t="s">
        <v>948</v>
      </c>
      <c r="CI762" s="136" t="s">
        <v>941</v>
      </c>
      <c r="CJ762" s="136" t="s">
        <v>941</v>
      </c>
      <c r="CK762" s="136" t="s">
        <v>941</v>
      </c>
      <c r="CL762" s="136" t="s">
        <v>941</v>
      </c>
      <c r="CM762" s="136" t="s">
        <v>941</v>
      </c>
      <c r="CN762" s="136" t="s">
        <v>948</v>
      </c>
      <c r="CO762" s="136" t="s">
        <v>540</v>
      </c>
      <c r="CP762" s="136" t="s">
        <v>948</v>
      </c>
      <c r="CQ762" s="136" t="s">
        <v>941</v>
      </c>
      <c r="CR762" s="136" t="s">
        <v>941</v>
      </c>
      <c r="CS762" s="136" t="s">
        <v>941</v>
      </c>
      <c r="CT762" s="136" t="s">
        <v>941</v>
      </c>
      <c r="CU762" s="136" t="s">
        <v>941</v>
      </c>
      <c r="CV762" s="136" t="s">
        <v>941</v>
      </c>
      <c r="CW762" s="136" t="s">
        <v>941</v>
      </c>
      <c r="CX762" s="136" t="s">
        <v>941</v>
      </c>
      <c r="CY762" s="136" t="s">
        <v>941</v>
      </c>
      <c r="CZ762" s="136" t="s">
        <v>941</v>
      </c>
      <c r="DA762" s="136" t="s">
        <v>941</v>
      </c>
      <c r="DB762" s="136" t="s">
        <v>941</v>
      </c>
      <c r="DC762" s="136" t="s">
        <v>941</v>
      </c>
      <c r="DD762" s="136" t="s">
        <v>941</v>
      </c>
      <c r="DE762" s="136" t="s">
        <v>941</v>
      </c>
      <c r="DF762" s="136" t="s">
        <v>941</v>
      </c>
      <c r="DG762" s="136" t="s">
        <v>941</v>
      </c>
      <c r="DH762" s="136" t="s">
        <v>941</v>
      </c>
      <c r="DI762" s="136" t="s">
        <v>941</v>
      </c>
      <c r="DJ762" s="136" t="s">
        <v>1692</v>
      </c>
      <c r="DK762" s="137">
        <v>43138.681400462963</v>
      </c>
      <c r="DL762" s="136" t="s">
        <v>1692</v>
      </c>
      <c r="DM762" s="137">
        <v>43138.681400462963</v>
      </c>
      <c r="DN762" s="133">
        <v>42412.579328703701</v>
      </c>
      <c r="DO762" s="132" t="s">
        <v>1111</v>
      </c>
      <c r="DP762" s="133">
        <v>42412.579328703701</v>
      </c>
    </row>
    <row r="763" spans="1:120" ht="58" x14ac:dyDescent="0.35">
      <c r="A763" s="135">
        <v>766</v>
      </c>
      <c r="B763" s="136" t="s">
        <v>13815</v>
      </c>
      <c r="C763" s="135">
        <v>353</v>
      </c>
      <c r="D763" s="135" t="b">
        <v>1</v>
      </c>
      <c r="E763" s="136" t="s">
        <v>941</v>
      </c>
      <c r="F763" s="136" t="s">
        <v>1971</v>
      </c>
      <c r="G763" s="136" t="s">
        <v>1972</v>
      </c>
      <c r="H763" s="136" t="s">
        <v>1973</v>
      </c>
      <c r="I763" s="136" t="s">
        <v>15529</v>
      </c>
      <c r="J763" s="136" t="s">
        <v>3816</v>
      </c>
      <c r="K763" s="136" t="s">
        <v>941</v>
      </c>
      <c r="L763" s="136" t="s">
        <v>3817</v>
      </c>
      <c r="M763" s="136" t="s">
        <v>1975</v>
      </c>
      <c r="N763" s="136" t="s">
        <v>3818</v>
      </c>
      <c r="O763" s="136" t="s">
        <v>17712</v>
      </c>
      <c r="P763" s="136" t="s">
        <v>17713</v>
      </c>
      <c r="Q763" s="136" t="s">
        <v>17714</v>
      </c>
      <c r="R763" s="136" t="s">
        <v>948</v>
      </c>
      <c r="S763" s="136" t="s">
        <v>17715</v>
      </c>
      <c r="T763" s="136" t="s">
        <v>17716</v>
      </c>
      <c r="U763" s="136" t="s">
        <v>17717</v>
      </c>
      <c r="V763" s="136" t="s">
        <v>948</v>
      </c>
      <c r="W763" s="136" t="s">
        <v>948</v>
      </c>
      <c r="X763" s="136" t="s">
        <v>948</v>
      </c>
      <c r="Y763" s="136" t="s">
        <v>17718</v>
      </c>
      <c r="Z763" s="136" t="s">
        <v>948</v>
      </c>
      <c r="AA763" s="136" t="s">
        <v>948</v>
      </c>
      <c r="AB763" s="136" t="s">
        <v>17718</v>
      </c>
      <c r="AC763" s="136" t="s">
        <v>17719</v>
      </c>
      <c r="AD763" s="136" t="s">
        <v>17720</v>
      </c>
      <c r="AE763" s="136" t="s">
        <v>17721</v>
      </c>
      <c r="AF763" s="136" t="s">
        <v>17722</v>
      </c>
      <c r="AG763" s="136" t="s">
        <v>2085</v>
      </c>
      <c r="AH763" s="136" t="s">
        <v>17723</v>
      </c>
      <c r="AI763" s="136" t="s">
        <v>17724</v>
      </c>
      <c r="AJ763" s="136" t="s">
        <v>3504</v>
      </c>
      <c r="AK763" s="136" t="s">
        <v>17725</v>
      </c>
      <c r="AL763" s="136" t="s">
        <v>941</v>
      </c>
      <c r="AM763" s="136" t="s">
        <v>17726</v>
      </c>
      <c r="AN763" s="136" t="s">
        <v>941</v>
      </c>
      <c r="AO763" s="136" t="s">
        <v>941</v>
      </c>
      <c r="AP763" s="136" t="s">
        <v>941</v>
      </c>
      <c r="AQ763" s="136" t="s">
        <v>941</v>
      </c>
      <c r="AR763" s="136" t="s">
        <v>941</v>
      </c>
      <c r="AS763" s="136" t="s">
        <v>941</v>
      </c>
      <c r="AT763" s="136" t="s">
        <v>941</v>
      </c>
      <c r="AU763" s="136" t="s">
        <v>941</v>
      </c>
      <c r="AV763" s="136" t="s">
        <v>941</v>
      </c>
      <c r="AW763" s="136" t="s">
        <v>941</v>
      </c>
      <c r="AX763" s="136" t="s">
        <v>941</v>
      </c>
      <c r="AY763" s="136" t="s">
        <v>941</v>
      </c>
      <c r="AZ763" s="136" t="s">
        <v>941</v>
      </c>
      <c r="BA763" s="136" t="s">
        <v>941</v>
      </c>
      <c r="BB763" s="136" t="s">
        <v>941</v>
      </c>
      <c r="BC763" s="136" t="s">
        <v>941</v>
      </c>
      <c r="BD763" s="136" t="s">
        <v>941</v>
      </c>
      <c r="BE763" s="136" t="s">
        <v>941</v>
      </c>
      <c r="BF763" s="136" t="s">
        <v>941</v>
      </c>
      <c r="BG763" s="136" t="s">
        <v>941</v>
      </c>
      <c r="BH763" s="136" t="s">
        <v>941</v>
      </c>
      <c r="BI763" s="136" t="s">
        <v>941</v>
      </c>
      <c r="BJ763" s="136" t="s">
        <v>941</v>
      </c>
      <c r="BK763" s="136" t="s">
        <v>3752</v>
      </c>
      <c r="BL763" s="136" t="s">
        <v>941</v>
      </c>
      <c r="BM763" s="136" t="s">
        <v>941</v>
      </c>
      <c r="BN763" s="136" t="s">
        <v>941</v>
      </c>
      <c r="BO763" s="136" t="s">
        <v>1107</v>
      </c>
      <c r="BP763" s="136" t="s">
        <v>941</v>
      </c>
      <c r="BQ763" s="136" t="s">
        <v>941</v>
      </c>
      <c r="BR763" s="136" t="s">
        <v>8558</v>
      </c>
      <c r="BS763" s="136" t="s">
        <v>971</v>
      </c>
      <c r="BT763" s="136" t="s">
        <v>7026</v>
      </c>
      <c r="BU763" s="136" t="s">
        <v>973</v>
      </c>
      <c r="BV763" s="136" t="s">
        <v>941</v>
      </c>
      <c r="BW763" s="136" t="s">
        <v>941</v>
      </c>
      <c r="BX763" s="136" t="s">
        <v>941</v>
      </c>
      <c r="BY763" s="136" t="s">
        <v>941</v>
      </c>
      <c r="BZ763" s="136" t="s">
        <v>941</v>
      </c>
      <c r="CA763" s="136" t="s">
        <v>941</v>
      </c>
      <c r="CB763" s="136" t="s">
        <v>3208</v>
      </c>
      <c r="CC763" s="136" t="s">
        <v>948</v>
      </c>
      <c r="CD763" s="136" t="s">
        <v>941</v>
      </c>
      <c r="CE763" s="136" t="s">
        <v>948</v>
      </c>
      <c r="CF763" s="136" t="s">
        <v>941</v>
      </c>
      <c r="CG763" s="136" t="s">
        <v>948</v>
      </c>
      <c r="CH763" s="136" t="s">
        <v>948</v>
      </c>
      <c r="CI763" s="136" t="s">
        <v>941</v>
      </c>
      <c r="CJ763" s="136" t="s">
        <v>941</v>
      </c>
      <c r="CK763" s="136" t="s">
        <v>941</v>
      </c>
      <c r="CL763" s="136" t="s">
        <v>941</v>
      </c>
      <c r="CM763" s="136" t="s">
        <v>941</v>
      </c>
      <c r="CN763" s="136" t="s">
        <v>948</v>
      </c>
      <c r="CO763" s="136" t="s">
        <v>540</v>
      </c>
      <c r="CP763" s="136" t="s">
        <v>948</v>
      </c>
      <c r="CQ763" s="136" t="s">
        <v>941</v>
      </c>
      <c r="CR763" s="136" t="s">
        <v>941</v>
      </c>
      <c r="CS763" s="136" t="s">
        <v>941</v>
      </c>
      <c r="CT763" s="136" t="s">
        <v>941</v>
      </c>
      <c r="CU763" s="136" t="s">
        <v>941</v>
      </c>
      <c r="CV763" s="136" t="s">
        <v>941</v>
      </c>
      <c r="CW763" s="136" t="s">
        <v>941</v>
      </c>
      <c r="CX763" s="136" t="s">
        <v>941</v>
      </c>
      <c r="CY763" s="136" t="s">
        <v>941</v>
      </c>
      <c r="CZ763" s="136" t="s">
        <v>941</v>
      </c>
      <c r="DA763" s="136" t="s">
        <v>941</v>
      </c>
      <c r="DB763" s="136" t="s">
        <v>941</v>
      </c>
      <c r="DC763" s="136" t="s">
        <v>941</v>
      </c>
      <c r="DD763" s="136" t="s">
        <v>941</v>
      </c>
      <c r="DE763" s="136" t="s">
        <v>941</v>
      </c>
      <c r="DF763" s="136" t="s">
        <v>941</v>
      </c>
      <c r="DG763" s="136" t="s">
        <v>941</v>
      </c>
      <c r="DH763" s="136" t="s">
        <v>941</v>
      </c>
      <c r="DI763" s="136" t="s">
        <v>941</v>
      </c>
      <c r="DJ763" s="136" t="s">
        <v>1692</v>
      </c>
      <c r="DK763" s="137">
        <v>43138.685474537036</v>
      </c>
      <c r="DL763" s="136" t="s">
        <v>1692</v>
      </c>
      <c r="DM763" s="137">
        <v>43138.685624999998</v>
      </c>
      <c r="DN763" s="133">
        <v>42412.579351851855</v>
      </c>
      <c r="DO763" s="132" t="s">
        <v>1692</v>
      </c>
      <c r="DP763" s="133">
        <v>42460.49858796296</v>
      </c>
    </row>
    <row r="764" spans="1:120" ht="72.5" x14ac:dyDescent="0.35">
      <c r="A764" s="135">
        <v>767</v>
      </c>
      <c r="B764" s="136" t="s">
        <v>13815</v>
      </c>
      <c r="C764" s="135">
        <v>226</v>
      </c>
      <c r="D764" s="135" t="b">
        <v>1</v>
      </c>
      <c r="E764" s="136" t="s">
        <v>941</v>
      </c>
      <c r="F764" s="136" t="s">
        <v>1357</v>
      </c>
      <c r="G764" s="136" t="s">
        <v>1358</v>
      </c>
      <c r="H764" s="136" t="s">
        <v>1359</v>
      </c>
      <c r="I764" s="136" t="s">
        <v>14675</v>
      </c>
      <c r="J764" s="136" t="s">
        <v>1357</v>
      </c>
      <c r="K764" s="136" t="s">
        <v>941</v>
      </c>
      <c r="L764" s="136" t="s">
        <v>1359</v>
      </c>
      <c r="M764" s="136" t="s">
        <v>1360</v>
      </c>
      <c r="N764" s="136" t="s">
        <v>1361</v>
      </c>
      <c r="O764" s="136" t="s">
        <v>17727</v>
      </c>
      <c r="P764" s="136" t="s">
        <v>17728</v>
      </c>
      <c r="Q764" s="136" t="s">
        <v>2753</v>
      </c>
      <c r="R764" s="136" t="s">
        <v>948</v>
      </c>
      <c r="S764" s="136" t="s">
        <v>17729</v>
      </c>
      <c r="T764" s="136" t="s">
        <v>17730</v>
      </c>
      <c r="U764" s="136" t="s">
        <v>17731</v>
      </c>
      <c r="V764" s="136" t="s">
        <v>17732</v>
      </c>
      <c r="W764" s="136" t="s">
        <v>17733</v>
      </c>
      <c r="X764" s="136" t="s">
        <v>17734</v>
      </c>
      <c r="Y764" s="136" t="s">
        <v>17735</v>
      </c>
      <c r="Z764" s="136" t="s">
        <v>17736</v>
      </c>
      <c r="AA764" s="136" t="s">
        <v>948</v>
      </c>
      <c r="AB764" s="136" t="s">
        <v>17737</v>
      </c>
      <c r="AC764" s="136" t="s">
        <v>1669</v>
      </c>
      <c r="AD764" s="136" t="s">
        <v>17738</v>
      </c>
      <c r="AE764" s="136" t="s">
        <v>17739</v>
      </c>
      <c r="AF764" s="136" t="s">
        <v>17740</v>
      </c>
      <c r="AG764" s="136" t="s">
        <v>1777</v>
      </c>
      <c r="AH764" s="136" t="s">
        <v>17741</v>
      </c>
      <c r="AI764" s="136" t="s">
        <v>1224</v>
      </c>
      <c r="AJ764" s="136" t="s">
        <v>1797</v>
      </c>
      <c r="AK764" s="136" t="s">
        <v>2953</v>
      </c>
      <c r="AL764" s="136" t="s">
        <v>941</v>
      </c>
      <c r="AM764" s="136" t="s">
        <v>17742</v>
      </c>
      <c r="AN764" s="136" t="s">
        <v>941</v>
      </c>
      <c r="AO764" s="136" t="s">
        <v>941</v>
      </c>
      <c r="AP764" s="136" t="s">
        <v>941</v>
      </c>
      <c r="AQ764" s="136" t="s">
        <v>941</v>
      </c>
      <c r="AR764" s="136" t="s">
        <v>941</v>
      </c>
      <c r="AS764" s="136" t="s">
        <v>941</v>
      </c>
      <c r="AT764" s="136" t="s">
        <v>941</v>
      </c>
      <c r="AU764" s="136" t="s">
        <v>941</v>
      </c>
      <c r="AV764" s="136" t="s">
        <v>941</v>
      </c>
      <c r="AW764" s="136" t="s">
        <v>941</v>
      </c>
      <c r="AX764" s="136" t="s">
        <v>941</v>
      </c>
      <c r="AY764" s="136" t="s">
        <v>941</v>
      </c>
      <c r="AZ764" s="136" t="s">
        <v>941</v>
      </c>
      <c r="BA764" s="136" t="s">
        <v>941</v>
      </c>
      <c r="BB764" s="136" t="s">
        <v>941</v>
      </c>
      <c r="BC764" s="136" t="s">
        <v>941</v>
      </c>
      <c r="BD764" s="136" t="s">
        <v>941</v>
      </c>
      <c r="BE764" s="136" t="s">
        <v>941</v>
      </c>
      <c r="BF764" s="136" t="s">
        <v>941</v>
      </c>
      <c r="BG764" s="136" t="s">
        <v>941</v>
      </c>
      <c r="BH764" s="136" t="s">
        <v>941</v>
      </c>
      <c r="BI764" s="136" t="s">
        <v>941</v>
      </c>
      <c r="BJ764" s="136" t="s">
        <v>941</v>
      </c>
      <c r="BK764" s="136" t="s">
        <v>941</v>
      </c>
      <c r="BL764" s="136" t="s">
        <v>941</v>
      </c>
      <c r="BM764" s="136" t="s">
        <v>941</v>
      </c>
      <c r="BN764" s="136" t="s">
        <v>941</v>
      </c>
      <c r="BO764" s="136" t="s">
        <v>941</v>
      </c>
      <c r="BP764" s="136" t="s">
        <v>941</v>
      </c>
      <c r="BQ764" s="136" t="s">
        <v>941</v>
      </c>
      <c r="BR764" s="136" t="s">
        <v>941</v>
      </c>
      <c r="BS764" s="136" t="s">
        <v>941</v>
      </c>
      <c r="BT764" s="136" t="s">
        <v>941</v>
      </c>
      <c r="BU764" s="136" t="s">
        <v>941</v>
      </c>
      <c r="BV764" s="136" t="s">
        <v>941</v>
      </c>
      <c r="BW764" s="136" t="s">
        <v>941</v>
      </c>
      <c r="BX764" s="136" t="s">
        <v>941</v>
      </c>
      <c r="BY764" s="136" t="s">
        <v>941</v>
      </c>
      <c r="BZ764" s="136" t="s">
        <v>941</v>
      </c>
      <c r="CA764" s="136" t="s">
        <v>941</v>
      </c>
      <c r="CB764" s="136" t="s">
        <v>948</v>
      </c>
      <c r="CC764" s="136" t="s">
        <v>948</v>
      </c>
      <c r="CD764" s="136" t="s">
        <v>941</v>
      </c>
      <c r="CE764" s="136" t="s">
        <v>948</v>
      </c>
      <c r="CF764" s="136" t="s">
        <v>941</v>
      </c>
      <c r="CG764" s="136" t="s">
        <v>948</v>
      </c>
      <c r="CH764" s="136" t="s">
        <v>948</v>
      </c>
      <c r="CI764" s="136" t="s">
        <v>941</v>
      </c>
      <c r="CJ764" s="136" t="s">
        <v>941</v>
      </c>
      <c r="CK764" s="136" t="s">
        <v>941</v>
      </c>
      <c r="CL764" s="136" t="s">
        <v>941</v>
      </c>
      <c r="CM764" s="136" t="s">
        <v>941</v>
      </c>
      <c r="CN764" s="136" t="s">
        <v>948</v>
      </c>
      <c r="CO764" s="136" t="s">
        <v>540</v>
      </c>
      <c r="CP764" s="136" t="s">
        <v>948</v>
      </c>
      <c r="CQ764" s="136" t="s">
        <v>941</v>
      </c>
      <c r="CR764" s="136" t="s">
        <v>941</v>
      </c>
      <c r="CS764" s="136" t="s">
        <v>941</v>
      </c>
      <c r="CT764" s="136" t="s">
        <v>941</v>
      </c>
      <c r="CU764" s="136" t="s">
        <v>941</v>
      </c>
      <c r="CV764" s="136" t="s">
        <v>941</v>
      </c>
      <c r="CW764" s="136" t="s">
        <v>941</v>
      </c>
      <c r="CX764" s="136" t="s">
        <v>941</v>
      </c>
      <c r="CY764" s="136" t="s">
        <v>941</v>
      </c>
      <c r="CZ764" s="136" t="s">
        <v>941</v>
      </c>
      <c r="DA764" s="136" t="s">
        <v>941</v>
      </c>
      <c r="DB764" s="136" t="s">
        <v>941</v>
      </c>
      <c r="DC764" s="136" t="s">
        <v>941</v>
      </c>
      <c r="DD764" s="136" t="s">
        <v>941</v>
      </c>
      <c r="DE764" s="136" t="s">
        <v>941</v>
      </c>
      <c r="DF764" s="136" t="s">
        <v>941</v>
      </c>
      <c r="DG764" s="136" t="s">
        <v>941</v>
      </c>
      <c r="DH764" s="136" t="s">
        <v>941</v>
      </c>
      <c r="DI764" s="136" t="s">
        <v>941</v>
      </c>
      <c r="DJ764" s="136" t="s">
        <v>1692</v>
      </c>
      <c r="DK764" s="137">
        <v>43139.334317129629</v>
      </c>
      <c r="DL764" s="136" t="s">
        <v>1692</v>
      </c>
      <c r="DM764" s="137">
        <v>43139.334317129629</v>
      </c>
      <c r="DN764" s="133">
        <v>42412.579375000001</v>
      </c>
      <c r="DO764" s="132" t="s">
        <v>1111</v>
      </c>
      <c r="DP764" s="133">
        <v>42412.579375000001</v>
      </c>
    </row>
    <row r="765" spans="1:120" ht="58" x14ac:dyDescent="0.35">
      <c r="A765" s="135">
        <v>768</v>
      </c>
      <c r="B765" s="136" t="s">
        <v>13815</v>
      </c>
      <c r="C765" s="135">
        <v>392</v>
      </c>
      <c r="D765" s="135" t="b">
        <v>1</v>
      </c>
      <c r="E765" s="136" t="s">
        <v>941</v>
      </c>
      <c r="F765" s="136" t="s">
        <v>1357</v>
      </c>
      <c r="G765" s="136" t="s">
        <v>1010</v>
      </c>
      <c r="H765" s="136" t="s">
        <v>1359</v>
      </c>
      <c r="I765" s="136" t="s">
        <v>14675</v>
      </c>
      <c r="J765" s="136" t="s">
        <v>1357</v>
      </c>
      <c r="K765" s="136" t="s">
        <v>941</v>
      </c>
      <c r="L765" s="136" t="s">
        <v>1359</v>
      </c>
      <c r="M765" s="136" t="s">
        <v>1360</v>
      </c>
      <c r="N765" s="136" t="s">
        <v>1361</v>
      </c>
      <c r="O765" s="136" t="s">
        <v>17743</v>
      </c>
      <c r="P765" s="136" t="s">
        <v>17744</v>
      </c>
      <c r="Q765" s="136" t="s">
        <v>1362</v>
      </c>
      <c r="R765" s="136" t="s">
        <v>948</v>
      </c>
      <c r="S765" s="136" t="s">
        <v>17745</v>
      </c>
      <c r="T765" s="136" t="s">
        <v>17746</v>
      </c>
      <c r="U765" s="136" t="s">
        <v>17747</v>
      </c>
      <c r="V765" s="136" t="s">
        <v>948</v>
      </c>
      <c r="W765" s="136" t="s">
        <v>948</v>
      </c>
      <c r="X765" s="136" t="s">
        <v>948</v>
      </c>
      <c r="Y765" s="136" t="s">
        <v>17748</v>
      </c>
      <c r="Z765" s="136" t="s">
        <v>1122</v>
      </c>
      <c r="AA765" s="136" t="s">
        <v>3535</v>
      </c>
      <c r="AB765" s="136" t="s">
        <v>17749</v>
      </c>
      <c r="AC765" s="136" t="s">
        <v>1669</v>
      </c>
      <c r="AD765" s="136" t="s">
        <v>17750</v>
      </c>
      <c r="AE765" s="136" t="s">
        <v>17751</v>
      </c>
      <c r="AF765" s="136" t="s">
        <v>17752</v>
      </c>
      <c r="AG765" s="136" t="s">
        <v>1156</v>
      </c>
      <c r="AH765" s="136" t="s">
        <v>17753</v>
      </c>
      <c r="AI765" s="136" t="s">
        <v>948</v>
      </c>
      <c r="AJ765" s="136" t="s">
        <v>948</v>
      </c>
      <c r="AK765" s="136" t="s">
        <v>948</v>
      </c>
      <c r="AL765" s="136" t="s">
        <v>941</v>
      </c>
      <c r="AM765" s="136" t="s">
        <v>17753</v>
      </c>
      <c r="AN765" s="136" t="s">
        <v>941</v>
      </c>
      <c r="AO765" s="136" t="s">
        <v>941</v>
      </c>
      <c r="AP765" s="136" t="s">
        <v>941</v>
      </c>
      <c r="AQ765" s="136" t="s">
        <v>941</v>
      </c>
      <c r="AR765" s="136" t="s">
        <v>941</v>
      </c>
      <c r="AS765" s="136" t="s">
        <v>941</v>
      </c>
      <c r="AT765" s="136" t="s">
        <v>941</v>
      </c>
      <c r="AU765" s="136" t="s">
        <v>941</v>
      </c>
      <c r="AV765" s="136" t="s">
        <v>941</v>
      </c>
      <c r="AW765" s="136" t="s">
        <v>941</v>
      </c>
      <c r="AX765" s="136" t="s">
        <v>941</v>
      </c>
      <c r="AY765" s="136" t="s">
        <v>941</v>
      </c>
      <c r="AZ765" s="136" t="s">
        <v>941</v>
      </c>
      <c r="BA765" s="136" t="s">
        <v>941</v>
      </c>
      <c r="BB765" s="136" t="s">
        <v>941</v>
      </c>
      <c r="BC765" s="136" t="s">
        <v>941</v>
      </c>
      <c r="BD765" s="136" t="s">
        <v>941</v>
      </c>
      <c r="BE765" s="136" t="s">
        <v>941</v>
      </c>
      <c r="BF765" s="136" t="s">
        <v>941</v>
      </c>
      <c r="BG765" s="136" t="s">
        <v>941</v>
      </c>
      <c r="BH765" s="136" t="s">
        <v>941</v>
      </c>
      <c r="BI765" s="136" t="s">
        <v>941</v>
      </c>
      <c r="BJ765" s="136" t="s">
        <v>941</v>
      </c>
      <c r="BK765" s="136" t="s">
        <v>941</v>
      </c>
      <c r="BL765" s="136" t="s">
        <v>941</v>
      </c>
      <c r="BM765" s="136" t="s">
        <v>941</v>
      </c>
      <c r="BN765" s="136" t="s">
        <v>941</v>
      </c>
      <c r="BO765" s="136" t="s">
        <v>941</v>
      </c>
      <c r="BP765" s="136" t="s">
        <v>941</v>
      </c>
      <c r="BQ765" s="136" t="s">
        <v>941</v>
      </c>
      <c r="BR765" s="136" t="s">
        <v>941</v>
      </c>
      <c r="BS765" s="136" t="s">
        <v>941</v>
      </c>
      <c r="BT765" s="136" t="s">
        <v>941</v>
      </c>
      <c r="BU765" s="136" t="s">
        <v>941</v>
      </c>
      <c r="BV765" s="136" t="s">
        <v>941</v>
      </c>
      <c r="BW765" s="136" t="s">
        <v>941</v>
      </c>
      <c r="BX765" s="136" t="s">
        <v>941</v>
      </c>
      <c r="BY765" s="136" t="s">
        <v>941</v>
      </c>
      <c r="BZ765" s="136" t="s">
        <v>941</v>
      </c>
      <c r="CA765" s="136" t="s">
        <v>941</v>
      </c>
      <c r="CB765" s="136" t="s">
        <v>948</v>
      </c>
      <c r="CC765" s="136" t="s">
        <v>948</v>
      </c>
      <c r="CD765" s="136" t="s">
        <v>941</v>
      </c>
      <c r="CE765" s="136" t="s">
        <v>948</v>
      </c>
      <c r="CF765" s="136" t="s">
        <v>941</v>
      </c>
      <c r="CG765" s="136" t="s">
        <v>948</v>
      </c>
      <c r="CH765" s="136" t="s">
        <v>948</v>
      </c>
      <c r="CI765" s="136" t="s">
        <v>941</v>
      </c>
      <c r="CJ765" s="136" t="s">
        <v>941</v>
      </c>
      <c r="CK765" s="136" t="s">
        <v>941</v>
      </c>
      <c r="CL765" s="136" t="s">
        <v>941</v>
      </c>
      <c r="CM765" s="136" t="s">
        <v>941</v>
      </c>
      <c r="CN765" s="136" t="s">
        <v>948</v>
      </c>
      <c r="CO765" s="136" t="s">
        <v>540</v>
      </c>
      <c r="CP765" s="136" t="s">
        <v>948</v>
      </c>
      <c r="CQ765" s="136" t="s">
        <v>941</v>
      </c>
      <c r="CR765" s="136" t="s">
        <v>941</v>
      </c>
      <c r="CS765" s="136" t="s">
        <v>941</v>
      </c>
      <c r="CT765" s="136" t="s">
        <v>941</v>
      </c>
      <c r="CU765" s="136" t="s">
        <v>941</v>
      </c>
      <c r="CV765" s="136" t="s">
        <v>941</v>
      </c>
      <c r="CW765" s="136" t="s">
        <v>941</v>
      </c>
      <c r="CX765" s="136" t="s">
        <v>941</v>
      </c>
      <c r="CY765" s="136" t="s">
        <v>941</v>
      </c>
      <c r="CZ765" s="136" t="s">
        <v>941</v>
      </c>
      <c r="DA765" s="136" t="s">
        <v>941</v>
      </c>
      <c r="DB765" s="136" t="s">
        <v>941</v>
      </c>
      <c r="DC765" s="136" t="s">
        <v>941</v>
      </c>
      <c r="DD765" s="136" t="s">
        <v>941</v>
      </c>
      <c r="DE765" s="136" t="s">
        <v>941</v>
      </c>
      <c r="DF765" s="136" t="s">
        <v>941</v>
      </c>
      <c r="DG765" s="136" t="s">
        <v>941</v>
      </c>
      <c r="DH765" s="136" t="s">
        <v>941</v>
      </c>
      <c r="DI765" s="136" t="s">
        <v>941</v>
      </c>
      <c r="DJ765" s="136" t="s">
        <v>1692</v>
      </c>
      <c r="DK765" s="137">
        <v>43139.336053240739</v>
      </c>
      <c r="DL765" s="136" t="s">
        <v>1692</v>
      </c>
      <c r="DM765" s="137">
        <v>43139.336053240739</v>
      </c>
      <c r="DN765" s="133">
        <v>42412.579398148147</v>
      </c>
      <c r="DO765" s="132" t="s">
        <v>1111</v>
      </c>
      <c r="DP765" s="133">
        <v>42412.579398148147</v>
      </c>
    </row>
    <row r="766" spans="1:120" ht="72.5" x14ac:dyDescent="0.35">
      <c r="A766" s="135">
        <v>769</v>
      </c>
      <c r="B766" s="136" t="s">
        <v>13815</v>
      </c>
      <c r="C766" s="135">
        <v>224</v>
      </c>
      <c r="D766" s="135" t="b">
        <v>1</v>
      </c>
      <c r="E766" s="136" t="s">
        <v>941</v>
      </c>
      <c r="F766" s="136" t="s">
        <v>1357</v>
      </c>
      <c r="G766" s="136" t="s">
        <v>1358</v>
      </c>
      <c r="H766" s="136" t="s">
        <v>1359</v>
      </c>
      <c r="I766" s="136" t="s">
        <v>14675</v>
      </c>
      <c r="J766" s="136" t="s">
        <v>1357</v>
      </c>
      <c r="K766" s="136" t="s">
        <v>941</v>
      </c>
      <c r="L766" s="136" t="s">
        <v>1359</v>
      </c>
      <c r="M766" s="136" t="s">
        <v>1360</v>
      </c>
      <c r="N766" s="136" t="s">
        <v>1361</v>
      </c>
      <c r="O766" s="136" t="s">
        <v>17754</v>
      </c>
      <c r="P766" s="136" t="s">
        <v>17755</v>
      </c>
      <c r="Q766" s="136" t="s">
        <v>17756</v>
      </c>
      <c r="R766" s="136" t="s">
        <v>948</v>
      </c>
      <c r="S766" s="136" t="s">
        <v>17757</v>
      </c>
      <c r="T766" s="136" t="s">
        <v>17758</v>
      </c>
      <c r="U766" s="136" t="s">
        <v>17759</v>
      </c>
      <c r="V766" s="136" t="s">
        <v>3915</v>
      </c>
      <c r="W766" s="136" t="s">
        <v>3916</v>
      </c>
      <c r="X766" s="136" t="s">
        <v>3917</v>
      </c>
      <c r="Y766" s="136" t="s">
        <v>17760</v>
      </c>
      <c r="Z766" s="136" t="s">
        <v>17761</v>
      </c>
      <c r="AA766" s="136" t="s">
        <v>17762</v>
      </c>
      <c r="AB766" s="136" t="s">
        <v>17763</v>
      </c>
      <c r="AC766" s="136" t="s">
        <v>2280</v>
      </c>
      <c r="AD766" s="136" t="s">
        <v>17764</v>
      </c>
      <c r="AE766" s="136" t="s">
        <v>17765</v>
      </c>
      <c r="AF766" s="136" t="s">
        <v>17766</v>
      </c>
      <c r="AG766" s="136" t="s">
        <v>1882</v>
      </c>
      <c r="AH766" s="136" t="s">
        <v>17767</v>
      </c>
      <c r="AI766" s="136" t="s">
        <v>1071</v>
      </c>
      <c r="AJ766" s="136" t="s">
        <v>1990</v>
      </c>
      <c r="AK766" s="136" t="s">
        <v>2099</v>
      </c>
      <c r="AL766" s="136" t="s">
        <v>941</v>
      </c>
      <c r="AM766" s="136" t="s">
        <v>17768</v>
      </c>
      <c r="AN766" s="136" t="s">
        <v>941</v>
      </c>
      <c r="AO766" s="136" t="s">
        <v>941</v>
      </c>
      <c r="AP766" s="136" t="s">
        <v>941</v>
      </c>
      <c r="AQ766" s="136" t="s">
        <v>941</v>
      </c>
      <c r="AR766" s="136" t="s">
        <v>941</v>
      </c>
      <c r="AS766" s="136" t="s">
        <v>941</v>
      </c>
      <c r="AT766" s="136" t="s">
        <v>941</v>
      </c>
      <c r="AU766" s="136" t="s">
        <v>941</v>
      </c>
      <c r="AV766" s="136" t="s">
        <v>941</v>
      </c>
      <c r="AW766" s="136" t="s">
        <v>941</v>
      </c>
      <c r="AX766" s="136" t="s">
        <v>941</v>
      </c>
      <c r="AY766" s="136" t="s">
        <v>941</v>
      </c>
      <c r="AZ766" s="136" t="s">
        <v>941</v>
      </c>
      <c r="BA766" s="136" t="s">
        <v>941</v>
      </c>
      <c r="BB766" s="136" t="s">
        <v>941</v>
      </c>
      <c r="BC766" s="136" t="s">
        <v>941</v>
      </c>
      <c r="BD766" s="136" t="s">
        <v>941</v>
      </c>
      <c r="BE766" s="136" t="s">
        <v>941</v>
      </c>
      <c r="BF766" s="136" t="s">
        <v>941</v>
      </c>
      <c r="BG766" s="136" t="s">
        <v>941</v>
      </c>
      <c r="BH766" s="136" t="s">
        <v>941</v>
      </c>
      <c r="BI766" s="136" t="s">
        <v>941</v>
      </c>
      <c r="BJ766" s="136" t="s">
        <v>941</v>
      </c>
      <c r="BK766" s="136" t="s">
        <v>941</v>
      </c>
      <c r="BL766" s="136" t="s">
        <v>941</v>
      </c>
      <c r="BM766" s="136" t="s">
        <v>941</v>
      </c>
      <c r="BN766" s="136" t="s">
        <v>941</v>
      </c>
      <c r="BO766" s="136" t="s">
        <v>941</v>
      </c>
      <c r="BP766" s="136" t="s">
        <v>941</v>
      </c>
      <c r="BQ766" s="136" t="s">
        <v>941</v>
      </c>
      <c r="BR766" s="136" t="s">
        <v>941</v>
      </c>
      <c r="BS766" s="136" t="s">
        <v>941</v>
      </c>
      <c r="BT766" s="136" t="s">
        <v>941</v>
      </c>
      <c r="BU766" s="136" t="s">
        <v>941</v>
      </c>
      <c r="BV766" s="136" t="s">
        <v>941</v>
      </c>
      <c r="BW766" s="136" t="s">
        <v>941</v>
      </c>
      <c r="BX766" s="136" t="s">
        <v>941</v>
      </c>
      <c r="BY766" s="136" t="s">
        <v>941</v>
      </c>
      <c r="BZ766" s="136" t="s">
        <v>941</v>
      </c>
      <c r="CA766" s="136" t="s">
        <v>941</v>
      </c>
      <c r="CB766" s="136" t="s">
        <v>948</v>
      </c>
      <c r="CC766" s="136" t="s">
        <v>948</v>
      </c>
      <c r="CD766" s="136" t="s">
        <v>941</v>
      </c>
      <c r="CE766" s="136" t="s">
        <v>948</v>
      </c>
      <c r="CF766" s="136" t="s">
        <v>941</v>
      </c>
      <c r="CG766" s="136" t="s">
        <v>948</v>
      </c>
      <c r="CH766" s="136" t="s">
        <v>948</v>
      </c>
      <c r="CI766" s="136" t="s">
        <v>941</v>
      </c>
      <c r="CJ766" s="136" t="s">
        <v>941</v>
      </c>
      <c r="CK766" s="136" t="s">
        <v>941</v>
      </c>
      <c r="CL766" s="136" t="s">
        <v>941</v>
      </c>
      <c r="CM766" s="136" t="s">
        <v>941</v>
      </c>
      <c r="CN766" s="136" t="s">
        <v>948</v>
      </c>
      <c r="CO766" s="136" t="s">
        <v>540</v>
      </c>
      <c r="CP766" s="136" t="s">
        <v>948</v>
      </c>
      <c r="CQ766" s="136" t="s">
        <v>941</v>
      </c>
      <c r="CR766" s="136" t="s">
        <v>941</v>
      </c>
      <c r="CS766" s="136" t="s">
        <v>941</v>
      </c>
      <c r="CT766" s="136" t="s">
        <v>941</v>
      </c>
      <c r="CU766" s="136" t="s">
        <v>941</v>
      </c>
      <c r="CV766" s="136" t="s">
        <v>941</v>
      </c>
      <c r="CW766" s="136" t="s">
        <v>941</v>
      </c>
      <c r="CX766" s="136" t="s">
        <v>941</v>
      </c>
      <c r="CY766" s="136" t="s">
        <v>941</v>
      </c>
      <c r="CZ766" s="136" t="s">
        <v>941</v>
      </c>
      <c r="DA766" s="136" t="s">
        <v>941</v>
      </c>
      <c r="DB766" s="136" t="s">
        <v>941</v>
      </c>
      <c r="DC766" s="136" t="s">
        <v>941</v>
      </c>
      <c r="DD766" s="136" t="s">
        <v>941</v>
      </c>
      <c r="DE766" s="136" t="s">
        <v>941</v>
      </c>
      <c r="DF766" s="136" t="s">
        <v>941</v>
      </c>
      <c r="DG766" s="136" t="s">
        <v>941</v>
      </c>
      <c r="DH766" s="136" t="s">
        <v>941</v>
      </c>
      <c r="DI766" s="136" t="s">
        <v>941</v>
      </c>
      <c r="DJ766" s="136" t="s">
        <v>1692</v>
      </c>
      <c r="DK766" s="137">
        <v>43139.339363425926</v>
      </c>
      <c r="DL766" s="136" t="s">
        <v>1692</v>
      </c>
      <c r="DM766" s="137">
        <v>43139.339363425926</v>
      </c>
      <c r="DN766" s="133">
        <v>42412.579421296294</v>
      </c>
      <c r="DO766" s="132" t="s">
        <v>1111</v>
      </c>
      <c r="DP766" s="133">
        <v>42412.579421296294</v>
      </c>
    </row>
    <row r="767" spans="1:120" ht="43.5" x14ac:dyDescent="0.35">
      <c r="A767" s="135">
        <v>770</v>
      </c>
      <c r="B767" s="136" t="s">
        <v>13815</v>
      </c>
      <c r="C767" s="135">
        <v>247</v>
      </c>
      <c r="D767" s="135" t="b">
        <v>1</v>
      </c>
      <c r="E767" s="136" t="s">
        <v>941</v>
      </c>
      <c r="F767" s="136" t="s">
        <v>1456</v>
      </c>
      <c r="G767" s="136" t="s">
        <v>1140</v>
      </c>
      <c r="H767" s="136" t="s">
        <v>1457</v>
      </c>
      <c r="I767" s="136" t="s">
        <v>15939</v>
      </c>
      <c r="J767" s="136" t="s">
        <v>1456</v>
      </c>
      <c r="K767" s="136" t="s">
        <v>941</v>
      </c>
      <c r="L767" s="136" t="s">
        <v>1457</v>
      </c>
      <c r="M767" s="136" t="s">
        <v>941</v>
      </c>
      <c r="N767" s="136" t="s">
        <v>1458</v>
      </c>
      <c r="O767" s="136" t="s">
        <v>17769</v>
      </c>
      <c r="P767" s="136" t="s">
        <v>17770</v>
      </c>
      <c r="Q767" s="136" t="s">
        <v>1459</v>
      </c>
      <c r="R767" s="136" t="s">
        <v>948</v>
      </c>
      <c r="S767" s="136" t="s">
        <v>17771</v>
      </c>
      <c r="T767" s="136" t="s">
        <v>17772</v>
      </c>
      <c r="U767" s="136" t="s">
        <v>17773</v>
      </c>
      <c r="V767" s="136" t="s">
        <v>948</v>
      </c>
      <c r="W767" s="136" t="s">
        <v>948</v>
      </c>
      <c r="X767" s="136" t="s">
        <v>948</v>
      </c>
      <c r="Y767" s="136" t="s">
        <v>17774</v>
      </c>
      <c r="Z767" s="136" t="s">
        <v>17775</v>
      </c>
      <c r="AA767" s="136" t="s">
        <v>17776</v>
      </c>
      <c r="AB767" s="136" t="s">
        <v>17777</v>
      </c>
      <c r="AC767" s="136" t="s">
        <v>1988</v>
      </c>
      <c r="AD767" s="136" t="s">
        <v>17778</v>
      </c>
      <c r="AE767" s="136" t="s">
        <v>17779</v>
      </c>
      <c r="AF767" s="136" t="s">
        <v>17780</v>
      </c>
      <c r="AG767" s="136" t="s">
        <v>1460</v>
      </c>
      <c r="AH767" s="136" t="s">
        <v>17781</v>
      </c>
      <c r="AI767" s="136" t="s">
        <v>4206</v>
      </c>
      <c r="AJ767" s="136" t="s">
        <v>17782</v>
      </c>
      <c r="AK767" s="136" t="s">
        <v>948</v>
      </c>
      <c r="AL767" s="136" t="s">
        <v>604</v>
      </c>
      <c r="AM767" s="136" t="s">
        <v>17783</v>
      </c>
      <c r="AN767" s="136" t="s">
        <v>941</v>
      </c>
      <c r="AO767" s="136" t="s">
        <v>941</v>
      </c>
      <c r="AP767" s="136" t="s">
        <v>941</v>
      </c>
      <c r="AQ767" s="136" t="s">
        <v>941</v>
      </c>
      <c r="AR767" s="136" t="s">
        <v>941</v>
      </c>
      <c r="AS767" s="136" t="s">
        <v>941</v>
      </c>
      <c r="AT767" s="136" t="s">
        <v>941</v>
      </c>
      <c r="AU767" s="136" t="s">
        <v>941</v>
      </c>
      <c r="AV767" s="136" t="s">
        <v>941</v>
      </c>
      <c r="AW767" s="136" t="s">
        <v>941</v>
      </c>
      <c r="AX767" s="136" t="s">
        <v>941</v>
      </c>
      <c r="AY767" s="136" t="s">
        <v>941</v>
      </c>
      <c r="AZ767" s="136" t="s">
        <v>941</v>
      </c>
      <c r="BA767" s="136" t="s">
        <v>941</v>
      </c>
      <c r="BB767" s="136" t="s">
        <v>941</v>
      </c>
      <c r="BC767" s="136" t="s">
        <v>941</v>
      </c>
      <c r="BD767" s="136" t="s">
        <v>941</v>
      </c>
      <c r="BE767" s="136" t="s">
        <v>941</v>
      </c>
      <c r="BF767" s="136" t="s">
        <v>941</v>
      </c>
      <c r="BG767" s="136" t="s">
        <v>941</v>
      </c>
      <c r="BH767" s="136" t="s">
        <v>941</v>
      </c>
      <c r="BI767" s="136" t="s">
        <v>941</v>
      </c>
      <c r="BJ767" s="136" t="s">
        <v>941</v>
      </c>
      <c r="BK767" s="136" t="s">
        <v>941</v>
      </c>
      <c r="BL767" s="136" t="s">
        <v>941</v>
      </c>
      <c r="BM767" s="136" t="s">
        <v>941</v>
      </c>
      <c r="BN767" s="136" t="s">
        <v>941</v>
      </c>
      <c r="BO767" s="136" t="s">
        <v>941</v>
      </c>
      <c r="BP767" s="136" t="s">
        <v>941</v>
      </c>
      <c r="BQ767" s="136" t="s">
        <v>941</v>
      </c>
      <c r="BR767" s="136" t="s">
        <v>941</v>
      </c>
      <c r="BS767" s="136" t="s">
        <v>941</v>
      </c>
      <c r="BT767" s="136" t="s">
        <v>941</v>
      </c>
      <c r="BU767" s="136" t="s">
        <v>941</v>
      </c>
      <c r="BV767" s="136" t="s">
        <v>941</v>
      </c>
      <c r="BW767" s="136" t="s">
        <v>941</v>
      </c>
      <c r="BX767" s="136" t="s">
        <v>941</v>
      </c>
      <c r="BY767" s="136" t="s">
        <v>941</v>
      </c>
      <c r="BZ767" s="136" t="s">
        <v>941</v>
      </c>
      <c r="CA767" s="136" t="s">
        <v>941</v>
      </c>
      <c r="CB767" s="136" t="s">
        <v>948</v>
      </c>
      <c r="CC767" s="136" t="s">
        <v>948</v>
      </c>
      <c r="CD767" s="136" t="s">
        <v>941</v>
      </c>
      <c r="CE767" s="136" t="s">
        <v>948</v>
      </c>
      <c r="CF767" s="136" t="s">
        <v>941</v>
      </c>
      <c r="CG767" s="136" t="s">
        <v>948</v>
      </c>
      <c r="CH767" s="136" t="s">
        <v>948</v>
      </c>
      <c r="CI767" s="136" t="s">
        <v>941</v>
      </c>
      <c r="CJ767" s="136" t="s">
        <v>941</v>
      </c>
      <c r="CK767" s="136" t="s">
        <v>941</v>
      </c>
      <c r="CL767" s="136" t="s">
        <v>941</v>
      </c>
      <c r="CM767" s="136" t="s">
        <v>941</v>
      </c>
      <c r="CN767" s="136" t="s">
        <v>948</v>
      </c>
      <c r="CO767" s="136" t="s">
        <v>540</v>
      </c>
      <c r="CP767" s="136" t="s">
        <v>948</v>
      </c>
      <c r="CQ767" s="136" t="s">
        <v>941</v>
      </c>
      <c r="CR767" s="136" t="s">
        <v>941</v>
      </c>
      <c r="CS767" s="136" t="s">
        <v>941</v>
      </c>
      <c r="CT767" s="136" t="s">
        <v>941</v>
      </c>
      <c r="CU767" s="136" t="s">
        <v>941</v>
      </c>
      <c r="CV767" s="136" t="s">
        <v>941</v>
      </c>
      <c r="CW767" s="136" t="s">
        <v>941</v>
      </c>
      <c r="CX767" s="136" t="s">
        <v>941</v>
      </c>
      <c r="CY767" s="136" t="s">
        <v>941</v>
      </c>
      <c r="CZ767" s="136" t="s">
        <v>941</v>
      </c>
      <c r="DA767" s="136" t="s">
        <v>941</v>
      </c>
      <c r="DB767" s="136" t="s">
        <v>941</v>
      </c>
      <c r="DC767" s="136" t="s">
        <v>941</v>
      </c>
      <c r="DD767" s="136" t="s">
        <v>941</v>
      </c>
      <c r="DE767" s="136" t="s">
        <v>941</v>
      </c>
      <c r="DF767" s="136" t="s">
        <v>941</v>
      </c>
      <c r="DG767" s="136" t="s">
        <v>941</v>
      </c>
      <c r="DH767" s="136" t="s">
        <v>941</v>
      </c>
      <c r="DI767" s="136" t="s">
        <v>941</v>
      </c>
      <c r="DJ767" s="136" t="s">
        <v>1692</v>
      </c>
      <c r="DK767" s="137">
        <v>43139.3437037037</v>
      </c>
      <c r="DL767" s="136" t="s">
        <v>1692</v>
      </c>
      <c r="DM767" s="137">
        <v>43139.3437037037</v>
      </c>
      <c r="DN767" s="133">
        <v>42412.579432870371</v>
      </c>
      <c r="DO767" s="132" t="s">
        <v>1111</v>
      </c>
      <c r="DP767" s="133">
        <v>42412.579432870371</v>
      </c>
    </row>
    <row r="768" spans="1:120" ht="72.5" x14ac:dyDescent="0.35">
      <c r="A768" s="135">
        <v>771</v>
      </c>
      <c r="B768" s="136" t="s">
        <v>13815</v>
      </c>
      <c r="C768" s="135">
        <v>339</v>
      </c>
      <c r="D768" s="135" t="b">
        <v>1</v>
      </c>
      <c r="E768" s="136" t="s">
        <v>941</v>
      </c>
      <c r="F768" s="136" t="s">
        <v>2378</v>
      </c>
      <c r="G768" s="136" t="s">
        <v>1005</v>
      </c>
      <c r="H768" s="136" t="s">
        <v>2379</v>
      </c>
      <c r="I768" s="136" t="s">
        <v>14675</v>
      </c>
      <c r="J768" s="136" t="s">
        <v>2378</v>
      </c>
      <c r="K768" s="136" t="s">
        <v>941</v>
      </c>
      <c r="L768" s="136" t="s">
        <v>2379</v>
      </c>
      <c r="M768" s="136" t="s">
        <v>2380</v>
      </c>
      <c r="N768" s="136" t="s">
        <v>5770</v>
      </c>
      <c r="O768" s="136" t="s">
        <v>17784</v>
      </c>
      <c r="P768" s="136" t="s">
        <v>948</v>
      </c>
      <c r="Q768" s="136" t="s">
        <v>948</v>
      </c>
      <c r="R768" s="136" t="s">
        <v>948</v>
      </c>
      <c r="S768" s="136" t="s">
        <v>17784</v>
      </c>
      <c r="T768" s="136" t="s">
        <v>17785</v>
      </c>
      <c r="U768" s="136" t="s">
        <v>17786</v>
      </c>
      <c r="V768" s="136" t="s">
        <v>948</v>
      </c>
      <c r="W768" s="136" t="s">
        <v>948</v>
      </c>
      <c r="X768" s="136" t="s">
        <v>948</v>
      </c>
      <c r="Y768" s="136" t="s">
        <v>17787</v>
      </c>
      <c r="Z768" s="136" t="s">
        <v>948</v>
      </c>
      <c r="AA768" s="136" t="s">
        <v>17788</v>
      </c>
      <c r="AB768" s="136" t="s">
        <v>17789</v>
      </c>
      <c r="AC768" s="136" t="s">
        <v>948</v>
      </c>
      <c r="AD768" s="136" t="s">
        <v>17789</v>
      </c>
      <c r="AE768" s="136" t="s">
        <v>17790</v>
      </c>
      <c r="AF768" s="136" t="s">
        <v>17791</v>
      </c>
      <c r="AG768" s="136" t="s">
        <v>12365</v>
      </c>
      <c r="AH768" s="136" t="s">
        <v>17792</v>
      </c>
      <c r="AI768" s="136" t="s">
        <v>17793</v>
      </c>
      <c r="AJ768" s="136" t="s">
        <v>11025</v>
      </c>
      <c r="AK768" s="136" t="s">
        <v>1683</v>
      </c>
      <c r="AL768" s="136" t="s">
        <v>941</v>
      </c>
      <c r="AM768" s="136" t="s">
        <v>17794</v>
      </c>
      <c r="AN768" s="136" t="s">
        <v>941</v>
      </c>
      <c r="AO768" s="136" t="s">
        <v>941</v>
      </c>
      <c r="AP768" s="136" t="s">
        <v>941</v>
      </c>
      <c r="AQ768" s="136" t="s">
        <v>941</v>
      </c>
      <c r="AR768" s="136" t="s">
        <v>941</v>
      </c>
      <c r="AS768" s="136" t="s">
        <v>941</v>
      </c>
      <c r="AT768" s="136" t="s">
        <v>941</v>
      </c>
      <c r="AU768" s="136" t="s">
        <v>941</v>
      </c>
      <c r="AV768" s="136" t="s">
        <v>941</v>
      </c>
      <c r="AW768" s="136" t="s">
        <v>941</v>
      </c>
      <c r="AX768" s="136" t="s">
        <v>941</v>
      </c>
      <c r="AY768" s="136" t="s">
        <v>941</v>
      </c>
      <c r="AZ768" s="136" t="s">
        <v>941</v>
      </c>
      <c r="BA768" s="136" t="s">
        <v>941</v>
      </c>
      <c r="BB768" s="136" t="s">
        <v>941</v>
      </c>
      <c r="BC768" s="136" t="s">
        <v>941</v>
      </c>
      <c r="BD768" s="136" t="s">
        <v>941</v>
      </c>
      <c r="BE768" s="136" t="s">
        <v>941</v>
      </c>
      <c r="BF768" s="136" t="s">
        <v>941</v>
      </c>
      <c r="BG768" s="136" t="s">
        <v>941</v>
      </c>
      <c r="BH768" s="136" t="s">
        <v>941</v>
      </c>
      <c r="BI768" s="136" t="s">
        <v>941</v>
      </c>
      <c r="BJ768" s="136" t="s">
        <v>941</v>
      </c>
      <c r="BK768" s="136" t="s">
        <v>1310</v>
      </c>
      <c r="BL768" s="136" t="s">
        <v>948</v>
      </c>
      <c r="BM768" s="136" t="s">
        <v>941</v>
      </c>
      <c r="BN768" s="136" t="s">
        <v>948</v>
      </c>
      <c r="BO768" s="136" t="s">
        <v>1107</v>
      </c>
      <c r="BP768" s="136" t="s">
        <v>948</v>
      </c>
      <c r="BQ768" s="136" t="s">
        <v>948</v>
      </c>
      <c r="BR768" s="136" t="s">
        <v>941</v>
      </c>
      <c r="BS768" s="136" t="s">
        <v>948</v>
      </c>
      <c r="BT768" s="136" t="s">
        <v>941</v>
      </c>
      <c r="BU768" s="136" t="s">
        <v>948</v>
      </c>
      <c r="BV768" s="136" t="s">
        <v>941</v>
      </c>
      <c r="BW768" s="136" t="s">
        <v>948</v>
      </c>
      <c r="BX768" s="136" t="s">
        <v>941</v>
      </c>
      <c r="BY768" s="136" t="s">
        <v>948</v>
      </c>
      <c r="BZ768" s="136" t="s">
        <v>941</v>
      </c>
      <c r="CA768" s="136" t="s">
        <v>948</v>
      </c>
      <c r="CB768" s="136" t="s">
        <v>1396</v>
      </c>
      <c r="CC768" s="136" t="s">
        <v>956</v>
      </c>
      <c r="CD768" s="136" t="s">
        <v>17795</v>
      </c>
      <c r="CE768" s="136" t="s">
        <v>948</v>
      </c>
      <c r="CF768" s="136" t="s">
        <v>948</v>
      </c>
      <c r="CG768" s="136" t="s">
        <v>17795</v>
      </c>
      <c r="CH768" s="136" t="s">
        <v>948</v>
      </c>
      <c r="CI768" s="136" t="s">
        <v>941</v>
      </c>
      <c r="CJ768" s="136" t="s">
        <v>941</v>
      </c>
      <c r="CK768" s="136" t="s">
        <v>941</v>
      </c>
      <c r="CL768" s="136" t="s">
        <v>941</v>
      </c>
      <c r="CM768" s="136" t="s">
        <v>941</v>
      </c>
      <c r="CN768" s="136" t="s">
        <v>948</v>
      </c>
      <c r="CO768" s="136" t="s">
        <v>540</v>
      </c>
      <c r="CP768" s="136" t="s">
        <v>948</v>
      </c>
      <c r="CQ768" s="136" t="s">
        <v>941</v>
      </c>
      <c r="CR768" s="136" t="s">
        <v>941</v>
      </c>
      <c r="CS768" s="136" t="s">
        <v>941</v>
      </c>
      <c r="CT768" s="136" t="s">
        <v>941</v>
      </c>
      <c r="CU768" s="136" t="s">
        <v>941</v>
      </c>
      <c r="CV768" s="136" t="s">
        <v>941</v>
      </c>
      <c r="CW768" s="136" t="s">
        <v>941</v>
      </c>
      <c r="CX768" s="136" t="s">
        <v>941</v>
      </c>
      <c r="CY768" s="136" t="s">
        <v>941</v>
      </c>
      <c r="CZ768" s="136" t="s">
        <v>941</v>
      </c>
      <c r="DA768" s="136" t="s">
        <v>941</v>
      </c>
      <c r="DB768" s="136" t="s">
        <v>941</v>
      </c>
      <c r="DC768" s="136" t="s">
        <v>941</v>
      </c>
      <c r="DD768" s="136" t="s">
        <v>941</v>
      </c>
      <c r="DE768" s="136" t="s">
        <v>941</v>
      </c>
      <c r="DF768" s="136" t="s">
        <v>941</v>
      </c>
      <c r="DG768" s="136" t="s">
        <v>941</v>
      </c>
      <c r="DH768" s="136" t="s">
        <v>941</v>
      </c>
      <c r="DI768" s="136" t="s">
        <v>941</v>
      </c>
      <c r="DJ768" s="136" t="s">
        <v>1692</v>
      </c>
      <c r="DK768" s="137">
        <v>43139.35664351852</v>
      </c>
      <c r="DL768" s="136" t="s">
        <v>1692</v>
      </c>
      <c r="DM768" s="137">
        <v>43139.35664351852</v>
      </c>
      <c r="DN768" s="133">
        <v>42412.579456018517</v>
      </c>
      <c r="DO768" s="132" t="s">
        <v>1111</v>
      </c>
      <c r="DP768" s="133">
        <v>42412.579456018517</v>
      </c>
    </row>
    <row r="769" spans="1:120" ht="87" x14ac:dyDescent="0.35">
      <c r="A769" s="135">
        <v>772</v>
      </c>
      <c r="B769" s="136" t="s">
        <v>13815</v>
      </c>
      <c r="C769" s="135">
        <v>167</v>
      </c>
      <c r="D769" s="135" t="b">
        <v>1</v>
      </c>
      <c r="E769" s="136" t="s">
        <v>941</v>
      </c>
      <c r="F769" s="136" t="s">
        <v>3963</v>
      </c>
      <c r="G769" s="136" t="s">
        <v>989</v>
      </c>
      <c r="H769" s="136" t="s">
        <v>17796</v>
      </c>
      <c r="I769" s="136" t="s">
        <v>16237</v>
      </c>
      <c r="J769" s="136" t="s">
        <v>1898</v>
      </c>
      <c r="K769" s="136" t="s">
        <v>941</v>
      </c>
      <c r="L769" s="136" t="s">
        <v>17797</v>
      </c>
      <c r="M769" s="136" t="s">
        <v>1899</v>
      </c>
      <c r="N769" s="136" t="s">
        <v>1900</v>
      </c>
      <c r="O769" s="136" t="s">
        <v>17798</v>
      </c>
      <c r="P769" s="136" t="s">
        <v>17799</v>
      </c>
      <c r="Q769" s="136" t="s">
        <v>948</v>
      </c>
      <c r="R769" s="136" t="s">
        <v>948</v>
      </c>
      <c r="S769" s="136" t="s">
        <v>17800</v>
      </c>
      <c r="T769" s="136" t="s">
        <v>17801</v>
      </c>
      <c r="U769" s="136" t="s">
        <v>17802</v>
      </c>
      <c r="V769" s="136" t="s">
        <v>17803</v>
      </c>
      <c r="W769" s="136" t="s">
        <v>17804</v>
      </c>
      <c r="X769" s="136" t="s">
        <v>17805</v>
      </c>
      <c r="Y769" s="136" t="s">
        <v>17806</v>
      </c>
      <c r="Z769" s="136" t="s">
        <v>17807</v>
      </c>
      <c r="AA769" s="136" t="s">
        <v>948</v>
      </c>
      <c r="AB769" s="136" t="s">
        <v>17808</v>
      </c>
      <c r="AC769" s="136" t="s">
        <v>17809</v>
      </c>
      <c r="AD769" s="136" t="s">
        <v>17810</v>
      </c>
      <c r="AE769" s="136" t="s">
        <v>17811</v>
      </c>
      <c r="AF769" s="136" t="s">
        <v>17812</v>
      </c>
      <c r="AG769" s="136" t="s">
        <v>3966</v>
      </c>
      <c r="AH769" s="136" t="s">
        <v>17813</v>
      </c>
      <c r="AI769" s="136" t="s">
        <v>17814</v>
      </c>
      <c r="AJ769" s="136" t="s">
        <v>948</v>
      </c>
      <c r="AK769" s="136" t="s">
        <v>17815</v>
      </c>
      <c r="AL769" s="136" t="s">
        <v>941</v>
      </c>
      <c r="AM769" s="136" t="s">
        <v>17816</v>
      </c>
      <c r="AN769" s="136" t="s">
        <v>941</v>
      </c>
      <c r="AO769" s="136" t="s">
        <v>941</v>
      </c>
      <c r="AP769" s="136" t="s">
        <v>941</v>
      </c>
      <c r="AQ769" s="136" t="s">
        <v>941</v>
      </c>
      <c r="AR769" s="136" t="s">
        <v>941</v>
      </c>
      <c r="AS769" s="136" t="s">
        <v>941</v>
      </c>
      <c r="AT769" s="136" t="s">
        <v>941</v>
      </c>
      <c r="AU769" s="136" t="s">
        <v>941</v>
      </c>
      <c r="AV769" s="136" t="s">
        <v>941</v>
      </c>
      <c r="AW769" s="136" t="s">
        <v>941</v>
      </c>
      <c r="AX769" s="136" t="s">
        <v>941</v>
      </c>
      <c r="AY769" s="136" t="s">
        <v>941</v>
      </c>
      <c r="AZ769" s="136" t="s">
        <v>941</v>
      </c>
      <c r="BA769" s="136" t="s">
        <v>941</v>
      </c>
      <c r="BB769" s="136" t="s">
        <v>941</v>
      </c>
      <c r="BC769" s="136" t="s">
        <v>941</v>
      </c>
      <c r="BD769" s="136" t="s">
        <v>941</v>
      </c>
      <c r="BE769" s="136" t="s">
        <v>941</v>
      </c>
      <c r="BF769" s="136" t="s">
        <v>941</v>
      </c>
      <c r="BG769" s="136" t="s">
        <v>941</v>
      </c>
      <c r="BH769" s="136" t="s">
        <v>941</v>
      </c>
      <c r="BI769" s="136" t="s">
        <v>941</v>
      </c>
      <c r="BJ769" s="136" t="s">
        <v>941</v>
      </c>
      <c r="BK769" s="136" t="s">
        <v>2377</v>
      </c>
      <c r="BL769" s="136" t="s">
        <v>1552</v>
      </c>
      <c r="BM769" s="136" t="s">
        <v>1003</v>
      </c>
      <c r="BN769" s="136" t="s">
        <v>941</v>
      </c>
      <c r="BO769" s="136" t="s">
        <v>1021</v>
      </c>
      <c r="BP769" s="136" t="s">
        <v>941</v>
      </c>
      <c r="BQ769" s="136" t="s">
        <v>941</v>
      </c>
      <c r="BR769" s="136" t="s">
        <v>17817</v>
      </c>
      <c r="BS769" s="136" t="s">
        <v>968</v>
      </c>
      <c r="BT769" s="136" t="s">
        <v>941</v>
      </c>
      <c r="BU769" s="136" t="s">
        <v>941</v>
      </c>
      <c r="BV769" s="136" t="s">
        <v>941</v>
      </c>
      <c r="BW769" s="136" t="s">
        <v>941</v>
      </c>
      <c r="BX769" s="136" t="s">
        <v>941</v>
      </c>
      <c r="BY769" s="136" t="s">
        <v>941</v>
      </c>
      <c r="BZ769" s="136" t="s">
        <v>941</v>
      </c>
      <c r="CA769" s="136" t="s">
        <v>941</v>
      </c>
      <c r="CB769" s="136" t="s">
        <v>17818</v>
      </c>
      <c r="CC769" s="136" t="s">
        <v>956</v>
      </c>
      <c r="CD769" s="136" t="s">
        <v>17819</v>
      </c>
      <c r="CE769" s="136" t="s">
        <v>948</v>
      </c>
      <c r="CF769" s="136" t="s">
        <v>948</v>
      </c>
      <c r="CG769" s="136" t="s">
        <v>17819</v>
      </c>
      <c r="CH769" s="136" t="s">
        <v>9375</v>
      </c>
      <c r="CI769" s="136" t="s">
        <v>17820</v>
      </c>
      <c r="CJ769" s="136" t="s">
        <v>17821</v>
      </c>
      <c r="CK769" s="136" t="s">
        <v>948</v>
      </c>
      <c r="CL769" s="136" t="s">
        <v>948</v>
      </c>
      <c r="CM769" s="136" t="s">
        <v>17822</v>
      </c>
      <c r="CN769" s="136" t="s">
        <v>17820</v>
      </c>
      <c r="CO769" s="136" t="s">
        <v>17823</v>
      </c>
      <c r="CP769" s="136" t="s">
        <v>948</v>
      </c>
      <c r="CQ769" s="136" t="s">
        <v>941</v>
      </c>
      <c r="CR769" s="136" t="s">
        <v>941</v>
      </c>
      <c r="CS769" s="136" t="s">
        <v>941</v>
      </c>
      <c r="CT769" s="136" t="s">
        <v>941</v>
      </c>
      <c r="CU769" s="136" t="s">
        <v>941</v>
      </c>
      <c r="CV769" s="136" t="s">
        <v>941</v>
      </c>
      <c r="CW769" s="136" t="s">
        <v>941</v>
      </c>
      <c r="CX769" s="136" t="s">
        <v>941</v>
      </c>
      <c r="CY769" s="136" t="s">
        <v>941</v>
      </c>
      <c r="CZ769" s="136" t="s">
        <v>941</v>
      </c>
      <c r="DA769" s="136" t="s">
        <v>941</v>
      </c>
      <c r="DB769" s="136" t="s">
        <v>941</v>
      </c>
      <c r="DC769" s="136" t="s">
        <v>941</v>
      </c>
      <c r="DD769" s="136" t="s">
        <v>941</v>
      </c>
      <c r="DE769" s="136" t="s">
        <v>941</v>
      </c>
      <c r="DF769" s="136" t="s">
        <v>941</v>
      </c>
      <c r="DG769" s="136" t="s">
        <v>941</v>
      </c>
      <c r="DH769" s="136" t="s">
        <v>941</v>
      </c>
      <c r="DI769" s="136" t="s">
        <v>941</v>
      </c>
      <c r="DJ769" s="136" t="s">
        <v>1692</v>
      </c>
      <c r="DK769" s="137">
        <v>43139.360266203701</v>
      </c>
      <c r="DL769" s="136" t="s">
        <v>1692</v>
      </c>
      <c r="DM769" s="137">
        <v>43139.360266203701</v>
      </c>
      <c r="DN769" s="133">
        <v>42412.579467592594</v>
      </c>
      <c r="DO769" s="132" t="s">
        <v>1692</v>
      </c>
      <c r="DP769" s="133">
        <v>42467.534918981481</v>
      </c>
    </row>
    <row r="770" spans="1:120" ht="43.5" x14ac:dyDescent="0.35">
      <c r="A770" s="135">
        <v>773</v>
      </c>
      <c r="B770" s="136" t="s">
        <v>13815</v>
      </c>
      <c r="C770" s="135">
        <v>350</v>
      </c>
      <c r="D770" s="135" t="b">
        <v>1</v>
      </c>
      <c r="E770" s="136" t="s">
        <v>941</v>
      </c>
      <c r="F770" s="136" t="s">
        <v>1811</v>
      </c>
      <c r="G770" s="136" t="s">
        <v>981</v>
      </c>
      <c r="H770" s="136" t="s">
        <v>1812</v>
      </c>
      <c r="I770" s="136" t="s">
        <v>14675</v>
      </c>
      <c r="J770" s="136" t="s">
        <v>2448</v>
      </c>
      <c r="K770" s="136" t="s">
        <v>941</v>
      </c>
      <c r="L770" s="136" t="s">
        <v>17824</v>
      </c>
      <c r="M770" s="136" t="s">
        <v>17825</v>
      </c>
      <c r="N770" s="136" t="s">
        <v>2449</v>
      </c>
      <c r="O770" s="136" t="s">
        <v>17826</v>
      </c>
      <c r="P770" s="136" t="s">
        <v>17827</v>
      </c>
      <c r="Q770" s="136" t="s">
        <v>17828</v>
      </c>
      <c r="R770" s="136" t="s">
        <v>948</v>
      </c>
      <c r="S770" s="136" t="s">
        <v>17829</v>
      </c>
      <c r="T770" s="136" t="s">
        <v>17830</v>
      </c>
      <c r="U770" s="136" t="s">
        <v>17831</v>
      </c>
      <c r="V770" s="136" t="s">
        <v>948</v>
      </c>
      <c r="W770" s="136" t="s">
        <v>948</v>
      </c>
      <c r="X770" s="136" t="s">
        <v>948</v>
      </c>
      <c r="Y770" s="136" t="s">
        <v>17832</v>
      </c>
      <c r="Z770" s="136" t="s">
        <v>17833</v>
      </c>
      <c r="AA770" s="136" t="s">
        <v>17834</v>
      </c>
      <c r="AB770" s="136" t="s">
        <v>17835</v>
      </c>
      <c r="AC770" s="136" t="s">
        <v>948</v>
      </c>
      <c r="AD770" s="136" t="s">
        <v>17835</v>
      </c>
      <c r="AE770" s="136" t="s">
        <v>17836</v>
      </c>
      <c r="AF770" s="136" t="s">
        <v>17837</v>
      </c>
      <c r="AG770" s="136" t="s">
        <v>1079</v>
      </c>
      <c r="AH770" s="136" t="s">
        <v>17838</v>
      </c>
      <c r="AI770" s="136" t="s">
        <v>1877</v>
      </c>
      <c r="AJ770" s="136" t="s">
        <v>1324</v>
      </c>
      <c r="AK770" s="136" t="s">
        <v>948</v>
      </c>
      <c r="AL770" s="136" t="s">
        <v>604</v>
      </c>
      <c r="AM770" s="136" t="s">
        <v>17839</v>
      </c>
      <c r="AN770" s="136" t="s">
        <v>941</v>
      </c>
      <c r="AO770" s="136" t="s">
        <v>941</v>
      </c>
      <c r="AP770" s="136" t="s">
        <v>941</v>
      </c>
      <c r="AQ770" s="136" t="s">
        <v>941</v>
      </c>
      <c r="AR770" s="136" t="s">
        <v>941</v>
      </c>
      <c r="AS770" s="136" t="s">
        <v>941</v>
      </c>
      <c r="AT770" s="136" t="s">
        <v>941</v>
      </c>
      <c r="AU770" s="136" t="s">
        <v>941</v>
      </c>
      <c r="AV770" s="136" t="s">
        <v>941</v>
      </c>
      <c r="AW770" s="136" t="s">
        <v>941</v>
      </c>
      <c r="AX770" s="136" t="s">
        <v>941</v>
      </c>
      <c r="AY770" s="136" t="s">
        <v>941</v>
      </c>
      <c r="AZ770" s="136" t="s">
        <v>941</v>
      </c>
      <c r="BA770" s="136" t="s">
        <v>941</v>
      </c>
      <c r="BB770" s="136" t="s">
        <v>941</v>
      </c>
      <c r="BC770" s="136" t="s">
        <v>941</v>
      </c>
      <c r="BD770" s="136" t="s">
        <v>941</v>
      </c>
      <c r="BE770" s="136" t="s">
        <v>941</v>
      </c>
      <c r="BF770" s="136" t="s">
        <v>941</v>
      </c>
      <c r="BG770" s="136" t="s">
        <v>941</v>
      </c>
      <c r="BH770" s="136" t="s">
        <v>941</v>
      </c>
      <c r="BI770" s="136" t="s">
        <v>941</v>
      </c>
      <c r="BJ770" s="136" t="s">
        <v>941</v>
      </c>
      <c r="BK770" s="136" t="s">
        <v>941</v>
      </c>
      <c r="BL770" s="136" t="s">
        <v>941</v>
      </c>
      <c r="BM770" s="136" t="s">
        <v>941</v>
      </c>
      <c r="BN770" s="136" t="s">
        <v>941</v>
      </c>
      <c r="BO770" s="136" t="s">
        <v>941</v>
      </c>
      <c r="BP770" s="136" t="s">
        <v>941</v>
      </c>
      <c r="BQ770" s="136" t="s">
        <v>941</v>
      </c>
      <c r="BR770" s="136" t="s">
        <v>941</v>
      </c>
      <c r="BS770" s="136" t="s">
        <v>941</v>
      </c>
      <c r="BT770" s="136" t="s">
        <v>941</v>
      </c>
      <c r="BU770" s="136" t="s">
        <v>941</v>
      </c>
      <c r="BV770" s="136" t="s">
        <v>941</v>
      </c>
      <c r="BW770" s="136" t="s">
        <v>941</v>
      </c>
      <c r="BX770" s="136" t="s">
        <v>941</v>
      </c>
      <c r="BY770" s="136" t="s">
        <v>941</v>
      </c>
      <c r="BZ770" s="136" t="s">
        <v>941</v>
      </c>
      <c r="CA770" s="136" t="s">
        <v>941</v>
      </c>
      <c r="CB770" s="136" t="s">
        <v>948</v>
      </c>
      <c r="CC770" s="136" t="s">
        <v>948</v>
      </c>
      <c r="CD770" s="136" t="s">
        <v>941</v>
      </c>
      <c r="CE770" s="136" t="s">
        <v>948</v>
      </c>
      <c r="CF770" s="136" t="s">
        <v>941</v>
      </c>
      <c r="CG770" s="136" t="s">
        <v>948</v>
      </c>
      <c r="CH770" s="136" t="s">
        <v>948</v>
      </c>
      <c r="CI770" s="136" t="s">
        <v>941</v>
      </c>
      <c r="CJ770" s="136" t="s">
        <v>941</v>
      </c>
      <c r="CK770" s="136" t="s">
        <v>941</v>
      </c>
      <c r="CL770" s="136" t="s">
        <v>941</v>
      </c>
      <c r="CM770" s="136" t="s">
        <v>941</v>
      </c>
      <c r="CN770" s="136" t="s">
        <v>948</v>
      </c>
      <c r="CO770" s="136" t="s">
        <v>540</v>
      </c>
      <c r="CP770" s="136" t="s">
        <v>948</v>
      </c>
      <c r="CQ770" s="136" t="s">
        <v>941</v>
      </c>
      <c r="CR770" s="136" t="s">
        <v>17840</v>
      </c>
      <c r="CS770" s="136" t="s">
        <v>941</v>
      </c>
      <c r="CT770" s="136" t="s">
        <v>941</v>
      </c>
      <c r="CU770" s="136" t="s">
        <v>941</v>
      </c>
      <c r="CV770" s="136" t="s">
        <v>941</v>
      </c>
      <c r="CW770" s="136" t="s">
        <v>941</v>
      </c>
      <c r="CX770" s="136" t="s">
        <v>941</v>
      </c>
      <c r="CY770" s="136" t="s">
        <v>941</v>
      </c>
      <c r="CZ770" s="136" t="s">
        <v>941</v>
      </c>
      <c r="DA770" s="136" t="s">
        <v>941</v>
      </c>
      <c r="DB770" s="136" t="s">
        <v>941</v>
      </c>
      <c r="DC770" s="136" t="s">
        <v>941</v>
      </c>
      <c r="DD770" s="136" t="s">
        <v>941</v>
      </c>
      <c r="DE770" s="136" t="s">
        <v>941</v>
      </c>
      <c r="DF770" s="136" t="s">
        <v>941</v>
      </c>
      <c r="DG770" s="136" t="s">
        <v>941</v>
      </c>
      <c r="DH770" s="136" t="s">
        <v>941</v>
      </c>
      <c r="DI770" s="136" t="s">
        <v>941</v>
      </c>
      <c r="DJ770" s="136" t="s">
        <v>1692</v>
      </c>
      <c r="DK770" s="137">
        <v>43139.374502314815</v>
      </c>
      <c r="DL770" s="136" t="s">
        <v>1692</v>
      </c>
      <c r="DM770" s="137">
        <v>43139.374502314815</v>
      </c>
      <c r="DN770" s="133">
        <v>42412.57949074074</v>
      </c>
      <c r="DO770" s="132" t="s">
        <v>1111</v>
      </c>
      <c r="DP770" s="133">
        <v>42412.57949074074</v>
      </c>
    </row>
    <row r="771" spans="1:120" ht="58" x14ac:dyDescent="0.35">
      <c r="A771" s="135">
        <v>774</v>
      </c>
      <c r="B771" s="136" t="s">
        <v>13815</v>
      </c>
      <c r="C771" s="135">
        <v>622</v>
      </c>
      <c r="D771" s="135" t="b">
        <v>1</v>
      </c>
      <c r="E771" s="136" t="s">
        <v>941</v>
      </c>
      <c r="F771" s="136" t="s">
        <v>3672</v>
      </c>
      <c r="G771" s="136" t="s">
        <v>981</v>
      </c>
      <c r="H771" s="136" t="s">
        <v>1570</v>
      </c>
      <c r="I771" s="136" t="s">
        <v>15529</v>
      </c>
      <c r="J771" s="136" t="s">
        <v>3672</v>
      </c>
      <c r="K771" s="136" t="s">
        <v>941</v>
      </c>
      <c r="L771" s="136" t="s">
        <v>1570</v>
      </c>
      <c r="M771" s="136" t="s">
        <v>1571</v>
      </c>
      <c r="N771" s="136" t="s">
        <v>3673</v>
      </c>
      <c r="O771" s="136" t="s">
        <v>17841</v>
      </c>
      <c r="P771" s="136" t="s">
        <v>17842</v>
      </c>
      <c r="Q771" s="136" t="s">
        <v>948</v>
      </c>
      <c r="R771" s="136" t="s">
        <v>948</v>
      </c>
      <c r="S771" s="136" t="s">
        <v>17843</v>
      </c>
      <c r="T771" s="136" t="s">
        <v>17844</v>
      </c>
      <c r="U771" s="136" t="s">
        <v>17845</v>
      </c>
      <c r="V771" s="136" t="s">
        <v>17846</v>
      </c>
      <c r="W771" s="136" t="s">
        <v>17847</v>
      </c>
      <c r="X771" s="136" t="s">
        <v>17848</v>
      </c>
      <c r="Y771" s="136" t="s">
        <v>17849</v>
      </c>
      <c r="Z771" s="136" t="s">
        <v>17850</v>
      </c>
      <c r="AA771" s="136" t="s">
        <v>17851</v>
      </c>
      <c r="AB771" s="136" t="s">
        <v>17852</v>
      </c>
      <c r="AC771" s="136" t="s">
        <v>17853</v>
      </c>
      <c r="AD771" s="136" t="s">
        <v>17854</v>
      </c>
      <c r="AE771" s="136" t="s">
        <v>17855</v>
      </c>
      <c r="AF771" s="136" t="s">
        <v>17856</v>
      </c>
      <c r="AG771" s="136" t="s">
        <v>1120</v>
      </c>
      <c r="AH771" s="136" t="s">
        <v>17857</v>
      </c>
      <c r="AI771" s="136" t="s">
        <v>17858</v>
      </c>
      <c r="AJ771" s="136" t="s">
        <v>4079</v>
      </c>
      <c r="AK771" s="136" t="s">
        <v>948</v>
      </c>
      <c r="AL771" s="136" t="s">
        <v>604</v>
      </c>
      <c r="AM771" s="136" t="s">
        <v>17859</v>
      </c>
      <c r="AN771" s="136" t="s">
        <v>17841</v>
      </c>
      <c r="AO771" s="136" t="s">
        <v>17842</v>
      </c>
      <c r="AP771" s="136" t="s">
        <v>948</v>
      </c>
      <c r="AQ771" s="136" t="s">
        <v>948</v>
      </c>
      <c r="AR771" s="136" t="s">
        <v>17843</v>
      </c>
      <c r="AS771" s="136" t="s">
        <v>17860</v>
      </c>
      <c r="AT771" s="136" t="s">
        <v>17861</v>
      </c>
      <c r="AU771" s="136" t="s">
        <v>941</v>
      </c>
      <c r="AV771" s="136" t="s">
        <v>941</v>
      </c>
      <c r="AW771" s="136" t="s">
        <v>941</v>
      </c>
      <c r="AX771" s="136" t="s">
        <v>17849</v>
      </c>
      <c r="AY771" s="136" t="s">
        <v>17850</v>
      </c>
      <c r="AZ771" s="136" t="s">
        <v>17851</v>
      </c>
      <c r="BA771" s="136" t="s">
        <v>17852</v>
      </c>
      <c r="BB771" s="136" t="s">
        <v>17853</v>
      </c>
      <c r="BC771" s="136" t="s">
        <v>17854</v>
      </c>
      <c r="BD771" s="136" t="s">
        <v>17855</v>
      </c>
      <c r="BE771" s="136" t="s">
        <v>17862</v>
      </c>
      <c r="BF771" s="136" t="s">
        <v>17857</v>
      </c>
      <c r="BG771" s="136" t="s">
        <v>17858</v>
      </c>
      <c r="BH771" s="136" t="s">
        <v>4079</v>
      </c>
      <c r="BI771" s="136" t="s">
        <v>948</v>
      </c>
      <c r="BJ771" s="136" t="s">
        <v>17859</v>
      </c>
      <c r="BK771" s="136" t="s">
        <v>941</v>
      </c>
      <c r="BL771" s="136" t="s">
        <v>941</v>
      </c>
      <c r="BM771" s="136" t="s">
        <v>941</v>
      </c>
      <c r="BN771" s="136" t="s">
        <v>941</v>
      </c>
      <c r="BO771" s="136" t="s">
        <v>941</v>
      </c>
      <c r="BP771" s="136" t="s">
        <v>941</v>
      </c>
      <c r="BQ771" s="136" t="s">
        <v>941</v>
      </c>
      <c r="BR771" s="136" t="s">
        <v>941</v>
      </c>
      <c r="BS771" s="136" t="s">
        <v>941</v>
      </c>
      <c r="BT771" s="136" t="s">
        <v>941</v>
      </c>
      <c r="BU771" s="136" t="s">
        <v>941</v>
      </c>
      <c r="BV771" s="136" t="s">
        <v>941</v>
      </c>
      <c r="BW771" s="136" t="s">
        <v>941</v>
      </c>
      <c r="BX771" s="136" t="s">
        <v>941</v>
      </c>
      <c r="BY771" s="136" t="s">
        <v>941</v>
      </c>
      <c r="BZ771" s="136" t="s">
        <v>941</v>
      </c>
      <c r="CA771" s="136" t="s">
        <v>941</v>
      </c>
      <c r="CB771" s="136" t="s">
        <v>948</v>
      </c>
      <c r="CC771" s="136" t="s">
        <v>948</v>
      </c>
      <c r="CD771" s="136" t="s">
        <v>941</v>
      </c>
      <c r="CE771" s="136" t="s">
        <v>948</v>
      </c>
      <c r="CF771" s="136" t="s">
        <v>941</v>
      </c>
      <c r="CG771" s="136" t="s">
        <v>948</v>
      </c>
      <c r="CH771" s="136" t="s">
        <v>948</v>
      </c>
      <c r="CI771" s="136" t="s">
        <v>941</v>
      </c>
      <c r="CJ771" s="136" t="s">
        <v>941</v>
      </c>
      <c r="CK771" s="136" t="s">
        <v>941</v>
      </c>
      <c r="CL771" s="136" t="s">
        <v>941</v>
      </c>
      <c r="CM771" s="136" t="s">
        <v>941</v>
      </c>
      <c r="CN771" s="136" t="s">
        <v>948</v>
      </c>
      <c r="CO771" s="136" t="s">
        <v>540</v>
      </c>
      <c r="CP771" s="136" t="s">
        <v>948</v>
      </c>
      <c r="CQ771" s="136" t="s">
        <v>941</v>
      </c>
      <c r="CR771" s="136" t="s">
        <v>941</v>
      </c>
      <c r="CS771" s="136" t="s">
        <v>941</v>
      </c>
      <c r="CT771" s="136" t="s">
        <v>941</v>
      </c>
      <c r="CU771" s="136" t="s">
        <v>941</v>
      </c>
      <c r="CV771" s="136" t="s">
        <v>941</v>
      </c>
      <c r="CW771" s="136" t="s">
        <v>941</v>
      </c>
      <c r="CX771" s="136" t="s">
        <v>941</v>
      </c>
      <c r="CY771" s="136" t="s">
        <v>941</v>
      </c>
      <c r="CZ771" s="136" t="s">
        <v>941</v>
      </c>
      <c r="DA771" s="136" t="s">
        <v>941</v>
      </c>
      <c r="DB771" s="136" t="s">
        <v>941</v>
      </c>
      <c r="DC771" s="136" t="s">
        <v>941</v>
      </c>
      <c r="DD771" s="136" t="s">
        <v>941</v>
      </c>
      <c r="DE771" s="136" t="s">
        <v>941</v>
      </c>
      <c r="DF771" s="136" t="s">
        <v>941</v>
      </c>
      <c r="DG771" s="136" t="s">
        <v>941</v>
      </c>
      <c r="DH771" s="136" t="s">
        <v>941</v>
      </c>
      <c r="DI771" s="136" t="s">
        <v>941</v>
      </c>
      <c r="DJ771" s="136" t="s">
        <v>1692</v>
      </c>
      <c r="DK771" s="137">
        <v>43139.387106481481</v>
      </c>
      <c r="DL771" s="136" t="s">
        <v>1692</v>
      </c>
      <c r="DM771" s="137">
        <v>43139.387106481481</v>
      </c>
      <c r="DN771" s="133">
        <v>42412.579502314817</v>
      </c>
      <c r="DO771" s="132" t="s">
        <v>1111</v>
      </c>
      <c r="DP771" s="133">
        <v>42412.579502314817</v>
      </c>
    </row>
    <row r="772" spans="1:120" ht="58" x14ac:dyDescent="0.35">
      <c r="A772" s="135">
        <v>775</v>
      </c>
      <c r="B772" s="136" t="s">
        <v>13815</v>
      </c>
      <c r="C772" s="135">
        <v>347</v>
      </c>
      <c r="D772" s="135" t="b">
        <v>1</v>
      </c>
      <c r="E772" s="136" t="s">
        <v>941</v>
      </c>
      <c r="F772" s="136" t="s">
        <v>3552</v>
      </c>
      <c r="G772" s="136" t="s">
        <v>1005</v>
      </c>
      <c r="H772" s="136" t="s">
        <v>3127</v>
      </c>
      <c r="I772" s="136" t="s">
        <v>15939</v>
      </c>
      <c r="J772" s="136" t="s">
        <v>3552</v>
      </c>
      <c r="K772" s="136" t="s">
        <v>941</v>
      </c>
      <c r="L772" s="136" t="s">
        <v>3127</v>
      </c>
      <c r="M772" s="136" t="s">
        <v>941</v>
      </c>
      <c r="N772" s="136" t="s">
        <v>3129</v>
      </c>
      <c r="O772" s="136" t="s">
        <v>17863</v>
      </c>
      <c r="P772" s="136" t="s">
        <v>17864</v>
      </c>
      <c r="Q772" s="136" t="s">
        <v>17865</v>
      </c>
      <c r="R772" s="136" t="s">
        <v>948</v>
      </c>
      <c r="S772" s="136" t="s">
        <v>17866</v>
      </c>
      <c r="T772" s="136" t="s">
        <v>17867</v>
      </c>
      <c r="U772" s="136" t="s">
        <v>17868</v>
      </c>
      <c r="V772" s="136" t="s">
        <v>948</v>
      </c>
      <c r="W772" s="136" t="s">
        <v>948</v>
      </c>
      <c r="X772" s="136" t="s">
        <v>948</v>
      </c>
      <c r="Y772" s="136" t="s">
        <v>17869</v>
      </c>
      <c r="Z772" s="136" t="s">
        <v>17870</v>
      </c>
      <c r="AA772" s="136" t="s">
        <v>948</v>
      </c>
      <c r="AB772" s="136" t="s">
        <v>17871</v>
      </c>
      <c r="AC772" s="136" t="s">
        <v>1250</v>
      </c>
      <c r="AD772" s="136" t="s">
        <v>17872</v>
      </c>
      <c r="AE772" s="136" t="s">
        <v>17873</v>
      </c>
      <c r="AF772" s="136" t="s">
        <v>17874</v>
      </c>
      <c r="AG772" s="136" t="s">
        <v>1489</v>
      </c>
      <c r="AH772" s="136" t="s">
        <v>17875</v>
      </c>
      <c r="AI772" s="136" t="s">
        <v>948</v>
      </c>
      <c r="AJ772" s="136" t="s">
        <v>948</v>
      </c>
      <c r="AK772" s="136" t="s">
        <v>948</v>
      </c>
      <c r="AL772" s="136" t="s">
        <v>941</v>
      </c>
      <c r="AM772" s="136" t="s">
        <v>17875</v>
      </c>
      <c r="AN772" s="136" t="s">
        <v>941</v>
      </c>
      <c r="AO772" s="136" t="s">
        <v>941</v>
      </c>
      <c r="AP772" s="136" t="s">
        <v>941</v>
      </c>
      <c r="AQ772" s="136" t="s">
        <v>941</v>
      </c>
      <c r="AR772" s="136" t="s">
        <v>941</v>
      </c>
      <c r="AS772" s="136" t="s">
        <v>941</v>
      </c>
      <c r="AT772" s="136" t="s">
        <v>941</v>
      </c>
      <c r="AU772" s="136" t="s">
        <v>941</v>
      </c>
      <c r="AV772" s="136" t="s">
        <v>941</v>
      </c>
      <c r="AW772" s="136" t="s">
        <v>941</v>
      </c>
      <c r="AX772" s="136" t="s">
        <v>941</v>
      </c>
      <c r="AY772" s="136" t="s">
        <v>941</v>
      </c>
      <c r="AZ772" s="136" t="s">
        <v>941</v>
      </c>
      <c r="BA772" s="136" t="s">
        <v>941</v>
      </c>
      <c r="BB772" s="136" t="s">
        <v>941</v>
      </c>
      <c r="BC772" s="136" t="s">
        <v>941</v>
      </c>
      <c r="BD772" s="136" t="s">
        <v>941</v>
      </c>
      <c r="BE772" s="136" t="s">
        <v>941</v>
      </c>
      <c r="BF772" s="136" t="s">
        <v>941</v>
      </c>
      <c r="BG772" s="136" t="s">
        <v>941</v>
      </c>
      <c r="BH772" s="136" t="s">
        <v>941</v>
      </c>
      <c r="BI772" s="136" t="s">
        <v>941</v>
      </c>
      <c r="BJ772" s="136" t="s">
        <v>941</v>
      </c>
      <c r="BK772" s="136" t="s">
        <v>941</v>
      </c>
      <c r="BL772" s="136" t="s">
        <v>941</v>
      </c>
      <c r="BM772" s="136" t="s">
        <v>941</v>
      </c>
      <c r="BN772" s="136" t="s">
        <v>941</v>
      </c>
      <c r="BO772" s="136" t="s">
        <v>941</v>
      </c>
      <c r="BP772" s="136" t="s">
        <v>941</v>
      </c>
      <c r="BQ772" s="136" t="s">
        <v>941</v>
      </c>
      <c r="BR772" s="136" t="s">
        <v>941</v>
      </c>
      <c r="BS772" s="136" t="s">
        <v>941</v>
      </c>
      <c r="BT772" s="136" t="s">
        <v>941</v>
      </c>
      <c r="BU772" s="136" t="s">
        <v>941</v>
      </c>
      <c r="BV772" s="136" t="s">
        <v>941</v>
      </c>
      <c r="BW772" s="136" t="s">
        <v>941</v>
      </c>
      <c r="BX772" s="136" t="s">
        <v>941</v>
      </c>
      <c r="BY772" s="136" t="s">
        <v>941</v>
      </c>
      <c r="BZ772" s="136" t="s">
        <v>941</v>
      </c>
      <c r="CA772" s="136" t="s">
        <v>941</v>
      </c>
      <c r="CB772" s="136" t="s">
        <v>948</v>
      </c>
      <c r="CC772" s="136" t="s">
        <v>948</v>
      </c>
      <c r="CD772" s="136" t="s">
        <v>941</v>
      </c>
      <c r="CE772" s="136" t="s">
        <v>948</v>
      </c>
      <c r="CF772" s="136" t="s">
        <v>941</v>
      </c>
      <c r="CG772" s="136" t="s">
        <v>948</v>
      </c>
      <c r="CH772" s="136" t="s">
        <v>948</v>
      </c>
      <c r="CI772" s="136" t="s">
        <v>941</v>
      </c>
      <c r="CJ772" s="136" t="s">
        <v>941</v>
      </c>
      <c r="CK772" s="136" t="s">
        <v>941</v>
      </c>
      <c r="CL772" s="136" t="s">
        <v>941</v>
      </c>
      <c r="CM772" s="136" t="s">
        <v>941</v>
      </c>
      <c r="CN772" s="136" t="s">
        <v>948</v>
      </c>
      <c r="CO772" s="136" t="s">
        <v>540</v>
      </c>
      <c r="CP772" s="136" t="s">
        <v>948</v>
      </c>
      <c r="CQ772" s="136" t="s">
        <v>941</v>
      </c>
      <c r="CR772" s="136" t="s">
        <v>941</v>
      </c>
      <c r="CS772" s="136" t="s">
        <v>941</v>
      </c>
      <c r="CT772" s="136" t="s">
        <v>941</v>
      </c>
      <c r="CU772" s="136" t="s">
        <v>941</v>
      </c>
      <c r="CV772" s="136" t="s">
        <v>941</v>
      </c>
      <c r="CW772" s="136" t="s">
        <v>941</v>
      </c>
      <c r="CX772" s="136" t="s">
        <v>941</v>
      </c>
      <c r="CY772" s="136" t="s">
        <v>941</v>
      </c>
      <c r="CZ772" s="136" t="s">
        <v>941</v>
      </c>
      <c r="DA772" s="136" t="s">
        <v>941</v>
      </c>
      <c r="DB772" s="136" t="s">
        <v>941</v>
      </c>
      <c r="DC772" s="136" t="s">
        <v>941</v>
      </c>
      <c r="DD772" s="136" t="s">
        <v>941</v>
      </c>
      <c r="DE772" s="136" t="s">
        <v>941</v>
      </c>
      <c r="DF772" s="136" t="s">
        <v>941</v>
      </c>
      <c r="DG772" s="136" t="s">
        <v>941</v>
      </c>
      <c r="DH772" s="136" t="s">
        <v>941</v>
      </c>
      <c r="DI772" s="136" t="s">
        <v>941</v>
      </c>
      <c r="DJ772" s="136" t="s">
        <v>1692</v>
      </c>
      <c r="DK772" s="137">
        <v>43139.403263888889</v>
      </c>
      <c r="DL772" s="136" t="s">
        <v>1692</v>
      </c>
      <c r="DM772" s="137">
        <v>43139.403263888889</v>
      </c>
      <c r="DN772" s="133">
        <v>42412.579513888886</v>
      </c>
      <c r="DO772" s="132" t="s">
        <v>1111</v>
      </c>
      <c r="DP772" s="133">
        <v>42412.579513888886</v>
      </c>
    </row>
    <row r="773" spans="1:120" ht="58" x14ac:dyDescent="0.35">
      <c r="A773" s="135">
        <v>776</v>
      </c>
      <c r="B773" s="136" t="s">
        <v>13815</v>
      </c>
      <c r="C773" s="135">
        <v>479</v>
      </c>
      <c r="D773" s="135" t="b">
        <v>1</v>
      </c>
      <c r="E773" s="136" t="s">
        <v>941</v>
      </c>
      <c r="F773" s="136" t="s">
        <v>12962</v>
      </c>
      <c r="G773" s="136" t="s">
        <v>7157</v>
      </c>
      <c r="H773" s="136" t="s">
        <v>17876</v>
      </c>
      <c r="I773" s="136" t="s">
        <v>15346</v>
      </c>
      <c r="J773" s="136" t="s">
        <v>17877</v>
      </c>
      <c r="K773" s="136" t="s">
        <v>941</v>
      </c>
      <c r="L773" s="136" t="s">
        <v>17878</v>
      </c>
      <c r="M773" s="136" t="s">
        <v>17879</v>
      </c>
      <c r="N773" s="136" t="s">
        <v>17880</v>
      </c>
      <c r="O773" s="136" t="s">
        <v>17881</v>
      </c>
      <c r="P773" s="136" t="s">
        <v>17882</v>
      </c>
      <c r="Q773" s="136" t="s">
        <v>17883</v>
      </c>
      <c r="R773" s="136" t="s">
        <v>948</v>
      </c>
      <c r="S773" s="136" t="s">
        <v>17884</v>
      </c>
      <c r="T773" s="136" t="s">
        <v>17885</v>
      </c>
      <c r="U773" s="136" t="s">
        <v>17886</v>
      </c>
      <c r="V773" s="136" t="s">
        <v>17887</v>
      </c>
      <c r="W773" s="136" t="s">
        <v>17888</v>
      </c>
      <c r="X773" s="136" t="s">
        <v>17889</v>
      </c>
      <c r="Y773" s="136" t="s">
        <v>17890</v>
      </c>
      <c r="Z773" s="136" t="s">
        <v>17891</v>
      </c>
      <c r="AA773" s="136" t="s">
        <v>17892</v>
      </c>
      <c r="AB773" s="136" t="s">
        <v>17893</v>
      </c>
      <c r="AC773" s="136" t="s">
        <v>948</v>
      </c>
      <c r="AD773" s="136" t="s">
        <v>17893</v>
      </c>
      <c r="AE773" s="136" t="s">
        <v>17894</v>
      </c>
      <c r="AF773" s="136" t="s">
        <v>17895</v>
      </c>
      <c r="AG773" s="136" t="s">
        <v>1263</v>
      </c>
      <c r="AH773" s="136" t="s">
        <v>17896</v>
      </c>
      <c r="AI773" s="136" t="s">
        <v>17897</v>
      </c>
      <c r="AJ773" s="136" t="s">
        <v>17898</v>
      </c>
      <c r="AK773" s="136" t="s">
        <v>17899</v>
      </c>
      <c r="AL773" s="136" t="s">
        <v>941</v>
      </c>
      <c r="AM773" s="136" t="s">
        <v>17900</v>
      </c>
      <c r="AN773" s="136" t="s">
        <v>17881</v>
      </c>
      <c r="AO773" s="136" t="s">
        <v>17882</v>
      </c>
      <c r="AP773" s="136" t="s">
        <v>17883</v>
      </c>
      <c r="AQ773" s="136" t="s">
        <v>948</v>
      </c>
      <c r="AR773" s="136" t="s">
        <v>17884</v>
      </c>
      <c r="AS773" s="136" t="s">
        <v>17885</v>
      </c>
      <c r="AT773" s="136" t="s">
        <v>17886</v>
      </c>
      <c r="AU773" s="136" t="s">
        <v>941</v>
      </c>
      <c r="AV773" s="136" t="s">
        <v>941</v>
      </c>
      <c r="AW773" s="136" t="s">
        <v>941</v>
      </c>
      <c r="AX773" s="136" t="s">
        <v>17890</v>
      </c>
      <c r="AY773" s="136" t="s">
        <v>17891</v>
      </c>
      <c r="AZ773" s="136" t="s">
        <v>17892</v>
      </c>
      <c r="BA773" s="136" t="s">
        <v>17893</v>
      </c>
      <c r="BB773" s="136" t="s">
        <v>948</v>
      </c>
      <c r="BC773" s="136" t="s">
        <v>17893</v>
      </c>
      <c r="BD773" s="136" t="s">
        <v>17894</v>
      </c>
      <c r="BE773" s="136" t="s">
        <v>17895</v>
      </c>
      <c r="BF773" s="136" t="s">
        <v>17896</v>
      </c>
      <c r="BG773" s="136" t="s">
        <v>17897</v>
      </c>
      <c r="BH773" s="136" t="s">
        <v>17898</v>
      </c>
      <c r="BI773" s="136" t="s">
        <v>17899</v>
      </c>
      <c r="BJ773" s="136" t="s">
        <v>17900</v>
      </c>
      <c r="BK773" s="136" t="s">
        <v>17901</v>
      </c>
      <c r="BL773" s="136" t="s">
        <v>17902</v>
      </c>
      <c r="BM773" s="136" t="s">
        <v>1021</v>
      </c>
      <c r="BN773" s="136" t="s">
        <v>17903</v>
      </c>
      <c r="BO773" s="136" t="s">
        <v>941</v>
      </c>
      <c r="BP773" s="136" t="s">
        <v>17904</v>
      </c>
      <c r="BQ773" s="136" t="s">
        <v>941</v>
      </c>
      <c r="BR773" s="136" t="s">
        <v>941</v>
      </c>
      <c r="BS773" s="136" t="s">
        <v>941</v>
      </c>
      <c r="BT773" s="136" t="s">
        <v>941</v>
      </c>
      <c r="BU773" s="136" t="s">
        <v>941</v>
      </c>
      <c r="BV773" s="136" t="s">
        <v>941</v>
      </c>
      <c r="BW773" s="136" t="s">
        <v>941</v>
      </c>
      <c r="BX773" s="136" t="s">
        <v>941</v>
      </c>
      <c r="BY773" s="136" t="s">
        <v>941</v>
      </c>
      <c r="BZ773" s="136" t="s">
        <v>941</v>
      </c>
      <c r="CA773" s="136" t="s">
        <v>941</v>
      </c>
      <c r="CB773" s="136" t="s">
        <v>17905</v>
      </c>
      <c r="CC773" s="136" t="s">
        <v>956</v>
      </c>
      <c r="CD773" s="136" t="s">
        <v>17906</v>
      </c>
      <c r="CE773" s="136" t="s">
        <v>948</v>
      </c>
      <c r="CF773" s="136" t="s">
        <v>941</v>
      </c>
      <c r="CG773" s="136" t="s">
        <v>17906</v>
      </c>
      <c r="CH773" s="136" t="s">
        <v>948</v>
      </c>
      <c r="CI773" s="136" t="s">
        <v>941</v>
      </c>
      <c r="CJ773" s="136" t="s">
        <v>941</v>
      </c>
      <c r="CK773" s="136" t="s">
        <v>941</v>
      </c>
      <c r="CL773" s="136" t="s">
        <v>941</v>
      </c>
      <c r="CM773" s="136" t="s">
        <v>941</v>
      </c>
      <c r="CN773" s="136" t="s">
        <v>948</v>
      </c>
      <c r="CO773" s="136" t="s">
        <v>540</v>
      </c>
      <c r="CP773" s="136" t="s">
        <v>948</v>
      </c>
      <c r="CQ773" s="136" t="s">
        <v>941</v>
      </c>
      <c r="CR773" s="136" t="s">
        <v>941</v>
      </c>
      <c r="CS773" s="136" t="s">
        <v>941</v>
      </c>
      <c r="CT773" s="136" t="s">
        <v>941</v>
      </c>
      <c r="CU773" s="136" t="s">
        <v>941</v>
      </c>
      <c r="CV773" s="136" t="s">
        <v>941</v>
      </c>
      <c r="CW773" s="136" t="s">
        <v>941</v>
      </c>
      <c r="CX773" s="136" t="s">
        <v>941</v>
      </c>
      <c r="CY773" s="136" t="s">
        <v>941</v>
      </c>
      <c r="CZ773" s="136" t="s">
        <v>941</v>
      </c>
      <c r="DA773" s="136" t="s">
        <v>941</v>
      </c>
      <c r="DB773" s="136" t="s">
        <v>941</v>
      </c>
      <c r="DC773" s="136" t="s">
        <v>941</v>
      </c>
      <c r="DD773" s="136" t="s">
        <v>941</v>
      </c>
      <c r="DE773" s="136" t="s">
        <v>941</v>
      </c>
      <c r="DF773" s="136" t="s">
        <v>941</v>
      </c>
      <c r="DG773" s="136" t="s">
        <v>941</v>
      </c>
      <c r="DH773" s="136" t="s">
        <v>941</v>
      </c>
      <c r="DI773" s="136" t="s">
        <v>941</v>
      </c>
      <c r="DJ773" s="136" t="s">
        <v>1353</v>
      </c>
      <c r="DK773" s="137">
        <v>43139.436655092592</v>
      </c>
      <c r="DL773" s="136" t="s">
        <v>1353</v>
      </c>
      <c r="DM773" s="137">
        <v>43139.436655092592</v>
      </c>
      <c r="DN773" s="133">
        <v>42412.580347222225</v>
      </c>
      <c r="DO773" s="132" t="s">
        <v>1111</v>
      </c>
      <c r="DP773" s="133">
        <v>42412.580347222225</v>
      </c>
    </row>
    <row r="774" spans="1:120" ht="101.5" x14ac:dyDescent="0.35">
      <c r="A774" s="135">
        <v>777</v>
      </c>
      <c r="B774" s="136" t="s">
        <v>13815</v>
      </c>
      <c r="C774" s="135">
        <v>403</v>
      </c>
      <c r="D774" s="135" t="b">
        <v>1</v>
      </c>
      <c r="E774" s="136" t="s">
        <v>941</v>
      </c>
      <c r="F774" s="136" t="s">
        <v>2942</v>
      </c>
      <c r="G774" s="136" t="s">
        <v>3358</v>
      </c>
      <c r="H774" s="136" t="s">
        <v>2943</v>
      </c>
      <c r="I774" s="136" t="s">
        <v>14675</v>
      </c>
      <c r="J774" s="136" t="s">
        <v>3359</v>
      </c>
      <c r="K774" s="136" t="s">
        <v>941</v>
      </c>
      <c r="L774" s="136" t="s">
        <v>2944</v>
      </c>
      <c r="M774" s="136" t="s">
        <v>2945</v>
      </c>
      <c r="N774" s="136" t="s">
        <v>2946</v>
      </c>
      <c r="O774" s="136" t="s">
        <v>17907</v>
      </c>
      <c r="P774" s="136" t="s">
        <v>9018</v>
      </c>
      <c r="Q774" s="136" t="s">
        <v>948</v>
      </c>
      <c r="R774" s="136" t="s">
        <v>948</v>
      </c>
      <c r="S774" s="136" t="s">
        <v>17908</v>
      </c>
      <c r="T774" s="136" t="s">
        <v>17909</v>
      </c>
      <c r="U774" s="136" t="s">
        <v>17910</v>
      </c>
      <c r="V774" s="136" t="s">
        <v>948</v>
      </c>
      <c r="W774" s="136" t="s">
        <v>948</v>
      </c>
      <c r="X774" s="136" t="s">
        <v>948</v>
      </c>
      <c r="Y774" s="136" t="s">
        <v>17911</v>
      </c>
      <c r="Z774" s="136" t="s">
        <v>17912</v>
      </c>
      <c r="AA774" s="136" t="s">
        <v>17913</v>
      </c>
      <c r="AB774" s="136" t="s">
        <v>17914</v>
      </c>
      <c r="AC774" s="136" t="s">
        <v>948</v>
      </c>
      <c r="AD774" s="136" t="s">
        <v>17914</v>
      </c>
      <c r="AE774" s="136" t="s">
        <v>17915</v>
      </c>
      <c r="AF774" s="136" t="s">
        <v>17916</v>
      </c>
      <c r="AG774" s="136" t="s">
        <v>17917</v>
      </c>
      <c r="AH774" s="136" t="s">
        <v>17918</v>
      </c>
      <c r="AI774" s="136" t="s">
        <v>967</v>
      </c>
      <c r="AJ774" s="136" t="s">
        <v>17919</v>
      </c>
      <c r="AK774" s="136" t="s">
        <v>948</v>
      </c>
      <c r="AL774" s="136" t="s">
        <v>604</v>
      </c>
      <c r="AM774" s="136" t="s">
        <v>17920</v>
      </c>
      <c r="AN774" s="136" t="s">
        <v>17907</v>
      </c>
      <c r="AO774" s="136" t="s">
        <v>9018</v>
      </c>
      <c r="AP774" s="136" t="s">
        <v>948</v>
      </c>
      <c r="AQ774" s="136" t="s">
        <v>948</v>
      </c>
      <c r="AR774" s="136" t="s">
        <v>17908</v>
      </c>
      <c r="AS774" s="136" t="s">
        <v>17909</v>
      </c>
      <c r="AT774" s="136" t="s">
        <v>17910</v>
      </c>
      <c r="AU774" s="136" t="s">
        <v>941</v>
      </c>
      <c r="AV774" s="136" t="s">
        <v>941</v>
      </c>
      <c r="AW774" s="136" t="s">
        <v>941</v>
      </c>
      <c r="AX774" s="136" t="s">
        <v>17911</v>
      </c>
      <c r="AY774" s="136" t="s">
        <v>17912</v>
      </c>
      <c r="AZ774" s="136" t="s">
        <v>17913</v>
      </c>
      <c r="BA774" s="136" t="s">
        <v>17914</v>
      </c>
      <c r="BB774" s="136" t="s">
        <v>948</v>
      </c>
      <c r="BC774" s="136" t="s">
        <v>17914</v>
      </c>
      <c r="BD774" s="136" t="s">
        <v>17915</v>
      </c>
      <c r="BE774" s="136" t="s">
        <v>17916</v>
      </c>
      <c r="BF774" s="136" t="s">
        <v>17918</v>
      </c>
      <c r="BG774" s="136" t="s">
        <v>967</v>
      </c>
      <c r="BH774" s="136" t="s">
        <v>17919</v>
      </c>
      <c r="BI774" s="136" t="s">
        <v>948</v>
      </c>
      <c r="BJ774" s="136" t="s">
        <v>17920</v>
      </c>
      <c r="BK774" s="136" t="s">
        <v>17921</v>
      </c>
      <c r="BL774" s="136" t="s">
        <v>17922</v>
      </c>
      <c r="BM774" s="136" t="s">
        <v>1021</v>
      </c>
      <c r="BN774" s="136" t="s">
        <v>17923</v>
      </c>
      <c r="BO774" s="136" t="s">
        <v>948</v>
      </c>
      <c r="BP774" s="136" t="s">
        <v>17924</v>
      </c>
      <c r="BQ774" s="136" t="s">
        <v>948</v>
      </c>
      <c r="BR774" s="136" t="s">
        <v>941</v>
      </c>
      <c r="BS774" s="136" t="s">
        <v>948</v>
      </c>
      <c r="BT774" s="136" t="s">
        <v>941</v>
      </c>
      <c r="BU774" s="136" t="s">
        <v>948</v>
      </c>
      <c r="BV774" s="136" t="s">
        <v>941</v>
      </c>
      <c r="BW774" s="136" t="s">
        <v>948</v>
      </c>
      <c r="BX774" s="136" t="s">
        <v>941</v>
      </c>
      <c r="BY774" s="136" t="s">
        <v>948</v>
      </c>
      <c r="BZ774" s="136" t="s">
        <v>941</v>
      </c>
      <c r="CA774" s="136" t="s">
        <v>948</v>
      </c>
      <c r="CB774" s="136" t="s">
        <v>17925</v>
      </c>
      <c r="CC774" s="136" t="s">
        <v>956</v>
      </c>
      <c r="CD774" s="136" t="s">
        <v>17926</v>
      </c>
      <c r="CE774" s="136" t="s">
        <v>948</v>
      </c>
      <c r="CF774" s="136" t="s">
        <v>948</v>
      </c>
      <c r="CG774" s="136" t="s">
        <v>17926</v>
      </c>
      <c r="CH774" s="136" t="s">
        <v>1227</v>
      </c>
      <c r="CI774" s="136" t="s">
        <v>17927</v>
      </c>
      <c r="CJ774" s="136" t="s">
        <v>17928</v>
      </c>
      <c r="CK774" s="136" t="s">
        <v>941</v>
      </c>
      <c r="CL774" s="136" t="s">
        <v>941</v>
      </c>
      <c r="CM774" s="136" t="s">
        <v>17929</v>
      </c>
      <c r="CN774" s="136" t="s">
        <v>17927</v>
      </c>
      <c r="CO774" s="136" t="s">
        <v>17930</v>
      </c>
      <c r="CP774" s="136" t="s">
        <v>948</v>
      </c>
      <c r="CQ774" s="136" t="s">
        <v>941</v>
      </c>
      <c r="CR774" s="136" t="s">
        <v>17931</v>
      </c>
      <c r="CS774" s="136" t="s">
        <v>941</v>
      </c>
      <c r="CT774" s="136" t="s">
        <v>941</v>
      </c>
      <c r="CU774" s="136" t="s">
        <v>941</v>
      </c>
      <c r="CV774" s="136" t="s">
        <v>941</v>
      </c>
      <c r="CW774" s="136" t="s">
        <v>941</v>
      </c>
      <c r="CX774" s="136" t="s">
        <v>941</v>
      </c>
      <c r="CY774" s="136" t="s">
        <v>941</v>
      </c>
      <c r="CZ774" s="136" t="s">
        <v>941</v>
      </c>
      <c r="DA774" s="136" t="s">
        <v>941</v>
      </c>
      <c r="DB774" s="136" t="s">
        <v>941</v>
      </c>
      <c r="DC774" s="136" t="s">
        <v>941</v>
      </c>
      <c r="DD774" s="136" t="s">
        <v>941</v>
      </c>
      <c r="DE774" s="136" t="s">
        <v>941</v>
      </c>
      <c r="DF774" s="136" t="s">
        <v>941</v>
      </c>
      <c r="DG774" s="136" t="s">
        <v>941</v>
      </c>
      <c r="DH774" s="136" t="s">
        <v>941</v>
      </c>
      <c r="DI774" s="136" t="s">
        <v>941</v>
      </c>
      <c r="DJ774" s="136" t="s">
        <v>1692</v>
      </c>
      <c r="DK774" s="137">
        <v>43139.437685185185</v>
      </c>
      <c r="DL774" s="136" t="s">
        <v>1692</v>
      </c>
      <c r="DM774" s="137">
        <v>43139.437685185185</v>
      </c>
      <c r="DN774" s="133">
        <v>42412.580462962964</v>
      </c>
      <c r="DO774" s="132" t="s">
        <v>1111</v>
      </c>
      <c r="DP774" s="133">
        <v>42412.580462962964</v>
      </c>
    </row>
    <row r="775" spans="1:120" ht="29" x14ac:dyDescent="0.35">
      <c r="A775" s="135">
        <v>778</v>
      </c>
      <c r="B775" s="136" t="s">
        <v>13815</v>
      </c>
      <c r="C775" s="135">
        <v>244</v>
      </c>
      <c r="D775" s="135" t="b">
        <v>1</v>
      </c>
      <c r="E775" s="136" t="s">
        <v>941</v>
      </c>
      <c r="F775" s="136" t="s">
        <v>2142</v>
      </c>
      <c r="G775" s="136" t="s">
        <v>943</v>
      </c>
      <c r="H775" s="136" t="s">
        <v>2143</v>
      </c>
      <c r="I775" s="136" t="s">
        <v>16237</v>
      </c>
      <c r="J775" s="136" t="s">
        <v>941</v>
      </c>
      <c r="K775" s="136" t="s">
        <v>941</v>
      </c>
      <c r="L775" s="136" t="s">
        <v>941</v>
      </c>
      <c r="M775" s="136" t="s">
        <v>941</v>
      </c>
      <c r="N775" s="136" t="s">
        <v>941</v>
      </c>
      <c r="O775" s="136" t="s">
        <v>17932</v>
      </c>
      <c r="P775" s="136" t="s">
        <v>17933</v>
      </c>
      <c r="Q775" s="136" t="s">
        <v>17934</v>
      </c>
      <c r="R775" s="136" t="s">
        <v>948</v>
      </c>
      <c r="S775" s="136" t="s">
        <v>17935</v>
      </c>
      <c r="T775" s="136" t="s">
        <v>17936</v>
      </c>
      <c r="U775" s="136" t="s">
        <v>17937</v>
      </c>
      <c r="V775" s="136" t="s">
        <v>17938</v>
      </c>
      <c r="W775" s="136" t="s">
        <v>17939</v>
      </c>
      <c r="X775" s="136" t="s">
        <v>17940</v>
      </c>
      <c r="Y775" s="136" t="s">
        <v>17941</v>
      </c>
      <c r="Z775" s="136" t="s">
        <v>17942</v>
      </c>
      <c r="AA775" s="136" t="s">
        <v>17943</v>
      </c>
      <c r="AB775" s="136" t="s">
        <v>17944</v>
      </c>
      <c r="AC775" s="136" t="s">
        <v>17945</v>
      </c>
      <c r="AD775" s="136" t="s">
        <v>17946</v>
      </c>
      <c r="AE775" s="136" t="s">
        <v>17947</v>
      </c>
      <c r="AF775" s="136" t="s">
        <v>17948</v>
      </c>
      <c r="AG775" s="136" t="s">
        <v>1270</v>
      </c>
      <c r="AH775" s="136" t="s">
        <v>17949</v>
      </c>
      <c r="AI775" s="136" t="s">
        <v>3483</v>
      </c>
      <c r="AJ775" s="136" t="s">
        <v>17950</v>
      </c>
      <c r="AK775" s="136" t="s">
        <v>948</v>
      </c>
      <c r="AL775" s="136" t="s">
        <v>941</v>
      </c>
      <c r="AM775" s="136" t="s">
        <v>17951</v>
      </c>
      <c r="AN775" s="136" t="s">
        <v>941</v>
      </c>
      <c r="AO775" s="136" t="s">
        <v>941</v>
      </c>
      <c r="AP775" s="136" t="s">
        <v>941</v>
      </c>
      <c r="AQ775" s="136" t="s">
        <v>941</v>
      </c>
      <c r="AR775" s="136" t="s">
        <v>941</v>
      </c>
      <c r="AS775" s="136" t="s">
        <v>941</v>
      </c>
      <c r="AT775" s="136" t="s">
        <v>941</v>
      </c>
      <c r="AU775" s="136" t="s">
        <v>941</v>
      </c>
      <c r="AV775" s="136" t="s">
        <v>941</v>
      </c>
      <c r="AW775" s="136" t="s">
        <v>941</v>
      </c>
      <c r="AX775" s="136" t="s">
        <v>941</v>
      </c>
      <c r="AY775" s="136" t="s">
        <v>941</v>
      </c>
      <c r="AZ775" s="136" t="s">
        <v>941</v>
      </c>
      <c r="BA775" s="136" t="s">
        <v>941</v>
      </c>
      <c r="BB775" s="136" t="s">
        <v>941</v>
      </c>
      <c r="BC775" s="136" t="s">
        <v>941</v>
      </c>
      <c r="BD775" s="136" t="s">
        <v>941</v>
      </c>
      <c r="BE775" s="136" t="s">
        <v>941</v>
      </c>
      <c r="BF775" s="136" t="s">
        <v>941</v>
      </c>
      <c r="BG775" s="136" t="s">
        <v>941</v>
      </c>
      <c r="BH775" s="136" t="s">
        <v>941</v>
      </c>
      <c r="BI775" s="136" t="s">
        <v>941</v>
      </c>
      <c r="BJ775" s="136" t="s">
        <v>941</v>
      </c>
      <c r="BK775" s="136" t="s">
        <v>978</v>
      </c>
      <c r="BL775" s="136" t="s">
        <v>941</v>
      </c>
      <c r="BM775" s="136" t="s">
        <v>941</v>
      </c>
      <c r="BN775" s="136" t="s">
        <v>941</v>
      </c>
      <c r="BO775" s="136" t="s">
        <v>941</v>
      </c>
      <c r="BP775" s="136" t="s">
        <v>941</v>
      </c>
      <c r="BQ775" s="136" t="s">
        <v>941</v>
      </c>
      <c r="BR775" s="136" t="s">
        <v>941</v>
      </c>
      <c r="BS775" s="136" t="s">
        <v>941</v>
      </c>
      <c r="BT775" s="136" t="s">
        <v>941</v>
      </c>
      <c r="BU775" s="136" t="s">
        <v>941</v>
      </c>
      <c r="BV775" s="136" t="s">
        <v>941</v>
      </c>
      <c r="BW775" s="136" t="s">
        <v>941</v>
      </c>
      <c r="BX775" s="136" t="s">
        <v>941</v>
      </c>
      <c r="BY775" s="136" t="s">
        <v>941</v>
      </c>
      <c r="BZ775" s="136" t="s">
        <v>941</v>
      </c>
      <c r="CA775" s="136" t="s">
        <v>941</v>
      </c>
      <c r="CB775" s="136" t="s">
        <v>978</v>
      </c>
      <c r="CC775" s="136" t="s">
        <v>948</v>
      </c>
      <c r="CD775" s="136" t="s">
        <v>941</v>
      </c>
      <c r="CE775" s="136" t="s">
        <v>948</v>
      </c>
      <c r="CF775" s="136" t="s">
        <v>941</v>
      </c>
      <c r="CG775" s="136" t="s">
        <v>948</v>
      </c>
      <c r="CH775" s="136" t="s">
        <v>948</v>
      </c>
      <c r="CI775" s="136" t="s">
        <v>941</v>
      </c>
      <c r="CJ775" s="136" t="s">
        <v>941</v>
      </c>
      <c r="CK775" s="136" t="s">
        <v>941</v>
      </c>
      <c r="CL775" s="136" t="s">
        <v>941</v>
      </c>
      <c r="CM775" s="136" t="s">
        <v>941</v>
      </c>
      <c r="CN775" s="136" t="s">
        <v>948</v>
      </c>
      <c r="CO775" s="136" t="s">
        <v>540</v>
      </c>
      <c r="CP775" s="136" t="s">
        <v>948</v>
      </c>
      <c r="CQ775" s="136" t="s">
        <v>941</v>
      </c>
      <c r="CR775" s="136" t="s">
        <v>941</v>
      </c>
      <c r="CS775" s="136" t="s">
        <v>941</v>
      </c>
      <c r="CT775" s="136" t="s">
        <v>941</v>
      </c>
      <c r="CU775" s="136" t="s">
        <v>941</v>
      </c>
      <c r="CV775" s="136" t="s">
        <v>941</v>
      </c>
      <c r="CW775" s="136" t="s">
        <v>941</v>
      </c>
      <c r="CX775" s="136" t="s">
        <v>941</v>
      </c>
      <c r="CY775" s="136" t="s">
        <v>941</v>
      </c>
      <c r="CZ775" s="136" t="s">
        <v>941</v>
      </c>
      <c r="DA775" s="136" t="s">
        <v>941</v>
      </c>
      <c r="DB775" s="136" t="s">
        <v>941</v>
      </c>
      <c r="DC775" s="136" t="s">
        <v>941</v>
      </c>
      <c r="DD775" s="136" t="s">
        <v>941</v>
      </c>
      <c r="DE775" s="136" t="s">
        <v>941</v>
      </c>
      <c r="DF775" s="136" t="s">
        <v>941</v>
      </c>
      <c r="DG775" s="136" t="s">
        <v>941</v>
      </c>
      <c r="DH775" s="136" t="s">
        <v>941</v>
      </c>
      <c r="DI775" s="136" t="s">
        <v>941</v>
      </c>
      <c r="DJ775" s="136" t="s">
        <v>1692</v>
      </c>
      <c r="DK775" s="137">
        <v>43139.453518518516</v>
      </c>
      <c r="DL775" s="136" t="s">
        <v>1692</v>
      </c>
      <c r="DM775" s="137">
        <v>43139.453518518516</v>
      </c>
      <c r="DN775" s="133">
        <v>42412.58048611111</v>
      </c>
      <c r="DO775" s="132" t="s">
        <v>1111</v>
      </c>
      <c r="DP775" s="133">
        <v>42412.58048611111</v>
      </c>
    </row>
    <row r="776" spans="1:120" ht="58" x14ac:dyDescent="0.35">
      <c r="A776" s="135">
        <v>779</v>
      </c>
      <c r="B776" s="136" t="s">
        <v>13815</v>
      </c>
      <c r="C776" s="135">
        <v>274</v>
      </c>
      <c r="D776" s="135" t="b">
        <v>1</v>
      </c>
      <c r="E776" s="136" t="s">
        <v>941</v>
      </c>
      <c r="F776" s="136" t="s">
        <v>2809</v>
      </c>
      <c r="G776" s="136" t="s">
        <v>1099</v>
      </c>
      <c r="H776" s="136" t="s">
        <v>2810</v>
      </c>
      <c r="I776" s="136" t="s">
        <v>16237</v>
      </c>
      <c r="J776" s="136" t="s">
        <v>15940</v>
      </c>
      <c r="K776" s="136" t="s">
        <v>941</v>
      </c>
      <c r="L776" s="136" t="s">
        <v>15941</v>
      </c>
      <c r="M776" s="136" t="s">
        <v>15942</v>
      </c>
      <c r="N776" s="136" t="s">
        <v>15943</v>
      </c>
      <c r="O776" s="136" t="s">
        <v>17952</v>
      </c>
      <c r="P776" s="136" t="s">
        <v>17953</v>
      </c>
      <c r="Q776" s="136" t="s">
        <v>7768</v>
      </c>
      <c r="R776" s="136" t="s">
        <v>948</v>
      </c>
      <c r="S776" s="136" t="s">
        <v>17954</v>
      </c>
      <c r="T776" s="136" t="s">
        <v>17955</v>
      </c>
      <c r="U776" s="136" t="s">
        <v>17956</v>
      </c>
      <c r="V776" s="136" t="s">
        <v>17957</v>
      </c>
      <c r="W776" s="136" t="s">
        <v>17958</v>
      </c>
      <c r="X776" s="136" t="s">
        <v>17959</v>
      </c>
      <c r="Y776" s="136" t="s">
        <v>17960</v>
      </c>
      <c r="Z776" s="136" t="s">
        <v>17961</v>
      </c>
      <c r="AA776" s="136" t="s">
        <v>948</v>
      </c>
      <c r="AB776" s="136" t="s">
        <v>17962</v>
      </c>
      <c r="AC776" s="136" t="s">
        <v>2420</v>
      </c>
      <c r="AD776" s="136" t="s">
        <v>17963</v>
      </c>
      <c r="AE776" s="136" t="s">
        <v>17964</v>
      </c>
      <c r="AF776" s="136" t="s">
        <v>17965</v>
      </c>
      <c r="AG776" s="136" t="s">
        <v>1275</v>
      </c>
      <c r="AH776" s="136" t="s">
        <v>17966</v>
      </c>
      <c r="AI776" s="136" t="s">
        <v>17967</v>
      </c>
      <c r="AJ776" s="136" t="s">
        <v>1200</v>
      </c>
      <c r="AK776" s="136" t="s">
        <v>948</v>
      </c>
      <c r="AL776" s="136" t="s">
        <v>941</v>
      </c>
      <c r="AM776" s="136" t="s">
        <v>17968</v>
      </c>
      <c r="AN776" s="136" t="s">
        <v>941</v>
      </c>
      <c r="AO776" s="136" t="s">
        <v>941</v>
      </c>
      <c r="AP776" s="136" t="s">
        <v>941</v>
      </c>
      <c r="AQ776" s="136" t="s">
        <v>941</v>
      </c>
      <c r="AR776" s="136" t="s">
        <v>941</v>
      </c>
      <c r="AS776" s="136" t="s">
        <v>941</v>
      </c>
      <c r="AT776" s="136" t="s">
        <v>941</v>
      </c>
      <c r="AU776" s="136" t="s">
        <v>941</v>
      </c>
      <c r="AV776" s="136" t="s">
        <v>941</v>
      </c>
      <c r="AW776" s="136" t="s">
        <v>941</v>
      </c>
      <c r="AX776" s="136" t="s">
        <v>941</v>
      </c>
      <c r="AY776" s="136" t="s">
        <v>941</v>
      </c>
      <c r="AZ776" s="136" t="s">
        <v>941</v>
      </c>
      <c r="BA776" s="136" t="s">
        <v>941</v>
      </c>
      <c r="BB776" s="136" t="s">
        <v>941</v>
      </c>
      <c r="BC776" s="136" t="s">
        <v>941</v>
      </c>
      <c r="BD776" s="136" t="s">
        <v>941</v>
      </c>
      <c r="BE776" s="136" t="s">
        <v>941</v>
      </c>
      <c r="BF776" s="136" t="s">
        <v>941</v>
      </c>
      <c r="BG776" s="136" t="s">
        <v>941</v>
      </c>
      <c r="BH776" s="136" t="s">
        <v>941</v>
      </c>
      <c r="BI776" s="136" t="s">
        <v>941</v>
      </c>
      <c r="BJ776" s="136" t="s">
        <v>941</v>
      </c>
      <c r="BK776" s="136" t="s">
        <v>1095</v>
      </c>
      <c r="BL776" s="136" t="s">
        <v>941</v>
      </c>
      <c r="BM776" s="136" t="s">
        <v>941</v>
      </c>
      <c r="BN776" s="136" t="s">
        <v>941</v>
      </c>
      <c r="BO776" s="136" t="s">
        <v>941</v>
      </c>
      <c r="BP776" s="136" t="s">
        <v>941</v>
      </c>
      <c r="BQ776" s="136" t="s">
        <v>998</v>
      </c>
      <c r="BR776" s="136" t="s">
        <v>941</v>
      </c>
      <c r="BS776" s="136" t="s">
        <v>941</v>
      </c>
      <c r="BT776" s="136" t="s">
        <v>941</v>
      </c>
      <c r="BU776" s="136" t="s">
        <v>941</v>
      </c>
      <c r="BV776" s="136" t="s">
        <v>941</v>
      </c>
      <c r="BW776" s="136" t="s">
        <v>941</v>
      </c>
      <c r="BX776" s="136" t="s">
        <v>941</v>
      </c>
      <c r="BY776" s="136" t="s">
        <v>941</v>
      </c>
      <c r="BZ776" s="136" t="s">
        <v>941</v>
      </c>
      <c r="CA776" s="136" t="s">
        <v>941</v>
      </c>
      <c r="CB776" s="136" t="s">
        <v>966</v>
      </c>
      <c r="CC776" s="136" t="s">
        <v>948</v>
      </c>
      <c r="CD776" s="136" t="s">
        <v>941</v>
      </c>
      <c r="CE776" s="136" t="s">
        <v>948</v>
      </c>
      <c r="CF776" s="136" t="s">
        <v>941</v>
      </c>
      <c r="CG776" s="136" t="s">
        <v>948</v>
      </c>
      <c r="CH776" s="136" t="s">
        <v>948</v>
      </c>
      <c r="CI776" s="136" t="s">
        <v>941</v>
      </c>
      <c r="CJ776" s="136" t="s">
        <v>941</v>
      </c>
      <c r="CK776" s="136" t="s">
        <v>941</v>
      </c>
      <c r="CL776" s="136" t="s">
        <v>941</v>
      </c>
      <c r="CM776" s="136" t="s">
        <v>941</v>
      </c>
      <c r="CN776" s="136" t="s">
        <v>948</v>
      </c>
      <c r="CO776" s="136" t="s">
        <v>540</v>
      </c>
      <c r="CP776" s="136" t="s">
        <v>948</v>
      </c>
      <c r="CQ776" s="136" t="s">
        <v>941</v>
      </c>
      <c r="CR776" s="136" t="s">
        <v>941</v>
      </c>
      <c r="CS776" s="136" t="s">
        <v>941</v>
      </c>
      <c r="CT776" s="136" t="s">
        <v>941</v>
      </c>
      <c r="CU776" s="136" t="s">
        <v>941</v>
      </c>
      <c r="CV776" s="136" t="s">
        <v>941</v>
      </c>
      <c r="CW776" s="136" t="s">
        <v>941</v>
      </c>
      <c r="CX776" s="136" t="s">
        <v>941</v>
      </c>
      <c r="CY776" s="136" t="s">
        <v>941</v>
      </c>
      <c r="CZ776" s="136" t="s">
        <v>941</v>
      </c>
      <c r="DA776" s="136" t="s">
        <v>941</v>
      </c>
      <c r="DB776" s="136" t="s">
        <v>941</v>
      </c>
      <c r="DC776" s="136" t="s">
        <v>941</v>
      </c>
      <c r="DD776" s="136" t="s">
        <v>941</v>
      </c>
      <c r="DE776" s="136" t="s">
        <v>941</v>
      </c>
      <c r="DF776" s="136" t="s">
        <v>941</v>
      </c>
      <c r="DG776" s="136" t="s">
        <v>941</v>
      </c>
      <c r="DH776" s="136" t="s">
        <v>941</v>
      </c>
      <c r="DI776" s="136" t="s">
        <v>941</v>
      </c>
      <c r="DJ776" s="136" t="s">
        <v>1692</v>
      </c>
      <c r="DK776" s="137">
        <v>43139.456087962964</v>
      </c>
      <c r="DL776" s="136" t="s">
        <v>1692</v>
      </c>
      <c r="DM776" s="137">
        <v>43139.647199074076</v>
      </c>
      <c r="DN776" s="133">
        <v>42412.580497685187</v>
      </c>
      <c r="DO776" s="132" t="s">
        <v>1111</v>
      </c>
      <c r="DP776" s="133">
        <v>42412.580497685187</v>
      </c>
    </row>
    <row r="777" spans="1:120" ht="43.5" x14ac:dyDescent="0.35">
      <c r="A777" s="135">
        <v>780</v>
      </c>
      <c r="B777" s="136" t="s">
        <v>13815</v>
      </c>
      <c r="C777" s="135">
        <v>457</v>
      </c>
      <c r="D777" s="135" t="b">
        <v>1</v>
      </c>
      <c r="E777" s="136" t="s">
        <v>941</v>
      </c>
      <c r="F777" s="136" t="s">
        <v>2251</v>
      </c>
      <c r="G777" s="136" t="s">
        <v>5640</v>
      </c>
      <c r="H777" s="136" t="s">
        <v>2252</v>
      </c>
      <c r="I777" s="136" t="s">
        <v>16237</v>
      </c>
      <c r="J777" s="136" t="s">
        <v>2251</v>
      </c>
      <c r="K777" s="136" t="s">
        <v>941</v>
      </c>
      <c r="L777" s="136" t="s">
        <v>2252</v>
      </c>
      <c r="M777" s="136" t="s">
        <v>2253</v>
      </c>
      <c r="N777" s="136" t="s">
        <v>2254</v>
      </c>
      <c r="O777" s="136" t="s">
        <v>17969</v>
      </c>
      <c r="P777" s="136" t="s">
        <v>17970</v>
      </c>
      <c r="Q777" s="136" t="s">
        <v>3910</v>
      </c>
      <c r="R777" s="136" t="s">
        <v>948</v>
      </c>
      <c r="S777" s="136" t="s">
        <v>17971</v>
      </c>
      <c r="T777" s="136" t="s">
        <v>17972</v>
      </c>
      <c r="U777" s="136" t="s">
        <v>17973</v>
      </c>
      <c r="V777" s="136" t="s">
        <v>17974</v>
      </c>
      <c r="W777" s="136" t="s">
        <v>3911</v>
      </c>
      <c r="X777" s="136" t="s">
        <v>17975</v>
      </c>
      <c r="Y777" s="136" t="s">
        <v>17976</v>
      </c>
      <c r="Z777" s="136" t="s">
        <v>17977</v>
      </c>
      <c r="AA777" s="136" t="s">
        <v>17978</v>
      </c>
      <c r="AB777" s="136" t="s">
        <v>17979</v>
      </c>
      <c r="AC777" s="136" t="s">
        <v>948</v>
      </c>
      <c r="AD777" s="136" t="s">
        <v>17979</v>
      </c>
      <c r="AE777" s="136" t="s">
        <v>17980</v>
      </c>
      <c r="AF777" s="136" t="s">
        <v>17981</v>
      </c>
      <c r="AG777" s="136" t="s">
        <v>1204</v>
      </c>
      <c r="AH777" s="136" t="s">
        <v>17982</v>
      </c>
      <c r="AI777" s="136" t="s">
        <v>948</v>
      </c>
      <c r="AJ777" s="136" t="s">
        <v>1541</v>
      </c>
      <c r="AK777" s="136" t="s">
        <v>948</v>
      </c>
      <c r="AL777" s="136" t="s">
        <v>941</v>
      </c>
      <c r="AM777" s="136" t="s">
        <v>17983</v>
      </c>
      <c r="AN777" s="136" t="s">
        <v>941</v>
      </c>
      <c r="AO777" s="136" t="s">
        <v>941</v>
      </c>
      <c r="AP777" s="136" t="s">
        <v>941</v>
      </c>
      <c r="AQ777" s="136" t="s">
        <v>941</v>
      </c>
      <c r="AR777" s="136" t="s">
        <v>941</v>
      </c>
      <c r="AS777" s="136" t="s">
        <v>941</v>
      </c>
      <c r="AT777" s="136" t="s">
        <v>941</v>
      </c>
      <c r="AU777" s="136" t="s">
        <v>941</v>
      </c>
      <c r="AV777" s="136" t="s">
        <v>941</v>
      </c>
      <c r="AW777" s="136" t="s">
        <v>941</v>
      </c>
      <c r="AX777" s="136" t="s">
        <v>941</v>
      </c>
      <c r="AY777" s="136" t="s">
        <v>941</v>
      </c>
      <c r="AZ777" s="136" t="s">
        <v>941</v>
      </c>
      <c r="BA777" s="136" t="s">
        <v>941</v>
      </c>
      <c r="BB777" s="136" t="s">
        <v>941</v>
      </c>
      <c r="BC777" s="136" t="s">
        <v>941</v>
      </c>
      <c r="BD777" s="136" t="s">
        <v>941</v>
      </c>
      <c r="BE777" s="136" t="s">
        <v>941</v>
      </c>
      <c r="BF777" s="136" t="s">
        <v>941</v>
      </c>
      <c r="BG777" s="136" t="s">
        <v>941</v>
      </c>
      <c r="BH777" s="136" t="s">
        <v>941</v>
      </c>
      <c r="BI777" s="136" t="s">
        <v>941</v>
      </c>
      <c r="BJ777" s="136" t="s">
        <v>941</v>
      </c>
      <c r="BK777" s="136" t="s">
        <v>941</v>
      </c>
      <c r="BL777" s="136" t="s">
        <v>941</v>
      </c>
      <c r="BM777" s="136" t="s">
        <v>941</v>
      </c>
      <c r="BN777" s="136" t="s">
        <v>941</v>
      </c>
      <c r="BO777" s="136" t="s">
        <v>941</v>
      </c>
      <c r="BP777" s="136" t="s">
        <v>941</v>
      </c>
      <c r="BQ777" s="136" t="s">
        <v>941</v>
      </c>
      <c r="BR777" s="136" t="s">
        <v>941</v>
      </c>
      <c r="BS777" s="136" t="s">
        <v>941</v>
      </c>
      <c r="BT777" s="136" t="s">
        <v>941</v>
      </c>
      <c r="BU777" s="136" t="s">
        <v>941</v>
      </c>
      <c r="BV777" s="136" t="s">
        <v>941</v>
      </c>
      <c r="BW777" s="136" t="s">
        <v>941</v>
      </c>
      <c r="BX777" s="136" t="s">
        <v>941</v>
      </c>
      <c r="BY777" s="136" t="s">
        <v>941</v>
      </c>
      <c r="BZ777" s="136" t="s">
        <v>941</v>
      </c>
      <c r="CA777" s="136" t="s">
        <v>941</v>
      </c>
      <c r="CB777" s="136" t="s">
        <v>948</v>
      </c>
      <c r="CC777" s="136" t="s">
        <v>948</v>
      </c>
      <c r="CD777" s="136" t="s">
        <v>941</v>
      </c>
      <c r="CE777" s="136" t="s">
        <v>948</v>
      </c>
      <c r="CF777" s="136" t="s">
        <v>941</v>
      </c>
      <c r="CG777" s="136" t="s">
        <v>948</v>
      </c>
      <c r="CH777" s="136" t="s">
        <v>948</v>
      </c>
      <c r="CI777" s="136" t="s">
        <v>941</v>
      </c>
      <c r="CJ777" s="136" t="s">
        <v>941</v>
      </c>
      <c r="CK777" s="136" t="s">
        <v>941</v>
      </c>
      <c r="CL777" s="136" t="s">
        <v>941</v>
      </c>
      <c r="CM777" s="136" t="s">
        <v>941</v>
      </c>
      <c r="CN777" s="136" t="s">
        <v>948</v>
      </c>
      <c r="CO777" s="136" t="s">
        <v>540</v>
      </c>
      <c r="CP777" s="136" t="s">
        <v>948</v>
      </c>
      <c r="CQ777" s="136" t="s">
        <v>941</v>
      </c>
      <c r="CR777" s="136" t="s">
        <v>941</v>
      </c>
      <c r="CS777" s="136" t="s">
        <v>941</v>
      </c>
      <c r="CT777" s="136" t="s">
        <v>941</v>
      </c>
      <c r="CU777" s="136" t="s">
        <v>941</v>
      </c>
      <c r="CV777" s="136" t="s">
        <v>941</v>
      </c>
      <c r="CW777" s="136" t="s">
        <v>941</v>
      </c>
      <c r="CX777" s="136" t="s">
        <v>941</v>
      </c>
      <c r="CY777" s="136" t="s">
        <v>941</v>
      </c>
      <c r="CZ777" s="136" t="s">
        <v>941</v>
      </c>
      <c r="DA777" s="136" t="s">
        <v>941</v>
      </c>
      <c r="DB777" s="136" t="s">
        <v>941</v>
      </c>
      <c r="DC777" s="136" t="s">
        <v>941</v>
      </c>
      <c r="DD777" s="136" t="s">
        <v>941</v>
      </c>
      <c r="DE777" s="136" t="s">
        <v>941</v>
      </c>
      <c r="DF777" s="136" t="s">
        <v>941</v>
      </c>
      <c r="DG777" s="136" t="s">
        <v>941</v>
      </c>
      <c r="DH777" s="136" t="s">
        <v>941</v>
      </c>
      <c r="DI777" s="136" t="s">
        <v>941</v>
      </c>
      <c r="DJ777" s="136" t="s">
        <v>1692</v>
      </c>
      <c r="DK777" s="137">
        <v>43139.458958333336</v>
      </c>
      <c r="DL777" s="136" t="s">
        <v>1692</v>
      </c>
      <c r="DM777" s="137">
        <v>43139.458958333336</v>
      </c>
      <c r="DN777" s="133">
        <v>42412.580509259256</v>
      </c>
      <c r="DO777" s="132" t="s">
        <v>1111</v>
      </c>
      <c r="DP777" s="133">
        <v>42412.580509259256</v>
      </c>
    </row>
    <row r="778" spans="1:120" ht="58" x14ac:dyDescent="0.35">
      <c r="A778" s="135">
        <v>781</v>
      </c>
      <c r="B778" s="136" t="s">
        <v>13815</v>
      </c>
      <c r="C778" s="135">
        <v>367</v>
      </c>
      <c r="D778" s="135" t="b">
        <v>1</v>
      </c>
      <c r="E778" s="136" t="s">
        <v>941</v>
      </c>
      <c r="F778" s="136" t="s">
        <v>1049</v>
      </c>
      <c r="G778" s="136" t="s">
        <v>1850</v>
      </c>
      <c r="H778" s="136" t="s">
        <v>17984</v>
      </c>
      <c r="I778" s="136" t="s">
        <v>16237</v>
      </c>
      <c r="J778" s="136" t="s">
        <v>10122</v>
      </c>
      <c r="K778" s="136" t="s">
        <v>941</v>
      </c>
      <c r="L778" s="136" t="s">
        <v>17985</v>
      </c>
      <c r="M778" s="136" t="s">
        <v>941</v>
      </c>
      <c r="N778" s="136" t="s">
        <v>10124</v>
      </c>
      <c r="O778" s="136" t="s">
        <v>17986</v>
      </c>
      <c r="P778" s="136" t="s">
        <v>17987</v>
      </c>
      <c r="Q778" s="136" t="s">
        <v>17988</v>
      </c>
      <c r="R778" s="136" t="s">
        <v>948</v>
      </c>
      <c r="S778" s="136" t="s">
        <v>17989</v>
      </c>
      <c r="T778" s="136" t="s">
        <v>17990</v>
      </c>
      <c r="U778" s="136" t="s">
        <v>17991</v>
      </c>
      <c r="V778" s="136" t="s">
        <v>17992</v>
      </c>
      <c r="W778" s="136" t="s">
        <v>17993</v>
      </c>
      <c r="X778" s="136" t="s">
        <v>17994</v>
      </c>
      <c r="Y778" s="136" t="s">
        <v>17995</v>
      </c>
      <c r="Z778" s="136" t="s">
        <v>17996</v>
      </c>
      <c r="AA778" s="136" t="s">
        <v>948</v>
      </c>
      <c r="AB778" s="136" t="s">
        <v>17997</v>
      </c>
      <c r="AC778" s="136" t="s">
        <v>17998</v>
      </c>
      <c r="AD778" s="136" t="s">
        <v>17999</v>
      </c>
      <c r="AE778" s="136" t="s">
        <v>18000</v>
      </c>
      <c r="AF778" s="136" t="s">
        <v>18001</v>
      </c>
      <c r="AG778" s="136" t="s">
        <v>18002</v>
      </c>
      <c r="AH778" s="136" t="s">
        <v>18003</v>
      </c>
      <c r="AI778" s="136" t="s">
        <v>18004</v>
      </c>
      <c r="AJ778" s="136" t="s">
        <v>18005</v>
      </c>
      <c r="AK778" s="136" t="s">
        <v>948</v>
      </c>
      <c r="AL778" s="136" t="s">
        <v>604</v>
      </c>
      <c r="AM778" s="136" t="s">
        <v>18006</v>
      </c>
      <c r="AN778" s="136" t="s">
        <v>941</v>
      </c>
      <c r="AO778" s="136" t="s">
        <v>941</v>
      </c>
      <c r="AP778" s="136" t="s">
        <v>941</v>
      </c>
      <c r="AQ778" s="136" t="s">
        <v>941</v>
      </c>
      <c r="AR778" s="136" t="s">
        <v>941</v>
      </c>
      <c r="AS778" s="136" t="s">
        <v>941</v>
      </c>
      <c r="AT778" s="136" t="s">
        <v>941</v>
      </c>
      <c r="AU778" s="136" t="s">
        <v>941</v>
      </c>
      <c r="AV778" s="136" t="s">
        <v>941</v>
      </c>
      <c r="AW778" s="136" t="s">
        <v>941</v>
      </c>
      <c r="AX778" s="136" t="s">
        <v>941</v>
      </c>
      <c r="AY778" s="136" t="s">
        <v>941</v>
      </c>
      <c r="AZ778" s="136" t="s">
        <v>941</v>
      </c>
      <c r="BA778" s="136" t="s">
        <v>941</v>
      </c>
      <c r="BB778" s="136" t="s">
        <v>941</v>
      </c>
      <c r="BC778" s="136" t="s">
        <v>941</v>
      </c>
      <c r="BD778" s="136" t="s">
        <v>941</v>
      </c>
      <c r="BE778" s="136" t="s">
        <v>941</v>
      </c>
      <c r="BF778" s="136" t="s">
        <v>941</v>
      </c>
      <c r="BG778" s="136" t="s">
        <v>941</v>
      </c>
      <c r="BH778" s="136" t="s">
        <v>941</v>
      </c>
      <c r="BI778" s="136" t="s">
        <v>941</v>
      </c>
      <c r="BJ778" s="136" t="s">
        <v>941</v>
      </c>
      <c r="BK778" s="136" t="s">
        <v>1484</v>
      </c>
      <c r="BL778" s="136" t="s">
        <v>948</v>
      </c>
      <c r="BM778" s="136" t="s">
        <v>941</v>
      </c>
      <c r="BN778" s="136" t="s">
        <v>18007</v>
      </c>
      <c r="BO778" s="136" t="s">
        <v>3507</v>
      </c>
      <c r="BP778" s="136" t="s">
        <v>18008</v>
      </c>
      <c r="BQ778" s="136" t="s">
        <v>941</v>
      </c>
      <c r="BR778" s="136" t="s">
        <v>10147</v>
      </c>
      <c r="BS778" s="136" t="s">
        <v>1283</v>
      </c>
      <c r="BT778" s="136" t="s">
        <v>1057</v>
      </c>
      <c r="BU778" s="136" t="s">
        <v>10148</v>
      </c>
      <c r="BV778" s="136" t="s">
        <v>1058</v>
      </c>
      <c r="BW778" s="136" t="s">
        <v>18009</v>
      </c>
      <c r="BX778" s="136" t="s">
        <v>941</v>
      </c>
      <c r="BY778" s="136" t="s">
        <v>941</v>
      </c>
      <c r="BZ778" s="136" t="s">
        <v>941</v>
      </c>
      <c r="CA778" s="136" t="s">
        <v>941</v>
      </c>
      <c r="CB778" s="136" t="s">
        <v>18010</v>
      </c>
      <c r="CC778" s="136" t="s">
        <v>956</v>
      </c>
      <c r="CD778" s="136" t="s">
        <v>18011</v>
      </c>
      <c r="CE778" s="136" t="s">
        <v>956</v>
      </c>
      <c r="CF778" s="136" t="s">
        <v>18012</v>
      </c>
      <c r="CG778" s="136" t="s">
        <v>18013</v>
      </c>
      <c r="CH778" s="136" t="s">
        <v>948</v>
      </c>
      <c r="CI778" s="136" t="s">
        <v>941</v>
      </c>
      <c r="CJ778" s="136" t="s">
        <v>941</v>
      </c>
      <c r="CK778" s="136" t="s">
        <v>941</v>
      </c>
      <c r="CL778" s="136" t="s">
        <v>941</v>
      </c>
      <c r="CM778" s="136" t="s">
        <v>941</v>
      </c>
      <c r="CN778" s="136" t="s">
        <v>948</v>
      </c>
      <c r="CO778" s="136" t="s">
        <v>540</v>
      </c>
      <c r="CP778" s="136" t="s">
        <v>948</v>
      </c>
      <c r="CQ778" s="136" t="s">
        <v>941</v>
      </c>
      <c r="CR778" s="136" t="s">
        <v>941</v>
      </c>
      <c r="CS778" s="136" t="s">
        <v>941</v>
      </c>
      <c r="CT778" s="136" t="s">
        <v>941</v>
      </c>
      <c r="CU778" s="136" t="s">
        <v>941</v>
      </c>
      <c r="CV778" s="136" t="s">
        <v>941</v>
      </c>
      <c r="CW778" s="136" t="s">
        <v>941</v>
      </c>
      <c r="CX778" s="136" t="s">
        <v>941</v>
      </c>
      <c r="CY778" s="136" t="s">
        <v>941</v>
      </c>
      <c r="CZ778" s="136" t="s">
        <v>941</v>
      </c>
      <c r="DA778" s="136" t="s">
        <v>941</v>
      </c>
      <c r="DB778" s="136" t="s">
        <v>941</v>
      </c>
      <c r="DC778" s="136" t="s">
        <v>941</v>
      </c>
      <c r="DD778" s="136" t="s">
        <v>941</v>
      </c>
      <c r="DE778" s="136" t="s">
        <v>941</v>
      </c>
      <c r="DF778" s="136" t="s">
        <v>941</v>
      </c>
      <c r="DG778" s="136" t="s">
        <v>941</v>
      </c>
      <c r="DH778" s="136" t="s">
        <v>941</v>
      </c>
      <c r="DI778" s="136" t="s">
        <v>941</v>
      </c>
      <c r="DJ778" s="136" t="s">
        <v>1692</v>
      </c>
      <c r="DK778" s="137">
        <v>43139.462395833332</v>
      </c>
      <c r="DL778" s="136" t="s">
        <v>1692</v>
      </c>
      <c r="DM778" s="137">
        <v>43139.462395833332</v>
      </c>
      <c r="DN778" s="133">
        <v>42412.58053240741</v>
      </c>
      <c r="DO778" s="132" t="s">
        <v>1111</v>
      </c>
      <c r="DP778" s="133">
        <v>42412.58053240741</v>
      </c>
    </row>
    <row r="779" spans="1:120" ht="43.5" x14ac:dyDescent="0.35">
      <c r="A779" s="135">
        <v>782</v>
      </c>
      <c r="B779" s="136" t="s">
        <v>13815</v>
      </c>
      <c r="C779" s="135">
        <v>331</v>
      </c>
      <c r="D779" s="135" t="b">
        <v>1</v>
      </c>
      <c r="E779" s="136" t="s">
        <v>941</v>
      </c>
      <c r="F779" s="136" t="s">
        <v>10718</v>
      </c>
      <c r="G779" s="136" t="s">
        <v>989</v>
      </c>
      <c r="H779" s="136" t="s">
        <v>1808</v>
      </c>
      <c r="I779" s="136" t="s">
        <v>15939</v>
      </c>
      <c r="J779" s="136" t="s">
        <v>10718</v>
      </c>
      <c r="K779" s="136" t="s">
        <v>941</v>
      </c>
      <c r="L779" s="136" t="s">
        <v>1808</v>
      </c>
      <c r="M779" s="136" t="s">
        <v>1809</v>
      </c>
      <c r="N779" s="136" t="s">
        <v>10720</v>
      </c>
      <c r="O779" s="136" t="s">
        <v>18014</v>
      </c>
      <c r="P779" s="136" t="s">
        <v>18015</v>
      </c>
      <c r="Q779" s="136" t="s">
        <v>948</v>
      </c>
      <c r="R779" s="136" t="s">
        <v>18016</v>
      </c>
      <c r="S779" s="136" t="s">
        <v>18017</v>
      </c>
      <c r="T779" s="136" t="s">
        <v>948</v>
      </c>
      <c r="U779" s="136" t="s">
        <v>18017</v>
      </c>
      <c r="V779" s="136" t="s">
        <v>948</v>
      </c>
      <c r="W779" s="136" t="s">
        <v>948</v>
      </c>
      <c r="X779" s="136" t="s">
        <v>948</v>
      </c>
      <c r="Y779" s="136" t="s">
        <v>18018</v>
      </c>
      <c r="Z779" s="136" t="s">
        <v>18019</v>
      </c>
      <c r="AA779" s="136" t="s">
        <v>948</v>
      </c>
      <c r="AB779" s="136" t="s">
        <v>18020</v>
      </c>
      <c r="AC779" s="136" t="s">
        <v>948</v>
      </c>
      <c r="AD779" s="136" t="s">
        <v>18020</v>
      </c>
      <c r="AE779" s="136" t="s">
        <v>18021</v>
      </c>
      <c r="AF779" s="136" t="s">
        <v>18022</v>
      </c>
      <c r="AG779" s="136" t="s">
        <v>1308</v>
      </c>
      <c r="AH779" s="136" t="s">
        <v>18023</v>
      </c>
      <c r="AI779" s="136" t="s">
        <v>948</v>
      </c>
      <c r="AJ779" s="136" t="s">
        <v>18024</v>
      </c>
      <c r="AK779" s="136" t="s">
        <v>948</v>
      </c>
      <c r="AL779" s="136" t="s">
        <v>941</v>
      </c>
      <c r="AM779" s="136" t="s">
        <v>18025</v>
      </c>
      <c r="AN779" s="136" t="s">
        <v>941</v>
      </c>
      <c r="AO779" s="136" t="s">
        <v>941</v>
      </c>
      <c r="AP779" s="136" t="s">
        <v>941</v>
      </c>
      <c r="AQ779" s="136" t="s">
        <v>941</v>
      </c>
      <c r="AR779" s="136" t="s">
        <v>941</v>
      </c>
      <c r="AS779" s="136" t="s">
        <v>941</v>
      </c>
      <c r="AT779" s="136" t="s">
        <v>941</v>
      </c>
      <c r="AU779" s="136" t="s">
        <v>941</v>
      </c>
      <c r="AV779" s="136" t="s">
        <v>941</v>
      </c>
      <c r="AW779" s="136" t="s">
        <v>941</v>
      </c>
      <c r="AX779" s="136" t="s">
        <v>941</v>
      </c>
      <c r="AY779" s="136" t="s">
        <v>941</v>
      </c>
      <c r="AZ779" s="136" t="s">
        <v>941</v>
      </c>
      <c r="BA779" s="136" t="s">
        <v>941</v>
      </c>
      <c r="BB779" s="136" t="s">
        <v>941</v>
      </c>
      <c r="BC779" s="136" t="s">
        <v>941</v>
      </c>
      <c r="BD779" s="136" t="s">
        <v>941</v>
      </c>
      <c r="BE779" s="136" t="s">
        <v>941</v>
      </c>
      <c r="BF779" s="136" t="s">
        <v>941</v>
      </c>
      <c r="BG779" s="136" t="s">
        <v>941</v>
      </c>
      <c r="BH779" s="136" t="s">
        <v>941</v>
      </c>
      <c r="BI779" s="136" t="s">
        <v>941</v>
      </c>
      <c r="BJ779" s="136" t="s">
        <v>941</v>
      </c>
      <c r="BK779" s="136" t="s">
        <v>941</v>
      </c>
      <c r="BL779" s="136" t="s">
        <v>941</v>
      </c>
      <c r="BM779" s="136" t="s">
        <v>941</v>
      </c>
      <c r="BN779" s="136" t="s">
        <v>941</v>
      </c>
      <c r="BO779" s="136" t="s">
        <v>941</v>
      </c>
      <c r="BP779" s="136" t="s">
        <v>941</v>
      </c>
      <c r="BQ779" s="136" t="s">
        <v>941</v>
      </c>
      <c r="BR779" s="136" t="s">
        <v>941</v>
      </c>
      <c r="BS779" s="136" t="s">
        <v>941</v>
      </c>
      <c r="BT779" s="136" t="s">
        <v>941</v>
      </c>
      <c r="BU779" s="136" t="s">
        <v>941</v>
      </c>
      <c r="BV779" s="136" t="s">
        <v>941</v>
      </c>
      <c r="BW779" s="136" t="s">
        <v>941</v>
      </c>
      <c r="BX779" s="136" t="s">
        <v>941</v>
      </c>
      <c r="BY779" s="136" t="s">
        <v>941</v>
      </c>
      <c r="BZ779" s="136" t="s">
        <v>941</v>
      </c>
      <c r="CA779" s="136" t="s">
        <v>941</v>
      </c>
      <c r="CB779" s="136" t="s">
        <v>948</v>
      </c>
      <c r="CC779" s="136" t="s">
        <v>948</v>
      </c>
      <c r="CD779" s="136" t="s">
        <v>941</v>
      </c>
      <c r="CE779" s="136" t="s">
        <v>948</v>
      </c>
      <c r="CF779" s="136" t="s">
        <v>941</v>
      </c>
      <c r="CG779" s="136" t="s">
        <v>948</v>
      </c>
      <c r="CH779" s="136" t="s">
        <v>948</v>
      </c>
      <c r="CI779" s="136" t="s">
        <v>941</v>
      </c>
      <c r="CJ779" s="136" t="s">
        <v>941</v>
      </c>
      <c r="CK779" s="136" t="s">
        <v>941</v>
      </c>
      <c r="CL779" s="136" t="s">
        <v>941</v>
      </c>
      <c r="CM779" s="136" t="s">
        <v>941</v>
      </c>
      <c r="CN779" s="136" t="s">
        <v>948</v>
      </c>
      <c r="CO779" s="136" t="s">
        <v>540</v>
      </c>
      <c r="CP779" s="136" t="s">
        <v>948</v>
      </c>
      <c r="CQ779" s="136" t="s">
        <v>941</v>
      </c>
      <c r="CR779" s="136" t="s">
        <v>941</v>
      </c>
      <c r="CS779" s="136" t="s">
        <v>941</v>
      </c>
      <c r="CT779" s="136" t="s">
        <v>941</v>
      </c>
      <c r="CU779" s="136" t="s">
        <v>941</v>
      </c>
      <c r="CV779" s="136" t="s">
        <v>941</v>
      </c>
      <c r="CW779" s="136" t="s">
        <v>941</v>
      </c>
      <c r="CX779" s="136" t="s">
        <v>941</v>
      </c>
      <c r="CY779" s="136" t="s">
        <v>941</v>
      </c>
      <c r="CZ779" s="136" t="s">
        <v>941</v>
      </c>
      <c r="DA779" s="136" t="s">
        <v>941</v>
      </c>
      <c r="DB779" s="136" t="s">
        <v>941</v>
      </c>
      <c r="DC779" s="136" t="s">
        <v>941</v>
      </c>
      <c r="DD779" s="136" t="s">
        <v>941</v>
      </c>
      <c r="DE779" s="136" t="s">
        <v>941</v>
      </c>
      <c r="DF779" s="136" t="s">
        <v>941</v>
      </c>
      <c r="DG779" s="136" t="s">
        <v>941</v>
      </c>
      <c r="DH779" s="136" t="s">
        <v>941</v>
      </c>
      <c r="DI779" s="136" t="s">
        <v>941</v>
      </c>
      <c r="DJ779" s="136" t="s">
        <v>1353</v>
      </c>
      <c r="DK779" s="137">
        <v>43139.466273148151</v>
      </c>
      <c r="DL779" s="136" t="s">
        <v>1353</v>
      </c>
      <c r="DM779" s="137">
        <v>43139.466273148151</v>
      </c>
      <c r="DN779" s="133">
        <v>42412.580555555556</v>
      </c>
      <c r="DO779" s="132" t="s">
        <v>1111</v>
      </c>
      <c r="DP779" s="133">
        <v>42412.580555555556</v>
      </c>
    </row>
    <row r="780" spans="1:120" ht="58" x14ac:dyDescent="0.35">
      <c r="A780" s="135">
        <v>783</v>
      </c>
      <c r="B780" s="136" t="s">
        <v>13815</v>
      </c>
      <c r="C780" s="135">
        <v>593</v>
      </c>
      <c r="D780" s="135" t="b">
        <v>1</v>
      </c>
      <c r="E780" s="136" t="s">
        <v>941</v>
      </c>
      <c r="F780" s="136" t="s">
        <v>2334</v>
      </c>
      <c r="G780" s="136" t="s">
        <v>2149</v>
      </c>
      <c r="H780" s="136" t="s">
        <v>4035</v>
      </c>
      <c r="I780" s="136" t="s">
        <v>16237</v>
      </c>
      <c r="J780" s="136" t="s">
        <v>2334</v>
      </c>
      <c r="K780" s="136" t="s">
        <v>941</v>
      </c>
      <c r="L780" s="136" t="s">
        <v>4035</v>
      </c>
      <c r="M780" s="136" t="s">
        <v>2335</v>
      </c>
      <c r="N780" s="136" t="s">
        <v>2336</v>
      </c>
      <c r="O780" s="136" t="s">
        <v>18026</v>
      </c>
      <c r="P780" s="136" t="s">
        <v>18027</v>
      </c>
      <c r="Q780" s="136" t="s">
        <v>948</v>
      </c>
      <c r="R780" s="136" t="s">
        <v>948</v>
      </c>
      <c r="S780" s="136" t="s">
        <v>18028</v>
      </c>
      <c r="T780" s="136" t="s">
        <v>18029</v>
      </c>
      <c r="U780" s="136" t="s">
        <v>18030</v>
      </c>
      <c r="V780" s="136" t="s">
        <v>18031</v>
      </c>
      <c r="W780" s="136" t="s">
        <v>18032</v>
      </c>
      <c r="X780" s="136" t="s">
        <v>18033</v>
      </c>
      <c r="Y780" s="136" t="s">
        <v>18034</v>
      </c>
      <c r="Z780" s="136" t="s">
        <v>18035</v>
      </c>
      <c r="AA780" s="136" t="s">
        <v>18036</v>
      </c>
      <c r="AB780" s="136" t="s">
        <v>18037</v>
      </c>
      <c r="AC780" s="136" t="s">
        <v>8433</v>
      </c>
      <c r="AD780" s="136" t="s">
        <v>18038</v>
      </c>
      <c r="AE780" s="136" t="s">
        <v>18039</v>
      </c>
      <c r="AF780" s="136" t="s">
        <v>18040</v>
      </c>
      <c r="AG780" s="136" t="s">
        <v>2337</v>
      </c>
      <c r="AH780" s="136" t="s">
        <v>18041</v>
      </c>
      <c r="AI780" s="136" t="s">
        <v>953</v>
      </c>
      <c r="AJ780" s="136" t="s">
        <v>3376</v>
      </c>
      <c r="AK780" s="136" t="s">
        <v>948</v>
      </c>
      <c r="AL780" s="136" t="s">
        <v>941</v>
      </c>
      <c r="AM780" s="136" t="s">
        <v>18042</v>
      </c>
      <c r="AN780" s="136" t="s">
        <v>941</v>
      </c>
      <c r="AO780" s="136" t="s">
        <v>941</v>
      </c>
      <c r="AP780" s="136" t="s">
        <v>941</v>
      </c>
      <c r="AQ780" s="136" t="s">
        <v>941</v>
      </c>
      <c r="AR780" s="136" t="s">
        <v>941</v>
      </c>
      <c r="AS780" s="136" t="s">
        <v>941</v>
      </c>
      <c r="AT780" s="136" t="s">
        <v>941</v>
      </c>
      <c r="AU780" s="136" t="s">
        <v>941</v>
      </c>
      <c r="AV780" s="136" t="s">
        <v>941</v>
      </c>
      <c r="AW780" s="136" t="s">
        <v>941</v>
      </c>
      <c r="AX780" s="136" t="s">
        <v>941</v>
      </c>
      <c r="AY780" s="136" t="s">
        <v>941</v>
      </c>
      <c r="AZ780" s="136" t="s">
        <v>941</v>
      </c>
      <c r="BA780" s="136" t="s">
        <v>941</v>
      </c>
      <c r="BB780" s="136" t="s">
        <v>941</v>
      </c>
      <c r="BC780" s="136" t="s">
        <v>941</v>
      </c>
      <c r="BD780" s="136" t="s">
        <v>941</v>
      </c>
      <c r="BE780" s="136" t="s">
        <v>941</v>
      </c>
      <c r="BF780" s="136" t="s">
        <v>941</v>
      </c>
      <c r="BG780" s="136" t="s">
        <v>941</v>
      </c>
      <c r="BH780" s="136" t="s">
        <v>941</v>
      </c>
      <c r="BI780" s="136" t="s">
        <v>941</v>
      </c>
      <c r="BJ780" s="136" t="s">
        <v>941</v>
      </c>
      <c r="BK780" s="136" t="s">
        <v>1086</v>
      </c>
      <c r="BL780" s="136" t="s">
        <v>941</v>
      </c>
      <c r="BM780" s="136" t="s">
        <v>941</v>
      </c>
      <c r="BN780" s="136" t="s">
        <v>941</v>
      </c>
      <c r="BO780" s="136" t="s">
        <v>941</v>
      </c>
      <c r="BP780" s="136" t="s">
        <v>941</v>
      </c>
      <c r="BQ780" s="136" t="s">
        <v>941</v>
      </c>
      <c r="BR780" s="136" t="s">
        <v>941</v>
      </c>
      <c r="BS780" s="136" t="s">
        <v>941</v>
      </c>
      <c r="BT780" s="136" t="s">
        <v>941</v>
      </c>
      <c r="BU780" s="136" t="s">
        <v>941</v>
      </c>
      <c r="BV780" s="136" t="s">
        <v>941</v>
      </c>
      <c r="BW780" s="136" t="s">
        <v>941</v>
      </c>
      <c r="BX780" s="136" t="s">
        <v>941</v>
      </c>
      <c r="BY780" s="136" t="s">
        <v>941</v>
      </c>
      <c r="BZ780" s="136" t="s">
        <v>941</v>
      </c>
      <c r="CA780" s="136" t="s">
        <v>941</v>
      </c>
      <c r="CB780" s="136" t="s">
        <v>1086</v>
      </c>
      <c r="CC780" s="136" t="s">
        <v>948</v>
      </c>
      <c r="CD780" s="136" t="s">
        <v>941</v>
      </c>
      <c r="CE780" s="136" t="s">
        <v>948</v>
      </c>
      <c r="CF780" s="136" t="s">
        <v>941</v>
      </c>
      <c r="CG780" s="136" t="s">
        <v>948</v>
      </c>
      <c r="CH780" s="136" t="s">
        <v>948</v>
      </c>
      <c r="CI780" s="136" t="s">
        <v>941</v>
      </c>
      <c r="CJ780" s="136" t="s">
        <v>941</v>
      </c>
      <c r="CK780" s="136" t="s">
        <v>941</v>
      </c>
      <c r="CL780" s="136" t="s">
        <v>941</v>
      </c>
      <c r="CM780" s="136" t="s">
        <v>941</v>
      </c>
      <c r="CN780" s="136" t="s">
        <v>948</v>
      </c>
      <c r="CO780" s="136" t="s">
        <v>540</v>
      </c>
      <c r="CP780" s="136" t="s">
        <v>948</v>
      </c>
      <c r="CQ780" s="136" t="s">
        <v>941</v>
      </c>
      <c r="CR780" s="136" t="s">
        <v>941</v>
      </c>
      <c r="CS780" s="136" t="s">
        <v>941</v>
      </c>
      <c r="CT780" s="136" t="s">
        <v>941</v>
      </c>
      <c r="CU780" s="136" t="s">
        <v>941</v>
      </c>
      <c r="CV780" s="136" t="s">
        <v>941</v>
      </c>
      <c r="CW780" s="136" t="s">
        <v>941</v>
      </c>
      <c r="CX780" s="136" t="s">
        <v>941</v>
      </c>
      <c r="CY780" s="136" t="s">
        <v>941</v>
      </c>
      <c r="CZ780" s="136" t="s">
        <v>941</v>
      </c>
      <c r="DA780" s="136" t="s">
        <v>941</v>
      </c>
      <c r="DB780" s="136" t="s">
        <v>941</v>
      </c>
      <c r="DC780" s="136" t="s">
        <v>941</v>
      </c>
      <c r="DD780" s="136" t="s">
        <v>941</v>
      </c>
      <c r="DE780" s="136" t="s">
        <v>941</v>
      </c>
      <c r="DF780" s="136" t="s">
        <v>941</v>
      </c>
      <c r="DG780" s="136" t="s">
        <v>941</v>
      </c>
      <c r="DH780" s="136" t="s">
        <v>941</v>
      </c>
      <c r="DI780" s="136" t="s">
        <v>941</v>
      </c>
      <c r="DJ780" s="136" t="s">
        <v>1692</v>
      </c>
      <c r="DK780" s="137">
        <v>43139.477222222224</v>
      </c>
      <c r="DL780" s="136" t="s">
        <v>1692</v>
      </c>
      <c r="DM780" s="137">
        <v>43139.477407407408</v>
      </c>
      <c r="DN780" s="133">
        <v>42412.580567129633</v>
      </c>
      <c r="DO780" s="132" t="s">
        <v>1111</v>
      </c>
      <c r="DP780" s="133">
        <v>42412.580567129633</v>
      </c>
    </row>
    <row r="781" spans="1:120" ht="43.5" x14ac:dyDescent="0.35">
      <c r="A781" s="135">
        <v>785</v>
      </c>
      <c r="B781" s="136" t="s">
        <v>13815</v>
      </c>
      <c r="C781" s="135">
        <v>334</v>
      </c>
      <c r="D781" s="135" t="b">
        <v>1</v>
      </c>
      <c r="E781" s="136" t="s">
        <v>941</v>
      </c>
      <c r="F781" s="136" t="s">
        <v>10635</v>
      </c>
      <c r="G781" s="136" t="s">
        <v>1518</v>
      </c>
      <c r="H781" s="136" t="s">
        <v>2716</v>
      </c>
      <c r="I781" s="136" t="s">
        <v>15939</v>
      </c>
      <c r="J781" s="136" t="s">
        <v>2717</v>
      </c>
      <c r="K781" s="136" t="s">
        <v>941</v>
      </c>
      <c r="L781" s="136" t="s">
        <v>2716</v>
      </c>
      <c r="M781" s="136" t="s">
        <v>2718</v>
      </c>
      <c r="N781" s="136" t="s">
        <v>2719</v>
      </c>
      <c r="O781" s="136" t="s">
        <v>18043</v>
      </c>
      <c r="P781" s="136" t="s">
        <v>948</v>
      </c>
      <c r="Q781" s="136" t="s">
        <v>948</v>
      </c>
      <c r="R781" s="136" t="s">
        <v>948</v>
      </c>
      <c r="S781" s="136" t="s">
        <v>18043</v>
      </c>
      <c r="T781" s="136" t="s">
        <v>18044</v>
      </c>
      <c r="U781" s="136" t="s">
        <v>18045</v>
      </c>
      <c r="V781" s="136" t="s">
        <v>948</v>
      </c>
      <c r="W781" s="136" t="s">
        <v>948</v>
      </c>
      <c r="X781" s="136" t="s">
        <v>948</v>
      </c>
      <c r="Y781" s="136" t="s">
        <v>18046</v>
      </c>
      <c r="Z781" s="136" t="s">
        <v>18047</v>
      </c>
      <c r="AA781" s="136" t="s">
        <v>18048</v>
      </c>
      <c r="AB781" s="136" t="s">
        <v>18049</v>
      </c>
      <c r="AC781" s="136" t="s">
        <v>18050</v>
      </c>
      <c r="AD781" s="136" t="s">
        <v>18051</v>
      </c>
      <c r="AE781" s="136" t="s">
        <v>18052</v>
      </c>
      <c r="AF781" s="136" t="s">
        <v>18053</v>
      </c>
      <c r="AG781" s="136" t="s">
        <v>2720</v>
      </c>
      <c r="AH781" s="136" t="s">
        <v>18054</v>
      </c>
      <c r="AI781" s="136" t="s">
        <v>2180</v>
      </c>
      <c r="AJ781" s="136" t="s">
        <v>18055</v>
      </c>
      <c r="AK781" s="136" t="s">
        <v>948</v>
      </c>
      <c r="AL781" s="136" t="s">
        <v>941</v>
      </c>
      <c r="AM781" s="136" t="s">
        <v>18056</v>
      </c>
      <c r="AN781" s="136" t="s">
        <v>941</v>
      </c>
      <c r="AO781" s="136" t="s">
        <v>941</v>
      </c>
      <c r="AP781" s="136" t="s">
        <v>941</v>
      </c>
      <c r="AQ781" s="136" t="s">
        <v>941</v>
      </c>
      <c r="AR781" s="136" t="s">
        <v>941</v>
      </c>
      <c r="AS781" s="136" t="s">
        <v>941</v>
      </c>
      <c r="AT781" s="136" t="s">
        <v>941</v>
      </c>
      <c r="AU781" s="136" t="s">
        <v>941</v>
      </c>
      <c r="AV781" s="136" t="s">
        <v>941</v>
      </c>
      <c r="AW781" s="136" t="s">
        <v>941</v>
      </c>
      <c r="AX781" s="136" t="s">
        <v>941</v>
      </c>
      <c r="AY781" s="136" t="s">
        <v>941</v>
      </c>
      <c r="AZ781" s="136" t="s">
        <v>941</v>
      </c>
      <c r="BA781" s="136" t="s">
        <v>941</v>
      </c>
      <c r="BB781" s="136" t="s">
        <v>941</v>
      </c>
      <c r="BC781" s="136" t="s">
        <v>941</v>
      </c>
      <c r="BD781" s="136" t="s">
        <v>941</v>
      </c>
      <c r="BE781" s="136" t="s">
        <v>941</v>
      </c>
      <c r="BF781" s="136" t="s">
        <v>941</v>
      </c>
      <c r="BG781" s="136" t="s">
        <v>941</v>
      </c>
      <c r="BH781" s="136" t="s">
        <v>941</v>
      </c>
      <c r="BI781" s="136" t="s">
        <v>941</v>
      </c>
      <c r="BJ781" s="136" t="s">
        <v>941</v>
      </c>
      <c r="BK781" s="136" t="s">
        <v>941</v>
      </c>
      <c r="BL781" s="136" t="s">
        <v>941</v>
      </c>
      <c r="BM781" s="136" t="s">
        <v>941</v>
      </c>
      <c r="BN781" s="136" t="s">
        <v>941</v>
      </c>
      <c r="BO781" s="136" t="s">
        <v>941</v>
      </c>
      <c r="BP781" s="136" t="s">
        <v>941</v>
      </c>
      <c r="BQ781" s="136" t="s">
        <v>941</v>
      </c>
      <c r="BR781" s="136" t="s">
        <v>941</v>
      </c>
      <c r="BS781" s="136" t="s">
        <v>941</v>
      </c>
      <c r="BT781" s="136" t="s">
        <v>941</v>
      </c>
      <c r="BU781" s="136" t="s">
        <v>941</v>
      </c>
      <c r="BV781" s="136" t="s">
        <v>941</v>
      </c>
      <c r="BW781" s="136" t="s">
        <v>941</v>
      </c>
      <c r="BX781" s="136" t="s">
        <v>941</v>
      </c>
      <c r="BY781" s="136" t="s">
        <v>941</v>
      </c>
      <c r="BZ781" s="136" t="s">
        <v>941</v>
      </c>
      <c r="CA781" s="136" t="s">
        <v>941</v>
      </c>
      <c r="CB781" s="136" t="s">
        <v>948</v>
      </c>
      <c r="CC781" s="136" t="s">
        <v>956</v>
      </c>
      <c r="CD781" s="136" t="s">
        <v>3024</v>
      </c>
      <c r="CE781" s="136" t="s">
        <v>2731</v>
      </c>
      <c r="CF781" s="136" t="s">
        <v>3806</v>
      </c>
      <c r="CG781" s="136" t="s">
        <v>18057</v>
      </c>
      <c r="CH781" s="136" t="s">
        <v>948</v>
      </c>
      <c r="CI781" s="136" t="s">
        <v>941</v>
      </c>
      <c r="CJ781" s="136" t="s">
        <v>941</v>
      </c>
      <c r="CK781" s="136" t="s">
        <v>941</v>
      </c>
      <c r="CL781" s="136" t="s">
        <v>941</v>
      </c>
      <c r="CM781" s="136" t="s">
        <v>941</v>
      </c>
      <c r="CN781" s="136" t="s">
        <v>948</v>
      </c>
      <c r="CO781" s="136" t="s">
        <v>540</v>
      </c>
      <c r="CP781" s="136" t="s">
        <v>948</v>
      </c>
      <c r="CQ781" s="136" t="s">
        <v>941</v>
      </c>
      <c r="CR781" s="136" t="s">
        <v>941</v>
      </c>
      <c r="CS781" s="136" t="s">
        <v>941</v>
      </c>
      <c r="CT781" s="136" t="s">
        <v>941</v>
      </c>
      <c r="CU781" s="136" t="s">
        <v>941</v>
      </c>
      <c r="CV781" s="136" t="s">
        <v>941</v>
      </c>
      <c r="CW781" s="136" t="s">
        <v>941</v>
      </c>
      <c r="CX781" s="136" t="s">
        <v>941</v>
      </c>
      <c r="CY781" s="136" t="s">
        <v>941</v>
      </c>
      <c r="CZ781" s="136" t="s">
        <v>941</v>
      </c>
      <c r="DA781" s="136" t="s">
        <v>941</v>
      </c>
      <c r="DB781" s="136" t="s">
        <v>941</v>
      </c>
      <c r="DC781" s="136" t="s">
        <v>941</v>
      </c>
      <c r="DD781" s="136" t="s">
        <v>941</v>
      </c>
      <c r="DE781" s="136" t="s">
        <v>941</v>
      </c>
      <c r="DF781" s="136" t="s">
        <v>941</v>
      </c>
      <c r="DG781" s="136" t="s">
        <v>941</v>
      </c>
      <c r="DH781" s="136" t="s">
        <v>941</v>
      </c>
      <c r="DI781" s="136" t="s">
        <v>941</v>
      </c>
      <c r="DJ781" s="136" t="s">
        <v>1692</v>
      </c>
      <c r="DK781" s="137">
        <v>43139.482997685183</v>
      </c>
      <c r="DL781" s="136" t="s">
        <v>1692</v>
      </c>
      <c r="DM781" s="137">
        <v>43139.482997685183</v>
      </c>
      <c r="DN781" s="133">
        <v>42412.580578703702</v>
      </c>
      <c r="DO781" s="132" t="s">
        <v>1111</v>
      </c>
      <c r="DP781" s="133">
        <v>42412.580578703702</v>
      </c>
    </row>
    <row r="782" spans="1:120" ht="43.5" x14ac:dyDescent="0.35">
      <c r="A782" s="135">
        <v>786</v>
      </c>
      <c r="B782" s="136" t="s">
        <v>13815</v>
      </c>
      <c r="C782" s="135">
        <v>63</v>
      </c>
      <c r="D782" s="135" t="b">
        <v>1</v>
      </c>
      <c r="E782" s="136" t="s">
        <v>941</v>
      </c>
      <c r="F782" s="136" t="s">
        <v>2928</v>
      </c>
      <c r="G782" s="136" t="s">
        <v>1135</v>
      </c>
      <c r="H782" s="136" t="s">
        <v>2929</v>
      </c>
      <c r="I782" s="136" t="s">
        <v>16237</v>
      </c>
      <c r="J782" s="136" t="s">
        <v>8881</v>
      </c>
      <c r="K782" s="136" t="s">
        <v>941</v>
      </c>
      <c r="L782" s="136" t="s">
        <v>2929</v>
      </c>
      <c r="M782" s="136" t="s">
        <v>3351</v>
      </c>
      <c r="N782" s="136" t="s">
        <v>8882</v>
      </c>
      <c r="O782" s="136" t="s">
        <v>18058</v>
      </c>
      <c r="P782" s="136" t="s">
        <v>18059</v>
      </c>
      <c r="Q782" s="136" t="s">
        <v>948</v>
      </c>
      <c r="R782" s="136" t="s">
        <v>948</v>
      </c>
      <c r="S782" s="136" t="s">
        <v>18060</v>
      </c>
      <c r="T782" s="136" t="s">
        <v>18061</v>
      </c>
      <c r="U782" s="136" t="s">
        <v>18062</v>
      </c>
      <c r="V782" s="136" t="s">
        <v>948</v>
      </c>
      <c r="W782" s="136" t="s">
        <v>948</v>
      </c>
      <c r="X782" s="136" t="s">
        <v>948</v>
      </c>
      <c r="Y782" s="136" t="s">
        <v>18063</v>
      </c>
      <c r="Z782" s="136" t="s">
        <v>18064</v>
      </c>
      <c r="AA782" s="136" t="s">
        <v>948</v>
      </c>
      <c r="AB782" s="136" t="s">
        <v>18065</v>
      </c>
      <c r="AC782" s="136" t="s">
        <v>948</v>
      </c>
      <c r="AD782" s="136" t="s">
        <v>18065</v>
      </c>
      <c r="AE782" s="136" t="s">
        <v>18066</v>
      </c>
      <c r="AF782" s="136" t="s">
        <v>18067</v>
      </c>
      <c r="AG782" s="136" t="s">
        <v>1845</v>
      </c>
      <c r="AH782" s="136" t="s">
        <v>18068</v>
      </c>
      <c r="AI782" s="136" t="s">
        <v>1416</v>
      </c>
      <c r="AJ782" s="136" t="s">
        <v>1617</v>
      </c>
      <c r="AK782" s="136" t="s">
        <v>1003</v>
      </c>
      <c r="AL782" s="136" t="s">
        <v>941</v>
      </c>
      <c r="AM782" s="136" t="s">
        <v>18069</v>
      </c>
      <c r="AN782" s="136" t="s">
        <v>941</v>
      </c>
      <c r="AO782" s="136" t="s">
        <v>941</v>
      </c>
      <c r="AP782" s="136" t="s">
        <v>941</v>
      </c>
      <c r="AQ782" s="136" t="s">
        <v>941</v>
      </c>
      <c r="AR782" s="136" t="s">
        <v>941</v>
      </c>
      <c r="AS782" s="136" t="s">
        <v>941</v>
      </c>
      <c r="AT782" s="136" t="s">
        <v>941</v>
      </c>
      <c r="AU782" s="136" t="s">
        <v>941</v>
      </c>
      <c r="AV782" s="136" t="s">
        <v>941</v>
      </c>
      <c r="AW782" s="136" t="s">
        <v>941</v>
      </c>
      <c r="AX782" s="136" t="s">
        <v>941</v>
      </c>
      <c r="AY782" s="136" t="s">
        <v>941</v>
      </c>
      <c r="AZ782" s="136" t="s">
        <v>941</v>
      </c>
      <c r="BA782" s="136" t="s">
        <v>941</v>
      </c>
      <c r="BB782" s="136" t="s">
        <v>941</v>
      </c>
      <c r="BC782" s="136" t="s">
        <v>941</v>
      </c>
      <c r="BD782" s="136" t="s">
        <v>941</v>
      </c>
      <c r="BE782" s="136" t="s">
        <v>941</v>
      </c>
      <c r="BF782" s="136" t="s">
        <v>941</v>
      </c>
      <c r="BG782" s="136" t="s">
        <v>941</v>
      </c>
      <c r="BH782" s="136" t="s">
        <v>941</v>
      </c>
      <c r="BI782" s="136" t="s">
        <v>941</v>
      </c>
      <c r="BJ782" s="136" t="s">
        <v>941</v>
      </c>
      <c r="BK782" s="136" t="s">
        <v>941</v>
      </c>
      <c r="BL782" s="136" t="s">
        <v>941</v>
      </c>
      <c r="BM782" s="136" t="s">
        <v>941</v>
      </c>
      <c r="BN782" s="136" t="s">
        <v>941</v>
      </c>
      <c r="BO782" s="136" t="s">
        <v>941</v>
      </c>
      <c r="BP782" s="136" t="s">
        <v>941</v>
      </c>
      <c r="BQ782" s="136" t="s">
        <v>941</v>
      </c>
      <c r="BR782" s="136" t="s">
        <v>941</v>
      </c>
      <c r="BS782" s="136" t="s">
        <v>941</v>
      </c>
      <c r="BT782" s="136" t="s">
        <v>941</v>
      </c>
      <c r="BU782" s="136" t="s">
        <v>941</v>
      </c>
      <c r="BV782" s="136" t="s">
        <v>941</v>
      </c>
      <c r="BW782" s="136" t="s">
        <v>941</v>
      </c>
      <c r="BX782" s="136" t="s">
        <v>941</v>
      </c>
      <c r="BY782" s="136" t="s">
        <v>941</v>
      </c>
      <c r="BZ782" s="136" t="s">
        <v>941</v>
      </c>
      <c r="CA782" s="136" t="s">
        <v>941</v>
      </c>
      <c r="CB782" s="136" t="s">
        <v>948</v>
      </c>
      <c r="CC782" s="136" t="s">
        <v>948</v>
      </c>
      <c r="CD782" s="136" t="s">
        <v>941</v>
      </c>
      <c r="CE782" s="136" t="s">
        <v>948</v>
      </c>
      <c r="CF782" s="136" t="s">
        <v>941</v>
      </c>
      <c r="CG782" s="136" t="s">
        <v>948</v>
      </c>
      <c r="CH782" s="136" t="s">
        <v>1791</v>
      </c>
      <c r="CI782" s="136" t="s">
        <v>18070</v>
      </c>
      <c r="CJ782" s="136" t="s">
        <v>18071</v>
      </c>
      <c r="CK782" s="136" t="s">
        <v>18072</v>
      </c>
      <c r="CL782" s="136" t="s">
        <v>941</v>
      </c>
      <c r="CM782" s="136" t="s">
        <v>941</v>
      </c>
      <c r="CN782" s="136" t="s">
        <v>18070</v>
      </c>
      <c r="CO782" s="136" t="s">
        <v>540</v>
      </c>
      <c r="CP782" s="136" t="s">
        <v>948</v>
      </c>
      <c r="CQ782" s="136" t="s">
        <v>941</v>
      </c>
      <c r="CR782" s="136" t="s">
        <v>941</v>
      </c>
      <c r="CS782" s="136" t="s">
        <v>941</v>
      </c>
      <c r="CT782" s="136" t="s">
        <v>941</v>
      </c>
      <c r="CU782" s="136" t="s">
        <v>941</v>
      </c>
      <c r="CV782" s="136" t="s">
        <v>941</v>
      </c>
      <c r="CW782" s="136" t="s">
        <v>941</v>
      </c>
      <c r="CX782" s="136" t="s">
        <v>941</v>
      </c>
      <c r="CY782" s="136" t="s">
        <v>941</v>
      </c>
      <c r="CZ782" s="136" t="s">
        <v>941</v>
      </c>
      <c r="DA782" s="136" t="s">
        <v>941</v>
      </c>
      <c r="DB782" s="136" t="s">
        <v>941</v>
      </c>
      <c r="DC782" s="136" t="s">
        <v>941</v>
      </c>
      <c r="DD782" s="136" t="s">
        <v>941</v>
      </c>
      <c r="DE782" s="136" t="s">
        <v>941</v>
      </c>
      <c r="DF782" s="136" t="s">
        <v>941</v>
      </c>
      <c r="DG782" s="136" t="s">
        <v>941</v>
      </c>
      <c r="DH782" s="136" t="s">
        <v>941</v>
      </c>
      <c r="DI782" s="136" t="s">
        <v>941</v>
      </c>
      <c r="DJ782" s="136" t="s">
        <v>1692</v>
      </c>
      <c r="DK782" s="137">
        <v>43139.498796296299</v>
      </c>
      <c r="DL782" s="136" t="s">
        <v>1692</v>
      </c>
      <c r="DM782" s="137">
        <v>43139.498796296299</v>
      </c>
      <c r="DN782" s="133">
        <v>42412.580601851849</v>
      </c>
      <c r="DO782" s="132" t="s">
        <v>1111</v>
      </c>
      <c r="DP782" s="133">
        <v>42412.580601851849</v>
      </c>
    </row>
    <row r="783" spans="1:120" ht="72.5" x14ac:dyDescent="0.35">
      <c r="A783" s="135">
        <v>787</v>
      </c>
      <c r="B783" s="136" t="s">
        <v>13815</v>
      </c>
      <c r="C783" s="135">
        <v>169</v>
      </c>
      <c r="D783" s="135" t="b">
        <v>1</v>
      </c>
      <c r="E783" s="136" t="s">
        <v>941</v>
      </c>
      <c r="F783" s="136" t="s">
        <v>18073</v>
      </c>
      <c r="G783" s="136" t="s">
        <v>2109</v>
      </c>
      <c r="H783" s="136" t="s">
        <v>18074</v>
      </c>
      <c r="I783" s="136" t="s">
        <v>15529</v>
      </c>
      <c r="J783" s="136" t="s">
        <v>18073</v>
      </c>
      <c r="K783" s="136" t="s">
        <v>941</v>
      </c>
      <c r="L783" s="136" t="s">
        <v>18074</v>
      </c>
      <c r="M783" s="136" t="s">
        <v>18075</v>
      </c>
      <c r="N783" s="136" t="s">
        <v>18076</v>
      </c>
      <c r="O783" s="136" t="s">
        <v>18077</v>
      </c>
      <c r="P783" s="136" t="s">
        <v>18078</v>
      </c>
      <c r="Q783" s="136" t="s">
        <v>948</v>
      </c>
      <c r="R783" s="136" t="s">
        <v>948</v>
      </c>
      <c r="S783" s="136" t="s">
        <v>18079</v>
      </c>
      <c r="T783" s="136" t="s">
        <v>18080</v>
      </c>
      <c r="U783" s="136" t="s">
        <v>18081</v>
      </c>
      <c r="V783" s="136" t="s">
        <v>948</v>
      </c>
      <c r="W783" s="136" t="s">
        <v>948</v>
      </c>
      <c r="X783" s="136" t="s">
        <v>948</v>
      </c>
      <c r="Y783" s="136" t="s">
        <v>18082</v>
      </c>
      <c r="Z783" s="136" t="s">
        <v>18083</v>
      </c>
      <c r="AA783" s="136" t="s">
        <v>948</v>
      </c>
      <c r="AB783" s="136" t="s">
        <v>18084</v>
      </c>
      <c r="AC783" s="136" t="s">
        <v>948</v>
      </c>
      <c r="AD783" s="136" t="s">
        <v>18084</v>
      </c>
      <c r="AE783" s="136" t="s">
        <v>18085</v>
      </c>
      <c r="AF783" s="136" t="s">
        <v>18086</v>
      </c>
      <c r="AG783" s="136" t="s">
        <v>4059</v>
      </c>
      <c r="AH783" s="136" t="s">
        <v>18087</v>
      </c>
      <c r="AI783" s="136" t="s">
        <v>948</v>
      </c>
      <c r="AJ783" s="136" t="s">
        <v>11106</v>
      </c>
      <c r="AK783" s="136" t="s">
        <v>948</v>
      </c>
      <c r="AL783" s="136" t="s">
        <v>604</v>
      </c>
      <c r="AM783" s="136" t="s">
        <v>18088</v>
      </c>
      <c r="AN783" s="136" t="s">
        <v>941</v>
      </c>
      <c r="AO783" s="136" t="s">
        <v>941</v>
      </c>
      <c r="AP783" s="136" t="s">
        <v>941</v>
      </c>
      <c r="AQ783" s="136" t="s">
        <v>941</v>
      </c>
      <c r="AR783" s="136" t="s">
        <v>941</v>
      </c>
      <c r="AS783" s="136" t="s">
        <v>941</v>
      </c>
      <c r="AT783" s="136" t="s">
        <v>941</v>
      </c>
      <c r="AU783" s="136" t="s">
        <v>941</v>
      </c>
      <c r="AV783" s="136" t="s">
        <v>941</v>
      </c>
      <c r="AW783" s="136" t="s">
        <v>941</v>
      </c>
      <c r="AX783" s="136" t="s">
        <v>941</v>
      </c>
      <c r="AY783" s="136" t="s">
        <v>941</v>
      </c>
      <c r="AZ783" s="136" t="s">
        <v>941</v>
      </c>
      <c r="BA783" s="136" t="s">
        <v>941</v>
      </c>
      <c r="BB783" s="136" t="s">
        <v>941</v>
      </c>
      <c r="BC783" s="136" t="s">
        <v>941</v>
      </c>
      <c r="BD783" s="136" t="s">
        <v>941</v>
      </c>
      <c r="BE783" s="136" t="s">
        <v>941</v>
      </c>
      <c r="BF783" s="136" t="s">
        <v>941</v>
      </c>
      <c r="BG783" s="136" t="s">
        <v>941</v>
      </c>
      <c r="BH783" s="136" t="s">
        <v>941</v>
      </c>
      <c r="BI783" s="136" t="s">
        <v>941</v>
      </c>
      <c r="BJ783" s="136" t="s">
        <v>941</v>
      </c>
      <c r="BK783" s="136" t="s">
        <v>948</v>
      </c>
      <c r="BL783" s="136" t="s">
        <v>948</v>
      </c>
      <c r="BM783" s="136" t="s">
        <v>941</v>
      </c>
      <c r="BN783" s="136" t="s">
        <v>948</v>
      </c>
      <c r="BO783" s="136" t="s">
        <v>948</v>
      </c>
      <c r="BP783" s="136" t="s">
        <v>948</v>
      </c>
      <c r="BQ783" s="136" t="s">
        <v>948</v>
      </c>
      <c r="BR783" s="136" t="s">
        <v>941</v>
      </c>
      <c r="BS783" s="136" t="s">
        <v>948</v>
      </c>
      <c r="BT783" s="136" t="s">
        <v>941</v>
      </c>
      <c r="BU783" s="136" t="s">
        <v>948</v>
      </c>
      <c r="BV783" s="136" t="s">
        <v>941</v>
      </c>
      <c r="BW783" s="136" t="s">
        <v>948</v>
      </c>
      <c r="BX783" s="136" t="s">
        <v>941</v>
      </c>
      <c r="BY783" s="136" t="s">
        <v>948</v>
      </c>
      <c r="BZ783" s="136" t="s">
        <v>941</v>
      </c>
      <c r="CA783" s="136" t="s">
        <v>948</v>
      </c>
      <c r="CB783" s="136" t="s">
        <v>948</v>
      </c>
      <c r="CC783" s="136" t="s">
        <v>948</v>
      </c>
      <c r="CD783" s="136" t="s">
        <v>941</v>
      </c>
      <c r="CE783" s="136" t="s">
        <v>948</v>
      </c>
      <c r="CF783" s="136" t="s">
        <v>941</v>
      </c>
      <c r="CG783" s="136" t="s">
        <v>948</v>
      </c>
      <c r="CH783" s="136" t="s">
        <v>948</v>
      </c>
      <c r="CI783" s="136" t="s">
        <v>948</v>
      </c>
      <c r="CJ783" s="136" t="s">
        <v>941</v>
      </c>
      <c r="CK783" s="136" t="s">
        <v>941</v>
      </c>
      <c r="CL783" s="136" t="s">
        <v>941</v>
      </c>
      <c r="CM783" s="136" t="s">
        <v>941</v>
      </c>
      <c r="CN783" s="136" t="s">
        <v>948</v>
      </c>
      <c r="CO783" s="136" t="s">
        <v>540</v>
      </c>
      <c r="CP783" s="136" t="s">
        <v>948</v>
      </c>
      <c r="CQ783" s="136" t="s">
        <v>941</v>
      </c>
      <c r="CR783" s="136" t="s">
        <v>941</v>
      </c>
      <c r="CS783" s="136" t="s">
        <v>941</v>
      </c>
      <c r="CT783" s="136" t="s">
        <v>941</v>
      </c>
      <c r="CU783" s="136" t="s">
        <v>941</v>
      </c>
      <c r="CV783" s="136" t="s">
        <v>941</v>
      </c>
      <c r="CW783" s="136" t="s">
        <v>941</v>
      </c>
      <c r="CX783" s="136" t="s">
        <v>941</v>
      </c>
      <c r="CY783" s="136" t="s">
        <v>941</v>
      </c>
      <c r="CZ783" s="136" t="s">
        <v>941</v>
      </c>
      <c r="DA783" s="136" t="s">
        <v>941</v>
      </c>
      <c r="DB783" s="136" t="s">
        <v>941</v>
      </c>
      <c r="DC783" s="136" t="s">
        <v>941</v>
      </c>
      <c r="DD783" s="136" t="s">
        <v>941</v>
      </c>
      <c r="DE783" s="136" t="s">
        <v>941</v>
      </c>
      <c r="DF783" s="136" t="s">
        <v>941</v>
      </c>
      <c r="DG783" s="136" t="s">
        <v>941</v>
      </c>
      <c r="DH783" s="136" t="s">
        <v>941</v>
      </c>
      <c r="DI783" s="136" t="s">
        <v>941</v>
      </c>
      <c r="DJ783" s="136" t="s">
        <v>1353</v>
      </c>
      <c r="DK783" s="137">
        <v>43139.552627314813</v>
      </c>
      <c r="DL783" s="136" t="s">
        <v>1353</v>
      </c>
      <c r="DM783" s="137">
        <v>43139.552627314813</v>
      </c>
      <c r="DN783" s="133">
        <v>42412.580613425926</v>
      </c>
      <c r="DO783" s="132" t="s">
        <v>1111</v>
      </c>
      <c r="DP783" s="133">
        <v>42412.580613425926</v>
      </c>
    </row>
    <row r="784" spans="1:120" ht="43.5" x14ac:dyDescent="0.35">
      <c r="A784" s="135">
        <v>788</v>
      </c>
      <c r="B784" s="136" t="s">
        <v>13815</v>
      </c>
      <c r="C784" s="135">
        <v>234</v>
      </c>
      <c r="D784" s="135" t="b">
        <v>1</v>
      </c>
      <c r="E784" s="136" t="s">
        <v>941</v>
      </c>
      <c r="F784" s="136" t="s">
        <v>18089</v>
      </c>
      <c r="G784" s="136" t="s">
        <v>1479</v>
      </c>
      <c r="H784" s="136" t="s">
        <v>5426</v>
      </c>
      <c r="I784" s="136" t="s">
        <v>15346</v>
      </c>
      <c r="J784" s="136" t="s">
        <v>18089</v>
      </c>
      <c r="K784" s="136" t="s">
        <v>941</v>
      </c>
      <c r="L784" s="136" t="s">
        <v>5426</v>
      </c>
      <c r="M784" s="136" t="s">
        <v>1958</v>
      </c>
      <c r="N784" s="136" t="s">
        <v>18090</v>
      </c>
      <c r="O784" s="136" t="s">
        <v>18091</v>
      </c>
      <c r="P784" s="136" t="s">
        <v>18092</v>
      </c>
      <c r="Q784" s="136" t="s">
        <v>18093</v>
      </c>
      <c r="R784" s="136" t="s">
        <v>948</v>
      </c>
      <c r="S784" s="136" t="s">
        <v>18094</v>
      </c>
      <c r="T784" s="136" t="s">
        <v>18095</v>
      </c>
      <c r="U784" s="136" t="s">
        <v>18096</v>
      </c>
      <c r="V784" s="136" t="s">
        <v>18097</v>
      </c>
      <c r="W784" s="136" t="s">
        <v>5435</v>
      </c>
      <c r="X784" s="136" t="s">
        <v>18098</v>
      </c>
      <c r="Y784" s="136" t="s">
        <v>18099</v>
      </c>
      <c r="Z784" s="136" t="s">
        <v>18100</v>
      </c>
      <c r="AA784" s="136" t="s">
        <v>948</v>
      </c>
      <c r="AB784" s="136" t="s">
        <v>18101</v>
      </c>
      <c r="AC784" s="136" t="s">
        <v>948</v>
      </c>
      <c r="AD784" s="136" t="s">
        <v>18101</v>
      </c>
      <c r="AE784" s="136" t="s">
        <v>18102</v>
      </c>
      <c r="AF784" s="136" t="s">
        <v>18103</v>
      </c>
      <c r="AG784" s="136" t="s">
        <v>1960</v>
      </c>
      <c r="AH784" s="136" t="s">
        <v>18104</v>
      </c>
      <c r="AI784" s="136" t="s">
        <v>18105</v>
      </c>
      <c r="AJ784" s="136" t="s">
        <v>948</v>
      </c>
      <c r="AK784" s="136" t="s">
        <v>18106</v>
      </c>
      <c r="AL784" s="136" t="s">
        <v>941</v>
      </c>
      <c r="AM784" s="136" t="s">
        <v>18107</v>
      </c>
      <c r="AN784" s="136" t="s">
        <v>941</v>
      </c>
      <c r="AO784" s="136" t="s">
        <v>941</v>
      </c>
      <c r="AP784" s="136" t="s">
        <v>941</v>
      </c>
      <c r="AQ784" s="136" t="s">
        <v>941</v>
      </c>
      <c r="AR784" s="136" t="s">
        <v>941</v>
      </c>
      <c r="AS784" s="136" t="s">
        <v>941</v>
      </c>
      <c r="AT784" s="136" t="s">
        <v>941</v>
      </c>
      <c r="AU784" s="136" t="s">
        <v>941</v>
      </c>
      <c r="AV784" s="136" t="s">
        <v>941</v>
      </c>
      <c r="AW784" s="136" t="s">
        <v>941</v>
      </c>
      <c r="AX784" s="136" t="s">
        <v>941</v>
      </c>
      <c r="AY784" s="136" t="s">
        <v>941</v>
      </c>
      <c r="AZ784" s="136" t="s">
        <v>941</v>
      </c>
      <c r="BA784" s="136" t="s">
        <v>941</v>
      </c>
      <c r="BB784" s="136" t="s">
        <v>941</v>
      </c>
      <c r="BC784" s="136" t="s">
        <v>941</v>
      </c>
      <c r="BD784" s="136" t="s">
        <v>941</v>
      </c>
      <c r="BE784" s="136" t="s">
        <v>941</v>
      </c>
      <c r="BF784" s="136" t="s">
        <v>941</v>
      </c>
      <c r="BG784" s="136" t="s">
        <v>941</v>
      </c>
      <c r="BH784" s="136" t="s">
        <v>941</v>
      </c>
      <c r="BI784" s="136" t="s">
        <v>941</v>
      </c>
      <c r="BJ784" s="136" t="s">
        <v>941</v>
      </c>
      <c r="BK784" s="136" t="s">
        <v>18108</v>
      </c>
      <c r="BL784" s="136" t="s">
        <v>941</v>
      </c>
      <c r="BM784" s="136" t="s">
        <v>941</v>
      </c>
      <c r="BN784" s="136" t="s">
        <v>941</v>
      </c>
      <c r="BO784" s="136" t="s">
        <v>941</v>
      </c>
      <c r="BP784" s="136" t="s">
        <v>941</v>
      </c>
      <c r="BQ784" s="136" t="s">
        <v>941</v>
      </c>
      <c r="BR784" s="136" t="s">
        <v>941</v>
      </c>
      <c r="BS784" s="136" t="s">
        <v>941</v>
      </c>
      <c r="BT784" s="136" t="s">
        <v>941</v>
      </c>
      <c r="BU784" s="136" t="s">
        <v>941</v>
      </c>
      <c r="BV784" s="136" t="s">
        <v>941</v>
      </c>
      <c r="BW784" s="136" t="s">
        <v>941</v>
      </c>
      <c r="BX784" s="136" t="s">
        <v>941</v>
      </c>
      <c r="BY784" s="136" t="s">
        <v>941</v>
      </c>
      <c r="BZ784" s="136" t="s">
        <v>941</v>
      </c>
      <c r="CA784" s="136" t="s">
        <v>941</v>
      </c>
      <c r="CB784" s="136" t="s">
        <v>18108</v>
      </c>
      <c r="CC784" s="136" t="s">
        <v>948</v>
      </c>
      <c r="CD784" s="136" t="s">
        <v>941</v>
      </c>
      <c r="CE784" s="136" t="s">
        <v>948</v>
      </c>
      <c r="CF784" s="136" t="s">
        <v>941</v>
      </c>
      <c r="CG784" s="136" t="s">
        <v>948</v>
      </c>
      <c r="CH784" s="136" t="s">
        <v>948</v>
      </c>
      <c r="CI784" s="136" t="s">
        <v>941</v>
      </c>
      <c r="CJ784" s="136" t="s">
        <v>941</v>
      </c>
      <c r="CK784" s="136" t="s">
        <v>941</v>
      </c>
      <c r="CL784" s="136" t="s">
        <v>941</v>
      </c>
      <c r="CM784" s="136" t="s">
        <v>941</v>
      </c>
      <c r="CN784" s="136" t="s">
        <v>948</v>
      </c>
      <c r="CO784" s="136" t="s">
        <v>540</v>
      </c>
      <c r="CP784" s="136" t="s">
        <v>948</v>
      </c>
      <c r="CQ784" s="136" t="s">
        <v>941</v>
      </c>
      <c r="CR784" s="136" t="s">
        <v>941</v>
      </c>
      <c r="CS784" s="136" t="s">
        <v>941</v>
      </c>
      <c r="CT784" s="136" t="s">
        <v>941</v>
      </c>
      <c r="CU784" s="136" t="s">
        <v>941</v>
      </c>
      <c r="CV784" s="136" t="s">
        <v>941</v>
      </c>
      <c r="CW784" s="136" t="s">
        <v>941</v>
      </c>
      <c r="CX784" s="136" t="s">
        <v>941</v>
      </c>
      <c r="CY784" s="136" t="s">
        <v>941</v>
      </c>
      <c r="CZ784" s="136" t="s">
        <v>941</v>
      </c>
      <c r="DA784" s="136" t="s">
        <v>941</v>
      </c>
      <c r="DB784" s="136" t="s">
        <v>941</v>
      </c>
      <c r="DC784" s="136" t="s">
        <v>941</v>
      </c>
      <c r="DD784" s="136" t="s">
        <v>941</v>
      </c>
      <c r="DE784" s="136" t="s">
        <v>941</v>
      </c>
      <c r="DF784" s="136" t="s">
        <v>941</v>
      </c>
      <c r="DG784" s="136" t="s">
        <v>941</v>
      </c>
      <c r="DH784" s="136" t="s">
        <v>941</v>
      </c>
      <c r="DI784" s="136" t="s">
        <v>941</v>
      </c>
      <c r="DJ784" s="136" t="s">
        <v>1692</v>
      </c>
      <c r="DK784" s="137">
        <v>43139.576435185183</v>
      </c>
      <c r="DL784" s="136" t="s">
        <v>1692</v>
      </c>
      <c r="DM784" s="137">
        <v>43139.576435185183</v>
      </c>
      <c r="DN784" s="133">
        <v>42412.580625000002</v>
      </c>
      <c r="DO784" s="132" t="s">
        <v>1111</v>
      </c>
      <c r="DP784" s="133">
        <v>42412.580625000002</v>
      </c>
    </row>
    <row r="785" spans="1:120" ht="87" x14ac:dyDescent="0.35">
      <c r="A785" s="135">
        <v>789</v>
      </c>
      <c r="B785" s="136" t="s">
        <v>13815</v>
      </c>
      <c r="C785" s="135">
        <v>414</v>
      </c>
      <c r="D785" s="135" t="b">
        <v>1</v>
      </c>
      <c r="E785" s="136" t="s">
        <v>941</v>
      </c>
      <c r="F785" s="136" t="s">
        <v>18109</v>
      </c>
      <c r="G785" s="136" t="s">
        <v>18110</v>
      </c>
      <c r="H785" s="136" t="s">
        <v>3126</v>
      </c>
      <c r="I785" s="136" t="s">
        <v>14675</v>
      </c>
      <c r="J785" s="136" t="s">
        <v>18111</v>
      </c>
      <c r="K785" s="136" t="s">
        <v>941</v>
      </c>
      <c r="L785" s="136" t="s">
        <v>3126</v>
      </c>
      <c r="M785" s="136" t="s">
        <v>941</v>
      </c>
      <c r="N785" s="136" t="s">
        <v>18112</v>
      </c>
      <c r="O785" s="136" t="s">
        <v>18113</v>
      </c>
      <c r="P785" s="136" t="s">
        <v>6507</v>
      </c>
      <c r="Q785" s="136" t="s">
        <v>6508</v>
      </c>
      <c r="R785" s="136" t="s">
        <v>948</v>
      </c>
      <c r="S785" s="136" t="s">
        <v>18114</v>
      </c>
      <c r="T785" s="136" t="s">
        <v>18115</v>
      </c>
      <c r="U785" s="136" t="s">
        <v>18116</v>
      </c>
      <c r="V785" s="136" t="s">
        <v>948</v>
      </c>
      <c r="W785" s="136" t="s">
        <v>948</v>
      </c>
      <c r="X785" s="136" t="s">
        <v>948</v>
      </c>
      <c r="Y785" s="136" t="s">
        <v>18117</v>
      </c>
      <c r="Z785" s="136" t="s">
        <v>18118</v>
      </c>
      <c r="AA785" s="136" t="s">
        <v>18119</v>
      </c>
      <c r="AB785" s="136" t="s">
        <v>18120</v>
      </c>
      <c r="AC785" s="136" t="s">
        <v>4023</v>
      </c>
      <c r="AD785" s="136" t="s">
        <v>18121</v>
      </c>
      <c r="AE785" s="136" t="s">
        <v>18122</v>
      </c>
      <c r="AF785" s="136" t="s">
        <v>18123</v>
      </c>
      <c r="AG785" s="136" t="s">
        <v>1091</v>
      </c>
      <c r="AH785" s="136" t="s">
        <v>18124</v>
      </c>
      <c r="AI785" s="136" t="s">
        <v>18125</v>
      </c>
      <c r="AJ785" s="136" t="s">
        <v>3070</v>
      </c>
      <c r="AK785" s="136" t="s">
        <v>948</v>
      </c>
      <c r="AL785" s="136" t="s">
        <v>941</v>
      </c>
      <c r="AM785" s="136" t="s">
        <v>18126</v>
      </c>
      <c r="AN785" s="136" t="s">
        <v>941</v>
      </c>
      <c r="AO785" s="136" t="s">
        <v>941</v>
      </c>
      <c r="AP785" s="136" t="s">
        <v>941</v>
      </c>
      <c r="AQ785" s="136" t="s">
        <v>941</v>
      </c>
      <c r="AR785" s="136" t="s">
        <v>941</v>
      </c>
      <c r="AS785" s="136" t="s">
        <v>941</v>
      </c>
      <c r="AT785" s="136" t="s">
        <v>941</v>
      </c>
      <c r="AU785" s="136" t="s">
        <v>941</v>
      </c>
      <c r="AV785" s="136" t="s">
        <v>941</v>
      </c>
      <c r="AW785" s="136" t="s">
        <v>941</v>
      </c>
      <c r="AX785" s="136" t="s">
        <v>941</v>
      </c>
      <c r="AY785" s="136" t="s">
        <v>941</v>
      </c>
      <c r="AZ785" s="136" t="s">
        <v>941</v>
      </c>
      <c r="BA785" s="136" t="s">
        <v>941</v>
      </c>
      <c r="BB785" s="136" t="s">
        <v>941</v>
      </c>
      <c r="BC785" s="136" t="s">
        <v>941</v>
      </c>
      <c r="BD785" s="136" t="s">
        <v>941</v>
      </c>
      <c r="BE785" s="136" t="s">
        <v>941</v>
      </c>
      <c r="BF785" s="136" t="s">
        <v>941</v>
      </c>
      <c r="BG785" s="136" t="s">
        <v>941</v>
      </c>
      <c r="BH785" s="136" t="s">
        <v>941</v>
      </c>
      <c r="BI785" s="136" t="s">
        <v>941</v>
      </c>
      <c r="BJ785" s="136" t="s">
        <v>941</v>
      </c>
      <c r="BK785" s="136" t="s">
        <v>941</v>
      </c>
      <c r="BL785" s="136" t="s">
        <v>941</v>
      </c>
      <c r="BM785" s="136" t="s">
        <v>941</v>
      </c>
      <c r="BN785" s="136" t="s">
        <v>941</v>
      </c>
      <c r="BO785" s="136" t="s">
        <v>941</v>
      </c>
      <c r="BP785" s="136" t="s">
        <v>941</v>
      </c>
      <c r="BQ785" s="136" t="s">
        <v>941</v>
      </c>
      <c r="BR785" s="136" t="s">
        <v>941</v>
      </c>
      <c r="BS785" s="136" t="s">
        <v>941</v>
      </c>
      <c r="BT785" s="136" t="s">
        <v>941</v>
      </c>
      <c r="BU785" s="136" t="s">
        <v>941</v>
      </c>
      <c r="BV785" s="136" t="s">
        <v>941</v>
      </c>
      <c r="BW785" s="136" t="s">
        <v>941</v>
      </c>
      <c r="BX785" s="136" t="s">
        <v>941</v>
      </c>
      <c r="BY785" s="136" t="s">
        <v>941</v>
      </c>
      <c r="BZ785" s="136" t="s">
        <v>941</v>
      </c>
      <c r="CA785" s="136" t="s">
        <v>941</v>
      </c>
      <c r="CB785" s="136" t="s">
        <v>948</v>
      </c>
      <c r="CC785" s="136" t="s">
        <v>948</v>
      </c>
      <c r="CD785" s="136" t="s">
        <v>941</v>
      </c>
      <c r="CE785" s="136" t="s">
        <v>948</v>
      </c>
      <c r="CF785" s="136" t="s">
        <v>941</v>
      </c>
      <c r="CG785" s="136" t="s">
        <v>948</v>
      </c>
      <c r="CH785" s="136" t="s">
        <v>1227</v>
      </c>
      <c r="CI785" s="136" t="s">
        <v>18127</v>
      </c>
      <c r="CJ785" s="136" t="s">
        <v>948</v>
      </c>
      <c r="CK785" s="136" t="s">
        <v>941</v>
      </c>
      <c r="CL785" s="136" t="s">
        <v>941</v>
      </c>
      <c r="CM785" s="136" t="s">
        <v>18127</v>
      </c>
      <c r="CN785" s="136" t="s">
        <v>18127</v>
      </c>
      <c r="CO785" s="136" t="s">
        <v>18128</v>
      </c>
      <c r="CP785" s="136" t="s">
        <v>948</v>
      </c>
      <c r="CQ785" s="136" t="s">
        <v>941</v>
      </c>
      <c r="CR785" s="136" t="s">
        <v>941</v>
      </c>
      <c r="CS785" s="136" t="s">
        <v>941</v>
      </c>
      <c r="CT785" s="136" t="s">
        <v>941</v>
      </c>
      <c r="CU785" s="136" t="s">
        <v>941</v>
      </c>
      <c r="CV785" s="136" t="s">
        <v>941</v>
      </c>
      <c r="CW785" s="136" t="s">
        <v>941</v>
      </c>
      <c r="CX785" s="136" t="s">
        <v>941</v>
      </c>
      <c r="CY785" s="136" t="s">
        <v>941</v>
      </c>
      <c r="CZ785" s="136" t="s">
        <v>941</v>
      </c>
      <c r="DA785" s="136" t="s">
        <v>941</v>
      </c>
      <c r="DB785" s="136" t="s">
        <v>941</v>
      </c>
      <c r="DC785" s="136" t="s">
        <v>941</v>
      </c>
      <c r="DD785" s="136" t="s">
        <v>941</v>
      </c>
      <c r="DE785" s="136" t="s">
        <v>941</v>
      </c>
      <c r="DF785" s="136" t="s">
        <v>941</v>
      </c>
      <c r="DG785" s="136" t="s">
        <v>941</v>
      </c>
      <c r="DH785" s="136" t="s">
        <v>941</v>
      </c>
      <c r="DI785" s="136" t="s">
        <v>941</v>
      </c>
      <c r="DJ785" s="136" t="s">
        <v>1353</v>
      </c>
      <c r="DK785" s="137">
        <v>43139.57775462963</v>
      </c>
      <c r="DL785" s="136" t="s">
        <v>1353</v>
      </c>
      <c r="DM785" s="137">
        <v>43139.57775462963</v>
      </c>
      <c r="DN785" s="133">
        <v>42412.580648148149</v>
      </c>
      <c r="DO785" s="132" t="s">
        <v>1111</v>
      </c>
      <c r="DP785" s="133">
        <v>42412.580648148149</v>
      </c>
    </row>
    <row r="786" spans="1:120" ht="58" x14ac:dyDescent="0.35">
      <c r="A786" s="135">
        <v>790</v>
      </c>
      <c r="B786" s="136" t="s">
        <v>13815</v>
      </c>
      <c r="C786" s="135">
        <v>272</v>
      </c>
      <c r="D786" s="135" t="b">
        <v>1</v>
      </c>
      <c r="E786" s="136" t="s">
        <v>941</v>
      </c>
      <c r="F786" s="136" t="s">
        <v>7477</v>
      </c>
      <c r="G786" s="136" t="s">
        <v>989</v>
      </c>
      <c r="H786" s="136" t="s">
        <v>2423</v>
      </c>
      <c r="I786" s="136" t="s">
        <v>14675</v>
      </c>
      <c r="J786" s="136" t="s">
        <v>18129</v>
      </c>
      <c r="K786" s="136" t="s">
        <v>941</v>
      </c>
      <c r="L786" s="136" t="s">
        <v>2424</v>
      </c>
      <c r="M786" s="136" t="s">
        <v>2425</v>
      </c>
      <c r="N786" s="136" t="s">
        <v>2426</v>
      </c>
      <c r="O786" s="136" t="s">
        <v>18130</v>
      </c>
      <c r="P786" s="136" t="s">
        <v>18131</v>
      </c>
      <c r="Q786" s="136" t="s">
        <v>18132</v>
      </c>
      <c r="R786" s="136" t="s">
        <v>7482</v>
      </c>
      <c r="S786" s="136" t="s">
        <v>18133</v>
      </c>
      <c r="T786" s="136" t="s">
        <v>18134</v>
      </c>
      <c r="U786" s="136" t="s">
        <v>18135</v>
      </c>
      <c r="V786" s="136" t="s">
        <v>18136</v>
      </c>
      <c r="W786" s="136" t="s">
        <v>18137</v>
      </c>
      <c r="X786" s="136" t="s">
        <v>18138</v>
      </c>
      <c r="Y786" s="136" t="s">
        <v>18139</v>
      </c>
      <c r="Z786" s="136" t="s">
        <v>18140</v>
      </c>
      <c r="AA786" s="136" t="s">
        <v>18141</v>
      </c>
      <c r="AB786" s="136" t="s">
        <v>18142</v>
      </c>
      <c r="AC786" s="136" t="s">
        <v>18143</v>
      </c>
      <c r="AD786" s="136" t="s">
        <v>18144</v>
      </c>
      <c r="AE786" s="136" t="s">
        <v>18145</v>
      </c>
      <c r="AF786" s="136" t="s">
        <v>18146</v>
      </c>
      <c r="AG786" s="136" t="s">
        <v>2427</v>
      </c>
      <c r="AH786" s="136" t="s">
        <v>18147</v>
      </c>
      <c r="AI786" s="136" t="s">
        <v>18148</v>
      </c>
      <c r="AJ786" s="136" t="s">
        <v>988</v>
      </c>
      <c r="AK786" s="136" t="s">
        <v>18149</v>
      </c>
      <c r="AL786" s="136" t="s">
        <v>941</v>
      </c>
      <c r="AM786" s="136" t="s">
        <v>18150</v>
      </c>
      <c r="AN786" s="136" t="s">
        <v>941</v>
      </c>
      <c r="AO786" s="136" t="s">
        <v>941</v>
      </c>
      <c r="AP786" s="136" t="s">
        <v>941</v>
      </c>
      <c r="AQ786" s="136" t="s">
        <v>941</v>
      </c>
      <c r="AR786" s="136" t="s">
        <v>941</v>
      </c>
      <c r="AS786" s="136" t="s">
        <v>941</v>
      </c>
      <c r="AT786" s="136" t="s">
        <v>941</v>
      </c>
      <c r="AU786" s="136" t="s">
        <v>941</v>
      </c>
      <c r="AV786" s="136" t="s">
        <v>941</v>
      </c>
      <c r="AW786" s="136" t="s">
        <v>941</v>
      </c>
      <c r="AX786" s="136" t="s">
        <v>941</v>
      </c>
      <c r="AY786" s="136" t="s">
        <v>941</v>
      </c>
      <c r="AZ786" s="136" t="s">
        <v>941</v>
      </c>
      <c r="BA786" s="136" t="s">
        <v>941</v>
      </c>
      <c r="BB786" s="136" t="s">
        <v>941</v>
      </c>
      <c r="BC786" s="136" t="s">
        <v>941</v>
      </c>
      <c r="BD786" s="136" t="s">
        <v>941</v>
      </c>
      <c r="BE786" s="136" t="s">
        <v>941</v>
      </c>
      <c r="BF786" s="136" t="s">
        <v>941</v>
      </c>
      <c r="BG786" s="136" t="s">
        <v>941</v>
      </c>
      <c r="BH786" s="136" t="s">
        <v>941</v>
      </c>
      <c r="BI786" s="136" t="s">
        <v>941</v>
      </c>
      <c r="BJ786" s="136" t="s">
        <v>941</v>
      </c>
      <c r="BK786" s="136" t="s">
        <v>1406</v>
      </c>
      <c r="BL786" s="136" t="s">
        <v>941</v>
      </c>
      <c r="BM786" s="136" t="s">
        <v>941</v>
      </c>
      <c r="BN786" s="136" t="s">
        <v>941</v>
      </c>
      <c r="BO786" s="136" t="s">
        <v>1021</v>
      </c>
      <c r="BP786" s="136" t="s">
        <v>941</v>
      </c>
      <c r="BQ786" s="136" t="s">
        <v>941</v>
      </c>
      <c r="BR786" s="136" t="s">
        <v>941</v>
      </c>
      <c r="BS786" s="136" t="s">
        <v>941</v>
      </c>
      <c r="BT786" s="136" t="s">
        <v>941</v>
      </c>
      <c r="BU786" s="136" t="s">
        <v>941</v>
      </c>
      <c r="BV786" s="136" t="s">
        <v>941</v>
      </c>
      <c r="BW786" s="136" t="s">
        <v>941</v>
      </c>
      <c r="BX786" s="136" t="s">
        <v>941</v>
      </c>
      <c r="BY786" s="136" t="s">
        <v>941</v>
      </c>
      <c r="BZ786" s="136" t="s">
        <v>941</v>
      </c>
      <c r="CA786" s="136" t="s">
        <v>941</v>
      </c>
      <c r="CB786" s="136" t="s">
        <v>1591</v>
      </c>
      <c r="CC786" s="136" t="s">
        <v>948</v>
      </c>
      <c r="CD786" s="136" t="s">
        <v>941</v>
      </c>
      <c r="CE786" s="136" t="s">
        <v>2731</v>
      </c>
      <c r="CF786" s="136" t="s">
        <v>18151</v>
      </c>
      <c r="CG786" s="136" t="s">
        <v>18151</v>
      </c>
      <c r="CH786" s="136" t="s">
        <v>948</v>
      </c>
      <c r="CI786" s="136" t="s">
        <v>941</v>
      </c>
      <c r="CJ786" s="136" t="s">
        <v>941</v>
      </c>
      <c r="CK786" s="136" t="s">
        <v>941</v>
      </c>
      <c r="CL786" s="136" t="s">
        <v>941</v>
      </c>
      <c r="CM786" s="136" t="s">
        <v>941</v>
      </c>
      <c r="CN786" s="136" t="s">
        <v>948</v>
      </c>
      <c r="CO786" s="136" t="s">
        <v>540</v>
      </c>
      <c r="CP786" s="136" t="s">
        <v>948</v>
      </c>
      <c r="CQ786" s="136" t="s">
        <v>941</v>
      </c>
      <c r="CR786" s="136" t="s">
        <v>941</v>
      </c>
      <c r="CS786" s="136" t="s">
        <v>941</v>
      </c>
      <c r="CT786" s="136" t="s">
        <v>941</v>
      </c>
      <c r="CU786" s="136" t="s">
        <v>941</v>
      </c>
      <c r="CV786" s="136" t="s">
        <v>941</v>
      </c>
      <c r="CW786" s="136" t="s">
        <v>941</v>
      </c>
      <c r="CX786" s="136" t="s">
        <v>941</v>
      </c>
      <c r="CY786" s="136" t="s">
        <v>941</v>
      </c>
      <c r="CZ786" s="136" t="s">
        <v>941</v>
      </c>
      <c r="DA786" s="136" t="s">
        <v>941</v>
      </c>
      <c r="DB786" s="136" t="s">
        <v>941</v>
      </c>
      <c r="DC786" s="136" t="s">
        <v>941</v>
      </c>
      <c r="DD786" s="136" t="s">
        <v>941</v>
      </c>
      <c r="DE786" s="136" t="s">
        <v>941</v>
      </c>
      <c r="DF786" s="136" t="s">
        <v>941</v>
      </c>
      <c r="DG786" s="136" t="s">
        <v>941</v>
      </c>
      <c r="DH786" s="136" t="s">
        <v>941</v>
      </c>
      <c r="DI786" s="136" t="s">
        <v>941</v>
      </c>
      <c r="DJ786" s="136" t="s">
        <v>1353</v>
      </c>
      <c r="DK786" s="137">
        <v>43139.61310185185</v>
      </c>
      <c r="DL786" s="136" t="s">
        <v>1353</v>
      </c>
      <c r="DM786" s="137">
        <v>43139.61310185185</v>
      </c>
      <c r="DN786" s="133">
        <v>42412.580671296295</v>
      </c>
      <c r="DO786" s="132" t="s">
        <v>1111</v>
      </c>
      <c r="DP786" s="133">
        <v>42412.580671296295</v>
      </c>
    </row>
    <row r="787" spans="1:120" ht="58" x14ac:dyDescent="0.35">
      <c r="A787" s="135">
        <v>791</v>
      </c>
      <c r="B787" s="136" t="s">
        <v>13815</v>
      </c>
      <c r="C787" s="135">
        <v>248</v>
      </c>
      <c r="D787" s="135" t="b">
        <v>1</v>
      </c>
      <c r="E787" s="136" t="s">
        <v>941</v>
      </c>
      <c r="F787" s="136" t="s">
        <v>1372</v>
      </c>
      <c r="G787" s="136" t="s">
        <v>3410</v>
      </c>
      <c r="H787" s="136" t="s">
        <v>1373</v>
      </c>
      <c r="I787" s="136" t="s">
        <v>16237</v>
      </c>
      <c r="J787" s="136" t="s">
        <v>1372</v>
      </c>
      <c r="K787" s="136" t="s">
        <v>941</v>
      </c>
      <c r="L787" s="136" t="s">
        <v>1373</v>
      </c>
      <c r="M787" s="136" t="s">
        <v>1374</v>
      </c>
      <c r="N787" s="136" t="s">
        <v>1375</v>
      </c>
      <c r="O787" s="136" t="s">
        <v>18152</v>
      </c>
      <c r="P787" s="136" t="s">
        <v>18153</v>
      </c>
      <c r="Q787" s="136" t="s">
        <v>18154</v>
      </c>
      <c r="R787" s="136" t="s">
        <v>948</v>
      </c>
      <c r="S787" s="136" t="s">
        <v>18155</v>
      </c>
      <c r="T787" s="136" t="s">
        <v>18156</v>
      </c>
      <c r="U787" s="136" t="s">
        <v>18157</v>
      </c>
      <c r="V787" s="136" t="s">
        <v>18158</v>
      </c>
      <c r="W787" s="136" t="s">
        <v>1376</v>
      </c>
      <c r="X787" s="136" t="s">
        <v>18159</v>
      </c>
      <c r="Y787" s="136" t="s">
        <v>18160</v>
      </c>
      <c r="Z787" s="136" t="s">
        <v>18161</v>
      </c>
      <c r="AA787" s="136" t="s">
        <v>18162</v>
      </c>
      <c r="AB787" s="136" t="s">
        <v>18163</v>
      </c>
      <c r="AC787" s="136" t="s">
        <v>18164</v>
      </c>
      <c r="AD787" s="136" t="s">
        <v>18165</v>
      </c>
      <c r="AE787" s="136" t="s">
        <v>18166</v>
      </c>
      <c r="AF787" s="136" t="s">
        <v>18167</v>
      </c>
      <c r="AG787" s="136" t="s">
        <v>1377</v>
      </c>
      <c r="AH787" s="136" t="s">
        <v>18168</v>
      </c>
      <c r="AI787" s="136" t="s">
        <v>18169</v>
      </c>
      <c r="AJ787" s="136" t="s">
        <v>18170</v>
      </c>
      <c r="AK787" s="136" t="s">
        <v>948</v>
      </c>
      <c r="AL787" s="136" t="s">
        <v>941</v>
      </c>
      <c r="AM787" s="136" t="s">
        <v>18171</v>
      </c>
      <c r="AN787" s="136" t="s">
        <v>941</v>
      </c>
      <c r="AO787" s="136" t="s">
        <v>941</v>
      </c>
      <c r="AP787" s="136" t="s">
        <v>941</v>
      </c>
      <c r="AQ787" s="136" t="s">
        <v>941</v>
      </c>
      <c r="AR787" s="136" t="s">
        <v>941</v>
      </c>
      <c r="AS787" s="136" t="s">
        <v>941</v>
      </c>
      <c r="AT787" s="136" t="s">
        <v>941</v>
      </c>
      <c r="AU787" s="136" t="s">
        <v>941</v>
      </c>
      <c r="AV787" s="136" t="s">
        <v>941</v>
      </c>
      <c r="AW787" s="136" t="s">
        <v>941</v>
      </c>
      <c r="AX787" s="136" t="s">
        <v>941</v>
      </c>
      <c r="AY787" s="136" t="s">
        <v>941</v>
      </c>
      <c r="AZ787" s="136" t="s">
        <v>941</v>
      </c>
      <c r="BA787" s="136" t="s">
        <v>941</v>
      </c>
      <c r="BB787" s="136" t="s">
        <v>941</v>
      </c>
      <c r="BC787" s="136" t="s">
        <v>941</v>
      </c>
      <c r="BD787" s="136" t="s">
        <v>941</v>
      </c>
      <c r="BE787" s="136" t="s">
        <v>941</v>
      </c>
      <c r="BF787" s="136" t="s">
        <v>941</v>
      </c>
      <c r="BG787" s="136" t="s">
        <v>941</v>
      </c>
      <c r="BH787" s="136" t="s">
        <v>941</v>
      </c>
      <c r="BI787" s="136" t="s">
        <v>941</v>
      </c>
      <c r="BJ787" s="136" t="s">
        <v>941</v>
      </c>
      <c r="BK787" s="136" t="s">
        <v>1055</v>
      </c>
      <c r="BL787" s="136" t="s">
        <v>941</v>
      </c>
      <c r="BM787" s="136" t="s">
        <v>941</v>
      </c>
      <c r="BN787" s="136" t="s">
        <v>941</v>
      </c>
      <c r="BO787" s="136" t="s">
        <v>941</v>
      </c>
      <c r="BP787" s="136" t="s">
        <v>941</v>
      </c>
      <c r="BQ787" s="136" t="s">
        <v>941</v>
      </c>
      <c r="BR787" s="136" t="s">
        <v>941</v>
      </c>
      <c r="BS787" s="136" t="s">
        <v>941</v>
      </c>
      <c r="BT787" s="136" t="s">
        <v>941</v>
      </c>
      <c r="BU787" s="136" t="s">
        <v>941</v>
      </c>
      <c r="BV787" s="136" t="s">
        <v>941</v>
      </c>
      <c r="BW787" s="136" t="s">
        <v>941</v>
      </c>
      <c r="BX787" s="136" t="s">
        <v>941</v>
      </c>
      <c r="BY787" s="136" t="s">
        <v>941</v>
      </c>
      <c r="BZ787" s="136" t="s">
        <v>941</v>
      </c>
      <c r="CA787" s="136" t="s">
        <v>941</v>
      </c>
      <c r="CB787" s="136" t="s">
        <v>1055</v>
      </c>
      <c r="CC787" s="136" t="s">
        <v>948</v>
      </c>
      <c r="CD787" s="136" t="s">
        <v>941</v>
      </c>
      <c r="CE787" s="136" t="s">
        <v>948</v>
      </c>
      <c r="CF787" s="136" t="s">
        <v>941</v>
      </c>
      <c r="CG787" s="136" t="s">
        <v>948</v>
      </c>
      <c r="CH787" s="136" t="s">
        <v>2245</v>
      </c>
      <c r="CI787" s="136" t="s">
        <v>18172</v>
      </c>
      <c r="CJ787" s="136" t="s">
        <v>18172</v>
      </c>
      <c r="CK787" s="136" t="s">
        <v>941</v>
      </c>
      <c r="CL787" s="136" t="s">
        <v>941</v>
      </c>
      <c r="CM787" s="136" t="s">
        <v>941</v>
      </c>
      <c r="CN787" s="136" t="s">
        <v>18172</v>
      </c>
      <c r="CO787" s="136" t="s">
        <v>18173</v>
      </c>
      <c r="CP787" s="136" t="s">
        <v>948</v>
      </c>
      <c r="CQ787" s="136" t="s">
        <v>941</v>
      </c>
      <c r="CR787" s="136" t="s">
        <v>941</v>
      </c>
      <c r="CS787" s="136" t="s">
        <v>941</v>
      </c>
      <c r="CT787" s="136" t="s">
        <v>941</v>
      </c>
      <c r="CU787" s="136" t="s">
        <v>941</v>
      </c>
      <c r="CV787" s="136" t="s">
        <v>941</v>
      </c>
      <c r="CW787" s="136" t="s">
        <v>941</v>
      </c>
      <c r="CX787" s="136" t="s">
        <v>941</v>
      </c>
      <c r="CY787" s="136" t="s">
        <v>941</v>
      </c>
      <c r="CZ787" s="136" t="s">
        <v>941</v>
      </c>
      <c r="DA787" s="136" t="s">
        <v>941</v>
      </c>
      <c r="DB787" s="136" t="s">
        <v>941</v>
      </c>
      <c r="DC787" s="136" t="s">
        <v>941</v>
      </c>
      <c r="DD787" s="136" t="s">
        <v>941</v>
      </c>
      <c r="DE787" s="136" t="s">
        <v>941</v>
      </c>
      <c r="DF787" s="136" t="s">
        <v>941</v>
      </c>
      <c r="DG787" s="136" t="s">
        <v>941</v>
      </c>
      <c r="DH787" s="136" t="s">
        <v>941</v>
      </c>
      <c r="DI787" s="136" t="s">
        <v>941</v>
      </c>
      <c r="DJ787" s="136" t="s">
        <v>1353</v>
      </c>
      <c r="DK787" s="137">
        <v>43139.661145833335</v>
      </c>
      <c r="DL787" s="136" t="s">
        <v>1353</v>
      </c>
      <c r="DM787" s="137">
        <v>43139.661145833335</v>
      </c>
      <c r="DN787" s="133">
        <v>42412.580694444441</v>
      </c>
      <c r="DO787" s="132" t="s">
        <v>1111</v>
      </c>
      <c r="DP787" s="133">
        <v>42412.580694444441</v>
      </c>
    </row>
    <row r="788" spans="1:120" ht="43.5" x14ac:dyDescent="0.35">
      <c r="A788" s="135">
        <v>792</v>
      </c>
      <c r="B788" s="136" t="s">
        <v>13815</v>
      </c>
      <c r="C788" s="135">
        <v>388</v>
      </c>
      <c r="D788" s="135" t="b">
        <v>1</v>
      </c>
      <c r="E788" s="136" t="s">
        <v>941</v>
      </c>
      <c r="F788" s="136" t="s">
        <v>11237</v>
      </c>
      <c r="G788" s="136" t="s">
        <v>1010</v>
      </c>
      <c r="H788" s="136" t="s">
        <v>3035</v>
      </c>
      <c r="I788" s="136" t="s">
        <v>15939</v>
      </c>
      <c r="J788" s="136" t="s">
        <v>11237</v>
      </c>
      <c r="K788" s="136" t="s">
        <v>941</v>
      </c>
      <c r="L788" s="136" t="s">
        <v>3035</v>
      </c>
      <c r="M788" s="136" t="s">
        <v>3036</v>
      </c>
      <c r="N788" s="136" t="s">
        <v>3037</v>
      </c>
      <c r="O788" s="136" t="s">
        <v>948</v>
      </c>
      <c r="P788" s="136" t="s">
        <v>948</v>
      </c>
      <c r="Q788" s="136" t="s">
        <v>948</v>
      </c>
      <c r="R788" s="136" t="s">
        <v>18174</v>
      </c>
      <c r="S788" s="136" t="s">
        <v>18174</v>
      </c>
      <c r="T788" s="136" t="s">
        <v>18175</v>
      </c>
      <c r="U788" s="136" t="s">
        <v>18176</v>
      </c>
      <c r="V788" s="136" t="s">
        <v>3038</v>
      </c>
      <c r="W788" s="136" t="s">
        <v>3039</v>
      </c>
      <c r="X788" s="136" t="s">
        <v>3040</v>
      </c>
      <c r="Y788" s="136" t="s">
        <v>16352</v>
      </c>
      <c r="Z788" s="136" t="s">
        <v>18177</v>
      </c>
      <c r="AA788" s="136" t="s">
        <v>18178</v>
      </c>
      <c r="AB788" s="136" t="s">
        <v>18179</v>
      </c>
      <c r="AC788" s="136" t="s">
        <v>10953</v>
      </c>
      <c r="AD788" s="136" t="s">
        <v>18180</v>
      </c>
      <c r="AE788" s="136" t="s">
        <v>18181</v>
      </c>
      <c r="AF788" s="136" t="s">
        <v>18182</v>
      </c>
      <c r="AG788" s="136" t="s">
        <v>1084</v>
      </c>
      <c r="AH788" s="136" t="s">
        <v>18183</v>
      </c>
      <c r="AI788" s="136" t="s">
        <v>948</v>
      </c>
      <c r="AJ788" s="136" t="s">
        <v>948</v>
      </c>
      <c r="AK788" s="136" t="s">
        <v>948</v>
      </c>
      <c r="AL788" s="136" t="s">
        <v>941</v>
      </c>
      <c r="AM788" s="136" t="s">
        <v>18183</v>
      </c>
      <c r="AN788" s="136" t="s">
        <v>941</v>
      </c>
      <c r="AO788" s="136" t="s">
        <v>941</v>
      </c>
      <c r="AP788" s="136" t="s">
        <v>941</v>
      </c>
      <c r="AQ788" s="136" t="s">
        <v>941</v>
      </c>
      <c r="AR788" s="136" t="s">
        <v>941</v>
      </c>
      <c r="AS788" s="136" t="s">
        <v>941</v>
      </c>
      <c r="AT788" s="136" t="s">
        <v>941</v>
      </c>
      <c r="AU788" s="136" t="s">
        <v>941</v>
      </c>
      <c r="AV788" s="136" t="s">
        <v>941</v>
      </c>
      <c r="AW788" s="136" t="s">
        <v>941</v>
      </c>
      <c r="AX788" s="136" t="s">
        <v>941</v>
      </c>
      <c r="AY788" s="136" t="s">
        <v>941</v>
      </c>
      <c r="AZ788" s="136" t="s">
        <v>941</v>
      </c>
      <c r="BA788" s="136" t="s">
        <v>941</v>
      </c>
      <c r="BB788" s="136" t="s">
        <v>941</v>
      </c>
      <c r="BC788" s="136" t="s">
        <v>941</v>
      </c>
      <c r="BD788" s="136" t="s">
        <v>941</v>
      </c>
      <c r="BE788" s="136" t="s">
        <v>941</v>
      </c>
      <c r="BF788" s="136" t="s">
        <v>941</v>
      </c>
      <c r="BG788" s="136" t="s">
        <v>941</v>
      </c>
      <c r="BH788" s="136" t="s">
        <v>941</v>
      </c>
      <c r="BI788" s="136" t="s">
        <v>941</v>
      </c>
      <c r="BJ788" s="136" t="s">
        <v>941</v>
      </c>
      <c r="BK788" s="136" t="s">
        <v>18184</v>
      </c>
      <c r="BL788" s="136" t="s">
        <v>941</v>
      </c>
      <c r="BM788" s="136" t="s">
        <v>941</v>
      </c>
      <c r="BN788" s="136" t="s">
        <v>941</v>
      </c>
      <c r="BO788" s="136" t="s">
        <v>941</v>
      </c>
      <c r="BP788" s="136" t="s">
        <v>941</v>
      </c>
      <c r="BQ788" s="136" t="s">
        <v>941</v>
      </c>
      <c r="BR788" s="136" t="s">
        <v>941</v>
      </c>
      <c r="BS788" s="136" t="s">
        <v>941</v>
      </c>
      <c r="BT788" s="136" t="s">
        <v>941</v>
      </c>
      <c r="BU788" s="136" t="s">
        <v>941</v>
      </c>
      <c r="BV788" s="136" t="s">
        <v>941</v>
      </c>
      <c r="BW788" s="136" t="s">
        <v>941</v>
      </c>
      <c r="BX788" s="136" t="s">
        <v>941</v>
      </c>
      <c r="BY788" s="136" t="s">
        <v>941</v>
      </c>
      <c r="BZ788" s="136" t="s">
        <v>941</v>
      </c>
      <c r="CA788" s="136" t="s">
        <v>941</v>
      </c>
      <c r="CB788" s="136" t="s">
        <v>18184</v>
      </c>
      <c r="CC788" s="136" t="s">
        <v>948</v>
      </c>
      <c r="CD788" s="136" t="s">
        <v>941</v>
      </c>
      <c r="CE788" s="136" t="s">
        <v>948</v>
      </c>
      <c r="CF788" s="136" t="s">
        <v>941</v>
      </c>
      <c r="CG788" s="136" t="s">
        <v>948</v>
      </c>
      <c r="CH788" s="136" t="s">
        <v>948</v>
      </c>
      <c r="CI788" s="136" t="s">
        <v>941</v>
      </c>
      <c r="CJ788" s="136" t="s">
        <v>941</v>
      </c>
      <c r="CK788" s="136" t="s">
        <v>941</v>
      </c>
      <c r="CL788" s="136" t="s">
        <v>941</v>
      </c>
      <c r="CM788" s="136" t="s">
        <v>941</v>
      </c>
      <c r="CN788" s="136" t="s">
        <v>948</v>
      </c>
      <c r="CO788" s="136" t="s">
        <v>540</v>
      </c>
      <c r="CP788" s="136" t="s">
        <v>948</v>
      </c>
      <c r="CQ788" s="136" t="s">
        <v>941</v>
      </c>
      <c r="CR788" s="136" t="s">
        <v>941</v>
      </c>
      <c r="CS788" s="136" t="s">
        <v>941</v>
      </c>
      <c r="CT788" s="136" t="s">
        <v>941</v>
      </c>
      <c r="CU788" s="136" t="s">
        <v>941</v>
      </c>
      <c r="CV788" s="136" t="s">
        <v>941</v>
      </c>
      <c r="CW788" s="136" t="s">
        <v>941</v>
      </c>
      <c r="CX788" s="136" t="s">
        <v>941</v>
      </c>
      <c r="CY788" s="136" t="s">
        <v>941</v>
      </c>
      <c r="CZ788" s="136" t="s">
        <v>941</v>
      </c>
      <c r="DA788" s="136" t="s">
        <v>941</v>
      </c>
      <c r="DB788" s="136" t="s">
        <v>941</v>
      </c>
      <c r="DC788" s="136" t="s">
        <v>941</v>
      </c>
      <c r="DD788" s="136" t="s">
        <v>941</v>
      </c>
      <c r="DE788" s="136" t="s">
        <v>941</v>
      </c>
      <c r="DF788" s="136" t="s">
        <v>941</v>
      </c>
      <c r="DG788" s="136" t="s">
        <v>941</v>
      </c>
      <c r="DH788" s="136" t="s">
        <v>941</v>
      </c>
      <c r="DI788" s="136" t="s">
        <v>941</v>
      </c>
      <c r="DJ788" s="136" t="s">
        <v>1692</v>
      </c>
      <c r="DK788" s="137">
        <v>43140.369027777779</v>
      </c>
      <c r="DL788" s="136" t="s">
        <v>1692</v>
      </c>
      <c r="DM788" s="137">
        <v>43140.369027777779</v>
      </c>
      <c r="DN788" s="133">
        <v>42412.580706018518</v>
      </c>
      <c r="DO788" s="132" t="s">
        <v>1111</v>
      </c>
      <c r="DP788" s="133">
        <v>42412.580706018518</v>
      </c>
    </row>
    <row r="789" spans="1:120" ht="58" x14ac:dyDescent="0.35">
      <c r="A789" s="135">
        <v>793</v>
      </c>
      <c r="B789" s="136" t="s">
        <v>13815</v>
      </c>
      <c r="C789" s="135">
        <v>205</v>
      </c>
      <c r="D789" s="135" t="b">
        <v>1</v>
      </c>
      <c r="E789" s="136" t="s">
        <v>941</v>
      </c>
      <c r="F789" s="136" t="s">
        <v>2415</v>
      </c>
      <c r="G789" s="136" t="s">
        <v>2416</v>
      </c>
      <c r="H789" s="136" t="s">
        <v>2414</v>
      </c>
      <c r="I789" s="136" t="s">
        <v>13949</v>
      </c>
      <c r="J789" s="136" t="s">
        <v>2415</v>
      </c>
      <c r="K789" s="136" t="s">
        <v>941</v>
      </c>
      <c r="L789" s="136" t="s">
        <v>2414</v>
      </c>
      <c r="M789" s="136" t="s">
        <v>2417</v>
      </c>
      <c r="N789" s="136" t="s">
        <v>2418</v>
      </c>
      <c r="O789" s="136" t="s">
        <v>18185</v>
      </c>
      <c r="P789" s="136" t="s">
        <v>18186</v>
      </c>
      <c r="Q789" s="136" t="s">
        <v>948</v>
      </c>
      <c r="R789" s="136" t="s">
        <v>948</v>
      </c>
      <c r="S789" s="136" t="s">
        <v>18187</v>
      </c>
      <c r="T789" s="136" t="s">
        <v>18188</v>
      </c>
      <c r="U789" s="136" t="s">
        <v>18189</v>
      </c>
      <c r="V789" s="136" t="s">
        <v>18190</v>
      </c>
      <c r="W789" s="136" t="s">
        <v>18191</v>
      </c>
      <c r="X789" s="136" t="s">
        <v>5790</v>
      </c>
      <c r="Y789" s="136" t="s">
        <v>18192</v>
      </c>
      <c r="Z789" s="136" t="s">
        <v>18193</v>
      </c>
      <c r="AA789" s="136" t="s">
        <v>18194</v>
      </c>
      <c r="AB789" s="136" t="s">
        <v>18195</v>
      </c>
      <c r="AC789" s="136" t="s">
        <v>948</v>
      </c>
      <c r="AD789" s="136" t="s">
        <v>18195</v>
      </c>
      <c r="AE789" s="136" t="s">
        <v>18196</v>
      </c>
      <c r="AF789" s="136" t="s">
        <v>18197</v>
      </c>
      <c r="AG789" s="136" t="s">
        <v>947</v>
      </c>
      <c r="AH789" s="136" t="s">
        <v>18198</v>
      </c>
      <c r="AI789" s="136" t="s">
        <v>7722</v>
      </c>
      <c r="AJ789" s="136" t="s">
        <v>18199</v>
      </c>
      <c r="AK789" s="136" t="s">
        <v>948</v>
      </c>
      <c r="AL789" s="136" t="s">
        <v>604</v>
      </c>
      <c r="AM789" s="136" t="s">
        <v>18200</v>
      </c>
      <c r="AN789" s="136" t="s">
        <v>18185</v>
      </c>
      <c r="AO789" s="136" t="s">
        <v>18186</v>
      </c>
      <c r="AP789" s="136" t="s">
        <v>948</v>
      </c>
      <c r="AQ789" s="136" t="s">
        <v>948</v>
      </c>
      <c r="AR789" s="136" t="s">
        <v>18187</v>
      </c>
      <c r="AS789" s="136" t="s">
        <v>18188</v>
      </c>
      <c r="AT789" s="136" t="s">
        <v>18189</v>
      </c>
      <c r="AU789" s="136" t="s">
        <v>941</v>
      </c>
      <c r="AV789" s="136" t="s">
        <v>941</v>
      </c>
      <c r="AW789" s="136" t="s">
        <v>941</v>
      </c>
      <c r="AX789" s="136" t="s">
        <v>18192</v>
      </c>
      <c r="AY789" s="136" t="s">
        <v>18193</v>
      </c>
      <c r="AZ789" s="136" t="s">
        <v>18194</v>
      </c>
      <c r="BA789" s="136" t="s">
        <v>18195</v>
      </c>
      <c r="BB789" s="136" t="s">
        <v>948</v>
      </c>
      <c r="BC789" s="136" t="s">
        <v>18195</v>
      </c>
      <c r="BD789" s="136" t="s">
        <v>18196</v>
      </c>
      <c r="BE789" s="136" t="s">
        <v>18197</v>
      </c>
      <c r="BF789" s="136" t="s">
        <v>18198</v>
      </c>
      <c r="BG789" s="136" t="s">
        <v>7722</v>
      </c>
      <c r="BH789" s="136" t="s">
        <v>18199</v>
      </c>
      <c r="BI789" s="136" t="s">
        <v>948</v>
      </c>
      <c r="BJ789" s="136" t="s">
        <v>18200</v>
      </c>
      <c r="BK789" s="136" t="s">
        <v>1201</v>
      </c>
      <c r="BL789" s="136" t="s">
        <v>941</v>
      </c>
      <c r="BM789" s="136" t="s">
        <v>941</v>
      </c>
      <c r="BN789" s="136" t="s">
        <v>941</v>
      </c>
      <c r="BO789" s="136" t="s">
        <v>941</v>
      </c>
      <c r="BP789" s="136" t="s">
        <v>941</v>
      </c>
      <c r="BQ789" s="136" t="s">
        <v>941</v>
      </c>
      <c r="BR789" s="136" t="s">
        <v>941</v>
      </c>
      <c r="BS789" s="136" t="s">
        <v>941</v>
      </c>
      <c r="BT789" s="136" t="s">
        <v>941</v>
      </c>
      <c r="BU789" s="136" t="s">
        <v>941</v>
      </c>
      <c r="BV789" s="136" t="s">
        <v>941</v>
      </c>
      <c r="BW789" s="136" t="s">
        <v>941</v>
      </c>
      <c r="BX789" s="136" t="s">
        <v>941</v>
      </c>
      <c r="BY789" s="136" t="s">
        <v>941</v>
      </c>
      <c r="BZ789" s="136" t="s">
        <v>941</v>
      </c>
      <c r="CA789" s="136" t="s">
        <v>941</v>
      </c>
      <c r="CB789" s="136" t="s">
        <v>1201</v>
      </c>
      <c r="CC789" s="136" t="s">
        <v>948</v>
      </c>
      <c r="CD789" s="136" t="s">
        <v>941</v>
      </c>
      <c r="CE789" s="136" t="s">
        <v>948</v>
      </c>
      <c r="CF789" s="136" t="s">
        <v>941</v>
      </c>
      <c r="CG789" s="136" t="s">
        <v>948</v>
      </c>
      <c r="CH789" s="136" t="s">
        <v>948</v>
      </c>
      <c r="CI789" s="136" t="s">
        <v>941</v>
      </c>
      <c r="CJ789" s="136" t="s">
        <v>941</v>
      </c>
      <c r="CK789" s="136" t="s">
        <v>941</v>
      </c>
      <c r="CL789" s="136" t="s">
        <v>941</v>
      </c>
      <c r="CM789" s="136" t="s">
        <v>941</v>
      </c>
      <c r="CN789" s="136" t="s">
        <v>948</v>
      </c>
      <c r="CO789" s="136" t="s">
        <v>540</v>
      </c>
      <c r="CP789" s="136" t="s">
        <v>948</v>
      </c>
      <c r="CQ789" s="136" t="s">
        <v>941</v>
      </c>
      <c r="CR789" s="136" t="s">
        <v>941</v>
      </c>
      <c r="CS789" s="136" t="s">
        <v>941</v>
      </c>
      <c r="CT789" s="136" t="s">
        <v>941</v>
      </c>
      <c r="CU789" s="136" t="s">
        <v>941</v>
      </c>
      <c r="CV789" s="136" t="s">
        <v>941</v>
      </c>
      <c r="CW789" s="136" t="s">
        <v>941</v>
      </c>
      <c r="CX789" s="136" t="s">
        <v>941</v>
      </c>
      <c r="CY789" s="136" t="s">
        <v>941</v>
      </c>
      <c r="CZ789" s="136" t="s">
        <v>941</v>
      </c>
      <c r="DA789" s="136" t="s">
        <v>941</v>
      </c>
      <c r="DB789" s="136" t="s">
        <v>941</v>
      </c>
      <c r="DC789" s="136" t="s">
        <v>941</v>
      </c>
      <c r="DD789" s="136" t="s">
        <v>941</v>
      </c>
      <c r="DE789" s="136" t="s">
        <v>941</v>
      </c>
      <c r="DF789" s="136" t="s">
        <v>941</v>
      </c>
      <c r="DG789" s="136" t="s">
        <v>941</v>
      </c>
      <c r="DH789" s="136" t="s">
        <v>941</v>
      </c>
      <c r="DI789" s="136" t="s">
        <v>941</v>
      </c>
      <c r="DJ789" s="136" t="s">
        <v>1692</v>
      </c>
      <c r="DK789" s="137">
        <v>43140.373773148145</v>
      </c>
      <c r="DL789" s="136" t="s">
        <v>1692</v>
      </c>
      <c r="DM789" s="137">
        <v>43140.373773148145</v>
      </c>
      <c r="DN789" s="133">
        <v>42412.580729166664</v>
      </c>
      <c r="DO789" s="132" t="s">
        <v>1111</v>
      </c>
      <c r="DP789" s="133">
        <v>42412.580729166664</v>
      </c>
    </row>
    <row r="790" spans="1:120" ht="72.5" x14ac:dyDescent="0.35">
      <c r="A790" s="135">
        <v>794</v>
      </c>
      <c r="B790" s="136" t="s">
        <v>13815</v>
      </c>
      <c r="C790" s="135">
        <v>165</v>
      </c>
      <c r="D790" s="135" t="b">
        <v>1</v>
      </c>
      <c r="E790" s="136" t="s">
        <v>941</v>
      </c>
      <c r="F790" s="136" t="s">
        <v>3537</v>
      </c>
      <c r="G790" s="136" t="s">
        <v>981</v>
      </c>
      <c r="H790" s="136" t="s">
        <v>3538</v>
      </c>
      <c r="I790" s="136" t="s">
        <v>16237</v>
      </c>
      <c r="J790" s="136" t="s">
        <v>3537</v>
      </c>
      <c r="K790" s="136" t="s">
        <v>941</v>
      </c>
      <c r="L790" s="136" t="s">
        <v>3538</v>
      </c>
      <c r="M790" s="136" t="s">
        <v>3539</v>
      </c>
      <c r="N790" s="136" t="s">
        <v>3540</v>
      </c>
      <c r="O790" s="136" t="s">
        <v>18201</v>
      </c>
      <c r="P790" s="136" t="s">
        <v>8947</v>
      </c>
      <c r="Q790" s="136" t="s">
        <v>948</v>
      </c>
      <c r="R790" s="136" t="s">
        <v>948</v>
      </c>
      <c r="S790" s="136" t="s">
        <v>18202</v>
      </c>
      <c r="T790" s="136" t="s">
        <v>18203</v>
      </c>
      <c r="U790" s="136" t="s">
        <v>18204</v>
      </c>
      <c r="V790" s="136" t="s">
        <v>948</v>
      </c>
      <c r="W790" s="136" t="s">
        <v>948</v>
      </c>
      <c r="X790" s="136" t="s">
        <v>948</v>
      </c>
      <c r="Y790" s="136" t="s">
        <v>18205</v>
      </c>
      <c r="Z790" s="136" t="s">
        <v>18206</v>
      </c>
      <c r="AA790" s="136" t="s">
        <v>948</v>
      </c>
      <c r="AB790" s="136" t="s">
        <v>18207</v>
      </c>
      <c r="AC790" s="136" t="s">
        <v>948</v>
      </c>
      <c r="AD790" s="136" t="s">
        <v>18207</v>
      </c>
      <c r="AE790" s="136" t="s">
        <v>18208</v>
      </c>
      <c r="AF790" s="136" t="s">
        <v>18209</v>
      </c>
      <c r="AG790" s="136" t="s">
        <v>1882</v>
      </c>
      <c r="AH790" s="136" t="s">
        <v>18210</v>
      </c>
      <c r="AI790" s="136" t="s">
        <v>948</v>
      </c>
      <c r="AJ790" s="136" t="s">
        <v>1596</v>
      </c>
      <c r="AK790" s="136" t="s">
        <v>948</v>
      </c>
      <c r="AL790" s="136" t="s">
        <v>941</v>
      </c>
      <c r="AM790" s="136" t="s">
        <v>18211</v>
      </c>
      <c r="AN790" s="136" t="s">
        <v>941</v>
      </c>
      <c r="AO790" s="136" t="s">
        <v>941</v>
      </c>
      <c r="AP790" s="136" t="s">
        <v>941</v>
      </c>
      <c r="AQ790" s="136" t="s">
        <v>941</v>
      </c>
      <c r="AR790" s="136" t="s">
        <v>941</v>
      </c>
      <c r="AS790" s="136" t="s">
        <v>941</v>
      </c>
      <c r="AT790" s="136" t="s">
        <v>941</v>
      </c>
      <c r="AU790" s="136" t="s">
        <v>941</v>
      </c>
      <c r="AV790" s="136" t="s">
        <v>941</v>
      </c>
      <c r="AW790" s="136" t="s">
        <v>941</v>
      </c>
      <c r="AX790" s="136" t="s">
        <v>941</v>
      </c>
      <c r="AY790" s="136" t="s">
        <v>941</v>
      </c>
      <c r="AZ790" s="136" t="s">
        <v>941</v>
      </c>
      <c r="BA790" s="136" t="s">
        <v>941</v>
      </c>
      <c r="BB790" s="136" t="s">
        <v>941</v>
      </c>
      <c r="BC790" s="136" t="s">
        <v>941</v>
      </c>
      <c r="BD790" s="136" t="s">
        <v>941</v>
      </c>
      <c r="BE790" s="136" t="s">
        <v>941</v>
      </c>
      <c r="BF790" s="136" t="s">
        <v>941</v>
      </c>
      <c r="BG790" s="136" t="s">
        <v>941</v>
      </c>
      <c r="BH790" s="136" t="s">
        <v>941</v>
      </c>
      <c r="BI790" s="136" t="s">
        <v>941</v>
      </c>
      <c r="BJ790" s="136" t="s">
        <v>941</v>
      </c>
      <c r="BK790" s="136" t="s">
        <v>941</v>
      </c>
      <c r="BL790" s="136" t="s">
        <v>941</v>
      </c>
      <c r="BM790" s="136" t="s">
        <v>941</v>
      </c>
      <c r="BN790" s="136" t="s">
        <v>941</v>
      </c>
      <c r="BO790" s="136" t="s">
        <v>941</v>
      </c>
      <c r="BP790" s="136" t="s">
        <v>941</v>
      </c>
      <c r="BQ790" s="136" t="s">
        <v>941</v>
      </c>
      <c r="BR790" s="136" t="s">
        <v>941</v>
      </c>
      <c r="BS790" s="136" t="s">
        <v>941</v>
      </c>
      <c r="BT790" s="136" t="s">
        <v>941</v>
      </c>
      <c r="BU790" s="136" t="s">
        <v>941</v>
      </c>
      <c r="BV790" s="136" t="s">
        <v>941</v>
      </c>
      <c r="BW790" s="136" t="s">
        <v>941</v>
      </c>
      <c r="BX790" s="136" t="s">
        <v>941</v>
      </c>
      <c r="BY790" s="136" t="s">
        <v>941</v>
      </c>
      <c r="BZ790" s="136" t="s">
        <v>941</v>
      </c>
      <c r="CA790" s="136" t="s">
        <v>941</v>
      </c>
      <c r="CB790" s="136" t="s">
        <v>948</v>
      </c>
      <c r="CC790" s="136" t="s">
        <v>948</v>
      </c>
      <c r="CD790" s="136" t="s">
        <v>941</v>
      </c>
      <c r="CE790" s="136" t="s">
        <v>948</v>
      </c>
      <c r="CF790" s="136" t="s">
        <v>941</v>
      </c>
      <c r="CG790" s="136" t="s">
        <v>948</v>
      </c>
      <c r="CH790" s="136" t="s">
        <v>948</v>
      </c>
      <c r="CI790" s="136" t="s">
        <v>941</v>
      </c>
      <c r="CJ790" s="136" t="s">
        <v>941</v>
      </c>
      <c r="CK790" s="136" t="s">
        <v>941</v>
      </c>
      <c r="CL790" s="136" t="s">
        <v>941</v>
      </c>
      <c r="CM790" s="136" t="s">
        <v>941</v>
      </c>
      <c r="CN790" s="136" t="s">
        <v>948</v>
      </c>
      <c r="CO790" s="136" t="s">
        <v>540</v>
      </c>
      <c r="CP790" s="136" t="s">
        <v>948</v>
      </c>
      <c r="CQ790" s="136" t="s">
        <v>941</v>
      </c>
      <c r="CR790" s="136" t="s">
        <v>941</v>
      </c>
      <c r="CS790" s="136" t="s">
        <v>941</v>
      </c>
      <c r="CT790" s="136" t="s">
        <v>941</v>
      </c>
      <c r="CU790" s="136" t="s">
        <v>941</v>
      </c>
      <c r="CV790" s="136" t="s">
        <v>941</v>
      </c>
      <c r="CW790" s="136" t="s">
        <v>941</v>
      </c>
      <c r="CX790" s="136" t="s">
        <v>941</v>
      </c>
      <c r="CY790" s="136" t="s">
        <v>941</v>
      </c>
      <c r="CZ790" s="136" t="s">
        <v>941</v>
      </c>
      <c r="DA790" s="136" t="s">
        <v>941</v>
      </c>
      <c r="DB790" s="136" t="s">
        <v>941</v>
      </c>
      <c r="DC790" s="136" t="s">
        <v>941</v>
      </c>
      <c r="DD790" s="136" t="s">
        <v>941</v>
      </c>
      <c r="DE790" s="136" t="s">
        <v>941</v>
      </c>
      <c r="DF790" s="136" t="s">
        <v>941</v>
      </c>
      <c r="DG790" s="136" t="s">
        <v>941</v>
      </c>
      <c r="DH790" s="136" t="s">
        <v>941</v>
      </c>
      <c r="DI790" s="136" t="s">
        <v>941</v>
      </c>
      <c r="DJ790" s="136" t="s">
        <v>1353</v>
      </c>
      <c r="DK790" s="137">
        <v>43140.38690972222</v>
      </c>
      <c r="DL790" s="136" t="s">
        <v>1353</v>
      </c>
      <c r="DM790" s="137">
        <v>43140.38690972222</v>
      </c>
      <c r="DN790" s="133">
        <v>42412.580752314818</v>
      </c>
      <c r="DO790" s="132" t="s">
        <v>1111</v>
      </c>
      <c r="DP790" s="133">
        <v>42412.580752314818</v>
      </c>
    </row>
    <row r="791" spans="1:120" ht="58" x14ac:dyDescent="0.35">
      <c r="A791" s="135">
        <v>795</v>
      </c>
      <c r="B791" s="136" t="s">
        <v>13815</v>
      </c>
      <c r="C791" s="135">
        <v>46</v>
      </c>
      <c r="D791" s="135" t="b">
        <v>1</v>
      </c>
      <c r="E791" s="136" t="s">
        <v>941</v>
      </c>
      <c r="F791" s="136" t="s">
        <v>18212</v>
      </c>
      <c r="G791" s="136" t="s">
        <v>943</v>
      </c>
      <c r="H791" s="136" t="s">
        <v>2476</v>
      </c>
      <c r="I791" s="136" t="s">
        <v>16237</v>
      </c>
      <c r="J791" s="136" t="s">
        <v>18213</v>
      </c>
      <c r="K791" s="136" t="s">
        <v>941</v>
      </c>
      <c r="L791" s="136" t="s">
        <v>2476</v>
      </c>
      <c r="M791" s="136" t="s">
        <v>1195</v>
      </c>
      <c r="N791" s="136" t="s">
        <v>18214</v>
      </c>
      <c r="O791" s="136" t="s">
        <v>18215</v>
      </c>
      <c r="P791" s="136" t="s">
        <v>12119</v>
      </c>
      <c r="Q791" s="136" t="s">
        <v>948</v>
      </c>
      <c r="R791" s="136" t="s">
        <v>948</v>
      </c>
      <c r="S791" s="136" t="s">
        <v>18216</v>
      </c>
      <c r="T791" s="136" t="s">
        <v>2479</v>
      </c>
      <c r="U791" s="136" t="s">
        <v>18217</v>
      </c>
      <c r="V791" s="136" t="s">
        <v>4052</v>
      </c>
      <c r="W791" s="136" t="s">
        <v>4053</v>
      </c>
      <c r="X791" s="136" t="s">
        <v>3969</v>
      </c>
      <c r="Y791" s="136" t="s">
        <v>18218</v>
      </c>
      <c r="Z791" s="136" t="s">
        <v>3928</v>
      </c>
      <c r="AA791" s="136" t="s">
        <v>948</v>
      </c>
      <c r="AB791" s="136" t="s">
        <v>18219</v>
      </c>
      <c r="AC791" s="136" t="s">
        <v>948</v>
      </c>
      <c r="AD791" s="136" t="s">
        <v>18219</v>
      </c>
      <c r="AE791" s="136" t="s">
        <v>18220</v>
      </c>
      <c r="AF791" s="136" t="s">
        <v>18221</v>
      </c>
      <c r="AG791" s="136" t="s">
        <v>1263</v>
      </c>
      <c r="AH791" s="136" t="s">
        <v>18222</v>
      </c>
      <c r="AI791" s="136" t="s">
        <v>18223</v>
      </c>
      <c r="AJ791" s="136" t="s">
        <v>4277</v>
      </c>
      <c r="AK791" s="136" t="s">
        <v>948</v>
      </c>
      <c r="AL791" s="136" t="s">
        <v>941</v>
      </c>
      <c r="AM791" s="136" t="s">
        <v>18224</v>
      </c>
      <c r="AN791" s="136" t="s">
        <v>941</v>
      </c>
      <c r="AO791" s="136" t="s">
        <v>941</v>
      </c>
      <c r="AP791" s="136" t="s">
        <v>941</v>
      </c>
      <c r="AQ791" s="136" t="s">
        <v>941</v>
      </c>
      <c r="AR791" s="136" t="s">
        <v>941</v>
      </c>
      <c r="AS791" s="136" t="s">
        <v>941</v>
      </c>
      <c r="AT791" s="136" t="s">
        <v>941</v>
      </c>
      <c r="AU791" s="136" t="s">
        <v>941</v>
      </c>
      <c r="AV791" s="136" t="s">
        <v>941</v>
      </c>
      <c r="AW791" s="136" t="s">
        <v>941</v>
      </c>
      <c r="AX791" s="136" t="s">
        <v>941</v>
      </c>
      <c r="AY791" s="136" t="s">
        <v>941</v>
      </c>
      <c r="AZ791" s="136" t="s">
        <v>941</v>
      </c>
      <c r="BA791" s="136" t="s">
        <v>941</v>
      </c>
      <c r="BB791" s="136" t="s">
        <v>941</v>
      </c>
      <c r="BC791" s="136" t="s">
        <v>941</v>
      </c>
      <c r="BD791" s="136" t="s">
        <v>941</v>
      </c>
      <c r="BE791" s="136" t="s">
        <v>941</v>
      </c>
      <c r="BF791" s="136" t="s">
        <v>941</v>
      </c>
      <c r="BG791" s="136" t="s">
        <v>941</v>
      </c>
      <c r="BH791" s="136" t="s">
        <v>941</v>
      </c>
      <c r="BI791" s="136" t="s">
        <v>941</v>
      </c>
      <c r="BJ791" s="136" t="s">
        <v>941</v>
      </c>
      <c r="BK791" s="136" t="s">
        <v>941</v>
      </c>
      <c r="BL791" s="136" t="s">
        <v>941</v>
      </c>
      <c r="BM791" s="136" t="s">
        <v>941</v>
      </c>
      <c r="BN791" s="136" t="s">
        <v>941</v>
      </c>
      <c r="BO791" s="136" t="s">
        <v>941</v>
      </c>
      <c r="BP791" s="136" t="s">
        <v>941</v>
      </c>
      <c r="BQ791" s="136" t="s">
        <v>941</v>
      </c>
      <c r="BR791" s="136" t="s">
        <v>941</v>
      </c>
      <c r="BS791" s="136" t="s">
        <v>941</v>
      </c>
      <c r="BT791" s="136" t="s">
        <v>941</v>
      </c>
      <c r="BU791" s="136" t="s">
        <v>941</v>
      </c>
      <c r="BV791" s="136" t="s">
        <v>941</v>
      </c>
      <c r="BW791" s="136" t="s">
        <v>941</v>
      </c>
      <c r="BX791" s="136" t="s">
        <v>941</v>
      </c>
      <c r="BY791" s="136" t="s">
        <v>941</v>
      </c>
      <c r="BZ791" s="136" t="s">
        <v>941</v>
      </c>
      <c r="CA791" s="136" t="s">
        <v>941</v>
      </c>
      <c r="CB791" s="136" t="s">
        <v>948</v>
      </c>
      <c r="CC791" s="136" t="s">
        <v>948</v>
      </c>
      <c r="CD791" s="136" t="s">
        <v>941</v>
      </c>
      <c r="CE791" s="136" t="s">
        <v>948</v>
      </c>
      <c r="CF791" s="136" t="s">
        <v>941</v>
      </c>
      <c r="CG791" s="136" t="s">
        <v>948</v>
      </c>
      <c r="CH791" s="136" t="s">
        <v>948</v>
      </c>
      <c r="CI791" s="136" t="s">
        <v>941</v>
      </c>
      <c r="CJ791" s="136" t="s">
        <v>941</v>
      </c>
      <c r="CK791" s="136" t="s">
        <v>941</v>
      </c>
      <c r="CL791" s="136" t="s">
        <v>941</v>
      </c>
      <c r="CM791" s="136" t="s">
        <v>941</v>
      </c>
      <c r="CN791" s="136" t="s">
        <v>948</v>
      </c>
      <c r="CO791" s="136" t="s">
        <v>540</v>
      </c>
      <c r="CP791" s="136" t="s">
        <v>948</v>
      </c>
      <c r="CQ791" s="136" t="s">
        <v>941</v>
      </c>
      <c r="CR791" s="136" t="s">
        <v>941</v>
      </c>
      <c r="CS791" s="136" t="s">
        <v>941</v>
      </c>
      <c r="CT791" s="136" t="s">
        <v>941</v>
      </c>
      <c r="CU791" s="136" t="s">
        <v>941</v>
      </c>
      <c r="CV791" s="136" t="s">
        <v>941</v>
      </c>
      <c r="CW791" s="136" t="s">
        <v>941</v>
      </c>
      <c r="CX791" s="136" t="s">
        <v>941</v>
      </c>
      <c r="CY791" s="136" t="s">
        <v>941</v>
      </c>
      <c r="CZ791" s="136" t="s">
        <v>941</v>
      </c>
      <c r="DA791" s="136" t="s">
        <v>941</v>
      </c>
      <c r="DB791" s="136" t="s">
        <v>941</v>
      </c>
      <c r="DC791" s="136" t="s">
        <v>941</v>
      </c>
      <c r="DD791" s="136" t="s">
        <v>941</v>
      </c>
      <c r="DE791" s="136" t="s">
        <v>941</v>
      </c>
      <c r="DF791" s="136" t="s">
        <v>941</v>
      </c>
      <c r="DG791" s="136" t="s">
        <v>941</v>
      </c>
      <c r="DH791" s="136" t="s">
        <v>18225</v>
      </c>
      <c r="DI791" s="136" t="s">
        <v>941</v>
      </c>
      <c r="DJ791" s="136" t="s">
        <v>1692</v>
      </c>
      <c r="DK791" s="137">
        <v>43140.409305555557</v>
      </c>
      <c r="DL791" s="136" t="s">
        <v>1692</v>
      </c>
      <c r="DM791" s="137">
        <v>43140.409305555557</v>
      </c>
      <c r="DN791" s="133">
        <v>42412.580763888887</v>
      </c>
      <c r="DO791" s="132" t="s">
        <v>1692</v>
      </c>
      <c r="DP791" s="133">
        <v>42422.700219907405</v>
      </c>
    </row>
    <row r="792" spans="1:120" ht="58" x14ac:dyDescent="0.35">
      <c r="A792" s="135">
        <v>796</v>
      </c>
      <c r="B792" s="136" t="s">
        <v>13815</v>
      </c>
      <c r="C792" s="135">
        <v>193</v>
      </c>
      <c r="D792" s="135" t="b">
        <v>1</v>
      </c>
      <c r="E792" s="136" t="s">
        <v>941</v>
      </c>
      <c r="F792" s="136" t="s">
        <v>4027</v>
      </c>
      <c r="G792" s="136" t="s">
        <v>1158</v>
      </c>
      <c r="H792" s="136" t="s">
        <v>9040</v>
      </c>
      <c r="I792" s="136" t="s">
        <v>16237</v>
      </c>
      <c r="J792" s="136" t="s">
        <v>4028</v>
      </c>
      <c r="K792" s="136" t="s">
        <v>941</v>
      </c>
      <c r="L792" s="136" t="s">
        <v>18226</v>
      </c>
      <c r="M792" s="136" t="s">
        <v>1708</v>
      </c>
      <c r="N792" s="136" t="s">
        <v>1709</v>
      </c>
      <c r="O792" s="136" t="s">
        <v>18227</v>
      </c>
      <c r="P792" s="136" t="s">
        <v>18228</v>
      </c>
      <c r="Q792" s="136" t="s">
        <v>948</v>
      </c>
      <c r="R792" s="136" t="s">
        <v>948</v>
      </c>
      <c r="S792" s="136" t="s">
        <v>18229</v>
      </c>
      <c r="T792" s="136" t="s">
        <v>18230</v>
      </c>
      <c r="U792" s="136" t="s">
        <v>18231</v>
      </c>
      <c r="V792" s="136" t="s">
        <v>18232</v>
      </c>
      <c r="W792" s="136" t="s">
        <v>948</v>
      </c>
      <c r="X792" s="136" t="s">
        <v>18232</v>
      </c>
      <c r="Y792" s="136" t="s">
        <v>18233</v>
      </c>
      <c r="Z792" s="136" t="s">
        <v>18234</v>
      </c>
      <c r="AA792" s="136" t="s">
        <v>948</v>
      </c>
      <c r="AB792" s="136" t="s">
        <v>18235</v>
      </c>
      <c r="AC792" s="136" t="s">
        <v>948</v>
      </c>
      <c r="AD792" s="136" t="s">
        <v>18235</v>
      </c>
      <c r="AE792" s="136" t="s">
        <v>18236</v>
      </c>
      <c r="AF792" s="136" t="s">
        <v>18237</v>
      </c>
      <c r="AG792" s="136" t="s">
        <v>1261</v>
      </c>
      <c r="AH792" s="136" t="s">
        <v>18238</v>
      </c>
      <c r="AI792" s="136" t="s">
        <v>18239</v>
      </c>
      <c r="AJ792" s="136" t="s">
        <v>18240</v>
      </c>
      <c r="AK792" s="136" t="s">
        <v>3898</v>
      </c>
      <c r="AL792" s="136" t="s">
        <v>941</v>
      </c>
      <c r="AM792" s="136" t="s">
        <v>18241</v>
      </c>
      <c r="AN792" s="136" t="s">
        <v>941</v>
      </c>
      <c r="AO792" s="136" t="s">
        <v>941</v>
      </c>
      <c r="AP792" s="136" t="s">
        <v>941</v>
      </c>
      <c r="AQ792" s="136" t="s">
        <v>941</v>
      </c>
      <c r="AR792" s="136" t="s">
        <v>941</v>
      </c>
      <c r="AS792" s="136" t="s">
        <v>941</v>
      </c>
      <c r="AT792" s="136" t="s">
        <v>941</v>
      </c>
      <c r="AU792" s="136" t="s">
        <v>941</v>
      </c>
      <c r="AV792" s="136" t="s">
        <v>941</v>
      </c>
      <c r="AW792" s="136" t="s">
        <v>941</v>
      </c>
      <c r="AX792" s="136" t="s">
        <v>941</v>
      </c>
      <c r="AY792" s="136" t="s">
        <v>941</v>
      </c>
      <c r="AZ792" s="136" t="s">
        <v>941</v>
      </c>
      <c r="BA792" s="136" t="s">
        <v>941</v>
      </c>
      <c r="BB792" s="136" t="s">
        <v>941</v>
      </c>
      <c r="BC792" s="136" t="s">
        <v>941</v>
      </c>
      <c r="BD792" s="136" t="s">
        <v>941</v>
      </c>
      <c r="BE792" s="136" t="s">
        <v>941</v>
      </c>
      <c r="BF792" s="136" t="s">
        <v>941</v>
      </c>
      <c r="BG792" s="136" t="s">
        <v>941</v>
      </c>
      <c r="BH792" s="136" t="s">
        <v>941</v>
      </c>
      <c r="BI792" s="136" t="s">
        <v>941</v>
      </c>
      <c r="BJ792" s="136" t="s">
        <v>941</v>
      </c>
      <c r="BK792" s="136" t="s">
        <v>1712</v>
      </c>
      <c r="BL792" s="136" t="s">
        <v>941</v>
      </c>
      <c r="BM792" s="136" t="s">
        <v>941</v>
      </c>
      <c r="BN792" s="136" t="s">
        <v>941</v>
      </c>
      <c r="BO792" s="136" t="s">
        <v>941</v>
      </c>
      <c r="BP792" s="136" t="s">
        <v>941</v>
      </c>
      <c r="BQ792" s="136" t="s">
        <v>941</v>
      </c>
      <c r="BR792" s="136" t="s">
        <v>941</v>
      </c>
      <c r="BS792" s="136" t="s">
        <v>941</v>
      </c>
      <c r="BT792" s="136" t="s">
        <v>941</v>
      </c>
      <c r="BU792" s="136" t="s">
        <v>941</v>
      </c>
      <c r="BV792" s="136" t="s">
        <v>941</v>
      </c>
      <c r="BW792" s="136" t="s">
        <v>941</v>
      </c>
      <c r="BX792" s="136" t="s">
        <v>941</v>
      </c>
      <c r="BY792" s="136" t="s">
        <v>941</v>
      </c>
      <c r="BZ792" s="136" t="s">
        <v>941</v>
      </c>
      <c r="CA792" s="136" t="s">
        <v>941</v>
      </c>
      <c r="CB792" s="136" t="s">
        <v>1712</v>
      </c>
      <c r="CC792" s="136" t="s">
        <v>948</v>
      </c>
      <c r="CD792" s="136" t="s">
        <v>941</v>
      </c>
      <c r="CE792" s="136" t="s">
        <v>948</v>
      </c>
      <c r="CF792" s="136" t="s">
        <v>941</v>
      </c>
      <c r="CG792" s="136" t="s">
        <v>948</v>
      </c>
      <c r="CH792" s="136" t="s">
        <v>948</v>
      </c>
      <c r="CI792" s="136" t="s">
        <v>941</v>
      </c>
      <c r="CJ792" s="136" t="s">
        <v>941</v>
      </c>
      <c r="CK792" s="136" t="s">
        <v>941</v>
      </c>
      <c r="CL792" s="136" t="s">
        <v>941</v>
      </c>
      <c r="CM792" s="136" t="s">
        <v>941</v>
      </c>
      <c r="CN792" s="136" t="s">
        <v>948</v>
      </c>
      <c r="CO792" s="136" t="s">
        <v>540</v>
      </c>
      <c r="CP792" s="136" t="s">
        <v>948</v>
      </c>
      <c r="CQ792" s="136" t="s">
        <v>941</v>
      </c>
      <c r="CR792" s="136" t="s">
        <v>941</v>
      </c>
      <c r="CS792" s="136" t="s">
        <v>941</v>
      </c>
      <c r="CT792" s="136" t="s">
        <v>941</v>
      </c>
      <c r="CU792" s="136" t="s">
        <v>941</v>
      </c>
      <c r="CV792" s="136" t="s">
        <v>941</v>
      </c>
      <c r="CW792" s="136" t="s">
        <v>941</v>
      </c>
      <c r="CX792" s="136" t="s">
        <v>941</v>
      </c>
      <c r="CY792" s="136" t="s">
        <v>941</v>
      </c>
      <c r="CZ792" s="136" t="s">
        <v>941</v>
      </c>
      <c r="DA792" s="136" t="s">
        <v>941</v>
      </c>
      <c r="DB792" s="136" t="s">
        <v>941</v>
      </c>
      <c r="DC792" s="136" t="s">
        <v>941</v>
      </c>
      <c r="DD792" s="136" t="s">
        <v>941</v>
      </c>
      <c r="DE792" s="136" t="s">
        <v>941</v>
      </c>
      <c r="DF792" s="136" t="s">
        <v>941</v>
      </c>
      <c r="DG792" s="136" t="s">
        <v>941</v>
      </c>
      <c r="DH792" s="136" t="s">
        <v>941</v>
      </c>
      <c r="DI792" s="136" t="s">
        <v>941</v>
      </c>
      <c r="DJ792" s="136" t="s">
        <v>1692</v>
      </c>
      <c r="DK792" s="137">
        <v>43140.412893518522</v>
      </c>
      <c r="DL792" s="136" t="s">
        <v>1692</v>
      </c>
      <c r="DM792" s="137">
        <v>43140.412893518522</v>
      </c>
      <c r="DN792" s="133">
        <v>42412.580787037034</v>
      </c>
      <c r="DO792" s="132" t="s">
        <v>1111</v>
      </c>
      <c r="DP792" s="133">
        <v>42412.580787037034</v>
      </c>
    </row>
    <row r="793" spans="1:120" ht="58" x14ac:dyDescent="0.35">
      <c r="A793" s="135">
        <v>797</v>
      </c>
      <c r="B793" s="136" t="s">
        <v>13815</v>
      </c>
      <c r="C793" s="135">
        <v>30</v>
      </c>
      <c r="D793" s="135" t="b">
        <v>1</v>
      </c>
      <c r="E793" s="136" t="s">
        <v>941</v>
      </c>
      <c r="F793" s="136" t="s">
        <v>1059</v>
      </c>
      <c r="G793" s="136" t="s">
        <v>1010</v>
      </c>
      <c r="H793" s="136" t="s">
        <v>1060</v>
      </c>
      <c r="I793" s="136" t="s">
        <v>15225</v>
      </c>
      <c r="J793" s="136" t="s">
        <v>1059</v>
      </c>
      <c r="K793" s="136" t="s">
        <v>941</v>
      </c>
      <c r="L793" s="136" t="s">
        <v>1060</v>
      </c>
      <c r="M793" s="136" t="s">
        <v>1061</v>
      </c>
      <c r="N793" s="136" t="s">
        <v>1062</v>
      </c>
      <c r="O793" s="136" t="s">
        <v>18242</v>
      </c>
      <c r="P793" s="136" t="s">
        <v>18243</v>
      </c>
      <c r="Q793" s="136" t="s">
        <v>948</v>
      </c>
      <c r="R793" s="136" t="s">
        <v>948</v>
      </c>
      <c r="S793" s="136" t="s">
        <v>18244</v>
      </c>
      <c r="T793" s="136" t="s">
        <v>18245</v>
      </c>
      <c r="U793" s="136" t="s">
        <v>18246</v>
      </c>
      <c r="V793" s="136" t="s">
        <v>18247</v>
      </c>
      <c r="W793" s="136" t="s">
        <v>18248</v>
      </c>
      <c r="X793" s="136" t="s">
        <v>18249</v>
      </c>
      <c r="Y793" s="136" t="s">
        <v>18250</v>
      </c>
      <c r="Z793" s="136" t="s">
        <v>18251</v>
      </c>
      <c r="AA793" s="136" t="s">
        <v>948</v>
      </c>
      <c r="AB793" s="136" t="s">
        <v>18252</v>
      </c>
      <c r="AC793" s="136" t="s">
        <v>948</v>
      </c>
      <c r="AD793" s="136" t="s">
        <v>18252</v>
      </c>
      <c r="AE793" s="136" t="s">
        <v>18253</v>
      </c>
      <c r="AF793" s="136" t="s">
        <v>18254</v>
      </c>
      <c r="AG793" s="136" t="s">
        <v>962</v>
      </c>
      <c r="AH793" s="136" t="s">
        <v>18255</v>
      </c>
      <c r="AI793" s="136" t="s">
        <v>2419</v>
      </c>
      <c r="AJ793" s="136" t="s">
        <v>1351</v>
      </c>
      <c r="AK793" s="136" t="s">
        <v>948</v>
      </c>
      <c r="AL793" s="136" t="s">
        <v>941</v>
      </c>
      <c r="AM793" s="136" t="s">
        <v>18256</v>
      </c>
      <c r="AN793" s="136" t="s">
        <v>941</v>
      </c>
      <c r="AO793" s="136" t="s">
        <v>941</v>
      </c>
      <c r="AP793" s="136" t="s">
        <v>941</v>
      </c>
      <c r="AQ793" s="136" t="s">
        <v>941</v>
      </c>
      <c r="AR793" s="136" t="s">
        <v>941</v>
      </c>
      <c r="AS793" s="136" t="s">
        <v>941</v>
      </c>
      <c r="AT793" s="136" t="s">
        <v>941</v>
      </c>
      <c r="AU793" s="136" t="s">
        <v>941</v>
      </c>
      <c r="AV793" s="136" t="s">
        <v>941</v>
      </c>
      <c r="AW793" s="136" t="s">
        <v>941</v>
      </c>
      <c r="AX793" s="136" t="s">
        <v>941</v>
      </c>
      <c r="AY793" s="136" t="s">
        <v>941</v>
      </c>
      <c r="AZ793" s="136" t="s">
        <v>941</v>
      </c>
      <c r="BA793" s="136" t="s">
        <v>941</v>
      </c>
      <c r="BB793" s="136" t="s">
        <v>941</v>
      </c>
      <c r="BC793" s="136" t="s">
        <v>941</v>
      </c>
      <c r="BD793" s="136" t="s">
        <v>941</v>
      </c>
      <c r="BE793" s="136" t="s">
        <v>941</v>
      </c>
      <c r="BF793" s="136" t="s">
        <v>941</v>
      </c>
      <c r="BG793" s="136" t="s">
        <v>941</v>
      </c>
      <c r="BH793" s="136" t="s">
        <v>941</v>
      </c>
      <c r="BI793" s="136" t="s">
        <v>941</v>
      </c>
      <c r="BJ793" s="136" t="s">
        <v>941</v>
      </c>
      <c r="BK793" s="136" t="s">
        <v>941</v>
      </c>
      <c r="BL793" s="136" t="s">
        <v>941</v>
      </c>
      <c r="BM793" s="136" t="s">
        <v>941</v>
      </c>
      <c r="BN793" s="136" t="s">
        <v>941</v>
      </c>
      <c r="BO793" s="136" t="s">
        <v>941</v>
      </c>
      <c r="BP793" s="136" t="s">
        <v>941</v>
      </c>
      <c r="BQ793" s="136" t="s">
        <v>941</v>
      </c>
      <c r="BR793" s="136" t="s">
        <v>941</v>
      </c>
      <c r="BS793" s="136" t="s">
        <v>941</v>
      </c>
      <c r="BT793" s="136" t="s">
        <v>941</v>
      </c>
      <c r="BU793" s="136" t="s">
        <v>941</v>
      </c>
      <c r="BV793" s="136" t="s">
        <v>941</v>
      </c>
      <c r="BW793" s="136" t="s">
        <v>941</v>
      </c>
      <c r="BX793" s="136" t="s">
        <v>941</v>
      </c>
      <c r="BY793" s="136" t="s">
        <v>941</v>
      </c>
      <c r="BZ793" s="136" t="s">
        <v>941</v>
      </c>
      <c r="CA793" s="136" t="s">
        <v>941</v>
      </c>
      <c r="CB793" s="136" t="s">
        <v>948</v>
      </c>
      <c r="CC793" s="136" t="s">
        <v>948</v>
      </c>
      <c r="CD793" s="136" t="s">
        <v>941</v>
      </c>
      <c r="CE793" s="136" t="s">
        <v>948</v>
      </c>
      <c r="CF793" s="136" t="s">
        <v>941</v>
      </c>
      <c r="CG793" s="136" t="s">
        <v>948</v>
      </c>
      <c r="CH793" s="136" t="s">
        <v>948</v>
      </c>
      <c r="CI793" s="136" t="s">
        <v>941</v>
      </c>
      <c r="CJ793" s="136" t="s">
        <v>941</v>
      </c>
      <c r="CK793" s="136" t="s">
        <v>941</v>
      </c>
      <c r="CL793" s="136" t="s">
        <v>941</v>
      </c>
      <c r="CM793" s="136" t="s">
        <v>941</v>
      </c>
      <c r="CN793" s="136" t="s">
        <v>948</v>
      </c>
      <c r="CO793" s="136" t="s">
        <v>540</v>
      </c>
      <c r="CP793" s="136" t="s">
        <v>948</v>
      </c>
      <c r="CQ793" s="136" t="s">
        <v>941</v>
      </c>
      <c r="CR793" s="136" t="s">
        <v>941</v>
      </c>
      <c r="CS793" s="136" t="s">
        <v>941</v>
      </c>
      <c r="CT793" s="136" t="s">
        <v>941</v>
      </c>
      <c r="CU793" s="136" t="s">
        <v>941</v>
      </c>
      <c r="CV793" s="136" t="s">
        <v>941</v>
      </c>
      <c r="CW793" s="136" t="s">
        <v>941</v>
      </c>
      <c r="CX793" s="136" t="s">
        <v>941</v>
      </c>
      <c r="CY793" s="136" t="s">
        <v>941</v>
      </c>
      <c r="CZ793" s="136" t="s">
        <v>941</v>
      </c>
      <c r="DA793" s="136" t="s">
        <v>941</v>
      </c>
      <c r="DB793" s="136" t="s">
        <v>18257</v>
      </c>
      <c r="DC793" s="136" t="s">
        <v>941</v>
      </c>
      <c r="DD793" s="136" t="s">
        <v>941</v>
      </c>
      <c r="DE793" s="136" t="s">
        <v>941</v>
      </c>
      <c r="DF793" s="136" t="s">
        <v>941</v>
      </c>
      <c r="DG793" s="136" t="s">
        <v>941</v>
      </c>
      <c r="DH793" s="136" t="s">
        <v>941</v>
      </c>
      <c r="DI793" s="136" t="s">
        <v>18258</v>
      </c>
      <c r="DJ793" s="136" t="s">
        <v>1692</v>
      </c>
      <c r="DK793" s="137">
        <v>43140.426435185182</v>
      </c>
      <c r="DL793" s="136" t="s">
        <v>1692</v>
      </c>
      <c r="DM793" s="137">
        <v>43140.426435185182</v>
      </c>
      <c r="DN793" s="133">
        <v>42412.58079861111</v>
      </c>
      <c r="DO793" s="132" t="s">
        <v>1111</v>
      </c>
      <c r="DP793" s="133">
        <v>42412.58079861111</v>
      </c>
    </row>
    <row r="794" spans="1:120" ht="43.5" x14ac:dyDescent="0.35">
      <c r="A794" s="135">
        <v>798</v>
      </c>
      <c r="B794" s="136" t="s">
        <v>13815</v>
      </c>
      <c r="C794" s="135">
        <v>52</v>
      </c>
      <c r="D794" s="135" t="b">
        <v>1</v>
      </c>
      <c r="E794" s="136" t="s">
        <v>941</v>
      </c>
      <c r="F794" s="136" t="s">
        <v>1059</v>
      </c>
      <c r="G794" s="136" t="s">
        <v>1010</v>
      </c>
      <c r="H794" s="136" t="s">
        <v>1060</v>
      </c>
      <c r="I794" s="136" t="s">
        <v>18259</v>
      </c>
      <c r="J794" s="136" t="s">
        <v>1059</v>
      </c>
      <c r="K794" s="136" t="s">
        <v>941</v>
      </c>
      <c r="L794" s="136" t="s">
        <v>1060</v>
      </c>
      <c r="M794" s="136" t="s">
        <v>1061</v>
      </c>
      <c r="N794" s="136" t="s">
        <v>1062</v>
      </c>
      <c r="O794" s="136" t="s">
        <v>18260</v>
      </c>
      <c r="P794" s="136" t="s">
        <v>18261</v>
      </c>
      <c r="Q794" s="136" t="s">
        <v>948</v>
      </c>
      <c r="R794" s="136" t="s">
        <v>948</v>
      </c>
      <c r="S794" s="136" t="s">
        <v>18262</v>
      </c>
      <c r="T794" s="136" t="s">
        <v>18263</v>
      </c>
      <c r="U794" s="136" t="s">
        <v>18264</v>
      </c>
      <c r="V794" s="136" t="s">
        <v>18265</v>
      </c>
      <c r="W794" s="136" t="s">
        <v>18266</v>
      </c>
      <c r="X794" s="136" t="s">
        <v>18267</v>
      </c>
      <c r="Y794" s="136" t="s">
        <v>18268</v>
      </c>
      <c r="Z794" s="136" t="s">
        <v>18269</v>
      </c>
      <c r="AA794" s="136" t="s">
        <v>948</v>
      </c>
      <c r="AB794" s="136" t="s">
        <v>18270</v>
      </c>
      <c r="AC794" s="136" t="s">
        <v>948</v>
      </c>
      <c r="AD794" s="136" t="s">
        <v>18270</v>
      </c>
      <c r="AE794" s="136" t="s">
        <v>18271</v>
      </c>
      <c r="AF794" s="136" t="s">
        <v>18272</v>
      </c>
      <c r="AG794" s="136" t="s">
        <v>1481</v>
      </c>
      <c r="AH794" s="136" t="s">
        <v>18273</v>
      </c>
      <c r="AI794" s="136" t="s">
        <v>1047</v>
      </c>
      <c r="AJ794" s="136" t="s">
        <v>2033</v>
      </c>
      <c r="AK794" s="136" t="s">
        <v>1522</v>
      </c>
      <c r="AL794" s="136" t="s">
        <v>941</v>
      </c>
      <c r="AM794" s="136" t="s">
        <v>18274</v>
      </c>
      <c r="AN794" s="136" t="s">
        <v>941</v>
      </c>
      <c r="AO794" s="136" t="s">
        <v>941</v>
      </c>
      <c r="AP794" s="136" t="s">
        <v>941</v>
      </c>
      <c r="AQ794" s="136" t="s">
        <v>941</v>
      </c>
      <c r="AR794" s="136" t="s">
        <v>941</v>
      </c>
      <c r="AS794" s="136" t="s">
        <v>941</v>
      </c>
      <c r="AT794" s="136" t="s">
        <v>941</v>
      </c>
      <c r="AU794" s="136" t="s">
        <v>941</v>
      </c>
      <c r="AV794" s="136" t="s">
        <v>941</v>
      </c>
      <c r="AW794" s="136" t="s">
        <v>941</v>
      </c>
      <c r="AX794" s="136" t="s">
        <v>941</v>
      </c>
      <c r="AY794" s="136" t="s">
        <v>941</v>
      </c>
      <c r="AZ794" s="136" t="s">
        <v>941</v>
      </c>
      <c r="BA794" s="136" t="s">
        <v>941</v>
      </c>
      <c r="BB794" s="136" t="s">
        <v>941</v>
      </c>
      <c r="BC794" s="136" t="s">
        <v>941</v>
      </c>
      <c r="BD794" s="136" t="s">
        <v>941</v>
      </c>
      <c r="BE794" s="136" t="s">
        <v>941</v>
      </c>
      <c r="BF794" s="136" t="s">
        <v>941</v>
      </c>
      <c r="BG794" s="136" t="s">
        <v>941</v>
      </c>
      <c r="BH794" s="136" t="s">
        <v>941</v>
      </c>
      <c r="BI794" s="136" t="s">
        <v>941</v>
      </c>
      <c r="BJ794" s="136" t="s">
        <v>941</v>
      </c>
      <c r="BK794" s="136" t="s">
        <v>941</v>
      </c>
      <c r="BL794" s="136" t="s">
        <v>941</v>
      </c>
      <c r="BM794" s="136" t="s">
        <v>941</v>
      </c>
      <c r="BN794" s="136" t="s">
        <v>941</v>
      </c>
      <c r="BO794" s="136" t="s">
        <v>941</v>
      </c>
      <c r="BP794" s="136" t="s">
        <v>941</v>
      </c>
      <c r="BQ794" s="136" t="s">
        <v>941</v>
      </c>
      <c r="BR794" s="136" t="s">
        <v>941</v>
      </c>
      <c r="BS794" s="136" t="s">
        <v>941</v>
      </c>
      <c r="BT794" s="136" t="s">
        <v>941</v>
      </c>
      <c r="BU794" s="136" t="s">
        <v>941</v>
      </c>
      <c r="BV794" s="136" t="s">
        <v>941</v>
      </c>
      <c r="BW794" s="136" t="s">
        <v>941</v>
      </c>
      <c r="BX794" s="136" t="s">
        <v>941</v>
      </c>
      <c r="BY794" s="136" t="s">
        <v>941</v>
      </c>
      <c r="BZ794" s="136" t="s">
        <v>941</v>
      </c>
      <c r="CA794" s="136" t="s">
        <v>941</v>
      </c>
      <c r="CB794" s="136" t="s">
        <v>948</v>
      </c>
      <c r="CC794" s="136" t="s">
        <v>948</v>
      </c>
      <c r="CD794" s="136" t="s">
        <v>941</v>
      </c>
      <c r="CE794" s="136" t="s">
        <v>948</v>
      </c>
      <c r="CF794" s="136" t="s">
        <v>941</v>
      </c>
      <c r="CG794" s="136" t="s">
        <v>948</v>
      </c>
      <c r="CH794" s="136" t="s">
        <v>948</v>
      </c>
      <c r="CI794" s="136" t="s">
        <v>941</v>
      </c>
      <c r="CJ794" s="136" t="s">
        <v>941</v>
      </c>
      <c r="CK794" s="136" t="s">
        <v>941</v>
      </c>
      <c r="CL794" s="136" t="s">
        <v>941</v>
      </c>
      <c r="CM794" s="136" t="s">
        <v>941</v>
      </c>
      <c r="CN794" s="136" t="s">
        <v>948</v>
      </c>
      <c r="CO794" s="136" t="s">
        <v>540</v>
      </c>
      <c r="CP794" s="136" t="s">
        <v>948</v>
      </c>
      <c r="CQ794" s="136" t="s">
        <v>941</v>
      </c>
      <c r="CR794" s="136" t="s">
        <v>941</v>
      </c>
      <c r="CS794" s="136" t="s">
        <v>941</v>
      </c>
      <c r="CT794" s="136" t="s">
        <v>941</v>
      </c>
      <c r="CU794" s="136" t="s">
        <v>941</v>
      </c>
      <c r="CV794" s="136" t="s">
        <v>941</v>
      </c>
      <c r="CW794" s="136" t="s">
        <v>941</v>
      </c>
      <c r="CX794" s="136" t="s">
        <v>941</v>
      </c>
      <c r="CY794" s="136" t="s">
        <v>941</v>
      </c>
      <c r="CZ794" s="136" t="s">
        <v>941</v>
      </c>
      <c r="DA794" s="136" t="s">
        <v>941</v>
      </c>
      <c r="DB794" s="136" t="s">
        <v>941</v>
      </c>
      <c r="DC794" s="136" t="s">
        <v>941</v>
      </c>
      <c r="DD794" s="136" t="s">
        <v>941</v>
      </c>
      <c r="DE794" s="136" t="s">
        <v>941</v>
      </c>
      <c r="DF794" s="136" t="s">
        <v>941</v>
      </c>
      <c r="DG794" s="136" t="s">
        <v>941</v>
      </c>
      <c r="DH794" s="136" t="s">
        <v>941</v>
      </c>
      <c r="DI794" s="136" t="s">
        <v>941</v>
      </c>
      <c r="DJ794" s="136" t="s">
        <v>1692</v>
      </c>
      <c r="DK794" s="137">
        <v>43140.429409722223</v>
      </c>
      <c r="DL794" s="136" t="s">
        <v>1692</v>
      </c>
      <c r="DM794" s="137">
        <v>43140.429409722223</v>
      </c>
      <c r="DN794" s="133">
        <v>42412.580810185187</v>
      </c>
      <c r="DO794" s="132" t="s">
        <v>1111</v>
      </c>
      <c r="DP794" s="133">
        <v>42412.580810185187</v>
      </c>
    </row>
    <row r="795" spans="1:120" ht="43.5" x14ac:dyDescent="0.35">
      <c r="A795" s="135">
        <v>799</v>
      </c>
      <c r="B795" s="136" t="s">
        <v>13815</v>
      </c>
      <c r="C795" s="135">
        <v>597</v>
      </c>
      <c r="D795" s="135" t="b">
        <v>1</v>
      </c>
      <c r="E795" s="136" t="s">
        <v>941</v>
      </c>
      <c r="F795" s="136" t="s">
        <v>18275</v>
      </c>
      <c r="G795" s="136" t="s">
        <v>1158</v>
      </c>
      <c r="H795" s="136" t="s">
        <v>3165</v>
      </c>
      <c r="I795" s="136" t="s">
        <v>16237</v>
      </c>
      <c r="J795" s="136" t="s">
        <v>11610</v>
      </c>
      <c r="K795" s="136" t="s">
        <v>941</v>
      </c>
      <c r="L795" s="136" t="s">
        <v>3165</v>
      </c>
      <c r="M795" s="136" t="s">
        <v>3167</v>
      </c>
      <c r="N795" s="136" t="s">
        <v>3168</v>
      </c>
      <c r="O795" s="136" t="s">
        <v>18276</v>
      </c>
      <c r="P795" s="136" t="s">
        <v>948</v>
      </c>
      <c r="Q795" s="136" t="s">
        <v>948</v>
      </c>
      <c r="R795" s="136" t="s">
        <v>948</v>
      </c>
      <c r="S795" s="136" t="s">
        <v>18276</v>
      </c>
      <c r="T795" s="136" t="s">
        <v>18277</v>
      </c>
      <c r="U795" s="136" t="s">
        <v>18278</v>
      </c>
      <c r="V795" s="136" t="s">
        <v>18276</v>
      </c>
      <c r="W795" s="136" t="s">
        <v>18277</v>
      </c>
      <c r="X795" s="136" t="s">
        <v>18278</v>
      </c>
      <c r="Y795" s="136" t="s">
        <v>18279</v>
      </c>
      <c r="Z795" s="136" t="s">
        <v>4042</v>
      </c>
      <c r="AA795" s="136" t="s">
        <v>18280</v>
      </c>
      <c r="AB795" s="136" t="s">
        <v>18281</v>
      </c>
      <c r="AC795" s="136" t="s">
        <v>948</v>
      </c>
      <c r="AD795" s="136" t="s">
        <v>18281</v>
      </c>
      <c r="AE795" s="136" t="s">
        <v>18282</v>
      </c>
      <c r="AF795" s="136" t="s">
        <v>18283</v>
      </c>
      <c r="AG795" s="136" t="s">
        <v>1204</v>
      </c>
      <c r="AH795" s="136" t="s">
        <v>18284</v>
      </c>
      <c r="AI795" s="136" t="s">
        <v>13182</v>
      </c>
      <c r="AJ795" s="136" t="s">
        <v>2935</v>
      </c>
      <c r="AK795" s="136" t="s">
        <v>3607</v>
      </c>
      <c r="AL795" s="136" t="s">
        <v>941</v>
      </c>
      <c r="AM795" s="136" t="s">
        <v>18285</v>
      </c>
      <c r="AN795" s="136" t="s">
        <v>941</v>
      </c>
      <c r="AO795" s="136" t="s">
        <v>941</v>
      </c>
      <c r="AP795" s="136" t="s">
        <v>941</v>
      </c>
      <c r="AQ795" s="136" t="s">
        <v>941</v>
      </c>
      <c r="AR795" s="136" t="s">
        <v>941</v>
      </c>
      <c r="AS795" s="136" t="s">
        <v>941</v>
      </c>
      <c r="AT795" s="136" t="s">
        <v>941</v>
      </c>
      <c r="AU795" s="136" t="s">
        <v>941</v>
      </c>
      <c r="AV795" s="136" t="s">
        <v>941</v>
      </c>
      <c r="AW795" s="136" t="s">
        <v>941</v>
      </c>
      <c r="AX795" s="136" t="s">
        <v>941</v>
      </c>
      <c r="AY795" s="136" t="s">
        <v>941</v>
      </c>
      <c r="AZ795" s="136" t="s">
        <v>941</v>
      </c>
      <c r="BA795" s="136" t="s">
        <v>941</v>
      </c>
      <c r="BB795" s="136" t="s">
        <v>941</v>
      </c>
      <c r="BC795" s="136" t="s">
        <v>941</v>
      </c>
      <c r="BD795" s="136" t="s">
        <v>941</v>
      </c>
      <c r="BE795" s="136" t="s">
        <v>941</v>
      </c>
      <c r="BF795" s="136" t="s">
        <v>941</v>
      </c>
      <c r="BG795" s="136" t="s">
        <v>941</v>
      </c>
      <c r="BH795" s="136" t="s">
        <v>941</v>
      </c>
      <c r="BI795" s="136" t="s">
        <v>941</v>
      </c>
      <c r="BJ795" s="136" t="s">
        <v>941</v>
      </c>
      <c r="BK795" s="136" t="s">
        <v>941</v>
      </c>
      <c r="BL795" s="136" t="s">
        <v>941</v>
      </c>
      <c r="BM795" s="136" t="s">
        <v>941</v>
      </c>
      <c r="BN795" s="136" t="s">
        <v>941</v>
      </c>
      <c r="BO795" s="136" t="s">
        <v>941</v>
      </c>
      <c r="BP795" s="136" t="s">
        <v>941</v>
      </c>
      <c r="BQ795" s="136" t="s">
        <v>941</v>
      </c>
      <c r="BR795" s="136" t="s">
        <v>941</v>
      </c>
      <c r="BS795" s="136" t="s">
        <v>941</v>
      </c>
      <c r="BT795" s="136" t="s">
        <v>941</v>
      </c>
      <c r="BU795" s="136" t="s">
        <v>941</v>
      </c>
      <c r="BV795" s="136" t="s">
        <v>941</v>
      </c>
      <c r="BW795" s="136" t="s">
        <v>941</v>
      </c>
      <c r="BX795" s="136" t="s">
        <v>941</v>
      </c>
      <c r="BY795" s="136" t="s">
        <v>941</v>
      </c>
      <c r="BZ795" s="136" t="s">
        <v>941</v>
      </c>
      <c r="CA795" s="136" t="s">
        <v>941</v>
      </c>
      <c r="CB795" s="136" t="s">
        <v>948</v>
      </c>
      <c r="CC795" s="136" t="s">
        <v>948</v>
      </c>
      <c r="CD795" s="136" t="s">
        <v>941</v>
      </c>
      <c r="CE795" s="136" t="s">
        <v>948</v>
      </c>
      <c r="CF795" s="136" t="s">
        <v>941</v>
      </c>
      <c r="CG795" s="136" t="s">
        <v>948</v>
      </c>
      <c r="CH795" s="136" t="s">
        <v>948</v>
      </c>
      <c r="CI795" s="136" t="s">
        <v>941</v>
      </c>
      <c r="CJ795" s="136" t="s">
        <v>941</v>
      </c>
      <c r="CK795" s="136" t="s">
        <v>941</v>
      </c>
      <c r="CL795" s="136" t="s">
        <v>941</v>
      </c>
      <c r="CM795" s="136" t="s">
        <v>941</v>
      </c>
      <c r="CN795" s="136" t="s">
        <v>948</v>
      </c>
      <c r="CO795" s="136" t="s">
        <v>540</v>
      </c>
      <c r="CP795" s="136" t="s">
        <v>948</v>
      </c>
      <c r="CQ795" s="136" t="s">
        <v>941</v>
      </c>
      <c r="CR795" s="136" t="s">
        <v>941</v>
      </c>
      <c r="CS795" s="136" t="s">
        <v>941</v>
      </c>
      <c r="CT795" s="136" t="s">
        <v>941</v>
      </c>
      <c r="CU795" s="136" t="s">
        <v>941</v>
      </c>
      <c r="CV795" s="136" t="s">
        <v>941</v>
      </c>
      <c r="CW795" s="136" t="s">
        <v>941</v>
      </c>
      <c r="CX795" s="136" t="s">
        <v>941</v>
      </c>
      <c r="CY795" s="136" t="s">
        <v>941</v>
      </c>
      <c r="CZ795" s="136" t="s">
        <v>941</v>
      </c>
      <c r="DA795" s="136" t="s">
        <v>941</v>
      </c>
      <c r="DB795" s="136" t="s">
        <v>941</v>
      </c>
      <c r="DC795" s="136" t="s">
        <v>941</v>
      </c>
      <c r="DD795" s="136" t="s">
        <v>941</v>
      </c>
      <c r="DE795" s="136" t="s">
        <v>941</v>
      </c>
      <c r="DF795" s="136" t="s">
        <v>941</v>
      </c>
      <c r="DG795" s="136" t="s">
        <v>941</v>
      </c>
      <c r="DH795" s="136" t="s">
        <v>941</v>
      </c>
      <c r="DI795" s="136" t="s">
        <v>941</v>
      </c>
      <c r="DJ795" s="136" t="s">
        <v>1353</v>
      </c>
      <c r="DK795" s="137">
        <v>43140.429930555554</v>
      </c>
      <c r="DL795" s="136" t="s">
        <v>1353</v>
      </c>
      <c r="DM795" s="137">
        <v>43140.429930555554</v>
      </c>
      <c r="DN795" s="133">
        <v>42412.580833333333</v>
      </c>
      <c r="DO795" s="132" t="s">
        <v>1111</v>
      </c>
      <c r="DP795" s="133">
        <v>42412.580833333333</v>
      </c>
    </row>
    <row r="796" spans="1:120" ht="43.5" x14ac:dyDescent="0.35">
      <c r="A796" s="135">
        <v>800</v>
      </c>
      <c r="B796" s="136" t="s">
        <v>13815</v>
      </c>
      <c r="C796" s="135">
        <v>161</v>
      </c>
      <c r="D796" s="135" t="b">
        <v>1</v>
      </c>
      <c r="E796" s="136" t="s">
        <v>1196</v>
      </c>
      <c r="F796" s="136" t="s">
        <v>18286</v>
      </c>
      <c r="G796" s="136" t="s">
        <v>1332</v>
      </c>
      <c r="H796" s="136" t="s">
        <v>2755</v>
      </c>
      <c r="I796" s="136" t="s">
        <v>941</v>
      </c>
      <c r="J796" s="136" t="s">
        <v>3479</v>
      </c>
      <c r="K796" s="136" t="s">
        <v>941</v>
      </c>
      <c r="L796" s="136" t="s">
        <v>2755</v>
      </c>
      <c r="M796" s="136" t="s">
        <v>2756</v>
      </c>
      <c r="N796" s="136" t="s">
        <v>18287</v>
      </c>
      <c r="O796" s="136" t="s">
        <v>18288</v>
      </c>
      <c r="P796" s="136" t="s">
        <v>948</v>
      </c>
      <c r="Q796" s="136" t="s">
        <v>948</v>
      </c>
      <c r="R796" s="136" t="s">
        <v>948</v>
      </c>
      <c r="S796" s="136" t="s">
        <v>18288</v>
      </c>
      <c r="T796" s="136" t="s">
        <v>18289</v>
      </c>
      <c r="U796" s="136" t="s">
        <v>18290</v>
      </c>
      <c r="V796" s="136" t="s">
        <v>948</v>
      </c>
      <c r="W796" s="136" t="s">
        <v>948</v>
      </c>
      <c r="X796" s="136" t="s">
        <v>948</v>
      </c>
      <c r="Y796" s="136" t="s">
        <v>948</v>
      </c>
      <c r="Z796" s="136" t="s">
        <v>948</v>
      </c>
      <c r="AA796" s="136" t="s">
        <v>18291</v>
      </c>
      <c r="AB796" s="136" t="s">
        <v>18291</v>
      </c>
      <c r="AC796" s="136" t="s">
        <v>948</v>
      </c>
      <c r="AD796" s="136" t="s">
        <v>18291</v>
      </c>
      <c r="AE796" s="136" t="s">
        <v>18292</v>
      </c>
      <c r="AF796" s="136" t="s">
        <v>18293</v>
      </c>
      <c r="AG796" s="136" t="s">
        <v>1014</v>
      </c>
      <c r="AH796" s="136" t="s">
        <v>18294</v>
      </c>
      <c r="AI796" s="136" t="s">
        <v>948</v>
      </c>
      <c r="AJ796" s="136" t="s">
        <v>948</v>
      </c>
      <c r="AK796" s="136" t="s">
        <v>948</v>
      </c>
      <c r="AL796" s="136" t="s">
        <v>604</v>
      </c>
      <c r="AM796" s="136" t="s">
        <v>18294</v>
      </c>
      <c r="AN796" s="136" t="s">
        <v>18288</v>
      </c>
      <c r="AO796" s="136" t="s">
        <v>948</v>
      </c>
      <c r="AP796" s="136" t="s">
        <v>948</v>
      </c>
      <c r="AQ796" s="136" t="s">
        <v>948</v>
      </c>
      <c r="AR796" s="136" t="s">
        <v>18288</v>
      </c>
      <c r="AS796" s="136" t="s">
        <v>18289</v>
      </c>
      <c r="AT796" s="136" t="s">
        <v>18290</v>
      </c>
      <c r="AU796" s="136" t="s">
        <v>941</v>
      </c>
      <c r="AV796" s="136" t="s">
        <v>941</v>
      </c>
      <c r="AW796" s="136" t="s">
        <v>941</v>
      </c>
      <c r="AX796" s="136" t="s">
        <v>948</v>
      </c>
      <c r="AY796" s="136" t="s">
        <v>948</v>
      </c>
      <c r="AZ796" s="136" t="s">
        <v>18291</v>
      </c>
      <c r="BA796" s="136" t="s">
        <v>18291</v>
      </c>
      <c r="BB796" s="136" t="s">
        <v>948</v>
      </c>
      <c r="BC796" s="136" t="s">
        <v>18291</v>
      </c>
      <c r="BD796" s="136" t="s">
        <v>18292</v>
      </c>
      <c r="BE796" s="136" t="s">
        <v>18293</v>
      </c>
      <c r="BF796" s="136" t="s">
        <v>18294</v>
      </c>
      <c r="BG796" s="136" t="s">
        <v>948</v>
      </c>
      <c r="BH796" s="136" t="s">
        <v>948</v>
      </c>
      <c r="BI796" s="136" t="s">
        <v>948</v>
      </c>
      <c r="BJ796" s="136" t="s">
        <v>18294</v>
      </c>
      <c r="BK796" s="136" t="s">
        <v>1348</v>
      </c>
      <c r="BL796" s="136" t="s">
        <v>941</v>
      </c>
      <c r="BM796" s="136" t="s">
        <v>941</v>
      </c>
      <c r="BN796" s="136" t="s">
        <v>941</v>
      </c>
      <c r="BO796" s="136" t="s">
        <v>941</v>
      </c>
      <c r="BP796" s="136" t="s">
        <v>941</v>
      </c>
      <c r="BQ796" s="136" t="s">
        <v>941</v>
      </c>
      <c r="BR796" s="136" t="s">
        <v>941</v>
      </c>
      <c r="BS796" s="136" t="s">
        <v>941</v>
      </c>
      <c r="BT796" s="136" t="s">
        <v>941</v>
      </c>
      <c r="BU796" s="136" t="s">
        <v>941</v>
      </c>
      <c r="BV796" s="136" t="s">
        <v>941</v>
      </c>
      <c r="BW796" s="136" t="s">
        <v>941</v>
      </c>
      <c r="BX796" s="136" t="s">
        <v>941</v>
      </c>
      <c r="BY796" s="136" t="s">
        <v>941</v>
      </c>
      <c r="BZ796" s="136" t="s">
        <v>941</v>
      </c>
      <c r="CA796" s="136" t="s">
        <v>941</v>
      </c>
      <c r="CB796" s="136" t="s">
        <v>1348</v>
      </c>
      <c r="CC796" s="136" t="s">
        <v>948</v>
      </c>
      <c r="CD796" s="136" t="s">
        <v>941</v>
      </c>
      <c r="CE796" s="136" t="s">
        <v>948</v>
      </c>
      <c r="CF796" s="136" t="s">
        <v>941</v>
      </c>
      <c r="CG796" s="136" t="s">
        <v>948</v>
      </c>
      <c r="CH796" s="136" t="s">
        <v>948</v>
      </c>
      <c r="CI796" s="136" t="s">
        <v>941</v>
      </c>
      <c r="CJ796" s="136" t="s">
        <v>941</v>
      </c>
      <c r="CK796" s="136" t="s">
        <v>941</v>
      </c>
      <c r="CL796" s="136" t="s">
        <v>941</v>
      </c>
      <c r="CM796" s="136" t="s">
        <v>941</v>
      </c>
      <c r="CN796" s="136" t="s">
        <v>948</v>
      </c>
      <c r="CO796" s="136" t="s">
        <v>540</v>
      </c>
      <c r="CP796" s="136" t="s">
        <v>948</v>
      </c>
      <c r="CQ796" s="136" t="s">
        <v>941</v>
      </c>
      <c r="CR796" s="136" t="s">
        <v>941</v>
      </c>
      <c r="CS796" s="136" t="s">
        <v>941</v>
      </c>
      <c r="CT796" s="136" t="s">
        <v>941</v>
      </c>
      <c r="CU796" s="136" t="s">
        <v>941</v>
      </c>
      <c r="CV796" s="136" t="s">
        <v>941</v>
      </c>
      <c r="CW796" s="136" t="s">
        <v>941</v>
      </c>
      <c r="CX796" s="136" t="s">
        <v>941</v>
      </c>
      <c r="CY796" s="136" t="s">
        <v>941</v>
      </c>
      <c r="CZ796" s="136" t="s">
        <v>941</v>
      </c>
      <c r="DA796" s="136" t="s">
        <v>941</v>
      </c>
      <c r="DB796" s="136" t="s">
        <v>941</v>
      </c>
      <c r="DC796" s="136" t="s">
        <v>941</v>
      </c>
      <c r="DD796" s="136" t="s">
        <v>941</v>
      </c>
      <c r="DE796" s="136" t="s">
        <v>941</v>
      </c>
      <c r="DF796" s="136" t="s">
        <v>941</v>
      </c>
      <c r="DG796" s="136" t="s">
        <v>941</v>
      </c>
      <c r="DH796" s="136" t="s">
        <v>941</v>
      </c>
      <c r="DI796" s="136" t="s">
        <v>941</v>
      </c>
      <c r="DJ796" s="136" t="s">
        <v>1692</v>
      </c>
      <c r="DK796" s="137">
        <v>43140.441666666666</v>
      </c>
      <c r="DL796" s="136" t="s">
        <v>1692</v>
      </c>
      <c r="DM796" s="137">
        <v>43140.441851851851</v>
      </c>
      <c r="DN796" s="133">
        <v>42412.58085648148</v>
      </c>
      <c r="DO796" s="132" t="s">
        <v>1111</v>
      </c>
      <c r="DP796" s="133">
        <v>42412.58085648148</v>
      </c>
    </row>
    <row r="797" spans="1:120" ht="58" x14ac:dyDescent="0.35">
      <c r="A797" s="135">
        <v>801</v>
      </c>
      <c r="B797" s="136" t="s">
        <v>13815</v>
      </c>
      <c r="C797" s="135">
        <v>389</v>
      </c>
      <c r="D797" s="135" t="b">
        <v>1</v>
      </c>
      <c r="E797" s="136" t="s">
        <v>941</v>
      </c>
      <c r="F797" s="136" t="s">
        <v>11506</v>
      </c>
      <c r="G797" s="136" t="s">
        <v>981</v>
      </c>
      <c r="H797" s="136" t="s">
        <v>11507</v>
      </c>
      <c r="I797" s="136" t="s">
        <v>18295</v>
      </c>
      <c r="J797" s="136" t="s">
        <v>11506</v>
      </c>
      <c r="K797" s="136" t="s">
        <v>941</v>
      </c>
      <c r="L797" s="136" t="s">
        <v>11507</v>
      </c>
      <c r="M797" s="136" t="s">
        <v>11508</v>
      </c>
      <c r="N797" s="136" t="s">
        <v>18296</v>
      </c>
      <c r="O797" s="136" t="s">
        <v>18297</v>
      </c>
      <c r="P797" s="136" t="s">
        <v>18298</v>
      </c>
      <c r="Q797" s="136" t="s">
        <v>948</v>
      </c>
      <c r="R797" s="136" t="s">
        <v>948</v>
      </c>
      <c r="S797" s="136" t="s">
        <v>18299</v>
      </c>
      <c r="T797" s="136" t="s">
        <v>18300</v>
      </c>
      <c r="U797" s="136" t="s">
        <v>18301</v>
      </c>
      <c r="V797" s="136" t="s">
        <v>18302</v>
      </c>
      <c r="W797" s="136" t="s">
        <v>18303</v>
      </c>
      <c r="X797" s="136" t="s">
        <v>18304</v>
      </c>
      <c r="Y797" s="136" t="s">
        <v>18305</v>
      </c>
      <c r="Z797" s="136" t="s">
        <v>18306</v>
      </c>
      <c r="AA797" s="136" t="s">
        <v>948</v>
      </c>
      <c r="AB797" s="136" t="s">
        <v>18307</v>
      </c>
      <c r="AC797" s="136" t="s">
        <v>948</v>
      </c>
      <c r="AD797" s="136" t="s">
        <v>18307</v>
      </c>
      <c r="AE797" s="136" t="s">
        <v>18308</v>
      </c>
      <c r="AF797" s="136" t="s">
        <v>18309</v>
      </c>
      <c r="AG797" s="136" t="s">
        <v>1120</v>
      </c>
      <c r="AH797" s="136" t="s">
        <v>18310</v>
      </c>
      <c r="AI797" s="136" t="s">
        <v>1616</v>
      </c>
      <c r="AJ797" s="136" t="s">
        <v>1797</v>
      </c>
      <c r="AK797" s="136" t="s">
        <v>18311</v>
      </c>
      <c r="AL797" s="136" t="s">
        <v>941</v>
      </c>
      <c r="AM797" s="136" t="s">
        <v>18312</v>
      </c>
      <c r="AN797" s="136" t="s">
        <v>941</v>
      </c>
      <c r="AO797" s="136" t="s">
        <v>941</v>
      </c>
      <c r="AP797" s="136" t="s">
        <v>941</v>
      </c>
      <c r="AQ797" s="136" t="s">
        <v>941</v>
      </c>
      <c r="AR797" s="136" t="s">
        <v>941</v>
      </c>
      <c r="AS797" s="136" t="s">
        <v>941</v>
      </c>
      <c r="AT797" s="136" t="s">
        <v>941</v>
      </c>
      <c r="AU797" s="136" t="s">
        <v>941</v>
      </c>
      <c r="AV797" s="136" t="s">
        <v>941</v>
      </c>
      <c r="AW797" s="136" t="s">
        <v>941</v>
      </c>
      <c r="AX797" s="136" t="s">
        <v>941</v>
      </c>
      <c r="AY797" s="136" t="s">
        <v>941</v>
      </c>
      <c r="AZ797" s="136" t="s">
        <v>941</v>
      </c>
      <c r="BA797" s="136" t="s">
        <v>941</v>
      </c>
      <c r="BB797" s="136" t="s">
        <v>941</v>
      </c>
      <c r="BC797" s="136" t="s">
        <v>941</v>
      </c>
      <c r="BD797" s="136" t="s">
        <v>941</v>
      </c>
      <c r="BE797" s="136" t="s">
        <v>941</v>
      </c>
      <c r="BF797" s="136" t="s">
        <v>941</v>
      </c>
      <c r="BG797" s="136" t="s">
        <v>941</v>
      </c>
      <c r="BH797" s="136" t="s">
        <v>941</v>
      </c>
      <c r="BI797" s="136" t="s">
        <v>941</v>
      </c>
      <c r="BJ797" s="136" t="s">
        <v>941</v>
      </c>
      <c r="BK797" s="136" t="s">
        <v>941</v>
      </c>
      <c r="BL797" s="136" t="s">
        <v>941</v>
      </c>
      <c r="BM797" s="136" t="s">
        <v>941</v>
      </c>
      <c r="BN797" s="136" t="s">
        <v>941</v>
      </c>
      <c r="BO797" s="136" t="s">
        <v>941</v>
      </c>
      <c r="BP797" s="136" t="s">
        <v>941</v>
      </c>
      <c r="BQ797" s="136" t="s">
        <v>941</v>
      </c>
      <c r="BR797" s="136" t="s">
        <v>941</v>
      </c>
      <c r="BS797" s="136" t="s">
        <v>941</v>
      </c>
      <c r="BT797" s="136" t="s">
        <v>941</v>
      </c>
      <c r="BU797" s="136" t="s">
        <v>941</v>
      </c>
      <c r="BV797" s="136" t="s">
        <v>941</v>
      </c>
      <c r="BW797" s="136" t="s">
        <v>941</v>
      </c>
      <c r="BX797" s="136" t="s">
        <v>941</v>
      </c>
      <c r="BY797" s="136" t="s">
        <v>941</v>
      </c>
      <c r="BZ797" s="136" t="s">
        <v>941</v>
      </c>
      <c r="CA797" s="136" t="s">
        <v>941</v>
      </c>
      <c r="CB797" s="136" t="s">
        <v>948</v>
      </c>
      <c r="CC797" s="136" t="s">
        <v>948</v>
      </c>
      <c r="CD797" s="136" t="s">
        <v>941</v>
      </c>
      <c r="CE797" s="136" t="s">
        <v>948</v>
      </c>
      <c r="CF797" s="136" t="s">
        <v>941</v>
      </c>
      <c r="CG797" s="136" t="s">
        <v>948</v>
      </c>
      <c r="CH797" s="136" t="s">
        <v>948</v>
      </c>
      <c r="CI797" s="136" t="s">
        <v>941</v>
      </c>
      <c r="CJ797" s="136" t="s">
        <v>941</v>
      </c>
      <c r="CK797" s="136" t="s">
        <v>941</v>
      </c>
      <c r="CL797" s="136" t="s">
        <v>941</v>
      </c>
      <c r="CM797" s="136" t="s">
        <v>941</v>
      </c>
      <c r="CN797" s="136" t="s">
        <v>948</v>
      </c>
      <c r="CO797" s="136" t="s">
        <v>540</v>
      </c>
      <c r="CP797" s="136" t="s">
        <v>948</v>
      </c>
      <c r="CQ797" s="136" t="s">
        <v>941</v>
      </c>
      <c r="CR797" s="136" t="s">
        <v>941</v>
      </c>
      <c r="CS797" s="136" t="s">
        <v>941</v>
      </c>
      <c r="CT797" s="136" t="s">
        <v>941</v>
      </c>
      <c r="CU797" s="136" t="s">
        <v>941</v>
      </c>
      <c r="CV797" s="136" t="s">
        <v>941</v>
      </c>
      <c r="CW797" s="136" t="s">
        <v>941</v>
      </c>
      <c r="CX797" s="136" t="s">
        <v>941</v>
      </c>
      <c r="CY797" s="136" t="s">
        <v>941</v>
      </c>
      <c r="CZ797" s="136" t="s">
        <v>941</v>
      </c>
      <c r="DA797" s="136" t="s">
        <v>941</v>
      </c>
      <c r="DB797" s="136" t="s">
        <v>941</v>
      </c>
      <c r="DC797" s="136" t="s">
        <v>941</v>
      </c>
      <c r="DD797" s="136" t="s">
        <v>941</v>
      </c>
      <c r="DE797" s="136" t="s">
        <v>941</v>
      </c>
      <c r="DF797" s="136" t="s">
        <v>941</v>
      </c>
      <c r="DG797" s="136" t="s">
        <v>941</v>
      </c>
      <c r="DH797" s="136" t="s">
        <v>941</v>
      </c>
      <c r="DI797" s="136" t="s">
        <v>941</v>
      </c>
      <c r="DJ797" s="136" t="s">
        <v>1692</v>
      </c>
      <c r="DK797" s="137">
        <v>43140.578182870369</v>
      </c>
      <c r="DL797" s="136" t="s">
        <v>1692</v>
      </c>
      <c r="DM797" s="137">
        <v>43140.578182870369</v>
      </c>
      <c r="DN797" s="133">
        <v>42412.580868055556</v>
      </c>
      <c r="DO797" s="132" t="s">
        <v>1111</v>
      </c>
      <c r="DP797" s="133">
        <v>42412.580868055556</v>
      </c>
    </row>
    <row r="798" spans="1:120" ht="43.5" x14ac:dyDescent="0.35">
      <c r="A798" s="135">
        <v>802</v>
      </c>
      <c r="B798" s="136" t="s">
        <v>13815</v>
      </c>
      <c r="C798" s="135">
        <v>11</v>
      </c>
      <c r="D798" s="135" t="b">
        <v>1</v>
      </c>
      <c r="E798" s="136" t="s">
        <v>941</v>
      </c>
      <c r="F798" s="136" t="s">
        <v>11466</v>
      </c>
      <c r="G798" s="136" t="s">
        <v>989</v>
      </c>
      <c r="H798" s="136" t="s">
        <v>3026</v>
      </c>
      <c r="I798" s="136" t="s">
        <v>14675</v>
      </c>
      <c r="J798" s="136" t="s">
        <v>18313</v>
      </c>
      <c r="K798" s="136" t="s">
        <v>941</v>
      </c>
      <c r="L798" s="136" t="s">
        <v>3026</v>
      </c>
      <c r="M798" s="136" t="s">
        <v>3027</v>
      </c>
      <c r="N798" s="136" t="s">
        <v>11469</v>
      </c>
      <c r="O798" s="136" t="s">
        <v>18314</v>
      </c>
      <c r="P798" s="136" t="s">
        <v>18315</v>
      </c>
      <c r="Q798" s="136" t="s">
        <v>948</v>
      </c>
      <c r="R798" s="136" t="s">
        <v>948</v>
      </c>
      <c r="S798" s="136" t="s">
        <v>18316</v>
      </c>
      <c r="T798" s="136" t="s">
        <v>18317</v>
      </c>
      <c r="U798" s="136" t="s">
        <v>18318</v>
      </c>
      <c r="V798" s="136" t="s">
        <v>948</v>
      </c>
      <c r="W798" s="136" t="s">
        <v>948</v>
      </c>
      <c r="X798" s="136" t="s">
        <v>948</v>
      </c>
      <c r="Y798" s="136" t="s">
        <v>18319</v>
      </c>
      <c r="Z798" s="136" t="s">
        <v>18320</v>
      </c>
      <c r="AA798" s="136" t="s">
        <v>18321</v>
      </c>
      <c r="AB798" s="136" t="s">
        <v>18322</v>
      </c>
      <c r="AC798" s="136" t="s">
        <v>18323</v>
      </c>
      <c r="AD798" s="136" t="s">
        <v>18324</v>
      </c>
      <c r="AE798" s="136" t="s">
        <v>18325</v>
      </c>
      <c r="AF798" s="136" t="s">
        <v>18326</v>
      </c>
      <c r="AG798" s="136" t="s">
        <v>11483</v>
      </c>
      <c r="AH798" s="136" t="s">
        <v>18327</v>
      </c>
      <c r="AI798" s="136" t="s">
        <v>3989</v>
      </c>
      <c r="AJ798" s="136" t="s">
        <v>3900</v>
      </c>
      <c r="AK798" s="136" t="s">
        <v>948</v>
      </c>
      <c r="AL798" s="136" t="s">
        <v>604</v>
      </c>
      <c r="AM798" s="136" t="s">
        <v>18328</v>
      </c>
      <c r="AN798" s="136" t="s">
        <v>941</v>
      </c>
      <c r="AO798" s="136" t="s">
        <v>941</v>
      </c>
      <c r="AP798" s="136" t="s">
        <v>941</v>
      </c>
      <c r="AQ798" s="136" t="s">
        <v>941</v>
      </c>
      <c r="AR798" s="136" t="s">
        <v>941</v>
      </c>
      <c r="AS798" s="136" t="s">
        <v>941</v>
      </c>
      <c r="AT798" s="136" t="s">
        <v>941</v>
      </c>
      <c r="AU798" s="136" t="s">
        <v>941</v>
      </c>
      <c r="AV798" s="136" t="s">
        <v>941</v>
      </c>
      <c r="AW798" s="136" t="s">
        <v>941</v>
      </c>
      <c r="AX798" s="136" t="s">
        <v>941</v>
      </c>
      <c r="AY798" s="136" t="s">
        <v>941</v>
      </c>
      <c r="AZ798" s="136" t="s">
        <v>941</v>
      </c>
      <c r="BA798" s="136" t="s">
        <v>941</v>
      </c>
      <c r="BB798" s="136" t="s">
        <v>941</v>
      </c>
      <c r="BC798" s="136" t="s">
        <v>941</v>
      </c>
      <c r="BD798" s="136" t="s">
        <v>941</v>
      </c>
      <c r="BE798" s="136" t="s">
        <v>941</v>
      </c>
      <c r="BF798" s="136" t="s">
        <v>941</v>
      </c>
      <c r="BG798" s="136" t="s">
        <v>941</v>
      </c>
      <c r="BH798" s="136" t="s">
        <v>941</v>
      </c>
      <c r="BI798" s="136" t="s">
        <v>941</v>
      </c>
      <c r="BJ798" s="136" t="s">
        <v>941</v>
      </c>
      <c r="BK798" s="136" t="s">
        <v>941</v>
      </c>
      <c r="BL798" s="136" t="s">
        <v>941</v>
      </c>
      <c r="BM798" s="136" t="s">
        <v>941</v>
      </c>
      <c r="BN798" s="136" t="s">
        <v>941</v>
      </c>
      <c r="BO798" s="136" t="s">
        <v>941</v>
      </c>
      <c r="BP798" s="136" t="s">
        <v>941</v>
      </c>
      <c r="BQ798" s="136" t="s">
        <v>941</v>
      </c>
      <c r="BR798" s="136" t="s">
        <v>941</v>
      </c>
      <c r="BS798" s="136" t="s">
        <v>941</v>
      </c>
      <c r="BT798" s="136" t="s">
        <v>941</v>
      </c>
      <c r="BU798" s="136" t="s">
        <v>941</v>
      </c>
      <c r="BV798" s="136" t="s">
        <v>941</v>
      </c>
      <c r="BW798" s="136" t="s">
        <v>941</v>
      </c>
      <c r="BX798" s="136" t="s">
        <v>941</v>
      </c>
      <c r="BY798" s="136" t="s">
        <v>941</v>
      </c>
      <c r="BZ798" s="136" t="s">
        <v>941</v>
      </c>
      <c r="CA798" s="136" t="s">
        <v>941</v>
      </c>
      <c r="CB798" s="136" t="s">
        <v>948</v>
      </c>
      <c r="CC798" s="136" t="s">
        <v>956</v>
      </c>
      <c r="CD798" s="136" t="s">
        <v>18329</v>
      </c>
      <c r="CE798" s="136" t="s">
        <v>948</v>
      </c>
      <c r="CF798" s="136" t="s">
        <v>941</v>
      </c>
      <c r="CG798" s="136" t="s">
        <v>18329</v>
      </c>
      <c r="CH798" s="136" t="s">
        <v>941</v>
      </c>
      <c r="CI798" s="136" t="s">
        <v>941</v>
      </c>
      <c r="CJ798" s="136" t="s">
        <v>941</v>
      </c>
      <c r="CK798" s="136" t="s">
        <v>941</v>
      </c>
      <c r="CL798" s="136" t="s">
        <v>941</v>
      </c>
      <c r="CM798" s="136" t="s">
        <v>941</v>
      </c>
      <c r="CN798" s="136" t="s">
        <v>941</v>
      </c>
      <c r="CO798" s="136" t="s">
        <v>941</v>
      </c>
      <c r="CP798" s="136" t="s">
        <v>941</v>
      </c>
      <c r="CQ798" s="136" t="s">
        <v>941</v>
      </c>
      <c r="CR798" s="136" t="s">
        <v>941</v>
      </c>
      <c r="CS798" s="136" t="s">
        <v>941</v>
      </c>
      <c r="CT798" s="136" t="s">
        <v>941</v>
      </c>
      <c r="CU798" s="136" t="s">
        <v>941</v>
      </c>
      <c r="CV798" s="136" t="s">
        <v>941</v>
      </c>
      <c r="CW798" s="136" t="s">
        <v>941</v>
      </c>
      <c r="CX798" s="136" t="s">
        <v>941</v>
      </c>
      <c r="CY798" s="136" t="s">
        <v>941</v>
      </c>
      <c r="CZ798" s="136" t="s">
        <v>941</v>
      </c>
      <c r="DA798" s="136" t="s">
        <v>941</v>
      </c>
      <c r="DB798" s="136" t="s">
        <v>941</v>
      </c>
      <c r="DC798" s="136" t="s">
        <v>941</v>
      </c>
      <c r="DD798" s="136" t="s">
        <v>941</v>
      </c>
      <c r="DE798" s="136" t="s">
        <v>941</v>
      </c>
      <c r="DF798" s="136" t="s">
        <v>941</v>
      </c>
      <c r="DG798" s="136" t="s">
        <v>941</v>
      </c>
      <c r="DH798" s="136" t="s">
        <v>941</v>
      </c>
      <c r="DI798" s="136" t="s">
        <v>941</v>
      </c>
      <c r="DJ798" s="136" t="s">
        <v>1692</v>
      </c>
      <c r="DK798" s="137">
        <v>43140.581597222219</v>
      </c>
      <c r="DL798" s="136" t="s">
        <v>1692</v>
      </c>
      <c r="DM798" s="137">
        <v>43140.581597222219</v>
      </c>
      <c r="DN798" s="133">
        <v>42412.580891203703</v>
      </c>
      <c r="DO798" s="132" t="s">
        <v>1111</v>
      </c>
      <c r="DP798" s="133">
        <v>42412.580891203703</v>
      </c>
    </row>
    <row r="799" spans="1:120" ht="87" x14ac:dyDescent="0.35">
      <c r="A799" s="135">
        <v>803</v>
      </c>
      <c r="B799" s="136" t="s">
        <v>13815</v>
      </c>
      <c r="C799" s="135">
        <v>162</v>
      </c>
      <c r="D799" s="135" t="b">
        <v>1</v>
      </c>
      <c r="E799" s="136" t="s">
        <v>941</v>
      </c>
      <c r="F799" s="136" t="s">
        <v>2786</v>
      </c>
      <c r="G799" s="136" t="s">
        <v>989</v>
      </c>
      <c r="H799" s="136" t="s">
        <v>2787</v>
      </c>
      <c r="I799" s="136" t="s">
        <v>14675</v>
      </c>
      <c r="J799" s="136" t="s">
        <v>2788</v>
      </c>
      <c r="K799" s="136" t="s">
        <v>941</v>
      </c>
      <c r="L799" s="136" t="s">
        <v>2789</v>
      </c>
      <c r="M799" s="136" t="s">
        <v>2790</v>
      </c>
      <c r="N799" s="136" t="s">
        <v>2791</v>
      </c>
      <c r="O799" s="136" t="s">
        <v>18330</v>
      </c>
      <c r="P799" s="136" t="s">
        <v>18331</v>
      </c>
      <c r="Q799" s="136" t="s">
        <v>18332</v>
      </c>
      <c r="R799" s="136" t="s">
        <v>18333</v>
      </c>
      <c r="S799" s="136" t="s">
        <v>18334</v>
      </c>
      <c r="T799" s="136" t="s">
        <v>18335</v>
      </c>
      <c r="U799" s="136" t="s">
        <v>18336</v>
      </c>
      <c r="V799" s="136" t="s">
        <v>18337</v>
      </c>
      <c r="W799" s="136" t="s">
        <v>18338</v>
      </c>
      <c r="X799" s="136" t="s">
        <v>18339</v>
      </c>
      <c r="Y799" s="136" t="s">
        <v>18340</v>
      </c>
      <c r="Z799" s="136" t="s">
        <v>18341</v>
      </c>
      <c r="AA799" s="136" t="s">
        <v>948</v>
      </c>
      <c r="AB799" s="136" t="s">
        <v>18342</v>
      </c>
      <c r="AC799" s="136" t="s">
        <v>18343</v>
      </c>
      <c r="AD799" s="136" t="s">
        <v>18344</v>
      </c>
      <c r="AE799" s="136" t="s">
        <v>18345</v>
      </c>
      <c r="AF799" s="136" t="s">
        <v>18346</v>
      </c>
      <c r="AG799" s="136" t="s">
        <v>2792</v>
      </c>
      <c r="AH799" s="136" t="s">
        <v>18347</v>
      </c>
      <c r="AI799" s="136" t="s">
        <v>18348</v>
      </c>
      <c r="AJ799" s="136" t="s">
        <v>18349</v>
      </c>
      <c r="AK799" s="136" t="s">
        <v>948</v>
      </c>
      <c r="AL799" s="136" t="s">
        <v>604</v>
      </c>
      <c r="AM799" s="136" t="s">
        <v>18350</v>
      </c>
      <c r="AN799" s="136" t="s">
        <v>941</v>
      </c>
      <c r="AO799" s="136" t="s">
        <v>941</v>
      </c>
      <c r="AP799" s="136" t="s">
        <v>941</v>
      </c>
      <c r="AQ799" s="136" t="s">
        <v>941</v>
      </c>
      <c r="AR799" s="136" t="s">
        <v>941</v>
      </c>
      <c r="AS799" s="136" t="s">
        <v>941</v>
      </c>
      <c r="AT799" s="136" t="s">
        <v>941</v>
      </c>
      <c r="AU799" s="136" t="s">
        <v>941</v>
      </c>
      <c r="AV799" s="136" t="s">
        <v>941</v>
      </c>
      <c r="AW799" s="136" t="s">
        <v>941</v>
      </c>
      <c r="AX799" s="136" t="s">
        <v>941</v>
      </c>
      <c r="AY799" s="136" t="s">
        <v>941</v>
      </c>
      <c r="AZ799" s="136" t="s">
        <v>941</v>
      </c>
      <c r="BA799" s="136" t="s">
        <v>941</v>
      </c>
      <c r="BB799" s="136" t="s">
        <v>941</v>
      </c>
      <c r="BC799" s="136" t="s">
        <v>941</v>
      </c>
      <c r="BD799" s="136" t="s">
        <v>941</v>
      </c>
      <c r="BE799" s="136" t="s">
        <v>941</v>
      </c>
      <c r="BF799" s="136" t="s">
        <v>941</v>
      </c>
      <c r="BG799" s="136" t="s">
        <v>941</v>
      </c>
      <c r="BH799" s="136" t="s">
        <v>941</v>
      </c>
      <c r="BI799" s="136" t="s">
        <v>941</v>
      </c>
      <c r="BJ799" s="136" t="s">
        <v>941</v>
      </c>
      <c r="BK799" s="136" t="s">
        <v>18351</v>
      </c>
      <c r="BL799" s="136" t="s">
        <v>18352</v>
      </c>
      <c r="BM799" s="136" t="s">
        <v>1212</v>
      </c>
      <c r="BN799" s="136" t="s">
        <v>18352</v>
      </c>
      <c r="BO799" s="136" t="s">
        <v>18184</v>
      </c>
      <c r="BP799" s="136" t="s">
        <v>941</v>
      </c>
      <c r="BQ799" s="136" t="s">
        <v>941</v>
      </c>
      <c r="BR799" s="136" t="s">
        <v>18353</v>
      </c>
      <c r="BS799" s="136" t="s">
        <v>18354</v>
      </c>
      <c r="BT799" s="136" t="s">
        <v>18355</v>
      </c>
      <c r="BU799" s="136" t="s">
        <v>18356</v>
      </c>
      <c r="BV799" s="136" t="s">
        <v>18357</v>
      </c>
      <c r="BW799" s="136" t="s">
        <v>18358</v>
      </c>
      <c r="BX799" s="136" t="s">
        <v>2796</v>
      </c>
      <c r="BY799" s="136" t="s">
        <v>18359</v>
      </c>
      <c r="BZ799" s="136" t="s">
        <v>18360</v>
      </c>
      <c r="CA799" s="136" t="s">
        <v>18361</v>
      </c>
      <c r="CB799" s="136" t="s">
        <v>18362</v>
      </c>
      <c r="CC799" s="136" t="s">
        <v>956</v>
      </c>
      <c r="CD799" s="136" t="s">
        <v>18363</v>
      </c>
      <c r="CE799" s="136" t="s">
        <v>948</v>
      </c>
      <c r="CF799" s="136" t="s">
        <v>941</v>
      </c>
      <c r="CG799" s="136" t="s">
        <v>18363</v>
      </c>
      <c r="CH799" s="136" t="s">
        <v>1227</v>
      </c>
      <c r="CI799" s="136" t="s">
        <v>18364</v>
      </c>
      <c r="CJ799" s="136" t="s">
        <v>18365</v>
      </c>
      <c r="CK799" s="136" t="s">
        <v>941</v>
      </c>
      <c r="CL799" s="136" t="s">
        <v>941</v>
      </c>
      <c r="CM799" s="136" t="s">
        <v>18366</v>
      </c>
      <c r="CN799" s="136" t="s">
        <v>18364</v>
      </c>
      <c r="CO799" s="136" t="s">
        <v>6721</v>
      </c>
      <c r="CP799" s="136" t="s">
        <v>941</v>
      </c>
      <c r="CQ799" s="136" t="s">
        <v>941</v>
      </c>
      <c r="CR799" s="136" t="s">
        <v>941</v>
      </c>
      <c r="CS799" s="136" t="s">
        <v>941</v>
      </c>
      <c r="CT799" s="136" t="s">
        <v>941</v>
      </c>
      <c r="CU799" s="136" t="s">
        <v>941</v>
      </c>
      <c r="CV799" s="136" t="s">
        <v>941</v>
      </c>
      <c r="CW799" s="136" t="s">
        <v>941</v>
      </c>
      <c r="CX799" s="136" t="s">
        <v>941</v>
      </c>
      <c r="CY799" s="136" t="s">
        <v>941</v>
      </c>
      <c r="CZ799" s="136" t="s">
        <v>941</v>
      </c>
      <c r="DA799" s="136" t="s">
        <v>941</v>
      </c>
      <c r="DB799" s="136" t="s">
        <v>941</v>
      </c>
      <c r="DC799" s="136" t="s">
        <v>941</v>
      </c>
      <c r="DD799" s="136" t="s">
        <v>941</v>
      </c>
      <c r="DE799" s="136" t="s">
        <v>941</v>
      </c>
      <c r="DF799" s="136" t="s">
        <v>941</v>
      </c>
      <c r="DG799" s="136" t="s">
        <v>941</v>
      </c>
      <c r="DH799" s="136" t="s">
        <v>941</v>
      </c>
      <c r="DI799" s="136" t="s">
        <v>941</v>
      </c>
      <c r="DJ799" s="136" t="s">
        <v>1692</v>
      </c>
      <c r="DK799" s="137">
        <v>43140.584710648145</v>
      </c>
      <c r="DL799" s="136" t="s">
        <v>1692</v>
      </c>
      <c r="DM799" s="137">
        <v>43194.461064814815</v>
      </c>
      <c r="DN799" s="133">
        <v>42412.58090277778</v>
      </c>
      <c r="DO799" s="132" t="s">
        <v>1111</v>
      </c>
      <c r="DP799" s="133">
        <v>42412.58090277778</v>
      </c>
    </row>
    <row r="800" spans="1:120" ht="58" x14ac:dyDescent="0.35">
      <c r="A800" s="135">
        <v>804</v>
      </c>
      <c r="B800" s="136" t="s">
        <v>13815</v>
      </c>
      <c r="C800" s="135">
        <v>74</v>
      </c>
      <c r="D800" s="135" t="b">
        <v>1</v>
      </c>
      <c r="E800" s="136" t="s">
        <v>941</v>
      </c>
      <c r="F800" s="136" t="s">
        <v>2689</v>
      </c>
      <c r="G800" s="136" t="s">
        <v>989</v>
      </c>
      <c r="H800" s="136" t="s">
        <v>2690</v>
      </c>
      <c r="I800" s="136" t="s">
        <v>16237</v>
      </c>
      <c r="J800" s="136" t="s">
        <v>2689</v>
      </c>
      <c r="K800" s="136" t="s">
        <v>941</v>
      </c>
      <c r="L800" s="136" t="s">
        <v>2690</v>
      </c>
      <c r="M800" s="136" t="s">
        <v>2691</v>
      </c>
      <c r="N800" s="136" t="s">
        <v>2692</v>
      </c>
      <c r="O800" s="136" t="s">
        <v>18367</v>
      </c>
      <c r="P800" s="136" t="s">
        <v>18368</v>
      </c>
      <c r="Q800" s="136" t="s">
        <v>18369</v>
      </c>
      <c r="R800" s="136" t="s">
        <v>948</v>
      </c>
      <c r="S800" s="136" t="s">
        <v>18370</v>
      </c>
      <c r="T800" s="136" t="s">
        <v>18371</v>
      </c>
      <c r="U800" s="136" t="s">
        <v>18372</v>
      </c>
      <c r="V800" s="136" t="s">
        <v>948</v>
      </c>
      <c r="W800" s="136" t="s">
        <v>948</v>
      </c>
      <c r="X800" s="136" t="s">
        <v>948</v>
      </c>
      <c r="Y800" s="136" t="s">
        <v>18373</v>
      </c>
      <c r="Z800" s="136" t="s">
        <v>18374</v>
      </c>
      <c r="AA800" s="136" t="s">
        <v>948</v>
      </c>
      <c r="AB800" s="136" t="s">
        <v>18375</v>
      </c>
      <c r="AC800" s="136" t="s">
        <v>18376</v>
      </c>
      <c r="AD800" s="136" t="s">
        <v>18377</v>
      </c>
      <c r="AE800" s="136" t="s">
        <v>18378</v>
      </c>
      <c r="AF800" s="136" t="s">
        <v>18379</v>
      </c>
      <c r="AG800" s="136" t="s">
        <v>1039</v>
      </c>
      <c r="AH800" s="136" t="s">
        <v>18380</v>
      </c>
      <c r="AI800" s="136" t="s">
        <v>948</v>
      </c>
      <c r="AJ800" s="136" t="s">
        <v>948</v>
      </c>
      <c r="AK800" s="136" t="s">
        <v>2638</v>
      </c>
      <c r="AL800" s="136" t="s">
        <v>941</v>
      </c>
      <c r="AM800" s="136" t="s">
        <v>18381</v>
      </c>
      <c r="AN800" s="136" t="s">
        <v>941</v>
      </c>
      <c r="AO800" s="136" t="s">
        <v>941</v>
      </c>
      <c r="AP800" s="136" t="s">
        <v>941</v>
      </c>
      <c r="AQ800" s="136" t="s">
        <v>941</v>
      </c>
      <c r="AR800" s="136" t="s">
        <v>941</v>
      </c>
      <c r="AS800" s="136" t="s">
        <v>941</v>
      </c>
      <c r="AT800" s="136" t="s">
        <v>941</v>
      </c>
      <c r="AU800" s="136" t="s">
        <v>941</v>
      </c>
      <c r="AV800" s="136" t="s">
        <v>941</v>
      </c>
      <c r="AW800" s="136" t="s">
        <v>941</v>
      </c>
      <c r="AX800" s="136" t="s">
        <v>941</v>
      </c>
      <c r="AY800" s="136" t="s">
        <v>941</v>
      </c>
      <c r="AZ800" s="136" t="s">
        <v>941</v>
      </c>
      <c r="BA800" s="136" t="s">
        <v>941</v>
      </c>
      <c r="BB800" s="136" t="s">
        <v>941</v>
      </c>
      <c r="BC800" s="136" t="s">
        <v>941</v>
      </c>
      <c r="BD800" s="136" t="s">
        <v>941</v>
      </c>
      <c r="BE800" s="136" t="s">
        <v>941</v>
      </c>
      <c r="BF800" s="136" t="s">
        <v>941</v>
      </c>
      <c r="BG800" s="136" t="s">
        <v>941</v>
      </c>
      <c r="BH800" s="136" t="s">
        <v>941</v>
      </c>
      <c r="BI800" s="136" t="s">
        <v>941</v>
      </c>
      <c r="BJ800" s="136" t="s">
        <v>941</v>
      </c>
      <c r="BK800" s="136" t="s">
        <v>941</v>
      </c>
      <c r="BL800" s="136" t="s">
        <v>941</v>
      </c>
      <c r="BM800" s="136" t="s">
        <v>941</v>
      </c>
      <c r="BN800" s="136" t="s">
        <v>941</v>
      </c>
      <c r="BO800" s="136" t="s">
        <v>941</v>
      </c>
      <c r="BP800" s="136" t="s">
        <v>941</v>
      </c>
      <c r="BQ800" s="136" t="s">
        <v>941</v>
      </c>
      <c r="BR800" s="136" t="s">
        <v>941</v>
      </c>
      <c r="BS800" s="136" t="s">
        <v>941</v>
      </c>
      <c r="BT800" s="136" t="s">
        <v>941</v>
      </c>
      <c r="BU800" s="136" t="s">
        <v>941</v>
      </c>
      <c r="BV800" s="136" t="s">
        <v>941</v>
      </c>
      <c r="BW800" s="136" t="s">
        <v>941</v>
      </c>
      <c r="BX800" s="136" t="s">
        <v>941</v>
      </c>
      <c r="BY800" s="136" t="s">
        <v>941</v>
      </c>
      <c r="BZ800" s="136" t="s">
        <v>941</v>
      </c>
      <c r="CA800" s="136" t="s">
        <v>941</v>
      </c>
      <c r="CB800" s="136" t="s">
        <v>948</v>
      </c>
      <c r="CC800" s="136" t="s">
        <v>948</v>
      </c>
      <c r="CD800" s="136" t="s">
        <v>941</v>
      </c>
      <c r="CE800" s="136" t="s">
        <v>948</v>
      </c>
      <c r="CF800" s="136" t="s">
        <v>941</v>
      </c>
      <c r="CG800" s="136" t="s">
        <v>948</v>
      </c>
      <c r="CH800" s="136" t="s">
        <v>948</v>
      </c>
      <c r="CI800" s="136" t="s">
        <v>941</v>
      </c>
      <c r="CJ800" s="136" t="s">
        <v>941</v>
      </c>
      <c r="CK800" s="136" t="s">
        <v>941</v>
      </c>
      <c r="CL800" s="136" t="s">
        <v>941</v>
      </c>
      <c r="CM800" s="136" t="s">
        <v>941</v>
      </c>
      <c r="CN800" s="136" t="s">
        <v>948</v>
      </c>
      <c r="CO800" s="136" t="s">
        <v>540</v>
      </c>
      <c r="CP800" s="136" t="s">
        <v>948</v>
      </c>
      <c r="CQ800" s="136" t="s">
        <v>941</v>
      </c>
      <c r="CR800" s="136" t="s">
        <v>941</v>
      </c>
      <c r="CS800" s="136" t="s">
        <v>941</v>
      </c>
      <c r="CT800" s="136" t="s">
        <v>941</v>
      </c>
      <c r="CU800" s="136" t="s">
        <v>941</v>
      </c>
      <c r="CV800" s="136" t="s">
        <v>941</v>
      </c>
      <c r="CW800" s="136" t="s">
        <v>941</v>
      </c>
      <c r="CX800" s="136" t="s">
        <v>941</v>
      </c>
      <c r="CY800" s="136" t="s">
        <v>941</v>
      </c>
      <c r="CZ800" s="136" t="s">
        <v>941</v>
      </c>
      <c r="DA800" s="136" t="s">
        <v>941</v>
      </c>
      <c r="DB800" s="136" t="s">
        <v>941</v>
      </c>
      <c r="DC800" s="136" t="s">
        <v>941</v>
      </c>
      <c r="DD800" s="136" t="s">
        <v>941</v>
      </c>
      <c r="DE800" s="136" t="s">
        <v>941</v>
      </c>
      <c r="DF800" s="136" t="s">
        <v>941</v>
      </c>
      <c r="DG800" s="136" t="s">
        <v>941</v>
      </c>
      <c r="DH800" s="136" t="s">
        <v>941</v>
      </c>
      <c r="DI800" s="136" t="s">
        <v>941</v>
      </c>
      <c r="DJ800" s="136" t="s">
        <v>1692</v>
      </c>
      <c r="DK800" s="137">
        <v>43140.588645833333</v>
      </c>
      <c r="DL800" s="136" t="s">
        <v>1692</v>
      </c>
      <c r="DM800" s="137">
        <v>43140.588645833333</v>
      </c>
      <c r="DN800" s="133">
        <v>42412.580914351849</v>
      </c>
      <c r="DO800" s="132" t="s">
        <v>1111</v>
      </c>
      <c r="DP800" s="133">
        <v>42412.580914351849</v>
      </c>
    </row>
    <row r="801" spans="1:120" ht="43.5" x14ac:dyDescent="0.35">
      <c r="A801" s="135">
        <v>805</v>
      </c>
      <c r="B801" s="136" t="s">
        <v>13815</v>
      </c>
      <c r="C801" s="135">
        <v>439</v>
      </c>
      <c r="D801" s="135" t="b">
        <v>1</v>
      </c>
      <c r="E801" s="136" t="s">
        <v>941</v>
      </c>
      <c r="F801" s="136" t="s">
        <v>1640</v>
      </c>
      <c r="G801" s="136" t="s">
        <v>981</v>
      </c>
      <c r="H801" s="136" t="s">
        <v>1639</v>
      </c>
      <c r="I801" s="136" t="s">
        <v>15939</v>
      </c>
      <c r="J801" s="136" t="s">
        <v>1640</v>
      </c>
      <c r="K801" s="136" t="s">
        <v>941</v>
      </c>
      <c r="L801" s="136" t="s">
        <v>1639</v>
      </c>
      <c r="M801" s="136" t="s">
        <v>1641</v>
      </c>
      <c r="N801" s="136" t="s">
        <v>18382</v>
      </c>
      <c r="O801" s="136" t="s">
        <v>948</v>
      </c>
      <c r="P801" s="136" t="s">
        <v>948</v>
      </c>
      <c r="Q801" s="136" t="s">
        <v>948</v>
      </c>
      <c r="R801" s="136" t="s">
        <v>18383</v>
      </c>
      <c r="S801" s="136" t="s">
        <v>18383</v>
      </c>
      <c r="T801" s="136" t="s">
        <v>18384</v>
      </c>
      <c r="U801" s="136" t="s">
        <v>18385</v>
      </c>
      <c r="V801" s="136" t="s">
        <v>18383</v>
      </c>
      <c r="W801" s="136" t="s">
        <v>18386</v>
      </c>
      <c r="X801" s="136" t="s">
        <v>18387</v>
      </c>
      <c r="Y801" s="136" t="s">
        <v>18388</v>
      </c>
      <c r="Z801" s="136" t="s">
        <v>18389</v>
      </c>
      <c r="AA801" s="136" t="s">
        <v>948</v>
      </c>
      <c r="AB801" s="136" t="s">
        <v>18390</v>
      </c>
      <c r="AC801" s="136" t="s">
        <v>948</v>
      </c>
      <c r="AD801" s="136" t="s">
        <v>18390</v>
      </c>
      <c r="AE801" s="136" t="s">
        <v>18391</v>
      </c>
      <c r="AF801" s="136" t="s">
        <v>18392</v>
      </c>
      <c r="AG801" s="136" t="s">
        <v>3076</v>
      </c>
      <c r="AH801" s="136" t="s">
        <v>18393</v>
      </c>
      <c r="AI801" s="136" t="s">
        <v>948</v>
      </c>
      <c r="AJ801" s="136" t="s">
        <v>18394</v>
      </c>
      <c r="AK801" s="136" t="s">
        <v>948</v>
      </c>
      <c r="AL801" s="136" t="s">
        <v>941</v>
      </c>
      <c r="AM801" s="136" t="s">
        <v>18395</v>
      </c>
      <c r="AN801" s="136" t="s">
        <v>18385</v>
      </c>
      <c r="AO801" s="136" t="s">
        <v>948</v>
      </c>
      <c r="AP801" s="136" t="s">
        <v>948</v>
      </c>
      <c r="AQ801" s="136" t="s">
        <v>948</v>
      </c>
      <c r="AR801" s="136" t="s">
        <v>18385</v>
      </c>
      <c r="AS801" s="136" t="s">
        <v>948</v>
      </c>
      <c r="AT801" s="136" t="s">
        <v>18385</v>
      </c>
      <c r="AU801" s="136" t="s">
        <v>941</v>
      </c>
      <c r="AV801" s="136" t="s">
        <v>941</v>
      </c>
      <c r="AW801" s="136" t="s">
        <v>941</v>
      </c>
      <c r="AX801" s="136" t="s">
        <v>18388</v>
      </c>
      <c r="AY801" s="136" t="s">
        <v>18389</v>
      </c>
      <c r="AZ801" s="136" t="s">
        <v>948</v>
      </c>
      <c r="BA801" s="136" t="s">
        <v>18390</v>
      </c>
      <c r="BB801" s="136" t="s">
        <v>948</v>
      </c>
      <c r="BC801" s="136" t="s">
        <v>18390</v>
      </c>
      <c r="BD801" s="136" t="s">
        <v>18391</v>
      </c>
      <c r="BE801" s="136" t="s">
        <v>18392</v>
      </c>
      <c r="BF801" s="136" t="s">
        <v>18393</v>
      </c>
      <c r="BG801" s="136" t="s">
        <v>948</v>
      </c>
      <c r="BH801" s="136" t="s">
        <v>18394</v>
      </c>
      <c r="BI801" s="136" t="s">
        <v>948</v>
      </c>
      <c r="BJ801" s="136" t="s">
        <v>18395</v>
      </c>
      <c r="BK801" s="136" t="s">
        <v>941</v>
      </c>
      <c r="BL801" s="136" t="s">
        <v>941</v>
      </c>
      <c r="BM801" s="136" t="s">
        <v>941</v>
      </c>
      <c r="BN801" s="136" t="s">
        <v>941</v>
      </c>
      <c r="BO801" s="136" t="s">
        <v>941</v>
      </c>
      <c r="BP801" s="136" t="s">
        <v>941</v>
      </c>
      <c r="BQ801" s="136" t="s">
        <v>941</v>
      </c>
      <c r="BR801" s="136" t="s">
        <v>941</v>
      </c>
      <c r="BS801" s="136" t="s">
        <v>941</v>
      </c>
      <c r="BT801" s="136" t="s">
        <v>941</v>
      </c>
      <c r="BU801" s="136" t="s">
        <v>941</v>
      </c>
      <c r="BV801" s="136" t="s">
        <v>941</v>
      </c>
      <c r="BW801" s="136" t="s">
        <v>941</v>
      </c>
      <c r="BX801" s="136" t="s">
        <v>941</v>
      </c>
      <c r="BY801" s="136" t="s">
        <v>941</v>
      </c>
      <c r="BZ801" s="136" t="s">
        <v>941</v>
      </c>
      <c r="CA801" s="136" t="s">
        <v>941</v>
      </c>
      <c r="CB801" s="136" t="s">
        <v>948</v>
      </c>
      <c r="CC801" s="136" t="s">
        <v>948</v>
      </c>
      <c r="CD801" s="136" t="s">
        <v>941</v>
      </c>
      <c r="CE801" s="136" t="s">
        <v>948</v>
      </c>
      <c r="CF801" s="136" t="s">
        <v>941</v>
      </c>
      <c r="CG801" s="136" t="s">
        <v>948</v>
      </c>
      <c r="CH801" s="136" t="s">
        <v>948</v>
      </c>
      <c r="CI801" s="136" t="s">
        <v>941</v>
      </c>
      <c r="CJ801" s="136" t="s">
        <v>941</v>
      </c>
      <c r="CK801" s="136" t="s">
        <v>941</v>
      </c>
      <c r="CL801" s="136" t="s">
        <v>941</v>
      </c>
      <c r="CM801" s="136" t="s">
        <v>941</v>
      </c>
      <c r="CN801" s="136" t="s">
        <v>948</v>
      </c>
      <c r="CO801" s="136" t="s">
        <v>540</v>
      </c>
      <c r="CP801" s="136" t="s">
        <v>948</v>
      </c>
      <c r="CQ801" s="136" t="s">
        <v>941</v>
      </c>
      <c r="CR801" s="136" t="s">
        <v>941</v>
      </c>
      <c r="CS801" s="136" t="s">
        <v>941</v>
      </c>
      <c r="CT801" s="136" t="s">
        <v>941</v>
      </c>
      <c r="CU801" s="136" t="s">
        <v>941</v>
      </c>
      <c r="CV801" s="136" t="s">
        <v>941</v>
      </c>
      <c r="CW801" s="136" t="s">
        <v>941</v>
      </c>
      <c r="CX801" s="136" t="s">
        <v>941</v>
      </c>
      <c r="CY801" s="136" t="s">
        <v>941</v>
      </c>
      <c r="CZ801" s="136" t="s">
        <v>941</v>
      </c>
      <c r="DA801" s="136" t="s">
        <v>941</v>
      </c>
      <c r="DB801" s="136" t="s">
        <v>941</v>
      </c>
      <c r="DC801" s="136" t="s">
        <v>941</v>
      </c>
      <c r="DD801" s="136" t="s">
        <v>941</v>
      </c>
      <c r="DE801" s="136" t="s">
        <v>941</v>
      </c>
      <c r="DF801" s="136" t="s">
        <v>941</v>
      </c>
      <c r="DG801" s="136" t="s">
        <v>941</v>
      </c>
      <c r="DH801" s="136" t="s">
        <v>941</v>
      </c>
      <c r="DI801" s="136" t="s">
        <v>941</v>
      </c>
      <c r="DJ801" s="136" t="s">
        <v>1692</v>
      </c>
      <c r="DK801" s="137">
        <v>43140.592662037037</v>
      </c>
      <c r="DL801" s="136" t="s">
        <v>1692</v>
      </c>
      <c r="DM801" s="137">
        <v>43140.592662037037</v>
      </c>
      <c r="DN801" s="133">
        <v>42412.580925925926</v>
      </c>
      <c r="DO801" s="132" t="s">
        <v>1111</v>
      </c>
      <c r="DP801" s="133">
        <v>42412.580925925926</v>
      </c>
    </row>
    <row r="802" spans="1:120" ht="72.5" x14ac:dyDescent="0.35">
      <c r="A802" s="135">
        <v>806</v>
      </c>
      <c r="B802" s="136" t="s">
        <v>13815</v>
      </c>
      <c r="C802" s="135">
        <v>12</v>
      </c>
      <c r="D802" s="135" t="b">
        <v>1</v>
      </c>
      <c r="E802" s="136" t="s">
        <v>3548</v>
      </c>
      <c r="F802" s="136" t="s">
        <v>1498</v>
      </c>
      <c r="G802" s="136" t="s">
        <v>1005</v>
      </c>
      <c r="H802" s="136" t="s">
        <v>18396</v>
      </c>
      <c r="I802" s="136" t="s">
        <v>18397</v>
      </c>
      <c r="J802" s="136" t="s">
        <v>1498</v>
      </c>
      <c r="K802" s="136" t="s">
        <v>941</v>
      </c>
      <c r="L802" s="136" t="s">
        <v>18396</v>
      </c>
      <c r="M802" s="136" t="s">
        <v>18398</v>
      </c>
      <c r="N802" s="136" t="s">
        <v>6798</v>
      </c>
      <c r="O802" s="136" t="s">
        <v>18399</v>
      </c>
      <c r="P802" s="136" t="s">
        <v>18400</v>
      </c>
      <c r="Q802" s="136" t="s">
        <v>948</v>
      </c>
      <c r="R802" s="136" t="s">
        <v>948</v>
      </c>
      <c r="S802" s="136" t="s">
        <v>18401</v>
      </c>
      <c r="T802" s="136" t="s">
        <v>18402</v>
      </c>
      <c r="U802" s="136" t="s">
        <v>18403</v>
      </c>
      <c r="V802" s="136" t="s">
        <v>18404</v>
      </c>
      <c r="W802" s="136" t="s">
        <v>18405</v>
      </c>
      <c r="X802" s="136" t="s">
        <v>18406</v>
      </c>
      <c r="Y802" s="136" t="s">
        <v>18407</v>
      </c>
      <c r="Z802" s="136" t="s">
        <v>18408</v>
      </c>
      <c r="AA802" s="136" t="s">
        <v>948</v>
      </c>
      <c r="AB802" s="136" t="s">
        <v>18409</v>
      </c>
      <c r="AC802" s="136" t="s">
        <v>18410</v>
      </c>
      <c r="AD802" s="136" t="s">
        <v>18411</v>
      </c>
      <c r="AE802" s="136" t="s">
        <v>18412</v>
      </c>
      <c r="AF802" s="136" t="s">
        <v>18413</v>
      </c>
      <c r="AG802" s="136" t="s">
        <v>1338</v>
      </c>
      <c r="AH802" s="136" t="s">
        <v>18414</v>
      </c>
      <c r="AI802" s="136" t="s">
        <v>18415</v>
      </c>
      <c r="AJ802" s="136" t="s">
        <v>948</v>
      </c>
      <c r="AK802" s="136" t="s">
        <v>948</v>
      </c>
      <c r="AL802" s="136" t="s">
        <v>941</v>
      </c>
      <c r="AM802" s="136" t="s">
        <v>18416</v>
      </c>
      <c r="AN802" s="136" t="s">
        <v>18399</v>
      </c>
      <c r="AO802" s="136" t="s">
        <v>18400</v>
      </c>
      <c r="AP802" s="136" t="s">
        <v>948</v>
      </c>
      <c r="AQ802" s="136" t="s">
        <v>948</v>
      </c>
      <c r="AR802" s="136" t="s">
        <v>18401</v>
      </c>
      <c r="AS802" s="136" t="s">
        <v>18402</v>
      </c>
      <c r="AT802" s="136" t="s">
        <v>18403</v>
      </c>
      <c r="AU802" s="136" t="s">
        <v>941</v>
      </c>
      <c r="AV802" s="136" t="s">
        <v>941</v>
      </c>
      <c r="AW802" s="136" t="s">
        <v>941</v>
      </c>
      <c r="AX802" s="136" t="s">
        <v>18407</v>
      </c>
      <c r="AY802" s="136" t="s">
        <v>18408</v>
      </c>
      <c r="AZ802" s="136" t="s">
        <v>948</v>
      </c>
      <c r="BA802" s="136" t="s">
        <v>18409</v>
      </c>
      <c r="BB802" s="136" t="s">
        <v>18410</v>
      </c>
      <c r="BC802" s="136" t="s">
        <v>18411</v>
      </c>
      <c r="BD802" s="136" t="s">
        <v>18412</v>
      </c>
      <c r="BE802" s="136" t="s">
        <v>18413</v>
      </c>
      <c r="BF802" s="136" t="s">
        <v>18414</v>
      </c>
      <c r="BG802" s="136" t="s">
        <v>18415</v>
      </c>
      <c r="BH802" s="136" t="s">
        <v>948</v>
      </c>
      <c r="BI802" s="136" t="s">
        <v>948</v>
      </c>
      <c r="BJ802" s="136" t="s">
        <v>18416</v>
      </c>
      <c r="BK802" s="136" t="s">
        <v>941</v>
      </c>
      <c r="BL802" s="136" t="s">
        <v>941</v>
      </c>
      <c r="BM802" s="136" t="s">
        <v>941</v>
      </c>
      <c r="BN802" s="136" t="s">
        <v>941</v>
      </c>
      <c r="BO802" s="136" t="s">
        <v>941</v>
      </c>
      <c r="BP802" s="136" t="s">
        <v>941</v>
      </c>
      <c r="BQ802" s="136" t="s">
        <v>941</v>
      </c>
      <c r="BR802" s="136" t="s">
        <v>941</v>
      </c>
      <c r="BS802" s="136" t="s">
        <v>941</v>
      </c>
      <c r="BT802" s="136" t="s">
        <v>941</v>
      </c>
      <c r="BU802" s="136" t="s">
        <v>941</v>
      </c>
      <c r="BV802" s="136" t="s">
        <v>941</v>
      </c>
      <c r="BW802" s="136" t="s">
        <v>941</v>
      </c>
      <c r="BX802" s="136" t="s">
        <v>941</v>
      </c>
      <c r="BY802" s="136" t="s">
        <v>941</v>
      </c>
      <c r="BZ802" s="136" t="s">
        <v>941</v>
      </c>
      <c r="CA802" s="136" t="s">
        <v>941</v>
      </c>
      <c r="CB802" s="136" t="s">
        <v>948</v>
      </c>
      <c r="CC802" s="136" t="s">
        <v>948</v>
      </c>
      <c r="CD802" s="136" t="s">
        <v>941</v>
      </c>
      <c r="CE802" s="136" t="s">
        <v>948</v>
      </c>
      <c r="CF802" s="136" t="s">
        <v>941</v>
      </c>
      <c r="CG802" s="136" t="s">
        <v>948</v>
      </c>
      <c r="CH802" s="136" t="s">
        <v>948</v>
      </c>
      <c r="CI802" s="136" t="s">
        <v>941</v>
      </c>
      <c r="CJ802" s="136" t="s">
        <v>941</v>
      </c>
      <c r="CK802" s="136" t="s">
        <v>941</v>
      </c>
      <c r="CL802" s="136" t="s">
        <v>941</v>
      </c>
      <c r="CM802" s="136" t="s">
        <v>941</v>
      </c>
      <c r="CN802" s="136" t="s">
        <v>948</v>
      </c>
      <c r="CO802" s="136" t="s">
        <v>540</v>
      </c>
      <c r="CP802" s="136" t="s">
        <v>948</v>
      </c>
      <c r="CQ802" s="136" t="s">
        <v>941</v>
      </c>
      <c r="CR802" s="136" t="s">
        <v>941</v>
      </c>
      <c r="CS802" s="136" t="s">
        <v>941</v>
      </c>
      <c r="CT802" s="136" t="s">
        <v>941</v>
      </c>
      <c r="CU802" s="136" t="s">
        <v>941</v>
      </c>
      <c r="CV802" s="136" t="s">
        <v>941</v>
      </c>
      <c r="CW802" s="136" t="s">
        <v>941</v>
      </c>
      <c r="CX802" s="136" t="s">
        <v>941</v>
      </c>
      <c r="CY802" s="136" t="s">
        <v>941</v>
      </c>
      <c r="CZ802" s="136" t="s">
        <v>941</v>
      </c>
      <c r="DA802" s="136" t="s">
        <v>941</v>
      </c>
      <c r="DB802" s="136" t="s">
        <v>941</v>
      </c>
      <c r="DC802" s="136" t="s">
        <v>941</v>
      </c>
      <c r="DD802" s="136" t="s">
        <v>941</v>
      </c>
      <c r="DE802" s="136" t="s">
        <v>941</v>
      </c>
      <c r="DF802" s="136" t="s">
        <v>941</v>
      </c>
      <c r="DG802" s="136" t="s">
        <v>941</v>
      </c>
      <c r="DH802" s="136" t="s">
        <v>941</v>
      </c>
      <c r="DI802" s="136" t="s">
        <v>941</v>
      </c>
      <c r="DJ802" s="136" t="s">
        <v>1353</v>
      </c>
      <c r="DK802" s="137">
        <v>43140.616481481484</v>
      </c>
      <c r="DL802" s="136" t="s">
        <v>1353</v>
      </c>
      <c r="DM802" s="137">
        <v>43140.63490740741</v>
      </c>
      <c r="DN802" s="133">
        <v>42412.580949074072</v>
      </c>
      <c r="DO802" s="132" t="s">
        <v>1111</v>
      </c>
      <c r="DP802" s="133">
        <v>42412.580949074072</v>
      </c>
    </row>
    <row r="803" spans="1:120" ht="58" x14ac:dyDescent="0.35">
      <c r="A803" s="135">
        <v>807</v>
      </c>
      <c r="B803" s="136" t="s">
        <v>13815</v>
      </c>
      <c r="C803" s="135">
        <v>35</v>
      </c>
      <c r="D803" s="135" t="b">
        <v>1</v>
      </c>
      <c r="E803" s="136" t="s">
        <v>941</v>
      </c>
      <c r="F803" s="136" t="s">
        <v>18417</v>
      </c>
      <c r="G803" s="136" t="s">
        <v>1005</v>
      </c>
      <c r="H803" s="136" t="s">
        <v>18418</v>
      </c>
      <c r="I803" s="136" t="s">
        <v>16237</v>
      </c>
      <c r="J803" s="136" t="s">
        <v>18417</v>
      </c>
      <c r="K803" s="136" t="s">
        <v>941</v>
      </c>
      <c r="L803" s="136" t="s">
        <v>18418</v>
      </c>
      <c r="M803" s="136" t="s">
        <v>18419</v>
      </c>
      <c r="N803" s="136" t="s">
        <v>18420</v>
      </c>
      <c r="O803" s="136" t="s">
        <v>18421</v>
      </c>
      <c r="P803" s="136" t="s">
        <v>18422</v>
      </c>
      <c r="Q803" s="136" t="s">
        <v>18423</v>
      </c>
      <c r="R803" s="136" t="s">
        <v>18424</v>
      </c>
      <c r="S803" s="136" t="s">
        <v>18425</v>
      </c>
      <c r="T803" s="136" t="s">
        <v>18426</v>
      </c>
      <c r="U803" s="136" t="s">
        <v>18427</v>
      </c>
      <c r="V803" s="136" t="s">
        <v>18428</v>
      </c>
      <c r="W803" s="136" t="s">
        <v>18429</v>
      </c>
      <c r="X803" s="136" t="s">
        <v>18430</v>
      </c>
      <c r="Y803" s="136" t="s">
        <v>18431</v>
      </c>
      <c r="Z803" s="136" t="s">
        <v>18432</v>
      </c>
      <c r="AA803" s="136" t="s">
        <v>18433</v>
      </c>
      <c r="AB803" s="136" t="s">
        <v>18434</v>
      </c>
      <c r="AC803" s="136" t="s">
        <v>948</v>
      </c>
      <c r="AD803" s="136" t="s">
        <v>18434</v>
      </c>
      <c r="AE803" s="136" t="s">
        <v>18435</v>
      </c>
      <c r="AF803" s="136" t="s">
        <v>18436</v>
      </c>
      <c r="AG803" s="136" t="s">
        <v>18437</v>
      </c>
      <c r="AH803" s="136" t="s">
        <v>18438</v>
      </c>
      <c r="AI803" s="136" t="s">
        <v>18439</v>
      </c>
      <c r="AJ803" s="136" t="s">
        <v>18440</v>
      </c>
      <c r="AK803" s="136" t="s">
        <v>948</v>
      </c>
      <c r="AL803" s="136" t="s">
        <v>604</v>
      </c>
      <c r="AM803" s="136" t="s">
        <v>18441</v>
      </c>
      <c r="AN803" s="136" t="s">
        <v>18421</v>
      </c>
      <c r="AO803" s="136" t="s">
        <v>18422</v>
      </c>
      <c r="AP803" s="136" t="s">
        <v>18423</v>
      </c>
      <c r="AQ803" s="136" t="s">
        <v>18424</v>
      </c>
      <c r="AR803" s="136" t="s">
        <v>18425</v>
      </c>
      <c r="AS803" s="136" t="s">
        <v>18426</v>
      </c>
      <c r="AT803" s="136" t="s">
        <v>18427</v>
      </c>
      <c r="AU803" s="136" t="s">
        <v>941</v>
      </c>
      <c r="AV803" s="136" t="s">
        <v>941</v>
      </c>
      <c r="AW803" s="136" t="s">
        <v>941</v>
      </c>
      <c r="AX803" s="136" t="s">
        <v>18431</v>
      </c>
      <c r="AY803" s="136" t="s">
        <v>18432</v>
      </c>
      <c r="AZ803" s="136" t="s">
        <v>18433</v>
      </c>
      <c r="BA803" s="136" t="s">
        <v>18434</v>
      </c>
      <c r="BB803" s="136" t="s">
        <v>948</v>
      </c>
      <c r="BC803" s="136" t="s">
        <v>18434</v>
      </c>
      <c r="BD803" s="136" t="s">
        <v>18435</v>
      </c>
      <c r="BE803" s="136" t="s">
        <v>18436</v>
      </c>
      <c r="BF803" s="136" t="s">
        <v>18438</v>
      </c>
      <c r="BG803" s="136" t="s">
        <v>18439</v>
      </c>
      <c r="BH803" s="136" t="s">
        <v>18440</v>
      </c>
      <c r="BI803" s="136" t="s">
        <v>948</v>
      </c>
      <c r="BJ803" s="136" t="s">
        <v>18441</v>
      </c>
      <c r="BK803" s="136" t="s">
        <v>18442</v>
      </c>
      <c r="BL803" s="136" t="s">
        <v>941</v>
      </c>
      <c r="BM803" s="136" t="s">
        <v>941</v>
      </c>
      <c r="BN803" s="136" t="s">
        <v>18443</v>
      </c>
      <c r="BO803" s="136" t="s">
        <v>1201</v>
      </c>
      <c r="BP803" s="136" t="s">
        <v>941</v>
      </c>
      <c r="BQ803" s="136" t="s">
        <v>941</v>
      </c>
      <c r="BR803" s="136" t="s">
        <v>941</v>
      </c>
      <c r="BS803" s="136" t="s">
        <v>941</v>
      </c>
      <c r="BT803" s="136" t="s">
        <v>941</v>
      </c>
      <c r="BU803" s="136" t="s">
        <v>941</v>
      </c>
      <c r="BV803" s="136" t="s">
        <v>941</v>
      </c>
      <c r="BW803" s="136" t="s">
        <v>941</v>
      </c>
      <c r="BX803" s="136" t="s">
        <v>941</v>
      </c>
      <c r="BY803" s="136" t="s">
        <v>941</v>
      </c>
      <c r="BZ803" s="136" t="s">
        <v>941</v>
      </c>
      <c r="CA803" s="136" t="s">
        <v>941</v>
      </c>
      <c r="CB803" s="136" t="s">
        <v>18444</v>
      </c>
      <c r="CC803" s="136" t="s">
        <v>948</v>
      </c>
      <c r="CD803" s="136" t="s">
        <v>941</v>
      </c>
      <c r="CE803" s="136" t="s">
        <v>948</v>
      </c>
      <c r="CF803" s="136" t="s">
        <v>941</v>
      </c>
      <c r="CG803" s="136" t="s">
        <v>948</v>
      </c>
      <c r="CH803" s="136" t="s">
        <v>948</v>
      </c>
      <c r="CI803" s="136" t="s">
        <v>941</v>
      </c>
      <c r="CJ803" s="136" t="s">
        <v>941</v>
      </c>
      <c r="CK803" s="136" t="s">
        <v>941</v>
      </c>
      <c r="CL803" s="136" t="s">
        <v>941</v>
      </c>
      <c r="CM803" s="136" t="s">
        <v>941</v>
      </c>
      <c r="CN803" s="136" t="s">
        <v>948</v>
      </c>
      <c r="CO803" s="136" t="s">
        <v>540</v>
      </c>
      <c r="CP803" s="136" t="s">
        <v>948</v>
      </c>
      <c r="CQ803" s="136" t="s">
        <v>941</v>
      </c>
      <c r="CR803" s="136" t="s">
        <v>941</v>
      </c>
      <c r="CS803" s="136" t="s">
        <v>941</v>
      </c>
      <c r="CT803" s="136" t="s">
        <v>941</v>
      </c>
      <c r="CU803" s="136" t="s">
        <v>941</v>
      </c>
      <c r="CV803" s="136" t="s">
        <v>941</v>
      </c>
      <c r="CW803" s="136" t="s">
        <v>941</v>
      </c>
      <c r="CX803" s="136" t="s">
        <v>941</v>
      </c>
      <c r="CY803" s="136" t="s">
        <v>941</v>
      </c>
      <c r="CZ803" s="136" t="s">
        <v>941</v>
      </c>
      <c r="DA803" s="136" t="s">
        <v>941</v>
      </c>
      <c r="DB803" s="136" t="s">
        <v>941</v>
      </c>
      <c r="DC803" s="136" t="s">
        <v>941</v>
      </c>
      <c r="DD803" s="136" t="s">
        <v>941</v>
      </c>
      <c r="DE803" s="136" t="s">
        <v>941</v>
      </c>
      <c r="DF803" s="136" t="s">
        <v>941</v>
      </c>
      <c r="DG803" s="136" t="s">
        <v>941</v>
      </c>
      <c r="DH803" s="136" t="s">
        <v>941</v>
      </c>
      <c r="DI803" s="136" t="s">
        <v>941</v>
      </c>
      <c r="DJ803" s="136" t="s">
        <v>1692</v>
      </c>
      <c r="DK803" s="137">
        <v>43140.639050925929</v>
      </c>
      <c r="DL803" s="136" t="s">
        <v>1692</v>
      </c>
      <c r="DM803" s="137">
        <v>43140.639050925929</v>
      </c>
      <c r="DN803" s="133">
        <v>42412.580960648149</v>
      </c>
      <c r="DO803" s="132" t="s">
        <v>1111</v>
      </c>
      <c r="DP803" s="133">
        <v>42412.580960648149</v>
      </c>
    </row>
    <row r="804" spans="1:120" ht="58" x14ac:dyDescent="0.35">
      <c r="A804" s="135">
        <v>808</v>
      </c>
      <c r="B804" s="136" t="s">
        <v>13815</v>
      </c>
      <c r="C804" s="135">
        <v>276</v>
      </c>
      <c r="D804" s="135" t="b">
        <v>1</v>
      </c>
      <c r="E804" s="136" t="s">
        <v>941</v>
      </c>
      <c r="F804" s="136" t="s">
        <v>2797</v>
      </c>
      <c r="G804" s="136" t="s">
        <v>1972</v>
      </c>
      <c r="H804" s="136" t="s">
        <v>2798</v>
      </c>
      <c r="I804" s="136" t="s">
        <v>16237</v>
      </c>
      <c r="J804" s="136" t="s">
        <v>15940</v>
      </c>
      <c r="K804" s="136" t="s">
        <v>941</v>
      </c>
      <c r="L804" s="136" t="s">
        <v>15941</v>
      </c>
      <c r="M804" s="136" t="s">
        <v>15942</v>
      </c>
      <c r="N804" s="136" t="s">
        <v>15943</v>
      </c>
      <c r="O804" s="136" t="s">
        <v>18445</v>
      </c>
      <c r="P804" s="136" t="s">
        <v>18446</v>
      </c>
      <c r="Q804" s="136" t="s">
        <v>18447</v>
      </c>
      <c r="R804" s="136" t="s">
        <v>6960</v>
      </c>
      <c r="S804" s="136" t="s">
        <v>18448</v>
      </c>
      <c r="T804" s="136" t="s">
        <v>18449</v>
      </c>
      <c r="U804" s="136" t="s">
        <v>18450</v>
      </c>
      <c r="V804" s="136" t="s">
        <v>18451</v>
      </c>
      <c r="W804" s="136" t="s">
        <v>18452</v>
      </c>
      <c r="X804" s="136" t="s">
        <v>18453</v>
      </c>
      <c r="Y804" s="136" t="s">
        <v>18454</v>
      </c>
      <c r="Z804" s="136" t="s">
        <v>18455</v>
      </c>
      <c r="AA804" s="136" t="s">
        <v>18456</v>
      </c>
      <c r="AB804" s="136" t="s">
        <v>18457</v>
      </c>
      <c r="AC804" s="136" t="s">
        <v>18458</v>
      </c>
      <c r="AD804" s="136" t="s">
        <v>18459</v>
      </c>
      <c r="AE804" s="136" t="s">
        <v>18460</v>
      </c>
      <c r="AF804" s="136" t="s">
        <v>18461</v>
      </c>
      <c r="AG804" s="136" t="s">
        <v>1261</v>
      </c>
      <c r="AH804" s="136" t="s">
        <v>18462</v>
      </c>
      <c r="AI804" s="136" t="s">
        <v>18463</v>
      </c>
      <c r="AJ804" s="136" t="s">
        <v>18464</v>
      </c>
      <c r="AK804" s="136" t="s">
        <v>2364</v>
      </c>
      <c r="AL804" s="136" t="s">
        <v>941</v>
      </c>
      <c r="AM804" s="136" t="s">
        <v>18465</v>
      </c>
      <c r="AN804" s="136" t="s">
        <v>941</v>
      </c>
      <c r="AO804" s="136" t="s">
        <v>941</v>
      </c>
      <c r="AP804" s="136" t="s">
        <v>941</v>
      </c>
      <c r="AQ804" s="136" t="s">
        <v>941</v>
      </c>
      <c r="AR804" s="136" t="s">
        <v>941</v>
      </c>
      <c r="AS804" s="136" t="s">
        <v>941</v>
      </c>
      <c r="AT804" s="136" t="s">
        <v>941</v>
      </c>
      <c r="AU804" s="136" t="s">
        <v>941</v>
      </c>
      <c r="AV804" s="136" t="s">
        <v>941</v>
      </c>
      <c r="AW804" s="136" t="s">
        <v>941</v>
      </c>
      <c r="AX804" s="136" t="s">
        <v>941</v>
      </c>
      <c r="AY804" s="136" t="s">
        <v>941</v>
      </c>
      <c r="AZ804" s="136" t="s">
        <v>941</v>
      </c>
      <c r="BA804" s="136" t="s">
        <v>941</v>
      </c>
      <c r="BB804" s="136" t="s">
        <v>941</v>
      </c>
      <c r="BC804" s="136" t="s">
        <v>941</v>
      </c>
      <c r="BD804" s="136" t="s">
        <v>941</v>
      </c>
      <c r="BE804" s="136" t="s">
        <v>941</v>
      </c>
      <c r="BF804" s="136" t="s">
        <v>941</v>
      </c>
      <c r="BG804" s="136" t="s">
        <v>941</v>
      </c>
      <c r="BH804" s="136" t="s">
        <v>941</v>
      </c>
      <c r="BI804" s="136" t="s">
        <v>941</v>
      </c>
      <c r="BJ804" s="136" t="s">
        <v>941</v>
      </c>
      <c r="BK804" s="136" t="s">
        <v>18466</v>
      </c>
      <c r="BL804" s="136" t="s">
        <v>941</v>
      </c>
      <c r="BM804" s="136" t="s">
        <v>941</v>
      </c>
      <c r="BN804" s="136" t="s">
        <v>941</v>
      </c>
      <c r="BO804" s="136" t="s">
        <v>941</v>
      </c>
      <c r="BP804" s="136" t="s">
        <v>941</v>
      </c>
      <c r="BQ804" s="136" t="s">
        <v>941</v>
      </c>
      <c r="BR804" s="136" t="s">
        <v>941</v>
      </c>
      <c r="BS804" s="136" t="s">
        <v>941</v>
      </c>
      <c r="BT804" s="136" t="s">
        <v>941</v>
      </c>
      <c r="BU804" s="136" t="s">
        <v>941</v>
      </c>
      <c r="BV804" s="136" t="s">
        <v>941</v>
      </c>
      <c r="BW804" s="136" t="s">
        <v>941</v>
      </c>
      <c r="BX804" s="136" t="s">
        <v>941</v>
      </c>
      <c r="BY804" s="136" t="s">
        <v>941</v>
      </c>
      <c r="BZ804" s="136" t="s">
        <v>941</v>
      </c>
      <c r="CA804" s="136" t="s">
        <v>941</v>
      </c>
      <c r="CB804" s="136" t="s">
        <v>18466</v>
      </c>
      <c r="CC804" s="136" t="s">
        <v>956</v>
      </c>
      <c r="CD804" s="136" t="s">
        <v>18467</v>
      </c>
      <c r="CE804" s="136" t="s">
        <v>948</v>
      </c>
      <c r="CF804" s="136" t="s">
        <v>941</v>
      </c>
      <c r="CG804" s="136" t="s">
        <v>18467</v>
      </c>
      <c r="CH804" s="136" t="s">
        <v>1791</v>
      </c>
      <c r="CI804" s="136" t="s">
        <v>18468</v>
      </c>
      <c r="CJ804" s="136" t="s">
        <v>18469</v>
      </c>
      <c r="CK804" s="136" t="s">
        <v>18470</v>
      </c>
      <c r="CL804" s="136" t="s">
        <v>948</v>
      </c>
      <c r="CM804" s="136" t="s">
        <v>18471</v>
      </c>
      <c r="CN804" s="136" t="s">
        <v>18468</v>
      </c>
      <c r="CO804" s="136" t="s">
        <v>540</v>
      </c>
      <c r="CP804" s="136" t="s">
        <v>948</v>
      </c>
      <c r="CQ804" s="136" t="s">
        <v>941</v>
      </c>
      <c r="CR804" s="136" t="s">
        <v>941</v>
      </c>
      <c r="CS804" s="136" t="s">
        <v>941</v>
      </c>
      <c r="CT804" s="136" t="s">
        <v>941</v>
      </c>
      <c r="CU804" s="136" t="s">
        <v>941</v>
      </c>
      <c r="CV804" s="136" t="s">
        <v>941</v>
      </c>
      <c r="CW804" s="136" t="s">
        <v>941</v>
      </c>
      <c r="CX804" s="136" t="s">
        <v>941</v>
      </c>
      <c r="CY804" s="136" t="s">
        <v>941</v>
      </c>
      <c r="CZ804" s="136" t="s">
        <v>941</v>
      </c>
      <c r="DA804" s="136" t="s">
        <v>941</v>
      </c>
      <c r="DB804" s="136" t="s">
        <v>941</v>
      </c>
      <c r="DC804" s="136" t="s">
        <v>941</v>
      </c>
      <c r="DD804" s="136" t="s">
        <v>941</v>
      </c>
      <c r="DE804" s="136" t="s">
        <v>941</v>
      </c>
      <c r="DF804" s="136" t="s">
        <v>941</v>
      </c>
      <c r="DG804" s="136" t="s">
        <v>941</v>
      </c>
      <c r="DH804" s="136" t="s">
        <v>941</v>
      </c>
      <c r="DI804" s="136" t="s">
        <v>941</v>
      </c>
      <c r="DJ804" s="136" t="s">
        <v>1692</v>
      </c>
      <c r="DK804" s="137">
        <v>43140.657708333332</v>
      </c>
      <c r="DL804" s="136" t="s">
        <v>1692</v>
      </c>
      <c r="DM804" s="137">
        <v>43140.657708333332</v>
      </c>
      <c r="DN804" s="133">
        <v>42412.580983796295</v>
      </c>
      <c r="DO804" s="132" t="s">
        <v>1111</v>
      </c>
      <c r="DP804" s="133">
        <v>42412.580983796295</v>
      </c>
    </row>
    <row r="805" spans="1:120" ht="116" x14ac:dyDescent="0.35">
      <c r="A805" s="135">
        <v>809</v>
      </c>
      <c r="B805" s="136" t="s">
        <v>13815</v>
      </c>
      <c r="C805" s="135">
        <v>352</v>
      </c>
      <c r="D805" s="135" t="b">
        <v>1</v>
      </c>
      <c r="E805" s="136" t="s">
        <v>941</v>
      </c>
      <c r="F805" s="136" t="s">
        <v>18472</v>
      </c>
      <c r="G805" s="136" t="s">
        <v>989</v>
      </c>
      <c r="H805" s="136" t="s">
        <v>18473</v>
      </c>
      <c r="I805" s="136" t="s">
        <v>15939</v>
      </c>
      <c r="J805" s="136" t="s">
        <v>9096</v>
      </c>
      <c r="K805" s="136" t="s">
        <v>941</v>
      </c>
      <c r="L805" s="136" t="s">
        <v>9097</v>
      </c>
      <c r="M805" s="136" t="s">
        <v>9098</v>
      </c>
      <c r="N805" s="136" t="s">
        <v>9099</v>
      </c>
      <c r="O805" s="136" t="s">
        <v>18474</v>
      </c>
      <c r="P805" s="136" t="s">
        <v>18475</v>
      </c>
      <c r="Q805" s="136" t="s">
        <v>18476</v>
      </c>
      <c r="R805" s="136" t="s">
        <v>948</v>
      </c>
      <c r="S805" s="136" t="s">
        <v>18477</v>
      </c>
      <c r="T805" s="136" t="s">
        <v>18478</v>
      </c>
      <c r="U805" s="136" t="s">
        <v>18479</v>
      </c>
      <c r="V805" s="136" t="s">
        <v>18480</v>
      </c>
      <c r="W805" s="136" t="s">
        <v>18481</v>
      </c>
      <c r="X805" s="136" t="s">
        <v>18482</v>
      </c>
      <c r="Y805" s="136" t="s">
        <v>18483</v>
      </c>
      <c r="Z805" s="136" t="s">
        <v>18484</v>
      </c>
      <c r="AA805" s="136" t="s">
        <v>18485</v>
      </c>
      <c r="AB805" s="136" t="s">
        <v>18486</v>
      </c>
      <c r="AC805" s="136" t="s">
        <v>18487</v>
      </c>
      <c r="AD805" s="136" t="s">
        <v>18488</v>
      </c>
      <c r="AE805" s="136" t="s">
        <v>18489</v>
      </c>
      <c r="AF805" s="136" t="s">
        <v>18490</v>
      </c>
      <c r="AG805" s="136" t="s">
        <v>1989</v>
      </c>
      <c r="AH805" s="136" t="s">
        <v>18491</v>
      </c>
      <c r="AI805" s="136" t="s">
        <v>18492</v>
      </c>
      <c r="AJ805" s="136" t="s">
        <v>18493</v>
      </c>
      <c r="AK805" s="136" t="s">
        <v>948</v>
      </c>
      <c r="AL805" s="136" t="s">
        <v>604</v>
      </c>
      <c r="AM805" s="136" t="s">
        <v>18494</v>
      </c>
      <c r="AN805" s="136" t="s">
        <v>941</v>
      </c>
      <c r="AO805" s="136" t="s">
        <v>941</v>
      </c>
      <c r="AP805" s="136" t="s">
        <v>941</v>
      </c>
      <c r="AQ805" s="136" t="s">
        <v>941</v>
      </c>
      <c r="AR805" s="136" t="s">
        <v>941</v>
      </c>
      <c r="AS805" s="136" t="s">
        <v>941</v>
      </c>
      <c r="AT805" s="136" t="s">
        <v>941</v>
      </c>
      <c r="AU805" s="136" t="s">
        <v>941</v>
      </c>
      <c r="AV805" s="136" t="s">
        <v>941</v>
      </c>
      <c r="AW805" s="136" t="s">
        <v>941</v>
      </c>
      <c r="AX805" s="136" t="s">
        <v>941</v>
      </c>
      <c r="AY805" s="136" t="s">
        <v>941</v>
      </c>
      <c r="AZ805" s="136" t="s">
        <v>941</v>
      </c>
      <c r="BA805" s="136" t="s">
        <v>941</v>
      </c>
      <c r="BB805" s="136" t="s">
        <v>941</v>
      </c>
      <c r="BC805" s="136" t="s">
        <v>941</v>
      </c>
      <c r="BD805" s="136" t="s">
        <v>941</v>
      </c>
      <c r="BE805" s="136" t="s">
        <v>941</v>
      </c>
      <c r="BF805" s="136" t="s">
        <v>941</v>
      </c>
      <c r="BG805" s="136" t="s">
        <v>941</v>
      </c>
      <c r="BH805" s="136" t="s">
        <v>941</v>
      </c>
      <c r="BI805" s="136" t="s">
        <v>941</v>
      </c>
      <c r="BJ805" s="136" t="s">
        <v>941</v>
      </c>
      <c r="BK805" s="136" t="s">
        <v>18495</v>
      </c>
      <c r="BL805" s="136" t="s">
        <v>18496</v>
      </c>
      <c r="BM805" s="136" t="s">
        <v>9123</v>
      </c>
      <c r="BN805" s="136" t="s">
        <v>941</v>
      </c>
      <c r="BO805" s="136" t="s">
        <v>1212</v>
      </c>
      <c r="BP805" s="136" t="s">
        <v>941</v>
      </c>
      <c r="BQ805" s="136" t="s">
        <v>941</v>
      </c>
      <c r="BR805" s="136" t="s">
        <v>941</v>
      </c>
      <c r="BS805" s="136" t="s">
        <v>941</v>
      </c>
      <c r="BT805" s="136" t="s">
        <v>941</v>
      </c>
      <c r="BU805" s="136" t="s">
        <v>941</v>
      </c>
      <c r="BV805" s="136" t="s">
        <v>941</v>
      </c>
      <c r="BW805" s="136" t="s">
        <v>941</v>
      </c>
      <c r="BX805" s="136" t="s">
        <v>941</v>
      </c>
      <c r="BY805" s="136" t="s">
        <v>941</v>
      </c>
      <c r="BZ805" s="136" t="s">
        <v>941</v>
      </c>
      <c r="CA805" s="136" t="s">
        <v>941</v>
      </c>
      <c r="CB805" s="136" t="s">
        <v>18497</v>
      </c>
      <c r="CC805" s="136" t="s">
        <v>956</v>
      </c>
      <c r="CD805" s="136" t="s">
        <v>18498</v>
      </c>
      <c r="CE805" s="136" t="s">
        <v>2804</v>
      </c>
      <c r="CF805" s="136" t="s">
        <v>18499</v>
      </c>
      <c r="CG805" s="136" t="s">
        <v>18500</v>
      </c>
      <c r="CH805" s="136" t="s">
        <v>1227</v>
      </c>
      <c r="CI805" s="136" t="s">
        <v>18501</v>
      </c>
      <c r="CJ805" s="136" t="s">
        <v>18502</v>
      </c>
      <c r="CK805" s="136" t="s">
        <v>948</v>
      </c>
      <c r="CL805" s="136" t="s">
        <v>948</v>
      </c>
      <c r="CM805" s="136" t="s">
        <v>18503</v>
      </c>
      <c r="CN805" s="136" t="s">
        <v>18501</v>
      </c>
      <c r="CO805" s="136" t="s">
        <v>18504</v>
      </c>
      <c r="CP805" s="136" t="s">
        <v>948</v>
      </c>
      <c r="CQ805" s="136" t="s">
        <v>941</v>
      </c>
      <c r="CR805" s="136" t="s">
        <v>17840</v>
      </c>
      <c r="CS805" s="136" t="s">
        <v>941</v>
      </c>
      <c r="CT805" s="136" t="s">
        <v>941</v>
      </c>
      <c r="CU805" s="136" t="s">
        <v>941</v>
      </c>
      <c r="CV805" s="136" t="s">
        <v>941</v>
      </c>
      <c r="CW805" s="136" t="s">
        <v>941</v>
      </c>
      <c r="CX805" s="136" t="s">
        <v>941</v>
      </c>
      <c r="CY805" s="136" t="s">
        <v>941</v>
      </c>
      <c r="CZ805" s="136" t="s">
        <v>941</v>
      </c>
      <c r="DA805" s="136" t="s">
        <v>941</v>
      </c>
      <c r="DB805" s="136" t="s">
        <v>941</v>
      </c>
      <c r="DC805" s="136" t="s">
        <v>941</v>
      </c>
      <c r="DD805" s="136" t="s">
        <v>941</v>
      </c>
      <c r="DE805" s="136" t="s">
        <v>941</v>
      </c>
      <c r="DF805" s="136" t="s">
        <v>941</v>
      </c>
      <c r="DG805" s="136" t="s">
        <v>941</v>
      </c>
      <c r="DH805" s="136" t="s">
        <v>941</v>
      </c>
      <c r="DI805" s="136" t="s">
        <v>941</v>
      </c>
      <c r="DJ805" s="136" t="s">
        <v>1353</v>
      </c>
      <c r="DK805" s="137">
        <v>43140.665462962963</v>
      </c>
      <c r="DL805" s="136" t="s">
        <v>1353</v>
      </c>
      <c r="DM805" s="137">
        <v>43140.665462962963</v>
      </c>
      <c r="DN805" s="133">
        <v>42412.580995370372</v>
      </c>
      <c r="DO805" s="132" t="s">
        <v>1692</v>
      </c>
      <c r="DP805" s="133">
        <v>42445.496111111112</v>
      </c>
    </row>
    <row r="806" spans="1:120" ht="43.5" x14ac:dyDescent="0.35">
      <c r="A806" s="135">
        <v>810</v>
      </c>
      <c r="B806" s="136" t="s">
        <v>13815</v>
      </c>
      <c r="C806" s="135">
        <v>615</v>
      </c>
      <c r="D806" s="135" t="b">
        <v>1</v>
      </c>
      <c r="E806" s="136" t="s">
        <v>941</v>
      </c>
      <c r="F806" s="136" t="s">
        <v>1561</v>
      </c>
      <c r="G806" s="136" t="s">
        <v>943</v>
      </c>
      <c r="H806" s="136" t="s">
        <v>18505</v>
      </c>
      <c r="I806" s="136" t="s">
        <v>16237</v>
      </c>
      <c r="J806" s="136" t="s">
        <v>1561</v>
      </c>
      <c r="K806" s="136" t="s">
        <v>941</v>
      </c>
      <c r="L806" s="136" t="s">
        <v>18505</v>
      </c>
      <c r="M806" s="136" t="s">
        <v>18506</v>
      </c>
      <c r="N806" s="136" t="s">
        <v>3962</v>
      </c>
      <c r="O806" s="136" t="s">
        <v>18507</v>
      </c>
      <c r="P806" s="136" t="s">
        <v>18508</v>
      </c>
      <c r="Q806" s="136" t="s">
        <v>18509</v>
      </c>
      <c r="R806" s="136" t="s">
        <v>18510</v>
      </c>
      <c r="S806" s="136" t="s">
        <v>18511</v>
      </c>
      <c r="T806" s="136" t="s">
        <v>18512</v>
      </c>
      <c r="U806" s="136" t="s">
        <v>18513</v>
      </c>
      <c r="V806" s="136" t="s">
        <v>18514</v>
      </c>
      <c r="W806" s="136" t="s">
        <v>18515</v>
      </c>
      <c r="X806" s="136" t="s">
        <v>18516</v>
      </c>
      <c r="Y806" s="136" t="s">
        <v>18517</v>
      </c>
      <c r="Z806" s="136" t="s">
        <v>18518</v>
      </c>
      <c r="AA806" s="136" t="s">
        <v>18519</v>
      </c>
      <c r="AB806" s="136" t="s">
        <v>18520</v>
      </c>
      <c r="AC806" s="136" t="s">
        <v>948</v>
      </c>
      <c r="AD806" s="136" t="s">
        <v>18520</v>
      </c>
      <c r="AE806" s="136" t="s">
        <v>18521</v>
      </c>
      <c r="AF806" s="136" t="s">
        <v>18522</v>
      </c>
      <c r="AG806" s="136" t="s">
        <v>987</v>
      </c>
      <c r="AH806" s="136" t="s">
        <v>18523</v>
      </c>
      <c r="AI806" s="136" t="s">
        <v>18524</v>
      </c>
      <c r="AJ806" s="136" t="s">
        <v>11249</v>
      </c>
      <c r="AK806" s="136" t="s">
        <v>948</v>
      </c>
      <c r="AL806" s="136" t="s">
        <v>941</v>
      </c>
      <c r="AM806" s="136" t="s">
        <v>18525</v>
      </c>
      <c r="AN806" s="136" t="s">
        <v>941</v>
      </c>
      <c r="AO806" s="136" t="s">
        <v>941</v>
      </c>
      <c r="AP806" s="136" t="s">
        <v>941</v>
      </c>
      <c r="AQ806" s="136" t="s">
        <v>941</v>
      </c>
      <c r="AR806" s="136" t="s">
        <v>941</v>
      </c>
      <c r="AS806" s="136" t="s">
        <v>941</v>
      </c>
      <c r="AT806" s="136" t="s">
        <v>941</v>
      </c>
      <c r="AU806" s="136" t="s">
        <v>941</v>
      </c>
      <c r="AV806" s="136" t="s">
        <v>941</v>
      </c>
      <c r="AW806" s="136" t="s">
        <v>941</v>
      </c>
      <c r="AX806" s="136" t="s">
        <v>941</v>
      </c>
      <c r="AY806" s="136" t="s">
        <v>941</v>
      </c>
      <c r="AZ806" s="136" t="s">
        <v>941</v>
      </c>
      <c r="BA806" s="136" t="s">
        <v>941</v>
      </c>
      <c r="BB806" s="136" t="s">
        <v>941</v>
      </c>
      <c r="BC806" s="136" t="s">
        <v>941</v>
      </c>
      <c r="BD806" s="136" t="s">
        <v>941</v>
      </c>
      <c r="BE806" s="136" t="s">
        <v>941</v>
      </c>
      <c r="BF806" s="136" t="s">
        <v>941</v>
      </c>
      <c r="BG806" s="136" t="s">
        <v>941</v>
      </c>
      <c r="BH806" s="136" t="s">
        <v>941</v>
      </c>
      <c r="BI806" s="136" t="s">
        <v>941</v>
      </c>
      <c r="BJ806" s="136" t="s">
        <v>941</v>
      </c>
      <c r="BK806" s="136" t="s">
        <v>941</v>
      </c>
      <c r="BL806" s="136" t="s">
        <v>941</v>
      </c>
      <c r="BM806" s="136" t="s">
        <v>941</v>
      </c>
      <c r="BN806" s="136" t="s">
        <v>941</v>
      </c>
      <c r="BO806" s="136" t="s">
        <v>941</v>
      </c>
      <c r="BP806" s="136" t="s">
        <v>941</v>
      </c>
      <c r="BQ806" s="136" t="s">
        <v>3891</v>
      </c>
      <c r="BR806" s="136" t="s">
        <v>941</v>
      </c>
      <c r="BS806" s="136" t="s">
        <v>941</v>
      </c>
      <c r="BT806" s="136" t="s">
        <v>941</v>
      </c>
      <c r="BU806" s="136" t="s">
        <v>941</v>
      </c>
      <c r="BV806" s="136" t="s">
        <v>941</v>
      </c>
      <c r="BW806" s="136" t="s">
        <v>941</v>
      </c>
      <c r="BX806" s="136" t="s">
        <v>941</v>
      </c>
      <c r="BY806" s="136" t="s">
        <v>941</v>
      </c>
      <c r="BZ806" s="136" t="s">
        <v>941</v>
      </c>
      <c r="CA806" s="136" t="s">
        <v>941</v>
      </c>
      <c r="CB806" s="136" t="s">
        <v>3891</v>
      </c>
      <c r="CC806" s="136" t="s">
        <v>948</v>
      </c>
      <c r="CD806" s="136" t="s">
        <v>941</v>
      </c>
      <c r="CE806" s="136" t="s">
        <v>948</v>
      </c>
      <c r="CF806" s="136" t="s">
        <v>941</v>
      </c>
      <c r="CG806" s="136" t="s">
        <v>948</v>
      </c>
      <c r="CH806" s="136" t="s">
        <v>948</v>
      </c>
      <c r="CI806" s="136" t="s">
        <v>941</v>
      </c>
      <c r="CJ806" s="136" t="s">
        <v>941</v>
      </c>
      <c r="CK806" s="136" t="s">
        <v>941</v>
      </c>
      <c r="CL806" s="136" t="s">
        <v>941</v>
      </c>
      <c r="CM806" s="136" t="s">
        <v>941</v>
      </c>
      <c r="CN806" s="136" t="s">
        <v>948</v>
      </c>
      <c r="CO806" s="136" t="s">
        <v>540</v>
      </c>
      <c r="CP806" s="136" t="s">
        <v>948</v>
      </c>
      <c r="CQ806" s="136" t="s">
        <v>941</v>
      </c>
      <c r="CR806" s="136" t="s">
        <v>941</v>
      </c>
      <c r="CS806" s="136" t="s">
        <v>941</v>
      </c>
      <c r="CT806" s="136" t="s">
        <v>941</v>
      </c>
      <c r="CU806" s="136" t="s">
        <v>941</v>
      </c>
      <c r="CV806" s="136" t="s">
        <v>941</v>
      </c>
      <c r="CW806" s="136" t="s">
        <v>941</v>
      </c>
      <c r="CX806" s="136" t="s">
        <v>941</v>
      </c>
      <c r="CY806" s="136" t="s">
        <v>941</v>
      </c>
      <c r="CZ806" s="136" t="s">
        <v>941</v>
      </c>
      <c r="DA806" s="136" t="s">
        <v>941</v>
      </c>
      <c r="DB806" s="136" t="s">
        <v>941</v>
      </c>
      <c r="DC806" s="136" t="s">
        <v>941</v>
      </c>
      <c r="DD806" s="136" t="s">
        <v>941</v>
      </c>
      <c r="DE806" s="136" t="s">
        <v>941</v>
      </c>
      <c r="DF806" s="136" t="s">
        <v>941</v>
      </c>
      <c r="DG806" s="136" t="s">
        <v>941</v>
      </c>
      <c r="DH806" s="136" t="s">
        <v>941</v>
      </c>
      <c r="DI806" s="136" t="s">
        <v>941</v>
      </c>
      <c r="DJ806" s="136" t="s">
        <v>1353</v>
      </c>
      <c r="DK806" s="137">
        <v>43143.379270833335</v>
      </c>
      <c r="DL806" s="136" t="s">
        <v>1353</v>
      </c>
      <c r="DM806" s="137">
        <v>43143.379270833335</v>
      </c>
      <c r="DN806" s="133">
        <v>42412.581018518518</v>
      </c>
      <c r="DO806" s="132" t="s">
        <v>1111</v>
      </c>
      <c r="DP806" s="133">
        <v>42412.581018518518</v>
      </c>
    </row>
    <row r="807" spans="1:120" ht="43.5" x14ac:dyDescent="0.35">
      <c r="A807" s="135">
        <v>811</v>
      </c>
      <c r="B807" s="136" t="s">
        <v>13815</v>
      </c>
      <c r="C807" s="135">
        <v>478</v>
      </c>
      <c r="D807" s="135" t="b">
        <v>1</v>
      </c>
      <c r="E807" s="136" t="s">
        <v>941</v>
      </c>
      <c r="F807" s="136" t="s">
        <v>2387</v>
      </c>
      <c r="G807" s="136" t="s">
        <v>989</v>
      </c>
      <c r="H807" s="136" t="s">
        <v>2388</v>
      </c>
      <c r="I807" s="136" t="s">
        <v>16237</v>
      </c>
      <c r="J807" s="136" t="s">
        <v>2387</v>
      </c>
      <c r="K807" s="136" t="s">
        <v>941</v>
      </c>
      <c r="L807" s="136" t="s">
        <v>2388</v>
      </c>
      <c r="M807" s="136" t="s">
        <v>2389</v>
      </c>
      <c r="N807" s="136" t="s">
        <v>2390</v>
      </c>
      <c r="O807" s="136" t="s">
        <v>18526</v>
      </c>
      <c r="P807" s="136" t="s">
        <v>18527</v>
      </c>
      <c r="Q807" s="136" t="s">
        <v>18528</v>
      </c>
      <c r="R807" s="136" t="s">
        <v>948</v>
      </c>
      <c r="S807" s="136" t="s">
        <v>18529</v>
      </c>
      <c r="T807" s="136" t="s">
        <v>18530</v>
      </c>
      <c r="U807" s="136" t="s">
        <v>18531</v>
      </c>
      <c r="V807" s="136" t="s">
        <v>18532</v>
      </c>
      <c r="W807" s="136" t="s">
        <v>18533</v>
      </c>
      <c r="X807" s="136" t="s">
        <v>18534</v>
      </c>
      <c r="Y807" s="136" t="s">
        <v>18535</v>
      </c>
      <c r="Z807" s="136" t="s">
        <v>18536</v>
      </c>
      <c r="AA807" s="136" t="s">
        <v>18537</v>
      </c>
      <c r="AB807" s="136" t="s">
        <v>18538</v>
      </c>
      <c r="AC807" s="136" t="s">
        <v>948</v>
      </c>
      <c r="AD807" s="136" t="s">
        <v>18538</v>
      </c>
      <c r="AE807" s="136" t="s">
        <v>18539</v>
      </c>
      <c r="AF807" s="136" t="s">
        <v>18540</v>
      </c>
      <c r="AG807" s="136" t="s">
        <v>2893</v>
      </c>
      <c r="AH807" s="136" t="s">
        <v>18541</v>
      </c>
      <c r="AI807" s="136" t="s">
        <v>18542</v>
      </c>
      <c r="AJ807" s="136" t="s">
        <v>18543</v>
      </c>
      <c r="AK807" s="136" t="s">
        <v>18544</v>
      </c>
      <c r="AL807" s="136" t="s">
        <v>941</v>
      </c>
      <c r="AM807" s="136" t="s">
        <v>18545</v>
      </c>
      <c r="AN807" s="136" t="s">
        <v>941</v>
      </c>
      <c r="AO807" s="136" t="s">
        <v>941</v>
      </c>
      <c r="AP807" s="136" t="s">
        <v>941</v>
      </c>
      <c r="AQ807" s="136" t="s">
        <v>941</v>
      </c>
      <c r="AR807" s="136" t="s">
        <v>941</v>
      </c>
      <c r="AS807" s="136" t="s">
        <v>941</v>
      </c>
      <c r="AT807" s="136" t="s">
        <v>941</v>
      </c>
      <c r="AU807" s="136" t="s">
        <v>941</v>
      </c>
      <c r="AV807" s="136" t="s">
        <v>941</v>
      </c>
      <c r="AW807" s="136" t="s">
        <v>941</v>
      </c>
      <c r="AX807" s="136" t="s">
        <v>941</v>
      </c>
      <c r="AY807" s="136" t="s">
        <v>941</v>
      </c>
      <c r="AZ807" s="136" t="s">
        <v>941</v>
      </c>
      <c r="BA807" s="136" t="s">
        <v>941</v>
      </c>
      <c r="BB807" s="136" t="s">
        <v>941</v>
      </c>
      <c r="BC807" s="136" t="s">
        <v>941</v>
      </c>
      <c r="BD807" s="136" t="s">
        <v>941</v>
      </c>
      <c r="BE807" s="136" t="s">
        <v>941</v>
      </c>
      <c r="BF807" s="136" t="s">
        <v>941</v>
      </c>
      <c r="BG807" s="136" t="s">
        <v>941</v>
      </c>
      <c r="BH807" s="136" t="s">
        <v>941</v>
      </c>
      <c r="BI807" s="136" t="s">
        <v>941</v>
      </c>
      <c r="BJ807" s="136" t="s">
        <v>941</v>
      </c>
      <c r="BK807" s="136" t="s">
        <v>2808</v>
      </c>
      <c r="BL807" s="136" t="s">
        <v>18546</v>
      </c>
      <c r="BM807" s="136" t="s">
        <v>1127</v>
      </c>
      <c r="BN807" s="136" t="s">
        <v>941</v>
      </c>
      <c r="BO807" s="136" t="s">
        <v>941</v>
      </c>
      <c r="BP807" s="136" t="s">
        <v>941</v>
      </c>
      <c r="BQ807" s="136" t="s">
        <v>941</v>
      </c>
      <c r="BR807" s="136" t="s">
        <v>941</v>
      </c>
      <c r="BS807" s="136" t="s">
        <v>941</v>
      </c>
      <c r="BT807" s="136" t="s">
        <v>941</v>
      </c>
      <c r="BU807" s="136" t="s">
        <v>941</v>
      </c>
      <c r="BV807" s="136" t="s">
        <v>941</v>
      </c>
      <c r="BW807" s="136" t="s">
        <v>941</v>
      </c>
      <c r="BX807" s="136" t="s">
        <v>941</v>
      </c>
      <c r="BY807" s="136" t="s">
        <v>941</v>
      </c>
      <c r="BZ807" s="136" t="s">
        <v>941</v>
      </c>
      <c r="CA807" s="136" t="s">
        <v>941</v>
      </c>
      <c r="CB807" s="136" t="s">
        <v>18547</v>
      </c>
      <c r="CC807" s="136" t="s">
        <v>956</v>
      </c>
      <c r="CD807" s="136" t="s">
        <v>18548</v>
      </c>
      <c r="CE807" s="136" t="s">
        <v>2731</v>
      </c>
      <c r="CF807" s="136" t="s">
        <v>6955</v>
      </c>
      <c r="CG807" s="136" t="s">
        <v>18549</v>
      </c>
      <c r="CH807" s="136" t="s">
        <v>948</v>
      </c>
      <c r="CI807" s="136" t="s">
        <v>941</v>
      </c>
      <c r="CJ807" s="136" t="s">
        <v>941</v>
      </c>
      <c r="CK807" s="136" t="s">
        <v>941</v>
      </c>
      <c r="CL807" s="136" t="s">
        <v>941</v>
      </c>
      <c r="CM807" s="136" t="s">
        <v>941</v>
      </c>
      <c r="CN807" s="136" t="s">
        <v>948</v>
      </c>
      <c r="CO807" s="136" t="s">
        <v>540</v>
      </c>
      <c r="CP807" s="136" t="s">
        <v>948</v>
      </c>
      <c r="CQ807" s="136" t="s">
        <v>941</v>
      </c>
      <c r="CR807" s="136" t="s">
        <v>941</v>
      </c>
      <c r="CS807" s="136" t="s">
        <v>941</v>
      </c>
      <c r="CT807" s="136" t="s">
        <v>941</v>
      </c>
      <c r="CU807" s="136" t="s">
        <v>941</v>
      </c>
      <c r="CV807" s="136" t="s">
        <v>941</v>
      </c>
      <c r="CW807" s="136" t="s">
        <v>941</v>
      </c>
      <c r="CX807" s="136" t="s">
        <v>941</v>
      </c>
      <c r="CY807" s="136" t="s">
        <v>941</v>
      </c>
      <c r="CZ807" s="136" t="s">
        <v>941</v>
      </c>
      <c r="DA807" s="136" t="s">
        <v>941</v>
      </c>
      <c r="DB807" s="136" t="s">
        <v>941</v>
      </c>
      <c r="DC807" s="136" t="s">
        <v>941</v>
      </c>
      <c r="DD807" s="136" t="s">
        <v>941</v>
      </c>
      <c r="DE807" s="136" t="s">
        <v>941</v>
      </c>
      <c r="DF807" s="136" t="s">
        <v>941</v>
      </c>
      <c r="DG807" s="136" t="s">
        <v>941</v>
      </c>
      <c r="DH807" s="136" t="s">
        <v>941</v>
      </c>
      <c r="DI807" s="136" t="s">
        <v>941</v>
      </c>
      <c r="DJ807" s="136" t="s">
        <v>1353</v>
      </c>
      <c r="DK807" s="137">
        <v>43143.404120370367</v>
      </c>
      <c r="DL807" s="136" t="s">
        <v>1353</v>
      </c>
      <c r="DM807" s="137">
        <v>43143.406909722224</v>
      </c>
      <c r="DN807" s="133">
        <v>42412.581030092595</v>
      </c>
      <c r="DO807" s="132" t="s">
        <v>1111</v>
      </c>
      <c r="DP807" s="133">
        <v>42412.581030092595</v>
      </c>
    </row>
    <row r="808" spans="1:120" ht="43.5" x14ac:dyDescent="0.35">
      <c r="A808" s="135">
        <v>812</v>
      </c>
      <c r="B808" s="136" t="s">
        <v>13815</v>
      </c>
      <c r="C808" s="135">
        <v>384</v>
      </c>
      <c r="D808" s="135" t="b">
        <v>1</v>
      </c>
      <c r="E808" s="136" t="s">
        <v>941</v>
      </c>
      <c r="F808" s="136" t="s">
        <v>2974</v>
      </c>
      <c r="G808" s="136" t="s">
        <v>943</v>
      </c>
      <c r="H808" s="136" t="s">
        <v>2975</v>
      </c>
      <c r="I808" s="136" t="s">
        <v>16237</v>
      </c>
      <c r="J808" s="136" t="s">
        <v>2974</v>
      </c>
      <c r="K808" s="136" t="s">
        <v>941</v>
      </c>
      <c r="L808" s="136" t="s">
        <v>2975</v>
      </c>
      <c r="M808" s="136" t="s">
        <v>2976</v>
      </c>
      <c r="N808" s="136" t="s">
        <v>2977</v>
      </c>
      <c r="O808" s="136" t="s">
        <v>18550</v>
      </c>
      <c r="P808" s="136" t="s">
        <v>18551</v>
      </c>
      <c r="Q808" s="136" t="s">
        <v>18552</v>
      </c>
      <c r="R808" s="136" t="s">
        <v>18553</v>
      </c>
      <c r="S808" s="136" t="s">
        <v>18554</v>
      </c>
      <c r="T808" s="136" t="s">
        <v>18555</v>
      </c>
      <c r="U808" s="136" t="s">
        <v>18556</v>
      </c>
      <c r="V808" s="136" t="s">
        <v>18557</v>
      </c>
      <c r="W808" s="136" t="s">
        <v>18558</v>
      </c>
      <c r="X808" s="136" t="s">
        <v>18559</v>
      </c>
      <c r="Y808" s="136" t="s">
        <v>18560</v>
      </c>
      <c r="Z808" s="136" t="s">
        <v>18561</v>
      </c>
      <c r="AA808" s="136" t="s">
        <v>948</v>
      </c>
      <c r="AB808" s="136" t="s">
        <v>18562</v>
      </c>
      <c r="AC808" s="136" t="s">
        <v>18563</v>
      </c>
      <c r="AD808" s="136" t="s">
        <v>18564</v>
      </c>
      <c r="AE808" s="136" t="s">
        <v>18565</v>
      </c>
      <c r="AF808" s="136" t="s">
        <v>18566</v>
      </c>
      <c r="AG808" s="136" t="s">
        <v>2978</v>
      </c>
      <c r="AH808" s="136" t="s">
        <v>18567</v>
      </c>
      <c r="AI808" s="136" t="s">
        <v>1520</v>
      </c>
      <c r="AJ808" s="136" t="s">
        <v>3593</v>
      </c>
      <c r="AK808" s="136" t="s">
        <v>1710</v>
      </c>
      <c r="AL808" s="136" t="s">
        <v>941</v>
      </c>
      <c r="AM808" s="136" t="s">
        <v>18568</v>
      </c>
      <c r="AN808" s="136" t="s">
        <v>941</v>
      </c>
      <c r="AO808" s="136" t="s">
        <v>941</v>
      </c>
      <c r="AP808" s="136" t="s">
        <v>941</v>
      </c>
      <c r="AQ808" s="136" t="s">
        <v>941</v>
      </c>
      <c r="AR808" s="136" t="s">
        <v>941</v>
      </c>
      <c r="AS808" s="136" t="s">
        <v>941</v>
      </c>
      <c r="AT808" s="136" t="s">
        <v>941</v>
      </c>
      <c r="AU808" s="136" t="s">
        <v>941</v>
      </c>
      <c r="AV808" s="136" t="s">
        <v>941</v>
      </c>
      <c r="AW808" s="136" t="s">
        <v>941</v>
      </c>
      <c r="AX808" s="136" t="s">
        <v>941</v>
      </c>
      <c r="AY808" s="136" t="s">
        <v>941</v>
      </c>
      <c r="AZ808" s="136" t="s">
        <v>941</v>
      </c>
      <c r="BA808" s="136" t="s">
        <v>941</v>
      </c>
      <c r="BB808" s="136" t="s">
        <v>941</v>
      </c>
      <c r="BC808" s="136" t="s">
        <v>941</v>
      </c>
      <c r="BD808" s="136" t="s">
        <v>941</v>
      </c>
      <c r="BE808" s="136" t="s">
        <v>941</v>
      </c>
      <c r="BF808" s="136" t="s">
        <v>941</v>
      </c>
      <c r="BG808" s="136" t="s">
        <v>941</v>
      </c>
      <c r="BH808" s="136" t="s">
        <v>941</v>
      </c>
      <c r="BI808" s="136" t="s">
        <v>941</v>
      </c>
      <c r="BJ808" s="136" t="s">
        <v>941</v>
      </c>
      <c r="BK808" s="136" t="s">
        <v>941</v>
      </c>
      <c r="BL808" s="136" t="s">
        <v>941</v>
      </c>
      <c r="BM808" s="136" t="s">
        <v>941</v>
      </c>
      <c r="BN808" s="136" t="s">
        <v>941</v>
      </c>
      <c r="BO808" s="136" t="s">
        <v>941</v>
      </c>
      <c r="BP808" s="136" t="s">
        <v>941</v>
      </c>
      <c r="BQ808" s="136" t="s">
        <v>941</v>
      </c>
      <c r="BR808" s="136" t="s">
        <v>941</v>
      </c>
      <c r="BS808" s="136" t="s">
        <v>941</v>
      </c>
      <c r="BT808" s="136" t="s">
        <v>941</v>
      </c>
      <c r="BU808" s="136" t="s">
        <v>941</v>
      </c>
      <c r="BV808" s="136" t="s">
        <v>941</v>
      </c>
      <c r="BW808" s="136" t="s">
        <v>941</v>
      </c>
      <c r="BX808" s="136" t="s">
        <v>941</v>
      </c>
      <c r="BY808" s="136" t="s">
        <v>941</v>
      </c>
      <c r="BZ808" s="136" t="s">
        <v>941</v>
      </c>
      <c r="CA808" s="136" t="s">
        <v>941</v>
      </c>
      <c r="CB808" s="136" t="s">
        <v>948</v>
      </c>
      <c r="CC808" s="136" t="s">
        <v>956</v>
      </c>
      <c r="CD808" s="136" t="s">
        <v>18569</v>
      </c>
      <c r="CE808" s="136" t="s">
        <v>948</v>
      </c>
      <c r="CF808" s="136" t="s">
        <v>941</v>
      </c>
      <c r="CG808" s="136" t="s">
        <v>18569</v>
      </c>
      <c r="CH808" s="136" t="s">
        <v>948</v>
      </c>
      <c r="CI808" s="136" t="s">
        <v>941</v>
      </c>
      <c r="CJ808" s="136" t="s">
        <v>941</v>
      </c>
      <c r="CK808" s="136" t="s">
        <v>941</v>
      </c>
      <c r="CL808" s="136" t="s">
        <v>941</v>
      </c>
      <c r="CM808" s="136" t="s">
        <v>941</v>
      </c>
      <c r="CN808" s="136" t="s">
        <v>948</v>
      </c>
      <c r="CO808" s="136" t="s">
        <v>540</v>
      </c>
      <c r="CP808" s="136" t="s">
        <v>948</v>
      </c>
      <c r="CQ808" s="136" t="s">
        <v>941</v>
      </c>
      <c r="CR808" s="136" t="s">
        <v>941</v>
      </c>
      <c r="CS808" s="136" t="s">
        <v>941</v>
      </c>
      <c r="CT808" s="136" t="s">
        <v>941</v>
      </c>
      <c r="CU808" s="136" t="s">
        <v>941</v>
      </c>
      <c r="CV808" s="136" t="s">
        <v>941</v>
      </c>
      <c r="CW808" s="136" t="s">
        <v>941</v>
      </c>
      <c r="CX808" s="136" t="s">
        <v>941</v>
      </c>
      <c r="CY808" s="136" t="s">
        <v>941</v>
      </c>
      <c r="CZ808" s="136" t="s">
        <v>941</v>
      </c>
      <c r="DA808" s="136" t="s">
        <v>941</v>
      </c>
      <c r="DB808" s="136" t="s">
        <v>941</v>
      </c>
      <c r="DC808" s="136" t="s">
        <v>941</v>
      </c>
      <c r="DD808" s="136" t="s">
        <v>941</v>
      </c>
      <c r="DE808" s="136" t="s">
        <v>941</v>
      </c>
      <c r="DF808" s="136" t="s">
        <v>941</v>
      </c>
      <c r="DG808" s="136" t="s">
        <v>941</v>
      </c>
      <c r="DH808" s="136" t="s">
        <v>941</v>
      </c>
      <c r="DI808" s="136" t="s">
        <v>941</v>
      </c>
      <c r="DJ808" s="136" t="s">
        <v>1353</v>
      </c>
      <c r="DK808" s="137">
        <v>43143.419618055559</v>
      </c>
      <c r="DL808" s="136" t="s">
        <v>1692</v>
      </c>
      <c r="DM808" s="137">
        <v>43214.381435185183</v>
      </c>
      <c r="DN808" s="133">
        <v>42412.581041666665</v>
      </c>
      <c r="DO808" s="132" t="s">
        <v>1111</v>
      </c>
      <c r="DP808" s="133">
        <v>42412.581041666665</v>
      </c>
    </row>
    <row r="809" spans="1:120" ht="43.5" x14ac:dyDescent="0.35">
      <c r="A809" s="135">
        <v>813</v>
      </c>
      <c r="B809" s="136" t="s">
        <v>13815</v>
      </c>
      <c r="C809" s="135">
        <v>28</v>
      </c>
      <c r="D809" s="135" t="b">
        <v>1</v>
      </c>
      <c r="E809" s="136" t="s">
        <v>941</v>
      </c>
      <c r="F809" s="136" t="s">
        <v>1737</v>
      </c>
      <c r="G809" s="136" t="s">
        <v>1135</v>
      </c>
      <c r="H809" s="136" t="s">
        <v>1738</v>
      </c>
      <c r="I809" s="136" t="s">
        <v>14768</v>
      </c>
      <c r="J809" s="136" t="s">
        <v>1739</v>
      </c>
      <c r="K809" s="136" t="s">
        <v>941</v>
      </c>
      <c r="L809" s="136" t="s">
        <v>1738</v>
      </c>
      <c r="M809" s="136" t="s">
        <v>1740</v>
      </c>
      <c r="N809" s="136" t="s">
        <v>1741</v>
      </c>
      <c r="O809" s="136" t="s">
        <v>18570</v>
      </c>
      <c r="P809" s="136" t="s">
        <v>18571</v>
      </c>
      <c r="Q809" s="136" t="s">
        <v>948</v>
      </c>
      <c r="R809" s="136" t="s">
        <v>948</v>
      </c>
      <c r="S809" s="136" t="s">
        <v>18572</v>
      </c>
      <c r="T809" s="136" t="s">
        <v>18573</v>
      </c>
      <c r="U809" s="136" t="s">
        <v>18574</v>
      </c>
      <c r="V809" s="136" t="s">
        <v>948</v>
      </c>
      <c r="W809" s="136" t="s">
        <v>948</v>
      </c>
      <c r="X809" s="136" t="s">
        <v>948</v>
      </c>
      <c r="Y809" s="136" t="s">
        <v>18575</v>
      </c>
      <c r="Z809" s="136" t="s">
        <v>18576</v>
      </c>
      <c r="AA809" s="136" t="s">
        <v>948</v>
      </c>
      <c r="AB809" s="136" t="s">
        <v>18577</v>
      </c>
      <c r="AC809" s="136" t="s">
        <v>948</v>
      </c>
      <c r="AD809" s="136" t="s">
        <v>18577</v>
      </c>
      <c r="AE809" s="136" t="s">
        <v>18578</v>
      </c>
      <c r="AF809" s="136" t="s">
        <v>18579</v>
      </c>
      <c r="AG809" s="136" t="s">
        <v>3736</v>
      </c>
      <c r="AH809" s="136" t="s">
        <v>18580</v>
      </c>
      <c r="AI809" s="136" t="s">
        <v>18581</v>
      </c>
      <c r="AJ809" s="136" t="s">
        <v>2576</v>
      </c>
      <c r="AK809" s="136" t="s">
        <v>18582</v>
      </c>
      <c r="AL809" s="136" t="s">
        <v>941</v>
      </c>
      <c r="AM809" s="136" t="s">
        <v>18583</v>
      </c>
      <c r="AN809" s="136" t="s">
        <v>941</v>
      </c>
      <c r="AO809" s="136" t="s">
        <v>941</v>
      </c>
      <c r="AP809" s="136" t="s">
        <v>941</v>
      </c>
      <c r="AQ809" s="136" t="s">
        <v>941</v>
      </c>
      <c r="AR809" s="136" t="s">
        <v>941</v>
      </c>
      <c r="AS809" s="136" t="s">
        <v>941</v>
      </c>
      <c r="AT809" s="136" t="s">
        <v>941</v>
      </c>
      <c r="AU809" s="136" t="s">
        <v>941</v>
      </c>
      <c r="AV809" s="136" t="s">
        <v>941</v>
      </c>
      <c r="AW809" s="136" t="s">
        <v>941</v>
      </c>
      <c r="AX809" s="136" t="s">
        <v>941</v>
      </c>
      <c r="AY809" s="136" t="s">
        <v>941</v>
      </c>
      <c r="AZ809" s="136" t="s">
        <v>941</v>
      </c>
      <c r="BA809" s="136" t="s">
        <v>941</v>
      </c>
      <c r="BB809" s="136" t="s">
        <v>941</v>
      </c>
      <c r="BC809" s="136" t="s">
        <v>941</v>
      </c>
      <c r="BD809" s="136" t="s">
        <v>941</v>
      </c>
      <c r="BE809" s="136" t="s">
        <v>941</v>
      </c>
      <c r="BF809" s="136" t="s">
        <v>941</v>
      </c>
      <c r="BG809" s="136" t="s">
        <v>941</v>
      </c>
      <c r="BH809" s="136" t="s">
        <v>941</v>
      </c>
      <c r="BI809" s="136" t="s">
        <v>941</v>
      </c>
      <c r="BJ809" s="136" t="s">
        <v>941</v>
      </c>
      <c r="BK809" s="136" t="s">
        <v>1491</v>
      </c>
      <c r="BL809" s="136" t="s">
        <v>941</v>
      </c>
      <c r="BM809" s="136" t="s">
        <v>941</v>
      </c>
      <c r="BN809" s="136" t="s">
        <v>941</v>
      </c>
      <c r="BO809" s="136" t="s">
        <v>941</v>
      </c>
      <c r="BP809" s="136" t="s">
        <v>941</v>
      </c>
      <c r="BQ809" s="136" t="s">
        <v>941</v>
      </c>
      <c r="BR809" s="136" t="s">
        <v>9173</v>
      </c>
      <c r="BS809" s="136" t="s">
        <v>2386</v>
      </c>
      <c r="BT809" s="136" t="s">
        <v>941</v>
      </c>
      <c r="BU809" s="136" t="s">
        <v>941</v>
      </c>
      <c r="BV809" s="136" t="s">
        <v>941</v>
      </c>
      <c r="BW809" s="136" t="s">
        <v>941</v>
      </c>
      <c r="BX809" s="136" t="s">
        <v>941</v>
      </c>
      <c r="BY809" s="136" t="s">
        <v>941</v>
      </c>
      <c r="BZ809" s="136" t="s">
        <v>941</v>
      </c>
      <c r="CA809" s="136" t="s">
        <v>941</v>
      </c>
      <c r="CB809" s="136" t="s">
        <v>1938</v>
      </c>
      <c r="CC809" s="136" t="s">
        <v>948</v>
      </c>
      <c r="CD809" s="136" t="s">
        <v>941</v>
      </c>
      <c r="CE809" s="136" t="s">
        <v>948</v>
      </c>
      <c r="CF809" s="136" t="s">
        <v>941</v>
      </c>
      <c r="CG809" s="136" t="s">
        <v>948</v>
      </c>
      <c r="CH809" s="136" t="s">
        <v>1791</v>
      </c>
      <c r="CI809" s="136" t="s">
        <v>18584</v>
      </c>
      <c r="CJ809" s="136" t="s">
        <v>18585</v>
      </c>
      <c r="CK809" s="136" t="s">
        <v>18586</v>
      </c>
      <c r="CL809" s="136" t="s">
        <v>941</v>
      </c>
      <c r="CM809" s="136" t="s">
        <v>941</v>
      </c>
      <c r="CN809" s="136" t="s">
        <v>18584</v>
      </c>
      <c r="CO809" s="136" t="s">
        <v>540</v>
      </c>
      <c r="CP809" s="136" t="s">
        <v>948</v>
      </c>
      <c r="CQ809" s="136" t="s">
        <v>941</v>
      </c>
      <c r="CR809" s="136" t="s">
        <v>941</v>
      </c>
      <c r="CS809" s="136" t="s">
        <v>941</v>
      </c>
      <c r="CT809" s="136" t="s">
        <v>941</v>
      </c>
      <c r="CU809" s="136" t="s">
        <v>941</v>
      </c>
      <c r="CV809" s="136" t="s">
        <v>941</v>
      </c>
      <c r="CW809" s="136" t="s">
        <v>941</v>
      </c>
      <c r="CX809" s="136" t="s">
        <v>941</v>
      </c>
      <c r="CY809" s="136" t="s">
        <v>941</v>
      </c>
      <c r="CZ809" s="136" t="s">
        <v>941</v>
      </c>
      <c r="DA809" s="136" t="s">
        <v>941</v>
      </c>
      <c r="DB809" s="136" t="s">
        <v>941</v>
      </c>
      <c r="DC809" s="136" t="s">
        <v>941</v>
      </c>
      <c r="DD809" s="136" t="s">
        <v>941</v>
      </c>
      <c r="DE809" s="136" t="s">
        <v>941</v>
      </c>
      <c r="DF809" s="136" t="s">
        <v>941</v>
      </c>
      <c r="DG809" s="136" t="s">
        <v>941</v>
      </c>
      <c r="DH809" s="136" t="s">
        <v>941</v>
      </c>
      <c r="DI809" s="136" t="s">
        <v>941</v>
      </c>
      <c r="DJ809" s="136" t="s">
        <v>1692</v>
      </c>
      <c r="DK809" s="137">
        <v>43143.419768518521</v>
      </c>
      <c r="DL809" s="136" t="s">
        <v>1692</v>
      </c>
      <c r="DM809" s="137">
        <v>43143.419872685183</v>
      </c>
      <c r="DN809" s="133">
        <v>42412.581064814818</v>
      </c>
      <c r="DO809" s="132" t="s">
        <v>1111</v>
      </c>
      <c r="DP809" s="133">
        <v>42412.581064814818</v>
      </c>
    </row>
    <row r="810" spans="1:120" ht="174" x14ac:dyDescent="0.35">
      <c r="A810" s="135">
        <v>814</v>
      </c>
      <c r="B810" s="136" t="s">
        <v>13815</v>
      </c>
      <c r="C810" s="135">
        <v>315</v>
      </c>
      <c r="D810" s="135" t="b">
        <v>1</v>
      </c>
      <c r="E810" s="136" t="s">
        <v>941</v>
      </c>
      <c r="F810" s="136" t="s">
        <v>18587</v>
      </c>
      <c r="G810" s="136" t="s">
        <v>1173</v>
      </c>
      <c r="H810" s="136" t="s">
        <v>2197</v>
      </c>
      <c r="I810" s="136" t="s">
        <v>16237</v>
      </c>
      <c r="J810" s="136" t="s">
        <v>18588</v>
      </c>
      <c r="K810" s="136" t="s">
        <v>941</v>
      </c>
      <c r="L810" s="136" t="s">
        <v>2197</v>
      </c>
      <c r="M810" s="136" t="s">
        <v>2198</v>
      </c>
      <c r="N810" s="136" t="s">
        <v>18589</v>
      </c>
      <c r="O810" s="136" t="s">
        <v>18590</v>
      </c>
      <c r="P810" s="136" t="s">
        <v>18591</v>
      </c>
      <c r="Q810" s="136" t="s">
        <v>948</v>
      </c>
      <c r="R810" s="136" t="s">
        <v>948</v>
      </c>
      <c r="S810" s="136" t="s">
        <v>18592</v>
      </c>
      <c r="T810" s="136" t="s">
        <v>18593</v>
      </c>
      <c r="U810" s="136" t="s">
        <v>18594</v>
      </c>
      <c r="V810" s="136" t="s">
        <v>18595</v>
      </c>
      <c r="W810" s="136" t="s">
        <v>3869</v>
      </c>
      <c r="X810" s="136" t="s">
        <v>1044</v>
      </c>
      <c r="Y810" s="136" t="s">
        <v>18596</v>
      </c>
      <c r="Z810" s="136" t="s">
        <v>18597</v>
      </c>
      <c r="AA810" s="136" t="s">
        <v>948</v>
      </c>
      <c r="AB810" s="136" t="s">
        <v>18598</v>
      </c>
      <c r="AC810" s="136" t="s">
        <v>3582</v>
      </c>
      <c r="AD810" s="136" t="s">
        <v>18599</v>
      </c>
      <c r="AE810" s="136" t="s">
        <v>18600</v>
      </c>
      <c r="AF810" s="136" t="s">
        <v>18601</v>
      </c>
      <c r="AG810" s="136" t="s">
        <v>1715</v>
      </c>
      <c r="AH810" s="136" t="s">
        <v>18602</v>
      </c>
      <c r="AI810" s="136" t="s">
        <v>18603</v>
      </c>
      <c r="AJ810" s="136" t="s">
        <v>1192</v>
      </c>
      <c r="AK810" s="136" t="s">
        <v>3848</v>
      </c>
      <c r="AL810" s="136" t="s">
        <v>941</v>
      </c>
      <c r="AM810" s="136" t="s">
        <v>18604</v>
      </c>
      <c r="AN810" s="136" t="s">
        <v>941</v>
      </c>
      <c r="AO810" s="136" t="s">
        <v>941</v>
      </c>
      <c r="AP810" s="136" t="s">
        <v>941</v>
      </c>
      <c r="AQ810" s="136" t="s">
        <v>941</v>
      </c>
      <c r="AR810" s="136" t="s">
        <v>941</v>
      </c>
      <c r="AS810" s="136" t="s">
        <v>941</v>
      </c>
      <c r="AT810" s="136" t="s">
        <v>941</v>
      </c>
      <c r="AU810" s="136" t="s">
        <v>941</v>
      </c>
      <c r="AV810" s="136" t="s">
        <v>941</v>
      </c>
      <c r="AW810" s="136" t="s">
        <v>941</v>
      </c>
      <c r="AX810" s="136" t="s">
        <v>941</v>
      </c>
      <c r="AY810" s="136" t="s">
        <v>941</v>
      </c>
      <c r="AZ810" s="136" t="s">
        <v>941</v>
      </c>
      <c r="BA810" s="136" t="s">
        <v>941</v>
      </c>
      <c r="BB810" s="136" t="s">
        <v>941</v>
      </c>
      <c r="BC810" s="136" t="s">
        <v>941</v>
      </c>
      <c r="BD810" s="136" t="s">
        <v>941</v>
      </c>
      <c r="BE810" s="136" t="s">
        <v>941</v>
      </c>
      <c r="BF810" s="136" t="s">
        <v>941</v>
      </c>
      <c r="BG810" s="136" t="s">
        <v>941</v>
      </c>
      <c r="BH810" s="136" t="s">
        <v>941</v>
      </c>
      <c r="BI810" s="136" t="s">
        <v>941</v>
      </c>
      <c r="BJ810" s="136" t="s">
        <v>941</v>
      </c>
      <c r="BK810" s="136" t="s">
        <v>941</v>
      </c>
      <c r="BL810" s="136" t="s">
        <v>941</v>
      </c>
      <c r="BM810" s="136" t="s">
        <v>941</v>
      </c>
      <c r="BN810" s="136" t="s">
        <v>941</v>
      </c>
      <c r="BO810" s="136" t="s">
        <v>941</v>
      </c>
      <c r="BP810" s="136" t="s">
        <v>941</v>
      </c>
      <c r="BQ810" s="136" t="s">
        <v>941</v>
      </c>
      <c r="BR810" s="136" t="s">
        <v>941</v>
      </c>
      <c r="BS810" s="136" t="s">
        <v>941</v>
      </c>
      <c r="BT810" s="136" t="s">
        <v>941</v>
      </c>
      <c r="BU810" s="136" t="s">
        <v>941</v>
      </c>
      <c r="BV810" s="136" t="s">
        <v>941</v>
      </c>
      <c r="BW810" s="136" t="s">
        <v>941</v>
      </c>
      <c r="BX810" s="136" t="s">
        <v>941</v>
      </c>
      <c r="BY810" s="136" t="s">
        <v>941</v>
      </c>
      <c r="BZ810" s="136" t="s">
        <v>941</v>
      </c>
      <c r="CA810" s="136" t="s">
        <v>941</v>
      </c>
      <c r="CB810" s="136" t="s">
        <v>948</v>
      </c>
      <c r="CC810" s="136" t="s">
        <v>948</v>
      </c>
      <c r="CD810" s="136" t="s">
        <v>941</v>
      </c>
      <c r="CE810" s="136" t="s">
        <v>948</v>
      </c>
      <c r="CF810" s="136" t="s">
        <v>941</v>
      </c>
      <c r="CG810" s="136" t="s">
        <v>948</v>
      </c>
      <c r="CH810" s="136" t="s">
        <v>948</v>
      </c>
      <c r="CI810" s="136" t="s">
        <v>941</v>
      </c>
      <c r="CJ810" s="136" t="s">
        <v>941</v>
      </c>
      <c r="CK810" s="136" t="s">
        <v>941</v>
      </c>
      <c r="CL810" s="136" t="s">
        <v>941</v>
      </c>
      <c r="CM810" s="136" t="s">
        <v>941</v>
      </c>
      <c r="CN810" s="136" t="s">
        <v>948</v>
      </c>
      <c r="CO810" s="136" t="s">
        <v>540</v>
      </c>
      <c r="CP810" s="136" t="s">
        <v>948</v>
      </c>
      <c r="CQ810" s="136" t="s">
        <v>941</v>
      </c>
      <c r="CR810" s="136" t="s">
        <v>18605</v>
      </c>
      <c r="CS810" s="136" t="s">
        <v>1877</v>
      </c>
      <c r="CT810" s="136" t="s">
        <v>941</v>
      </c>
      <c r="CU810" s="136" t="s">
        <v>941</v>
      </c>
      <c r="CV810" s="136" t="s">
        <v>941</v>
      </c>
      <c r="CW810" s="136" t="s">
        <v>941</v>
      </c>
      <c r="CX810" s="136" t="s">
        <v>941</v>
      </c>
      <c r="CY810" s="136" t="s">
        <v>941</v>
      </c>
      <c r="CZ810" s="136" t="s">
        <v>941</v>
      </c>
      <c r="DA810" s="136" t="s">
        <v>941</v>
      </c>
      <c r="DB810" s="136" t="s">
        <v>941</v>
      </c>
      <c r="DC810" s="136" t="s">
        <v>941</v>
      </c>
      <c r="DD810" s="136" t="s">
        <v>941</v>
      </c>
      <c r="DE810" s="136" t="s">
        <v>941</v>
      </c>
      <c r="DF810" s="136" t="s">
        <v>941</v>
      </c>
      <c r="DG810" s="136" t="s">
        <v>941</v>
      </c>
      <c r="DH810" s="136" t="s">
        <v>941</v>
      </c>
      <c r="DI810" s="136" t="s">
        <v>941</v>
      </c>
      <c r="DJ810" s="136" t="s">
        <v>1692</v>
      </c>
      <c r="DK810" s="137">
        <v>43143.424618055556</v>
      </c>
      <c r="DL810" s="136" t="s">
        <v>1692</v>
      </c>
      <c r="DM810" s="137">
        <v>43143.424618055556</v>
      </c>
      <c r="DN810" s="133">
        <v>42412.581076388888</v>
      </c>
      <c r="DO810" s="132" t="s">
        <v>1111</v>
      </c>
      <c r="DP810" s="133">
        <v>42412.581076388888</v>
      </c>
    </row>
    <row r="811" spans="1:120" ht="43.5" x14ac:dyDescent="0.35">
      <c r="A811" s="135">
        <v>815</v>
      </c>
      <c r="B811" s="136" t="s">
        <v>13815</v>
      </c>
      <c r="C811" s="135">
        <v>10</v>
      </c>
      <c r="D811" s="135" t="b">
        <v>1</v>
      </c>
      <c r="E811" s="136" t="s">
        <v>941</v>
      </c>
      <c r="F811" s="136" t="s">
        <v>4109</v>
      </c>
      <c r="G811" s="136" t="s">
        <v>1096</v>
      </c>
      <c r="H811" s="136" t="s">
        <v>4110</v>
      </c>
      <c r="I811" s="136" t="s">
        <v>16237</v>
      </c>
      <c r="J811" s="136" t="s">
        <v>1117</v>
      </c>
      <c r="K811" s="136" t="s">
        <v>941</v>
      </c>
      <c r="L811" s="136" t="s">
        <v>4112</v>
      </c>
      <c r="M811" s="136" t="s">
        <v>18606</v>
      </c>
      <c r="N811" s="136" t="s">
        <v>4113</v>
      </c>
      <c r="O811" s="136" t="s">
        <v>18607</v>
      </c>
      <c r="P811" s="136" t="s">
        <v>18608</v>
      </c>
      <c r="Q811" s="136" t="s">
        <v>948</v>
      </c>
      <c r="R811" s="136" t="s">
        <v>948</v>
      </c>
      <c r="S811" s="136" t="s">
        <v>18609</v>
      </c>
      <c r="T811" s="136" t="s">
        <v>18610</v>
      </c>
      <c r="U811" s="136" t="s">
        <v>18611</v>
      </c>
      <c r="V811" s="136" t="s">
        <v>18612</v>
      </c>
      <c r="W811" s="136" t="s">
        <v>18613</v>
      </c>
      <c r="X811" s="136" t="s">
        <v>18614</v>
      </c>
      <c r="Y811" s="136" t="s">
        <v>18615</v>
      </c>
      <c r="Z811" s="136" t="s">
        <v>18616</v>
      </c>
      <c r="AA811" s="136" t="s">
        <v>948</v>
      </c>
      <c r="AB811" s="136" t="s">
        <v>18617</v>
      </c>
      <c r="AC811" s="136" t="s">
        <v>948</v>
      </c>
      <c r="AD811" s="136" t="s">
        <v>18617</v>
      </c>
      <c r="AE811" s="136" t="s">
        <v>18618</v>
      </c>
      <c r="AF811" s="136" t="s">
        <v>18619</v>
      </c>
      <c r="AG811" s="136" t="s">
        <v>1120</v>
      </c>
      <c r="AH811" s="136" t="s">
        <v>18620</v>
      </c>
      <c r="AI811" s="136" t="s">
        <v>948</v>
      </c>
      <c r="AJ811" s="136" t="s">
        <v>1085</v>
      </c>
      <c r="AK811" s="136" t="s">
        <v>948</v>
      </c>
      <c r="AL811" s="136" t="s">
        <v>604</v>
      </c>
      <c r="AM811" s="136" t="s">
        <v>18621</v>
      </c>
      <c r="AN811" s="136" t="s">
        <v>941</v>
      </c>
      <c r="AO811" s="136" t="s">
        <v>941</v>
      </c>
      <c r="AP811" s="136" t="s">
        <v>941</v>
      </c>
      <c r="AQ811" s="136" t="s">
        <v>941</v>
      </c>
      <c r="AR811" s="136" t="s">
        <v>941</v>
      </c>
      <c r="AS811" s="136" t="s">
        <v>941</v>
      </c>
      <c r="AT811" s="136" t="s">
        <v>941</v>
      </c>
      <c r="AU811" s="136" t="s">
        <v>941</v>
      </c>
      <c r="AV811" s="136" t="s">
        <v>941</v>
      </c>
      <c r="AW811" s="136" t="s">
        <v>941</v>
      </c>
      <c r="AX811" s="136" t="s">
        <v>941</v>
      </c>
      <c r="AY811" s="136" t="s">
        <v>941</v>
      </c>
      <c r="AZ811" s="136" t="s">
        <v>941</v>
      </c>
      <c r="BA811" s="136" t="s">
        <v>941</v>
      </c>
      <c r="BB811" s="136" t="s">
        <v>941</v>
      </c>
      <c r="BC811" s="136" t="s">
        <v>941</v>
      </c>
      <c r="BD811" s="136" t="s">
        <v>941</v>
      </c>
      <c r="BE811" s="136" t="s">
        <v>941</v>
      </c>
      <c r="BF811" s="136" t="s">
        <v>941</v>
      </c>
      <c r="BG811" s="136" t="s">
        <v>941</v>
      </c>
      <c r="BH811" s="136" t="s">
        <v>941</v>
      </c>
      <c r="BI811" s="136" t="s">
        <v>941</v>
      </c>
      <c r="BJ811" s="136" t="s">
        <v>941</v>
      </c>
      <c r="BK811" s="136" t="s">
        <v>941</v>
      </c>
      <c r="BL811" s="136" t="s">
        <v>941</v>
      </c>
      <c r="BM811" s="136" t="s">
        <v>941</v>
      </c>
      <c r="BN811" s="136" t="s">
        <v>941</v>
      </c>
      <c r="BO811" s="136" t="s">
        <v>941</v>
      </c>
      <c r="BP811" s="136" t="s">
        <v>941</v>
      </c>
      <c r="BQ811" s="136" t="s">
        <v>941</v>
      </c>
      <c r="BR811" s="136" t="s">
        <v>941</v>
      </c>
      <c r="BS811" s="136" t="s">
        <v>941</v>
      </c>
      <c r="BT811" s="136" t="s">
        <v>941</v>
      </c>
      <c r="BU811" s="136" t="s">
        <v>941</v>
      </c>
      <c r="BV811" s="136" t="s">
        <v>941</v>
      </c>
      <c r="BW811" s="136" t="s">
        <v>941</v>
      </c>
      <c r="BX811" s="136" t="s">
        <v>941</v>
      </c>
      <c r="BY811" s="136" t="s">
        <v>941</v>
      </c>
      <c r="BZ811" s="136" t="s">
        <v>941</v>
      </c>
      <c r="CA811" s="136" t="s">
        <v>941</v>
      </c>
      <c r="CB811" s="136" t="s">
        <v>948</v>
      </c>
      <c r="CC811" s="136" t="s">
        <v>948</v>
      </c>
      <c r="CD811" s="136" t="s">
        <v>941</v>
      </c>
      <c r="CE811" s="136" t="s">
        <v>948</v>
      </c>
      <c r="CF811" s="136" t="s">
        <v>941</v>
      </c>
      <c r="CG811" s="136" t="s">
        <v>948</v>
      </c>
      <c r="CH811" s="136" t="s">
        <v>948</v>
      </c>
      <c r="CI811" s="136" t="s">
        <v>941</v>
      </c>
      <c r="CJ811" s="136" t="s">
        <v>941</v>
      </c>
      <c r="CK811" s="136" t="s">
        <v>941</v>
      </c>
      <c r="CL811" s="136" t="s">
        <v>941</v>
      </c>
      <c r="CM811" s="136" t="s">
        <v>941</v>
      </c>
      <c r="CN811" s="136" t="s">
        <v>948</v>
      </c>
      <c r="CO811" s="136" t="s">
        <v>540</v>
      </c>
      <c r="CP811" s="136" t="s">
        <v>948</v>
      </c>
      <c r="CQ811" s="136" t="s">
        <v>941</v>
      </c>
      <c r="CR811" s="136" t="s">
        <v>941</v>
      </c>
      <c r="CS811" s="136" t="s">
        <v>941</v>
      </c>
      <c r="CT811" s="136" t="s">
        <v>941</v>
      </c>
      <c r="CU811" s="136" t="s">
        <v>941</v>
      </c>
      <c r="CV811" s="136" t="s">
        <v>941</v>
      </c>
      <c r="CW811" s="136" t="s">
        <v>941</v>
      </c>
      <c r="CX811" s="136" t="s">
        <v>941</v>
      </c>
      <c r="CY811" s="136" t="s">
        <v>941</v>
      </c>
      <c r="CZ811" s="136" t="s">
        <v>941</v>
      </c>
      <c r="DA811" s="136" t="s">
        <v>941</v>
      </c>
      <c r="DB811" s="136" t="s">
        <v>941</v>
      </c>
      <c r="DC811" s="136" t="s">
        <v>941</v>
      </c>
      <c r="DD811" s="136" t="s">
        <v>941</v>
      </c>
      <c r="DE811" s="136" t="s">
        <v>941</v>
      </c>
      <c r="DF811" s="136" t="s">
        <v>941</v>
      </c>
      <c r="DG811" s="136" t="s">
        <v>941</v>
      </c>
      <c r="DH811" s="136" t="s">
        <v>941</v>
      </c>
      <c r="DI811" s="136" t="s">
        <v>941</v>
      </c>
      <c r="DJ811" s="136" t="s">
        <v>1692</v>
      </c>
      <c r="DK811" s="137">
        <v>43143.431562500002</v>
      </c>
      <c r="DL811" s="136" t="s">
        <v>1692</v>
      </c>
      <c r="DM811" s="137">
        <v>43143.431562500002</v>
      </c>
      <c r="DN811" s="133">
        <v>42412.581099537034</v>
      </c>
      <c r="DO811" s="132" t="s">
        <v>1111</v>
      </c>
      <c r="DP811" s="133">
        <v>42412.581099537034</v>
      </c>
    </row>
    <row r="812" spans="1:120" ht="58" x14ac:dyDescent="0.35">
      <c r="A812" s="135">
        <v>816</v>
      </c>
      <c r="B812" s="136" t="s">
        <v>13815</v>
      </c>
      <c r="C812" s="135">
        <v>34</v>
      </c>
      <c r="D812" s="135" t="b">
        <v>1</v>
      </c>
      <c r="E812" s="136" t="s">
        <v>941</v>
      </c>
      <c r="F812" s="136" t="s">
        <v>1945</v>
      </c>
      <c r="G812" s="136" t="s">
        <v>989</v>
      </c>
      <c r="H812" s="136" t="s">
        <v>1946</v>
      </c>
      <c r="I812" s="136" t="s">
        <v>15225</v>
      </c>
      <c r="J812" s="136" t="s">
        <v>1945</v>
      </c>
      <c r="K812" s="136" t="s">
        <v>941</v>
      </c>
      <c r="L812" s="136" t="s">
        <v>1946</v>
      </c>
      <c r="M812" s="136" t="s">
        <v>1947</v>
      </c>
      <c r="N812" s="136" t="s">
        <v>1948</v>
      </c>
      <c r="O812" s="136" t="s">
        <v>10405</v>
      </c>
      <c r="P812" s="136" t="s">
        <v>18622</v>
      </c>
      <c r="Q812" s="136" t="s">
        <v>10407</v>
      </c>
      <c r="R812" s="136" t="s">
        <v>948</v>
      </c>
      <c r="S812" s="136" t="s">
        <v>18623</v>
      </c>
      <c r="T812" s="136" t="s">
        <v>18624</v>
      </c>
      <c r="U812" s="136" t="s">
        <v>18625</v>
      </c>
      <c r="V812" s="136" t="s">
        <v>18626</v>
      </c>
      <c r="W812" s="136" t="s">
        <v>18627</v>
      </c>
      <c r="X812" s="136" t="s">
        <v>18623</v>
      </c>
      <c r="Y812" s="136" t="s">
        <v>18628</v>
      </c>
      <c r="Z812" s="136" t="s">
        <v>18629</v>
      </c>
      <c r="AA812" s="136" t="s">
        <v>18630</v>
      </c>
      <c r="AB812" s="136" t="s">
        <v>18631</v>
      </c>
      <c r="AC812" s="136" t="s">
        <v>948</v>
      </c>
      <c r="AD812" s="136" t="s">
        <v>18631</v>
      </c>
      <c r="AE812" s="136" t="s">
        <v>18632</v>
      </c>
      <c r="AF812" s="136" t="s">
        <v>18633</v>
      </c>
      <c r="AG812" s="136" t="s">
        <v>2148</v>
      </c>
      <c r="AH812" s="136" t="s">
        <v>18634</v>
      </c>
      <c r="AI812" s="136" t="s">
        <v>18635</v>
      </c>
      <c r="AJ812" s="136" t="s">
        <v>18636</v>
      </c>
      <c r="AK812" s="136" t="s">
        <v>18637</v>
      </c>
      <c r="AL812" s="136" t="s">
        <v>941</v>
      </c>
      <c r="AM812" s="136" t="s">
        <v>18638</v>
      </c>
      <c r="AN812" s="136" t="s">
        <v>941</v>
      </c>
      <c r="AO812" s="136" t="s">
        <v>941</v>
      </c>
      <c r="AP812" s="136" t="s">
        <v>941</v>
      </c>
      <c r="AQ812" s="136" t="s">
        <v>941</v>
      </c>
      <c r="AR812" s="136" t="s">
        <v>941</v>
      </c>
      <c r="AS812" s="136" t="s">
        <v>941</v>
      </c>
      <c r="AT812" s="136" t="s">
        <v>941</v>
      </c>
      <c r="AU812" s="136" t="s">
        <v>941</v>
      </c>
      <c r="AV812" s="136" t="s">
        <v>941</v>
      </c>
      <c r="AW812" s="136" t="s">
        <v>941</v>
      </c>
      <c r="AX812" s="136" t="s">
        <v>941</v>
      </c>
      <c r="AY812" s="136" t="s">
        <v>941</v>
      </c>
      <c r="AZ812" s="136" t="s">
        <v>941</v>
      </c>
      <c r="BA812" s="136" t="s">
        <v>941</v>
      </c>
      <c r="BB812" s="136" t="s">
        <v>941</v>
      </c>
      <c r="BC812" s="136" t="s">
        <v>941</v>
      </c>
      <c r="BD812" s="136" t="s">
        <v>941</v>
      </c>
      <c r="BE812" s="136" t="s">
        <v>941</v>
      </c>
      <c r="BF812" s="136" t="s">
        <v>941</v>
      </c>
      <c r="BG812" s="136" t="s">
        <v>941</v>
      </c>
      <c r="BH812" s="136" t="s">
        <v>941</v>
      </c>
      <c r="BI812" s="136" t="s">
        <v>941</v>
      </c>
      <c r="BJ812" s="136" t="s">
        <v>941</v>
      </c>
      <c r="BK812" s="136" t="s">
        <v>1186</v>
      </c>
      <c r="BL812" s="136" t="s">
        <v>18639</v>
      </c>
      <c r="BM812" s="136" t="s">
        <v>968</v>
      </c>
      <c r="BN812" s="136" t="s">
        <v>941</v>
      </c>
      <c r="BO812" s="136" t="s">
        <v>941</v>
      </c>
      <c r="BP812" s="136" t="s">
        <v>941</v>
      </c>
      <c r="BQ812" s="136" t="s">
        <v>941</v>
      </c>
      <c r="BR812" s="136" t="s">
        <v>10422</v>
      </c>
      <c r="BS812" s="136" t="s">
        <v>18640</v>
      </c>
      <c r="BT812" s="136" t="s">
        <v>18641</v>
      </c>
      <c r="BU812" s="136" t="s">
        <v>18642</v>
      </c>
      <c r="BV812" s="136" t="s">
        <v>941</v>
      </c>
      <c r="BW812" s="136" t="s">
        <v>941</v>
      </c>
      <c r="BX812" s="136" t="s">
        <v>941</v>
      </c>
      <c r="BY812" s="136" t="s">
        <v>941</v>
      </c>
      <c r="BZ812" s="136" t="s">
        <v>941</v>
      </c>
      <c r="CA812" s="136" t="s">
        <v>941</v>
      </c>
      <c r="CB812" s="136" t="s">
        <v>18643</v>
      </c>
      <c r="CC812" s="136" t="s">
        <v>956</v>
      </c>
      <c r="CD812" s="136" t="s">
        <v>18644</v>
      </c>
      <c r="CE812" s="136" t="s">
        <v>948</v>
      </c>
      <c r="CF812" s="136" t="s">
        <v>941</v>
      </c>
      <c r="CG812" s="136" t="s">
        <v>18644</v>
      </c>
      <c r="CH812" s="136" t="s">
        <v>948</v>
      </c>
      <c r="CI812" s="136" t="s">
        <v>941</v>
      </c>
      <c r="CJ812" s="136" t="s">
        <v>941</v>
      </c>
      <c r="CK812" s="136" t="s">
        <v>941</v>
      </c>
      <c r="CL812" s="136" t="s">
        <v>941</v>
      </c>
      <c r="CM812" s="136" t="s">
        <v>941</v>
      </c>
      <c r="CN812" s="136" t="s">
        <v>948</v>
      </c>
      <c r="CO812" s="136" t="s">
        <v>540</v>
      </c>
      <c r="CP812" s="136" t="s">
        <v>948</v>
      </c>
      <c r="CQ812" s="136" t="s">
        <v>941</v>
      </c>
      <c r="CR812" s="136" t="s">
        <v>941</v>
      </c>
      <c r="CS812" s="136" t="s">
        <v>941</v>
      </c>
      <c r="CT812" s="136" t="s">
        <v>941</v>
      </c>
      <c r="CU812" s="136" t="s">
        <v>941</v>
      </c>
      <c r="CV812" s="136" t="s">
        <v>941</v>
      </c>
      <c r="CW812" s="136" t="s">
        <v>941</v>
      </c>
      <c r="CX812" s="136" t="s">
        <v>941</v>
      </c>
      <c r="CY812" s="136" t="s">
        <v>941</v>
      </c>
      <c r="CZ812" s="136" t="s">
        <v>941</v>
      </c>
      <c r="DA812" s="136" t="s">
        <v>941</v>
      </c>
      <c r="DB812" s="136" t="s">
        <v>941</v>
      </c>
      <c r="DC812" s="136" t="s">
        <v>941</v>
      </c>
      <c r="DD812" s="136" t="s">
        <v>941</v>
      </c>
      <c r="DE812" s="136" t="s">
        <v>941</v>
      </c>
      <c r="DF812" s="136" t="s">
        <v>941</v>
      </c>
      <c r="DG812" s="136" t="s">
        <v>941</v>
      </c>
      <c r="DH812" s="136" t="s">
        <v>941</v>
      </c>
      <c r="DI812" s="136" t="s">
        <v>941</v>
      </c>
      <c r="DJ812" s="136" t="s">
        <v>1692</v>
      </c>
      <c r="DK812" s="137">
        <v>43143.438993055555</v>
      </c>
      <c r="DL812" s="136" t="s">
        <v>1692</v>
      </c>
      <c r="DM812" s="137">
        <v>43144.478368055556</v>
      </c>
      <c r="DN812" s="133">
        <v>42412.581122685187</v>
      </c>
      <c r="DO812" s="132" t="s">
        <v>1111</v>
      </c>
      <c r="DP812" s="133">
        <v>42412.581122685187</v>
      </c>
    </row>
    <row r="813" spans="1:120" ht="58" x14ac:dyDescent="0.35">
      <c r="A813" s="135">
        <v>817</v>
      </c>
      <c r="B813" s="136" t="s">
        <v>13815</v>
      </c>
      <c r="C813" s="135">
        <v>343</v>
      </c>
      <c r="D813" s="135" t="b">
        <v>1</v>
      </c>
      <c r="E813" s="136" t="s">
        <v>941</v>
      </c>
      <c r="F813" s="136" t="s">
        <v>2626</v>
      </c>
      <c r="G813" s="136" t="s">
        <v>943</v>
      </c>
      <c r="H813" s="136" t="s">
        <v>2627</v>
      </c>
      <c r="I813" s="136" t="s">
        <v>15225</v>
      </c>
      <c r="J813" s="136" t="s">
        <v>2626</v>
      </c>
      <c r="K813" s="136" t="s">
        <v>941</v>
      </c>
      <c r="L813" s="136" t="s">
        <v>2627</v>
      </c>
      <c r="M813" s="136" t="s">
        <v>2628</v>
      </c>
      <c r="N813" s="136" t="s">
        <v>2629</v>
      </c>
      <c r="O813" s="136" t="s">
        <v>18645</v>
      </c>
      <c r="P813" s="136" t="s">
        <v>18646</v>
      </c>
      <c r="Q813" s="136" t="s">
        <v>948</v>
      </c>
      <c r="R813" s="136" t="s">
        <v>948</v>
      </c>
      <c r="S813" s="136" t="s">
        <v>18647</v>
      </c>
      <c r="T813" s="136" t="s">
        <v>18648</v>
      </c>
      <c r="U813" s="136" t="s">
        <v>18649</v>
      </c>
      <c r="V813" s="136" t="s">
        <v>18650</v>
      </c>
      <c r="W813" s="136" t="s">
        <v>18651</v>
      </c>
      <c r="X813" s="136" t="s">
        <v>18652</v>
      </c>
      <c r="Y813" s="136" t="s">
        <v>18653</v>
      </c>
      <c r="Z813" s="136" t="s">
        <v>18654</v>
      </c>
      <c r="AA813" s="136" t="s">
        <v>948</v>
      </c>
      <c r="AB813" s="136" t="s">
        <v>18655</v>
      </c>
      <c r="AC813" s="136" t="s">
        <v>948</v>
      </c>
      <c r="AD813" s="136" t="s">
        <v>18655</v>
      </c>
      <c r="AE813" s="136" t="s">
        <v>18656</v>
      </c>
      <c r="AF813" s="136" t="s">
        <v>18657</v>
      </c>
      <c r="AG813" s="136" t="s">
        <v>1989</v>
      </c>
      <c r="AH813" s="136" t="s">
        <v>18658</v>
      </c>
      <c r="AI813" s="136" t="s">
        <v>948</v>
      </c>
      <c r="AJ813" s="136" t="s">
        <v>1659</v>
      </c>
      <c r="AK813" s="136" t="s">
        <v>948</v>
      </c>
      <c r="AL813" s="136" t="s">
        <v>604</v>
      </c>
      <c r="AM813" s="136" t="s">
        <v>18659</v>
      </c>
      <c r="AN813" s="136" t="s">
        <v>941</v>
      </c>
      <c r="AO813" s="136" t="s">
        <v>941</v>
      </c>
      <c r="AP813" s="136" t="s">
        <v>941</v>
      </c>
      <c r="AQ813" s="136" t="s">
        <v>941</v>
      </c>
      <c r="AR813" s="136" t="s">
        <v>941</v>
      </c>
      <c r="AS813" s="136" t="s">
        <v>941</v>
      </c>
      <c r="AT813" s="136" t="s">
        <v>941</v>
      </c>
      <c r="AU813" s="136" t="s">
        <v>941</v>
      </c>
      <c r="AV813" s="136" t="s">
        <v>941</v>
      </c>
      <c r="AW813" s="136" t="s">
        <v>941</v>
      </c>
      <c r="AX813" s="136" t="s">
        <v>941</v>
      </c>
      <c r="AY813" s="136" t="s">
        <v>941</v>
      </c>
      <c r="AZ813" s="136" t="s">
        <v>941</v>
      </c>
      <c r="BA813" s="136" t="s">
        <v>941</v>
      </c>
      <c r="BB813" s="136" t="s">
        <v>941</v>
      </c>
      <c r="BC813" s="136" t="s">
        <v>941</v>
      </c>
      <c r="BD813" s="136" t="s">
        <v>941</v>
      </c>
      <c r="BE813" s="136" t="s">
        <v>941</v>
      </c>
      <c r="BF813" s="136" t="s">
        <v>941</v>
      </c>
      <c r="BG813" s="136" t="s">
        <v>941</v>
      </c>
      <c r="BH813" s="136" t="s">
        <v>941</v>
      </c>
      <c r="BI813" s="136" t="s">
        <v>941</v>
      </c>
      <c r="BJ813" s="136" t="s">
        <v>941</v>
      </c>
      <c r="BK813" s="136" t="s">
        <v>1212</v>
      </c>
      <c r="BL813" s="136" t="s">
        <v>941</v>
      </c>
      <c r="BM813" s="136" t="s">
        <v>941</v>
      </c>
      <c r="BN813" s="136" t="s">
        <v>941</v>
      </c>
      <c r="BO813" s="136" t="s">
        <v>941</v>
      </c>
      <c r="BP813" s="136" t="s">
        <v>941</v>
      </c>
      <c r="BQ813" s="136" t="s">
        <v>941</v>
      </c>
      <c r="BR813" s="136" t="s">
        <v>941</v>
      </c>
      <c r="BS813" s="136" t="s">
        <v>941</v>
      </c>
      <c r="BT813" s="136" t="s">
        <v>941</v>
      </c>
      <c r="BU813" s="136" t="s">
        <v>941</v>
      </c>
      <c r="BV813" s="136" t="s">
        <v>941</v>
      </c>
      <c r="BW813" s="136" t="s">
        <v>941</v>
      </c>
      <c r="BX813" s="136" t="s">
        <v>941</v>
      </c>
      <c r="BY813" s="136" t="s">
        <v>941</v>
      </c>
      <c r="BZ813" s="136" t="s">
        <v>941</v>
      </c>
      <c r="CA813" s="136" t="s">
        <v>941</v>
      </c>
      <c r="CB813" s="136" t="s">
        <v>1212</v>
      </c>
      <c r="CC813" s="136" t="s">
        <v>948</v>
      </c>
      <c r="CD813" s="136" t="s">
        <v>941</v>
      </c>
      <c r="CE813" s="136" t="s">
        <v>948</v>
      </c>
      <c r="CF813" s="136" t="s">
        <v>941</v>
      </c>
      <c r="CG813" s="136" t="s">
        <v>948</v>
      </c>
      <c r="CH813" s="136" t="s">
        <v>948</v>
      </c>
      <c r="CI813" s="136" t="s">
        <v>941</v>
      </c>
      <c r="CJ813" s="136" t="s">
        <v>941</v>
      </c>
      <c r="CK813" s="136" t="s">
        <v>941</v>
      </c>
      <c r="CL813" s="136" t="s">
        <v>941</v>
      </c>
      <c r="CM813" s="136" t="s">
        <v>941</v>
      </c>
      <c r="CN813" s="136" t="s">
        <v>948</v>
      </c>
      <c r="CO813" s="136" t="s">
        <v>540</v>
      </c>
      <c r="CP813" s="136" t="s">
        <v>948</v>
      </c>
      <c r="CQ813" s="136" t="s">
        <v>941</v>
      </c>
      <c r="CR813" s="136" t="s">
        <v>941</v>
      </c>
      <c r="CS813" s="136" t="s">
        <v>941</v>
      </c>
      <c r="CT813" s="136" t="s">
        <v>941</v>
      </c>
      <c r="CU813" s="136" t="s">
        <v>941</v>
      </c>
      <c r="CV813" s="136" t="s">
        <v>941</v>
      </c>
      <c r="CW813" s="136" t="s">
        <v>941</v>
      </c>
      <c r="CX813" s="136" t="s">
        <v>941</v>
      </c>
      <c r="CY813" s="136" t="s">
        <v>941</v>
      </c>
      <c r="CZ813" s="136" t="s">
        <v>941</v>
      </c>
      <c r="DA813" s="136" t="s">
        <v>941</v>
      </c>
      <c r="DB813" s="136" t="s">
        <v>941</v>
      </c>
      <c r="DC813" s="136" t="s">
        <v>941</v>
      </c>
      <c r="DD813" s="136" t="s">
        <v>941</v>
      </c>
      <c r="DE813" s="136" t="s">
        <v>941</v>
      </c>
      <c r="DF813" s="136" t="s">
        <v>941</v>
      </c>
      <c r="DG813" s="136" t="s">
        <v>941</v>
      </c>
      <c r="DH813" s="136" t="s">
        <v>941</v>
      </c>
      <c r="DI813" s="136" t="s">
        <v>941</v>
      </c>
      <c r="DJ813" s="136" t="s">
        <v>1692</v>
      </c>
      <c r="DK813" s="137">
        <v>43143.457870370374</v>
      </c>
      <c r="DL813" s="136" t="s">
        <v>1692</v>
      </c>
      <c r="DM813" s="137">
        <v>43143.458148148151</v>
      </c>
      <c r="DN813" s="133">
        <v>42412.581145833334</v>
      </c>
      <c r="DO813" s="132" t="s">
        <v>1111</v>
      </c>
      <c r="DP813" s="133">
        <v>42412.581145833334</v>
      </c>
    </row>
    <row r="814" spans="1:120" ht="87" x14ac:dyDescent="0.35">
      <c r="A814" s="135">
        <v>818</v>
      </c>
      <c r="B814" s="136" t="s">
        <v>13815</v>
      </c>
      <c r="C814" s="135">
        <v>217</v>
      </c>
      <c r="D814" s="135" t="b">
        <v>1</v>
      </c>
      <c r="E814" s="136" t="s">
        <v>941</v>
      </c>
      <c r="F814" s="136" t="s">
        <v>2578</v>
      </c>
      <c r="G814" s="136" t="s">
        <v>2579</v>
      </c>
      <c r="H814" s="136" t="s">
        <v>2580</v>
      </c>
      <c r="I814" s="136" t="s">
        <v>16237</v>
      </c>
      <c r="J814" s="136" t="s">
        <v>2581</v>
      </c>
      <c r="K814" s="136" t="s">
        <v>941</v>
      </c>
      <c r="L814" s="136" t="s">
        <v>941</v>
      </c>
      <c r="M814" s="136" t="s">
        <v>2582</v>
      </c>
      <c r="N814" s="136" t="s">
        <v>2583</v>
      </c>
      <c r="O814" s="136" t="s">
        <v>18660</v>
      </c>
      <c r="P814" s="136" t="s">
        <v>18661</v>
      </c>
      <c r="Q814" s="136" t="s">
        <v>18662</v>
      </c>
      <c r="R814" s="136" t="s">
        <v>18663</v>
      </c>
      <c r="S814" s="136" t="s">
        <v>18664</v>
      </c>
      <c r="T814" s="136" t="s">
        <v>18665</v>
      </c>
      <c r="U814" s="136" t="s">
        <v>18666</v>
      </c>
      <c r="V814" s="136" t="s">
        <v>18667</v>
      </c>
      <c r="W814" s="136" t="s">
        <v>18668</v>
      </c>
      <c r="X814" s="136" t="s">
        <v>18669</v>
      </c>
      <c r="Y814" s="136" t="s">
        <v>18670</v>
      </c>
      <c r="Z814" s="136" t="s">
        <v>18671</v>
      </c>
      <c r="AA814" s="136" t="s">
        <v>948</v>
      </c>
      <c r="AB814" s="136" t="s">
        <v>18672</v>
      </c>
      <c r="AC814" s="136" t="s">
        <v>18673</v>
      </c>
      <c r="AD814" s="136" t="s">
        <v>18674</v>
      </c>
      <c r="AE814" s="136" t="s">
        <v>18675</v>
      </c>
      <c r="AF814" s="136" t="s">
        <v>18676</v>
      </c>
      <c r="AG814" s="136" t="s">
        <v>2584</v>
      </c>
      <c r="AH814" s="136" t="s">
        <v>18677</v>
      </c>
      <c r="AI814" s="136" t="s">
        <v>18678</v>
      </c>
      <c r="AJ814" s="136" t="s">
        <v>2376</v>
      </c>
      <c r="AK814" s="136" t="s">
        <v>18679</v>
      </c>
      <c r="AL814" s="136" t="s">
        <v>941</v>
      </c>
      <c r="AM814" s="136" t="s">
        <v>18680</v>
      </c>
      <c r="AN814" s="136" t="s">
        <v>18660</v>
      </c>
      <c r="AO814" s="136" t="s">
        <v>18661</v>
      </c>
      <c r="AP814" s="136" t="s">
        <v>18662</v>
      </c>
      <c r="AQ814" s="136" t="s">
        <v>18663</v>
      </c>
      <c r="AR814" s="136" t="s">
        <v>18664</v>
      </c>
      <c r="AS814" s="136" t="s">
        <v>18665</v>
      </c>
      <c r="AT814" s="136" t="s">
        <v>18666</v>
      </c>
      <c r="AU814" s="136" t="s">
        <v>941</v>
      </c>
      <c r="AV814" s="136" t="s">
        <v>941</v>
      </c>
      <c r="AW814" s="136" t="s">
        <v>941</v>
      </c>
      <c r="AX814" s="136" t="s">
        <v>18670</v>
      </c>
      <c r="AY814" s="136" t="s">
        <v>18671</v>
      </c>
      <c r="AZ814" s="136" t="s">
        <v>948</v>
      </c>
      <c r="BA814" s="136" t="s">
        <v>18672</v>
      </c>
      <c r="BB814" s="136" t="s">
        <v>18673</v>
      </c>
      <c r="BC814" s="136" t="s">
        <v>18674</v>
      </c>
      <c r="BD814" s="136" t="s">
        <v>18675</v>
      </c>
      <c r="BE814" s="136" t="s">
        <v>18676</v>
      </c>
      <c r="BF814" s="136" t="s">
        <v>18677</v>
      </c>
      <c r="BG814" s="136" t="s">
        <v>18678</v>
      </c>
      <c r="BH814" s="136" t="s">
        <v>2376</v>
      </c>
      <c r="BI814" s="136" t="s">
        <v>18679</v>
      </c>
      <c r="BJ814" s="136" t="s">
        <v>18680</v>
      </c>
      <c r="BK814" s="136" t="s">
        <v>941</v>
      </c>
      <c r="BL814" s="136" t="s">
        <v>941</v>
      </c>
      <c r="BM814" s="136" t="s">
        <v>941</v>
      </c>
      <c r="BN814" s="136" t="s">
        <v>941</v>
      </c>
      <c r="BO814" s="136" t="s">
        <v>941</v>
      </c>
      <c r="BP814" s="136" t="s">
        <v>941</v>
      </c>
      <c r="BQ814" s="136" t="s">
        <v>941</v>
      </c>
      <c r="BR814" s="136" t="s">
        <v>18681</v>
      </c>
      <c r="BS814" s="136" t="s">
        <v>18682</v>
      </c>
      <c r="BT814" s="136" t="s">
        <v>941</v>
      </c>
      <c r="BU814" s="136" t="s">
        <v>941</v>
      </c>
      <c r="BV814" s="136" t="s">
        <v>941</v>
      </c>
      <c r="BW814" s="136" t="s">
        <v>941</v>
      </c>
      <c r="BX814" s="136" t="s">
        <v>941</v>
      </c>
      <c r="BY814" s="136" t="s">
        <v>941</v>
      </c>
      <c r="BZ814" s="136" t="s">
        <v>941</v>
      </c>
      <c r="CA814" s="136" t="s">
        <v>941</v>
      </c>
      <c r="CB814" s="136" t="s">
        <v>18682</v>
      </c>
      <c r="CC814" s="136" t="s">
        <v>948</v>
      </c>
      <c r="CD814" s="136" t="s">
        <v>941</v>
      </c>
      <c r="CE814" s="136" t="s">
        <v>948</v>
      </c>
      <c r="CF814" s="136" t="s">
        <v>941</v>
      </c>
      <c r="CG814" s="136" t="s">
        <v>948</v>
      </c>
      <c r="CH814" s="136" t="s">
        <v>948</v>
      </c>
      <c r="CI814" s="136" t="s">
        <v>941</v>
      </c>
      <c r="CJ814" s="136" t="s">
        <v>941</v>
      </c>
      <c r="CK814" s="136" t="s">
        <v>941</v>
      </c>
      <c r="CL814" s="136" t="s">
        <v>941</v>
      </c>
      <c r="CM814" s="136" t="s">
        <v>941</v>
      </c>
      <c r="CN814" s="136" t="s">
        <v>948</v>
      </c>
      <c r="CO814" s="136" t="s">
        <v>540</v>
      </c>
      <c r="CP814" s="136" t="s">
        <v>948</v>
      </c>
      <c r="CQ814" s="136" t="s">
        <v>941</v>
      </c>
      <c r="CR814" s="136" t="s">
        <v>941</v>
      </c>
      <c r="CS814" s="136" t="s">
        <v>941</v>
      </c>
      <c r="CT814" s="136" t="s">
        <v>941</v>
      </c>
      <c r="CU814" s="136" t="s">
        <v>941</v>
      </c>
      <c r="CV814" s="136" t="s">
        <v>941</v>
      </c>
      <c r="CW814" s="136" t="s">
        <v>941</v>
      </c>
      <c r="CX814" s="136" t="s">
        <v>941</v>
      </c>
      <c r="CY814" s="136" t="s">
        <v>941</v>
      </c>
      <c r="CZ814" s="136" t="s">
        <v>941</v>
      </c>
      <c r="DA814" s="136" t="s">
        <v>941</v>
      </c>
      <c r="DB814" s="136" t="s">
        <v>941</v>
      </c>
      <c r="DC814" s="136" t="s">
        <v>941</v>
      </c>
      <c r="DD814" s="136" t="s">
        <v>941</v>
      </c>
      <c r="DE814" s="136" t="s">
        <v>941</v>
      </c>
      <c r="DF814" s="136" t="s">
        <v>941</v>
      </c>
      <c r="DG814" s="136" t="s">
        <v>941</v>
      </c>
      <c r="DH814" s="136" t="s">
        <v>941</v>
      </c>
      <c r="DI814" s="136" t="s">
        <v>941</v>
      </c>
      <c r="DJ814" s="136" t="s">
        <v>1353</v>
      </c>
      <c r="DK814" s="137">
        <v>43143.475891203707</v>
      </c>
      <c r="DL814" s="136" t="s">
        <v>1692</v>
      </c>
      <c r="DM814" s="137">
        <v>43215.539849537039</v>
      </c>
      <c r="DN814" s="133">
        <v>42412.58116898148</v>
      </c>
      <c r="DO814" s="132" t="s">
        <v>1111</v>
      </c>
      <c r="DP814" s="133">
        <v>42412.58116898148</v>
      </c>
    </row>
    <row r="815" spans="1:120" ht="58" x14ac:dyDescent="0.35">
      <c r="A815" s="135">
        <v>819</v>
      </c>
      <c r="B815" s="136" t="s">
        <v>13815</v>
      </c>
      <c r="C815" s="135">
        <v>441</v>
      </c>
      <c r="D815" s="135" t="b">
        <v>1</v>
      </c>
      <c r="E815" s="136" t="s">
        <v>941</v>
      </c>
      <c r="F815" s="136" t="s">
        <v>5865</v>
      </c>
      <c r="G815" s="136" t="s">
        <v>943</v>
      </c>
      <c r="H815" s="136" t="s">
        <v>13284</v>
      </c>
      <c r="I815" s="136" t="s">
        <v>16237</v>
      </c>
      <c r="J815" s="136" t="s">
        <v>5865</v>
      </c>
      <c r="K815" s="136" t="s">
        <v>941</v>
      </c>
      <c r="L815" s="136" t="s">
        <v>13284</v>
      </c>
      <c r="M815" s="136" t="s">
        <v>13285</v>
      </c>
      <c r="N815" s="136" t="s">
        <v>13286</v>
      </c>
      <c r="O815" s="136" t="s">
        <v>18683</v>
      </c>
      <c r="P815" s="136" t="s">
        <v>4071</v>
      </c>
      <c r="Q815" s="136" t="s">
        <v>948</v>
      </c>
      <c r="R815" s="136" t="s">
        <v>948</v>
      </c>
      <c r="S815" s="136" t="s">
        <v>18684</v>
      </c>
      <c r="T815" s="136" t="s">
        <v>18685</v>
      </c>
      <c r="U815" s="136" t="s">
        <v>18686</v>
      </c>
      <c r="V815" s="136" t="s">
        <v>948</v>
      </c>
      <c r="W815" s="136" t="s">
        <v>948</v>
      </c>
      <c r="X815" s="136" t="s">
        <v>948</v>
      </c>
      <c r="Y815" s="136" t="s">
        <v>18687</v>
      </c>
      <c r="Z815" s="136" t="s">
        <v>18688</v>
      </c>
      <c r="AA815" s="136" t="s">
        <v>18689</v>
      </c>
      <c r="AB815" s="136" t="s">
        <v>18690</v>
      </c>
      <c r="AC815" s="136" t="s">
        <v>948</v>
      </c>
      <c r="AD815" s="136" t="s">
        <v>18690</v>
      </c>
      <c r="AE815" s="136" t="s">
        <v>18691</v>
      </c>
      <c r="AF815" s="136" t="s">
        <v>18692</v>
      </c>
      <c r="AG815" s="136" t="s">
        <v>1704</v>
      </c>
      <c r="AH815" s="136" t="s">
        <v>18693</v>
      </c>
      <c r="AI815" s="136" t="s">
        <v>18694</v>
      </c>
      <c r="AJ815" s="136" t="s">
        <v>18695</v>
      </c>
      <c r="AK815" s="136" t="s">
        <v>948</v>
      </c>
      <c r="AL815" s="136" t="s">
        <v>604</v>
      </c>
      <c r="AM815" s="136" t="s">
        <v>18696</v>
      </c>
      <c r="AN815" s="136" t="s">
        <v>941</v>
      </c>
      <c r="AO815" s="136" t="s">
        <v>941</v>
      </c>
      <c r="AP815" s="136" t="s">
        <v>941</v>
      </c>
      <c r="AQ815" s="136" t="s">
        <v>941</v>
      </c>
      <c r="AR815" s="136" t="s">
        <v>941</v>
      </c>
      <c r="AS815" s="136" t="s">
        <v>941</v>
      </c>
      <c r="AT815" s="136" t="s">
        <v>941</v>
      </c>
      <c r="AU815" s="136" t="s">
        <v>941</v>
      </c>
      <c r="AV815" s="136" t="s">
        <v>941</v>
      </c>
      <c r="AW815" s="136" t="s">
        <v>941</v>
      </c>
      <c r="AX815" s="136" t="s">
        <v>941</v>
      </c>
      <c r="AY815" s="136" t="s">
        <v>941</v>
      </c>
      <c r="AZ815" s="136" t="s">
        <v>941</v>
      </c>
      <c r="BA815" s="136" t="s">
        <v>941</v>
      </c>
      <c r="BB815" s="136" t="s">
        <v>941</v>
      </c>
      <c r="BC815" s="136" t="s">
        <v>941</v>
      </c>
      <c r="BD815" s="136" t="s">
        <v>941</v>
      </c>
      <c r="BE815" s="136" t="s">
        <v>941</v>
      </c>
      <c r="BF815" s="136" t="s">
        <v>941</v>
      </c>
      <c r="BG815" s="136" t="s">
        <v>941</v>
      </c>
      <c r="BH815" s="136" t="s">
        <v>941</v>
      </c>
      <c r="BI815" s="136" t="s">
        <v>941</v>
      </c>
      <c r="BJ815" s="136" t="s">
        <v>941</v>
      </c>
      <c r="BK815" s="136" t="s">
        <v>1150</v>
      </c>
      <c r="BL815" s="136" t="s">
        <v>941</v>
      </c>
      <c r="BM815" s="136" t="s">
        <v>941</v>
      </c>
      <c r="BN815" s="136" t="s">
        <v>941</v>
      </c>
      <c r="BO815" s="136" t="s">
        <v>941</v>
      </c>
      <c r="BP815" s="136" t="s">
        <v>941</v>
      </c>
      <c r="BQ815" s="136" t="s">
        <v>941</v>
      </c>
      <c r="BR815" s="136" t="s">
        <v>941</v>
      </c>
      <c r="BS815" s="136" t="s">
        <v>941</v>
      </c>
      <c r="BT815" s="136" t="s">
        <v>941</v>
      </c>
      <c r="BU815" s="136" t="s">
        <v>941</v>
      </c>
      <c r="BV815" s="136" t="s">
        <v>941</v>
      </c>
      <c r="BW815" s="136" t="s">
        <v>941</v>
      </c>
      <c r="BX815" s="136" t="s">
        <v>941</v>
      </c>
      <c r="BY815" s="136" t="s">
        <v>941</v>
      </c>
      <c r="BZ815" s="136" t="s">
        <v>941</v>
      </c>
      <c r="CA815" s="136" t="s">
        <v>941</v>
      </c>
      <c r="CB815" s="136" t="s">
        <v>1150</v>
      </c>
      <c r="CC815" s="136" t="s">
        <v>948</v>
      </c>
      <c r="CD815" s="136" t="s">
        <v>941</v>
      </c>
      <c r="CE815" s="136" t="s">
        <v>948</v>
      </c>
      <c r="CF815" s="136" t="s">
        <v>941</v>
      </c>
      <c r="CG815" s="136" t="s">
        <v>948</v>
      </c>
      <c r="CH815" s="136" t="s">
        <v>1227</v>
      </c>
      <c r="CI815" s="136" t="s">
        <v>18697</v>
      </c>
      <c r="CJ815" s="136" t="s">
        <v>18697</v>
      </c>
      <c r="CK815" s="136" t="s">
        <v>948</v>
      </c>
      <c r="CL815" s="136" t="s">
        <v>948</v>
      </c>
      <c r="CM815" s="136" t="s">
        <v>948</v>
      </c>
      <c r="CN815" s="136" t="s">
        <v>18697</v>
      </c>
      <c r="CO815" s="136" t="s">
        <v>13302</v>
      </c>
      <c r="CP815" s="136" t="s">
        <v>948</v>
      </c>
      <c r="CQ815" s="136" t="s">
        <v>941</v>
      </c>
      <c r="CR815" s="136" t="s">
        <v>941</v>
      </c>
      <c r="CS815" s="136" t="s">
        <v>941</v>
      </c>
      <c r="CT815" s="136" t="s">
        <v>941</v>
      </c>
      <c r="CU815" s="136" t="s">
        <v>941</v>
      </c>
      <c r="CV815" s="136" t="s">
        <v>941</v>
      </c>
      <c r="CW815" s="136" t="s">
        <v>941</v>
      </c>
      <c r="CX815" s="136" t="s">
        <v>941</v>
      </c>
      <c r="CY815" s="136" t="s">
        <v>941</v>
      </c>
      <c r="CZ815" s="136" t="s">
        <v>941</v>
      </c>
      <c r="DA815" s="136" t="s">
        <v>941</v>
      </c>
      <c r="DB815" s="136" t="s">
        <v>941</v>
      </c>
      <c r="DC815" s="136" t="s">
        <v>941</v>
      </c>
      <c r="DD815" s="136" t="s">
        <v>941</v>
      </c>
      <c r="DE815" s="136" t="s">
        <v>941</v>
      </c>
      <c r="DF815" s="136" t="s">
        <v>941</v>
      </c>
      <c r="DG815" s="136" t="s">
        <v>941</v>
      </c>
      <c r="DH815" s="136" t="s">
        <v>941</v>
      </c>
      <c r="DI815" s="136" t="s">
        <v>941</v>
      </c>
      <c r="DJ815" s="136" t="s">
        <v>1353</v>
      </c>
      <c r="DK815" s="137">
        <v>43143.49322916667</v>
      </c>
      <c r="DL815" s="136" t="s">
        <v>1353</v>
      </c>
      <c r="DM815" s="137">
        <v>43143.49322916667</v>
      </c>
      <c r="DN815" s="133">
        <v>42412.581180555557</v>
      </c>
      <c r="DO815" s="132" t="s">
        <v>1111</v>
      </c>
      <c r="DP815" s="133">
        <v>42412.581180555557</v>
      </c>
    </row>
    <row r="816" spans="1:120" ht="43.5" x14ac:dyDescent="0.35">
      <c r="A816" s="135">
        <v>820</v>
      </c>
      <c r="B816" s="136" t="s">
        <v>13815</v>
      </c>
      <c r="C816" s="135">
        <v>254</v>
      </c>
      <c r="D816" s="135" t="b">
        <v>1</v>
      </c>
      <c r="E816" s="136" t="s">
        <v>941</v>
      </c>
      <c r="F816" s="136" t="s">
        <v>18698</v>
      </c>
      <c r="G816" s="136" t="s">
        <v>943</v>
      </c>
      <c r="H816" s="136" t="s">
        <v>1768</v>
      </c>
      <c r="I816" s="136" t="s">
        <v>16237</v>
      </c>
      <c r="J816" s="136" t="s">
        <v>941</v>
      </c>
      <c r="K816" s="136" t="s">
        <v>941</v>
      </c>
      <c r="L816" s="136" t="s">
        <v>941</v>
      </c>
      <c r="M816" s="136" t="s">
        <v>941</v>
      </c>
      <c r="N816" s="136" t="s">
        <v>941</v>
      </c>
      <c r="O816" s="136" t="s">
        <v>18699</v>
      </c>
      <c r="P816" s="136" t="s">
        <v>18700</v>
      </c>
      <c r="Q816" s="136" t="s">
        <v>1769</v>
      </c>
      <c r="R816" s="136" t="s">
        <v>948</v>
      </c>
      <c r="S816" s="136" t="s">
        <v>18701</v>
      </c>
      <c r="T816" s="136" t="s">
        <v>18702</v>
      </c>
      <c r="U816" s="136" t="s">
        <v>18703</v>
      </c>
      <c r="V816" s="136" t="s">
        <v>1770</v>
      </c>
      <c r="W816" s="136" t="s">
        <v>1771</v>
      </c>
      <c r="X816" s="136" t="s">
        <v>1772</v>
      </c>
      <c r="Y816" s="136" t="s">
        <v>18704</v>
      </c>
      <c r="Z816" s="136" t="s">
        <v>18705</v>
      </c>
      <c r="AA816" s="136" t="s">
        <v>18706</v>
      </c>
      <c r="AB816" s="136" t="s">
        <v>18707</v>
      </c>
      <c r="AC816" s="136" t="s">
        <v>18708</v>
      </c>
      <c r="AD816" s="136" t="s">
        <v>18709</v>
      </c>
      <c r="AE816" s="136" t="s">
        <v>18710</v>
      </c>
      <c r="AF816" s="136" t="s">
        <v>18711</v>
      </c>
      <c r="AG816" s="136" t="s">
        <v>1084</v>
      </c>
      <c r="AH816" s="136" t="s">
        <v>18712</v>
      </c>
      <c r="AI816" s="136" t="s">
        <v>3169</v>
      </c>
      <c r="AJ816" s="136" t="s">
        <v>3169</v>
      </c>
      <c r="AK816" s="136" t="s">
        <v>948</v>
      </c>
      <c r="AL816" s="136" t="s">
        <v>604</v>
      </c>
      <c r="AM816" s="136" t="s">
        <v>18713</v>
      </c>
      <c r="AN816" s="136" t="s">
        <v>941</v>
      </c>
      <c r="AO816" s="136" t="s">
        <v>941</v>
      </c>
      <c r="AP816" s="136" t="s">
        <v>941</v>
      </c>
      <c r="AQ816" s="136" t="s">
        <v>941</v>
      </c>
      <c r="AR816" s="136" t="s">
        <v>941</v>
      </c>
      <c r="AS816" s="136" t="s">
        <v>941</v>
      </c>
      <c r="AT816" s="136" t="s">
        <v>941</v>
      </c>
      <c r="AU816" s="136" t="s">
        <v>941</v>
      </c>
      <c r="AV816" s="136" t="s">
        <v>941</v>
      </c>
      <c r="AW816" s="136" t="s">
        <v>941</v>
      </c>
      <c r="AX816" s="136" t="s">
        <v>941</v>
      </c>
      <c r="AY816" s="136" t="s">
        <v>941</v>
      </c>
      <c r="AZ816" s="136" t="s">
        <v>941</v>
      </c>
      <c r="BA816" s="136" t="s">
        <v>941</v>
      </c>
      <c r="BB816" s="136" t="s">
        <v>941</v>
      </c>
      <c r="BC816" s="136" t="s">
        <v>941</v>
      </c>
      <c r="BD816" s="136" t="s">
        <v>941</v>
      </c>
      <c r="BE816" s="136" t="s">
        <v>941</v>
      </c>
      <c r="BF816" s="136" t="s">
        <v>941</v>
      </c>
      <c r="BG816" s="136" t="s">
        <v>941</v>
      </c>
      <c r="BH816" s="136" t="s">
        <v>941</v>
      </c>
      <c r="BI816" s="136" t="s">
        <v>941</v>
      </c>
      <c r="BJ816" s="136" t="s">
        <v>941</v>
      </c>
      <c r="BK816" s="136" t="s">
        <v>941</v>
      </c>
      <c r="BL816" s="136" t="s">
        <v>941</v>
      </c>
      <c r="BM816" s="136" t="s">
        <v>941</v>
      </c>
      <c r="BN816" s="136" t="s">
        <v>941</v>
      </c>
      <c r="BO816" s="136" t="s">
        <v>941</v>
      </c>
      <c r="BP816" s="136" t="s">
        <v>941</v>
      </c>
      <c r="BQ816" s="136" t="s">
        <v>941</v>
      </c>
      <c r="BR816" s="136" t="s">
        <v>941</v>
      </c>
      <c r="BS816" s="136" t="s">
        <v>941</v>
      </c>
      <c r="BT816" s="136" t="s">
        <v>941</v>
      </c>
      <c r="BU816" s="136" t="s">
        <v>941</v>
      </c>
      <c r="BV816" s="136" t="s">
        <v>941</v>
      </c>
      <c r="BW816" s="136" t="s">
        <v>941</v>
      </c>
      <c r="BX816" s="136" t="s">
        <v>941</v>
      </c>
      <c r="BY816" s="136" t="s">
        <v>941</v>
      </c>
      <c r="BZ816" s="136" t="s">
        <v>941</v>
      </c>
      <c r="CA816" s="136" t="s">
        <v>941</v>
      </c>
      <c r="CB816" s="136" t="s">
        <v>948</v>
      </c>
      <c r="CC816" s="136" t="s">
        <v>948</v>
      </c>
      <c r="CD816" s="136" t="s">
        <v>941</v>
      </c>
      <c r="CE816" s="136" t="s">
        <v>948</v>
      </c>
      <c r="CF816" s="136" t="s">
        <v>941</v>
      </c>
      <c r="CG816" s="136" t="s">
        <v>948</v>
      </c>
      <c r="CH816" s="136" t="s">
        <v>948</v>
      </c>
      <c r="CI816" s="136" t="s">
        <v>941</v>
      </c>
      <c r="CJ816" s="136" t="s">
        <v>941</v>
      </c>
      <c r="CK816" s="136" t="s">
        <v>941</v>
      </c>
      <c r="CL816" s="136" t="s">
        <v>941</v>
      </c>
      <c r="CM816" s="136" t="s">
        <v>941</v>
      </c>
      <c r="CN816" s="136" t="s">
        <v>948</v>
      </c>
      <c r="CO816" s="136" t="s">
        <v>540</v>
      </c>
      <c r="CP816" s="136" t="s">
        <v>948</v>
      </c>
      <c r="CQ816" s="136" t="s">
        <v>941</v>
      </c>
      <c r="CR816" s="136" t="s">
        <v>941</v>
      </c>
      <c r="CS816" s="136" t="s">
        <v>941</v>
      </c>
      <c r="CT816" s="136" t="s">
        <v>941</v>
      </c>
      <c r="CU816" s="136" t="s">
        <v>941</v>
      </c>
      <c r="CV816" s="136" t="s">
        <v>941</v>
      </c>
      <c r="CW816" s="136" t="s">
        <v>941</v>
      </c>
      <c r="CX816" s="136" t="s">
        <v>941</v>
      </c>
      <c r="CY816" s="136" t="s">
        <v>941</v>
      </c>
      <c r="CZ816" s="136" t="s">
        <v>941</v>
      </c>
      <c r="DA816" s="136" t="s">
        <v>941</v>
      </c>
      <c r="DB816" s="136" t="s">
        <v>941</v>
      </c>
      <c r="DC816" s="136" t="s">
        <v>941</v>
      </c>
      <c r="DD816" s="136" t="s">
        <v>941</v>
      </c>
      <c r="DE816" s="136" t="s">
        <v>941</v>
      </c>
      <c r="DF816" s="136" t="s">
        <v>941</v>
      </c>
      <c r="DG816" s="136" t="s">
        <v>941</v>
      </c>
      <c r="DH816" s="136" t="s">
        <v>941</v>
      </c>
      <c r="DI816" s="136" t="s">
        <v>941</v>
      </c>
      <c r="DJ816" s="136" t="s">
        <v>1353</v>
      </c>
      <c r="DK816" s="137">
        <v>43143.588055555556</v>
      </c>
      <c r="DL816" s="136" t="s">
        <v>1353</v>
      </c>
      <c r="DM816" s="137">
        <v>43143.588055555556</v>
      </c>
      <c r="DN816" s="133">
        <v>42412.581192129626</v>
      </c>
      <c r="DO816" s="132" t="s">
        <v>1111</v>
      </c>
      <c r="DP816" s="133">
        <v>42412.581192129626</v>
      </c>
    </row>
    <row r="817" spans="1:120" ht="58" x14ac:dyDescent="0.35">
      <c r="A817" s="135">
        <v>821</v>
      </c>
      <c r="B817" s="136" t="s">
        <v>13815</v>
      </c>
      <c r="C817" s="135">
        <v>255</v>
      </c>
      <c r="D817" s="135" t="b">
        <v>1</v>
      </c>
      <c r="E817" s="136" t="s">
        <v>941</v>
      </c>
      <c r="F817" s="136" t="s">
        <v>1517</v>
      </c>
      <c r="G817" s="136" t="s">
        <v>11274</v>
      </c>
      <c r="H817" s="136" t="s">
        <v>1519</v>
      </c>
      <c r="I817" s="136" t="s">
        <v>15939</v>
      </c>
      <c r="J817" s="136" t="s">
        <v>1517</v>
      </c>
      <c r="K817" s="136" t="s">
        <v>941</v>
      </c>
      <c r="L817" s="136" t="s">
        <v>1519</v>
      </c>
      <c r="M817" s="136" t="s">
        <v>18714</v>
      </c>
      <c r="N817" s="136" t="s">
        <v>11275</v>
      </c>
      <c r="O817" s="136" t="s">
        <v>18715</v>
      </c>
      <c r="P817" s="136" t="s">
        <v>948</v>
      </c>
      <c r="Q817" s="136" t="s">
        <v>948</v>
      </c>
      <c r="R817" s="136" t="s">
        <v>948</v>
      </c>
      <c r="S817" s="136" t="s">
        <v>18715</v>
      </c>
      <c r="T817" s="136" t="s">
        <v>18716</v>
      </c>
      <c r="U817" s="136" t="s">
        <v>18717</v>
      </c>
      <c r="V817" s="136" t="s">
        <v>948</v>
      </c>
      <c r="W817" s="136" t="s">
        <v>948</v>
      </c>
      <c r="X817" s="136" t="s">
        <v>948</v>
      </c>
      <c r="Y817" s="136" t="s">
        <v>18718</v>
      </c>
      <c r="Z817" s="136" t="s">
        <v>18719</v>
      </c>
      <c r="AA817" s="136" t="s">
        <v>18720</v>
      </c>
      <c r="AB817" s="136" t="s">
        <v>18721</v>
      </c>
      <c r="AC817" s="136" t="s">
        <v>948</v>
      </c>
      <c r="AD817" s="136" t="s">
        <v>18721</v>
      </c>
      <c r="AE817" s="136" t="s">
        <v>18722</v>
      </c>
      <c r="AF817" s="136" t="s">
        <v>18723</v>
      </c>
      <c r="AG817" s="136" t="s">
        <v>1352</v>
      </c>
      <c r="AH817" s="136" t="s">
        <v>18724</v>
      </c>
      <c r="AI817" s="136" t="s">
        <v>948</v>
      </c>
      <c r="AJ817" s="136" t="s">
        <v>2062</v>
      </c>
      <c r="AK817" s="136" t="s">
        <v>948</v>
      </c>
      <c r="AL817" s="136" t="s">
        <v>941</v>
      </c>
      <c r="AM817" s="136" t="s">
        <v>18725</v>
      </c>
      <c r="AN817" s="136" t="s">
        <v>18715</v>
      </c>
      <c r="AO817" s="136" t="s">
        <v>948</v>
      </c>
      <c r="AP817" s="136" t="s">
        <v>948</v>
      </c>
      <c r="AQ817" s="136" t="s">
        <v>948</v>
      </c>
      <c r="AR817" s="136" t="s">
        <v>18715</v>
      </c>
      <c r="AS817" s="136" t="s">
        <v>18716</v>
      </c>
      <c r="AT817" s="136" t="s">
        <v>18717</v>
      </c>
      <c r="AU817" s="136" t="s">
        <v>941</v>
      </c>
      <c r="AV817" s="136" t="s">
        <v>941</v>
      </c>
      <c r="AW817" s="136" t="s">
        <v>941</v>
      </c>
      <c r="AX817" s="136" t="s">
        <v>18718</v>
      </c>
      <c r="AY817" s="136" t="s">
        <v>18719</v>
      </c>
      <c r="AZ817" s="136" t="s">
        <v>18720</v>
      </c>
      <c r="BA817" s="136" t="s">
        <v>18721</v>
      </c>
      <c r="BB817" s="136" t="s">
        <v>948</v>
      </c>
      <c r="BC817" s="136" t="s">
        <v>18721</v>
      </c>
      <c r="BD817" s="136" t="s">
        <v>18722</v>
      </c>
      <c r="BE817" s="136" t="s">
        <v>18723</v>
      </c>
      <c r="BF817" s="136" t="s">
        <v>18724</v>
      </c>
      <c r="BG817" s="136" t="s">
        <v>948</v>
      </c>
      <c r="BH817" s="136" t="s">
        <v>2062</v>
      </c>
      <c r="BI817" s="136" t="s">
        <v>948</v>
      </c>
      <c r="BJ817" s="136" t="s">
        <v>18725</v>
      </c>
      <c r="BK817" s="136" t="s">
        <v>3430</v>
      </c>
      <c r="BL817" s="136" t="s">
        <v>941</v>
      </c>
      <c r="BM817" s="136" t="s">
        <v>941</v>
      </c>
      <c r="BN817" s="136" t="s">
        <v>941</v>
      </c>
      <c r="BO817" s="136" t="s">
        <v>1018</v>
      </c>
      <c r="BP817" s="136" t="s">
        <v>941</v>
      </c>
      <c r="BQ817" s="136" t="s">
        <v>941</v>
      </c>
      <c r="BR817" s="136" t="s">
        <v>18726</v>
      </c>
      <c r="BS817" s="136" t="s">
        <v>1018</v>
      </c>
      <c r="BT817" s="136" t="s">
        <v>18727</v>
      </c>
      <c r="BU817" s="136" t="s">
        <v>964</v>
      </c>
      <c r="BV817" s="136" t="s">
        <v>18728</v>
      </c>
      <c r="BW817" s="136" t="s">
        <v>3927</v>
      </c>
      <c r="BX817" s="136" t="s">
        <v>941</v>
      </c>
      <c r="BY817" s="136" t="s">
        <v>941</v>
      </c>
      <c r="BZ817" s="136" t="s">
        <v>941</v>
      </c>
      <c r="CA817" s="136" t="s">
        <v>941</v>
      </c>
      <c r="CB817" s="136" t="s">
        <v>18729</v>
      </c>
      <c r="CC817" s="136" t="s">
        <v>948</v>
      </c>
      <c r="CD817" s="136" t="s">
        <v>941</v>
      </c>
      <c r="CE817" s="136" t="s">
        <v>948</v>
      </c>
      <c r="CF817" s="136" t="s">
        <v>941</v>
      </c>
      <c r="CG817" s="136" t="s">
        <v>948</v>
      </c>
      <c r="CH817" s="136" t="s">
        <v>948</v>
      </c>
      <c r="CI817" s="136" t="s">
        <v>941</v>
      </c>
      <c r="CJ817" s="136" t="s">
        <v>941</v>
      </c>
      <c r="CK817" s="136" t="s">
        <v>941</v>
      </c>
      <c r="CL817" s="136" t="s">
        <v>941</v>
      </c>
      <c r="CM817" s="136" t="s">
        <v>941</v>
      </c>
      <c r="CN817" s="136" t="s">
        <v>948</v>
      </c>
      <c r="CO817" s="136" t="s">
        <v>540</v>
      </c>
      <c r="CP817" s="136" t="s">
        <v>948</v>
      </c>
      <c r="CQ817" s="136" t="s">
        <v>941</v>
      </c>
      <c r="CR817" s="136" t="s">
        <v>941</v>
      </c>
      <c r="CS817" s="136" t="s">
        <v>941</v>
      </c>
      <c r="CT817" s="136" t="s">
        <v>941</v>
      </c>
      <c r="CU817" s="136" t="s">
        <v>941</v>
      </c>
      <c r="CV817" s="136" t="s">
        <v>941</v>
      </c>
      <c r="CW817" s="136" t="s">
        <v>941</v>
      </c>
      <c r="CX817" s="136" t="s">
        <v>941</v>
      </c>
      <c r="CY817" s="136" t="s">
        <v>941</v>
      </c>
      <c r="CZ817" s="136" t="s">
        <v>941</v>
      </c>
      <c r="DA817" s="136" t="s">
        <v>941</v>
      </c>
      <c r="DB817" s="136" t="s">
        <v>941</v>
      </c>
      <c r="DC817" s="136" t="s">
        <v>941</v>
      </c>
      <c r="DD817" s="136" t="s">
        <v>941</v>
      </c>
      <c r="DE817" s="136" t="s">
        <v>941</v>
      </c>
      <c r="DF817" s="136" t="s">
        <v>941</v>
      </c>
      <c r="DG817" s="136" t="s">
        <v>941</v>
      </c>
      <c r="DH817" s="136" t="s">
        <v>941</v>
      </c>
      <c r="DI817" s="136" t="s">
        <v>941</v>
      </c>
      <c r="DJ817" s="136" t="s">
        <v>1353</v>
      </c>
      <c r="DK817" s="137">
        <v>43144.388437499998</v>
      </c>
      <c r="DL817" s="136" t="s">
        <v>1353</v>
      </c>
      <c r="DM817" s="137">
        <v>43145.66333333333</v>
      </c>
      <c r="DN817" s="133">
        <v>42412.581203703703</v>
      </c>
      <c r="DO817" s="132" t="s">
        <v>1111</v>
      </c>
      <c r="DP817" s="133">
        <v>42412.581203703703</v>
      </c>
    </row>
    <row r="818" spans="1:120" ht="72.5" x14ac:dyDescent="0.35">
      <c r="A818" s="135">
        <v>822</v>
      </c>
      <c r="B818" s="136" t="s">
        <v>13815</v>
      </c>
      <c r="C818" s="135">
        <v>235</v>
      </c>
      <c r="D818" s="135" t="b">
        <v>1</v>
      </c>
      <c r="E818" s="136" t="s">
        <v>941</v>
      </c>
      <c r="F818" s="136" t="s">
        <v>3447</v>
      </c>
      <c r="G818" s="136" t="s">
        <v>989</v>
      </c>
      <c r="H818" s="136" t="s">
        <v>2860</v>
      </c>
      <c r="I818" s="136" t="s">
        <v>15529</v>
      </c>
      <c r="J818" s="136" t="s">
        <v>3447</v>
      </c>
      <c r="K818" s="136" t="s">
        <v>941</v>
      </c>
      <c r="L818" s="136" t="s">
        <v>2860</v>
      </c>
      <c r="M818" s="136" t="s">
        <v>2861</v>
      </c>
      <c r="N818" s="136" t="s">
        <v>3448</v>
      </c>
      <c r="O818" s="136" t="s">
        <v>18730</v>
      </c>
      <c r="P818" s="136" t="s">
        <v>18731</v>
      </c>
      <c r="Q818" s="136" t="s">
        <v>18732</v>
      </c>
      <c r="R818" s="136" t="s">
        <v>948</v>
      </c>
      <c r="S818" s="136" t="s">
        <v>18733</v>
      </c>
      <c r="T818" s="136" t="s">
        <v>18734</v>
      </c>
      <c r="U818" s="136" t="s">
        <v>18735</v>
      </c>
      <c r="V818" s="136" t="s">
        <v>18736</v>
      </c>
      <c r="W818" s="136" t="s">
        <v>18736</v>
      </c>
      <c r="X818" s="136" t="s">
        <v>948</v>
      </c>
      <c r="Y818" s="136" t="s">
        <v>18737</v>
      </c>
      <c r="Z818" s="136" t="s">
        <v>18738</v>
      </c>
      <c r="AA818" s="136" t="s">
        <v>948</v>
      </c>
      <c r="AB818" s="136" t="s">
        <v>18739</v>
      </c>
      <c r="AC818" s="136" t="s">
        <v>948</v>
      </c>
      <c r="AD818" s="136" t="s">
        <v>18739</v>
      </c>
      <c r="AE818" s="136" t="s">
        <v>18740</v>
      </c>
      <c r="AF818" s="136" t="s">
        <v>18741</v>
      </c>
      <c r="AG818" s="136" t="s">
        <v>1036</v>
      </c>
      <c r="AH818" s="136" t="s">
        <v>18742</v>
      </c>
      <c r="AI818" s="136" t="s">
        <v>948</v>
      </c>
      <c r="AJ818" s="136" t="s">
        <v>948</v>
      </c>
      <c r="AK818" s="136" t="s">
        <v>948</v>
      </c>
      <c r="AL818" s="136" t="s">
        <v>941</v>
      </c>
      <c r="AM818" s="136" t="s">
        <v>18742</v>
      </c>
      <c r="AN818" s="136" t="s">
        <v>941</v>
      </c>
      <c r="AO818" s="136" t="s">
        <v>941</v>
      </c>
      <c r="AP818" s="136" t="s">
        <v>941</v>
      </c>
      <c r="AQ818" s="136" t="s">
        <v>941</v>
      </c>
      <c r="AR818" s="136" t="s">
        <v>941</v>
      </c>
      <c r="AS818" s="136" t="s">
        <v>941</v>
      </c>
      <c r="AT818" s="136" t="s">
        <v>941</v>
      </c>
      <c r="AU818" s="136" t="s">
        <v>941</v>
      </c>
      <c r="AV818" s="136" t="s">
        <v>941</v>
      </c>
      <c r="AW818" s="136" t="s">
        <v>941</v>
      </c>
      <c r="AX818" s="136" t="s">
        <v>941</v>
      </c>
      <c r="AY818" s="136" t="s">
        <v>941</v>
      </c>
      <c r="AZ818" s="136" t="s">
        <v>941</v>
      </c>
      <c r="BA818" s="136" t="s">
        <v>941</v>
      </c>
      <c r="BB818" s="136" t="s">
        <v>941</v>
      </c>
      <c r="BC818" s="136" t="s">
        <v>941</v>
      </c>
      <c r="BD818" s="136" t="s">
        <v>941</v>
      </c>
      <c r="BE818" s="136" t="s">
        <v>941</v>
      </c>
      <c r="BF818" s="136" t="s">
        <v>941</v>
      </c>
      <c r="BG818" s="136" t="s">
        <v>941</v>
      </c>
      <c r="BH818" s="136" t="s">
        <v>941</v>
      </c>
      <c r="BI818" s="136" t="s">
        <v>941</v>
      </c>
      <c r="BJ818" s="136" t="s">
        <v>941</v>
      </c>
      <c r="BK818" s="136" t="s">
        <v>2505</v>
      </c>
      <c r="BL818" s="136" t="s">
        <v>941</v>
      </c>
      <c r="BM818" s="136" t="s">
        <v>941</v>
      </c>
      <c r="BN818" s="136" t="s">
        <v>941</v>
      </c>
      <c r="BO818" s="136" t="s">
        <v>941</v>
      </c>
      <c r="BP818" s="136" t="s">
        <v>941</v>
      </c>
      <c r="BQ818" s="136" t="s">
        <v>941</v>
      </c>
      <c r="BR818" s="136" t="s">
        <v>941</v>
      </c>
      <c r="BS818" s="136" t="s">
        <v>941</v>
      </c>
      <c r="BT818" s="136" t="s">
        <v>941</v>
      </c>
      <c r="BU818" s="136" t="s">
        <v>941</v>
      </c>
      <c r="BV818" s="136" t="s">
        <v>941</v>
      </c>
      <c r="BW818" s="136" t="s">
        <v>941</v>
      </c>
      <c r="BX818" s="136" t="s">
        <v>941</v>
      </c>
      <c r="BY818" s="136" t="s">
        <v>941</v>
      </c>
      <c r="BZ818" s="136" t="s">
        <v>941</v>
      </c>
      <c r="CA818" s="136" t="s">
        <v>941</v>
      </c>
      <c r="CB818" s="136" t="s">
        <v>2505</v>
      </c>
      <c r="CC818" s="136" t="s">
        <v>956</v>
      </c>
      <c r="CD818" s="136" t="s">
        <v>18743</v>
      </c>
      <c r="CE818" s="136" t="s">
        <v>948</v>
      </c>
      <c r="CF818" s="136" t="s">
        <v>941</v>
      </c>
      <c r="CG818" s="136" t="s">
        <v>18743</v>
      </c>
      <c r="CH818" s="136" t="s">
        <v>948</v>
      </c>
      <c r="CI818" s="136" t="s">
        <v>941</v>
      </c>
      <c r="CJ818" s="136" t="s">
        <v>941</v>
      </c>
      <c r="CK818" s="136" t="s">
        <v>941</v>
      </c>
      <c r="CL818" s="136" t="s">
        <v>941</v>
      </c>
      <c r="CM818" s="136" t="s">
        <v>941</v>
      </c>
      <c r="CN818" s="136" t="s">
        <v>948</v>
      </c>
      <c r="CO818" s="136" t="s">
        <v>540</v>
      </c>
      <c r="CP818" s="136" t="s">
        <v>948</v>
      </c>
      <c r="CQ818" s="136" t="s">
        <v>941</v>
      </c>
      <c r="CR818" s="136" t="s">
        <v>941</v>
      </c>
      <c r="CS818" s="136" t="s">
        <v>941</v>
      </c>
      <c r="CT818" s="136" t="s">
        <v>941</v>
      </c>
      <c r="CU818" s="136" t="s">
        <v>941</v>
      </c>
      <c r="CV818" s="136" t="s">
        <v>941</v>
      </c>
      <c r="CW818" s="136" t="s">
        <v>941</v>
      </c>
      <c r="CX818" s="136" t="s">
        <v>941</v>
      </c>
      <c r="CY818" s="136" t="s">
        <v>941</v>
      </c>
      <c r="CZ818" s="136" t="s">
        <v>941</v>
      </c>
      <c r="DA818" s="136" t="s">
        <v>941</v>
      </c>
      <c r="DB818" s="136" t="s">
        <v>941</v>
      </c>
      <c r="DC818" s="136" t="s">
        <v>941</v>
      </c>
      <c r="DD818" s="136" t="s">
        <v>941</v>
      </c>
      <c r="DE818" s="136" t="s">
        <v>941</v>
      </c>
      <c r="DF818" s="136" t="s">
        <v>941</v>
      </c>
      <c r="DG818" s="136" t="s">
        <v>941</v>
      </c>
      <c r="DH818" s="136" t="s">
        <v>941</v>
      </c>
      <c r="DI818" s="136" t="s">
        <v>941</v>
      </c>
      <c r="DJ818" s="136" t="s">
        <v>1353</v>
      </c>
      <c r="DK818" s="137">
        <v>43144.405856481484</v>
      </c>
      <c r="DL818" s="136" t="s">
        <v>1353</v>
      </c>
      <c r="DM818" s="137">
        <v>43144.405856481484</v>
      </c>
      <c r="DN818" s="133">
        <v>42412.581226851849</v>
      </c>
      <c r="DO818" s="132" t="s">
        <v>1111</v>
      </c>
      <c r="DP818" s="133">
        <v>42412.581226851849</v>
      </c>
    </row>
    <row r="819" spans="1:120" ht="58" x14ac:dyDescent="0.35">
      <c r="A819" s="135">
        <v>823</v>
      </c>
      <c r="B819" s="136" t="s">
        <v>13815</v>
      </c>
      <c r="C819" s="135">
        <v>268</v>
      </c>
      <c r="D819" s="135" t="b">
        <v>1</v>
      </c>
      <c r="E819" s="136" t="s">
        <v>941</v>
      </c>
      <c r="F819" s="136" t="s">
        <v>1029</v>
      </c>
      <c r="G819" s="136" t="s">
        <v>1030</v>
      </c>
      <c r="H819" s="136" t="s">
        <v>18744</v>
      </c>
      <c r="I819" s="136" t="s">
        <v>16237</v>
      </c>
      <c r="J819" s="136" t="s">
        <v>1029</v>
      </c>
      <c r="K819" s="136" t="s">
        <v>941</v>
      </c>
      <c r="L819" s="136" t="s">
        <v>18744</v>
      </c>
      <c r="M819" s="136" t="s">
        <v>18745</v>
      </c>
      <c r="N819" s="136" t="s">
        <v>1033</v>
      </c>
      <c r="O819" s="136" t="s">
        <v>18746</v>
      </c>
      <c r="P819" s="136" t="s">
        <v>18747</v>
      </c>
      <c r="Q819" s="136" t="s">
        <v>18748</v>
      </c>
      <c r="R819" s="136" t="s">
        <v>948</v>
      </c>
      <c r="S819" s="136" t="s">
        <v>18749</v>
      </c>
      <c r="T819" s="136" t="s">
        <v>18750</v>
      </c>
      <c r="U819" s="136" t="s">
        <v>18751</v>
      </c>
      <c r="V819" s="136" t="s">
        <v>18752</v>
      </c>
      <c r="W819" s="136" t="s">
        <v>18753</v>
      </c>
      <c r="X819" s="136" t="s">
        <v>18754</v>
      </c>
      <c r="Y819" s="136" t="s">
        <v>18755</v>
      </c>
      <c r="Z819" s="136" t="s">
        <v>18756</v>
      </c>
      <c r="AA819" s="136" t="s">
        <v>18757</v>
      </c>
      <c r="AB819" s="136" t="s">
        <v>18758</v>
      </c>
      <c r="AC819" s="136" t="s">
        <v>18759</v>
      </c>
      <c r="AD819" s="136" t="s">
        <v>18760</v>
      </c>
      <c r="AE819" s="136" t="s">
        <v>18761</v>
      </c>
      <c r="AF819" s="136" t="s">
        <v>18762</v>
      </c>
      <c r="AG819" s="136" t="s">
        <v>1036</v>
      </c>
      <c r="AH819" s="136" t="s">
        <v>18763</v>
      </c>
      <c r="AI819" s="136" t="s">
        <v>18764</v>
      </c>
      <c r="AJ819" s="136" t="s">
        <v>18765</v>
      </c>
      <c r="AK819" s="136" t="s">
        <v>948</v>
      </c>
      <c r="AL819" s="136" t="s">
        <v>604</v>
      </c>
      <c r="AM819" s="136" t="s">
        <v>18766</v>
      </c>
      <c r="AN819" s="136" t="s">
        <v>18746</v>
      </c>
      <c r="AO819" s="136" t="s">
        <v>18747</v>
      </c>
      <c r="AP819" s="136" t="s">
        <v>18748</v>
      </c>
      <c r="AQ819" s="136" t="s">
        <v>948</v>
      </c>
      <c r="AR819" s="136" t="s">
        <v>18749</v>
      </c>
      <c r="AS819" s="136" t="s">
        <v>18750</v>
      </c>
      <c r="AT819" s="136" t="s">
        <v>18751</v>
      </c>
      <c r="AU819" s="136" t="s">
        <v>941</v>
      </c>
      <c r="AV819" s="136" t="s">
        <v>941</v>
      </c>
      <c r="AW819" s="136" t="s">
        <v>941</v>
      </c>
      <c r="AX819" s="136" t="s">
        <v>18755</v>
      </c>
      <c r="AY819" s="136" t="s">
        <v>18756</v>
      </c>
      <c r="AZ819" s="136" t="s">
        <v>18757</v>
      </c>
      <c r="BA819" s="136" t="s">
        <v>18758</v>
      </c>
      <c r="BB819" s="136" t="s">
        <v>18759</v>
      </c>
      <c r="BC819" s="136" t="s">
        <v>18760</v>
      </c>
      <c r="BD819" s="136" t="s">
        <v>18761</v>
      </c>
      <c r="BE819" s="136" t="s">
        <v>18762</v>
      </c>
      <c r="BF819" s="136" t="s">
        <v>18763</v>
      </c>
      <c r="BG819" s="136" t="s">
        <v>18764</v>
      </c>
      <c r="BH819" s="136" t="s">
        <v>18765</v>
      </c>
      <c r="BI819" s="136" t="s">
        <v>948</v>
      </c>
      <c r="BJ819" s="136" t="s">
        <v>18766</v>
      </c>
      <c r="BK819" s="136" t="s">
        <v>1470</v>
      </c>
      <c r="BL819" s="136" t="s">
        <v>941</v>
      </c>
      <c r="BM819" s="136" t="s">
        <v>941</v>
      </c>
      <c r="BN819" s="136" t="s">
        <v>941</v>
      </c>
      <c r="BO819" s="136" t="s">
        <v>941</v>
      </c>
      <c r="BP819" s="136" t="s">
        <v>1416</v>
      </c>
      <c r="BQ819" s="136" t="s">
        <v>941</v>
      </c>
      <c r="BR819" s="136" t="s">
        <v>941</v>
      </c>
      <c r="BS819" s="136" t="s">
        <v>941</v>
      </c>
      <c r="BT819" s="136" t="s">
        <v>941</v>
      </c>
      <c r="BU819" s="136" t="s">
        <v>941</v>
      </c>
      <c r="BV819" s="136" t="s">
        <v>941</v>
      </c>
      <c r="BW819" s="136" t="s">
        <v>941</v>
      </c>
      <c r="BX819" s="136" t="s">
        <v>941</v>
      </c>
      <c r="BY819" s="136" t="s">
        <v>941</v>
      </c>
      <c r="BZ819" s="136" t="s">
        <v>941</v>
      </c>
      <c r="CA819" s="136" t="s">
        <v>941</v>
      </c>
      <c r="CB819" s="136" t="s">
        <v>1620</v>
      </c>
      <c r="CC819" s="136" t="s">
        <v>956</v>
      </c>
      <c r="CD819" s="136" t="s">
        <v>8657</v>
      </c>
      <c r="CE819" s="136" t="s">
        <v>948</v>
      </c>
      <c r="CF819" s="136" t="s">
        <v>941</v>
      </c>
      <c r="CG819" s="136" t="s">
        <v>8657</v>
      </c>
      <c r="CH819" s="136" t="s">
        <v>948</v>
      </c>
      <c r="CI819" s="136" t="s">
        <v>941</v>
      </c>
      <c r="CJ819" s="136" t="s">
        <v>941</v>
      </c>
      <c r="CK819" s="136" t="s">
        <v>941</v>
      </c>
      <c r="CL819" s="136" t="s">
        <v>941</v>
      </c>
      <c r="CM819" s="136" t="s">
        <v>941</v>
      </c>
      <c r="CN819" s="136" t="s">
        <v>948</v>
      </c>
      <c r="CO819" s="136" t="s">
        <v>540</v>
      </c>
      <c r="CP819" s="136" t="s">
        <v>948</v>
      </c>
      <c r="CQ819" s="136" t="s">
        <v>941</v>
      </c>
      <c r="CR819" s="136" t="s">
        <v>941</v>
      </c>
      <c r="CS819" s="136" t="s">
        <v>941</v>
      </c>
      <c r="CT819" s="136" t="s">
        <v>941</v>
      </c>
      <c r="CU819" s="136" t="s">
        <v>941</v>
      </c>
      <c r="CV819" s="136" t="s">
        <v>941</v>
      </c>
      <c r="CW819" s="136" t="s">
        <v>941</v>
      </c>
      <c r="CX819" s="136" t="s">
        <v>941</v>
      </c>
      <c r="CY819" s="136" t="s">
        <v>941</v>
      </c>
      <c r="CZ819" s="136" t="s">
        <v>941</v>
      </c>
      <c r="DA819" s="136" t="s">
        <v>941</v>
      </c>
      <c r="DB819" s="136" t="s">
        <v>941</v>
      </c>
      <c r="DC819" s="136" t="s">
        <v>941</v>
      </c>
      <c r="DD819" s="136" t="s">
        <v>941</v>
      </c>
      <c r="DE819" s="136" t="s">
        <v>941</v>
      </c>
      <c r="DF819" s="136" t="s">
        <v>941</v>
      </c>
      <c r="DG819" s="136" t="s">
        <v>941</v>
      </c>
      <c r="DH819" s="136" t="s">
        <v>941</v>
      </c>
      <c r="DI819" s="136" t="s">
        <v>941</v>
      </c>
      <c r="DJ819" s="136" t="s">
        <v>1353</v>
      </c>
      <c r="DK819" s="137">
        <v>43144.453125</v>
      </c>
      <c r="DL819" s="136" t="s">
        <v>1353</v>
      </c>
      <c r="DM819" s="137">
        <v>43146.381620370368</v>
      </c>
      <c r="DN819" s="133">
        <v>42412.581250000003</v>
      </c>
      <c r="DO819" s="132" t="s">
        <v>1111</v>
      </c>
      <c r="DP819" s="133">
        <v>42412.581250000003</v>
      </c>
    </row>
    <row r="820" spans="1:120" ht="58" x14ac:dyDescent="0.35">
      <c r="A820" s="135">
        <v>824</v>
      </c>
      <c r="B820" s="136" t="s">
        <v>13815</v>
      </c>
      <c r="C820" s="135">
        <v>309</v>
      </c>
      <c r="D820" s="135" t="b">
        <v>1</v>
      </c>
      <c r="E820" s="136" t="s">
        <v>941</v>
      </c>
      <c r="F820" s="136" t="s">
        <v>6478</v>
      </c>
      <c r="G820" s="136" t="s">
        <v>2507</v>
      </c>
      <c r="H820" s="136" t="s">
        <v>6479</v>
      </c>
      <c r="I820" s="136" t="s">
        <v>14768</v>
      </c>
      <c r="J820" s="136" t="s">
        <v>6480</v>
      </c>
      <c r="K820" s="136" t="s">
        <v>941</v>
      </c>
      <c r="L820" s="136" t="s">
        <v>1928</v>
      </c>
      <c r="M820" s="136" t="s">
        <v>1929</v>
      </c>
      <c r="N820" s="136" t="s">
        <v>1930</v>
      </c>
      <c r="O820" s="136" t="s">
        <v>18767</v>
      </c>
      <c r="P820" s="136" t="s">
        <v>948</v>
      </c>
      <c r="Q820" s="136" t="s">
        <v>948</v>
      </c>
      <c r="R820" s="136" t="s">
        <v>948</v>
      </c>
      <c r="S820" s="136" t="s">
        <v>18767</v>
      </c>
      <c r="T820" s="136" t="s">
        <v>18768</v>
      </c>
      <c r="U820" s="136" t="s">
        <v>18769</v>
      </c>
      <c r="V820" s="136" t="s">
        <v>18770</v>
      </c>
      <c r="W820" s="136" t="s">
        <v>18771</v>
      </c>
      <c r="X820" s="136" t="s">
        <v>18772</v>
      </c>
      <c r="Y820" s="136" t="s">
        <v>18773</v>
      </c>
      <c r="Z820" s="136" t="s">
        <v>948</v>
      </c>
      <c r="AA820" s="136" t="s">
        <v>948</v>
      </c>
      <c r="AB820" s="136" t="s">
        <v>18773</v>
      </c>
      <c r="AC820" s="136" t="s">
        <v>18774</v>
      </c>
      <c r="AD820" s="136" t="s">
        <v>18775</v>
      </c>
      <c r="AE820" s="136" t="s">
        <v>18776</v>
      </c>
      <c r="AF820" s="136" t="s">
        <v>18777</v>
      </c>
      <c r="AG820" s="136" t="s">
        <v>1475</v>
      </c>
      <c r="AH820" s="136" t="s">
        <v>18778</v>
      </c>
      <c r="AI820" s="136" t="s">
        <v>18779</v>
      </c>
      <c r="AJ820" s="136" t="s">
        <v>18780</v>
      </c>
      <c r="AK820" s="136" t="s">
        <v>18781</v>
      </c>
      <c r="AL820" s="136" t="s">
        <v>941</v>
      </c>
      <c r="AM820" s="136" t="s">
        <v>18782</v>
      </c>
      <c r="AN820" s="136" t="s">
        <v>18767</v>
      </c>
      <c r="AO820" s="136" t="s">
        <v>948</v>
      </c>
      <c r="AP820" s="136" t="s">
        <v>948</v>
      </c>
      <c r="AQ820" s="136" t="s">
        <v>948</v>
      </c>
      <c r="AR820" s="136" t="s">
        <v>18767</v>
      </c>
      <c r="AS820" s="136" t="s">
        <v>18768</v>
      </c>
      <c r="AT820" s="136" t="s">
        <v>18769</v>
      </c>
      <c r="AU820" s="136" t="s">
        <v>941</v>
      </c>
      <c r="AV820" s="136" t="s">
        <v>941</v>
      </c>
      <c r="AW820" s="136" t="s">
        <v>941</v>
      </c>
      <c r="AX820" s="136" t="s">
        <v>18773</v>
      </c>
      <c r="AY820" s="136" t="s">
        <v>948</v>
      </c>
      <c r="AZ820" s="136" t="s">
        <v>948</v>
      </c>
      <c r="BA820" s="136" t="s">
        <v>18773</v>
      </c>
      <c r="BB820" s="136" t="s">
        <v>18774</v>
      </c>
      <c r="BC820" s="136" t="s">
        <v>18775</v>
      </c>
      <c r="BD820" s="136" t="s">
        <v>18776</v>
      </c>
      <c r="BE820" s="136" t="s">
        <v>18777</v>
      </c>
      <c r="BF820" s="136" t="s">
        <v>18778</v>
      </c>
      <c r="BG820" s="136" t="s">
        <v>18779</v>
      </c>
      <c r="BH820" s="136" t="s">
        <v>18780</v>
      </c>
      <c r="BI820" s="136" t="s">
        <v>18781</v>
      </c>
      <c r="BJ820" s="136" t="s">
        <v>18782</v>
      </c>
      <c r="BK820" s="136" t="s">
        <v>18783</v>
      </c>
      <c r="BL820" s="136" t="s">
        <v>18784</v>
      </c>
      <c r="BM820" s="136" t="s">
        <v>18785</v>
      </c>
      <c r="BN820" s="136" t="s">
        <v>941</v>
      </c>
      <c r="BO820" s="136" t="s">
        <v>1086</v>
      </c>
      <c r="BP820" s="136" t="s">
        <v>18786</v>
      </c>
      <c r="BQ820" s="136" t="s">
        <v>3498</v>
      </c>
      <c r="BR820" s="136" t="s">
        <v>1932</v>
      </c>
      <c r="BS820" s="136" t="s">
        <v>18787</v>
      </c>
      <c r="BT820" s="136" t="s">
        <v>941</v>
      </c>
      <c r="BU820" s="136" t="s">
        <v>941</v>
      </c>
      <c r="BV820" s="136" t="s">
        <v>941</v>
      </c>
      <c r="BW820" s="136" t="s">
        <v>941</v>
      </c>
      <c r="BX820" s="136" t="s">
        <v>941</v>
      </c>
      <c r="BY820" s="136" t="s">
        <v>941</v>
      </c>
      <c r="BZ820" s="136" t="s">
        <v>941</v>
      </c>
      <c r="CA820" s="136" t="s">
        <v>941</v>
      </c>
      <c r="CB820" s="136" t="s">
        <v>18788</v>
      </c>
      <c r="CC820" s="136" t="s">
        <v>948</v>
      </c>
      <c r="CD820" s="136" t="s">
        <v>941</v>
      </c>
      <c r="CE820" s="136" t="s">
        <v>948</v>
      </c>
      <c r="CF820" s="136" t="s">
        <v>941</v>
      </c>
      <c r="CG820" s="136" t="s">
        <v>948</v>
      </c>
      <c r="CH820" s="136" t="s">
        <v>948</v>
      </c>
      <c r="CI820" s="136" t="s">
        <v>941</v>
      </c>
      <c r="CJ820" s="136" t="s">
        <v>941</v>
      </c>
      <c r="CK820" s="136" t="s">
        <v>941</v>
      </c>
      <c r="CL820" s="136" t="s">
        <v>941</v>
      </c>
      <c r="CM820" s="136" t="s">
        <v>941</v>
      </c>
      <c r="CN820" s="136" t="s">
        <v>948</v>
      </c>
      <c r="CO820" s="136" t="s">
        <v>540</v>
      </c>
      <c r="CP820" s="136" t="s">
        <v>948</v>
      </c>
      <c r="CQ820" s="136" t="s">
        <v>941</v>
      </c>
      <c r="CR820" s="136" t="s">
        <v>941</v>
      </c>
      <c r="CS820" s="136" t="s">
        <v>941</v>
      </c>
      <c r="CT820" s="136" t="s">
        <v>941</v>
      </c>
      <c r="CU820" s="136" t="s">
        <v>941</v>
      </c>
      <c r="CV820" s="136" t="s">
        <v>941</v>
      </c>
      <c r="CW820" s="136" t="s">
        <v>941</v>
      </c>
      <c r="CX820" s="136" t="s">
        <v>941</v>
      </c>
      <c r="CY820" s="136" t="s">
        <v>941</v>
      </c>
      <c r="CZ820" s="136" t="s">
        <v>941</v>
      </c>
      <c r="DA820" s="136" t="s">
        <v>941</v>
      </c>
      <c r="DB820" s="136" t="s">
        <v>941</v>
      </c>
      <c r="DC820" s="136" t="s">
        <v>941</v>
      </c>
      <c r="DD820" s="136" t="s">
        <v>941</v>
      </c>
      <c r="DE820" s="136" t="s">
        <v>941</v>
      </c>
      <c r="DF820" s="136" t="s">
        <v>941</v>
      </c>
      <c r="DG820" s="136" t="s">
        <v>941</v>
      </c>
      <c r="DH820" s="136" t="s">
        <v>941</v>
      </c>
      <c r="DI820" s="136" t="s">
        <v>941</v>
      </c>
      <c r="DJ820" s="136" t="s">
        <v>1353</v>
      </c>
      <c r="DK820" s="137">
        <v>43144.473321759258</v>
      </c>
      <c r="DL820" s="136" t="s">
        <v>1353</v>
      </c>
      <c r="DM820" s="137">
        <v>43144.473321759258</v>
      </c>
      <c r="DN820" s="133">
        <v>42412.581261574072</v>
      </c>
      <c r="DO820" s="132" t="s">
        <v>1111</v>
      </c>
      <c r="DP820" s="133">
        <v>42412.581261574072</v>
      </c>
    </row>
    <row r="821" spans="1:120" ht="43.5" x14ac:dyDescent="0.35">
      <c r="A821" s="135">
        <v>825</v>
      </c>
      <c r="B821" s="136" t="s">
        <v>13815</v>
      </c>
      <c r="C821" s="135">
        <v>140</v>
      </c>
      <c r="D821" s="135" t="b">
        <v>1</v>
      </c>
      <c r="E821" s="136" t="s">
        <v>941</v>
      </c>
      <c r="F821" s="136" t="s">
        <v>2872</v>
      </c>
      <c r="G821" s="136" t="s">
        <v>981</v>
      </c>
      <c r="H821" s="136" t="s">
        <v>2873</v>
      </c>
      <c r="I821" s="136" t="s">
        <v>16237</v>
      </c>
      <c r="J821" s="136" t="s">
        <v>3453</v>
      </c>
      <c r="K821" s="136" t="s">
        <v>941</v>
      </c>
      <c r="L821" s="136" t="s">
        <v>2873</v>
      </c>
      <c r="M821" s="136" t="s">
        <v>2874</v>
      </c>
      <c r="N821" s="136" t="s">
        <v>18789</v>
      </c>
      <c r="O821" s="136" t="s">
        <v>18790</v>
      </c>
      <c r="P821" s="136" t="s">
        <v>18791</v>
      </c>
      <c r="Q821" s="136" t="s">
        <v>7653</v>
      </c>
      <c r="R821" s="136" t="s">
        <v>18792</v>
      </c>
      <c r="S821" s="136" t="s">
        <v>18793</v>
      </c>
      <c r="T821" s="136" t="s">
        <v>18794</v>
      </c>
      <c r="U821" s="136" t="s">
        <v>18795</v>
      </c>
      <c r="V821" s="136" t="s">
        <v>948</v>
      </c>
      <c r="W821" s="136" t="s">
        <v>948</v>
      </c>
      <c r="X821" s="136" t="s">
        <v>948</v>
      </c>
      <c r="Y821" s="136" t="s">
        <v>18796</v>
      </c>
      <c r="Z821" s="136" t="s">
        <v>18797</v>
      </c>
      <c r="AA821" s="136" t="s">
        <v>948</v>
      </c>
      <c r="AB821" s="136" t="s">
        <v>18798</v>
      </c>
      <c r="AC821" s="136" t="s">
        <v>7661</v>
      </c>
      <c r="AD821" s="136" t="s">
        <v>18799</v>
      </c>
      <c r="AE821" s="136" t="s">
        <v>18800</v>
      </c>
      <c r="AF821" s="136" t="s">
        <v>18801</v>
      </c>
      <c r="AG821" s="136" t="s">
        <v>2351</v>
      </c>
      <c r="AH821" s="136" t="s">
        <v>18802</v>
      </c>
      <c r="AI821" s="136" t="s">
        <v>18803</v>
      </c>
      <c r="AJ821" s="136" t="s">
        <v>18804</v>
      </c>
      <c r="AK821" s="136" t="s">
        <v>18805</v>
      </c>
      <c r="AL821" s="136" t="s">
        <v>941</v>
      </c>
      <c r="AM821" s="136" t="s">
        <v>18806</v>
      </c>
      <c r="AN821" s="136" t="s">
        <v>941</v>
      </c>
      <c r="AO821" s="136" t="s">
        <v>941</v>
      </c>
      <c r="AP821" s="136" t="s">
        <v>941</v>
      </c>
      <c r="AQ821" s="136" t="s">
        <v>941</v>
      </c>
      <c r="AR821" s="136" t="s">
        <v>941</v>
      </c>
      <c r="AS821" s="136" t="s">
        <v>941</v>
      </c>
      <c r="AT821" s="136" t="s">
        <v>941</v>
      </c>
      <c r="AU821" s="136" t="s">
        <v>941</v>
      </c>
      <c r="AV821" s="136" t="s">
        <v>941</v>
      </c>
      <c r="AW821" s="136" t="s">
        <v>941</v>
      </c>
      <c r="AX821" s="136" t="s">
        <v>941</v>
      </c>
      <c r="AY821" s="136" t="s">
        <v>941</v>
      </c>
      <c r="AZ821" s="136" t="s">
        <v>941</v>
      </c>
      <c r="BA821" s="136" t="s">
        <v>941</v>
      </c>
      <c r="BB821" s="136" t="s">
        <v>941</v>
      </c>
      <c r="BC821" s="136" t="s">
        <v>941</v>
      </c>
      <c r="BD821" s="136" t="s">
        <v>941</v>
      </c>
      <c r="BE821" s="136" t="s">
        <v>941</v>
      </c>
      <c r="BF821" s="136" t="s">
        <v>941</v>
      </c>
      <c r="BG821" s="136" t="s">
        <v>941</v>
      </c>
      <c r="BH821" s="136" t="s">
        <v>941</v>
      </c>
      <c r="BI821" s="136" t="s">
        <v>941</v>
      </c>
      <c r="BJ821" s="136" t="s">
        <v>941</v>
      </c>
      <c r="BK821" s="136" t="s">
        <v>941</v>
      </c>
      <c r="BL821" s="136" t="s">
        <v>941</v>
      </c>
      <c r="BM821" s="136" t="s">
        <v>941</v>
      </c>
      <c r="BN821" s="136" t="s">
        <v>941</v>
      </c>
      <c r="BO821" s="136" t="s">
        <v>941</v>
      </c>
      <c r="BP821" s="136" t="s">
        <v>941</v>
      </c>
      <c r="BQ821" s="136" t="s">
        <v>941</v>
      </c>
      <c r="BR821" s="136" t="s">
        <v>941</v>
      </c>
      <c r="BS821" s="136" t="s">
        <v>941</v>
      </c>
      <c r="BT821" s="136" t="s">
        <v>941</v>
      </c>
      <c r="BU821" s="136" t="s">
        <v>941</v>
      </c>
      <c r="BV821" s="136" t="s">
        <v>941</v>
      </c>
      <c r="BW821" s="136" t="s">
        <v>941</v>
      </c>
      <c r="BX821" s="136" t="s">
        <v>941</v>
      </c>
      <c r="BY821" s="136" t="s">
        <v>941</v>
      </c>
      <c r="BZ821" s="136" t="s">
        <v>941</v>
      </c>
      <c r="CA821" s="136" t="s">
        <v>941</v>
      </c>
      <c r="CB821" s="136" t="s">
        <v>948</v>
      </c>
      <c r="CC821" s="136" t="s">
        <v>948</v>
      </c>
      <c r="CD821" s="136" t="s">
        <v>941</v>
      </c>
      <c r="CE821" s="136" t="s">
        <v>948</v>
      </c>
      <c r="CF821" s="136" t="s">
        <v>941</v>
      </c>
      <c r="CG821" s="136" t="s">
        <v>948</v>
      </c>
      <c r="CH821" s="136" t="s">
        <v>948</v>
      </c>
      <c r="CI821" s="136" t="s">
        <v>941</v>
      </c>
      <c r="CJ821" s="136" t="s">
        <v>941</v>
      </c>
      <c r="CK821" s="136" t="s">
        <v>941</v>
      </c>
      <c r="CL821" s="136" t="s">
        <v>941</v>
      </c>
      <c r="CM821" s="136" t="s">
        <v>941</v>
      </c>
      <c r="CN821" s="136" t="s">
        <v>948</v>
      </c>
      <c r="CO821" s="136" t="s">
        <v>540</v>
      </c>
      <c r="CP821" s="136" t="s">
        <v>948</v>
      </c>
      <c r="CQ821" s="136" t="s">
        <v>941</v>
      </c>
      <c r="CR821" s="136" t="s">
        <v>941</v>
      </c>
      <c r="CS821" s="136" t="s">
        <v>941</v>
      </c>
      <c r="CT821" s="136" t="s">
        <v>941</v>
      </c>
      <c r="CU821" s="136" t="s">
        <v>941</v>
      </c>
      <c r="CV821" s="136" t="s">
        <v>941</v>
      </c>
      <c r="CW821" s="136" t="s">
        <v>941</v>
      </c>
      <c r="CX821" s="136" t="s">
        <v>941</v>
      </c>
      <c r="CY821" s="136" t="s">
        <v>941</v>
      </c>
      <c r="CZ821" s="136" t="s">
        <v>941</v>
      </c>
      <c r="DA821" s="136" t="s">
        <v>941</v>
      </c>
      <c r="DB821" s="136" t="s">
        <v>941</v>
      </c>
      <c r="DC821" s="136" t="s">
        <v>941</v>
      </c>
      <c r="DD821" s="136" t="s">
        <v>941</v>
      </c>
      <c r="DE821" s="136" t="s">
        <v>941</v>
      </c>
      <c r="DF821" s="136" t="s">
        <v>941</v>
      </c>
      <c r="DG821" s="136" t="s">
        <v>941</v>
      </c>
      <c r="DH821" s="136" t="s">
        <v>941</v>
      </c>
      <c r="DI821" s="136" t="s">
        <v>941</v>
      </c>
      <c r="DJ821" s="136" t="s">
        <v>1353</v>
      </c>
      <c r="DK821" s="137">
        <v>43144.490300925929</v>
      </c>
      <c r="DL821" s="136" t="s">
        <v>1353</v>
      </c>
      <c r="DM821" s="137">
        <v>43144.490300925929</v>
      </c>
      <c r="DN821" s="133">
        <v>42412.581284722219</v>
      </c>
      <c r="DO821" s="132" t="s">
        <v>1111</v>
      </c>
      <c r="DP821" s="133">
        <v>42412.581284722219</v>
      </c>
    </row>
    <row r="822" spans="1:120" ht="43.5" x14ac:dyDescent="0.35">
      <c r="A822" s="135">
        <v>826</v>
      </c>
      <c r="B822" s="136" t="s">
        <v>13815</v>
      </c>
      <c r="C822" s="135">
        <v>129</v>
      </c>
      <c r="D822" s="135" t="b">
        <v>1</v>
      </c>
      <c r="E822" s="136" t="s">
        <v>941</v>
      </c>
      <c r="F822" s="136" t="s">
        <v>18807</v>
      </c>
      <c r="G822" s="136" t="s">
        <v>3049</v>
      </c>
      <c r="H822" s="136" t="s">
        <v>2819</v>
      </c>
      <c r="I822" s="136" t="s">
        <v>7872</v>
      </c>
      <c r="J822" s="136" t="s">
        <v>3433</v>
      </c>
      <c r="K822" s="136" t="s">
        <v>941</v>
      </c>
      <c r="L822" s="136" t="s">
        <v>2819</v>
      </c>
      <c r="M822" s="136" t="s">
        <v>2820</v>
      </c>
      <c r="N822" s="136" t="s">
        <v>18808</v>
      </c>
      <c r="O822" s="136" t="s">
        <v>18809</v>
      </c>
      <c r="P822" s="136" t="s">
        <v>18810</v>
      </c>
      <c r="Q822" s="136" t="s">
        <v>18811</v>
      </c>
      <c r="R822" s="136" t="s">
        <v>948</v>
      </c>
      <c r="S822" s="136" t="s">
        <v>18812</v>
      </c>
      <c r="T822" s="136" t="s">
        <v>18813</v>
      </c>
      <c r="U822" s="136" t="s">
        <v>18814</v>
      </c>
      <c r="V822" s="136" t="s">
        <v>948</v>
      </c>
      <c r="W822" s="136" t="s">
        <v>948</v>
      </c>
      <c r="X822" s="136" t="s">
        <v>948</v>
      </c>
      <c r="Y822" s="136" t="s">
        <v>18815</v>
      </c>
      <c r="Z822" s="136" t="s">
        <v>18816</v>
      </c>
      <c r="AA822" s="136" t="s">
        <v>2090</v>
      </c>
      <c r="AB822" s="136" t="s">
        <v>18817</v>
      </c>
      <c r="AC822" s="136" t="s">
        <v>948</v>
      </c>
      <c r="AD822" s="136" t="s">
        <v>18817</v>
      </c>
      <c r="AE822" s="136" t="s">
        <v>18818</v>
      </c>
      <c r="AF822" s="136" t="s">
        <v>18819</v>
      </c>
      <c r="AG822" s="136" t="s">
        <v>1014</v>
      </c>
      <c r="AH822" s="136" t="s">
        <v>18820</v>
      </c>
      <c r="AI822" s="136" t="s">
        <v>948</v>
      </c>
      <c r="AJ822" s="136" t="s">
        <v>948</v>
      </c>
      <c r="AK822" s="136" t="s">
        <v>18821</v>
      </c>
      <c r="AL822" s="136" t="s">
        <v>941</v>
      </c>
      <c r="AM822" s="136" t="s">
        <v>18822</v>
      </c>
      <c r="AN822" s="136" t="s">
        <v>941</v>
      </c>
      <c r="AO822" s="136" t="s">
        <v>941</v>
      </c>
      <c r="AP822" s="136" t="s">
        <v>941</v>
      </c>
      <c r="AQ822" s="136" t="s">
        <v>941</v>
      </c>
      <c r="AR822" s="136" t="s">
        <v>941</v>
      </c>
      <c r="AS822" s="136" t="s">
        <v>941</v>
      </c>
      <c r="AT822" s="136" t="s">
        <v>941</v>
      </c>
      <c r="AU822" s="136" t="s">
        <v>941</v>
      </c>
      <c r="AV822" s="136" t="s">
        <v>941</v>
      </c>
      <c r="AW822" s="136" t="s">
        <v>941</v>
      </c>
      <c r="AX822" s="136" t="s">
        <v>941</v>
      </c>
      <c r="AY822" s="136" t="s">
        <v>941</v>
      </c>
      <c r="AZ822" s="136" t="s">
        <v>941</v>
      </c>
      <c r="BA822" s="136" t="s">
        <v>941</v>
      </c>
      <c r="BB822" s="136" t="s">
        <v>941</v>
      </c>
      <c r="BC822" s="136" t="s">
        <v>941</v>
      </c>
      <c r="BD822" s="136" t="s">
        <v>941</v>
      </c>
      <c r="BE822" s="136" t="s">
        <v>941</v>
      </c>
      <c r="BF822" s="136" t="s">
        <v>941</v>
      </c>
      <c r="BG822" s="136" t="s">
        <v>941</v>
      </c>
      <c r="BH822" s="136" t="s">
        <v>941</v>
      </c>
      <c r="BI822" s="136" t="s">
        <v>941</v>
      </c>
      <c r="BJ822" s="136" t="s">
        <v>941</v>
      </c>
      <c r="BK822" s="136" t="s">
        <v>969</v>
      </c>
      <c r="BL822" s="136" t="s">
        <v>941</v>
      </c>
      <c r="BM822" s="136" t="s">
        <v>941</v>
      </c>
      <c r="BN822" s="136" t="s">
        <v>941</v>
      </c>
      <c r="BO822" s="136" t="s">
        <v>941</v>
      </c>
      <c r="BP822" s="136" t="s">
        <v>1095</v>
      </c>
      <c r="BQ822" s="136" t="s">
        <v>941</v>
      </c>
      <c r="BR822" s="136" t="s">
        <v>941</v>
      </c>
      <c r="BS822" s="136" t="s">
        <v>941</v>
      </c>
      <c r="BT822" s="136" t="s">
        <v>941</v>
      </c>
      <c r="BU822" s="136" t="s">
        <v>941</v>
      </c>
      <c r="BV822" s="136" t="s">
        <v>941</v>
      </c>
      <c r="BW822" s="136" t="s">
        <v>941</v>
      </c>
      <c r="BX822" s="136" t="s">
        <v>941</v>
      </c>
      <c r="BY822" s="136" t="s">
        <v>941</v>
      </c>
      <c r="BZ822" s="136" t="s">
        <v>941</v>
      </c>
      <c r="CA822" s="136" t="s">
        <v>941</v>
      </c>
      <c r="CB822" s="136" t="s">
        <v>1300</v>
      </c>
      <c r="CC822" s="136" t="s">
        <v>948</v>
      </c>
      <c r="CD822" s="136" t="s">
        <v>941</v>
      </c>
      <c r="CE822" s="136" t="s">
        <v>948</v>
      </c>
      <c r="CF822" s="136" t="s">
        <v>941</v>
      </c>
      <c r="CG822" s="136" t="s">
        <v>948</v>
      </c>
      <c r="CH822" s="136" t="s">
        <v>948</v>
      </c>
      <c r="CI822" s="136" t="s">
        <v>941</v>
      </c>
      <c r="CJ822" s="136" t="s">
        <v>941</v>
      </c>
      <c r="CK822" s="136" t="s">
        <v>941</v>
      </c>
      <c r="CL822" s="136" t="s">
        <v>941</v>
      </c>
      <c r="CM822" s="136" t="s">
        <v>941</v>
      </c>
      <c r="CN822" s="136" t="s">
        <v>948</v>
      </c>
      <c r="CO822" s="136" t="s">
        <v>540</v>
      </c>
      <c r="CP822" s="136" t="s">
        <v>948</v>
      </c>
      <c r="CQ822" s="136" t="s">
        <v>941</v>
      </c>
      <c r="CR822" s="136" t="s">
        <v>941</v>
      </c>
      <c r="CS822" s="136" t="s">
        <v>941</v>
      </c>
      <c r="CT822" s="136" t="s">
        <v>941</v>
      </c>
      <c r="CU822" s="136" t="s">
        <v>941</v>
      </c>
      <c r="CV822" s="136" t="s">
        <v>941</v>
      </c>
      <c r="CW822" s="136" t="s">
        <v>941</v>
      </c>
      <c r="CX822" s="136" t="s">
        <v>941</v>
      </c>
      <c r="CY822" s="136" t="s">
        <v>941</v>
      </c>
      <c r="CZ822" s="136" t="s">
        <v>941</v>
      </c>
      <c r="DA822" s="136" t="s">
        <v>941</v>
      </c>
      <c r="DB822" s="136" t="s">
        <v>941</v>
      </c>
      <c r="DC822" s="136" t="s">
        <v>941</v>
      </c>
      <c r="DD822" s="136" t="s">
        <v>941</v>
      </c>
      <c r="DE822" s="136" t="s">
        <v>941</v>
      </c>
      <c r="DF822" s="136" t="s">
        <v>941</v>
      </c>
      <c r="DG822" s="136" t="s">
        <v>941</v>
      </c>
      <c r="DH822" s="136" t="s">
        <v>941</v>
      </c>
      <c r="DI822" s="136" t="s">
        <v>941</v>
      </c>
      <c r="DJ822" s="136" t="s">
        <v>1692</v>
      </c>
      <c r="DK822" s="137">
        <v>43144.611840277779</v>
      </c>
      <c r="DL822" s="136" t="s">
        <v>1692</v>
      </c>
      <c r="DM822" s="137">
        <v>43144.611840277779</v>
      </c>
      <c r="DN822" s="133">
        <v>42412.581307870372</v>
      </c>
      <c r="DO822" s="132" t="s">
        <v>1111</v>
      </c>
      <c r="DP822" s="133">
        <v>42412.581307870372</v>
      </c>
    </row>
    <row r="823" spans="1:120" ht="43.5" x14ac:dyDescent="0.35">
      <c r="A823" s="135">
        <v>827</v>
      </c>
      <c r="B823" s="136" t="s">
        <v>13815</v>
      </c>
      <c r="C823" s="135">
        <v>487</v>
      </c>
      <c r="D823" s="135" t="b">
        <v>1</v>
      </c>
      <c r="E823" s="136" t="s">
        <v>941</v>
      </c>
      <c r="F823" s="136" t="s">
        <v>4228</v>
      </c>
      <c r="G823" s="136" t="s">
        <v>943</v>
      </c>
      <c r="H823" s="136" t="s">
        <v>4229</v>
      </c>
      <c r="I823" s="136" t="s">
        <v>15225</v>
      </c>
      <c r="J823" s="136" t="s">
        <v>4228</v>
      </c>
      <c r="K823" s="136" t="s">
        <v>941</v>
      </c>
      <c r="L823" s="136" t="s">
        <v>4229</v>
      </c>
      <c r="M823" s="136" t="s">
        <v>4230</v>
      </c>
      <c r="N823" s="136" t="s">
        <v>4231</v>
      </c>
      <c r="O823" s="136" t="s">
        <v>18823</v>
      </c>
      <c r="P823" s="136" t="s">
        <v>18824</v>
      </c>
      <c r="Q823" s="136" t="s">
        <v>948</v>
      </c>
      <c r="R823" s="136" t="s">
        <v>18825</v>
      </c>
      <c r="S823" s="136" t="s">
        <v>18826</v>
      </c>
      <c r="T823" s="136" t="s">
        <v>18827</v>
      </c>
      <c r="U823" s="136" t="s">
        <v>18828</v>
      </c>
      <c r="V823" s="136" t="s">
        <v>18829</v>
      </c>
      <c r="W823" s="136" t="s">
        <v>18830</v>
      </c>
      <c r="X823" s="136" t="s">
        <v>18831</v>
      </c>
      <c r="Y823" s="136" t="s">
        <v>18832</v>
      </c>
      <c r="Z823" s="136" t="s">
        <v>18833</v>
      </c>
      <c r="AA823" s="136" t="s">
        <v>948</v>
      </c>
      <c r="AB823" s="136" t="s">
        <v>18834</v>
      </c>
      <c r="AC823" s="136" t="s">
        <v>18835</v>
      </c>
      <c r="AD823" s="136" t="s">
        <v>18836</v>
      </c>
      <c r="AE823" s="136" t="s">
        <v>18837</v>
      </c>
      <c r="AF823" s="136" t="s">
        <v>18838</v>
      </c>
      <c r="AG823" s="136" t="s">
        <v>4232</v>
      </c>
      <c r="AH823" s="136" t="s">
        <v>18839</v>
      </c>
      <c r="AI823" s="136" t="s">
        <v>3711</v>
      </c>
      <c r="AJ823" s="136" t="s">
        <v>2488</v>
      </c>
      <c r="AK823" s="136" t="s">
        <v>1191</v>
      </c>
      <c r="AL823" s="136" t="s">
        <v>941</v>
      </c>
      <c r="AM823" s="136" t="s">
        <v>18840</v>
      </c>
      <c r="AN823" s="136" t="s">
        <v>941</v>
      </c>
      <c r="AO823" s="136" t="s">
        <v>941</v>
      </c>
      <c r="AP823" s="136" t="s">
        <v>941</v>
      </c>
      <c r="AQ823" s="136" t="s">
        <v>941</v>
      </c>
      <c r="AR823" s="136" t="s">
        <v>941</v>
      </c>
      <c r="AS823" s="136" t="s">
        <v>941</v>
      </c>
      <c r="AT823" s="136" t="s">
        <v>941</v>
      </c>
      <c r="AU823" s="136" t="s">
        <v>941</v>
      </c>
      <c r="AV823" s="136" t="s">
        <v>941</v>
      </c>
      <c r="AW823" s="136" t="s">
        <v>941</v>
      </c>
      <c r="AX823" s="136" t="s">
        <v>941</v>
      </c>
      <c r="AY823" s="136" t="s">
        <v>941</v>
      </c>
      <c r="AZ823" s="136" t="s">
        <v>941</v>
      </c>
      <c r="BA823" s="136" t="s">
        <v>941</v>
      </c>
      <c r="BB823" s="136" t="s">
        <v>941</v>
      </c>
      <c r="BC823" s="136" t="s">
        <v>941</v>
      </c>
      <c r="BD823" s="136" t="s">
        <v>941</v>
      </c>
      <c r="BE823" s="136" t="s">
        <v>941</v>
      </c>
      <c r="BF823" s="136" t="s">
        <v>941</v>
      </c>
      <c r="BG823" s="136" t="s">
        <v>941</v>
      </c>
      <c r="BH823" s="136" t="s">
        <v>941</v>
      </c>
      <c r="BI823" s="136" t="s">
        <v>941</v>
      </c>
      <c r="BJ823" s="136" t="s">
        <v>941</v>
      </c>
      <c r="BK823" s="136" t="s">
        <v>941</v>
      </c>
      <c r="BL823" s="136" t="s">
        <v>941</v>
      </c>
      <c r="BM823" s="136" t="s">
        <v>941</v>
      </c>
      <c r="BN823" s="136" t="s">
        <v>941</v>
      </c>
      <c r="BO823" s="136" t="s">
        <v>941</v>
      </c>
      <c r="BP823" s="136" t="s">
        <v>941</v>
      </c>
      <c r="BQ823" s="136" t="s">
        <v>941</v>
      </c>
      <c r="BR823" s="136" t="s">
        <v>941</v>
      </c>
      <c r="BS823" s="136" t="s">
        <v>941</v>
      </c>
      <c r="BT823" s="136" t="s">
        <v>941</v>
      </c>
      <c r="BU823" s="136" t="s">
        <v>941</v>
      </c>
      <c r="BV823" s="136" t="s">
        <v>941</v>
      </c>
      <c r="BW823" s="136" t="s">
        <v>941</v>
      </c>
      <c r="BX823" s="136" t="s">
        <v>941</v>
      </c>
      <c r="BY823" s="136" t="s">
        <v>941</v>
      </c>
      <c r="BZ823" s="136" t="s">
        <v>941</v>
      </c>
      <c r="CA823" s="136" t="s">
        <v>941</v>
      </c>
      <c r="CB823" s="136" t="s">
        <v>948</v>
      </c>
      <c r="CC823" s="136" t="s">
        <v>948</v>
      </c>
      <c r="CD823" s="136" t="s">
        <v>941</v>
      </c>
      <c r="CE823" s="136" t="s">
        <v>948</v>
      </c>
      <c r="CF823" s="136" t="s">
        <v>941</v>
      </c>
      <c r="CG823" s="136" t="s">
        <v>948</v>
      </c>
      <c r="CH823" s="136" t="s">
        <v>948</v>
      </c>
      <c r="CI823" s="136" t="s">
        <v>941</v>
      </c>
      <c r="CJ823" s="136" t="s">
        <v>941</v>
      </c>
      <c r="CK823" s="136" t="s">
        <v>941</v>
      </c>
      <c r="CL823" s="136" t="s">
        <v>941</v>
      </c>
      <c r="CM823" s="136" t="s">
        <v>941</v>
      </c>
      <c r="CN823" s="136" t="s">
        <v>948</v>
      </c>
      <c r="CO823" s="136" t="s">
        <v>540</v>
      </c>
      <c r="CP823" s="136" t="s">
        <v>948</v>
      </c>
      <c r="CQ823" s="136" t="s">
        <v>941</v>
      </c>
      <c r="CR823" s="136" t="s">
        <v>941</v>
      </c>
      <c r="CS823" s="136" t="s">
        <v>941</v>
      </c>
      <c r="CT823" s="136" t="s">
        <v>941</v>
      </c>
      <c r="CU823" s="136" t="s">
        <v>941</v>
      </c>
      <c r="CV823" s="136" t="s">
        <v>941</v>
      </c>
      <c r="CW823" s="136" t="s">
        <v>941</v>
      </c>
      <c r="CX823" s="136" t="s">
        <v>941</v>
      </c>
      <c r="CY823" s="136" t="s">
        <v>941</v>
      </c>
      <c r="CZ823" s="136" t="s">
        <v>941</v>
      </c>
      <c r="DA823" s="136" t="s">
        <v>941</v>
      </c>
      <c r="DB823" s="136" t="s">
        <v>941</v>
      </c>
      <c r="DC823" s="136" t="s">
        <v>941</v>
      </c>
      <c r="DD823" s="136" t="s">
        <v>941</v>
      </c>
      <c r="DE823" s="136" t="s">
        <v>941</v>
      </c>
      <c r="DF823" s="136" t="s">
        <v>941</v>
      </c>
      <c r="DG823" s="136" t="s">
        <v>941</v>
      </c>
      <c r="DH823" s="136" t="s">
        <v>941</v>
      </c>
      <c r="DI823" s="136" t="s">
        <v>941</v>
      </c>
      <c r="DJ823" s="136" t="s">
        <v>1692</v>
      </c>
      <c r="DK823" s="137">
        <v>43144.61928240741</v>
      </c>
      <c r="DL823" s="136" t="s">
        <v>1692</v>
      </c>
      <c r="DM823" s="137">
        <v>43214.385706018518</v>
      </c>
      <c r="DN823" s="133">
        <v>42412.581319444442</v>
      </c>
      <c r="DO823" s="132" t="s">
        <v>1111</v>
      </c>
      <c r="DP823" s="133">
        <v>42412.581319444442</v>
      </c>
    </row>
    <row r="824" spans="1:120" ht="58" x14ac:dyDescent="0.35">
      <c r="A824" s="135">
        <v>828</v>
      </c>
      <c r="B824" s="136" t="s">
        <v>13815</v>
      </c>
      <c r="C824" s="135">
        <v>342</v>
      </c>
      <c r="D824" s="135" t="b">
        <v>1</v>
      </c>
      <c r="E824" s="136" t="s">
        <v>941</v>
      </c>
      <c r="F824" s="136" t="s">
        <v>10760</v>
      </c>
      <c r="G824" s="136" t="s">
        <v>1265</v>
      </c>
      <c r="H824" s="136" t="s">
        <v>1717</v>
      </c>
      <c r="I824" s="136" t="s">
        <v>18841</v>
      </c>
      <c r="J824" s="136" t="s">
        <v>10760</v>
      </c>
      <c r="K824" s="136" t="s">
        <v>941</v>
      </c>
      <c r="L824" s="136" t="s">
        <v>1717</v>
      </c>
      <c r="M824" s="136" t="s">
        <v>1719</v>
      </c>
      <c r="N824" s="136" t="s">
        <v>1720</v>
      </c>
      <c r="O824" s="136" t="s">
        <v>18842</v>
      </c>
      <c r="P824" s="136" t="s">
        <v>18843</v>
      </c>
      <c r="Q824" s="136" t="s">
        <v>948</v>
      </c>
      <c r="R824" s="136" t="s">
        <v>948</v>
      </c>
      <c r="S824" s="136" t="s">
        <v>18844</v>
      </c>
      <c r="T824" s="136" t="s">
        <v>18845</v>
      </c>
      <c r="U824" s="136" t="s">
        <v>18846</v>
      </c>
      <c r="V824" s="136" t="s">
        <v>18847</v>
      </c>
      <c r="W824" s="136" t="s">
        <v>18848</v>
      </c>
      <c r="X824" s="136" t="s">
        <v>18849</v>
      </c>
      <c r="Y824" s="136" t="s">
        <v>18850</v>
      </c>
      <c r="Z824" s="136" t="s">
        <v>18851</v>
      </c>
      <c r="AA824" s="136" t="s">
        <v>948</v>
      </c>
      <c r="AB824" s="136" t="s">
        <v>18852</v>
      </c>
      <c r="AC824" s="136" t="s">
        <v>1303</v>
      </c>
      <c r="AD824" s="136" t="s">
        <v>18853</v>
      </c>
      <c r="AE824" s="136" t="s">
        <v>18854</v>
      </c>
      <c r="AF824" s="136" t="s">
        <v>18855</v>
      </c>
      <c r="AG824" s="136" t="s">
        <v>1554</v>
      </c>
      <c r="AH824" s="136" t="s">
        <v>18856</v>
      </c>
      <c r="AI824" s="136" t="s">
        <v>1560</v>
      </c>
      <c r="AJ824" s="136" t="s">
        <v>2914</v>
      </c>
      <c r="AK824" s="136" t="s">
        <v>948</v>
      </c>
      <c r="AL824" s="136" t="s">
        <v>604</v>
      </c>
      <c r="AM824" s="136" t="s">
        <v>18857</v>
      </c>
      <c r="AN824" s="136" t="s">
        <v>941</v>
      </c>
      <c r="AO824" s="136" t="s">
        <v>941</v>
      </c>
      <c r="AP824" s="136" t="s">
        <v>941</v>
      </c>
      <c r="AQ824" s="136" t="s">
        <v>941</v>
      </c>
      <c r="AR824" s="136" t="s">
        <v>941</v>
      </c>
      <c r="AS824" s="136" t="s">
        <v>941</v>
      </c>
      <c r="AT824" s="136" t="s">
        <v>941</v>
      </c>
      <c r="AU824" s="136" t="s">
        <v>941</v>
      </c>
      <c r="AV824" s="136" t="s">
        <v>941</v>
      </c>
      <c r="AW824" s="136" t="s">
        <v>941</v>
      </c>
      <c r="AX824" s="136" t="s">
        <v>941</v>
      </c>
      <c r="AY824" s="136" t="s">
        <v>941</v>
      </c>
      <c r="AZ824" s="136" t="s">
        <v>941</v>
      </c>
      <c r="BA824" s="136" t="s">
        <v>941</v>
      </c>
      <c r="BB824" s="136" t="s">
        <v>941</v>
      </c>
      <c r="BC824" s="136" t="s">
        <v>941</v>
      </c>
      <c r="BD824" s="136" t="s">
        <v>941</v>
      </c>
      <c r="BE824" s="136" t="s">
        <v>941</v>
      </c>
      <c r="BF824" s="136" t="s">
        <v>941</v>
      </c>
      <c r="BG824" s="136" t="s">
        <v>941</v>
      </c>
      <c r="BH824" s="136" t="s">
        <v>941</v>
      </c>
      <c r="BI824" s="136" t="s">
        <v>941</v>
      </c>
      <c r="BJ824" s="136" t="s">
        <v>941</v>
      </c>
      <c r="BK824" s="136" t="s">
        <v>941</v>
      </c>
      <c r="BL824" s="136" t="s">
        <v>941</v>
      </c>
      <c r="BM824" s="136" t="s">
        <v>941</v>
      </c>
      <c r="BN824" s="136" t="s">
        <v>941</v>
      </c>
      <c r="BO824" s="136" t="s">
        <v>941</v>
      </c>
      <c r="BP824" s="136" t="s">
        <v>941</v>
      </c>
      <c r="BQ824" s="136" t="s">
        <v>941</v>
      </c>
      <c r="BR824" s="136" t="s">
        <v>941</v>
      </c>
      <c r="BS824" s="136" t="s">
        <v>941</v>
      </c>
      <c r="BT824" s="136" t="s">
        <v>941</v>
      </c>
      <c r="BU824" s="136" t="s">
        <v>941</v>
      </c>
      <c r="BV824" s="136" t="s">
        <v>941</v>
      </c>
      <c r="BW824" s="136" t="s">
        <v>941</v>
      </c>
      <c r="BX824" s="136" t="s">
        <v>941</v>
      </c>
      <c r="BY824" s="136" t="s">
        <v>941</v>
      </c>
      <c r="BZ824" s="136" t="s">
        <v>941</v>
      </c>
      <c r="CA824" s="136" t="s">
        <v>941</v>
      </c>
      <c r="CB824" s="136" t="s">
        <v>948</v>
      </c>
      <c r="CC824" s="136" t="s">
        <v>948</v>
      </c>
      <c r="CD824" s="136" t="s">
        <v>941</v>
      </c>
      <c r="CE824" s="136" t="s">
        <v>948</v>
      </c>
      <c r="CF824" s="136" t="s">
        <v>941</v>
      </c>
      <c r="CG824" s="136" t="s">
        <v>948</v>
      </c>
      <c r="CH824" s="136" t="s">
        <v>948</v>
      </c>
      <c r="CI824" s="136" t="s">
        <v>941</v>
      </c>
      <c r="CJ824" s="136" t="s">
        <v>941</v>
      </c>
      <c r="CK824" s="136" t="s">
        <v>941</v>
      </c>
      <c r="CL824" s="136" t="s">
        <v>941</v>
      </c>
      <c r="CM824" s="136" t="s">
        <v>941</v>
      </c>
      <c r="CN824" s="136" t="s">
        <v>948</v>
      </c>
      <c r="CO824" s="136" t="s">
        <v>540</v>
      </c>
      <c r="CP824" s="136" t="s">
        <v>948</v>
      </c>
      <c r="CQ824" s="136" t="s">
        <v>941</v>
      </c>
      <c r="CR824" s="136" t="s">
        <v>941</v>
      </c>
      <c r="CS824" s="136" t="s">
        <v>941</v>
      </c>
      <c r="CT824" s="136" t="s">
        <v>941</v>
      </c>
      <c r="CU824" s="136" t="s">
        <v>941</v>
      </c>
      <c r="CV824" s="136" t="s">
        <v>941</v>
      </c>
      <c r="CW824" s="136" t="s">
        <v>941</v>
      </c>
      <c r="CX824" s="136" t="s">
        <v>941</v>
      </c>
      <c r="CY824" s="136" t="s">
        <v>941</v>
      </c>
      <c r="CZ824" s="136" t="s">
        <v>941</v>
      </c>
      <c r="DA824" s="136" t="s">
        <v>941</v>
      </c>
      <c r="DB824" s="136" t="s">
        <v>941</v>
      </c>
      <c r="DC824" s="136" t="s">
        <v>941</v>
      </c>
      <c r="DD824" s="136" t="s">
        <v>941</v>
      </c>
      <c r="DE824" s="136" t="s">
        <v>941</v>
      </c>
      <c r="DF824" s="136" t="s">
        <v>941</v>
      </c>
      <c r="DG824" s="136" t="s">
        <v>941</v>
      </c>
      <c r="DH824" s="136" t="s">
        <v>941</v>
      </c>
      <c r="DI824" s="136" t="s">
        <v>941</v>
      </c>
      <c r="DJ824" s="136" t="s">
        <v>1692</v>
      </c>
      <c r="DK824" s="137">
        <v>43144.622685185182</v>
      </c>
      <c r="DL824" s="136" t="s">
        <v>1692</v>
      </c>
      <c r="DM824" s="137">
        <v>43144.622685185182</v>
      </c>
      <c r="DN824" s="133">
        <v>42412.581342592595</v>
      </c>
      <c r="DO824" s="132" t="s">
        <v>1111</v>
      </c>
      <c r="DP824" s="133">
        <v>42412.581342592595</v>
      </c>
    </row>
    <row r="825" spans="1:120" ht="58" x14ac:dyDescent="0.35">
      <c r="A825" s="135">
        <v>829</v>
      </c>
      <c r="B825" s="136" t="s">
        <v>13815</v>
      </c>
      <c r="C825" s="135">
        <v>363</v>
      </c>
      <c r="D825" s="135" t="b">
        <v>1</v>
      </c>
      <c r="E825" s="136" t="s">
        <v>941</v>
      </c>
      <c r="F825" s="136" t="s">
        <v>2969</v>
      </c>
      <c r="G825" s="136" t="s">
        <v>989</v>
      </c>
      <c r="H825" s="136" t="s">
        <v>2970</v>
      </c>
      <c r="I825" s="136" t="s">
        <v>14675</v>
      </c>
      <c r="J825" s="136" t="s">
        <v>2969</v>
      </c>
      <c r="K825" s="136" t="s">
        <v>941</v>
      </c>
      <c r="L825" s="136" t="s">
        <v>2970</v>
      </c>
      <c r="M825" s="136" t="s">
        <v>8663</v>
      </c>
      <c r="N825" s="136" t="s">
        <v>8664</v>
      </c>
      <c r="O825" s="136" t="s">
        <v>18858</v>
      </c>
      <c r="P825" s="136" t="s">
        <v>18859</v>
      </c>
      <c r="Q825" s="136" t="s">
        <v>18860</v>
      </c>
      <c r="R825" s="136" t="s">
        <v>948</v>
      </c>
      <c r="S825" s="136" t="s">
        <v>18861</v>
      </c>
      <c r="T825" s="136" t="s">
        <v>18862</v>
      </c>
      <c r="U825" s="136" t="s">
        <v>18863</v>
      </c>
      <c r="V825" s="136" t="s">
        <v>8671</v>
      </c>
      <c r="W825" s="136" t="s">
        <v>18864</v>
      </c>
      <c r="X825" s="136" t="s">
        <v>18865</v>
      </c>
      <c r="Y825" s="136" t="s">
        <v>18866</v>
      </c>
      <c r="Z825" s="136" t="s">
        <v>18867</v>
      </c>
      <c r="AA825" s="136" t="s">
        <v>18868</v>
      </c>
      <c r="AB825" s="136" t="s">
        <v>18869</v>
      </c>
      <c r="AC825" s="136" t="s">
        <v>948</v>
      </c>
      <c r="AD825" s="136" t="s">
        <v>18869</v>
      </c>
      <c r="AE825" s="136" t="s">
        <v>18870</v>
      </c>
      <c r="AF825" s="136" t="s">
        <v>18871</v>
      </c>
      <c r="AG825" s="136" t="s">
        <v>1079</v>
      </c>
      <c r="AH825" s="136" t="s">
        <v>18872</v>
      </c>
      <c r="AI825" s="136" t="s">
        <v>18873</v>
      </c>
      <c r="AJ825" s="136" t="s">
        <v>3627</v>
      </c>
      <c r="AK825" s="136" t="s">
        <v>948</v>
      </c>
      <c r="AL825" s="136" t="s">
        <v>941</v>
      </c>
      <c r="AM825" s="136" t="s">
        <v>18874</v>
      </c>
      <c r="AN825" s="136" t="s">
        <v>18858</v>
      </c>
      <c r="AO825" s="136" t="s">
        <v>18859</v>
      </c>
      <c r="AP825" s="136" t="s">
        <v>18860</v>
      </c>
      <c r="AQ825" s="136" t="s">
        <v>948</v>
      </c>
      <c r="AR825" s="136" t="s">
        <v>18861</v>
      </c>
      <c r="AS825" s="136" t="s">
        <v>18862</v>
      </c>
      <c r="AT825" s="136" t="s">
        <v>18863</v>
      </c>
      <c r="AU825" s="136" t="s">
        <v>941</v>
      </c>
      <c r="AV825" s="136" t="s">
        <v>941</v>
      </c>
      <c r="AW825" s="136" t="s">
        <v>941</v>
      </c>
      <c r="AX825" s="136" t="s">
        <v>18866</v>
      </c>
      <c r="AY825" s="136" t="s">
        <v>18867</v>
      </c>
      <c r="AZ825" s="136" t="s">
        <v>18868</v>
      </c>
      <c r="BA825" s="136" t="s">
        <v>18869</v>
      </c>
      <c r="BB825" s="136" t="s">
        <v>948</v>
      </c>
      <c r="BC825" s="136" t="s">
        <v>18869</v>
      </c>
      <c r="BD825" s="136" t="s">
        <v>18870</v>
      </c>
      <c r="BE825" s="136" t="s">
        <v>18871</v>
      </c>
      <c r="BF825" s="136" t="s">
        <v>18872</v>
      </c>
      <c r="BG825" s="136" t="s">
        <v>18873</v>
      </c>
      <c r="BH825" s="136" t="s">
        <v>3627</v>
      </c>
      <c r="BI825" s="136" t="s">
        <v>948</v>
      </c>
      <c r="BJ825" s="136" t="s">
        <v>18874</v>
      </c>
      <c r="BK825" s="136" t="s">
        <v>941</v>
      </c>
      <c r="BL825" s="136" t="s">
        <v>941</v>
      </c>
      <c r="BM825" s="136" t="s">
        <v>941</v>
      </c>
      <c r="BN825" s="136" t="s">
        <v>941</v>
      </c>
      <c r="BO825" s="136" t="s">
        <v>941</v>
      </c>
      <c r="BP825" s="136" t="s">
        <v>941</v>
      </c>
      <c r="BQ825" s="136" t="s">
        <v>941</v>
      </c>
      <c r="BR825" s="136" t="s">
        <v>941</v>
      </c>
      <c r="BS825" s="136" t="s">
        <v>941</v>
      </c>
      <c r="BT825" s="136" t="s">
        <v>941</v>
      </c>
      <c r="BU825" s="136" t="s">
        <v>941</v>
      </c>
      <c r="BV825" s="136" t="s">
        <v>941</v>
      </c>
      <c r="BW825" s="136" t="s">
        <v>941</v>
      </c>
      <c r="BX825" s="136" t="s">
        <v>941</v>
      </c>
      <c r="BY825" s="136" t="s">
        <v>941</v>
      </c>
      <c r="BZ825" s="136" t="s">
        <v>941</v>
      </c>
      <c r="CA825" s="136" t="s">
        <v>941</v>
      </c>
      <c r="CB825" s="136" t="s">
        <v>948</v>
      </c>
      <c r="CC825" s="136" t="s">
        <v>948</v>
      </c>
      <c r="CD825" s="136" t="s">
        <v>941</v>
      </c>
      <c r="CE825" s="136" t="s">
        <v>948</v>
      </c>
      <c r="CF825" s="136" t="s">
        <v>941</v>
      </c>
      <c r="CG825" s="136" t="s">
        <v>948</v>
      </c>
      <c r="CH825" s="136" t="s">
        <v>948</v>
      </c>
      <c r="CI825" s="136" t="s">
        <v>941</v>
      </c>
      <c r="CJ825" s="136" t="s">
        <v>941</v>
      </c>
      <c r="CK825" s="136" t="s">
        <v>941</v>
      </c>
      <c r="CL825" s="136" t="s">
        <v>941</v>
      </c>
      <c r="CM825" s="136" t="s">
        <v>941</v>
      </c>
      <c r="CN825" s="136" t="s">
        <v>948</v>
      </c>
      <c r="CO825" s="136" t="s">
        <v>540</v>
      </c>
      <c r="CP825" s="136" t="s">
        <v>948</v>
      </c>
      <c r="CQ825" s="136" t="s">
        <v>941</v>
      </c>
      <c r="CR825" s="136" t="s">
        <v>941</v>
      </c>
      <c r="CS825" s="136" t="s">
        <v>941</v>
      </c>
      <c r="CT825" s="136" t="s">
        <v>941</v>
      </c>
      <c r="CU825" s="136" t="s">
        <v>941</v>
      </c>
      <c r="CV825" s="136" t="s">
        <v>941</v>
      </c>
      <c r="CW825" s="136" t="s">
        <v>941</v>
      </c>
      <c r="CX825" s="136" t="s">
        <v>941</v>
      </c>
      <c r="CY825" s="136" t="s">
        <v>941</v>
      </c>
      <c r="CZ825" s="136" t="s">
        <v>941</v>
      </c>
      <c r="DA825" s="136" t="s">
        <v>941</v>
      </c>
      <c r="DB825" s="136" t="s">
        <v>941</v>
      </c>
      <c r="DC825" s="136" t="s">
        <v>941</v>
      </c>
      <c r="DD825" s="136" t="s">
        <v>941</v>
      </c>
      <c r="DE825" s="136" t="s">
        <v>941</v>
      </c>
      <c r="DF825" s="136" t="s">
        <v>941</v>
      </c>
      <c r="DG825" s="136" t="s">
        <v>941</v>
      </c>
      <c r="DH825" s="136" t="s">
        <v>941</v>
      </c>
      <c r="DI825" s="136" t="s">
        <v>941</v>
      </c>
      <c r="DJ825" s="136" t="s">
        <v>1353</v>
      </c>
      <c r="DK825" s="137">
        <v>43144.629166666666</v>
      </c>
      <c r="DL825" s="136" t="s">
        <v>1353</v>
      </c>
      <c r="DM825" s="137">
        <v>43144.629166666666</v>
      </c>
      <c r="DN825" s="133">
        <v>42412.581365740742</v>
      </c>
      <c r="DO825" s="132" t="s">
        <v>1111</v>
      </c>
      <c r="DP825" s="133">
        <v>42412.581365740742</v>
      </c>
    </row>
    <row r="826" spans="1:120" ht="43.5" x14ac:dyDescent="0.35">
      <c r="A826" s="135">
        <v>830</v>
      </c>
      <c r="B826" s="136" t="s">
        <v>13815</v>
      </c>
      <c r="C826" s="135">
        <v>153</v>
      </c>
      <c r="D826" s="135" t="b">
        <v>1</v>
      </c>
      <c r="E826" s="136" t="s">
        <v>941</v>
      </c>
      <c r="F826" s="136" t="s">
        <v>2749</v>
      </c>
      <c r="G826" s="136" t="s">
        <v>1096</v>
      </c>
      <c r="H826" s="136" t="s">
        <v>2750</v>
      </c>
      <c r="I826" s="136" t="s">
        <v>11716</v>
      </c>
      <c r="J826" s="136" t="s">
        <v>3474</v>
      </c>
      <c r="K826" s="136" t="s">
        <v>941</v>
      </c>
      <c r="L826" s="136" t="s">
        <v>3475</v>
      </c>
      <c r="M826" s="136" t="s">
        <v>3476</v>
      </c>
      <c r="N826" s="136" t="s">
        <v>3477</v>
      </c>
      <c r="O826" s="136" t="s">
        <v>18875</v>
      </c>
      <c r="P826" s="136" t="s">
        <v>18876</v>
      </c>
      <c r="Q826" s="136" t="s">
        <v>948</v>
      </c>
      <c r="R826" s="136" t="s">
        <v>948</v>
      </c>
      <c r="S826" s="136" t="s">
        <v>18877</v>
      </c>
      <c r="T826" s="136" t="s">
        <v>18878</v>
      </c>
      <c r="U826" s="136" t="s">
        <v>18879</v>
      </c>
      <c r="V826" s="136" t="s">
        <v>18880</v>
      </c>
      <c r="W826" s="136" t="s">
        <v>18881</v>
      </c>
      <c r="X826" s="136" t="s">
        <v>18882</v>
      </c>
      <c r="Y826" s="136" t="s">
        <v>18883</v>
      </c>
      <c r="Z826" s="136" t="s">
        <v>18884</v>
      </c>
      <c r="AA826" s="136" t="s">
        <v>948</v>
      </c>
      <c r="AB826" s="136" t="s">
        <v>18885</v>
      </c>
      <c r="AC826" s="136" t="s">
        <v>948</v>
      </c>
      <c r="AD826" s="136" t="s">
        <v>18885</v>
      </c>
      <c r="AE826" s="136" t="s">
        <v>18886</v>
      </c>
      <c r="AF826" s="136" t="s">
        <v>18887</v>
      </c>
      <c r="AG826" s="136" t="s">
        <v>2655</v>
      </c>
      <c r="AH826" s="136" t="s">
        <v>18888</v>
      </c>
      <c r="AI826" s="136" t="s">
        <v>948</v>
      </c>
      <c r="AJ826" s="136" t="s">
        <v>2344</v>
      </c>
      <c r="AK826" s="136" t="s">
        <v>948</v>
      </c>
      <c r="AL826" s="136" t="s">
        <v>941</v>
      </c>
      <c r="AM826" s="136" t="s">
        <v>18889</v>
      </c>
      <c r="AN826" s="136" t="s">
        <v>941</v>
      </c>
      <c r="AO826" s="136" t="s">
        <v>941</v>
      </c>
      <c r="AP826" s="136" t="s">
        <v>941</v>
      </c>
      <c r="AQ826" s="136" t="s">
        <v>941</v>
      </c>
      <c r="AR826" s="136" t="s">
        <v>941</v>
      </c>
      <c r="AS826" s="136" t="s">
        <v>941</v>
      </c>
      <c r="AT826" s="136" t="s">
        <v>941</v>
      </c>
      <c r="AU826" s="136" t="s">
        <v>941</v>
      </c>
      <c r="AV826" s="136" t="s">
        <v>941</v>
      </c>
      <c r="AW826" s="136" t="s">
        <v>941</v>
      </c>
      <c r="AX826" s="136" t="s">
        <v>941</v>
      </c>
      <c r="AY826" s="136" t="s">
        <v>941</v>
      </c>
      <c r="AZ826" s="136" t="s">
        <v>941</v>
      </c>
      <c r="BA826" s="136" t="s">
        <v>941</v>
      </c>
      <c r="BB826" s="136" t="s">
        <v>941</v>
      </c>
      <c r="BC826" s="136" t="s">
        <v>941</v>
      </c>
      <c r="BD826" s="136" t="s">
        <v>941</v>
      </c>
      <c r="BE826" s="136" t="s">
        <v>941</v>
      </c>
      <c r="BF826" s="136" t="s">
        <v>941</v>
      </c>
      <c r="BG826" s="136" t="s">
        <v>941</v>
      </c>
      <c r="BH826" s="136" t="s">
        <v>941</v>
      </c>
      <c r="BI826" s="136" t="s">
        <v>941</v>
      </c>
      <c r="BJ826" s="136" t="s">
        <v>941</v>
      </c>
      <c r="BK826" s="136" t="s">
        <v>941</v>
      </c>
      <c r="BL826" s="136" t="s">
        <v>941</v>
      </c>
      <c r="BM826" s="136" t="s">
        <v>941</v>
      </c>
      <c r="BN826" s="136" t="s">
        <v>941</v>
      </c>
      <c r="BO826" s="136" t="s">
        <v>941</v>
      </c>
      <c r="BP826" s="136" t="s">
        <v>941</v>
      </c>
      <c r="BQ826" s="136" t="s">
        <v>941</v>
      </c>
      <c r="BR826" s="136" t="s">
        <v>941</v>
      </c>
      <c r="BS826" s="136" t="s">
        <v>941</v>
      </c>
      <c r="BT826" s="136" t="s">
        <v>941</v>
      </c>
      <c r="BU826" s="136" t="s">
        <v>941</v>
      </c>
      <c r="BV826" s="136" t="s">
        <v>941</v>
      </c>
      <c r="BW826" s="136" t="s">
        <v>941</v>
      </c>
      <c r="BX826" s="136" t="s">
        <v>941</v>
      </c>
      <c r="BY826" s="136" t="s">
        <v>941</v>
      </c>
      <c r="BZ826" s="136" t="s">
        <v>941</v>
      </c>
      <c r="CA826" s="136" t="s">
        <v>941</v>
      </c>
      <c r="CB826" s="136" t="s">
        <v>948</v>
      </c>
      <c r="CC826" s="136" t="s">
        <v>948</v>
      </c>
      <c r="CD826" s="136" t="s">
        <v>941</v>
      </c>
      <c r="CE826" s="136" t="s">
        <v>948</v>
      </c>
      <c r="CF826" s="136" t="s">
        <v>941</v>
      </c>
      <c r="CG826" s="136" t="s">
        <v>948</v>
      </c>
      <c r="CH826" s="136" t="s">
        <v>948</v>
      </c>
      <c r="CI826" s="136" t="s">
        <v>941</v>
      </c>
      <c r="CJ826" s="136" t="s">
        <v>941</v>
      </c>
      <c r="CK826" s="136" t="s">
        <v>941</v>
      </c>
      <c r="CL826" s="136" t="s">
        <v>941</v>
      </c>
      <c r="CM826" s="136" t="s">
        <v>941</v>
      </c>
      <c r="CN826" s="136" t="s">
        <v>948</v>
      </c>
      <c r="CO826" s="136" t="s">
        <v>540</v>
      </c>
      <c r="CP826" s="136" t="s">
        <v>948</v>
      </c>
      <c r="CQ826" s="136" t="s">
        <v>941</v>
      </c>
      <c r="CR826" s="136" t="s">
        <v>941</v>
      </c>
      <c r="CS826" s="136" t="s">
        <v>941</v>
      </c>
      <c r="CT826" s="136" t="s">
        <v>941</v>
      </c>
      <c r="CU826" s="136" t="s">
        <v>941</v>
      </c>
      <c r="CV826" s="136" t="s">
        <v>941</v>
      </c>
      <c r="CW826" s="136" t="s">
        <v>941</v>
      </c>
      <c r="CX826" s="136" t="s">
        <v>941</v>
      </c>
      <c r="CY826" s="136" t="s">
        <v>941</v>
      </c>
      <c r="CZ826" s="136" t="s">
        <v>941</v>
      </c>
      <c r="DA826" s="136" t="s">
        <v>941</v>
      </c>
      <c r="DB826" s="136" t="s">
        <v>941</v>
      </c>
      <c r="DC826" s="136" t="s">
        <v>941</v>
      </c>
      <c r="DD826" s="136" t="s">
        <v>941</v>
      </c>
      <c r="DE826" s="136" t="s">
        <v>941</v>
      </c>
      <c r="DF826" s="136" t="s">
        <v>941</v>
      </c>
      <c r="DG826" s="136" t="s">
        <v>941</v>
      </c>
      <c r="DH826" s="136" t="s">
        <v>941</v>
      </c>
      <c r="DI826" s="136" t="s">
        <v>941</v>
      </c>
      <c r="DJ826" s="136" t="s">
        <v>1692</v>
      </c>
      <c r="DK826" s="137">
        <v>43145.347997685189</v>
      </c>
      <c r="DL826" s="136" t="s">
        <v>1692</v>
      </c>
      <c r="DM826" s="137">
        <v>43145.347997685189</v>
      </c>
      <c r="DN826" s="133">
        <v>42412.581377314818</v>
      </c>
      <c r="DO826" s="132" t="s">
        <v>1111</v>
      </c>
      <c r="DP826" s="133">
        <v>42412.581377314818</v>
      </c>
    </row>
    <row r="827" spans="1:120" ht="43.5" x14ac:dyDescent="0.35">
      <c r="A827" s="135">
        <v>831</v>
      </c>
      <c r="B827" s="136" t="s">
        <v>13815</v>
      </c>
      <c r="C827" s="135">
        <v>516</v>
      </c>
      <c r="D827" s="135" t="b">
        <v>1</v>
      </c>
      <c r="E827" s="136" t="s">
        <v>941</v>
      </c>
      <c r="F827" s="136" t="s">
        <v>18890</v>
      </c>
      <c r="G827" s="136" t="s">
        <v>981</v>
      </c>
      <c r="H827" s="136" t="s">
        <v>2322</v>
      </c>
      <c r="I827" s="136" t="s">
        <v>18891</v>
      </c>
      <c r="J827" s="136" t="s">
        <v>18890</v>
      </c>
      <c r="K827" s="136" t="s">
        <v>941</v>
      </c>
      <c r="L827" s="136" t="s">
        <v>2322</v>
      </c>
      <c r="M827" s="136" t="s">
        <v>1195</v>
      </c>
      <c r="N827" s="136" t="s">
        <v>2323</v>
      </c>
      <c r="O827" s="136" t="s">
        <v>18892</v>
      </c>
      <c r="P827" s="136" t="s">
        <v>11687</v>
      </c>
      <c r="Q827" s="136" t="s">
        <v>948</v>
      </c>
      <c r="R827" s="136" t="s">
        <v>948</v>
      </c>
      <c r="S827" s="136" t="s">
        <v>18893</v>
      </c>
      <c r="T827" s="136" t="s">
        <v>11689</v>
      </c>
      <c r="U827" s="136" t="s">
        <v>18894</v>
      </c>
      <c r="V827" s="136" t="s">
        <v>11691</v>
      </c>
      <c r="W827" s="136" t="s">
        <v>11692</v>
      </c>
      <c r="X827" s="136" t="s">
        <v>11693</v>
      </c>
      <c r="Y827" s="136" t="s">
        <v>18895</v>
      </c>
      <c r="Z827" s="136" t="s">
        <v>18896</v>
      </c>
      <c r="AA827" s="136" t="s">
        <v>948</v>
      </c>
      <c r="AB827" s="136" t="s">
        <v>18897</v>
      </c>
      <c r="AC827" s="136" t="s">
        <v>948</v>
      </c>
      <c r="AD827" s="136" t="s">
        <v>18897</v>
      </c>
      <c r="AE827" s="136" t="s">
        <v>18898</v>
      </c>
      <c r="AF827" s="136" t="s">
        <v>18899</v>
      </c>
      <c r="AG827" s="136" t="s">
        <v>1204</v>
      </c>
      <c r="AH827" s="136" t="s">
        <v>18900</v>
      </c>
      <c r="AI827" s="136" t="s">
        <v>948</v>
      </c>
      <c r="AJ827" s="136" t="s">
        <v>948</v>
      </c>
      <c r="AK827" s="136" t="s">
        <v>948</v>
      </c>
      <c r="AL827" s="136" t="s">
        <v>941</v>
      </c>
      <c r="AM827" s="136" t="s">
        <v>18900</v>
      </c>
      <c r="AN827" s="136" t="s">
        <v>941</v>
      </c>
      <c r="AO827" s="136" t="s">
        <v>941</v>
      </c>
      <c r="AP827" s="136" t="s">
        <v>941</v>
      </c>
      <c r="AQ827" s="136" t="s">
        <v>941</v>
      </c>
      <c r="AR827" s="136" t="s">
        <v>941</v>
      </c>
      <c r="AS827" s="136" t="s">
        <v>941</v>
      </c>
      <c r="AT827" s="136" t="s">
        <v>941</v>
      </c>
      <c r="AU827" s="136" t="s">
        <v>941</v>
      </c>
      <c r="AV827" s="136" t="s">
        <v>941</v>
      </c>
      <c r="AW827" s="136" t="s">
        <v>941</v>
      </c>
      <c r="AX827" s="136" t="s">
        <v>941</v>
      </c>
      <c r="AY827" s="136" t="s">
        <v>941</v>
      </c>
      <c r="AZ827" s="136" t="s">
        <v>941</v>
      </c>
      <c r="BA827" s="136" t="s">
        <v>941</v>
      </c>
      <c r="BB827" s="136" t="s">
        <v>941</v>
      </c>
      <c r="BC827" s="136" t="s">
        <v>941</v>
      </c>
      <c r="BD827" s="136" t="s">
        <v>941</v>
      </c>
      <c r="BE827" s="136" t="s">
        <v>941</v>
      </c>
      <c r="BF827" s="136" t="s">
        <v>941</v>
      </c>
      <c r="BG827" s="136" t="s">
        <v>941</v>
      </c>
      <c r="BH827" s="136" t="s">
        <v>941</v>
      </c>
      <c r="BI827" s="136" t="s">
        <v>941</v>
      </c>
      <c r="BJ827" s="136" t="s">
        <v>941</v>
      </c>
      <c r="BK827" s="136" t="s">
        <v>941</v>
      </c>
      <c r="BL827" s="136" t="s">
        <v>941</v>
      </c>
      <c r="BM827" s="136" t="s">
        <v>941</v>
      </c>
      <c r="BN827" s="136" t="s">
        <v>941</v>
      </c>
      <c r="BO827" s="136" t="s">
        <v>941</v>
      </c>
      <c r="BP827" s="136" t="s">
        <v>941</v>
      </c>
      <c r="BQ827" s="136" t="s">
        <v>941</v>
      </c>
      <c r="BR827" s="136" t="s">
        <v>941</v>
      </c>
      <c r="BS827" s="136" t="s">
        <v>941</v>
      </c>
      <c r="BT827" s="136" t="s">
        <v>941</v>
      </c>
      <c r="BU827" s="136" t="s">
        <v>941</v>
      </c>
      <c r="BV827" s="136" t="s">
        <v>941</v>
      </c>
      <c r="BW827" s="136" t="s">
        <v>941</v>
      </c>
      <c r="BX827" s="136" t="s">
        <v>941</v>
      </c>
      <c r="BY827" s="136" t="s">
        <v>941</v>
      </c>
      <c r="BZ827" s="136" t="s">
        <v>941</v>
      </c>
      <c r="CA827" s="136" t="s">
        <v>941</v>
      </c>
      <c r="CB827" s="136" t="s">
        <v>948</v>
      </c>
      <c r="CC827" s="136" t="s">
        <v>948</v>
      </c>
      <c r="CD827" s="136" t="s">
        <v>941</v>
      </c>
      <c r="CE827" s="136" t="s">
        <v>948</v>
      </c>
      <c r="CF827" s="136" t="s">
        <v>941</v>
      </c>
      <c r="CG827" s="136" t="s">
        <v>948</v>
      </c>
      <c r="CH827" s="136" t="s">
        <v>948</v>
      </c>
      <c r="CI827" s="136" t="s">
        <v>941</v>
      </c>
      <c r="CJ827" s="136" t="s">
        <v>941</v>
      </c>
      <c r="CK827" s="136" t="s">
        <v>941</v>
      </c>
      <c r="CL827" s="136" t="s">
        <v>941</v>
      </c>
      <c r="CM827" s="136" t="s">
        <v>941</v>
      </c>
      <c r="CN827" s="136" t="s">
        <v>948</v>
      </c>
      <c r="CO827" s="136" t="s">
        <v>540</v>
      </c>
      <c r="CP827" s="136" t="s">
        <v>948</v>
      </c>
      <c r="CQ827" s="136" t="s">
        <v>941</v>
      </c>
      <c r="CR827" s="136" t="s">
        <v>941</v>
      </c>
      <c r="CS827" s="136" t="s">
        <v>941</v>
      </c>
      <c r="CT827" s="136" t="s">
        <v>941</v>
      </c>
      <c r="CU827" s="136" t="s">
        <v>941</v>
      </c>
      <c r="CV827" s="136" t="s">
        <v>941</v>
      </c>
      <c r="CW827" s="136" t="s">
        <v>941</v>
      </c>
      <c r="CX827" s="136" t="s">
        <v>941</v>
      </c>
      <c r="CY827" s="136" t="s">
        <v>941</v>
      </c>
      <c r="CZ827" s="136" t="s">
        <v>941</v>
      </c>
      <c r="DA827" s="136" t="s">
        <v>941</v>
      </c>
      <c r="DB827" s="136" t="s">
        <v>941</v>
      </c>
      <c r="DC827" s="136" t="s">
        <v>941</v>
      </c>
      <c r="DD827" s="136" t="s">
        <v>941</v>
      </c>
      <c r="DE827" s="136" t="s">
        <v>941</v>
      </c>
      <c r="DF827" s="136" t="s">
        <v>941</v>
      </c>
      <c r="DG827" s="136" t="s">
        <v>941</v>
      </c>
      <c r="DH827" s="136" t="s">
        <v>941</v>
      </c>
      <c r="DI827" s="136" t="s">
        <v>941</v>
      </c>
      <c r="DJ827" s="136" t="s">
        <v>1692</v>
      </c>
      <c r="DK827" s="137">
        <v>43145.363379629627</v>
      </c>
      <c r="DL827" s="136" t="s">
        <v>1692</v>
      </c>
      <c r="DM827" s="137">
        <v>43179.703472222223</v>
      </c>
      <c r="DN827" s="133">
        <v>42412.581400462965</v>
      </c>
      <c r="DO827" s="132" t="s">
        <v>1111</v>
      </c>
      <c r="DP827" s="133">
        <v>42412.581400462965</v>
      </c>
    </row>
    <row r="828" spans="1:120" ht="101.5" x14ac:dyDescent="0.35">
      <c r="A828" s="135">
        <v>832</v>
      </c>
      <c r="B828" s="136" t="s">
        <v>13815</v>
      </c>
      <c r="C828" s="135">
        <v>245</v>
      </c>
      <c r="D828" s="135" t="b">
        <v>1</v>
      </c>
      <c r="E828" s="136" t="s">
        <v>1196</v>
      </c>
      <c r="F828" s="136" t="s">
        <v>1869</v>
      </c>
      <c r="G828" s="136" t="s">
        <v>9195</v>
      </c>
      <c r="H828" s="136" t="s">
        <v>3780</v>
      </c>
      <c r="I828" s="136" t="s">
        <v>941</v>
      </c>
      <c r="J828" s="136" t="s">
        <v>1870</v>
      </c>
      <c r="K828" s="136" t="s">
        <v>941</v>
      </c>
      <c r="L828" s="136" t="s">
        <v>1871</v>
      </c>
      <c r="M828" s="136" t="s">
        <v>3782</v>
      </c>
      <c r="N828" s="136" t="s">
        <v>1872</v>
      </c>
      <c r="O828" s="136" t="s">
        <v>18901</v>
      </c>
      <c r="P828" s="136" t="s">
        <v>18902</v>
      </c>
      <c r="Q828" s="136" t="s">
        <v>18903</v>
      </c>
      <c r="R828" s="136" t="s">
        <v>948</v>
      </c>
      <c r="S828" s="136" t="s">
        <v>18904</v>
      </c>
      <c r="T828" s="136" t="s">
        <v>18905</v>
      </c>
      <c r="U828" s="136" t="s">
        <v>18906</v>
      </c>
      <c r="V828" s="136" t="s">
        <v>9203</v>
      </c>
      <c r="W828" s="136" t="s">
        <v>9204</v>
      </c>
      <c r="X828" s="136" t="s">
        <v>9205</v>
      </c>
      <c r="Y828" s="136" t="s">
        <v>18907</v>
      </c>
      <c r="Z828" s="136" t="s">
        <v>18908</v>
      </c>
      <c r="AA828" s="136" t="s">
        <v>18909</v>
      </c>
      <c r="AB828" s="136" t="s">
        <v>18910</v>
      </c>
      <c r="AC828" s="136" t="s">
        <v>18911</v>
      </c>
      <c r="AD828" s="136" t="s">
        <v>18912</v>
      </c>
      <c r="AE828" s="136" t="s">
        <v>18913</v>
      </c>
      <c r="AF828" s="136" t="s">
        <v>18914</v>
      </c>
      <c r="AG828" s="136" t="s">
        <v>1873</v>
      </c>
      <c r="AH828" s="136" t="s">
        <v>18915</v>
      </c>
      <c r="AI828" s="136" t="s">
        <v>18916</v>
      </c>
      <c r="AJ828" s="136" t="s">
        <v>18917</v>
      </c>
      <c r="AK828" s="136" t="s">
        <v>948</v>
      </c>
      <c r="AL828" s="136" t="s">
        <v>4779</v>
      </c>
      <c r="AM828" s="136" t="s">
        <v>18918</v>
      </c>
      <c r="AN828" s="136" t="s">
        <v>941</v>
      </c>
      <c r="AO828" s="136" t="s">
        <v>941</v>
      </c>
      <c r="AP828" s="136" t="s">
        <v>941</v>
      </c>
      <c r="AQ828" s="136" t="s">
        <v>941</v>
      </c>
      <c r="AR828" s="136" t="s">
        <v>941</v>
      </c>
      <c r="AS828" s="136" t="s">
        <v>941</v>
      </c>
      <c r="AT828" s="136" t="s">
        <v>941</v>
      </c>
      <c r="AU828" s="136" t="s">
        <v>941</v>
      </c>
      <c r="AV828" s="136" t="s">
        <v>941</v>
      </c>
      <c r="AW828" s="136" t="s">
        <v>941</v>
      </c>
      <c r="AX828" s="136" t="s">
        <v>941</v>
      </c>
      <c r="AY828" s="136" t="s">
        <v>941</v>
      </c>
      <c r="AZ828" s="136" t="s">
        <v>941</v>
      </c>
      <c r="BA828" s="136" t="s">
        <v>941</v>
      </c>
      <c r="BB828" s="136" t="s">
        <v>941</v>
      </c>
      <c r="BC828" s="136" t="s">
        <v>941</v>
      </c>
      <c r="BD828" s="136" t="s">
        <v>941</v>
      </c>
      <c r="BE828" s="136" t="s">
        <v>941</v>
      </c>
      <c r="BF828" s="136" t="s">
        <v>941</v>
      </c>
      <c r="BG828" s="136" t="s">
        <v>941</v>
      </c>
      <c r="BH828" s="136" t="s">
        <v>941</v>
      </c>
      <c r="BI828" s="136" t="s">
        <v>941</v>
      </c>
      <c r="BJ828" s="136" t="s">
        <v>941</v>
      </c>
      <c r="BK828" s="136" t="s">
        <v>2041</v>
      </c>
      <c r="BL828" s="136" t="s">
        <v>941</v>
      </c>
      <c r="BM828" s="136" t="s">
        <v>941</v>
      </c>
      <c r="BN828" s="136" t="s">
        <v>941</v>
      </c>
      <c r="BO828" s="136" t="s">
        <v>941</v>
      </c>
      <c r="BP828" s="136" t="s">
        <v>941</v>
      </c>
      <c r="BQ828" s="136" t="s">
        <v>18919</v>
      </c>
      <c r="BR828" s="136" t="s">
        <v>941</v>
      </c>
      <c r="BS828" s="136" t="s">
        <v>941</v>
      </c>
      <c r="BT828" s="136" t="s">
        <v>941</v>
      </c>
      <c r="BU828" s="136" t="s">
        <v>941</v>
      </c>
      <c r="BV828" s="136" t="s">
        <v>941</v>
      </c>
      <c r="BW828" s="136" t="s">
        <v>941</v>
      </c>
      <c r="BX828" s="136" t="s">
        <v>941</v>
      </c>
      <c r="BY828" s="136" t="s">
        <v>941</v>
      </c>
      <c r="BZ828" s="136" t="s">
        <v>941</v>
      </c>
      <c r="CA828" s="136" t="s">
        <v>941</v>
      </c>
      <c r="CB828" s="136" t="s">
        <v>18920</v>
      </c>
      <c r="CC828" s="136" t="s">
        <v>948</v>
      </c>
      <c r="CD828" s="136" t="s">
        <v>941</v>
      </c>
      <c r="CE828" s="136" t="s">
        <v>948</v>
      </c>
      <c r="CF828" s="136" t="s">
        <v>941</v>
      </c>
      <c r="CG828" s="136" t="s">
        <v>948</v>
      </c>
      <c r="CH828" s="136" t="s">
        <v>2245</v>
      </c>
      <c r="CI828" s="136" t="s">
        <v>18921</v>
      </c>
      <c r="CJ828" s="136" t="s">
        <v>941</v>
      </c>
      <c r="CK828" s="136" t="s">
        <v>941</v>
      </c>
      <c r="CL828" s="136" t="s">
        <v>941</v>
      </c>
      <c r="CM828" s="136" t="s">
        <v>18921</v>
      </c>
      <c r="CN828" s="136" t="s">
        <v>18921</v>
      </c>
      <c r="CO828" s="136" t="s">
        <v>18922</v>
      </c>
      <c r="CP828" s="136" t="s">
        <v>948</v>
      </c>
      <c r="CQ828" s="136" t="s">
        <v>941</v>
      </c>
      <c r="CR828" s="136" t="s">
        <v>941</v>
      </c>
      <c r="CS828" s="136" t="s">
        <v>941</v>
      </c>
      <c r="CT828" s="136" t="s">
        <v>941</v>
      </c>
      <c r="CU828" s="136" t="s">
        <v>941</v>
      </c>
      <c r="CV828" s="136" t="s">
        <v>941</v>
      </c>
      <c r="CW828" s="136" t="s">
        <v>941</v>
      </c>
      <c r="CX828" s="136" t="s">
        <v>941</v>
      </c>
      <c r="CY828" s="136" t="s">
        <v>941</v>
      </c>
      <c r="CZ828" s="136" t="s">
        <v>941</v>
      </c>
      <c r="DA828" s="136" t="s">
        <v>941</v>
      </c>
      <c r="DB828" s="136" t="s">
        <v>941</v>
      </c>
      <c r="DC828" s="136" t="s">
        <v>941</v>
      </c>
      <c r="DD828" s="136" t="s">
        <v>941</v>
      </c>
      <c r="DE828" s="136" t="s">
        <v>941</v>
      </c>
      <c r="DF828" s="136" t="s">
        <v>941</v>
      </c>
      <c r="DG828" s="136" t="s">
        <v>941</v>
      </c>
      <c r="DH828" s="136" t="s">
        <v>941</v>
      </c>
      <c r="DI828" s="136" t="s">
        <v>941</v>
      </c>
      <c r="DJ828" s="136" t="s">
        <v>1353</v>
      </c>
      <c r="DK828" s="137">
        <v>43145.41302083333</v>
      </c>
      <c r="DL828" s="136" t="s">
        <v>1353</v>
      </c>
      <c r="DM828" s="137">
        <v>43145.41302083333</v>
      </c>
      <c r="DN828" s="133">
        <v>42412.581412037034</v>
      </c>
      <c r="DO828" s="132" t="s">
        <v>1111</v>
      </c>
      <c r="DP828" s="133">
        <v>42412.581412037034</v>
      </c>
    </row>
    <row r="829" spans="1:120" ht="58" x14ac:dyDescent="0.35">
      <c r="A829" s="135">
        <v>833</v>
      </c>
      <c r="B829" s="136" t="s">
        <v>13815</v>
      </c>
      <c r="C829" s="135">
        <v>504</v>
      </c>
      <c r="D829" s="135" t="b">
        <v>1</v>
      </c>
      <c r="E829" s="136" t="s">
        <v>941</v>
      </c>
      <c r="F829" s="136" t="s">
        <v>1152</v>
      </c>
      <c r="G829" s="136" t="s">
        <v>943</v>
      </c>
      <c r="H829" s="136" t="s">
        <v>18923</v>
      </c>
      <c r="I829" s="136" t="s">
        <v>15225</v>
      </c>
      <c r="J829" s="136" t="s">
        <v>1154</v>
      </c>
      <c r="K829" s="136" t="s">
        <v>941</v>
      </c>
      <c r="L829" s="136" t="s">
        <v>1153</v>
      </c>
      <c r="M829" s="136" t="s">
        <v>1153</v>
      </c>
      <c r="N829" s="136" t="s">
        <v>1155</v>
      </c>
      <c r="O829" s="136" t="s">
        <v>18924</v>
      </c>
      <c r="P829" s="136" t="s">
        <v>18925</v>
      </c>
      <c r="Q829" s="136" t="s">
        <v>948</v>
      </c>
      <c r="R829" s="136" t="s">
        <v>18926</v>
      </c>
      <c r="S829" s="136" t="s">
        <v>18927</v>
      </c>
      <c r="T829" s="136" t="s">
        <v>18928</v>
      </c>
      <c r="U829" s="136" t="s">
        <v>18929</v>
      </c>
      <c r="V829" s="136" t="s">
        <v>948</v>
      </c>
      <c r="W829" s="136" t="s">
        <v>948</v>
      </c>
      <c r="X829" s="136" t="s">
        <v>948</v>
      </c>
      <c r="Y829" s="136" t="s">
        <v>18930</v>
      </c>
      <c r="Z829" s="136" t="s">
        <v>18931</v>
      </c>
      <c r="AA829" s="136" t="s">
        <v>948</v>
      </c>
      <c r="AB829" s="136" t="s">
        <v>18932</v>
      </c>
      <c r="AC829" s="136" t="s">
        <v>948</v>
      </c>
      <c r="AD829" s="136" t="s">
        <v>18932</v>
      </c>
      <c r="AE829" s="136" t="s">
        <v>18933</v>
      </c>
      <c r="AF829" s="136" t="s">
        <v>18934</v>
      </c>
      <c r="AG829" s="136" t="s">
        <v>1156</v>
      </c>
      <c r="AH829" s="136" t="s">
        <v>18935</v>
      </c>
      <c r="AI829" s="136" t="s">
        <v>1797</v>
      </c>
      <c r="AJ829" s="136" t="s">
        <v>2099</v>
      </c>
      <c r="AK829" s="136" t="s">
        <v>1877</v>
      </c>
      <c r="AL829" s="136" t="s">
        <v>941</v>
      </c>
      <c r="AM829" s="136" t="s">
        <v>18936</v>
      </c>
      <c r="AN829" s="136" t="s">
        <v>941</v>
      </c>
      <c r="AO829" s="136" t="s">
        <v>941</v>
      </c>
      <c r="AP829" s="136" t="s">
        <v>941</v>
      </c>
      <c r="AQ829" s="136" t="s">
        <v>941</v>
      </c>
      <c r="AR829" s="136" t="s">
        <v>941</v>
      </c>
      <c r="AS829" s="136" t="s">
        <v>941</v>
      </c>
      <c r="AT829" s="136" t="s">
        <v>941</v>
      </c>
      <c r="AU829" s="136" t="s">
        <v>941</v>
      </c>
      <c r="AV829" s="136" t="s">
        <v>941</v>
      </c>
      <c r="AW829" s="136" t="s">
        <v>941</v>
      </c>
      <c r="AX829" s="136" t="s">
        <v>941</v>
      </c>
      <c r="AY829" s="136" t="s">
        <v>941</v>
      </c>
      <c r="AZ829" s="136" t="s">
        <v>941</v>
      </c>
      <c r="BA829" s="136" t="s">
        <v>941</v>
      </c>
      <c r="BB829" s="136" t="s">
        <v>941</v>
      </c>
      <c r="BC829" s="136" t="s">
        <v>941</v>
      </c>
      <c r="BD829" s="136" t="s">
        <v>941</v>
      </c>
      <c r="BE829" s="136" t="s">
        <v>941</v>
      </c>
      <c r="BF829" s="136" t="s">
        <v>941</v>
      </c>
      <c r="BG829" s="136" t="s">
        <v>941</v>
      </c>
      <c r="BH829" s="136" t="s">
        <v>941</v>
      </c>
      <c r="BI829" s="136" t="s">
        <v>941</v>
      </c>
      <c r="BJ829" s="136" t="s">
        <v>941</v>
      </c>
      <c r="BK829" s="136" t="s">
        <v>941</v>
      </c>
      <c r="BL829" s="136" t="s">
        <v>941</v>
      </c>
      <c r="BM829" s="136" t="s">
        <v>941</v>
      </c>
      <c r="BN829" s="136" t="s">
        <v>941</v>
      </c>
      <c r="BO829" s="136" t="s">
        <v>941</v>
      </c>
      <c r="BP829" s="136" t="s">
        <v>941</v>
      </c>
      <c r="BQ829" s="136" t="s">
        <v>941</v>
      </c>
      <c r="BR829" s="136" t="s">
        <v>941</v>
      </c>
      <c r="BS829" s="136" t="s">
        <v>941</v>
      </c>
      <c r="BT829" s="136" t="s">
        <v>941</v>
      </c>
      <c r="BU829" s="136" t="s">
        <v>941</v>
      </c>
      <c r="BV829" s="136" t="s">
        <v>941</v>
      </c>
      <c r="BW829" s="136" t="s">
        <v>941</v>
      </c>
      <c r="BX829" s="136" t="s">
        <v>941</v>
      </c>
      <c r="BY829" s="136" t="s">
        <v>941</v>
      </c>
      <c r="BZ829" s="136" t="s">
        <v>941</v>
      </c>
      <c r="CA829" s="136" t="s">
        <v>941</v>
      </c>
      <c r="CB829" s="136" t="s">
        <v>948</v>
      </c>
      <c r="CC829" s="136" t="s">
        <v>948</v>
      </c>
      <c r="CD829" s="136" t="s">
        <v>941</v>
      </c>
      <c r="CE829" s="136" t="s">
        <v>948</v>
      </c>
      <c r="CF829" s="136" t="s">
        <v>941</v>
      </c>
      <c r="CG829" s="136" t="s">
        <v>948</v>
      </c>
      <c r="CH829" s="136" t="s">
        <v>948</v>
      </c>
      <c r="CI829" s="136" t="s">
        <v>941</v>
      </c>
      <c r="CJ829" s="136" t="s">
        <v>941</v>
      </c>
      <c r="CK829" s="136" t="s">
        <v>941</v>
      </c>
      <c r="CL829" s="136" t="s">
        <v>941</v>
      </c>
      <c r="CM829" s="136" t="s">
        <v>941</v>
      </c>
      <c r="CN829" s="136" t="s">
        <v>948</v>
      </c>
      <c r="CO829" s="136" t="s">
        <v>540</v>
      </c>
      <c r="CP829" s="136" t="s">
        <v>948</v>
      </c>
      <c r="CQ829" s="136" t="s">
        <v>941</v>
      </c>
      <c r="CR829" s="136" t="s">
        <v>941</v>
      </c>
      <c r="CS829" s="136" t="s">
        <v>941</v>
      </c>
      <c r="CT829" s="136" t="s">
        <v>941</v>
      </c>
      <c r="CU829" s="136" t="s">
        <v>941</v>
      </c>
      <c r="CV829" s="136" t="s">
        <v>941</v>
      </c>
      <c r="CW829" s="136" t="s">
        <v>941</v>
      </c>
      <c r="CX829" s="136" t="s">
        <v>941</v>
      </c>
      <c r="CY829" s="136" t="s">
        <v>941</v>
      </c>
      <c r="CZ829" s="136" t="s">
        <v>941</v>
      </c>
      <c r="DA829" s="136" t="s">
        <v>941</v>
      </c>
      <c r="DB829" s="136" t="s">
        <v>941</v>
      </c>
      <c r="DC829" s="136" t="s">
        <v>941</v>
      </c>
      <c r="DD829" s="136" t="s">
        <v>941</v>
      </c>
      <c r="DE829" s="136" t="s">
        <v>941</v>
      </c>
      <c r="DF829" s="136" t="s">
        <v>941</v>
      </c>
      <c r="DG829" s="136" t="s">
        <v>941</v>
      </c>
      <c r="DH829" s="136" t="s">
        <v>941</v>
      </c>
      <c r="DI829" s="136" t="s">
        <v>941</v>
      </c>
      <c r="DJ829" s="136" t="s">
        <v>1353</v>
      </c>
      <c r="DK829" s="137">
        <v>43145.419340277775</v>
      </c>
      <c r="DL829" s="136" t="s">
        <v>1692</v>
      </c>
      <c r="DM829" s="137">
        <v>43214.377708333333</v>
      </c>
      <c r="DN829" s="133">
        <v>42412.581423611111</v>
      </c>
      <c r="DO829" s="132" t="s">
        <v>1111</v>
      </c>
      <c r="DP829" s="133">
        <v>42412.581423611111</v>
      </c>
    </row>
    <row r="830" spans="1:120" ht="58" x14ac:dyDescent="0.35">
      <c r="A830" s="135">
        <v>834</v>
      </c>
      <c r="B830" s="136" t="s">
        <v>13815</v>
      </c>
      <c r="C830" s="135">
        <v>480</v>
      </c>
      <c r="D830" s="135" t="b">
        <v>1</v>
      </c>
      <c r="E830" s="136" t="s">
        <v>941</v>
      </c>
      <c r="F830" s="136" t="s">
        <v>980</v>
      </c>
      <c r="G830" s="136" t="s">
        <v>981</v>
      </c>
      <c r="H830" s="136" t="s">
        <v>18937</v>
      </c>
      <c r="I830" s="136" t="s">
        <v>15225</v>
      </c>
      <c r="J830" s="136" t="s">
        <v>980</v>
      </c>
      <c r="K830" s="136" t="s">
        <v>941</v>
      </c>
      <c r="L830" s="136" t="s">
        <v>982</v>
      </c>
      <c r="M830" s="136" t="s">
        <v>983</v>
      </c>
      <c r="N830" s="136" t="s">
        <v>984</v>
      </c>
      <c r="O830" s="136" t="s">
        <v>18938</v>
      </c>
      <c r="P830" s="136" t="s">
        <v>18939</v>
      </c>
      <c r="Q830" s="136" t="s">
        <v>18940</v>
      </c>
      <c r="R830" s="136" t="s">
        <v>948</v>
      </c>
      <c r="S830" s="136" t="s">
        <v>18941</v>
      </c>
      <c r="T830" s="136" t="s">
        <v>18942</v>
      </c>
      <c r="U830" s="136" t="s">
        <v>18943</v>
      </c>
      <c r="V830" s="136" t="s">
        <v>948</v>
      </c>
      <c r="W830" s="136" t="s">
        <v>948</v>
      </c>
      <c r="X830" s="136" t="s">
        <v>948</v>
      </c>
      <c r="Y830" s="136" t="s">
        <v>18944</v>
      </c>
      <c r="Z830" s="136" t="s">
        <v>18945</v>
      </c>
      <c r="AA830" s="136" t="s">
        <v>18946</v>
      </c>
      <c r="AB830" s="136" t="s">
        <v>18947</v>
      </c>
      <c r="AC830" s="136" t="s">
        <v>948</v>
      </c>
      <c r="AD830" s="136" t="s">
        <v>18947</v>
      </c>
      <c r="AE830" s="136" t="s">
        <v>18948</v>
      </c>
      <c r="AF830" s="136" t="s">
        <v>18949</v>
      </c>
      <c r="AG830" s="136" t="s">
        <v>987</v>
      </c>
      <c r="AH830" s="136" t="s">
        <v>18950</v>
      </c>
      <c r="AI830" s="136" t="s">
        <v>2547</v>
      </c>
      <c r="AJ830" s="136" t="s">
        <v>2246</v>
      </c>
      <c r="AK830" s="136" t="s">
        <v>948</v>
      </c>
      <c r="AL830" s="136" t="s">
        <v>941</v>
      </c>
      <c r="AM830" s="136" t="s">
        <v>18951</v>
      </c>
      <c r="AN830" s="136" t="s">
        <v>941</v>
      </c>
      <c r="AO830" s="136" t="s">
        <v>941</v>
      </c>
      <c r="AP830" s="136" t="s">
        <v>941</v>
      </c>
      <c r="AQ830" s="136" t="s">
        <v>941</v>
      </c>
      <c r="AR830" s="136" t="s">
        <v>941</v>
      </c>
      <c r="AS830" s="136" t="s">
        <v>941</v>
      </c>
      <c r="AT830" s="136" t="s">
        <v>941</v>
      </c>
      <c r="AU830" s="136" t="s">
        <v>941</v>
      </c>
      <c r="AV830" s="136" t="s">
        <v>941</v>
      </c>
      <c r="AW830" s="136" t="s">
        <v>941</v>
      </c>
      <c r="AX830" s="136" t="s">
        <v>941</v>
      </c>
      <c r="AY830" s="136" t="s">
        <v>941</v>
      </c>
      <c r="AZ830" s="136" t="s">
        <v>941</v>
      </c>
      <c r="BA830" s="136" t="s">
        <v>941</v>
      </c>
      <c r="BB830" s="136" t="s">
        <v>941</v>
      </c>
      <c r="BC830" s="136" t="s">
        <v>941</v>
      </c>
      <c r="BD830" s="136" t="s">
        <v>941</v>
      </c>
      <c r="BE830" s="136" t="s">
        <v>941</v>
      </c>
      <c r="BF830" s="136" t="s">
        <v>941</v>
      </c>
      <c r="BG830" s="136" t="s">
        <v>941</v>
      </c>
      <c r="BH830" s="136" t="s">
        <v>941</v>
      </c>
      <c r="BI830" s="136" t="s">
        <v>941</v>
      </c>
      <c r="BJ830" s="136" t="s">
        <v>941</v>
      </c>
      <c r="BK830" s="136" t="s">
        <v>941</v>
      </c>
      <c r="BL830" s="136" t="s">
        <v>941</v>
      </c>
      <c r="BM830" s="136" t="s">
        <v>941</v>
      </c>
      <c r="BN830" s="136" t="s">
        <v>941</v>
      </c>
      <c r="BO830" s="136" t="s">
        <v>941</v>
      </c>
      <c r="BP830" s="136" t="s">
        <v>941</v>
      </c>
      <c r="BQ830" s="136" t="s">
        <v>941</v>
      </c>
      <c r="BR830" s="136" t="s">
        <v>941</v>
      </c>
      <c r="BS830" s="136" t="s">
        <v>941</v>
      </c>
      <c r="BT830" s="136" t="s">
        <v>941</v>
      </c>
      <c r="BU830" s="136" t="s">
        <v>941</v>
      </c>
      <c r="BV830" s="136" t="s">
        <v>941</v>
      </c>
      <c r="BW830" s="136" t="s">
        <v>941</v>
      </c>
      <c r="BX830" s="136" t="s">
        <v>941</v>
      </c>
      <c r="BY830" s="136" t="s">
        <v>941</v>
      </c>
      <c r="BZ830" s="136" t="s">
        <v>941</v>
      </c>
      <c r="CA830" s="136" t="s">
        <v>941</v>
      </c>
      <c r="CB830" s="136" t="s">
        <v>948</v>
      </c>
      <c r="CC830" s="136" t="s">
        <v>948</v>
      </c>
      <c r="CD830" s="136" t="s">
        <v>941</v>
      </c>
      <c r="CE830" s="136" t="s">
        <v>948</v>
      </c>
      <c r="CF830" s="136" t="s">
        <v>941</v>
      </c>
      <c r="CG830" s="136" t="s">
        <v>948</v>
      </c>
      <c r="CH830" s="136" t="s">
        <v>948</v>
      </c>
      <c r="CI830" s="136" t="s">
        <v>941</v>
      </c>
      <c r="CJ830" s="136" t="s">
        <v>941</v>
      </c>
      <c r="CK830" s="136" t="s">
        <v>941</v>
      </c>
      <c r="CL830" s="136" t="s">
        <v>941</v>
      </c>
      <c r="CM830" s="136" t="s">
        <v>941</v>
      </c>
      <c r="CN830" s="136" t="s">
        <v>948</v>
      </c>
      <c r="CO830" s="136" t="s">
        <v>540</v>
      </c>
      <c r="CP830" s="136" t="s">
        <v>948</v>
      </c>
      <c r="CQ830" s="136" t="s">
        <v>941</v>
      </c>
      <c r="CR830" s="136" t="s">
        <v>941</v>
      </c>
      <c r="CS830" s="136" t="s">
        <v>941</v>
      </c>
      <c r="CT830" s="136" t="s">
        <v>941</v>
      </c>
      <c r="CU830" s="136" t="s">
        <v>941</v>
      </c>
      <c r="CV830" s="136" t="s">
        <v>941</v>
      </c>
      <c r="CW830" s="136" t="s">
        <v>941</v>
      </c>
      <c r="CX830" s="136" t="s">
        <v>941</v>
      </c>
      <c r="CY830" s="136" t="s">
        <v>941</v>
      </c>
      <c r="CZ830" s="136" t="s">
        <v>941</v>
      </c>
      <c r="DA830" s="136" t="s">
        <v>941</v>
      </c>
      <c r="DB830" s="136" t="s">
        <v>941</v>
      </c>
      <c r="DC830" s="136" t="s">
        <v>941</v>
      </c>
      <c r="DD830" s="136" t="s">
        <v>941</v>
      </c>
      <c r="DE830" s="136" t="s">
        <v>941</v>
      </c>
      <c r="DF830" s="136" t="s">
        <v>941</v>
      </c>
      <c r="DG830" s="136" t="s">
        <v>941</v>
      </c>
      <c r="DH830" s="136" t="s">
        <v>941</v>
      </c>
      <c r="DI830" s="136" t="s">
        <v>941</v>
      </c>
      <c r="DJ830" s="136" t="s">
        <v>1692</v>
      </c>
      <c r="DK830" s="137">
        <v>43145.42864583333</v>
      </c>
      <c r="DL830" s="136" t="s">
        <v>1692</v>
      </c>
      <c r="DM830" s="137">
        <v>43145.42864583333</v>
      </c>
      <c r="DN830" s="133">
        <v>42412.581446759257</v>
      </c>
      <c r="DO830" s="132" t="s">
        <v>1111</v>
      </c>
      <c r="DP830" s="133">
        <v>42412.581446759257</v>
      </c>
    </row>
    <row r="831" spans="1:120" ht="43.5" x14ac:dyDescent="0.35">
      <c r="A831" s="135">
        <v>835</v>
      </c>
      <c r="B831" s="136" t="s">
        <v>13815</v>
      </c>
      <c r="C831" s="135">
        <v>134</v>
      </c>
      <c r="D831" s="135" t="b">
        <v>1</v>
      </c>
      <c r="E831" s="136" t="s">
        <v>941</v>
      </c>
      <c r="F831" s="136" t="s">
        <v>18952</v>
      </c>
      <c r="G831" s="136" t="s">
        <v>981</v>
      </c>
      <c r="H831" s="136" t="s">
        <v>3010</v>
      </c>
      <c r="I831" s="136" t="s">
        <v>7872</v>
      </c>
      <c r="J831" s="136" t="s">
        <v>18952</v>
      </c>
      <c r="K831" s="136" t="s">
        <v>941</v>
      </c>
      <c r="L831" s="136" t="s">
        <v>3010</v>
      </c>
      <c r="M831" s="136" t="s">
        <v>941</v>
      </c>
      <c r="N831" s="136" t="s">
        <v>18953</v>
      </c>
      <c r="O831" s="136" t="s">
        <v>18954</v>
      </c>
      <c r="P831" s="136" t="s">
        <v>18955</v>
      </c>
      <c r="Q831" s="136" t="s">
        <v>18956</v>
      </c>
      <c r="R831" s="136" t="s">
        <v>18957</v>
      </c>
      <c r="S831" s="136" t="s">
        <v>18958</v>
      </c>
      <c r="T831" s="136" t="s">
        <v>18959</v>
      </c>
      <c r="U831" s="136" t="s">
        <v>18960</v>
      </c>
      <c r="V831" s="136" t="s">
        <v>18961</v>
      </c>
      <c r="W831" s="136" t="s">
        <v>18962</v>
      </c>
      <c r="X831" s="136" t="s">
        <v>18963</v>
      </c>
      <c r="Y831" s="136" t="s">
        <v>18964</v>
      </c>
      <c r="Z831" s="136" t="s">
        <v>18965</v>
      </c>
      <c r="AA831" s="136" t="s">
        <v>18966</v>
      </c>
      <c r="AB831" s="136" t="s">
        <v>18967</v>
      </c>
      <c r="AC831" s="136" t="s">
        <v>948</v>
      </c>
      <c r="AD831" s="136" t="s">
        <v>18967</v>
      </c>
      <c r="AE831" s="136" t="s">
        <v>18968</v>
      </c>
      <c r="AF831" s="136" t="s">
        <v>18969</v>
      </c>
      <c r="AG831" s="136" t="s">
        <v>2655</v>
      </c>
      <c r="AH831" s="136" t="s">
        <v>18970</v>
      </c>
      <c r="AI831" s="136" t="s">
        <v>18971</v>
      </c>
      <c r="AJ831" s="136" t="s">
        <v>1394</v>
      </c>
      <c r="AK831" s="136" t="s">
        <v>948</v>
      </c>
      <c r="AL831" s="136" t="s">
        <v>941</v>
      </c>
      <c r="AM831" s="136" t="s">
        <v>18972</v>
      </c>
      <c r="AN831" s="136" t="s">
        <v>941</v>
      </c>
      <c r="AO831" s="136" t="s">
        <v>941</v>
      </c>
      <c r="AP831" s="136" t="s">
        <v>941</v>
      </c>
      <c r="AQ831" s="136" t="s">
        <v>941</v>
      </c>
      <c r="AR831" s="136" t="s">
        <v>941</v>
      </c>
      <c r="AS831" s="136" t="s">
        <v>941</v>
      </c>
      <c r="AT831" s="136" t="s">
        <v>941</v>
      </c>
      <c r="AU831" s="136" t="s">
        <v>941</v>
      </c>
      <c r="AV831" s="136" t="s">
        <v>941</v>
      </c>
      <c r="AW831" s="136" t="s">
        <v>941</v>
      </c>
      <c r="AX831" s="136" t="s">
        <v>941</v>
      </c>
      <c r="AY831" s="136" t="s">
        <v>941</v>
      </c>
      <c r="AZ831" s="136" t="s">
        <v>941</v>
      </c>
      <c r="BA831" s="136" t="s">
        <v>941</v>
      </c>
      <c r="BB831" s="136" t="s">
        <v>941</v>
      </c>
      <c r="BC831" s="136" t="s">
        <v>941</v>
      </c>
      <c r="BD831" s="136" t="s">
        <v>941</v>
      </c>
      <c r="BE831" s="136" t="s">
        <v>941</v>
      </c>
      <c r="BF831" s="136" t="s">
        <v>941</v>
      </c>
      <c r="BG831" s="136" t="s">
        <v>941</v>
      </c>
      <c r="BH831" s="136" t="s">
        <v>941</v>
      </c>
      <c r="BI831" s="136" t="s">
        <v>941</v>
      </c>
      <c r="BJ831" s="136" t="s">
        <v>941</v>
      </c>
      <c r="BK831" s="136" t="s">
        <v>941</v>
      </c>
      <c r="BL831" s="136" t="s">
        <v>941</v>
      </c>
      <c r="BM831" s="136" t="s">
        <v>941</v>
      </c>
      <c r="BN831" s="136" t="s">
        <v>941</v>
      </c>
      <c r="BO831" s="136" t="s">
        <v>941</v>
      </c>
      <c r="BP831" s="136" t="s">
        <v>941</v>
      </c>
      <c r="BQ831" s="136" t="s">
        <v>941</v>
      </c>
      <c r="BR831" s="136" t="s">
        <v>941</v>
      </c>
      <c r="BS831" s="136" t="s">
        <v>941</v>
      </c>
      <c r="BT831" s="136" t="s">
        <v>941</v>
      </c>
      <c r="BU831" s="136" t="s">
        <v>941</v>
      </c>
      <c r="BV831" s="136" t="s">
        <v>941</v>
      </c>
      <c r="BW831" s="136" t="s">
        <v>941</v>
      </c>
      <c r="BX831" s="136" t="s">
        <v>941</v>
      </c>
      <c r="BY831" s="136" t="s">
        <v>941</v>
      </c>
      <c r="BZ831" s="136" t="s">
        <v>941</v>
      </c>
      <c r="CA831" s="136" t="s">
        <v>941</v>
      </c>
      <c r="CB831" s="136" t="s">
        <v>948</v>
      </c>
      <c r="CC831" s="136" t="s">
        <v>948</v>
      </c>
      <c r="CD831" s="136" t="s">
        <v>941</v>
      </c>
      <c r="CE831" s="136" t="s">
        <v>948</v>
      </c>
      <c r="CF831" s="136" t="s">
        <v>941</v>
      </c>
      <c r="CG831" s="136" t="s">
        <v>948</v>
      </c>
      <c r="CH831" s="136" t="s">
        <v>948</v>
      </c>
      <c r="CI831" s="136" t="s">
        <v>941</v>
      </c>
      <c r="CJ831" s="136" t="s">
        <v>941</v>
      </c>
      <c r="CK831" s="136" t="s">
        <v>941</v>
      </c>
      <c r="CL831" s="136" t="s">
        <v>941</v>
      </c>
      <c r="CM831" s="136" t="s">
        <v>941</v>
      </c>
      <c r="CN831" s="136" t="s">
        <v>948</v>
      </c>
      <c r="CO831" s="136" t="s">
        <v>540</v>
      </c>
      <c r="CP831" s="136" t="s">
        <v>948</v>
      </c>
      <c r="CQ831" s="136" t="s">
        <v>941</v>
      </c>
      <c r="CR831" s="136" t="s">
        <v>941</v>
      </c>
      <c r="CS831" s="136" t="s">
        <v>941</v>
      </c>
      <c r="CT831" s="136" t="s">
        <v>941</v>
      </c>
      <c r="CU831" s="136" t="s">
        <v>941</v>
      </c>
      <c r="CV831" s="136" t="s">
        <v>941</v>
      </c>
      <c r="CW831" s="136" t="s">
        <v>941</v>
      </c>
      <c r="CX831" s="136" t="s">
        <v>941</v>
      </c>
      <c r="CY831" s="136" t="s">
        <v>941</v>
      </c>
      <c r="CZ831" s="136" t="s">
        <v>941</v>
      </c>
      <c r="DA831" s="136" t="s">
        <v>941</v>
      </c>
      <c r="DB831" s="136" t="s">
        <v>941</v>
      </c>
      <c r="DC831" s="136" t="s">
        <v>941</v>
      </c>
      <c r="DD831" s="136" t="s">
        <v>941</v>
      </c>
      <c r="DE831" s="136" t="s">
        <v>941</v>
      </c>
      <c r="DF831" s="136" t="s">
        <v>941</v>
      </c>
      <c r="DG831" s="136" t="s">
        <v>941</v>
      </c>
      <c r="DH831" s="136" t="s">
        <v>941</v>
      </c>
      <c r="DI831" s="136" t="s">
        <v>941</v>
      </c>
      <c r="DJ831" s="136" t="s">
        <v>1692</v>
      </c>
      <c r="DK831" s="137">
        <v>43145.442847222221</v>
      </c>
      <c r="DL831" s="136" t="s">
        <v>1692</v>
      </c>
      <c r="DM831" s="137">
        <v>43145.442847222221</v>
      </c>
      <c r="DN831" s="133">
        <v>42412.581458333334</v>
      </c>
      <c r="DO831" s="132" t="s">
        <v>1111</v>
      </c>
      <c r="DP831" s="133">
        <v>42412.581458333334</v>
      </c>
    </row>
    <row r="832" spans="1:120" ht="72.5" x14ac:dyDescent="0.35">
      <c r="A832" s="135">
        <v>836</v>
      </c>
      <c r="B832" s="136" t="s">
        <v>13815</v>
      </c>
      <c r="C832" s="135">
        <v>429</v>
      </c>
      <c r="D832" s="135" t="b">
        <v>1</v>
      </c>
      <c r="E832" s="136" t="s">
        <v>941</v>
      </c>
      <c r="F832" s="136" t="s">
        <v>3600</v>
      </c>
      <c r="G832" s="136" t="s">
        <v>989</v>
      </c>
      <c r="H832" s="136" t="s">
        <v>11338</v>
      </c>
      <c r="I832" s="136" t="s">
        <v>15225</v>
      </c>
      <c r="J832" s="136" t="s">
        <v>3600</v>
      </c>
      <c r="K832" s="136" t="s">
        <v>941</v>
      </c>
      <c r="L832" s="136" t="s">
        <v>11338</v>
      </c>
      <c r="M832" s="136" t="s">
        <v>11339</v>
      </c>
      <c r="N832" s="136" t="s">
        <v>3601</v>
      </c>
      <c r="O832" s="136" t="s">
        <v>18973</v>
      </c>
      <c r="P832" s="136" t="s">
        <v>18974</v>
      </c>
      <c r="Q832" s="136" t="s">
        <v>3602</v>
      </c>
      <c r="R832" s="136" t="s">
        <v>948</v>
      </c>
      <c r="S832" s="136" t="s">
        <v>18975</v>
      </c>
      <c r="T832" s="136" t="s">
        <v>18976</v>
      </c>
      <c r="U832" s="136" t="s">
        <v>18977</v>
      </c>
      <c r="V832" s="136" t="s">
        <v>18978</v>
      </c>
      <c r="W832" s="136" t="s">
        <v>18979</v>
      </c>
      <c r="X832" s="136" t="s">
        <v>18980</v>
      </c>
      <c r="Y832" s="136" t="s">
        <v>18981</v>
      </c>
      <c r="Z832" s="136" t="s">
        <v>18982</v>
      </c>
      <c r="AA832" s="136" t="s">
        <v>948</v>
      </c>
      <c r="AB832" s="136" t="s">
        <v>18983</v>
      </c>
      <c r="AC832" s="136" t="s">
        <v>18984</v>
      </c>
      <c r="AD832" s="136" t="s">
        <v>18985</v>
      </c>
      <c r="AE832" s="136" t="s">
        <v>18986</v>
      </c>
      <c r="AF832" s="136" t="s">
        <v>18987</v>
      </c>
      <c r="AG832" s="136" t="s">
        <v>1344</v>
      </c>
      <c r="AH832" s="136" t="s">
        <v>18988</v>
      </c>
      <c r="AI832" s="136" t="s">
        <v>18989</v>
      </c>
      <c r="AJ832" s="136" t="s">
        <v>16043</v>
      </c>
      <c r="AK832" s="136" t="s">
        <v>948</v>
      </c>
      <c r="AL832" s="136" t="s">
        <v>941</v>
      </c>
      <c r="AM832" s="136" t="s">
        <v>18990</v>
      </c>
      <c r="AN832" s="136" t="s">
        <v>941</v>
      </c>
      <c r="AO832" s="136" t="s">
        <v>941</v>
      </c>
      <c r="AP832" s="136" t="s">
        <v>941</v>
      </c>
      <c r="AQ832" s="136" t="s">
        <v>941</v>
      </c>
      <c r="AR832" s="136" t="s">
        <v>941</v>
      </c>
      <c r="AS832" s="136" t="s">
        <v>941</v>
      </c>
      <c r="AT832" s="136" t="s">
        <v>941</v>
      </c>
      <c r="AU832" s="136" t="s">
        <v>941</v>
      </c>
      <c r="AV832" s="136" t="s">
        <v>941</v>
      </c>
      <c r="AW832" s="136" t="s">
        <v>941</v>
      </c>
      <c r="AX832" s="136" t="s">
        <v>941</v>
      </c>
      <c r="AY832" s="136" t="s">
        <v>941</v>
      </c>
      <c r="AZ832" s="136" t="s">
        <v>941</v>
      </c>
      <c r="BA832" s="136" t="s">
        <v>941</v>
      </c>
      <c r="BB832" s="136" t="s">
        <v>941</v>
      </c>
      <c r="BC832" s="136" t="s">
        <v>941</v>
      </c>
      <c r="BD832" s="136" t="s">
        <v>941</v>
      </c>
      <c r="BE832" s="136" t="s">
        <v>941</v>
      </c>
      <c r="BF832" s="136" t="s">
        <v>941</v>
      </c>
      <c r="BG832" s="136" t="s">
        <v>941</v>
      </c>
      <c r="BH832" s="136" t="s">
        <v>941</v>
      </c>
      <c r="BI832" s="136" t="s">
        <v>941</v>
      </c>
      <c r="BJ832" s="136" t="s">
        <v>941</v>
      </c>
      <c r="BK832" s="136" t="s">
        <v>2747</v>
      </c>
      <c r="BL832" s="136" t="s">
        <v>941</v>
      </c>
      <c r="BM832" s="136" t="s">
        <v>941</v>
      </c>
      <c r="BN832" s="136" t="s">
        <v>941</v>
      </c>
      <c r="BO832" s="136" t="s">
        <v>941</v>
      </c>
      <c r="BP832" s="136" t="s">
        <v>941</v>
      </c>
      <c r="BQ832" s="136" t="s">
        <v>941</v>
      </c>
      <c r="BR832" s="136" t="s">
        <v>941</v>
      </c>
      <c r="BS832" s="136" t="s">
        <v>941</v>
      </c>
      <c r="BT832" s="136" t="s">
        <v>941</v>
      </c>
      <c r="BU832" s="136" t="s">
        <v>941</v>
      </c>
      <c r="BV832" s="136" t="s">
        <v>941</v>
      </c>
      <c r="BW832" s="136" t="s">
        <v>941</v>
      </c>
      <c r="BX832" s="136" t="s">
        <v>941</v>
      </c>
      <c r="BY832" s="136" t="s">
        <v>941</v>
      </c>
      <c r="BZ832" s="136" t="s">
        <v>941</v>
      </c>
      <c r="CA832" s="136" t="s">
        <v>941</v>
      </c>
      <c r="CB832" s="136" t="s">
        <v>2747</v>
      </c>
      <c r="CC832" s="136" t="s">
        <v>948</v>
      </c>
      <c r="CD832" s="136" t="s">
        <v>941</v>
      </c>
      <c r="CE832" s="136" t="s">
        <v>948</v>
      </c>
      <c r="CF832" s="136" t="s">
        <v>941</v>
      </c>
      <c r="CG832" s="136" t="s">
        <v>948</v>
      </c>
      <c r="CH832" s="136" t="s">
        <v>1227</v>
      </c>
      <c r="CI832" s="136" t="s">
        <v>18991</v>
      </c>
      <c r="CJ832" s="136" t="s">
        <v>18992</v>
      </c>
      <c r="CK832" s="136" t="s">
        <v>941</v>
      </c>
      <c r="CL832" s="136" t="s">
        <v>941</v>
      </c>
      <c r="CM832" s="136" t="s">
        <v>18993</v>
      </c>
      <c r="CN832" s="136" t="s">
        <v>18991</v>
      </c>
      <c r="CO832" s="136" t="s">
        <v>18994</v>
      </c>
      <c r="CP832" s="136" t="s">
        <v>948</v>
      </c>
      <c r="CQ832" s="136" t="s">
        <v>941</v>
      </c>
      <c r="CR832" s="136" t="s">
        <v>941</v>
      </c>
      <c r="CS832" s="136" t="s">
        <v>941</v>
      </c>
      <c r="CT832" s="136" t="s">
        <v>941</v>
      </c>
      <c r="CU832" s="136" t="s">
        <v>941</v>
      </c>
      <c r="CV832" s="136" t="s">
        <v>941</v>
      </c>
      <c r="CW832" s="136" t="s">
        <v>941</v>
      </c>
      <c r="CX832" s="136" t="s">
        <v>941</v>
      </c>
      <c r="CY832" s="136" t="s">
        <v>941</v>
      </c>
      <c r="CZ832" s="136" t="s">
        <v>941</v>
      </c>
      <c r="DA832" s="136" t="s">
        <v>941</v>
      </c>
      <c r="DB832" s="136" t="s">
        <v>941</v>
      </c>
      <c r="DC832" s="136" t="s">
        <v>941</v>
      </c>
      <c r="DD832" s="136" t="s">
        <v>941</v>
      </c>
      <c r="DE832" s="136" t="s">
        <v>941</v>
      </c>
      <c r="DF832" s="136" t="s">
        <v>941</v>
      </c>
      <c r="DG832" s="136" t="s">
        <v>941</v>
      </c>
      <c r="DH832" s="136" t="s">
        <v>941</v>
      </c>
      <c r="DI832" s="136" t="s">
        <v>941</v>
      </c>
      <c r="DJ832" s="136" t="s">
        <v>1353</v>
      </c>
      <c r="DK832" s="137">
        <v>43145.443009259259</v>
      </c>
      <c r="DL832" s="136" t="s">
        <v>1353</v>
      </c>
      <c r="DM832" s="137">
        <v>43145.443009259259</v>
      </c>
      <c r="DN832" s="133">
        <v>42412.58152777778</v>
      </c>
      <c r="DO832" s="132" t="s">
        <v>1111</v>
      </c>
      <c r="DP832" s="133">
        <v>42412.58152777778</v>
      </c>
    </row>
    <row r="833" spans="1:120" ht="29" x14ac:dyDescent="0.35">
      <c r="A833" s="135">
        <v>837</v>
      </c>
      <c r="B833" s="136" t="s">
        <v>13815</v>
      </c>
      <c r="C833" s="135">
        <v>98</v>
      </c>
      <c r="D833" s="135" t="b">
        <v>1</v>
      </c>
      <c r="E833" s="136" t="s">
        <v>941</v>
      </c>
      <c r="F833" s="136" t="s">
        <v>18995</v>
      </c>
      <c r="G833" s="136" t="s">
        <v>989</v>
      </c>
      <c r="H833" s="136" t="s">
        <v>3102</v>
      </c>
      <c r="I833" s="136" t="s">
        <v>14768</v>
      </c>
      <c r="J833" s="136" t="s">
        <v>1718</v>
      </c>
      <c r="K833" s="136" t="s">
        <v>941</v>
      </c>
      <c r="L833" s="136" t="s">
        <v>941</v>
      </c>
      <c r="M833" s="136" t="s">
        <v>941</v>
      </c>
      <c r="N833" s="136" t="s">
        <v>941</v>
      </c>
      <c r="O833" s="136" t="s">
        <v>18996</v>
      </c>
      <c r="P833" s="136" t="s">
        <v>948</v>
      </c>
      <c r="Q833" s="136" t="s">
        <v>948</v>
      </c>
      <c r="R833" s="136" t="s">
        <v>948</v>
      </c>
      <c r="S833" s="136" t="s">
        <v>18996</v>
      </c>
      <c r="T833" s="136" t="s">
        <v>948</v>
      </c>
      <c r="U833" s="136" t="s">
        <v>18996</v>
      </c>
      <c r="V833" s="136" t="s">
        <v>948</v>
      </c>
      <c r="W833" s="136" t="s">
        <v>948</v>
      </c>
      <c r="X833" s="136" t="s">
        <v>948</v>
      </c>
      <c r="Y833" s="136" t="s">
        <v>18997</v>
      </c>
      <c r="Z833" s="136" t="s">
        <v>948</v>
      </c>
      <c r="AA833" s="136" t="s">
        <v>948</v>
      </c>
      <c r="AB833" s="136" t="s">
        <v>18997</v>
      </c>
      <c r="AC833" s="136" t="s">
        <v>948</v>
      </c>
      <c r="AD833" s="136" t="s">
        <v>18997</v>
      </c>
      <c r="AE833" s="136" t="s">
        <v>18998</v>
      </c>
      <c r="AF833" s="136" t="s">
        <v>18999</v>
      </c>
      <c r="AG833" s="136" t="s">
        <v>1261</v>
      </c>
      <c r="AH833" s="136" t="s">
        <v>19000</v>
      </c>
      <c r="AI833" s="136" t="s">
        <v>948</v>
      </c>
      <c r="AJ833" s="136" t="s">
        <v>4206</v>
      </c>
      <c r="AK833" s="136" t="s">
        <v>948</v>
      </c>
      <c r="AL833" s="136" t="s">
        <v>941</v>
      </c>
      <c r="AM833" s="136" t="s">
        <v>19001</v>
      </c>
      <c r="AN833" s="136" t="s">
        <v>18996</v>
      </c>
      <c r="AO833" s="136" t="s">
        <v>948</v>
      </c>
      <c r="AP833" s="136" t="s">
        <v>948</v>
      </c>
      <c r="AQ833" s="136" t="s">
        <v>948</v>
      </c>
      <c r="AR833" s="136" t="s">
        <v>18996</v>
      </c>
      <c r="AS833" s="136" t="s">
        <v>948</v>
      </c>
      <c r="AT833" s="136" t="s">
        <v>18996</v>
      </c>
      <c r="AU833" s="136" t="s">
        <v>941</v>
      </c>
      <c r="AV833" s="136" t="s">
        <v>941</v>
      </c>
      <c r="AW833" s="136" t="s">
        <v>941</v>
      </c>
      <c r="AX833" s="136" t="s">
        <v>18997</v>
      </c>
      <c r="AY833" s="136" t="s">
        <v>948</v>
      </c>
      <c r="AZ833" s="136" t="s">
        <v>948</v>
      </c>
      <c r="BA833" s="136" t="s">
        <v>18997</v>
      </c>
      <c r="BB833" s="136" t="s">
        <v>948</v>
      </c>
      <c r="BC833" s="136" t="s">
        <v>18997</v>
      </c>
      <c r="BD833" s="136" t="s">
        <v>18998</v>
      </c>
      <c r="BE833" s="136" t="s">
        <v>18999</v>
      </c>
      <c r="BF833" s="136" t="s">
        <v>19000</v>
      </c>
      <c r="BG833" s="136" t="s">
        <v>948</v>
      </c>
      <c r="BH833" s="136" t="s">
        <v>4206</v>
      </c>
      <c r="BI833" s="136" t="s">
        <v>948</v>
      </c>
      <c r="BJ833" s="136" t="s">
        <v>19001</v>
      </c>
      <c r="BK833" s="136" t="s">
        <v>941</v>
      </c>
      <c r="BL833" s="136" t="s">
        <v>941</v>
      </c>
      <c r="BM833" s="136" t="s">
        <v>941</v>
      </c>
      <c r="BN833" s="136" t="s">
        <v>941</v>
      </c>
      <c r="BO833" s="136" t="s">
        <v>941</v>
      </c>
      <c r="BP833" s="136" t="s">
        <v>941</v>
      </c>
      <c r="BQ833" s="136" t="s">
        <v>941</v>
      </c>
      <c r="BR833" s="136" t="s">
        <v>941</v>
      </c>
      <c r="BS833" s="136" t="s">
        <v>941</v>
      </c>
      <c r="BT833" s="136" t="s">
        <v>941</v>
      </c>
      <c r="BU833" s="136" t="s">
        <v>941</v>
      </c>
      <c r="BV833" s="136" t="s">
        <v>941</v>
      </c>
      <c r="BW833" s="136" t="s">
        <v>941</v>
      </c>
      <c r="BX833" s="136" t="s">
        <v>941</v>
      </c>
      <c r="BY833" s="136" t="s">
        <v>941</v>
      </c>
      <c r="BZ833" s="136" t="s">
        <v>941</v>
      </c>
      <c r="CA833" s="136" t="s">
        <v>941</v>
      </c>
      <c r="CB833" s="136" t="s">
        <v>948</v>
      </c>
      <c r="CC833" s="136" t="s">
        <v>948</v>
      </c>
      <c r="CD833" s="136" t="s">
        <v>941</v>
      </c>
      <c r="CE833" s="136" t="s">
        <v>948</v>
      </c>
      <c r="CF833" s="136" t="s">
        <v>941</v>
      </c>
      <c r="CG833" s="136" t="s">
        <v>948</v>
      </c>
      <c r="CH833" s="136" t="s">
        <v>948</v>
      </c>
      <c r="CI833" s="136" t="s">
        <v>941</v>
      </c>
      <c r="CJ833" s="136" t="s">
        <v>941</v>
      </c>
      <c r="CK833" s="136" t="s">
        <v>941</v>
      </c>
      <c r="CL833" s="136" t="s">
        <v>941</v>
      </c>
      <c r="CM833" s="136" t="s">
        <v>941</v>
      </c>
      <c r="CN833" s="136" t="s">
        <v>948</v>
      </c>
      <c r="CO833" s="136" t="s">
        <v>540</v>
      </c>
      <c r="CP833" s="136" t="s">
        <v>948</v>
      </c>
      <c r="CQ833" s="136" t="s">
        <v>941</v>
      </c>
      <c r="CR833" s="136" t="s">
        <v>941</v>
      </c>
      <c r="CS833" s="136" t="s">
        <v>941</v>
      </c>
      <c r="CT833" s="136" t="s">
        <v>941</v>
      </c>
      <c r="CU833" s="136" t="s">
        <v>941</v>
      </c>
      <c r="CV833" s="136" t="s">
        <v>941</v>
      </c>
      <c r="CW833" s="136" t="s">
        <v>941</v>
      </c>
      <c r="CX833" s="136" t="s">
        <v>941</v>
      </c>
      <c r="CY833" s="136" t="s">
        <v>941</v>
      </c>
      <c r="CZ833" s="136" t="s">
        <v>941</v>
      </c>
      <c r="DA833" s="136" t="s">
        <v>941</v>
      </c>
      <c r="DB833" s="136" t="s">
        <v>941</v>
      </c>
      <c r="DC833" s="136" t="s">
        <v>941</v>
      </c>
      <c r="DD833" s="136" t="s">
        <v>941</v>
      </c>
      <c r="DE833" s="136" t="s">
        <v>941</v>
      </c>
      <c r="DF833" s="136" t="s">
        <v>941</v>
      </c>
      <c r="DG833" s="136" t="s">
        <v>941</v>
      </c>
      <c r="DH833" s="136" t="s">
        <v>941</v>
      </c>
      <c r="DI833" s="136" t="s">
        <v>941</v>
      </c>
      <c r="DJ833" s="136" t="s">
        <v>1353</v>
      </c>
      <c r="DK833" s="137">
        <v>43145.457395833335</v>
      </c>
      <c r="DL833" s="136" t="s">
        <v>1353</v>
      </c>
      <c r="DM833" s="137">
        <v>43145.457395833335</v>
      </c>
      <c r="DN833" s="133">
        <v>42412.581550925926</v>
      </c>
      <c r="DO833" s="132" t="s">
        <v>1111</v>
      </c>
      <c r="DP833" s="133">
        <v>42412.581550925926</v>
      </c>
    </row>
    <row r="834" spans="1:120" ht="43.5" x14ac:dyDescent="0.35">
      <c r="A834" s="135">
        <v>838</v>
      </c>
      <c r="B834" s="136" t="s">
        <v>13815</v>
      </c>
      <c r="C834" s="135">
        <v>51</v>
      </c>
      <c r="D834" s="135" t="b">
        <v>1</v>
      </c>
      <c r="E834" s="136" t="s">
        <v>941</v>
      </c>
      <c r="F834" s="136" t="s">
        <v>1059</v>
      </c>
      <c r="G834" s="136" t="s">
        <v>1010</v>
      </c>
      <c r="H834" s="136" t="s">
        <v>1060</v>
      </c>
      <c r="I834" s="136" t="s">
        <v>15225</v>
      </c>
      <c r="J834" s="136" t="s">
        <v>1059</v>
      </c>
      <c r="K834" s="136" t="s">
        <v>941</v>
      </c>
      <c r="L834" s="136" t="s">
        <v>1060</v>
      </c>
      <c r="M834" s="136" t="s">
        <v>1061</v>
      </c>
      <c r="N834" s="136" t="s">
        <v>19002</v>
      </c>
      <c r="O834" s="136" t="s">
        <v>19003</v>
      </c>
      <c r="P834" s="136" t="s">
        <v>19004</v>
      </c>
      <c r="Q834" s="136" t="s">
        <v>948</v>
      </c>
      <c r="R834" s="136" t="s">
        <v>948</v>
      </c>
      <c r="S834" s="136" t="s">
        <v>19005</v>
      </c>
      <c r="T834" s="136" t="s">
        <v>19006</v>
      </c>
      <c r="U834" s="136" t="s">
        <v>19007</v>
      </c>
      <c r="V834" s="136" t="s">
        <v>19008</v>
      </c>
      <c r="W834" s="136" t="s">
        <v>2996</v>
      </c>
      <c r="X834" s="136" t="s">
        <v>19009</v>
      </c>
      <c r="Y834" s="136" t="s">
        <v>19010</v>
      </c>
      <c r="Z834" s="136" t="s">
        <v>19011</v>
      </c>
      <c r="AA834" s="136" t="s">
        <v>948</v>
      </c>
      <c r="AB834" s="136" t="s">
        <v>19012</v>
      </c>
      <c r="AC834" s="136" t="s">
        <v>948</v>
      </c>
      <c r="AD834" s="136" t="s">
        <v>19012</v>
      </c>
      <c r="AE834" s="136" t="s">
        <v>19013</v>
      </c>
      <c r="AF834" s="136" t="s">
        <v>19014</v>
      </c>
      <c r="AG834" s="136" t="s">
        <v>1554</v>
      </c>
      <c r="AH834" s="136" t="s">
        <v>19015</v>
      </c>
      <c r="AI834" s="136" t="s">
        <v>1302</v>
      </c>
      <c r="AJ834" s="136" t="s">
        <v>1596</v>
      </c>
      <c r="AK834" s="136" t="s">
        <v>948</v>
      </c>
      <c r="AL834" s="136" t="s">
        <v>941</v>
      </c>
      <c r="AM834" s="136" t="s">
        <v>19016</v>
      </c>
      <c r="AN834" s="136" t="s">
        <v>941</v>
      </c>
      <c r="AO834" s="136" t="s">
        <v>941</v>
      </c>
      <c r="AP834" s="136" t="s">
        <v>941</v>
      </c>
      <c r="AQ834" s="136" t="s">
        <v>941</v>
      </c>
      <c r="AR834" s="136" t="s">
        <v>941</v>
      </c>
      <c r="AS834" s="136" t="s">
        <v>941</v>
      </c>
      <c r="AT834" s="136" t="s">
        <v>941</v>
      </c>
      <c r="AU834" s="136" t="s">
        <v>941</v>
      </c>
      <c r="AV834" s="136" t="s">
        <v>941</v>
      </c>
      <c r="AW834" s="136" t="s">
        <v>941</v>
      </c>
      <c r="AX834" s="136" t="s">
        <v>941</v>
      </c>
      <c r="AY834" s="136" t="s">
        <v>941</v>
      </c>
      <c r="AZ834" s="136" t="s">
        <v>941</v>
      </c>
      <c r="BA834" s="136" t="s">
        <v>941</v>
      </c>
      <c r="BB834" s="136" t="s">
        <v>941</v>
      </c>
      <c r="BC834" s="136" t="s">
        <v>941</v>
      </c>
      <c r="BD834" s="136" t="s">
        <v>941</v>
      </c>
      <c r="BE834" s="136" t="s">
        <v>941</v>
      </c>
      <c r="BF834" s="136" t="s">
        <v>941</v>
      </c>
      <c r="BG834" s="136" t="s">
        <v>941</v>
      </c>
      <c r="BH834" s="136" t="s">
        <v>941</v>
      </c>
      <c r="BI834" s="136" t="s">
        <v>941</v>
      </c>
      <c r="BJ834" s="136" t="s">
        <v>941</v>
      </c>
      <c r="BK834" s="136" t="s">
        <v>1021</v>
      </c>
      <c r="BL834" s="136" t="s">
        <v>941</v>
      </c>
      <c r="BM834" s="136" t="s">
        <v>941</v>
      </c>
      <c r="BN834" s="136" t="s">
        <v>941</v>
      </c>
      <c r="BO834" s="136" t="s">
        <v>941</v>
      </c>
      <c r="BP834" s="136" t="s">
        <v>941</v>
      </c>
      <c r="BQ834" s="136" t="s">
        <v>941</v>
      </c>
      <c r="BR834" s="136" t="s">
        <v>941</v>
      </c>
      <c r="BS834" s="136" t="s">
        <v>941</v>
      </c>
      <c r="BT834" s="136" t="s">
        <v>941</v>
      </c>
      <c r="BU834" s="136" t="s">
        <v>941</v>
      </c>
      <c r="BV834" s="136" t="s">
        <v>941</v>
      </c>
      <c r="BW834" s="136" t="s">
        <v>941</v>
      </c>
      <c r="BX834" s="136" t="s">
        <v>941</v>
      </c>
      <c r="BY834" s="136" t="s">
        <v>941</v>
      </c>
      <c r="BZ834" s="136" t="s">
        <v>941</v>
      </c>
      <c r="CA834" s="136" t="s">
        <v>941</v>
      </c>
      <c r="CB834" s="136" t="s">
        <v>1021</v>
      </c>
      <c r="CC834" s="136" t="s">
        <v>948</v>
      </c>
      <c r="CD834" s="136" t="s">
        <v>941</v>
      </c>
      <c r="CE834" s="136" t="s">
        <v>948</v>
      </c>
      <c r="CF834" s="136" t="s">
        <v>941</v>
      </c>
      <c r="CG834" s="136" t="s">
        <v>948</v>
      </c>
      <c r="CH834" s="136" t="s">
        <v>948</v>
      </c>
      <c r="CI834" s="136" t="s">
        <v>941</v>
      </c>
      <c r="CJ834" s="136" t="s">
        <v>941</v>
      </c>
      <c r="CK834" s="136" t="s">
        <v>941</v>
      </c>
      <c r="CL834" s="136" t="s">
        <v>941</v>
      </c>
      <c r="CM834" s="136" t="s">
        <v>941</v>
      </c>
      <c r="CN834" s="136" t="s">
        <v>948</v>
      </c>
      <c r="CO834" s="136" t="s">
        <v>540</v>
      </c>
      <c r="CP834" s="136" t="s">
        <v>948</v>
      </c>
      <c r="CQ834" s="136" t="s">
        <v>941</v>
      </c>
      <c r="CR834" s="136" t="s">
        <v>941</v>
      </c>
      <c r="CS834" s="136" t="s">
        <v>941</v>
      </c>
      <c r="CT834" s="136" t="s">
        <v>941</v>
      </c>
      <c r="CU834" s="136" t="s">
        <v>941</v>
      </c>
      <c r="CV834" s="136" t="s">
        <v>941</v>
      </c>
      <c r="CW834" s="136" t="s">
        <v>941</v>
      </c>
      <c r="CX834" s="136" t="s">
        <v>941</v>
      </c>
      <c r="CY834" s="136" t="s">
        <v>941</v>
      </c>
      <c r="CZ834" s="136" t="s">
        <v>941</v>
      </c>
      <c r="DA834" s="136" t="s">
        <v>941</v>
      </c>
      <c r="DB834" s="136" t="s">
        <v>941</v>
      </c>
      <c r="DC834" s="136" t="s">
        <v>941</v>
      </c>
      <c r="DD834" s="136" t="s">
        <v>941</v>
      </c>
      <c r="DE834" s="136" t="s">
        <v>941</v>
      </c>
      <c r="DF834" s="136" t="s">
        <v>941</v>
      </c>
      <c r="DG834" s="136" t="s">
        <v>941</v>
      </c>
      <c r="DH834" s="136" t="s">
        <v>941</v>
      </c>
      <c r="DI834" s="136" t="s">
        <v>941</v>
      </c>
      <c r="DJ834" s="136" t="s">
        <v>1692</v>
      </c>
      <c r="DK834" s="137">
        <v>43145.468310185184</v>
      </c>
      <c r="DL834" s="136" t="s">
        <v>1692</v>
      </c>
      <c r="DM834" s="137">
        <v>43145.468310185184</v>
      </c>
      <c r="DN834" s="133">
        <v>42412.581562500003</v>
      </c>
      <c r="DO834" s="132" t="s">
        <v>1111</v>
      </c>
      <c r="DP834" s="133">
        <v>42412.581562500003</v>
      </c>
    </row>
    <row r="835" spans="1:120" ht="43.5" x14ac:dyDescent="0.35">
      <c r="A835" s="135">
        <v>839</v>
      </c>
      <c r="B835" s="136" t="s">
        <v>13815</v>
      </c>
      <c r="C835" s="135">
        <v>53</v>
      </c>
      <c r="D835" s="135" t="b">
        <v>1</v>
      </c>
      <c r="E835" s="136" t="s">
        <v>941</v>
      </c>
      <c r="F835" s="136" t="s">
        <v>1059</v>
      </c>
      <c r="G835" s="136" t="s">
        <v>1010</v>
      </c>
      <c r="H835" s="136" t="s">
        <v>1060</v>
      </c>
      <c r="I835" s="136" t="s">
        <v>18259</v>
      </c>
      <c r="J835" s="136" t="s">
        <v>1059</v>
      </c>
      <c r="K835" s="136" t="s">
        <v>941</v>
      </c>
      <c r="L835" s="136" t="s">
        <v>1060</v>
      </c>
      <c r="M835" s="136" t="s">
        <v>1061</v>
      </c>
      <c r="N835" s="136" t="s">
        <v>1062</v>
      </c>
      <c r="O835" s="136" t="s">
        <v>19017</v>
      </c>
      <c r="P835" s="136" t="s">
        <v>19018</v>
      </c>
      <c r="Q835" s="136" t="s">
        <v>948</v>
      </c>
      <c r="R835" s="136" t="s">
        <v>948</v>
      </c>
      <c r="S835" s="136" t="s">
        <v>19019</v>
      </c>
      <c r="T835" s="136" t="s">
        <v>19020</v>
      </c>
      <c r="U835" s="136" t="s">
        <v>19021</v>
      </c>
      <c r="V835" s="136" t="s">
        <v>19022</v>
      </c>
      <c r="W835" s="136" t="s">
        <v>19023</v>
      </c>
      <c r="X835" s="136" t="s">
        <v>19024</v>
      </c>
      <c r="Y835" s="136" t="s">
        <v>19025</v>
      </c>
      <c r="Z835" s="136" t="s">
        <v>19026</v>
      </c>
      <c r="AA835" s="136" t="s">
        <v>948</v>
      </c>
      <c r="AB835" s="136" t="s">
        <v>19027</v>
      </c>
      <c r="AC835" s="136" t="s">
        <v>948</v>
      </c>
      <c r="AD835" s="136" t="s">
        <v>19027</v>
      </c>
      <c r="AE835" s="136" t="s">
        <v>19028</v>
      </c>
      <c r="AF835" s="136" t="s">
        <v>19029</v>
      </c>
      <c r="AG835" s="136" t="s">
        <v>2085</v>
      </c>
      <c r="AH835" s="136" t="s">
        <v>19030</v>
      </c>
      <c r="AI835" s="136" t="s">
        <v>19031</v>
      </c>
      <c r="AJ835" s="136" t="s">
        <v>3797</v>
      </c>
      <c r="AK835" s="136" t="s">
        <v>948</v>
      </c>
      <c r="AL835" s="136" t="s">
        <v>941</v>
      </c>
      <c r="AM835" s="136" t="s">
        <v>19032</v>
      </c>
      <c r="AN835" s="136" t="s">
        <v>941</v>
      </c>
      <c r="AO835" s="136" t="s">
        <v>941</v>
      </c>
      <c r="AP835" s="136" t="s">
        <v>941</v>
      </c>
      <c r="AQ835" s="136" t="s">
        <v>941</v>
      </c>
      <c r="AR835" s="136" t="s">
        <v>941</v>
      </c>
      <c r="AS835" s="136" t="s">
        <v>941</v>
      </c>
      <c r="AT835" s="136" t="s">
        <v>941</v>
      </c>
      <c r="AU835" s="136" t="s">
        <v>941</v>
      </c>
      <c r="AV835" s="136" t="s">
        <v>941</v>
      </c>
      <c r="AW835" s="136" t="s">
        <v>941</v>
      </c>
      <c r="AX835" s="136" t="s">
        <v>941</v>
      </c>
      <c r="AY835" s="136" t="s">
        <v>941</v>
      </c>
      <c r="AZ835" s="136" t="s">
        <v>941</v>
      </c>
      <c r="BA835" s="136" t="s">
        <v>941</v>
      </c>
      <c r="BB835" s="136" t="s">
        <v>941</v>
      </c>
      <c r="BC835" s="136" t="s">
        <v>941</v>
      </c>
      <c r="BD835" s="136" t="s">
        <v>941</v>
      </c>
      <c r="BE835" s="136" t="s">
        <v>941</v>
      </c>
      <c r="BF835" s="136" t="s">
        <v>941</v>
      </c>
      <c r="BG835" s="136" t="s">
        <v>941</v>
      </c>
      <c r="BH835" s="136" t="s">
        <v>941</v>
      </c>
      <c r="BI835" s="136" t="s">
        <v>941</v>
      </c>
      <c r="BJ835" s="136" t="s">
        <v>941</v>
      </c>
      <c r="BK835" s="136" t="s">
        <v>941</v>
      </c>
      <c r="BL835" s="136" t="s">
        <v>941</v>
      </c>
      <c r="BM835" s="136" t="s">
        <v>941</v>
      </c>
      <c r="BN835" s="136" t="s">
        <v>941</v>
      </c>
      <c r="BO835" s="136" t="s">
        <v>941</v>
      </c>
      <c r="BP835" s="136" t="s">
        <v>941</v>
      </c>
      <c r="BQ835" s="136" t="s">
        <v>941</v>
      </c>
      <c r="BR835" s="136" t="s">
        <v>941</v>
      </c>
      <c r="BS835" s="136" t="s">
        <v>941</v>
      </c>
      <c r="BT835" s="136" t="s">
        <v>941</v>
      </c>
      <c r="BU835" s="136" t="s">
        <v>941</v>
      </c>
      <c r="BV835" s="136" t="s">
        <v>941</v>
      </c>
      <c r="BW835" s="136" t="s">
        <v>941</v>
      </c>
      <c r="BX835" s="136" t="s">
        <v>941</v>
      </c>
      <c r="BY835" s="136" t="s">
        <v>941</v>
      </c>
      <c r="BZ835" s="136" t="s">
        <v>941</v>
      </c>
      <c r="CA835" s="136" t="s">
        <v>941</v>
      </c>
      <c r="CB835" s="136" t="s">
        <v>948</v>
      </c>
      <c r="CC835" s="136" t="s">
        <v>948</v>
      </c>
      <c r="CD835" s="136" t="s">
        <v>941</v>
      </c>
      <c r="CE835" s="136" t="s">
        <v>948</v>
      </c>
      <c r="CF835" s="136" t="s">
        <v>941</v>
      </c>
      <c r="CG835" s="136" t="s">
        <v>948</v>
      </c>
      <c r="CH835" s="136" t="s">
        <v>948</v>
      </c>
      <c r="CI835" s="136" t="s">
        <v>941</v>
      </c>
      <c r="CJ835" s="136" t="s">
        <v>941</v>
      </c>
      <c r="CK835" s="136" t="s">
        <v>941</v>
      </c>
      <c r="CL835" s="136" t="s">
        <v>941</v>
      </c>
      <c r="CM835" s="136" t="s">
        <v>941</v>
      </c>
      <c r="CN835" s="136" t="s">
        <v>948</v>
      </c>
      <c r="CO835" s="136" t="s">
        <v>540</v>
      </c>
      <c r="CP835" s="136" t="s">
        <v>948</v>
      </c>
      <c r="CQ835" s="136" t="s">
        <v>941</v>
      </c>
      <c r="CR835" s="136" t="s">
        <v>941</v>
      </c>
      <c r="CS835" s="136" t="s">
        <v>941</v>
      </c>
      <c r="CT835" s="136" t="s">
        <v>941</v>
      </c>
      <c r="CU835" s="136" t="s">
        <v>941</v>
      </c>
      <c r="CV835" s="136" t="s">
        <v>941</v>
      </c>
      <c r="CW835" s="136" t="s">
        <v>941</v>
      </c>
      <c r="CX835" s="136" t="s">
        <v>941</v>
      </c>
      <c r="CY835" s="136" t="s">
        <v>941</v>
      </c>
      <c r="CZ835" s="136" t="s">
        <v>941</v>
      </c>
      <c r="DA835" s="136" t="s">
        <v>941</v>
      </c>
      <c r="DB835" s="136" t="s">
        <v>941</v>
      </c>
      <c r="DC835" s="136" t="s">
        <v>941</v>
      </c>
      <c r="DD835" s="136" t="s">
        <v>941</v>
      </c>
      <c r="DE835" s="136" t="s">
        <v>941</v>
      </c>
      <c r="DF835" s="136" t="s">
        <v>941</v>
      </c>
      <c r="DG835" s="136" t="s">
        <v>941</v>
      </c>
      <c r="DH835" s="136" t="s">
        <v>941</v>
      </c>
      <c r="DI835" s="136" t="s">
        <v>941</v>
      </c>
      <c r="DJ835" s="136" t="s">
        <v>1692</v>
      </c>
      <c r="DK835" s="137">
        <v>43145.476990740739</v>
      </c>
      <c r="DL835" s="136" t="s">
        <v>1692</v>
      </c>
      <c r="DM835" s="137">
        <v>43145.476990740739</v>
      </c>
      <c r="DN835" s="133">
        <v>42412.581574074073</v>
      </c>
      <c r="DO835" s="132" t="s">
        <v>1111</v>
      </c>
      <c r="DP835" s="133">
        <v>42412.581574074073</v>
      </c>
    </row>
    <row r="836" spans="1:120" ht="43.5" x14ac:dyDescent="0.35">
      <c r="A836" s="135">
        <v>840</v>
      </c>
      <c r="B836" s="136" t="s">
        <v>13815</v>
      </c>
      <c r="C836" s="135">
        <v>525</v>
      </c>
      <c r="D836" s="135" t="b">
        <v>1</v>
      </c>
      <c r="E836" s="136" t="s">
        <v>941</v>
      </c>
      <c r="F836" s="136" t="s">
        <v>4156</v>
      </c>
      <c r="G836" s="136" t="s">
        <v>1037</v>
      </c>
      <c r="H836" s="136" t="s">
        <v>1533</v>
      </c>
      <c r="I836" s="136" t="s">
        <v>15225</v>
      </c>
      <c r="J836" s="136" t="s">
        <v>4156</v>
      </c>
      <c r="K836" s="136" t="s">
        <v>941</v>
      </c>
      <c r="L836" s="136" t="s">
        <v>1533</v>
      </c>
      <c r="M836" s="136" t="s">
        <v>941</v>
      </c>
      <c r="N836" s="136" t="s">
        <v>1535</v>
      </c>
      <c r="O836" s="136" t="s">
        <v>19033</v>
      </c>
      <c r="P836" s="136" t="s">
        <v>1536</v>
      </c>
      <c r="Q836" s="136" t="s">
        <v>948</v>
      </c>
      <c r="R836" s="136" t="s">
        <v>948</v>
      </c>
      <c r="S836" s="136" t="s">
        <v>19034</v>
      </c>
      <c r="T836" s="136" t="s">
        <v>19035</v>
      </c>
      <c r="U836" s="136" t="s">
        <v>19036</v>
      </c>
      <c r="V836" s="136" t="s">
        <v>1537</v>
      </c>
      <c r="W836" s="136" t="s">
        <v>1538</v>
      </c>
      <c r="X836" s="136" t="s">
        <v>1539</v>
      </c>
      <c r="Y836" s="136" t="s">
        <v>2376</v>
      </c>
      <c r="Z836" s="136" t="s">
        <v>19037</v>
      </c>
      <c r="AA836" s="136" t="s">
        <v>19038</v>
      </c>
      <c r="AB836" s="136" t="s">
        <v>19039</v>
      </c>
      <c r="AC836" s="136" t="s">
        <v>948</v>
      </c>
      <c r="AD836" s="136" t="s">
        <v>19039</v>
      </c>
      <c r="AE836" s="136" t="s">
        <v>19040</v>
      </c>
      <c r="AF836" s="136" t="s">
        <v>19041</v>
      </c>
      <c r="AG836" s="136" t="s">
        <v>1204</v>
      </c>
      <c r="AH836" s="136" t="s">
        <v>3725</v>
      </c>
      <c r="AI836" s="136" t="s">
        <v>948</v>
      </c>
      <c r="AJ836" s="136" t="s">
        <v>979</v>
      </c>
      <c r="AK836" s="136" t="s">
        <v>948</v>
      </c>
      <c r="AL836" s="136" t="s">
        <v>941</v>
      </c>
      <c r="AM836" s="136" t="s">
        <v>19042</v>
      </c>
      <c r="AN836" s="136" t="s">
        <v>941</v>
      </c>
      <c r="AO836" s="136" t="s">
        <v>941</v>
      </c>
      <c r="AP836" s="136" t="s">
        <v>941</v>
      </c>
      <c r="AQ836" s="136" t="s">
        <v>941</v>
      </c>
      <c r="AR836" s="136" t="s">
        <v>941</v>
      </c>
      <c r="AS836" s="136" t="s">
        <v>941</v>
      </c>
      <c r="AT836" s="136" t="s">
        <v>941</v>
      </c>
      <c r="AU836" s="136" t="s">
        <v>941</v>
      </c>
      <c r="AV836" s="136" t="s">
        <v>941</v>
      </c>
      <c r="AW836" s="136" t="s">
        <v>941</v>
      </c>
      <c r="AX836" s="136" t="s">
        <v>941</v>
      </c>
      <c r="AY836" s="136" t="s">
        <v>941</v>
      </c>
      <c r="AZ836" s="136" t="s">
        <v>941</v>
      </c>
      <c r="BA836" s="136" t="s">
        <v>941</v>
      </c>
      <c r="BB836" s="136" t="s">
        <v>941</v>
      </c>
      <c r="BC836" s="136" t="s">
        <v>941</v>
      </c>
      <c r="BD836" s="136" t="s">
        <v>941</v>
      </c>
      <c r="BE836" s="136" t="s">
        <v>941</v>
      </c>
      <c r="BF836" s="136" t="s">
        <v>941</v>
      </c>
      <c r="BG836" s="136" t="s">
        <v>941</v>
      </c>
      <c r="BH836" s="136" t="s">
        <v>941</v>
      </c>
      <c r="BI836" s="136" t="s">
        <v>941</v>
      </c>
      <c r="BJ836" s="136" t="s">
        <v>941</v>
      </c>
      <c r="BK836" s="136" t="s">
        <v>941</v>
      </c>
      <c r="BL836" s="136" t="s">
        <v>941</v>
      </c>
      <c r="BM836" s="136" t="s">
        <v>941</v>
      </c>
      <c r="BN836" s="136" t="s">
        <v>941</v>
      </c>
      <c r="BO836" s="136" t="s">
        <v>941</v>
      </c>
      <c r="BP836" s="136" t="s">
        <v>941</v>
      </c>
      <c r="BQ836" s="136" t="s">
        <v>941</v>
      </c>
      <c r="BR836" s="136" t="s">
        <v>941</v>
      </c>
      <c r="BS836" s="136" t="s">
        <v>941</v>
      </c>
      <c r="BT836" s="136" t="s">
        <v>941</v>
      </c>
      <c r="BU836" s="136" t="s">
        <v>941</v>
      </c>
      <c r="BV836" s="136" t="s">
        <v>941</v>
      </c>
      <c r="BW836" s="136" t="s">
        <v>941</v>
      </c>
      <c r="BX836" s="136" t="s">
        <v>941</v>
      </c>
      <c r="BY836" s="136" t="s">
        <v>941</v>
      </c>
      <c r="BZ836" s="136" t="s">
        <v>941</v>
      </c>
      <c r="CA836" s="136" t="s">
        <v>941</v>
      </c>
      <c r="CB836" s="136" t="s">
        <v>948</v>
      </c>
      <c r="CC836" s="136" t="s">
        <v>948</v>
      </c>
      <c r="CD836" s="136" t="s">
        <v>941</v>
      </c>
      <c r="CE836" s="136" t="s">
        <v>948</v>
      </c>
      <c r="CF836" s="136" t="s">
        <v>941</v>
      </c>
      <c r="CG836" s="136" t="s">
        <v>948</v>
      </c>
      <c r="CH836" s="136" t="s">
        <v>948</v>
      </c>
      <c r="CI836" s="136" t="s">
        <v>941</v>
      </c>
      <c r="CJ836" s="136" t="s">
        <v>941</v>
      </c>
      <c r="CK836" s="136" t="s">
        <v>941</v>
      </c>
      <c r="CL836" s="136" t="s">
        <v>941</v>
      </c>
      <c r="CM836" s="136" t="s">
        <v>941</v>
      </c>
      <c r="CN836" s="136" t="s">
        <v>948</v>
      </c>
      <c r="CO836" s="136" t="s">
        <v>540</v>
      </c>
      <c r="CP836" s="136" t="s">
        <v>948</v>
      </c>
      <c r="CQ836" s="136" t="s">
        <v>941</v>
      </c>
      <c r="CR836" s="136" t="s">
        <v>941</v>
      </c>
      <c r="CS836" s="136" t="s">
        <v>941</v>
      </c>
      <c r="CT836" s="136" t="s">
        <v>941</v>
      </c>
      <c r="CU836" s="136" t="s">
        <v>941</v>
      </c>
      <c r="CV836" s="136" t="s">
        <v>941</v>
      </c>
      <c r="CW836" s="136" t="s">
        <v>941</v>
      </c>
      <c r="CX836" s="136" t="s">
        <v>941</v>
      </c>
      <c r="CY836" s="136" t="s">
        <v>941</v>
      </c>
      <c r="CZ836" s="136" t="s">
        <v>941</v>
      </c>
      <c r="DA836" s="136" t="s">
        <v>941</v>
      </c>
      <c r="DB836" s="136" t="s">
        <v>941</v>
      </c>
      <c r="DC836" s="136" t="s">
        <v>941</v>
      </c>
      <c r="DD836" s="136" t="s">
        <v>941</v>
      </c>
      <c r="DE836" s="136" t="s">
        <v>941</v>
      </c>
      <c r="DF836" s="136" t="s">
        <v>941</v>
      </c>
      <c r="DG836" s="136" t="s">
        <v>941</v>
      </c>
      <c r="DH836" s="136" t="s">
        <v>941</v>
      </c>
      <c r="DI836" s="136" t="s">
        <v>941</v>
      </c>
      <c r="DJ836" s="136" t="s">
        <v>1692</v>
      </c>
      <c r="DK836" s="137">
        <v>43145.572789351849</v>
      </c>
      <c r="DL836" s="136" t="s">
        <v>1692</v>
      </c>
      <c r="DM836" s="137">
        <v>43256.539189814815</v>
      </c>
      <c r="DN836" s="133">
        <v>42412.581597222219</v>
      </c>
      <c r="DO836" s="132" t="s">
        <v>1111</v>
      </c>
      <c r="DP836" s="133">
        <v>42412.581597222219</v>
      </c>
    </row>
    <row r="837" spans="1:120" ht="58" x14ac:dyDescent="0.35">
      <c r="A837" s="135">
        <v>841</v>
      </c>
      <c r="B837" s="136" t="s">
        <v>13815</v>
      </c>
      <c r="C837" s="135">
        <v>345</v>
      </c>
      <c r="D837" s="135" t="b">
        <v>1</v>
      </c>
      <c r="E837" s="136" t="s">
        <v>941</v>
      </c>
      <c r="F837" s="136" t="s">
        <v>10596</v>
      </c>
      <c r="G837" s="136" t="s">
        <v>2410</v>
      </c>
      <c r="H837" s="136" t="s">
        <v>19043</v>
      </c>
      <c r="I837" s="136" t="s">
        <v>15225</v>
      </c>
      <c r="J837" s="136" t="s">
        <v>10596</v>
      </c>
      <c r="K837" s="136" t="s">
        <v>941</v>
      </c>
      <c r="L837" s="136" t="s">
        <v>19043</v>
      </c>
      <c r="M837" s="136" t="s">
        <v>19044</v>
      </c>
      <c r="N837" s="136" t="s">
        <v>10599</v>
      </c>
      <c r="O837" s="136" t="s">
        <v>19045</v>
      </c>
      <c r="P837" s="136" t="s">
        <v>19046</v>
      </c>
      <c r="Q837" s="136" t="s">
        <v>948</v>
      </c>
      <c r="R837" s="136" t="s">
        <v>948</v>
      </c>
      <c r="S837" s="136" t="s">
        <v>19047</v>
      </c>
      <c r="T837" s="136" t="s">
        <v>19048</v>
      </c>
      <c r="U837" s="136" t="s">
        <v>19049</v>
      </c>
      <c r="V837" s="136" t="s">
        <v>19050</v>
      </c>
      <c r="W837" s="136" t="s">
        <v>19051</v>
      </c>
      <c r="X837" s="136" t="s">
        <v>19052</v>
      </c>
      <c r="Y837" s="136" t="s">
        <v>19053</v>
      </c>
      <c r="Z837" s="136" t="s">
        <v>19054</v>
      </c>
      <c r="AA837" s="136" t="s">
        <v>948</v>
      </c>
      <c r="AB837" s="136" t="s">
        <v>19055</v>
      </c>
      <c r="AC837" s="136" t="s">
        <v>19056</v>
      </c>
      <c r="AD837" s="136" t="s">
        <v>19057</v>
      </c>
      <c r="AE837" s="136" t="s">
        <v>19058</v>
      </c>
      <c r="AF837" s="136" t="s">
        <v>19059</v>
      </c>
      <c r="AG837" s="136" t="s">
        <v>1632</v>
      </c>
      <c r="AH837" s="136" t="s">
        <v>19060</v>
      </c>
      <c r="AI837" s="136" t="s">
        <v>948</v>
      </c>
      <c r="AJ837" s="136" t="s">
        <v>1187</v>
      </c>
      <c r="AK837" s="136" t="s">
        <v>948</v>
      </c>
      <c r="AL837" s="136" t="s">
        <v>604</v>
      </c>
      <c r="AM837" s="136" t="s">
        <v>19061</v>
      </c>
      <c r="AN837" s="136" t="s">
        <v>941</v>
      </c>
      <c r="AO837" s="136" t="s">
        <v>941</v>
      </c>
      <c r="AP837" s="136" t="s">
        <v>941</v>
      </c>
      <c r="AQ837" s="136" t="s">
        <v>941</v>
      </c>
      <c r="AR837" s="136" t="s">
        <v>941</v>
      </c>
      <c r="AS837" s="136" t="s">
        <v>941</v>
      </c>
      <c r="AT837" s="136" t="s">
        <v>941</v>
      </c>
      <c r="AU837" s="136" t="s">
        <v>941</v>
      </c>
      <c r="AV837" s="136" t="s">
        <v>941</v>
      </c>
      <c r="AW837" s="136" t="s">
        <v>941</v>
      </c>
      <c r="AX837" s="136" t="s">
        <v>941</v>
      </c>
      <c r="AY837" s="136" t="s">
        <v>941</v>
      </c>
      <c r="AZ837" s="136" t="s">
        <v>941</v>
      </c>
      <c r="BA837" s="136" t="s">
        <v>941</v>
      </c>
      <c r="BB837" s="136" t="s">
        <v>941</v>
      </c>
      <c r="BC837" s="136" t="s">
        <v>941</v>
      </c>
      <c r="BD837" s="136" t="s">
        <v>941</v>
      </c>
      <c r="BE837" s="136" t="s">
        <v>941</v>
      </c>
      <c r="BF837" s="136" t="s">
        <v>941</v>
      </c>
      <c r="BG837" s="136" t="s">
        <v>941</v>
      </c>
      <c r="BH837" s="136" t="s">
        <v>941</v>
      </c>
      <c r="BI837" s="136" t="s">
        <v>941</v>
      </c>
      <c r="BJ837" s="136" t="s">
        <v>941</v>
      </c>
      <c r="BK837" s="136" t="s">
        <v>941</v>
      </c>
      <c r="BL837" s="136" t="s">
        <v>941</v>
      </c>
      <c r="BM837" s="136" t="s">
        <v>941</v>
      </c>
      <c r="BN837" s="136" t="s">
        <v>941</v>
      </c>
      <c r="BO837" s="136" t="s">
        <v>941</v>
      </c>
      <c r="BP837" s="136" t="s">
        <v>941</v>
      </c>
      <c r="BQ837" s="136" t="s">
        <v>941</v>
      </c>
      <c r="BR837" s="136" t="s">
        <v>941</v>
      </c>
      <c r="BS837" s="136" t="s">
        <v>941</v>
      </c>
      <c r="BT837" s="136" t="s">
        <v>941</v>
      </c>
      <c r="BU837" s="136" t="s">
        <v>941</v>
      </c>
      <c r="BV837" s="136" t="s">
        <v>941</v>
      </c>
      <c r="BW837" s="136" t="s">
        <v>941</v>
      </c>
      <c r="BX837" s="136" t="s">
        <v>941</v>
      </c>
      <c r="BY837" s="136" t="s">
        <v>941</v>
      </c>
      <c r="BZ837" s="136" t="s">
        <v>941</v>
      </c>
      <c r="CA837" s="136" t="s">
        <v>941</v>
      </c>
      <c r="CB837" s="136" t="s">
        <v>948</v>
      </c>
      <c r="CC837" s="136" t="s">
        <v>948</v>
      </c>
      <c r="CD837" s="136" t="s">
        <v>941</v>
      </c>
      <c r="CE837" s="136" t="s">
        <v>948</v>
      </c>
      <c r="CF837" s="136" t="s">
        <v>941</v>
      </c>
      <c r="CG837" s="136" t="s">
        <v>948</v>
      </c>
      <c r="CH837" s="136" t="s">
        <v>948</v>
      </c>
      <c r="CI837" s="136" t="s">
        <v>941</v>
      </c>
      <c r="CJ837" s="136" t="s">
        <v>941</v>
      </c>
      <c r="CK837" s="136" t="s">
        <v>941</v>
      </c>
      <c r="CL837" s="136" t="s">
        <v>941</v>
      </c>
      <c r="CM837" s="136" t="s">
        <v>941</v>
      </c>
      <c r="CN837" s="136" t="s">
        <v>948</v>
      </c>
      <c r="CO837" s="136" t="s">
        <v>540</v>
      </c>
      <c r="CP837" s="136" t="s">
        <v>948</v>
      </c>
      <c r="CQ837" s="136" t="s">
        <v>941</v>
      </c>
      <c r="CR837" s="136" t="s">
        <v>941</v>
      </c>
      <c r="CS837" s="136" t="s">
        <v>941</v>
      </c>
      <c r="CT837" s="136" t="s">
        <v>941</v>
      </c>
      <c r="CU837" s="136" t="s">
        <v>941</v>
      </c>
      <c r="CV837" s="136" t="s">
        <v>941</v>
      </c>
      <c r="CW837" s="136" t="s">
        <v>941</v>
      </c>
      <c r="CX837" s="136" t="s">
        <v>941</v>
      </c>
      <c r="CY837" s="136" t="s">
        <v>941</v>
      </c>
      <c r="CZ837" s="136" t="s">
        <v>941</v>
      </c>
      <c r="DA837" s="136" t="s">
        <v>941</v>
      </c>
      <c r="DB837" s="136" t="s">
        <v>941</v>
      </c>
      <c r="DC837" s="136" t="s">
        <v>941</v>
      </c>
      <c r="DD837" s="136" t="s">
        <v>941</v>
      </c>
      <c r="DE837" s="136" t="s">
        <v>941</v>
      </c>
      <c r="DF837" s="136" t="s">
        <v>941</v>
      </c>
      <c r="DG837" s="136" t="s">
        <v>941</v>
      </c>
      <c r="DH837" s="136" t="s">
        <v>941</v>
      </c>
      <c r="DI837" s="136" t="s">
        <v>941</v>
      </c>
      <c r="DJ837" s="136" t="s">
        <v>1353</v>
      </c>
      <c r="DK837" s="137">
        <v>43145.576724537037</v>
      </c>
      <c r="DL837" s="136" t="s">
        <v>1353</v>
      </c>
      <c r="DM837" s="137">
        <v>43145.576724537037</v>
      </c>
      <c r="DN837" s="133">
        <v>42412.581608796296</v>
      </c>
      <c r="DO837" s="132" t="s">
        <v>1111</v>
      </c>
      <c r="DP837" s="133">
        <v>42412.581608796296</v>
      </c>
    </row>
    <row r="838" spans="1:120" ht="58" x14ac:dyDescent="0.35">
      <c r="A838" s="135">
        <v>842</v>
      </c>
      <c r="B838" s="136" t="s">
        <v>13815</v>
      </c>
      <c r="C838" s="135">
        <v>108</v>
      </c>
      <c r="D838" s="135" t="b">
        <v>1</v>
      </c>
      <c r="E838" s="136" t="s">
        <v>941</v>
      </c>
      <c r="F838" s="136" t="s">
        <v>19062</v>
      </c>
      <c r="G838" s="136" t="s">
        <v>981</v>
      </c>
      <c r="H838" s="136" t="s">
        <v>3310</v>
      </c>
      <c r="I838" s="136" t="s">
        <v>16237</v>
      </c>
      <c r="J838" s="136" t="s">
        <v>16897</v>
      </c>
      <c r="K838" s="136" t="s">
        <v>941</v>
      </c>
      <c r="L838" s="136" t="s">
        <v>3310</v>
      </c>
      <c r="M838" s="136" t="s">
        <v>3312</v>
      </c>
      <c r="N838" s="136" t="s">
        <v>3313</v>
      </c>
      <c r="O838" s="136" t="s">
        <v>19063</v>
      </c>
      <c r="P838" s="136" t="s">
        <v>19064</v>
      </c>
      <c r="Q838" s="136" t="s">
        <v>12157</v>
      </c>
      <c r="R838" s="136" t="s">
        <v>19065</v>
      </c>
      <c r="S838" s="136" t="s">
        <v>19066</v>
      </c>
      <c r="T838" s="136" t="s">
        <v>19067</v>
      </c>
      <c r="U838" s="136" t="s">
        <v>19068</v>
      </c>
      <c r="V838" s="136" t="s">
        <v>948</v>
      </c>
      <c r="W838" s="136" t="s">
        <v>948</v>
      </c>
      <c r="X838" s="136" t="s">
        <v>948</v>
      </c>
      <c r="Y838" s="136" t="s">
        <v>19069</v>
      </c>
      <c r="Z838" s="136" t="s">
        <v>3250</v>
      </c>
      <c r="AA838" s="136" t="s">
        <v>19070</v>
      </c>
      <c r="AB838" s="136" t="s">
        <v>19071</v>
      </c>
      <c r="AC838" s="136" t="s">
        <v>948</v>
      </c>
      <c r="AD838" s="136" t="s">
        <v>19071</v>
      </c>
      <c r="AE838" s="136" t="s">
        <v>19072</v>
      </c>
      <c r="AF838" s="136" t="s">
        <v>19073</v>
      </c>
      <c r="AG838" s="136" t="s">
        <v>1554</v>
      </c>
      <c r="AH838" s="136" t="s">
        <v>19074</v>
      </c>
      <c r="AI838" s="136" t="s">
        <v>948</v>
      </c>
      <c r="AJ838" s="136" t="s">
        <v>974</v>
      </c>
      <c r="AK838" s="136" t="s">
        <v>948</v>
      </c>
      <c r="AL838" s="136" t="s">
        <v>604</v>
      </c>
      <c r="AM838" s="136" t="s">
        <v>19075</v>
      </c>
      <c r="AN838" s="136" t="s">
        <v>941</v>
      </c>
      <c r="AO838" s="136" t="s">
        <v>941</v>
      </c>
      <c r="AP838" s="136" t="s">
        <v>941</v>
      </c>
      <c r="AQ838" s="136" t="s">
        <v>941</v>
      </c>
      <c r="AR838" s="136" t="s">
        <v>941</v>
      </c>
      <c r="AS838" s="136" t="s">
        <v>941</v>
      </c>
      <c r="AT838" s="136" t="s">
        <v>941</v>
      </c>
      <c r="AU838" s="136" t="s">
        <v>941</v>
      </c>
      <c r="AV838" s="136" t="s">
        <v>941</v>
      </c>
      <c r="AW838" s="136" t="s">
        <v>941</v>
      </c>
      <c r="AX838" s="136" t="s">
        <v>941</v>
      </c>
      <c r="AY838" s="136" t="s">
        <v>941</v>
      </c>
      <c r="AZ838" s="136" t="s">
        <v>941</v>
      </c>
      <c r="BA838" s="136" t="s">
        <v>941</v>
      </c>
      <c r="BB838" s="136" t="s">
        <v>941</v>
      </c>
      <c r="BC838" s="136" t="s">
        <v>941</v>
      </c>
      <c r="BD838" s="136" t="s">
        <v>941</v>
      </c>
      <c r="BE838" s="136" t="s">
        <v>941</v>
      </c>
      <c r="BF838" s="136" t="s">
        <v>941</v>
      </c>
      <c r="BG838" s="136" t="s">
        <v>941</v>
      </c>
      <c r="BH838" s="136" t="s">
        <v>941</v>
      </c>
      <c r="BI838" s="136" t="s">
        <v>941</v>
      </c>
      <c r="BJ838" s="136" t="s">
        <v>941</v>
      </c>
      <c r="BK838" s="136" t="s">
        <v>1407</v>
      </c>
      <c r="BL838" s="136" t="s">
        <v>941</v>
      </c>
      <c r="BM838" s="136" t="s">
        <v>941</v>
      </c>
      <c r="BN838" s="136" t="s">
        <v>941</v>
      </c>
      <c r="BO838" s="136" t="s">
        <v>941</v>
      </c>
      <c r="BP838" s="136" t="s">
        <v>941</v>
      </c>
      <c r="BQ838" s="136" t="s">
        <v>941</v>
      </c>
      <c r="BR838" s="136" t="s">
        <v>941</v>
      </c>
      <c r="BS838" s="136" t="s">
        <v>941</v>
      </c>
      <c r="BT838" s="136" t="s">
        <v>941</v>
      </c>
      <c r="BU838" s="136" t="s">
        <v>941</v>
      </c>
      <c r="BV838" s="136" t="s">
        <v>941</v>
      </c>
      <c r="BW838" s="136" t="s">
        <v>941</v>
      </c>
      <c r="BX838" s="136" t="s">
        <v>941</v>
      </c>
      <c r="BY838" s="136" t="s">
        <v>941</v>
      </c>
      <c r="BZ838" s="136" t="s">
        <v>941</v>
      </c>
      <c r="CA838" s="136" t="s">
        <v>941</v>
      </c>
      <c r="CB838" s="136" t="s">
        <v>1407</v>
      </c>
      <c r="CC838" s="136" t="s">
        <v>948</v>
      </c>
      <c r="CD838" s="136" t="s">
        <v>941</v>
      </c>
      <c r="CE838" s="136" t="s">
        <v>948</v>
      </c>
      <c r="CF838" s="136" t="s">
        <v>941</v>
      </c>
      <c r="CG838" s="136" t="s">
        <v>948</v>
      </c>
      <c r="CH838" s="136" t="s">
        <v>948</v>
      </c>
      <c r="CI838" s="136" t="s">
        <v>941</v>
      </c>
      <c r="CJ838" s="136" t="s">
        <v>941</v>
      </c>
      <c r="CK838" s="136" t="s">
        <v>941</v>
      </c>
      <c r="CL838" s="136" t="s">
        <v>941</v>
      </c>
      <c r="CM838" s="136" t="s">
        <v>941</v>
      </c>
      <c r="CN838" s="136" t="s">
        <v>948</v>
      </c>
      <c r="CO838" s="136" t="s">
        <v>540</v>
      </c>
      <c r="CP838" s="136" t="s">
        <v>948</v>
      </c>
      <c r="CQ838" s="136" t="s">
        <v>941</v>
      </c>
      <c r="CR838" s="136" t="s">
        <v>941</v>
      </c>
      <c r="CS838" s="136" t="s">
        <v>941</v>
      </c>
      <c r="CT838" s="136" t="s">
        <v>941</v>
      </c>
      <c r="CU838" s="136" t="s">
        <v>941</v>
      </c>
      <c r="CV838" s="136" t="s">
        <v>941</v>
      </c>
      <c r="CW838" s="136" t="s">
        <v>941</v>
      </c>
      <c r="CX838" s="136" t="s">
        <v>941</v>
      </c>
      <c r="CY838" s="136" t="s">
        <v>941</v>
      </c>
      <c r="CZ838" s="136" t="s">
        <v>941</v>
      </c>
      <c r="DA838" s="136" t="s">
        <v>941</v>
      </c>
      <c r="DB838" s="136" t="s">
        <v>941</v>
      </c>
      <c r="DC838" s="136" t="s">
        <v>941</v>
      </c>
      <c r="DD838" s="136" t="s">
        <v>941</v>
      </c>
      <c r="DE838" s="136" t="s">
        <v>941</v>
      </c>
      <c r="DF838" s="136" t="s">
        <v>941</v>
      </c>
      <c r="DG838" s="136" t="s">
        <v>941</v>
      </c>
      <c r="DH838" s="136" t="s">
        <v>941</v>
      </c>
      <c r="DI838" s="136" t="s">
        <v>941</v>
      </c>
      <c r="DJ838" s="136" t="s">
        <v>1692</v>
      </c>
      <c r="DK838" s="137">
        <v>43145.577106481483</v>
      </c>
      <c r="DL838" s="136" t="s">
        <v>1692</v>
      </c>
      <c r="DM838" s="137">
        <v>43145.577118055553</v>
      </c>
      <c r="DN838" s="133">
        <v>42412.581631944442</v>
      </c>
      <c r="DO838" s="132" t="s">
        <v>1111</v>
      </c>
      <c r="DP838" s="133">
        <v>42412.581631944442</v>
      </c>
    </row>
    <row r="839" spans="1:120" ht="58" x14ac:dyDescent="0.35">
      <c r="A839" s="135">
        <v>843</v>
      </c>
      <c r="B839" s="136" t="s">
        <v>13815</v>
      </c>
      <c r="C839" s="135">
        <v>297</v>
      </c>
      <c r="D839" s="135" t="b">
        <v>1</v>
      </c>
      <c r="E839" s="136" t="s">
        <v>1196</v>
      </c>
      <c r="F839" s="136" t="s">
        <v>2706</v>
      </c>
      <c r="G839" s="136" t="s">
        <v>981</v>
      </c>
      <c r="H839" s="136" t="s">
        <v>2705</v>
      </c>
      <c r="I839" s="136" t="s">
        <v>941</v>
      </c>
      <c r="J839" s="136" t="s">
        <v>19076</v>
      </c>
      <c r="K839" s="136" t="s">
        <v>941</v>
      </c>
      <c r="L839" s="136" t="s">
        <v>2705</v>
      </c>
      <c r="M839" s="136" t="s">
        <v>2707</v>
      </c>
      <c r="N839" s="136" t="s">
        <v>19077</v>
      </c>
      <c r="O839" s="136" t="s">
        <v>19078</v>
      </c>
      <c r="P839" s="136" t="s">
        <v>19079</v>
      </c>
      <c r="Q839" s="136" t="s">
        <v>19080</v>
      </c>
      <c r="R839" s="136" t="s">
        <v>948</v>
      </c>
      <c r="S839" s="136" t="s">
        <v>19081</v>
      </c>
      <c r="T839" s="136" t="s">
        <v>19082</v>
      </c>
      <c r="U839" s="136" t="s">
        <v>19083</v>
      </c>
      <c r="V839" s="136" t="s">
        <v>948</v>
      </c>
      <c r="W839" s="136" t="s">
        <v>948</v>
      </c>
      <c r="X839" s="136" t="s">
        <v>948</v>
      </c>
      <c r="Y839" s="136" t="s">
        <v>19084</v>
      </c>
      <c r="Z839" s="136" t="s">
        <v>19085</v>
      </c>
      <c r="AA839" s="136" t="s">
        <v>19086</v>
      </c>
      <c r="AB839" s="136" t="s">
        <v>19087</v>
      </c>
      <c r="AC839" s="136" t="s">
        <v>19088</v>
      </c>
      <c r="AD839" s="136" t="s">
        <v>19089</v>
      </c>
      <c r="AE839" s="136" t="s">
        <v>19090</v>
      </c>
      <c r="AF839" s="136" t="s">
        <v>19091</v>
      </c>
      <c r="AG839" s="136" t="s">
        <v>2708</v>
      </c>
      <c r="AH839" s="136" t="s">
        <v>19092</v>
      </c>
      <c r="AI839" s="136" t="s">
        <v>19093</v>
      </c>
      <c r="AJ839" s="136" t="s">
        <v>1339</v>
      </c>
      <c r="AK839" s="136" t="s">
        <v>948</v>
      </c>
      <c r="AL839" s="136" t="s">
        <v>604</v>
      </c>
      <c r="AM839" s="136" t="s">
        <v>19094</v>
      </c>
      <c r="AN839" s="136" t="s">
        <v>941</v>
      </c>
      <c r="AO839" s="136" t="s">
        <v>941</v>
      </c>
      <c r="AP839" s="136" t="s">
        <v>941</v>
      </c>
      <c r="AQ839" s="136" t="s">
        <v>941</v>
      </c>
      <c r="AR839" s="136" t="s">
        <v>941</v>
      </c>
      <c r="AS839" s="136" t="s">
        <v>941</v>
      </c>
      <c r="AT839" s="136" t="s">
        <v>941</v>
      </c>
      <c r="AU839" s="136" t="s">
        <v>941</v>
      </c>
      <c r="AV839" s="136" t="s">
        <v>941</v>
      </c>
      <c r="AW839" s="136" t="s">
        <v>941</v>
      </c>
      <c r="AX839" s="136" t="s">
        <v>941</v>
      </c>
      <c r="AY839" s="136" t="s">
        <v>941</v>
      </c>
      <c r="AZ839" s="136" t="s">
        <v>941</v>
      </c>
      <c r="BA839" s="136" t="s">
        <v>941</v>
      </c>
      <c r="BB839" s="136" t="s">
        <v>941</v>
      </c>
      <c r="BC839" s="136" t="s">
        <v>941</v>
      </c>
      <c r="BD839" s="136" t="s">
        <v>941</v>
      </c>
      <c r="BE839" s="136" t="s">
        <v>941</v>
      </c>
      <c r="BF839" s="136" t="s">
        <v>941</v>
      </c>
      <c r="BG839" s="136" t="s">
        <v>941</v>
      </c>
      <c r="BH839" s="136" t="s">
        <v>941</v>
      </c>
      <c r="BI839" s="136" t="s">
        <v>941</v>
      </c>
      <c r="BJ839" s="136" t="s">
        <v>941</v>
      </c>
      <c r="BK839" s="136" t="s">
        <v>975</v>
      </c>
      <c r="BL839" s="136" t="s">
        <v>941</v>
      </c>
      <c r="BM839" s="136" t="s">
        <v>941</v>
      </c>
      <c r="BN839" s="136" t="s">
        <v>941</v>
      </c>
      <c r="BO839" s="136" t="s">
        <v>941</v>
      </c>
      <c r="BP839" s="136" t="s">
        <v>941</v>
      </c>
      <c r="BQ839" s="136" t="s">
        <v>941</v>
      </c>
      <c r="BR839" s="136" t="s">
        <v>941</v>
      </c>
      <c r="BS839" s="136" t="s">
        <v>941</v>
      </c>
      <c r="BT839" s="136" t="s">
        <v>941</v>
      </c>
      <c r="BU839" s="136" t="s">
        <v>941</v>
      </c>
      <c r="BV839" s="136" t="s">
        <v>941</v>
      </c>
      <c r="BW839" s="136" t="s">
        <v>941</v>
      </c>
      <c r="BX839" s="136" t="s">
        <v>941</v>
      </c>
      <c r="BY839" s="136" t="s">
        <v>941</v>
      </c>
      <c r="BZ839" s="136" t="s">
        <v>941</v>
      </c>
      <c r="CA839" s="136" t="s">
        <v>941</v>
      </c>
      <c r="CB839" s="136" t="s">
        <v>975</v>
      </c>
      <c r="CC839" s="136" t="s">
        <v>948</v>
      </c>
      <c r="CD839" s="136" t="s">
        <v>941</v>
      </c>
      <c r="CE839" s="136" t="s">
        <v>948</v>
      </c>
      <c r="CF839" s="136" t="s">
        <v>941</v>
      </c>
      <c r="CG839" s="136" t="s">
        <v>948</v>
      </c>
      <c r="CH839" s="136" t="s">
        <v>948</v>
      </c>
      <c r="CI839" s="136" t="s">
        <v>941</v>
      </c>
      <c r="CJ839" s="136" t="s">
        <v>941</v>
      </c>
      <c r="CK839" s="136" t="s">
        <v>941</v>
      </c>
      <c r="CL839" s="136" t="s">
        <v>941</v>
      </c>
      <c r="CM839" s="136" t="s">
        <v>941</v>
      </c>
      <c r="CN839" s="136" t="s">
        <v>948</v>
      </c>
      <c r="CO839" s="136" t="s">
        <v>540</v>
      </c>
      <c r="CP839" s="136" t="s">
        <v>948</v>
      </c>
      <c r="CQ839" s="136" t="s">
        <v>941</v>
      </c>
      <c r="CR839" s="136" t="s">
        <v>941</v>
      </c>
      <c r="CS839" s="136" t="s">
        <v>941</v>
      </c>
      <c r="CT839" s="136" t="s">
        <v>941</v>
      </c>
      <c r="CU839" s="136" t="s">
        <v>941</v>
      </c>
      <c r="CV839" s="136" t="s">
        <v>941</v>
      </c>
      <c r="CW839" s="136" t="s">
        <v>941</v>
      </c>
      <c r="CX839" s="136" t="s">
        <v>941</v>
      </c>
      <c r="CY839" s="136" t="s">
        <v>941</v>
      </c>
      <c r="CZ839" s="136" t="s">
        <v>941</v>
      </c>
      <c r="DA839" s="136" t="s">
        <v>941</v>
      </c>
      <c r="DB839" s="136" t="s">
        <v>941</v>
      </c>
      <c r="DC839" s="136" t="s">
        <v>941</v>
      </c>
      <c r="DD839" s="136" t="s">
        <v>941</v>
      </c>
      <c r="DE839" s="136" t="s">
        <v>941</v>
      </c>
      <c r="DF839" s="136" t="s">
        <v>941</v>
      </c>
      <c r="DG839" s="136" t="s">
        <v>941</v>
      </c>
      <c r="DH839" s="136" t="s">
        <v>941</v>
      </c>
      <c r="DI839" s="136" t="s">
        <v>941</v>
      </c>
      <c r="DJ839" s="136" t="s">
        <v>1692</v>
      </c>
      <c r="DK839" s="137">
        <v>43145.591886574075</v>
      </c>
      <c r="DL839" s="136" t="s">
        <v>1692</v>
      </c>
      <c r="DM839" s="137">
        <v>43145.591886574075</v>
      </c>
      <c r="DN839" s="133">
        <v>42412.581643518519</v>
      </c>
      <c r="DO839" s="132" t="s">
        <v>1111</v>
      </c>
      <c r="DP839" s="133">
        <v>42412.581643518519</v>
      </c>
    </row>
    <row r="840" spans="1:120" ht="116" x14ac:dyDescent="0.35">
      <c r="A840" s="135">
        <v>844</v>
      </c>
      <c r="B840" s="136" t="s">
        <v>13815</v>
      </c>
      <c r="C840" s="135">
        <v>397</v>
      </c>
      <c r="D840" s="135" t="b">
        <v>1</v>
      </c>
      <c r="E840" s="136" t="s">
        <v>941</v>
      </c>
      <c r="F840" s="136" t="s">
        <v>3332</v>
      </c>
      <c r="G840" s="136" t="s">
        <v>1010</v>
      </c>
      <c r="H840" s="136" t="s">
        <v>3333</v>
      </c>
      <c r="I840" s="136" t="s">
        <v>19095</v>
      </c>
      <c r="J840" s="136" t="s">
        <v>3332</v>
      </c>
      <c r="K840" s="136" t="s">
        <v>941</v>
      </c>
      <c r="L840" s="136" t="s">
        <v>3333</v>
      </c>
      <c r="M840" s="136" t="s">
        <v>2437</v>
      </c>
      <c r="N840" s="136" t="s">
        <v>19096</v>
      </c>
      <c r="O840" s="136" t="s">
        <v>19097</v>
      </c>
      <c r="P840" s="136" t="s">
        <v>19098</v>
      </c>
      <c r="Q840" s="136" t="s">
        <v>948</v>
      </c>
      <c r="R840" s="136" t="s">
        <v>19099</v>
      </c>
      <c r="S840" s="136" t="s">
        <v>19100</v>
      </c>
      <c r="T840" s="136" t="s">
        <v>19101</v>
      </c>
      <c r="U840" s="136" t="s">
        <v>19102</v>
      </c>
      <c r="V840" s="136" t="s">
        <v>2904</v>
      </c>
      <c r="W840" s="136" t="s">
        <v>19103</v>
      </c>
      <c r="X840" s="136" t="s">
        <v>1966</v>
      </c>
      <c r="Y840" s="136" t="s">
        <v>19104</v>
      </c>
      <c r="Z840" s="136" t="s">
        <v>19105</v>
      </c>
      <c r="AA840" s="136" t="s">
        <v>19106</v>
      </c>
      <c r="AB840" s="136" t="s">
        <v>19107</v>
      </c>
      <c r="AC840" s="136" t="s">
        <v>948</v>
      </c>
      <c r="AD840" s="136" t="s">
        <v>19107</v>
      </c>
      <c r="AE840" s="136" t="s">
        <v>19108</v>
      </c>
      <c r="AF840" s="136" t="s">
        <v>19109</v>
      </c>
      <c r="AG840" s="136" t="s">
        <v>1116</v>
      </c>
      <c r="AH840" s="136" t="s">
        <v>19110</v>
      </c>
      <c r="AI840" s="136" t="s">
        <v>19111</v>
      </c>
      <c r="AJ840" s="136" t="s">
        <v>19112</v>
      </c>
      <c r="AK840" s="136" t="s">
        <v>19113</v>
      </c>
      <c r="AL840" s="136" t="s">
        <v>941</v>
      </c>
      <c r="AM840" s="136" t="s">
        <v>19114</v>
      </c>
      <c r="AN840" s="136" t="s">
        <v>941</v>
      </c>
      <c r="AO840" s="136" t="s">
        <v>941</v>
      </c>
      <c r="AP840" s="136" t="s">
        <v>941</v>
      </c>
      <c r="AQ840" s="136" t="s">
        <v>941</v>
      </c>
      <c r="AR840" s="136" t="s">
        <v>941</v>
      </c>
      <c r="AS840" s="136" t="s">
        <v>941</v>
      </c>
      <c r="AT840" s="136" t="s">
        <v>941</v>
      </c>
      <c r="AU840" s="136" t="s">
        <v>941</v>
      </c>
      <c r="AV840" s="136" t="s">
        <v>941</v>
      </c>
      <c r="AW840" s="136" t="s">
        <v>941</v>
      </c>
      <c r="AX840" s="136" t="s">
        <v>941</v>
      </c>
      <c r="AY840" s="136" t="s">
        <v>941</v>
      </c>
      <c r="AZ840" s="136" t="s">
        <v>941</v>
      </c>
      <c r="BA840" s="136" t="s">
        <v>941</v>
      </c>
      <c r="BB840" s="136" t="s">
        <v>941</v>
      </c>
      <c r="BC840" s="136" t="s">
        <v>941</v>
      </c>
      <c r="BD840" s="136" t="s">
        <v>941</v>
      </c>
      <c r="BE840" s="136" t="s">
        <v>941</v>
      </c>
      <c r="BF840" s="136" t="s">
        <v>941</v>
      </c>
      <c r="BG840" s="136" t="s">
        <v>941</v>
      </c>
      <c r="BH840" s="136" t="s">
        <v>941</v>
      </c>
      <c r="BI840" s="136" t="s">
        <v>941</v>
      </c>
      <c r="BJ840" s="136" t="s">
        <v>941</v>
      </c>
      <c r="BK840" s="136" t="s">
        <v>19115</v>
      </c>
      <c r="BL840" s="136" t="s">
        <v>941</v>
      </c>
      <c r="BM840" s="136" t="s">
        <v>941</v>
      </c>
      <c r="BN840" s="136" t="s">
        <v>941</v>
      </c>
      <c r="BO840" s="136" t="s">
        <v>1379</v>
      </c>
      <c r="BP840" s="136" t="s">
        <v>941</v>
      </c>
      <c r="BQ840" s="136" t="s">
        <v>941</v>
      </c>
      <c r="BR840" s="136" t="s">
        <v>941</v>
      </c>
      <c r="BS840" s="136" t="s">
        <v>941</v>
      </c>
      <c r="BT840" s="136" t="s">
        <v>941</v>
      </c>
      <c r="BU840" s="136" t="s">
        <v>941</v>
      </c>
      <c r="BV840" s="136" t="s">
        <v>941</v>
      </c>
      <c r="BW840" s="136" t="s">
        <v>941</v>
      </c>
      <c r="BX840" s="136" t="s">
        <v>941</v>
      </c>
      <c r="BY840" s="136" t="s">
        <v>941</v>
      </c>
      <c r="BZ840" s="136" t="s">
        <v>941</v>
      </c>
      <c r="CA840" s="136" t="s">
        <v>941</v>
      </c>
      <c r="CB840" s="136" t="s">
        <v>7103</v>
      </c>
      <c r="CC840" s="136" t="s">
        <v>948</v>
      </c>
      <c r="CD840" s="136" t="s">
        <v>941</v>
      </c>
      <c r="CE840" s="136" t="s">
        <v>948</v>
      </c>
      <c r="CF840" s="136" t="s">
        <v>941</v>
      </c>
      <c r="CG840" s="136" t="s">
        <v>948</v>
      </c>
      <c r="CH840" s="136" t="s">
        <v>1227</v>
      </c>
      <c r="CI840" s="136" t="s">
        <v>19116</v>
      </c>
      <c r="CJ840" s="136" t="s">
        <v>941</v>
      </c>
      <c r="CK840" s="136" t="s">
        <v>941</v>
      </c>
      <c r="CL840" s="136" t="s">
        <v>941</v>
      </c>
      <c r="CM840" s="136" t="s">
        <v>19116</v>
      </c>
      <c r="CN840" s="136" t="s">
        <v>19116</v>
      </c>
      <c r="CO840" s="136" t="s">
        <v>19117</v>
      </c>
      <c r="CP840" s="136" t="s">
        <v>948</v>
      </c>
      <c r="CQ840" s="136" t="s">
        <v>941</v>
      </c>
      <c r="CR840" s="136" t="s">
        <v>941</v>
      </c>
      <c r="CS840" s="136" t="s">
        <v>941</v>
      </c>
      <c r="CT840" s="136" t="s">
        <v>941</v>
      </c>
      <c r="CU840" s="136" t="s">
        <v>941</v>
      </c>
      <c r="CV840" s="136" t="s">
        <v>941</v>
      </c>
      <c r="CW840" s="136" t="s">
        <v>941</v>
      </c>
      <c r="CX840" s="136" t="s">
        <v>941</v>
      </c>
      <c r="CY840" s="136" t="s">
        <v>941</v>
      </c>
      <c r="CZ840" s="136" t="s">
        <v>941</v>
      </c>
      <c r="DA840" s="136" t="s">
        <v>941</v>
      </c>
      <c r="DB840" s="136" t="s">
        <v>941</v>
      </c>
      <c r="DC840" s="136" t="s">
        <v>941</v>
      </c>
      <c r="DD840" s="136" t="s">
        <v>941</v>
      </c>
      <c r="DE840" s="136" t="s">
        <v>941</v>
      </c>
      <c r="DF840" s="136" t="s">
        <v>941</v>
      </c>
      <c r="DG840" s="136" t="s">
        <v>941</v>
      </c>
      <c r="DH840" s="136" t="s">
        <v>941</v>
      </c>
      <c r="DI840" s="136" t="s">
        <v>941</v>
      </c>
      <c r="DJ840" s="136" t="s">
        <v>1353</v>
      </c>
      <c r="DK840" s="137">
        <v>43145.594606481478</v>
      </c>
      <c r="DL840" s="136" t="s">
        <v>1353</v>
      </c>
      <c r="DM840" s="137">
        <v>43145.594606481478</v>
      </c>
      <c r="DN840" s="133">
        <v>42412.581666666665</v>
      </c>
      <c r="DO840" s="132" t="s">
        <v>1111</v>
      </c>
      <c r="DP840" s="133">
        <v>42412.581666666665</v>
      </c>
    </row>
    <row r="841" spans="1:120" ht="58" x14ac:dyDescent="0.35">
      <c r="A841" s="135">
        <v>845</v>
      </c>
      <c r="B841" s="136" t="s">
        <v>13815</v>
      </c>
      <c r="C841" s="135">
        <v>434</v>
      </c>
      <c r="D841" s="135" t="b">
        <v>1</v>
      </c>
      <c r="E841" s="136" t="s">
        <v>941</v>
      </c>
      <c r="F841" s="136" t="s">
        <v>19118</v>
      </c>
      <c r="G841" s="136" t="s">
        <v>1096</v>
      </c>
      <c r="H841" s="136" t="s">
        <v>3623</v>
      </c>
      <c r="I841" s="136" t="s">
        <v>15225</v>
      </c>
      <c r="J841" s="136" t="s">
        <v>7441</v>
      </c>
      <c r="K841" s="136" t="s">
        <v>941</v>
      </c>
      <c r="L841" s="136" t="s">
        <v>19119</v>
      </c>
      <c r="M841" s="136" t="s">
        <v>941</v>
      </c>
      <c r="N841" s="136" t="s">
        <v>3625</v>
      </c>
      <c r="O841" s="136" t="s">
        <v>19120</v>
      </c>
      <c r="P841" s="136" t="s">
        <v>19121</v>
      </c>
      <c r="Q841" s="136" t="s">
        <v>948</v>
      </c>
      <c r="R841" s="136" t="s">
        <v>948</v>
      </c>
      <c r="S841" s="136" t="s">
        <v>19122</v>
      </c>
      <c r="T841" s="136" t="s">
        <v>19123</v>
      </c>
      <c r="U841" s="136" t="s">
        <v>19124</v>
      </c>
      <c r="V841" s="136" t="s">
        <v>948</v>
      </c>
      <c r="W841" s="136" t="s">
        <v>948</v>
      </c>
      <c r="X841" s="136" t="s">
        <v>948</v>
      </c>
      <c r="Y841" s="136" t="s">
        <v>19125</v>
      </c>
      <c r="Z841" s="136" t="s">
        <v>19126</v>
      </c>
      <c r="AA841" s="136" t="s">
        <v>19127</v>
      </c>
      <c r="AB841" s="136" t="s">
        <v>19128</v>
      </c>
      <c r="AC841" s="136" t="s">
        <v>948</v>
      </c>
      <c r="AD841" s="136" t="s">
        <v>19128</v>
      </c>
      <c r="AE841" s="136" t="s">
        <v>19129</v>
      </c>
      <c r="AF841" s="136" t="s">
        <v>19130</v>
      </c>
      <c r="AG841" s="136" t="s">
        <v>1156</v>
      </c>
      <c r="AH841" s="136" t="s">
        <v>19131</v>
      </c>
      <c r="AI841" s="136" t="s">
        <v>948</v>
      </c>
      <c r="AJ841" s="136" t="s">
        <v>948</v>
      </c>
      <c r="AK841" s="136" t="s">
        <v>948</v>
      </c>
      <c r="AL841" s="136" t="s">
        <v>941</v>
      </c>
      <c r="AM841" s="136" t="s">
        <v>19131</v>
      </c>
      <c r="AN841" s="136" t="s">
        <v>941</v>
      </c>
      <c r="AO841" s="136" t="s">
        <v>941</v>
      </c>
      <c r="AP841" s="136" t="s">
        <v>941</v>
      </c>
      <c r="AQ841" s="136" t="s">
        <v>941</v>
      </c>
      <c r="AR841" s="136" t="s">
        <v>941</v>
      </c>
      <c r="AS841" s="136" t="s">
        <v>941</v>
      </c>
      <c r="AT841" s="136" t="s">
        <v>941</v>
      </c>
      <c r="AU841" s="136" t="s">
        <v>941</v>
      </c>
      <c r="AV841" s="136" t="s">
        <v>941</v>
      </c>
      <c r="AW841" s="136" t="s">
        <v>941</v>
      </c>
      <c r="AX841" s="136" t="s">
        <v>941</v>
      </c>
      <c r="AY841" s="136" t="s">
        <v>941</v>
      </c>
      <c r="AZ841" s="136" t="s">
        <v>941</v>
      </c>
      <c r="BA841" s="136" t="s">
        <v>941</v>
      </c>
      <c r="BB841" s="136" t="s">
        <v>941</v>
      </c>
      <c r="BC841" s="136" t="s">
        <v>941</v>
      </c>
      <c r="BD841" s="136" t="s">
        <v>941</v>
      </c>
      <c r="BE841" s="136" t="s">
        <v>941</v>
      </c>
      <c r="BF841" s="136" t="s">
        <v>941</v>
      </c>
      <c r="BG841" s="136" t="s">
        <v>941</v>
      </c>
      <c r="BH841" s="136" t="s">
        <v>941</v>
      </c>
      <c r="BI841" s="136" t="s">
        <v>941</v>
      </c>
      <c r="BJ841" s="136" t="s">
        <v>941</v>
      </c>
      <c r="BK841" s="136" t="s">
        <v>941</v>
      </c>
      <c r="BL841" s="136" t="s">
        <v>941</v>
      </c>
      <c r="BM841" s="136" t="s">
        <v>941</v>
      </c>
      <c r="BN841" s="136" t="s">
        <v>941</v>
      </c>
      <c r="BO841" s="136" t="s">
        <v>941</v>
      </c>
      <c r="BP841" s="136" t="s">
        <v>941</v>
      </c>
      <c r="BQ841" s="136" t="s">
        <v>941</v>
      </c>
      <c r="BR841" s="136" t="s">
        <v>941</v>
      </c>
      <c r="BS841" s="136" t="s">
        <v>941</v>
      </c>
      <c r="BT841" s="136" t="s">
        <v>941</v>
      </c>
      <c r="BU841" s="136" t="s">
        <v>941</v>
      </c>
      <c r="BV841" s="136" t="s">
        <v>941</v>
      </c>
      <c r="BW841" s="136" t="s">
        <v>941</v>
      </c>
      <c r="BX841" s="136" t="s">
        <v>941</v>
      </c>
      <c r="BY841" s="136" t="s">
        <v>941</v>
      </c>
      <c r="BZ841" s="136" t="s">
        <v>941</v>
      </c>
      <c r="CA841" s="136" t="s">
        <v>941</v>
      </c>
      <c r="CB841" s="136" t="s">
        <v>948</v>
      </c>
      <c r="CC841" s="136" t="s">
        <v>948</v>
      </c>
      <c r="CD841" s="136" t="s">
        <v>941</v>
      </c>
      <c r="CE841" s="136" t="s">
        <v>948</v>
      </c>
      <c r="CF841" s="136" t="s">
        <v>941</v>
      </c>
      <c r="CG841" s="136" t="s">
        <v>948</v>
      </c>
      <c r="CH841" s="136" t="s">
        <v>948</v>
      </c>
      <c r="CI841" s="136" t="s">
        <v>941</v>
      </c>
      <c r="CJ841" s="136" t="s">
        <v>941</v>
      </c>
      <c r="CK841" s="136" t="s">
        <v>941</v>
      </c>
      <c r="CL841" s="136" t="s">
        <v>941</v>
      </c>
      <c r="CM841" s="136" t="s">
        <v>941</v>
      </c>
      <c r="CN841" s="136" t="s">
        <v>948</v>
      </c>
      <c r="CO841" s="136" t="s">
        <v>540</v>
      </c>
      <c r="CP841" s="136" t="s">
        <v>948</v>
      </c>
      <c r="CQ841" s="136" t="s">
        <v>941</v>
      </c>
      <c r="CR841" s="136" t="s">
        <v>941</v>
      </c>
      <c r="CS841" s="136" t="s">
        <v>941</v>
      </c>
      <c r="CT841" s="136" t="s">
        <v>941</v>
      </c>
      <c r="CU841" s="136" t="s">
        <v>941</v>
      </c>
      <c r="CV841" s="136" t="s">
        <v>941</v>
      </c>
      <c r="CW841" s="136" t="s">
        <v>941</v>
      </c>
      <c r="CX841" s="136" t="s">
        <v>941</v>
      </c>
      <c r="CY841" s="136" t="s">
        <v>941</v>
      </c>
      <c r="CZ841" s="136" t="s">
        <v>941</v>
      </c>
      <c r="DA841" s="136" t="s">
        <v>941</v>
      </c>
      <c r="DB841" s="136" t="s">
        <v>941</v>
      </c>
      <c r="DC841" s="136" t="s">
        <v>941</v>
      </c>
      <c r="DD841" s="136" t="s">
        <v>941</v>
      </c>
      <c r="DE841" s="136" t="s">
        <v>941</v>
      </c>
      <c r="DF841" s="136" t="s">
        <v>941</v>
      </c>
      <c r="DG841" s="136" t="s">
        <v>941</v>
      </c>
      <c r="DH841" s="136" t="s">
        <v>941</v>
      </c>
      <c r="DI841" s="136" t="s">
        <v>941</v>
      </c>
      <c r="DJ841" s="136" t="s">
        <v>1692</v>
      </c>
      <c r="DK841" s="137">
        <v>43145.611666666664</v>
      </c>
      <c r="DL841" s="136" t="s">
        <v>1692</v>
      </c>
      <c r="DM841" s="137">
        <v>43145.611666666664</v>
      </c>
      <c r="DN841" s="133">
        <v>42412.581689814811</v>
      </c>
      <c r="DO841" s="132" t="s">
        <v>1111</v>
      </c>
      <c r="DP841" s="133">
        <v>42412.581689814811</v>
      </c>
    </row>
    <row r="842" spans="1:120" ht="188.5" x14ac:dyDescent="0.35">
      <c r="A842" s="135">
        <v>846</v>
      </c>
      <c r="B842" s="136" t="s">
        <v>13815</v>
      </c>
      <c r="C842" s="135">
        <v>323</v>
      </c>
      <c r="D842" s="135" t="b">
        <v>1</v>
      </c>
      <c r="E842" s="136" t="s">
        <v>941</v>
      </c>
      <c r="F842" s="136" t="s">
        <v>942</v>
      </c>
      <c r="G842" s="136" t="s">
        <v>943</v>
      </c>
      <c r="H842" s="136" t="s">
        <v>944</v>
      </c>
      <c r="I842" s="136" t="s">
        <v>15225</v>
      </c>
      <c r="J842" s="136" t="s">
        <v>942</v>
      </c>
      <c r="K842" s="136" t="s">
        <v>941</v>
      </c>
      <c r="L842" s="136" t="s">
        <v>944</v>
      </c>
      <c r="M842" s="136" t="s">
        <v>941</v>
      </c>
      <c r="N842" s="136" t="s">
        <v>945</v>
      </c>
      <c r="O842" s="136" t="s">
        <v>19132</v>
      </c>
      <c r="P842" s="136" t="s">
        <v>19133</v>
      </c>
      <c r="Q842" s="136" t="s">
        <v>19134</v>
      </c>
      <c r="R842" s="136" t="s">
        <v>948</v>
      </c>
      <c r="S842" s="136" t="s">
        <v>19135</v>
      </c>
      <c r="T842" s="136" t="s">
        <v>19136</v>
      </c>
      <c r="U842" s="136" t="s">
        <v>19137</v>
      </c>
      <c r="V842" s="136" t="s">
        <v>19138</v>
      </c>
      <c r="W842" s="136" t="s">
        <v>19139</v>
      </c>
      <c r="X842" s="136" t="s">
        <v>19140</v>
      </c>
      <c r="Y842" s="136" t="s">
        <v>19141</v>
      </c>
      <c r="Z842" s="136" t="s">
        <v>19142</v>
      </c>
      <c r="AA842" s="136" t="s">
        <v>948</v>
      </c>
      <c r="AB842" s="136" t="s">
        <v>19143</v>
      </c>
      <c r="AC842" s="136" t="s">
        <v>19144</v>
      </c>
      <c r="AD842" s="136" t="s">
        <v>19145</v>
      </c>
      <c r="AE842" s="136" t="s">
        <v>19146</v>
      </c>
      <c r="AF842" s="136" t="s">
        <v>19147</v>
      </c>
      <c r="AG842" s="136" t="s">
        <v>2230</v>
      </c>
      <c r="AH842" s="136" t="s">
        <v>19148</v>
      </c>
      <c r="AI842" s="136" t="s">
        <v>19149</v>
      </c>
      <c r="AJ842" s="136" t="s">
        <v>16024</v>
      </c>
      <c r="AK842" s="136" t="s">
        <v>19150</v>
      </c>
      <c r="AL842" s="136" t="s">
        <v>941</v>
      </c>
      <c r="AM842" s="136" t="s">
        <v>19151</v>
      </c>
      <c r="AN842" s="136" t="s">
        <v>941</v>
      </c>
      <c r="AO842" s="136" t="s">
        <v>941</v>
      </c>
      <c r="AP842" s="136" t="s">
        <v>941</v>
      </c>
      <c r="AQ842" s="136" t="s">
        <v>941</v>
      </c>
      <c r="AR842" s="136" t="s">
        <v>941</v>
      </c>
      <c r="AS842" s="136" t="s">
        <v>941</v>
      </c>
      <c r="AT842" s="136" t="s">
        <v>941</v>
      </c>
      <c r="AU842" s="136" t="s">
        <v>941</v>
      </c>
      <c r="AV842" s="136" t="s">
        <v>941</v>
      </c>
      <c r="AW842" s="136" t="s">
        <v>941</v>
      </c>
      <c r="AX842" s="136" t="s">
        <v>941</v>
      </c>
      <c r="AY842" s="136" t="s">
        <v>941</v>
      </c>
      <c r="AZ842" s="136" t="s">
        <v>941</v>
      </c>
      <c r="BA842" s="136" t="s">
        <v>941</v>
      </c>
      <c r="BB842" s="136" t="s">
        <v>941</v>
      </c>
      <c r="BC842" s="136" t="s">
        <v>941</v>
      </c>
      <c r="BD842" s="136" t="s">
        <v>941</v>
      </c>
      <c r="BE842" s="136" t="s">
        <v>941</v>
      </c>
      <c r="BF842" s="136" t="s">
        <v>941</v>
      </c>
      <c r="BG842" s="136" t="s">
        <v>941</v>
      </c>
      <c r="BH842" s="136" t="s">
        <v>941</v>
      </c>
      <c r="BI842" s="136" t="s">
        <v>941</v>
      </c>
      <c r="BJ842" s="136" t="s">
        <v>941</v>
      </c>
      <c r="BK842" s="136" t="s">
        <v>1902</v>
      </c>
      <c r="BL842" s="136" t="s">
        <v>941</v>
      </c>
      <c r="BM842" s="136" t="s">
        <v>941</v>
      </c>
      <c r="BN842" s="136" t="s">
        <v>941</v>
      </c>
      <c r="BO842" s="136" t="s">
        <v>963</v>
      </c>
      <c r="BP842" s="136" t="s">
        <v>941</v>
      </c>
      <c r="BQ842" s="136" t="s">
        <v>1021</v>
      </c>
      <c r="BR842" s="136" t="s">
        <v>941</v>
      </c>
      <c r="BS842" s="136" t="s">
        <v>941</v>
      </c>
      <c r="BT842" s="136" t="s">
        <v>941</v>
      </c>
      <c r="BU842" s="136" t="s">
        <v>941</v>
      </c>
      <c r="BV842" s="136" t="s">
        <v>941</v>
      </c>
      <c r="BW842" s="136" t="s">
        <v>941</v>
      </c>
      <c r="BX842" s="136" t="s">
        <v>941</v>
      </c>
      <c r="BY842" s="136" t="s">
        <v>941</v>
      </c>
      <c r="BZ842" s="136" t="s">
        <v>941</v>
      </c>
      <c r="CA842" s="136" t="s">
        <v>941</v>
      </c>
      <c r="CB842" s="136" t="s">
        <v>3285</v>
      </c>
      <c r="CC842" s="136" t="s">
        <v>956</v>
      </c>
      <c r="CD842" s="136" t="s">
        <v>19152</v>
      </c>
      <c r="CE842" s="136" t="s">
        <v>948</v>
      </c>
      <c r="CF842" s="136" t="s">
        <v>941</v>
      </c>
      <c r="CG842" s="136" t="s">
        <v>19152</v>
      </c>
      <c r="CH842" s="136" t="s">
        <v>948</v>
      </c>
      <c r="CI842" s="136" t="s">
        <v>941</v>
      </c>
      <c r="CJ842" s="136" t="s">
        <v>941</v>
      </c>
      <c r="CK842" s="136" t="s">
        <v>941</v>
      </c>
      <c r="CL842" s="136" t="s">
        <v>941</v>
      </c>
      <c r="CM842" s="136" t="s">
        <v>941</v>
      </c>
      <c r="CN842" s="136" t="s">
        <v>948</v>
      </c>
      <c r="CO842" s="136" t="s">
        <v>540</v>
      </c>
      <c r="CP842" s="136" t="s">
        <v>948</v>
      </c>
      <c r="CQ842" s="136" t="s">
        <v>941</v>
      </c>
      <c r="CR842" s="136" t="s">
        <v>941</v>
      </c>
      <c r="CS842" s="136" t="s">
        <v>19153</v>
      </c>
      <c r="CT842" s="136" t="s">
        <v>19154</v>
      </c>
      <c r="CU842" s="136" t="s">
        <v>19155</v>
      </c>
      <c r="CV842" s="136" t="s">
        <v>19156</v>
      </c>
      <c r="CW842" s="136" t="s">
        <v>941</v>
      </c>
      <c r="CX842" s="136" t="s">
        <v>941</v>
      </c>
      <c r="CY842" s="136" t="s">
        <v>941</v>
      </c>
      <c r="CZ842" s="136" t="s">
        <v>941</v>
      </c>
      <c r="DA842" s="136" t="s">
        <v>941</v>
      </c>
      <c r="DB842" s="136" t="s">
        <v>941</v>
      </c>
      <c r="DC842" s="136" t="s">
        <v>941</v>
      </c>
      <c r="DD842" s="136" t="s">
        <v>941</v>
      </c>
      <c r="DE842" s="136" t="s">
        <v>941</v>
      </c>
      <c r="DF842" s="136" t="s">
        <v>941</v>
      </c>
      <c r="DG842" s="136" t="s">
        <v>941</v>
      </c>
      <c r="DH842" s="136" t="s">
        <v>941</v>
      </c>
      <c r="DI842" s="136" t="s">
        <v>941</v>
      </c>
      <c r="DJ842" s="136" t="s">
        <v>1692</v>
      </c>
      <c r="DK842" s="137">
        <v>43145.644768518519</v>
      </c>
      <c r="DL842" s="136" t="s">
        <v>1692</v>
      </c>
      <c r="DM842" s="137">
        <v>43145.644768518519</v>
      </c>
      <c r="DN842" s="133">
        <v>42412.581701388888</v>
      </c>
      <c r="DO842" s="132" t="s">
        <v>1111</v>
      </c>
      <c r="DP842" s="133">
        <v>42412.581701388888</v>
      </c>
    </row>
    <row r="843" spans="1:120" ht="58" x14ac:dyDescent="0.35">
      <c r="A843" s="135">
        <v>847</v>
      </c>
      <c r="B843" s="136" t="s">
        <v>13815</v>
      </c>
      <c r="C843" s="135">
        <v>448</v>
      </c>
      <c r="D843" s="135" t="b">
        <v>1</v>
      </c>
      <c r="E843" s="136" t="s">
        <v>941</v>
      </c>
      <c r="F843" s="136" t="s">
        <v>19157</v>
      </c>
      <c r="G843" s="136" t="s">
        <v>1330</v>
      </c>
      <c r="H843" s="136" t="s">
        <v>1953</v>
      </c>
      <c r="I843" s="136" t="s">
        <v>15225</v>
      </c>
      <c r="J843" s="136" t="s">
        <v>3804</v>
      </c>
      <c r="K843" s="136" t="s">
        <v>941</v>
      </c>
      <c r="L843" s="136" t="s">
        <v>1953</v>
      </c>
      <c r="M843" s="136" t="s">
        <v>1955</v>
      </c>
      <c r="N843" s="136" t="s">
        <v>19158</v>
      </c>
      <c r="O843" s="136" t="s">
        <v>19159</v>
      </c>
      <c r="P843" s="136" t="s">
        <v>19160</v>
      </c>
      <c r="Q843" s="136" t="s">
        <v>19161</v>
      </c>
      <c r="R843" s="136" t="s">
        <v>19162</v>
      </c>
      <c r="S843" s="136" t="s">
        <v>19163</v>
      </c>
      <c r="T843" s="136" t="s">
        <v>19164</v>
      </c>
      <c r="U843" s="136" t="s">
        <v>19165</v>
      </c>
      <c r="V843" s="136" t="s">
        <v>948</v>
      </c>
      <c r="W843" s="136" t="s">
        <v>948</v>
      </c>
      <c r="X843" s="136" t="s">
        <v>948</v>
      </c>
      <c r="Y843" s="136" t="s">
        <v>19166</v>
      </c>
      <c r="Z843" s="136" t="s">
        <v>19167</v>
      </c>
      <c r="AA843" s="136" t="s">
        <v>948</v>
      </c>
      <c r="AB843" s="136" t="s">
        <v>19168</v>
      </c>
      <c r="AC843" s="136" t="s">
        <v>19169</v>
      </c>
      <c r="AD843" s="136" t="s">
        <v>19170</v>
      </c>
      <c r="AE843" s="136" t="s">
        <v>19171</v>
      </c>
      <c r="AF843" s="136" t="s">
        <v>19172</v>
      </c>
      <c r="AG843" s="136" t="s">
        <v>1199</v>
      </c>
      <c r="AH843" s="136" t="s">
        <v>19173</v>
      </c>
      <c r="AI843" s="136" t="s">
        <v>1424</v>
      </c>
      <c r="AJ843" s="136" t="s">
        <v>1552</v>
      </c>
      <c r="AK843" s="136" t="s">
        <v>968</v>
      </c>
      <c r="AL843" s="136" t="s">
        <v>941</v>
      </c>
      <c r="AM843" s="136" t="s">
        <v>19174</v>
      </c>
      <c r="AN843" s="136" t="s">
        <v>941</v>
      </c>
      <c r="AO843" s="136" t="s">
        <v>941</v>
      </c>
      <c r="AP843" s="136" t="s">
        <v>941</v>
      </c>
      <c r="AQ843" s="136" t="s">
        <v>941</v>
      </c>
      <c r="AR843" s="136" t="s">
        <v>941</v>
      </c>
      <c r="AS843" s="136" t="s">
        <v>941</v>
      </c>
      <c r="AT843" s="136" t="s">
        <v>941</v>
      </c>
      <c r="AU843" s="136" t="s">
        <v>941</v>
      </c>
      <c r="AV843" s="136" t="s">
        <v>941</v>
      </c>
      <c r="AW843" s="136" t="s">
        <v>941</v>
      </c>
      <c r="AX843" s="136" t="s">
        <v>941</v>
      </c>
      <c r="AY843" s="136" t="s">
        <v>941</v>
      </c>
      <c r="AZ843" s="136" t="s">
        <v>941</v>
      </c>
      <c r="BA843" s="136" t="s">
        <v>941</v>
      </c>
      <c r="BB843" s="136" t="s">
        <v>941</v>
      </c>
      <c r="BC843" s="136" t="s">
        <v>941</v>
      </c>
      <c r="BD843" s="136" t="s">
        <v>941</v>
      </c>
      <c r="BE843" s="136" t="s">
        <v>941</v>
      </c>
      <c r="BF843" s="136" t="s">
        <v>941</v>
      </c>
      <c r="BG843" s="136" t="s">
        <v>941</v>
      </c>
      <c r="BH843" s="136" t="s">
        <v>941</v>
      </c>
      <c r="BI843" s="136" t="s">
        <v>941</v>
      </c>
      <c r="BJ843" s="136" t="s">
        <v>941</v>
      </c>
      <c r="BK843" s="136" t="s">
        <v>941</v>
      </c>
      <c r="BL843" s="136" t="s">
        <v>941</v>
      </c>
      <c r="BM843" s="136" t="s">
        <v>941</v>
      </c>
      <c r="BN843" s="136" t="s">
        <v>941</v>
      </c>
      <c r="BO843" s="136" t="s">
        <v>941</v>
      </c>
      <c r="BP843" s="136" t="s">
        <v>941</v>
      </c>
      <c r="BQ843" s="136" t="s">
        <v>941</v>
      </c>
      <c r="BR843" s="136" t="s">
        <v>941</v>
      </c>
      <c r="BS843" s="136" t="s">
        <v>941</v>
      </c>
      <c r="BT843" s="136" t="s">
        <v>941</v>
      </c>
      <c r="BU843" s="136" t="s">
        <v>941</v>
      </c>
      <c r="BV843" s="136" t="s">
        <v>941</v>
      </c>
      <c r="BW843" s="136" t="s">
        <v>941</v>
      </c>
      <c r="BX843" s="136" t="s">
        <v>941</v>
      </c>
      <c r="BY843" s="136" t="s">
        <v>941</v>
      </c>
      <c r="BZ843" s="136" t="s">
        <v>941</v>
      </c>
      <c r="CA843" s="136" t="s">
        <v>941</v>
      </c>
      <c r="CB843" s="136" t="s">
        <v>948</v>
      </c>
      <c r="CC843" s="136" t="s">
        <v>948</v>
      </c>
      <c r="CD843" s="136" t="s">
        <v>941</v>
      </c>
      <c r="CE843" s="136" t="s">
        <v>948</v>
      </c>
      <c r="CF843" s="136" t="s">
        <v>941</v>
      </c>
      <c r="CG843" s="136" t="s">
        <v>948</v>
      </c>
      <c r="CH843" s="136" t="s">
        <v>948</v>
      </c>
      <c r="CI843" s="136" t="s">
        <v>941</v>
      </c>
      <c r="CJ843" s="136" t="s">
        <v>941</v>
      </c>
      <c r="CK843" s="136" t="s">
        <v>941</v>
      </c>
      <c r="CL843" s="136" t="s">
        <v>941</v>
      </c>
      <c r="CM843" s="136" t="s">
        <v>941</v>
      </c>
      <c r="CN843" s="136" t="s">
        <v>948</v>
      </c>
      <c r="CO843" s="136" t="s">
        <v>540</v>
      </c>
      <c r="CP843" s="136" t="s">
        <v>948</v>
      </c>
      <c r="CQ843" s="136" t="s">
        <v>941</v>
      </c>
      <c r="CR843" s="136" t="s">
        <v>941</v>
      </c>
      <c r="CS843" s="136" t="s">
        <v>941</v>
      </c>
      <c r="CT843" s="136" t="s">
        <v>941</v>
      </c>
      <c r="CU843" s="136" t="s">
        <v>941</v>
      </c>
      <c r="CV843" s="136" t="s">
        <v>941</v>
      </c>
      <c r="CW843" s="136" t="s">
        <v>941</v>
      </c>
      <c r="CX843" s="136" t="s">
        <v>941</v>
      </c>
      <c r="CY843" s="136" t="s">
        <v>941</v>
      </c>
      <c r="CZ843" s="136" t="s">
        <v>941</v>
      </c>
      <c r="DA843" s="136" t="s">
        <v>941</v>
      </c>
      <c r="DB843" s="136" t="s">
        <v>941</v>
      </c>
      <c r="DC843" s="136" t="s">
        <v>941</v>
      </c>
      <c r="DD843" s="136" t="s">
        <v>941</v>
      </c>
      <c r="DE843" s="136" t="s">
        <v>941</v>
      </c>
      <c r="DF843" s="136" t="s">
        <v>941</v>
      </c>
      <c r="DG843" s="136" t="s">
        <v>941</v>
      </c>
      <c r="DH843" s="136" t="s">
        <v>941</v>
      </c>
      <c r="DI843" s="136" t="s">
        <v>941</v>
      </c>
      <c r="DJ843" s="136" t="s">
        <v>1692</v>
      </c>
      <c r="DK843" s="137">
        <v>43145.67</v>
      </c>
      <c r="DL843" s="136" t="s">
        <v>1692</v>
      </c>
      <c r="DM843" s="137">
        <v>43214.397430555553</v>
      </c>
      <c r="DN843" s="133">
        <v>42412.581712962965</v>
      </c>
      <c r="DO843" s="132" t="s">
        <v>1111</v>
      </c>
      <c r="DP843" s="133">
        <v>42412.581712962965</v>
      </c>
    </row>
    <row r="844" spans="1:120" ht="58" x14ac:dyDescent="0.35">
      <c r="A844" s="135">
        <v>848</v>
      </c>
      <c r="B844" s="136" t="s">
        <v>13815</v>
      </c>
      <c r="C844" s="135">
        <v>415</v>
      </c>
      <c r="D844" s="135" t="b">
        <v>1</v>
      </c>
      <c r="E844" s="136" t="s">
        <v>941</v>
      </c>
      <c r="F844" s="136" t="s">
        <v>12331</v>
      </c>
      <c r="G844" s="136" t="s">
        <v>1427</v>
      </c>
      <c r="H844" s="136" t="s">
        <v>2657</v>
      </c>
      <c r="I844" s="136" t="s">
        <v>19175</v>
      </c>
      <c r="J844" s="136" t="s">
        <v>12333</v>
      </c>
      <c r="K844" s="136" t="s">
        <v>941</v>
      </c>
      <c r="L844" s="136" t="s">
        <v>2657</v>
      </c>
      <c r="M844" s="136" t="s">
        <v>2657</v>
      </c>
      <c r="N844" s="136" t="s">
        <v>2658</v>
      </c>
      <c r="O844" s="136" t="s">
        <v>19176</v>
      </c>
      <c r="P844" s="136" t="s">
        <v>2659</v>
      </c>
      <c r="Q844" s="136" t="s">
        <v>948</v>
      </c>
      <c r="R844" s="136" t="s">
        <v>948</v>
      </c>
      <c r="S844" s="136" t="s">
        <v>19177</v>
      </c>
      <c r="T844" s="136" t="s">
        <v>19178</v>
      </c>
      <c r="U844" s="136" t="s">
        <v>19179</v>
      </c>
      <c r="V844" s="136" t="s">
        <v>19177</v>
      </c>
      <c r="W844" s="136" t="s">
        <v>19178</v>
      </c>
      <c r="X844" s="136" t="s">
        <v>19179</v>
      </c>
      <c r="Y844" s="136" t="s">
        <v>19180</v>
      </c>
      <c r="Z844" s="136" t="s">
        <v>19181</v>
      </c>
      <c r="AA844" s="136" t="s">
        <v>948</v>
      </c>
      <c r="AB844" s="136" t="s">
        <v>19182</v>
      </c>
      <c r="AC844" s="136" t="s">
        <v>948</v>
      </c>
      <c r="AD844" s="136" t="s">
        <v>19182</v>
      </c>
      <c r="AE844" s="136" t="s">
        <v>19183</v>
      </c>
      <c r="AF844" s="136" t="s">
        <v>19184</v>
      </c>
      <c r="AG844" s="136" t="s">
        <v>1263</v>
      </c>
      <c r="AH844" s="136" t="s">
        <v>19185</v>
      </c>
      <c r="AI844" s="136" t="s">
        <v>948</v>
      </c>
      <c r="AJ844" s="136" t="s">
        <v>2344</v>
      </c>
      <c r="AK844" s="136" t="s">
        <v>948</v>
      </c>
      <c r="AL844" s="136" t="s">
        <v>941</v>
      </c>
      <c r="AM844" s="136" t="s">
        <v>19186</v>
      </c>
      <c r="AN844" s="136" t="s">
        <v>941</v>
      </c>
      <c r="AO844" s="136" t="s">
        <v>941</v>
      </c>
      <c r="AP844" s="136" t="s">
        <v>941</v>
      </c>
      <c r="AQ844" s="136" t="s">
        <v>941</v>
      </c>
      <c r="AR844" s="136" t="s">
        <v>941</v>
      </c>
      <c r="AS844" s="136" t="s">
        <v>941</v>
      </c>
      <c r="AT844" s="136" t="s">
        <v>941</v>
      </c>
      <c r="AU844" s="136" t="s">
        <v>941</v>
      </c>
      <c r="AV844" s="136" t="s">
        <v>941</v>
      </c>
      <c r="AW844" s="136" t="s">
        <v>941</v>
      </c>
      <c r="AX844" s="136" t="s">
        <v>941</v>
      </c>
      <c r="AY844" s="136" t="s">
        <v>941</v>
      </c>
      <c r="AZ844" s="136" t="s">
        <v>941</v>
      </c>
      <c r="BA844" s="136" t="s">
        <v>941</v>
      </c>
      <c r="BB844" s="136" t="s">
        <v>941</v>
      </c>
      <c r="BC844" s="136" t="s">
        <v>941</v>
      </c>
      <c r="BD844" s="136" t="s">
        <v>941</v>
      </c>
      <c r="BE844" s="136" t="s">
        <v>941</v>
      </c>
      <c r="BF844" s="136" t="s">
        <v>941</v>
      </c>
      <c r="BG844" s="136" t="s">
        <v>941</v>
      </c>
      <c r="BH844" s="136" t="s">
        <v>941</v>
      </c>
      <c r="BI844" s="136" t="s">
        <v>941</v>
      </c>
      <c r="BJ844" s="136" t="s">
        <v>941</v>
      </c>
      <c r="BK844" s="136" t="s">
        <v>941</v>
      </c>
      <c r="BL844" s="136" t="s">
        <v>941</v>
      </c>
      <c r="BM844" s="136" t="s">
        <v>941</v>
      </c>
      <c r="BN844" s="136" t="s">
        <v>941</v>
      </c>
      <c r="BO844" s="136" t="s">
        <v>941</v>
      </c>
      <c r="BP844" s="136" t="s">
        <v>941</v>
      </c>
      <c r="BQ844" s="136" t="s">
        <v>941</v>
      </c>
      <c r="BR844" s="136" t="s">
        <v>941</v>
      </c>
      <c r="BS844" s="136" t="s">
        <v>941</v>
      </c>
      <c r="BT844" s="136" t="s">
        <v>941</v>
      </c>
      <c r="BU844" s="136" t="s">
        <v>941</v>
      </c>
      <c r="BV844" s="136" t="s">
        <v>941</v>
      </c>
      <c r="BW844" s="136" t="s">
        <v>941</v>
      </c>
      <c r="BX844" s="136" t="s">
        <v>941</v>
      </c>
      <c r="BY844" s="136" t="s">
        <v>941</v>
      </c>
      <c r="BZ844" s="136" t="s">
        <v>941</v>
      </c>
      <c r="CA844" s="136" t="s">
        <v>941</v>
      </c>
      <c r="CB844" s="136" t="s">
        <v>948</v>
      </c>
      <c r="CC844" s="136" t="s">
        <v>948</v>
      </c>
      <c r="CD844" s="136" t="s">
        <v>941</v>
      </c>
      <c r="CE844" s="136" t="s">
        <v>948</v>
      </c>
      <c r="CF844" s="136" t="s">
        <v>941</v>
      </c>
      <c r="CG844" s="136" t="s">
        <v>948</v>
      </c>
      <c r="CH844" s="136" t="s">
        <v>948</v>
      </c>
      <c r="CI844" s="136" t="s">
        <v>941</v>
      </c>
      <c r="CJ844" s="136" t="s">
        <v>941</v>
      </c>
      <c r="CK844" s="136" t="s">
        <v>941</v>
      </c>
      <c r="CL844" s="136" t="s">
        <v>941</v>
      </c>
      <c r="CM844" s="136" t="s">
        <v>941</v>
      </c>
      <c r="CN844" s="136" t="s">
        <v>948</v>
      </c>
      <c r="CO844" s="136" t="s">
        <v>540</v>
      </c>
      <c r="CP844" s="136" t="s">
        <v>948</v>
      </c>
      <c r="CQ844" s="136" t="s">
        <v>941</v>
      </c>
      <c r="CR844" s="136" t="s">
        <v>941</v>
      </c>
      <c r="CS844" s="136" t="s">
        <v>941</v>
      </c>
      <c r="CT844" s="136" t="s">
        <v>941</v>
      </c>
      <c r="CU844" s="136" t="s">
        <v>941</v>
      </c>
      <c r="CV844" s="136" t="s">
        <v>941</v>
      </c>
      <c r="CW844" s="136" t="s">
        <v>941</v>
      </c>
      <c r="CX844" s="136" t="s">
        <v>941</v>
      </c>
      <c r="CY844" s="136" t="s">
        <v>941</v>
      </c>
      <c r="CZ844" s="136" t="s">
        <v>941</v>
      </c>
      <c r="DA844" s="136" t="s">
        <v>941</v>
      </c>
      <c r="DB844" s="136" t="s">
        <v>941</v>
      </c>
      <c r="DC844" s="136" t="s">
        <v>941</v>
      </c>
      <c r="DD844" s="136" t="s">
        <v>941</v>
      </c>
      <c r="DE844" s="136" t="s">
        <v>941</v>
      </c>
      <c r="DF844" s="136" t="s">
        <v>941</v>
      </c>
      <c r="DG844" s="136" t="s">
        <v>941</v>
      </c>
      <c r="DH844" s="136" t="s">
        <v>941</v>
      </c>
      <c r="DI844" s="136" t="s">
        <v>941</v>
      </c>
      <c r="DJ844" s="136" t="s">
        <v>1353</v>
      </c>
      <c r="DK844" s="137">
        <v>43146.419039351851</v>
      </c>
      <c r="DL844" s="136" t="s">
        <v>1353</v>
      </c>
      <c r="DM844" s="137">
        <v>43146.419039351851</v>
      </c>
      <c r="DN844" s="133">
        <v>42412.581736111111</v>
      </c>
      <c r="DO844" s="132" t="s">
        <v>1111</v>
      </c>
      <c r="DP844" s="133">
        <v>42412.581736111111</v>
      </c>
    </row>
    <row r="845" spans="1:120" ht="43.5" x14ac:dyDescent="0.35">
      <c r="A845" s="135">
        <v>849</v>
      </c>
      <c r="B845" s="136" t="s">
        <v>13815</v>
      </c>
      <c r="C845" s="135">
        <v>287</v>
      </c>
      <c r="D845" s="135" t="b">
        <v>1</v>
      </c>
      <c r="E845" s="136" t="s">
        <v>1196</v>
      </c>
      <c r="F845" s="136" t="s">
        <v>19187</v>
      </c>
      <c r="G845" s="136" t="s">
        <v>989</v>
      </c>
      <c r="H845" s="136" t="s">
        <v>1389</v>
      </c>
      <c r="I845" s="136" t="s">
        <v>941</v>
      </c>
      <c r="J845" s="136" t="s">
        <v>1390</v>
      </c>
      <c r="K845" s="136" t="s">
        <v>941</v>
      </c>
      <c r="L845" s="136" t="s">
        <v>1389</v>
      </c>
      <c r="M845" s="136" t="s">
        <v>941</v>
      </c>
      <c r="N845" s="136" t="s">
        <v>1391</v>
      </c>
      <c r="O845" s="136" t="s">
        <v>19188</v>
      </c>
      <c r="P845" s="136" t="s">
        <v>19189</v>
      </c>
      <c r="Q845" s="136" t="s">
        <v>19190</v>
      </c>
      <c r="R845" s="136" t="s">
        <v>948</v>
      </c>
      <c r="S845" s="136" t="s">
        <v>19191</v>
      </c>
      <c r="T845" s="136" t="s">
        <v>19192</v>
      </c>
      <c r="U845" s="136" t="s">
        <v>19193</v>
      </c>
      <c r="V845" s="136" t="s">
        <v>19194</v>
      </c>
      <c r="W845" s="136" t="s">
        <v>19195</v>
      </c>
      <c r="X845" s="136" t="s">
        <v>19196</v>
      </c>
      <c r="Y845" s="136" t="s">
        <v>948</v>
      </c>
      <c r="Z845" s="136" t="s">
        <v>19197</v>
      </c>
      <c r="AA845" s="136" t="s">
        <v>19198</v>
      </c>
      <c r="AB845" s="136" t="s">
        <v>19199</v>
      </c>
      <c r="AC845" s="136" t="s">
        <v>19200</v>
      </c>
      <c r="AD845" s="136" t="s">
        <v>19201</v>
      </c>
      <c r="AE845" s="136" t="s">
        <v>19202</v>
      </c>
      <c r="AF845" s="136" t="s">
        <v>19203</v>
      </c>
      <c r="AG845" s="136" t="s">
        <v>3856</v>
      </c>
      <c r="AH845" s="136" t="s">
        <v>19204</v>
      </c>
      <c r="AI845" s="136" t="s">
        <v>19205</v>
      </c>
      <c r="AJ845" s="136" t="s">
        <v>19206</v>
      </c>
      <c r="AK845" s="136" t="s">
        <v>19207</v>
      </c>
      <c r="AL845" s="136" t="s">
        <v>941</v>
      </c>
      <c r="AM845" s="136" t="s">
        <v>19208</v>
      </c>
      <c r="AN845" s="136" t="s">
        <v>19188</v>
      </c>
      <c r="AO845" s="136" t="s">
        <v>19189</v>
      </c>
      <c r="AP845" s="136" t="s">
        <v>19190</v>
      </c>
      <c r="AQ845" s="136" t="s">
        <v>948</v>
      </c>
      <c r="AR845" s="136" t="s">
        <v>19191</v>
      </c>
      <c r="AS845" s="136" t="s">
        <v>19192</v>
      </c>
      <c r="AT845" s="136" t="s">
        <v>19193</v>
      </c>
      <c r="AU845" s="136" t="s">
        <v>941</v>
      </c>
      <c r="AV845" s="136" t="s">
        <v>941</v>
      </c>
      <c r="AW845" s="136" t="s">
        <v>941</v>
      </c>
      <c r="AX845" s="136" t="s">
        <v>948</v>
      </c>
      <c r="AY845" s="136" t="s">
        <v>19197</v>
      </c>
      <c r="AZ845" s="136" t="s">
        <v>19198</v>
      </c>
      <c r="BA845" s="136" t="s">
        <v>19199</v>
      </c>
      <c r="BB845" s="136" t="s">
        <v>19200</v>
      </c>
      <c r="BC845" s="136" t="s">
        <v>19201</v>
      </c>
      <c r="BD845" s="136" t="s">
        <v>19202</v>
      </c>
      <c r="BE845" s="136" t="s">
        <v>19203</v>
      </c>
      <c r="BF845" s="136" t="s">
        <v>19204</v>
      </c>
      <c r="BG845" s="136" t="s">
        <v>19205</v>
      </c>
      <c r="BH845" s="136" t="s">
        <v>19206</v>
      </c>
      <c r="BI845" s="136" t="s">
        <v>19207</v>
      </c>
      <c r="BJ845" s="136" t="s">
        <v>19208</v>
      </c>
      <c r="BK845" s="136" t="s">
        <v>2022</v>
      </c>
      <c r="BL845" s="136" t="s">
        <v>941</v>
      </c>
      <c r="BM845" s="136" t="s">
        <v>941</v>
      </c>
      <c r="BN845" s="136" t="s">
        <v>1949</v>
      </c>
      <c r="BO845" s="136" t="s">
        <v>1017</v>
      </c>
      <c r="BP845" s="136" t="s">
        <v>941</v>
      </c>
      <c r="BQ845" s="136" t="s">
        <v>19209</v>
      </c>
      <c r="BR845" s="136" t="s">
        <v>941</v>
      </c>
      <c r="BS845" s="136" t="s">
        <v>941</v>
      </c>
      <c r="BT845" s="136" t="s">
        <v>941</v>
      </c>
      <c r="BU845" s="136" t="s">
        <v>941</v>
      </c>
      <c r="BV845" s="136" t="s">
        <v>941</v>
      </c>
      <c r="BW845" s="136" t="s">
        <v>941</v>
      </c>
      <c r="BX845" s="136" t="s">
        <v>941</v>
      </c>
      <c r="BY845" s="136" t="s">
        <v>941</v>
      </c>
      <c r="BZ845" s="136" t="s">
        <v>941</v>
      </c>
      <c r="CA845" s="136" t="s">
        <v>941</v>
      </c>
      <c r="CB845" s="136" t="s">
        <v>19210</v>
      </c>
      <c r="CC845" s="136" t="s">
        <v>956</v>
      </c>
      <c r="CD845" s="136" t="s">
        <v>19211</v>
      </c>
      <c r="CE845" s="136" t="s">
        <v>948</v>
      </c>
      <c r="CF845" s="136" t="s">
        <v>941</v>
      </c>
      <c r="CG845" s="136" t="s">
        <v>19211</v>
      </c>
      <c r="CH845" s="136" t="s">
        <v>948</v>
      </c>
      <c r="CI845" s="136" t="s">
        <v>941</v>
      </c>
      <c r="CJ845" s="136" t="s">
        <v>941</v>
      </c>
      <c r="CK845" s="136" t="s">
        <v>941</v>
      </c>
      <c r="CL845" s="136" t="s">
        <v>941</v>
      </c>
      <c r="CM845" s="136" t="s">
        <v>941</v>
      </c>
      <c r="CN845" s="136" t="s">
        <v>948</v>
      </c>
      <c r="CO845" s="136" t="s">
        <v>540</v>
      </c>
      <c r="CP845" s="136" t="s">
        <v>948</v>
      </c>
      <c r="CQ845" s="136" t="s">
        <v>941</v>
      </c>
      <c r="CR845" s="136" t="s">
        <v>941</v>
      </c>
      <c r="CS845" s="136" t="s">
        <v>941</v>
      </c>
      <c r="CT845" s="136" t="s">
        <v>941</v>
      </c>
      <c r="CU845" s="136" t="s">
        <v>941</v>
      </c>
      <c r="CV845" s="136" t="s">
        <v>941</v>
      </c>
      <c r="CW845" s="136" t="s">
        <v>941</v>
      </c>
      <c r="CX845" s="136" t="s">
        <v>941</v>
      </c>
      <c r="CY845" s="136" t="s">
        <v>941</v>
      </c>
      <c r="CZ845" s="136" t="s">
        <v>941</v>
      </c>
      <c r="DA845" s="136" t="s">
        <v>941</v>
      </c>
      <c r="DB845" s="136" t="s">
        <v>941</v>
      </c>
      <c r="DC845" s="136" t="s">
        <v>941</v>
      </c>
      <c r="DD845" s="136" t="s">
        <v>941</v>
      </c>
      <c r="DE845" s="136" t="s">
        <v>941</v>
      </c>
      <c r="DF845" s="136" t="s">
        <v>941</v>
      </c>
      <c r="DG845" s="136" t="s">
        <v>941</v>
      </c>
      <c r="DH845" s="136" t="s">
        <v>941</v>
      </c>
      <c r="DI845" s="136" t="s">
        <v>941</v>
      </c>
      <c r="DJ845" s="136" t="s">
        <v>1692</v>
      </c>
      <c r="DK845" s="137">
        <v>43146.427719907406</v>
      </c>
      <c r="DL845" s="136" t="s">
        <v>1692</v>
      </c>
      <c r="DM845" s="137">
        <v>43146.427719907406</v>
      </c>
      <c r="DN845" s="133">
        <v>42412.581759259258</v>
      </c>
      <c r="DO845" s="132" t="s">
        <v>1111</v>
      </c>
      <c r="DP845" s="133">
        <v>42412.581759259258</v>
      </c>
    </row>
    <row r="846" spans="1:120" ht="43.5" x14ac:dyDescent="0.35">
      <c r="A846" s="135">
        <v>850</v>
      </c>
      <c r="B846" s="136" t="s">
        <v>13815</v>
      </c>
      <c r="C846" s="135">
        <v>330</v>
      </c>
      <c r="D846" s="135" t="b">
        <v>1</v>
      </c>
      <c r="E846" s="136" t="s">
        <v>941</v>
      </c>
      <c r="F846" s="136" t="s">
        <v>19212</v>
      </c>
      <c r="G846" s="136" t="s">
        <v>1096</v>
      </c>
      <c r="H846" s="136" t="s">
        <v>19213</v>
      </c>
      <c r="I846" s="136" t="s">
        <v>19214</v>
      </c>
      <c r="J846" s="136" t="s">
        <v>19215</v>
      </c>
      <c r="K846" s="136" t="s">
        <v>941</v>
      </c>
      <c r="L846" s="136" t="s">
        <v>19213</v>
      </c>
      <c r="M846" s="136" t="s">
        <v>19216</v>
      </c>
      <c r="N846" s="136" t="s">
        <v>1100</v>
      </c>
      <c r="O846" s="136" t="s">
        <v>19217</v>
      </c>
      <c r="P846" s="136" t="s">
        <v>19218</v>
      </c>
      <c r="Q846" s="136" t="s">
        <v>948</v>
      </c>
      <c r="R846" s="136" t="s">
        <v>948</v>
      </c>
      <c r="S846" s="136" t="s">
        <v>19219</v>
      </c>
      <c r="T846" s="136" t="s">
        <v>19220</v>
      </c>
      <c r="U846" s="136" t="s">
        <v>19221</v>
      </c>
      <c r="V846" s="136" t="s">
        <v>6385</v>
      </c>
      <c r="W846" s="136" t="s">
        <v>6386</v>
      </c>
      <c r="X846" s="136" t="s">
        <v>6387</v>
      </c>
      <c r="Y846" s="136" t="s">
        <v>19222</v>
      </c>
      <c r="Z846" s="136" t="s">
        <v>19223</v>
      </c>
      <c r="AA846" s="136" t="s">
        <v>1468</v>
      </c>
      <c r="AB846" s="136" t="s">
        <v>19224</v>
      </c>
      <c r="AC846" s="136" t="s">
        <v>3345</v>
      </c>
      <c r="AD846" s="136" t="s">
        <v>19225</v>
      </c>
      <c r="AE846" s="136" t="s">
        <v>19226</v>
      </c>
      <c r="AF846" s="136" t="s">
        <v>19227</v>
      </c>
      <c r="AG846" s="136" t="s">
        <v>1101</v>
      </c>
      <c r="AH846" s="136" t="s">
        <v>2729</v>
      </c>
      <c r="AI846" s="136" t="s">
        <v>948</v>
      </c>
      <c r="AJ846" s="136" t="s">
        <v>948</v>
      </c>
      <c r="AK846" s="136" t="s">
        <v>948</v>
      </c>
      <c r="AL846" s="136" t="s">
        <v>941</v>
      </c>
      <c r="AM846" s="136" t="s">
        <v>2729</v>
      </c>
      <c r="AN846" s="136" t="s">
        <v>941</v>
      </c>
      <c r="AO846" s="136" t="s">
        <v>941</v>
      </c>
      <c r="AP846" s="136" t="s">
        <v>941</v>
      </c>
      <c r="AQ846" s="136" t="s">
        <v>941</v>
      </c>
      <c r="AR846" s="136" t="s">
        <v>941</v>
      </c>
      <c r="AS846" s="136" t="s">
        <v>941</v>
      </c>
      <c r="AT846" s="136" t="s">
        <v>941</v>
      </c>
      <c r="AU846" s="136" t="s">
        <v>941</v>
      </c>
      <c r="AV846" s="136" t="s">
        <v>941</v>
      </c>
      <c r="AW846" s="136" t="s">
        <v>941</v>
      </c>
      <c r="AX846" s="136" t="s">
        <v>941</v>
      </c>
      <c r="AY846" s="136" t="s">
        <v>941</v>
      </c>
      <c r="AZ846" s="136" t="s">
        <v>941</v>
      </c>
      <c r="BA846" s="136" t="s">
        <v>941</v>
      </c>
      <c r="BB846" s="136" t="s">
        <v>941</v>
      </c>
      <c r="BC846" s="136" t="s">
        <v>941</v>
      </c>
      <c r="BD846" s="136" t="s">
        <v>941</v>
      </c>
      <c r="BE846" s="136" t="s">
        <v>941</v>
      </c>
      <c r="BF846" s="136" t="s">
        <v>941</v>
      </c>
      <c r="BG846" s="136" t="s">
        <v>941</v>
      </c>
      <c r="BH846" s="136" t="s">
        <v>941</v>
      </c>
      <c r="BI846" s="136" t="s">
        <v>941</v>
      </c>
      <c r="BJ846" s="136" t="s">
        <v>941</v>
      </c>
      <c r="BK846" s="136" t="s">
        <v>941</v>
      </c>
      <c r="BL846" s="136" t="s">
        <v>941</v>
      </c>
      <c r="BM846" s="136" t="s">
        <v>941</v>
      </c>
      <c r="BN846" s="136" t="s">
        <v>941</v>
      </c>
      <c r="BO846" s="136" t="s">
        <v>941</v>
      </c>
      <c r="BP846" s="136" t="s">
        <v>941</v>
      </c>
      <c r="BQ846" s="136" t="s">
        <v>941</v>
      </c>
      <c r="BR846" s="136" t="s">
        <v>941</v>
      </c>
      <c r="BS846" s="136" t="s">
        <v>941</v>
      </c>
      <c r="BT846" s="136" t="s">
        <v>941</v>
      </c>
      <c r="BU846" s="136" t="s">
        <v>941</v>
      </c>
      <c r="BV846" s="136" t="s">
        <v>941</v>
      </c>
      <c r="BW846" s="136" t="s">
        <v>941</v>
      </c>
      <c r="BX846" s="136" t="s">
        <v>941</v>
      </c>
      <c r="BY846" s="136" t="s">
        <v>941</v>
      </c>
      <c r="BZ846" s="136" t="s">
        <v>941</v>
      </c>
      <c r="CA846" s="136" t="s">
        <v>941</v>
      </c>
      <c r="CB846" s="136" t="s">
        <v>948</v>
      </c>
      <c r="CC846" s="136" t="s">
        <v>948</v>
      </c>
      <c r="CD846" s="136" t="s">
        <v>941</v>
      </c>
      <c r="CE846" s="136" t="s">
        <v>948</v>
      </c>
      <c r="CF846" s="136" t="s">
        <v>941</v>
      </c>
      <c r="CG846" s="136" t="s">
        <v>948</v>
      </c>
      <c r="CH846" s="136" t="s">
        <v>948</v>
      </c>
      <c r="CI846" s="136" t="s">
        <v>941</v>
      </c>
      <c r="CJ846" s="136" t="s">
        <v>941</v>
      </c>
      <c r="CK846" s="136" t="s">
        <v>941</v>
      </c>
      <c r="CL846" s="136" t="s">
        <v>941</v>
      </c>
      <c r="CM846" s="136" t="s">
        <v>941</v>
      </c>
      <c r="CN846" s="136" t="s">
        <v>948</v>
      </c>
      <c r="CO846" s="136" t="s">
        <v>540</v>
      </c>
      <c r="CP846" s="136" t="s">
        <v>948</v>
      </c>
      <c r="CQ846" s="136" t="s">
        <v>941</v>
      </c>
      <c r="CR846" s="136" t="s">
        <v>941</v>
      </c>
      <c r="CS846" s="136" t="s">
        <v>941</v>
      </c>
      <c r="CT846" s="136" t="s">
        <v>941</v>
      </c>
      <c r="CU846" s="136" t="s">
        <v>941</v>
      </c>
      <c r="CV846" s="136" t="s">
        <v>941</v>
      </c>
      <c r="CW846" s="136" t="s">
        <v>941</v>
      </c>
      <c r="CX846" s="136" t="s">
        <v>941</v>
      </c>
      <c r="CY846" s="136" t="s">
        <v>941</v>
      </c>
      <c r="CZ846" s="136" t="s">
        <v>941</v>
      </c>
      <c r="DA846" s="136" t="s">
        <v>941</v>
      </c>
      <c r="DB846" s="136" t="s">
        <v>941</v>
      </c>
      <c r="DC846" s="136" t="s">
        <v>941</v>
      </c>
      <c r="DD846" s="136" t="s">
        <v>941</v>
      </c>
      <c r="DE846" s="136" t="s">
        <v>941</v>
      </c>
      <c r="DF846" s="136" t="s">
        <v>941</v>
      </c>
      <c r="DG846" s="136" t="s">
        <v>941</v>
      </c>
      <c r="DH846" s="136" t="s">
        <v>941</v>
      </c>
      <c r="DI846" s="136" t="s">
        <v>941</v>
      </c>
      <c r="DJ846" s="136" t="s">
        <v>1353</v>
      </c>
      <c r="DK846" s="137">
        <v>43146.436053240737</v>
      </c>
      <c r="DL846" s="136" t="s">
        <v>1353</v>
      </c>
      <c r="DM846" s="137">
        <v>43146.436053240737</v>
      </c>
      <c r="DN846" s="133">
        <v>42412.581770833334</v>
      </c>
      <c r="DO846" s="132" t="s">
        <v>1111</v>
      </c>
      <c r="DP846" s="133">
        <v>42412.581770833334</v>
      </c>
    </row>
    <row r="847" spans="1:120" ht="116" x14ac:dyDescent="0.35">
      <c r="A847" s="135">
        <v>851</v>
      </c>
      <c r="B847" s="136" t="s">
        <v>13815</v>
      </c>
      <c r="C847" s="135">
        <v>460</v>
      </c>
      <c r="D847" s="135" t="b">
        <v>1</v>
      </c>
      <c r="E847" s="136" t="s">
        <v>941</v>
      </c>
      <c r="F847" s="136" t="s">
        <v>19228</v>
      </c>
      <c r="G847" s="136" t="s">
        <v>989</v>
      </c>
      <c r="H847" s="136" t="s">
        <v>19229</v>
      </c>
      <c r="I847" s="136" t="s">
        <v>16237</v>
      </c>
      <c r="J847" s="136" t="s">
        <v>1964</v>
      </c>
      <c r="K847" s="136" t="s">
        <v>941</v>
      </c>
      <c r="L847" s="136" t="s">
        <v>3810</v>
      </c>
      <c r="M847" s="136" t="s">
        <v>3811</v>
      </c>
      <c r="N847" s="136" t="s">
        <v>1965</v>
      </c>
      <c r="O847" s="136" t="s">
        <v>19230</v>
      </c>
      <c r="P847" s="136" t="s">
        <v>19231</v>
      </c>
      <c r="Q847" s="136" t="s">
        <v>19232</v>
      </c>
      <c r="R847" s="136" t="s">
        <v>948</v>
      </c>
      <c r="S847" s="136" t="s">
        <v>19233</v>
      </c>
      <c r="T847" s="136" t="s">
        <v>19234</v>
      </c>
      <c r="U847" s="136" t="s">
        <v>19235</v>
      </c>
      <c r="V847" s="136" t="s">
        <v>5472</v>
      </c>
      <c r="W847" s="136" t="s">
        <v>5473</v>
      </c>
      <c r="X847" s="136" t="s">
        <v>5474</v>
      </c>
      <c r="Y847" s="136" t="s">
        <v>19236</v>
      </c>
      <c r="Z847" s="136" t="s">
        <v>19237</v>
      </c>
      <c r="AA847" s="136" t="s">
        <v>19238</v>
      </c>
      <c r="AB847" s="136" t="s">
        <v>19239</v>
      </c>
      <c r="AC847" s="136" t="s">
        <v>19240</v>
      </c>
      <c r="AD847" s="136" t="s">
        <v>19241</v>
      </c>
      <c r="AE847" s="136" t="s">
        <v>19242</v>
      </c>
      <c r="AF847" s="136" t="s">
        <v>19243</v>
      </c>
      <c r="AG847" s="136" t="s">
        <v>19244</v>
      </c>
      <c r="AH847" s="136" t="s">
        <v>19245</v>
      </c>
      <c r="AI847" s="136" t="s">
        <v>19246</v>
      </c>
      <c r="AJ847" s="136" t="s">
        <v>19247</v>
      </c>
      <c r="AK847" s="136" t="s">
        <v>948</v>
      </c>
      <c r="AL847" s="136" t="s">
        <v>604</v>
      </c>
      <c r="AM847" s="136" t="s">
        <v>19248</v>
      </c>
      <c r="AN847" s="136" t="s">
        <v>941</v>
      </c>
      <c r="AO847" s="136" t="s">
        <v>941</v>
      </c>
      <c r="AP847" s="136" t="s">
        <v>941</v>
      </c>
      <c r="AQ847" s="136" t="s">
        <v>941</v>
      </c>
      <c r="AR847" s="136" t="s">
        <v>941</v>
      </c>
      <c r="AS847" s="136" t="s">
        <v>941</v>
      </c>
      <c r="AT847" s="136" t="s">
        <v>941</v>
      </c>
      <c r="AU847" s="136" t="s">
        <v>941</v>
      </c>
      <c r="AV847" s="136" t="s">
        <v>941</v>
      </c>
      <c r="AW847" s="136" t="s">
        <v>941</v>
      </c>
      <c r="AX847" s="136" t="s">
        <v>941</v>
      </c>
      <c r="AY847" s="136" t="s">
        <v>941</v>
      </c>
      <c r="AZ847" s="136" t="s">
        <v>941</v>
      </c>
      <c r="BA847" s="136" t="s">
        <v>941</v>
      </c>
      <c r="BB847" s="136" t="s">
        <v>941</v>
      </c>
      <c r="BC847" s="136" t="s">
        <v>941</v>
      </c>
      <c r="BD847" s="136" t="s">
        <v>941</v>
      </c>
      <c r="BE847" s="136" t="s">
        <v>941</v>
      </c>
      <c r="BF847" s="136" t="s">
        <v>941</v>
      </c>
      <c r="BG847" s="136" t="s">
        <v>941</v>
      </c>
      <c r="BH847" s="136" t="s">
        <v>941</v>
      </c>
      <c r="BI847" s="136" t="s">
        <v>941</v>
      </c>
      <c r="BJ847" s="136" t="s">
        <v>941</v>
      </c>
      <c r="BK847" s="136" t="s">
        <v>1278</v>
      </c>
      <c r="BL847" s="136" t="s">
        <v>941</v>
      </c>
      <c r="BM847" s="136" t="s">
        <v>941</v>
      </c>
      <c r="BN847" s="136" t="s">
        <v>941</v>
      </c>
      <c r="BO847" s="136" t="s">
        <v>941</v>
      </c>
      <c r="BP847" s="136" t="s">
        <v>3430</v>
      </c>
      <c r="BQ847" s="136" t="s">
        <v>941</v>
      </c>
      <c r="BR847" s="136" t="s">
        <v>941</v>
      </c>
      <c r="BS847" s="136" t="s">
        <v>941</v>
      </c>
      <c r="BT847" s="136" t="s">
        <v>941</v>
      </c>
      <c r="BU847" s="136" t="s">
        <v>941</v>
      </c>
      <c r="BV847" s="136" t="s">
        <v>941</v>
      </c>
      <c r="BW847" s="136" t="s">
        <v>941</v>
      </c>
      <c r="BX847" s="136" t="s">
        <v>941</v>
      </c>
      <c r="BY847" s="136" t="s">
        <v>941</v>
      </c>
      <c r="BZ847" s="136" t="s">
        <v>941</v>
      </c>
      <c r="CA847" s="136" t="s">
        <v>941</v>
      </c>
      <c r="CB847" s="136" t="s">
        <v>12141</v>
      </c>
      <c r="CC847" s="136" t="s">
        <v>956</v>
      </c>
      <c r="CD847" s="136" t="s">
        <v>19249</v>
      </c>
      <c r="CE847" s="136" t="s">
        <v>948</v>
      </c>
      <c r="CF847" s="136" t="s">
        <v>941</v>
      </c>
      <c r="CG847" s="136" t="s">
        <v>19249</v>
      </c>
      <c r="CH847" s="136" t="s">
        <v>1227</v>
      </c>
      <c r="CI847" s="136" t="s">
        <v>19250</v>
      </c>
      <c r="CJ847" s="136" t="s">
        <v>19251</v>
      </c>
      <c r="CK847" s="136" t="s">
        <v>941</v>
      </c>
      <c r="CL847" s="136" t="s">
        <v>941</v>
      </c>
      <c r="CM847" s="136" t="s">
        <v>19252</v>
      </c>
      <c r="CN847" s="136" t="s">
        <v>19250</v>
      </c>
      <c r="CO847" s="136" t="s">
        <v>5492</v>
      </c>
      <c r="CP847" s="136" t="s">
        <v>948</v>
      </c>
      <c r="CQ847" s="136" t="s">
        <v>941</v>
      </c>
      <c r="CR847" s="136" t="s">
        <v>941</v>
      </c>
      <c r="CS847" s="136" t="s">
        <v>941</v>
      </c>
      <c r="CT847" s="136" t="s">
        <v>941</v>
      </c>
      <c r="CU847" s="136" t="s">
        <v>941</v>
      </c>
      <c r="CV847" s="136" t="s">
        <v>941</v>
      </c>
      <c r="CW847" s="136" t="s">
        <v>941</v>
      </c>
      <c r="CX847" s="136" t="s">
        <v>941</v>
      </c>
      <c r="CY847" s="136" t="s">
        <v>941</v>
      </c>
      <c r="CZ847" s="136" t="s">
        <v>941</v>
      </c>
      <c r="DA847" s="136" t="s">
        <v>941</v>
      </c>
      <c r="DB847" s="136" t="s">
        <v>941</v>
      </c>
      <c r="DC847" s="136" t="s">
        <v>941</v>
      </c>
      <c r="DD847" s="136" t="s">
        <v>941</v>
      </c>
      <c r="DE847" s="136" t="s">
        <v>941</v>
      </c>
      <c r="DF847" s="136" t="s">
        <v>941</v>
      </c>
      <c r="DG847" s="136" t="s">
        <v>941</v>
      </c>
      <c r="DH847" s="136" t="s">
        <v>941</v>
      </c>
      <c r="DI847" s="136" t="s">
        <v>941</v>
      </c>
      <c r="DJ847" s="136" t="s">
        <v>1353</v>
      </c>
      <c r="DK847" s="137">
        <v>43146.452708333331</v>
      </c>
      <c r="DL847" s="136" t="s">
        <v>1353</v>
      </c>
      <c r="DM847" s="137">
        <v>43146.470682870371</v>
      </c>
      <c r="DN847" s="133">
        <v>42412.581793981481</v>
      </c>
      <c r="DO847" s="132" t="s">
        <v>1111</v>
      </c>
      <c r="DP847" s="133">
        <v>42412.581793981481</v>
      </c>
    </row>
    <row r="848" spans="1:120" ht="58" x14ac:dyDescent="0.35">
      <c r="A848" s="135">
        <v>852</v>
      </c>
      <c r="B848" s="136" t="s">
        <v>13815</v>
      </c>
      <c r="C848" s="135">
        <v>40</v>
      </c>
      <c r="D848" s="135" t="b">
        <v>1</v>
      </c>
      <c r="E848" s="136" t="s">
        <v>941</v>
      </c>
      <c r="F848" s="136" t="s">
        <v>19253</v>
      </c>
      <c r="G848" s="136" t="s">
        <v>1173</v>
      </c>
      <c r="H848" s="136" t="s">
        <v>2058</v>
      </c>
      <c r="I848" s="136" t="s">
        <v>15225</v>
      </c>
      <c r="J848" s="136" t="s">
        <v>2059</v>
      </c>
      <c r="K848" s="136" t="s">
        <v>941</v>
      </c>
      <c r="L848" s="136" t="s">
        <v>2058</v>
      </c>
      <c r="M848" s="136" t="s">
        <v>2060</v>
      </c>
      <c r="N848" s="136" t="s">
        <v>2061</v>
      </c>
      <c r="O848" s="136" t="s">
        <v>19254</v>
      </c>
      <c r="P848" s="136" t="s">
        <v>19255</v>
      </c>
      <c r="Q848" s="136" t="s">
        <v>19256</v>
      </c>
      <c r="R848" s="136" t="s">
        <v>948</v>
      </c>
      <c r="S848" s="136" t="s">
        <v>19257</v>
      </c>
      <c r="T848" s="136" t="s">
        <v>19258</v>
      </c>
      <c r="U848" s="136" t="s">
        <v>19259</v>
      </c>
      <c r="V848" s="136" t="s">
        <v>19260</v>
      </c>
      <c r="W848" s="136" t="s">
        <v>19261</v>
      </c>
      <c r="X848" s="136" t="s">
        <v>19262</v>
      </c>
      <c r="Y848" s="136" t="s">
        <v>19263</v>
      </c>
      <c r="Z848" s="136" t="s">
        <v>13738</v>
      </c>
      <c r="AA848" s="136" t="s">
        <v>19264</v>
      </c>
      <c r="AB848" s="136" t="s">
        <v>19265</v>
      </c>
      <c r="AC848" s="136" t="s">
        <v>948</v>
      </c>
      <c r="AD848" s="136" t="s">
        <v>19265</v>
      </c>
      <c r="AE848" s="136" t="s">
        <v>19266</v>
      </c>
      <c r="AF848" s="136" t="s">
        <v>19267</v>
      </c>
      <c r="AG848" s="136" t="s">
        <v>1308</v>
      </c>
      <c r="AH848" s="136" t="s">
        <v>19268</v>
      </c>
      <c r="AI848" s="136" t="s">
        <v>19269</v>
      </c>
      <c r="AJ848" s="136" t="s">
        <v>948</v>
      </c>
      <c r="AK848" s="136" t="s">
        <v>948</v>
      </c>
      <c r="AL848" s="136" t="s">
        <v>941</v>
      </c>
      <c r="AM848" s="136" t="s">
        <v>19270</v>
      </c>
      <c r="AN848" s="136" t="s">
        <v>941</v>
      </c>
      <c r="AO848" s="136" t="s">
        <v>941</v>
      </c>
      <c r="AP848" s="136" t="s">
        <v>941</v>
      </c>
      <c r="AQ848" s="136" t="s">
        <v>941</v>
      </c>
      <c r="AR848" s="136" t="s">
        <v>941</v>
      </c>
      <c r="AS848" s="136" t="s">
        <v>941</v>
      </c>
      <c r="AT848" s="136" t="s">
        <v>941</v>
      </c>
      <c r="AU848" s="136" t="s">
        <v>941</v>
      </c>
      <c r="AV848" s="136" t="s">
        <v>941</v>
      </c>
      <c r="AW848" s="136" t="s">
        <v>941</v>
      </c>
      <c r="AX848" s="136" t="s">
        <v>941</v>
      </c>
      <c r="AY848" s="136" t="s">
        <v>941</v>
      </c>
      <c r="AZ848" s="136" t="s">
        <v>941</v>
      </c>
      <c r="BA848" s="136" t="s">
        <v>941</v>
      </c>
      <c r="BB848" s="136" t="s">
        <v>941</v>
      </c>
      <c r="BC848" s="136" t="s">
        <v>941</v>
      </c>
      <c r="BD848" s="136" t="s">
        <v>941</v>
      </c>
      <c r="BE848" s="136" t="s">
        <v>941</v>
      </c>
      <c r="BF848" s="136" t="s">
        <v>941</v>
      </c>
      <c r="BG848" s="136" t="s">
        <v>941</v>
      </c>
      <c r="BH848" s="136" t="s">
        <v>941</v>
      </c>
      <c r="BI848" s="136" t="s">
        <v>941</v>
      </c>
      <c r="BJ848" s="136" t="s">
        <v>941</v>
      </c>
      <c r="BK848" s="136" t="s">
        <v>1591</v>
      </c>
      <c r="BL848" s="136" t="s">
        <v>941</v>
      </c>
      <c r="BM848" s="136" t="s">
        <v>941</v>
      </c>
      <c r="BN848" s="136" t="s">
        <v>941</v>
      </c>
      <c r="BO848" s="136" t="s">
        <v>941</v>
      </c>
      <c r="BP848" s="136" t="s">
        <v>941</v>
      </c>
      <c r="BQ848" s="136" t="s">
        <v>941</v>
      </c>
      <c r="BR848" s="136" t="s">
        <v>941</v>
      </c>
      <c r="BS848" s="136" t="s">
        <v>941</v>
      </c>
      <c r="BT848" s="136" t="s">
        <v>941</v>
      </c>
      <c r="BU848" s="136" t="s">
        <v>941</v>
      </c>
      <c r="BV848" s="136" t="s">
        <v>941</v>
      </c>
      <c r="BW848" s="136" t="s">
        <v>941</v>
      </c>
      <c r="BX848" s="136" t="s">
        <v>941</v>
      </c>
      <c r="BY848" s="136" t="s">
        <v>941</v>
      </c>
      <c r="BZ848" s="136" t="s">
        <v>941</v>
      </c>
      <c r="CA848" s="136" t="s">
        <v>941</v>
      </c>
      <c r="CB848" s="136" t="s">
        <v>1591</v>
      </c>
      <c r="CC848" s="136" t="s">
        <v>948</v>
      </c>
      <c r="CD848" s="136" t="s">
        <v>941</v>
      </c>
      <c r="CE848" s="136" t="s">
        <v>948</v>
      </c>
      <c r="CF848" s="136" t="s">
        <v>941</v>
      </c>
      <c r="CG848" s="136" t="s">
        <v>948</v>
      </c>
      <c r="CH848" s="136" t="s">
        <v>948</v>
      </c>
      <c r="CI848" s="136" t="s">
        <v>941</v>
      </c>
      <c r="CJ848" s="136" t="s">
        <v>941</v>
      </c>
      <c r="CK848" s="136" t="s">
        <v>941</v>
      </c>
      <c r="CL848" s="136" t="s">
        <v>941</v>
      </c>
      <c r="CM848" s="136" t="s">
        <v>941</v>
      </c>
      <c r="CN848" s="136" t="s">
        <v>948</v>
      </c>
      <c r="CO848" s="136" t="s">
        <v>540</v>
      </c>
      <c r="CP848" s="136" t="s">
        <v>948</v>
      </c>
      <c r="CQ848" s="136" t="s">
        <v>941</v>
      </c>
      <c r="CR848" s="136" t="s">
        <v>941</v>
      </c>
      <c r="CS848" s="136" t="s">
        <v>941</v>
      </c>
      <c r="CT848" s="136" t="s">
        <v>941</v>
      </c>
      <c r="CU848" s="136" t="s">
        <v>941</v>
      </c>
      <c r="CV848" s="136" t="s">
        <v>941</v>
      </c>
      <c r="CW848" s="136" t="s">
        <v>941</v>
      </c>
      <c r="CX848" s="136" t="s">
        <v>941</v>
      </c>
      <c r="CY848" s="136" t="s">
        <v>941</v>
      </c>
      <c r="CZ848" s="136" t="s">
        <v>941</v>
      </c>
      <c r="DA848" s="136" t="s">
        <v>941</v>
      </c>
      <c r="DB848" s="136" t="s">
        <v>941</v>
      </c>
      <c r="DC848" s="136" t="s">
        <v>941</v>
      </c>
      <c r="DD848" s="136" t="s">
        <v>941</v>
      </c>
      <c r="DE848" s="136" t="s">
        <v>941</v>
      </c>
      <c r="DF848" s="136" t="s">
        <v>941</v>
      </c>
      <c r="DG848" s="136" t="s">
        <v>941</v>
      </c>
      <c r="DH848" s="136" t="s">
        <v>941</v>
      </c>
      <c r="DI848" s="136" t="s">
        <v>941</v>
      </c>
      <c r="DJ848" s="136" t="s">
        <v>1692</v>
      </c>
      <c r="DK848" s="137">
        <v>43146.456597222219</v>
      </c>
      <c r="DL848" s="136" t="s">
        <v>1692</v>
      </c>
      <c r="DM848" s="137">
        <v>43146.456597222219</v>
      </c>
      <c r="DN848" s="133">
        <v>42412.581805555557</v>
      </c>
      <c r="DO848" s="132" t="s">
        <v>1111</v>
      </c>
      <c r="DP848" s="133">
        <v>42412.581805555557</v>
      </c>
    </row>
    <row r="849" spans="1:120" ht="58" x14ac:dyDescent="0.35">
      <c r="A849" s="135">
        <v>853</v>
      </c>
      <c r="B849" s="136" t="s">
        <v>13815</v>
      </c>
      <c r="C849" s="135">
        <v>144</v>
      </c>
      <c r="D849" s="135" t="b">
        <v>1</v>
      </c>
      <c r="E849" s="136" t="s">
        <v>941</v>
      </c>
      <c r="F849" s="136" t="s">
        <v>8912</v>
      </c>
      <c r="G849" s="136" t="s">
        <v>1672</v>
      </c>
      <c r="H849" s="136" t="s">
        <v>2955</v>
      </c>
      <c r="I849" s="136" t="s">
        <v>19271</v>
      </c>
      <c r="J849" s="136" t="s">
        <v>8913</v>
      </c>
      <c r="K849" s="136" t="s">
        <v>941</v>
      </c>
      <c r="L849" s="136" t="s">
        <v>2956</v>
      </c>
      <c r="M849" s="136" t="s">
        <v>2957</v>
      </c>
      <c r="N849" s="136" t="s">
        <v>8914</v>
      </c>
      <c r="O849" s="136" t="s">
        <v>19272</v>
      </c>
      <c r="P849" s="136" t="s">
        <v>19273</v>
      </c>
      <c r="Q849" s="136" t="s">
        <v>19274</v>
      </c>
      <c r="R849" s="136" t="s">
        <v>948</v>
      </c>
      <c r="S849" s="136" t="s">
        <v>19275</v>
      </c>
      <c r="T849" s="136" t="s">
        <v>19276</v>
      </c>
      <c r="U849" s="136" t="s">
        <v>19277</v>
      </c>
      <c r="V849" s="136" t="s">
        <v>8921</v>
      </c>
      <c r="W849" s="136" t="s">
        <v>4003</v>
      </c>
      <c r="X849" s="136" t="s">
        <v>8922</v>
      </c>
      <c r="Y849" s="136" t="s">
        <v>19278</v>
      </c>
      <c r="Z849" s="136" t="s">
        <v>19279</v>
      </c>
      <c r="AA849" s="136" t="s">
        <v>19280</v>
      </c>
      <c r="AB849" s="136" t="s">
        <v>19281</v>
      </c>
      <c r="AC849" s="136" t="s">
        <v>7418</v>
      </c>
      <c r="AD849" s="136" t="s">
        <v>19282</v>
      </c>
      <c r="AE849" s="136" t="s">
        <v>19283</v>
      </c>
      <c r="AF849" s="136" t="s">
        <v>19284</v>
      </c>
      <c r="AG849" s="136" t="s">
        <v>1051</v>
      </c>
      <c r="AH849" s="136" t="s">
        <v>19285</v>
      </c>
      <c r="AI849" s="136" t="s">
        <v>5884</v>
      </c>
      <c r="AJ849" s="136" t="s">
        <v>4107</v>
      </c>
      <c r="AK849" s="136" t="s">
        <v>948</v>
      </c>
      <c r="AL849" s="136" t="s">
        <v>941</v>
      </c>
      <c r="AM849" s="136" t="s">
        <v>19286</v>
      </c>
      <c r="AN849" s="136" t="s">
        <v>941</v>
      </c>
      <c r="AO849" s="136" t="s">
        <v>941</v>
      </c>
      <c r="AP849" s="136" t="s">
        <v>941</v>
      </c>
      <c r="AQ849" s="136" t="s">
        <v>941</v>
      </c>
      <c r="AR849" s="136" t="s">
        <v>941</v>
      </c>
      <c r="AS849" s="136" t="s">
        <v>941</v>
      </c>
      <c r="AT849" s="136" t="s">
        <v>941</v>
      </c>
      <c r="AU849" s="136" t="s">
        <v>941</v>
      </c>
      <c r="AV849" s="136" t="s">
        <v>941</v>
      </c>
      <c r="AW849" s="136" t="s">
        <v>941</v>
      </c>
      <c r="AX849" s="136" t="s">
        <v>941</v>
      </c>
      <c r="AY849" s="136" t="s">
        <v>941</v>
      </c>
      <c r="AZ849" s="136" t="s">
        <v>941</v>
      </c>
      <c r="BA849" s="136" t="s">
        <v>941</v>
      </c>
      <c r="BB849" s="136" t="s">
        <v>941</v>
      </c>
      <c r="BC849" s="136" t="s">
        <v>941</v>
      </c>
      <c r="BD849" s="136" t="s">
        <v>941</v>
      </c>
      <c r="BE849" s="136" t="s">
        <v>941</v>
      </c>
      <c r="BF849" s="136" t="s">
        <v>941</v>
      </c>
      <c r="BG849" s="136" t="s">
        <v>941</v>
      </c>
      <c r="BH849" s="136" t="s">
        <v>941</v>
      </c>
      <c r="BI849" s="136" t="s">
        <v>941</v>
      </c>
      <c r="BJ849" s="136" t="s">
        <v>941</v>
      </c>
      <c r="BK849" s="136" t="s">
        <v>941</v>
      </c>
      <c r="BL849" s="136" t="s">
        <v>941</v>
      </c>
      <c r="BM849" s="136" t="s">
        <v>941</v>
      </c>
      <c r="BN849" s="136" t="s">
        <v>941</v>
      </c>
      <c r="BO849" s="136" t="s">
        <v>941</v>
      </c>
      <c r="BP849" s="136" t="s">
        <v>941</v>
      </c>
      <c r="BQ849" s="136" t="s">
        <v>941</v>
      </c>
      <c r="BR849" s="136" t="s">
        <v>941</v>
      </c>
      <c r="BS849" s="136" t="s">
        <v>941</v>
      </c>
      <c r="BT849" s="136" t="s">
        <v>941</v>
      </c>
      <c r="BU849" s="136" t="s">
        <v>941</v>
      </c>
      <c r="BV849" s="136" t="s">
        <v>941</v>
      </c>
      <c r="BW849" s="136" t="s">
        <v>941</v>
      </c>
      <c r="BX849" s="136" t="s">
        <v>941</v>
      </c>
      <c r="BY849" s="136" t="s">
        <v>941</v>
      </c>
      <c r="BZ849" s="136" t="s">
        <v>941</v>
      </c>
      <c r="CA849" s="136" t="s">
        <v>941</v>
      </c>
      <c r="CB849" s="136" t="s">
        <v>948</v>
      </c>
      <c r="CC849" s="136" t="s">
        <v>948</v>
      </c>
      <c r="CD849" s="136" t="s">
        <v>941</v>
      </c>
      <c r="CE849" s="136" t="s">
        <v>948</v>
      </c>
      <c r="CF849" s="136" t="s">
        <v>941</v>
      </c>
      <c r="CG849" s="136" t="s">
        <v>948</v>
      </c>
      <c r="CH849" s="136" t="s">
        <v>948</v>
      </c>
      <c r="CI849" s="136" t="s">
        <v>941</v>
      </c>
      <c r="CJ849" s="136" t="s">
        <v>941</v>
      </c>
      <c r="CK849" s="136" t="s">
        <v>941</v>
      </c>
      <c r="CL849" s="136" t="s">
        <v>941</v>
      </c>
      <c r="CM849" s="136" t="s">
        <v>941</v>
      </c>
      <c r="CN849" s="136" t="s">
        <v>948</v>
      </c>
      <c r="CO849" s="136" t="s">
        <v>540</v>
      </c>
      <c r="CP849" s="136" t="s">
        <v>948</v>
      </c>
      <c r="CQ849" s="136" t="s">
        <v>941</v>
      </c>
      <c r="CR849" s="136" t="s">
        <v>941</v>
      </c>
      <c r="CS849" s="136" t="s">
        <v>941</v>
      </c>
      <c r="CT849" s="136" t="s">
        <v>941</v>
      </c>
      <c r="CU849" s="136" t="s">
        <v>941</v>
      </c>
      <c r="CV849" s="136" t="s">
        <v>941</v>
      </c>
      <c r="CW849" s="136" t="s">
        <v>941</v>
      </c>
      <c r="CX849" s="136" t="s">
        <v>941</v>
      </c>
      <c r="CY849" s="136" t="s">
        <v>941</v>
      </c>
      <c r="CZ849" s="136" t="s">
        <v>941</v>
      </c>
      <c r="DA849" s="136" t="s">
        <v>941</v>
      </c>
      <c r="DB849" s="136" t="s">
        <v>941</v>
      </c>
      <c r="DC849" s="136" t="s">
        <v>941</v>
      </c>
      <c r="DD849" s="136" t="s">
        <v>941</v>
      </c>
      <c r="DE849" s="136" t="s">
        <v>941</v>
      </c>
      <c r="DF849" s="136" t="s">
        <v>941</v>
      </c>
      <c r="DG849" s="136" t="s">
        <v>941</v>
      </c>
      <c r="DH849" s="136" t="s">
        <v>941</v>
      </c>
      <c r="DI849" s="136" t="s">
        <v>941</v>
      </c>
      <c r="DJ849" s="136" t="s">
        <v>1353</v>
      </c>
      <c r="DK849" s="137">
        <v>43146.479814814818</v>
      </c>
      <c r="DL849" s="136" t="s">
        <v>1353</v>
      </c>
      <c r="DM849" s="137">
        <v>43146.479814814818</v>
      </c>
      <c r="DN849" s="133">
        <v>42412.581828703704</v>
      </c>
      <c r="DO849" s="132" t="s">
        <v>1111</v>
      </c>
      <c r="DP849" s="133">
        <v>42412.581828703704</v>
      </c>
    </row>
    <row r="850" spans="1:120" ht="58" x14ac:dyDescent="0.35">
      <c r="A850" s="135">
        <v>854</v>
      </c>
      <c r="B850" s="136" t="s">
        <v>13815</v>
      </c>
      <c r="C850" s="135">
        <v>471</v>
      </c>
      <c r="D850" s="135" t="b">
        <v>1</v>
      </c>
      <c r="E850" s="136" t="s">
        <v>941</v>
      </c>
      <c r="F850" s="136" t="s">
        <v>2303</v>
      </c>
      <c r="G850" s="136" t="s">
        <v>19287</v>
      </c>
      <c r="H850" s="136" t="s">
        <v>2304</v>
      </c>
      <c r="I850" s="136" t="s">
        <v>18891</v>
      </c>
      <c r="J850" s="136" t="s">
        <v>19288</v>
      </c>
      <c r="K850" s="136" t="s">
        <v>941</v>
      </c>
      <c r="L850" s="136" t="s">
        <v>19289</v>
      </c>
      <c r="M850" s="136" t="s">
        <v>941</v>
      </c>
      <c r="N850" s="136" t="s">
        <v>1077</v>
      </c>
      <c r="O850" s="136" t="s">
        <v>19290</v>
      </c>
      <c r="P850" s="136" t="s">
        <v>19291</v>
      </c>
      <c r="Q850" s="136" t="s">
        <v>948</v>
      </c>
      <c r="R850" s="136" t="s">
        <v>948</v>
      </c>
      <c r="S850" s="136" t="s">
        <v>19292</v>
      </c>
      <c r="T850" s="136" t="s">
        <v>19293</v>
      </c>
      <c r="U850" s="136" t="s">
        <v>19294</v>
      </c>
      <c r="V850" s="136" t="s">
        <v>948</v>
      </c>
      <c r="W850" s="136" t="s">
        <v>948</v>
      </c>
      <c r="X850" s="136" t="s">
        <v>948</v>
      </c>
      <c r="Y850" s="136" t="s">
        <v>19295</v>
      </c>
      <c r="Z850" s="136" t="s">
        <v>19296</v>
      </c>
      <c r="AA850" s="136" t="s">
        <v>948</v>
      </c>
      <c r="AB850" s="136" t="s">
        <v>19297</v>
      </c>
      <c r="AC850" s="136" t="s">
        <v>948</v>
      </c>
      <c r="AD850" s="136" t="s">
        <v>19297</v>
      </c>
      <c r="AE850" s="136" t="s">
        <v>19298</v>
      </c>
      <c r="AF850" s="136" t="s">
        <v>19299</v>
      </c>
      <c r="AG850" s="136" t="s">
        <v>1036</v>
      </c>
      <c r="AH850" s="136" t="s">
        <v>19300</v>
      </c>
      <c r="AI850" s="136" t="s">
        <v>1213</v>
      </c>
      <c r="AJ850" s="136" t="s">
        <v>948</v>
      </c>
      <c r="AK850" s="136" t="s">
        <v>948</v>
      </c>
      <c r="AL850" s="136" t="s">
        <v>941</v>
      </c>
      <c r="AM850" s="136" t="s">
        <v>19301</v>
      </c>
      <c r="AN850" s="136" t="s">
        <v>941</v>
      </c>
      <c r="AO850" s="136" t="s">
        <v>941</v>
      </c>
      <c r="AP850" s="136" t="s">
        <v>941</v>
      </c>
      <c r="AQ850" s="136" t="s">
        <v>941</v>
      </c>
      <c r="AR850" s="136" t="s">
        <v>941</v>
      </c>
      <c r="AS850" s="136" t="s">
        <v>941</v>
      </c>
      <c r="AT850" s="136" t="s">
        <v>941</v>
      </c>
      <c r="AU850" s="136" t="s">
        <v>941</v>
      </c>
      <c r="AV850" s="136" t="s">
        <v>941</v>
      </c>
      <c r="AW850" s="136" t="s">
        <v>941</v>
      </c>
      <c r="AX850" s="136" t="s">
        <v>941</v>
      </c>
      <c r="AY850" s="136" t="s">
        <v>941</v>
      </c>
      <c r="AZ850" s="136" t="s">
        <v>941</v>
      </c>
      <c r="BA850" s="136" t="s">
        <v>941</v>
      </c>
      <c r="BB850" s="136" t="s">
        <v>941</v>
      </c>
      <c r="BC850" s="136" t="s">
        <v>941</v>
      </c>
      <c r="BD850" s="136" t="s">
        <v>941</v>
      </c>
      <c r="BE850" s="136" t="s">
        <v>941</v>
      </c>
      <c r="BF850" s="136" t="s">
        <v>941</v>
      </c>
      <c r="BG850" s="136" t="s">
        <v>941</v>
      </c>
      <c r="BH850" s="136" t="s">
        <v>941</v>
      </c>
      <c r="BI850" s="136" t="s">
        <v>941</v>
      </c>
      <c r="BJ850" s="136" t="s">
        <v>941</v>
      </c>
      <c r="BK850" s="136" t="s">
        <v>941</v>
      </c>
      <c r="BL850" s="136" t="s">
        <v>941</v>
      </c>
      <c r="BM850" s="136" t="s">
        <v>941</v>
      </c>
      <c r="BN850" s="136" t="s">
        <v>941</v>
      </c>
      <c r="BO850" s="136" t="s">
        <v>941</v>
      </c>
      <c r="BP850" s="136" t="s">
        <v>941</v>
      </c>
      <c r="BQ850" s="136" t="s">
        <v>941</v>
      </c>
      <c r="BR850" s="136" t="s">
        <v>941</v>
      </c>
      <c r="BS850" s="136" t="s">
        <v>941</v>
      </c>
      <c r="BT850" s="136" t="s">
        <v>941</v>
      </c>
      <c r="BU850" s="136" t="s">
        <v>941</v>
      </c>
      <c r="BV850" s="136" t="s">
        <v>941</v>
      </c>
      <c r="BW850" s="136" t="s">
        <v>941</v>
      </c>
      <c r="BX850" s="136" t="s">
        <v>941</v>
      </c>
      <c r="BY850" s="136" t="s">
        <v>941</v>
      </c>
      <c r="BZ850" s="136" t="s">
        <v>941</v>
      </c>
      <c r="CA850" s="136" t="s">
        <v>941</v>
      </c>
      <c r="CB850" s="136" t="s">
        <v>948</v>
      </c>
      <c r="CC850" s="136" t="s">
        <v>948</v>
      </c>
      <c r="CD850" s="136" t="s">
        <v>941</v>
      </c>
      <c r="CE850" s="136" t="s">
        <v>948</v>
      </c>
      <c r="CF850" s="136" t="s">
        <v>941</v>
      </c>
      <c r="CG850" s="136" t="s">
        <v>948</v>
      </c>
      <c r="CH850" s="136" t="s">
        <v>948</v>
      </c>
      <c r="CI850" s="136" t="s">
        <v>941</v>
      </c>
      <c r="CJ850" s="136" t="s">
        <v>941</v>
      </c>
      <c r="CK850" s="136" t="s">
        <v>941</v>
      </c>
      <c r="CL850" s="136" t="s">
        <v>941</v>
      </c>
      <c r="CM850" s="136" t="s">
        <v>941</v>
      </c>
      <c r="CN850" s="136" t="s">
        <v>948</v>
      </c>
      <c r="CO850" s="136" t="s">
        <v>540</v>
      </c>
      <c r="CP850" s="136" t="s">
        <v>948</v>
      </c>
      <c r="CQ850" s="136" t="s">
        <v>941</v>
      </c>
      <c r="CR850" s="136" t="s">
        <v>941</v>
      </c>
      <c r="CS850" s="136" t="s">
        <v>941</v>
      </c>
      <c r="CT850" s="136" t="s">
        <v>941</v>
      </c>
      <c r="CU850" s="136" t="s">
        <v>941</v>
      </c>
      <c r="CV850" s="136" t="s">
        <v>941</v>
      </c>
      <c r="CW850" s="136" t="s">
        <v>941</v>
      </c>
      <c r="CX850" s="136" t="s">
        <v>941</v>
      </c>
      <c r="CY850" s="136" t="s">
        <v>941</v>
      </c>
      <c r="CZ850" s="136" t="s">
        <v>941</v>
      </c>
      <c r="DA850" s="136" t="s">
        <v>941</v>
      </c>
      <c r="DB850" s="136" t="s">
        <v>941</v>
      </c>
      <c r="DC850" s="136" t="s">
        <v>941</v>
      </c>
      <c r="DD850" s="136" t="s">
        <v>941</v>
      </c>
      <c r="DE850" s="136" t="s">
        <v>941</v>
      </c>
      <c r="DF850" s="136" t="s">
        <v>941</v>
      </c>
      <c r="DG850" s="136" t="s">
        <v>941</v>
      </c>
      <c r="DH850" s="136" t="s">
        <v>941</v>
      </c>
      <c r="DI850" s="136" t="s">
        <v>941</v>
      </c>
      <c r="DJ850" s="136" t="s">
        <v>1692</v>
      </c>
      <c r="DK850" s="137">
        <v>43146.512777777774</v>
      </c>
      <c r="DL850" s="136" t="s">
        <v>1692</v>
      </c>
      <c r="DM850" s="137">
        <v>43146.512777777774</v>
      </c>
      <c r="DN850" s="133">
        <v>42412.58185185185</v>
      </c>
      <c r="DO850" s="132" t="s">
        <v>1111</v>
      </c>
      <c r="DP850" s="133">
        <v>42412.58185185185</v>
      </c>
    </row>
    <row r="851" spans="1:120" ht="43.5" x14ac:dyDescent="0.35">
      <c r="A851" s="135">
        <v>855</v>
      </c>
      <c r="B851" s="136" t="s">
        <v>13815</v>
      </c>
      <c r="C851" s="135">
        <v>109</v>
      </c>
      <c r="D851" s="135" t="b">
        <v>1</v>
      </c>
      <c r="E851" s="136" t="s">
        <v>941</v>
      </c>
      <c r="F851" s="136" t="s">
        <v>4175</v>
      </c>
      <c r="G851" s="136" t="s">
        <v>943</v>
      </c>
      <c r="H851" s="136" t="s">
        <v>4176</v>
      </c>
      <c r="I851" s="136" t="s">
        <v>19271</v>
      </c>
      <c r="J851" s="136" t="s">
        <v>4175</v>
      </c>
      <c r="K851" s="136" t="s">
        <v>941</v>
      </c>
      <c r="L851" s="136" t="s">
        <v>4176</v>
      </c>
      <c r="M851" s="136" t="s">
        <v>941</v>
      </c>
      <c r="N851" s="136" t="s">
        <v>19302</v>
      </c>
      <c r="O851" s="136" t="s">
        <v>19303</v>
      </c>
      <c r="P851" s="136" t="s">
        <v>19304</v>
      </c>
      <c r="Q851" s="136" t="s">
        <v>4178</v>
      </c>
      <c r="R851" s="136" t="s">
        <v>19305</v>
      </c>
      <c r="S851" s="136" t="s">
        <v>19306</v>
      </c>
      <c r="T851" s="136" t="s">
        <v>19307</v>
      </c>
      <c r="U851" s="136" t="s">
        <v>19308</v>
      </c>
      <c r="V851" s="136" t="s">
        <v>4180</v>
      </c>
      <c r="W851" s="136" t="s">
        <v>4181</v>
      </c>
      <c r="X851" s="136" t="s">
        <v>4182</v>
      </c>
      <c r="Y851" s="136" t="s">
        <v>19309</v>
      </c>
      <c r="Z851" s="136" t="s">
        <v>7361</v>
      </c>
      <c r="AA851" s="136" t="s">
        <v>19310</v>
      </c>
      <c r="AB851" s="136" t="s">
        <v>19311</v>
      </c>
      <c r="AC851" s="136" t="s">
        <v>19312</v>
      </c>
      <c r="AD851" s="136" t="s">
        <v>19313</v>
      </c>
      <c r="AE851" s="136" t="s">
        <v>19314</v>
      </c>
      <c r="AF851" s="136" t="s">
        <v>19315</v>
      </c>
      <c r="AG851" s="136" t="s">
        <v>1882</v>
      </c>
      <c r="AH851" s="136" t="s">
        <v>19316</v>
      </c>
      <c r="AI851" s="136" t="s">
        <v>948</v>
      </c>
      <c r="AJ851" s="136" t="s">
        <v>948</v>
      </c>
      <c r="AK851" s="136" t="s">
        <v>948</v>
      </c>
      <c r="AL851" s="136" t="s">
        <v>941</v>
      </c>
      <c r="AM851" s="136" t="s">
        <v>19316</v>
      </c>
      <c r="AN851" s="136" t="s">
        <v>941</v>
      </c>
      <c r="AO851" s="136" t="s">
        <v>941</v>
      </c>
      <c r="AP851" s="136" t="s">
        <v>941</v>
      </c>
      <c r="AQ851" s="136" t="s">
        <v>941</v>
      </c>
      <c r="AR851" s="136" t="s">
        <v>941</v>
      </c>
      <c r="AS851" s="136" t="s">
        <v>941</v>
      </c>
      <c r="AT851" s="136" t="s">
        <v>941</v>
      </c>
      <c r="AU851" s="136" t="s">
        <v>941</v>
      </c>
      <c r="AV851" s="136" t="s">
        <v>941</v>
      </c>
      <c r="AW851" s="136" t="s">
        <v>941</v>
      </c>
      <c r="AX851" s="136" t="s">
        <v>941</v>
      </c>
      <c r="AY851" s="136" t="s">
        <v>941</v>
      </c>
      <c r="AZ851" s="136" t="s">
        <v>941</v>
      </c>
      <c r="BA851" s="136" t="s">
        <v>941</v>
      </c>
      <c r="BB851" s="136" t="s">
        <v>941</v>
      </c>
      <c r="BC851" s="136" t="s">
        <v>941</v>
      </c>
      <c r="BD851" s="136" t="s">
        <v>941</v>
      </c>
      <c r="BE851" s="136" t="s">
        <v>941</v>
      </c>
      <c r="BF851" s="136" t="s">
        <v>941</v>
      </c>
      <c r="BG851" s="136" t="s">
        <v>941</v>
      </c>
      <c r="BH851" s="136" t="s">
        <v>941</v>
      </c>
      <c r="BI851" s="136" t="s">
        <v>941</v>
      </c>
      <c r="BJ851" s="136" t="s">
        <v>941</v>
      </c>
      <c r="BK851" s="136" t="s">
        <v>1085</v>
      </c>
      <c r="BL851" s="136" t="s">
        <v>941</v>
      </c>
      <c r="BM851" s="136" t="s">
        <v>941</v>
      </c>
      <c r="BN851" s="136" t="s">
        <v>941</v>
      </c>
      <c r="BO851" s="136" t="s">
        <v>941</v>
      </c>
      <c r="BP851" s="136" t="s">
        <v>941</v>
      </c>
      <c r="BQ851" s="136" t="s">
        <v>941</v>
      </c>
      <c r="BR851" s="136" t="s">
        <v>941</v>
      </c>
      <c r="BS851" s="136" t="s">
        <v>941</v>
      </c>
      <c r="BT851" s="136" t="s">
        <v>941</v>
      </c>
      <c r="BU851" s="136" t="s">
        <v>941</v>
      </c>
      <c r="BV851" s="136" t="s">
        <v>941</v>
      </c>
      <c r="BW851" s="136" t="s">
        <v>941</v>
      </c>
      <c r="BX851" s="136" t="s">
        <v>941</v>
      </c>
      <c r="BY851" s="136" t="s">
        <v>941</v>
      </c>
      <c r="BZ851" s="136" t="s">
        <v>941</v>
      </c>
      <c r="CA851" s="136" t="s">
        <v>941</v>
      </c>
      <c r="CB851" s="136" t="s">
        <v>1085</v>
      </c>
      <c r="CC851" s="136" t="s">
        <v>948</v>
      </c>
      <c r="CD851" s="136" t="s">
        <v>941</v>
      </c>
      <c r="CE851" s="136" t="s">
        <v>948</v>
      </c>
      <c r="CF851" s="136" t="s">
        <v>941</v>
      </c>
      <c r="CG851" s="136" t="s">
        <v>948</v>
      </c>
      <c r="CH851" s="136" t="s">
        <v>948</v>
      </c>
      <c r="CI851" s="136" t="s">
        <v>941</v>
      </c>
      <c r="CJ851" s="136" t="s">
        <v>941</v>
      </c>
      <c r="CK851" s="136" t="s">
        <v>941</v>
      </c>
      <c r="CL851" s="136" t="s">
        <v>941</v>
      </c>
      <c r="CM851" s="136" t="s">
        <v>941</v>
      </c>
      <c r="CN851" s="136" t="s">
        <v>948</v>
      </c>
      <c r="CO851" s="136" t="s">
        <v>540</v>
      </c>
      <c r="CP851" s="136" t="s">
        <v>948</v>
      </c>
      <c r="CQ851" s="136" t="s">
        <v>941</v>
      </c>
      <c r="CR851" s="136" t="s">
        <v>941</v>
      </c>
      <c r="CS851" s="136" t="s">
        <v>941</v>
      </c>
      <c r="CT851" s="136" t="s">
        <v>941</v>
      </c>
      <c r="CU851" s="136" t="s">
        <v>941</v>
      </c>
      <c r="CV851" s="136" t="s">
        <v>941</v>
      </c>
      <c r="CW851" s="136" t="s">
        <v>941</v>
      </c>
      <c r="CX851" s="136" t="s">
        <v>941</v>
      </c>
      <c r="CY851" s="136" t="s">
        <v>941</v>
      </c>
      <c r="CZ851" s="136" t="s">
        <v>941</v>
      </c>
      <c r="DA851" s="136" t="s">
        <v>941</v>
      </c>
      <c r="DB851" s="136" t="s">
        <v>941</v>
      </c>
      <c r="DC851" s="136" t="s">
        <v>941</v>
      </c>
      <c r="DD851" s="136" t="s">
        <v>941</v>
      </c>
      <c r="DE851" s="136" t="s">
        <v>941</v>
      </c>
      <c r="DF851" s="136" t="s">
        <v>941</v>
      </c>
      <c r="DG851" s="136" t="s">
        <v>941</v>
      </c>
      <c r="DH851" s="136" t="s">
        <v>941</v>
      </c>
      <c r="DI851" s="136" t="s">
        <v>941</v>
      </c>
      <c r="DJ851" s="136" t="s">
        <v>1692</v>
      </c>
      <c r="DK851" s="137">
        <v>43146.520115740743</v>
      </c>
      <c r="DL851" s="136" t="s">
        <v>1692</v>
      </c>
      <c r="DM851" s="137">
        <v>43146.520381944443</v>
      </c>
      <c r="DN851" s="133">
        <v>42412.581863425927</v>
      </c>
      <c r="DO851" s="132" t="s">
        <v>1111</v>
      </c>
      <c r="DP851" s="133">
        <v>42412.581863425927</v>
      </c>
    </row>
    <row r="852" spans="1:120" ht="116" x14ac:dyDescent="0.35">
      <c r="A852" s="135">
        <v>856</v>
      </c>
      <c r="B852" s="136" t="s">
        <v>13815</v>
      </c>
      <c r="C852" s="135">
        <v>425</v>
      </c>
      <c r="D852" s="135" t="b">
        <v>1</v>
      </c>
      <c r="E852" s="136" t="s">
        <v>941</v>
      </c>
      <c r="F852" s="136" t="s">
        <v>2598</v>
      </c>
      <c r="G852" s="136" t="s">
        <v>2599</v>
      </c>
      <c r="H852" s="136" t="s">
        <v>2600</v>
      </c>
      <c r="I852" s="136" t="s">
        <v>19175</v>
      </c>
      <c r="J852" s="136" t="s">
        <v>2598</v>
      </c>
      <c r="K852" s="136" t="s">
        <v>941</v>
      </c>
      <c r="L852" s="136" t="s">
        <v>2600</v>
      </c>
      <c r="M852" s="136" t="s">
        <v>2601</v>
      </c>
      <c r="N852" s="136" t="s">
        <v>10194</v>
      </c>
      <c r="O852" s="136" t="s">
        <v>19317</v>
      </c>
      <c r="P852" s="136" t="s">
        <v>19318</v>
      </c>
      <c r="Q852" s="136" t="s">
        <v>948</v>
      </c>
      <c r="R852" s="136" t="s">
        <v>948</v>
      </c>
      <c r="S852" s="136" t="s">
        <v>19319</v>
      </c>
      <c r="T852" s="136" t="s">
        <v>19320</v>
      </c>
      <c r="U852" s="136" t="s">
        <v>19321</v>
      </c>
      <c r="V852" s="136" t="s">
        <v>948</v>
      </c>
      <c r="W852" s="136" t="s">
        <v>948</v>
      </c>
      <c r="X852" s="136" t="s">
        <v>948</v>
      </c>
      <c r="Y852" s="136" t="s">
        <v>19322</v>
      </c>
      <c r="Z852" s="136" t="s">
        <v>19323</v>
      </c>
      <c r="AA852" s="136" t="s">
        <v>19324</v>
      </c>
      <c r="AB852" s="136" t="s">
        <v>19325</v>
      </c>
      <c r="AC852" s="136" t="s">
        <v>948</v>
      </c>
      <c r="AD852" s="136" t="s">
        <v>19325</v>
      </c>
      <c r="AE852" s="136" t="s">
        <v>19326</v>
      </c>
      <c r="AF852" s="136" t="s">
        <v>19327</v>
      </c>
      <c r="AG852" s="136" t="s">
        <v>10206</v>
      </c>
      <c r="AH852" s="136" t="s">
        <v>19328</v>
      </c>
      <c r="AI852" s="136" t="s">
        <v>948</v>
      </c>
      <c r="AJ852" s="136" t="s">
        <v>1785</v>
      </c>
      <c r="AK852" s="136" t="s">
        <v>19329</v>
      </c>
      <c r="AL852" s="136" t="s">
        <v>941</v>
      </c>
      <c r="AM852" s="136" t="s">
        <v>19330</v>
      </c>
      <c r="AN852" s="136" t="s">
        <v>941</v>
      </c>
      <c r="AO852" s="136" t="s">
        <v>941</v>
      </c>
      <c r="AP852" s="136" t="s">
        <v>941</v>
      </c>
      <c r="AQ852" s="136" t="s">
        <v>941</v>
      </c>
      <c r="AR852" s="136" t="s">
        <v>941</v>
      </c>
      <c r="AS852" s="136" t="s">
        <v>941</v>
      </c>
      <c r="AT852" s="136" t="s">
        <v>941</v>
      </c>
      <c r="AU852" s="136" t="s">
        <v>941</v>
      </c>
      <c r="AV852" s="136" t="s">
        <v>941</v>
      </c>
      <c r="AW852" s="136" t="s">
        <v>941</v>
      </c>
      <c r="AX852" s="136" t="s">
        <v>941</v>
      </c>
      <c r="AY852" s="136" t="s">
        <v>941</v>
      </c>
      <c r="AZ852" s="136" t="s">
        <v>941</v>
      </c>
      <c r="BA852" s="136" t="s">
        <v>941</v>
      </c>
      <c r="BB852" s="136" t="s">
        <v>941</v>
      </c>
      <c r="BC852" s="136" t="s">
        <v>941</v>
      </c>
      <c r="BD852" s="136" t="s">
        <v>941</v>
      </c>
      <c r="BE852" s="136" t="s">
        <v>941</v>
      </c>
      <c r="BF852" s="136" t="s">
        <v>941</v>
      </c>
      <c r="BG852" s="136" t="s">
        <v>941</v>
      </c>
      <c r="BH852" s="136" t="s">
        <v>941</v>
      </c>
      <c r="BI852" s="136" t="s">
        <v>941</v>
      </c>
      <c r="BJ852" s="136" t="s">
        <v>941</v>
      </c>
      <c r="BK852" s="136" t="s">
        <v>951</v>
      </c>
      <c r="BL852" s="136" t="s">
        <v>3883</v>
      </c>
      <c r="BM852" s="136" t="s">
        <v>1071</v>
      </c>
      <c r="BN852" s="136" t="s">
        <v>941</v>
      </c>
      <c r="BO852" s="136" t="s">
        <v>941</v>
      </c>
      <c r="BP852" s="136" t="s">
        <v>941</v>
      </c>
      <c r="BQ852" s="136" t="s">
        <v>941</v>
      </c>
      <c r="BR852" s="136" t="s">
        <v>941</v>
      </c>
      <c r="BS852" s="136" t="s">
        <v>941</v>
      </c>
      <c r="BT852" s="136" t="s">
        <v>941</v>
      </c>
      <c r="BU852" s="136" t="s">
        <v>941</v>
      </c>
      <c r="BV852" s="136" t="s">
        <v>941</v>
      </c>
      <c r="BW852" s="136" t="s">
        <v>941</v>
      </c>
      <c r="BX852" s="136" t="s">
        <v>941</v>
      </c>
      <c r="BY852" s="136" t="s">
        <v>941</v>
      </c>
      <c r="BZ852" s="136" t="s">
        <v>941</v>
      </c>
      <c r="CA852" s="136" t="s">
        <v>941</v>
      </c>
      <c r="CB852" s="136" t="s">
        <v>19331</v>
      </c>
      <c r="CC852" s="136" t="s">
        <v>948</v>
      </c>
      <c r="CD852" s="136" t="s">
        <v>941</v>
      </c>
      <c r="CE852" s="136" t="s">
        <v>948</v>
      </c>
      <c r="CF852" s="136" t="s">
        <v>941</v>
      </c>
      <c r="CG852" s="136" t="s">
        <v>948</v>
      </c>
      <c r="CH852" s="136" t="s">
        <v>1227</v>
      </c>
      <c r="CI852" s="136" t="s">
        <v>19332</v>
      </c>
      <c r="CJ852" s="136" t="s">
        <v>941</v>
      </c>
      <c r="CK852" s="136" t="s">
        <v>941</v>
      </c>
      <c r="CL852" s="136" t="s">
        <v>941</v>
      </c>
      <c r="CM852" s="136" t="s">
        <v>19332</v>
      </c>
      <c r="CN852" s="136" t="s">
        <v>19332</v>
      </c>
      <c r="CO852" s="136" t="s">
        <v>3337</v>
      </c>
      <c r="CP852" s="136" t="s">
        <v>948</v>
      </c>
      <c r="CQ852" s="136" t="s">
        <v>941</v>
      </c>
      <c r="CR852" s="136" t="s">
        <v>941</v>
      </c>
      <c r="CS852" s="136" t="s">
        <v>941</v>
      </c>
      <c r="CT852" s="136" t="s">
        <v>941</v>
      </c>
      <c r="CU852" s="136" t="s">
        <v>941</v>
      </c>
      <c r="CV852" s="136" t="s">
        <v>941</v>
      </c>
      <c r="CW852" s="136" t="s">
        <v>941</v>
      </c>
      <c r="CX852" s="136" t="s">
        <v>941</v>
      </c>
      <c r="CY852" s="136" t="s">
        <v>941</v>
      </c>
      <c r="CZ852" s="136" t="s">
        <v>941</v>
      </c>
      <c r="DA852" s="136" t="s">
        <v>941</v>
      </c>
      <c r="DB852" s="136" t="s">
        <v>941</v>
      </c>
      <c r="DC852" s="136" t="s">
        <v>941</v>
      </c>
      <c r="DD852" s="136" t="s">
        <v>941</v>
      </c>
      <c r="DE852" s="136" t="s">
        <v>941</v>
      </c>
      <c r="DF852" s="136" t="s">
        <v>941</v>
      </c>
      <c r="DG852" s="136" t="s">
        <v>941</v>
      </c>
      <c r="DH852" s="136" t="s">
        <v>941</v>
      </c>
      <c r="DI852" s="136" t="s">
        <v>941</v>
      </c>
      <c r="DJ852" s="136" t="s">
        <v>1692</v>
      </c>
      <c r="DK852" s="137">
        <v>43146.522824074076</v>
      </c>
      <c r="DL852" s="136" t="s">
        <v>1692</v>
      </c>
      <c r="DM852" s="137">
        <v>43146.522824074076</v>
      </c>
      <c r="DN852" s="133">
        <v>42412.581886574073</v>
      </c>
      <c r="DO852" s="132" t="s">
        <v>1111</v>
      </c>
      <c r="DP852" s="133">
        <v>42412.581886574073</v>
      </c>
    </row>
    <row r="853" spans="1:120" ht="145" x14ac:dyDescent="0.35">
      <c r="A853" s="135">
        <v>857</v>
      </c>
      <c r="B853" s="136" t="s">
        <v>13815</v>
      </c>
      <c r="C853" s="135">
        <v>336</v>
      </c>
      <c r="D853" s="135" t="b">
        <v>1</v>
      </c>
      <c r="E853" s="136" t="s">
        <v>941</v>
      </c>
      <c r="F853" s="136" t="s">
        <v>2949</v>
      </c>
      <c r="G853" s="136" t="s">
        <v>2950</v>
      </c>
      <c r="H853" s="136" t="s">
        <v>2951</v>
      </c>
      <c r="I853" s="136" t="s">
        <v>15225</v>
      </c>
      <c r="J853" s="136" t="s">
        <v>19333</v>
      </c>
      <c r="K853" s="136" t="s">
        <v>941</v>
      </c>
      <c r="L853" s="136" t="s">
        <v>19334</v>
      </c>
      <c r="M853" s="136" t="s">
        <v>2952</v>
      </c>
      <c r="N853" s="136" t="s">
        <v>19335</v>
      </c>
      <c r="O853" s="136" t="s">
        <v>19336</v>
      </c>
      <c r="P853" s="136" t="s">
        <v>19337</v>
      </c>
      <c r="Q853" s="136" t="s">
        <v>948</v>
      </c>
      <c r="R853" s="136" t="s">
        <v>948</v>
      </c>
      <c r="S853" s="136" t="s">
        <v>19338</v>
      </c>
      <c r="T853" s="136" t="s">
        <v>19339</v>
      </c>
      <c r="U853" s="136" t="s">
        <v>19340</v>
      </c>
      <c r="V853" s="136" t="s">
        <v>19341</v>
      </c>
      <c r="W853" s="136" t="s">
        <v>19342</v>
      </c>
      <c r="X853" s="136" t="s">
        <v>19343</v>
      </c>
      <c r="Y853" s="136" t="s">
        <v>19344</v>
      </c>
      <c r="Z853" s="136" t="s">
        <v>19345</v>
      </c>
      <c r="AA853" s="136" t="s">
        <v>19346</v>
      </c>
      <c r="AB853" s="136" t="s">
        <v>19347</v>
      </c>
      <c r="AC853" s="136" t="s">
        <v>19348</v>
      </c>
      <c r="AD853" s="136" t="s">
        <v>19349</v>
      </c>
      <c r="AE853" s="136" t="s">
        <v>19350</v>
      </c>
      <c r="AF853" s="136" t="s">
        <v>19351</v>
      </c>
      <c r="AG853" s="136" t="s">
        <v>3367</v>
      </c>
      <c r="AH853" s="136" t="s">
        <v>19352</v>
      </c>
      <c r="AI853" s="136" t="s">
        <v>19353</v>
      </c>
      <c r="AJ853" s="136" t="s">
        <v>19354</v>
      </c>
      <c r="AK853" s="136" t="s">
        <v>948</v>
      </c>
      <c r="AL853" s="136" t="s">
        <v>604</v>
      </c>
      <c r="AM853" s="136" t="s">
        <v>19355</v>
      </c>
      <c r="AN853" s="136" t="s">
        <v>941</v>
      </c>
      <c r="AO853" s="136" t="s">
        <v>941</v>
      </c>
      <c r="AP853" s="136" t="s">
        <v>941</v>
      </c>
      <c r="AQ853" s="136" t="s">
        <v>941</v>
      </c>
      <c r="AR853" s="136" t="s">
        <v>941</v>
      </c>
      <c r="AS853" s="136" t="s">
        <v>941</v>
      </c>
      <c r="AT853" s="136" t="s">
        <v>941</v>
      </c>
      <c r="AU853" s="136" t="s">
        <v>941</v>
      </c>
      <c r="AV853" s="136" t="s">
        <v>941</v>
      </c>
      <c r="AW853" s="136" t="s">
        <v>941</v>
      </c>
      <c r="AX853" s="136" t="s">
        <v>941</v>
      </c>
      <c r="AY853" s="136" t="s">
        <v>941</v>
      </c>
      <c r="AZ853" s="136" t="s">
        <v>941</v>
      </c>
      <c r="BA853" s="136" t="s">
        <v>941</v>
      </c>
      <c r="BB853" s="136" t="s">
        <v>941</v>
      </c>
      <c r="BC853" s="136" t="s">
        <v>941</v>
      </c>
      <c r="BD853" s="136" t="s">
        <v>941</v>
      </c>
      <c r="BE853" s="136" t="s">
        <v>941</v>
      </c>
      <c r="BF853" s="136" t="s">
        <v>941</v>
      </c>
      <c r="BG853" s="136" t="s">
        <v>941</v>
      </c>
      <c r="BH853" s="136" t="s">
        <v>941</v>
      </c>
      <c r="BI853" s="136" t="s">
        <v>941</v>
      </c>
      <c r="BJ853" s="136" t="s">
        <v>941</v>
      </c>
      <c r="BK853" s="136" t="s">
        <v>19356</v>
      </c>
      <c r="BL853" s="136" t="s">
        <v>19357</v>
      </c>
      <c r="BM853" s="136" t="s">
        <v>1212</v>
      </c>
      <c r="BN853" s="136" t="s">
        <v>941</v>
      </c>
      <c r="BO853" s="136" t="s">
        <v>19358</v>
      </c>
      <c r="BP853" s="136" t="s">
        <v>19359</v>
      </c>
      <c r="BQ853" s="136" t="s">
        <v>1321</v>
      </c>
      <c r="BR853" s="136" t="s">
        <v>941</v>
      </c>
      <c r="BS853" s="136" t="s">
        <v>19360</v>
      </c>
      <c r="BT853" s="136" t="s">
        <v>941</v>
      </c>
      <c r="BU853" s="136" t="s">
        <v>941</v>
      </c>
      <c r="BV853" s="136" t="s">
        <v>941</v>
      </c>
      <c r="BW853" s="136" t="s">
        <v>941</v>
      </c>
      <c r="BX853" s="136" t="s">
        <v>941</v>
      </c>
      <c r="BY853" s="136" t="s">
        <v>941</v>
      </c>
      <c r="BZ853" s="136" t="s">
        <v>941</v>
      </c>
      <c r="CA853" s="136" t="s">
        <v>941</v>
      </c>
      <c r="CB853" s="136" t="s">
        <v>19361</v>
      </c>
      <c r="CC853" s="136" t="s">
        <v>956</v>
      </c>
      <c r="CD853" s="136" t="s">
        <v>19362</v>
      </c>
      <c r="CE853" s="136" t="s">
        <v>6287</v>
      </c>
      <c r="CF853" s="136" t="s">
        <v>19363</v>
      </c>
      <c r="CG853" s="136" t="s">
        <v>19364</v>
      </c>
      <c r="CH853" s="136" t="s">
        <v>948</v>
      </c>
      <c r="CI853" s="136" t="s">
        <v>941</v>
      </c>
      <c r="CJ853" s="136" t="s">
        <v>941</v>
      </c>
      <c r="CK853" s="136" t="s">
        <v>941</v>
      </c>
      <c r="CL853" s="136" t="s">
        <v>941</v>
      </c>
      <c r="CM853" s="136" t="s">
        <v>941</v>
      </c>
      <c r="CN853" s="136" t="s">
        <v>948</v>
      </c>
      <c r="CO853" s="136" t="s">
        <v>540</v>
      </c>
      <c r="CP853" s="136" t="s">
        <v>948</v>
      </c>
      <c r="CQ853" s="136" t="s">
        <v>941</v>
      </c>
      <c r="CR853" s="136" t="s">
        <v>941</v>
      </c>
      <c r="CS853" s="136" t="s">
        <v>941</v>
      </c>
      <c r="CT853" s="136" t="s">
        <v>19365</v>
      </c>
      <c r="CU853" s="136" t="s">
        <v>941</v>
      </c>
      <c r="CV853" s="136" t="s">
        <v>941</v>
      </c>
      <c r="CW853" s="136" t="s">
        <v>941</v>
      </c>
      <c r="CX853" s="136" t="s">
        <v>941</v>
      </c>
      <c r="CY853" s="136" t="s">
        <v>941</v>
      </c>
      <c r="CZ853" s="136" t="s">
        <v>941</v>
      </c>
      <c r="DA853" s="136" t="s">
        <v>941</v>
      </c>
      <c r="DB853" s="136" t="s">
        <v>941</v>
      </c>
      <c r="DC853" s="136" t="s">
        <v>941</v>
      </c>
      <c r="DD853" s="136" t="s">
        <v>941</v>
      </c>
      <c r="DE853" s="136" t="s">
        <v>941</v>
      </c>
      <c r="DF853" s="136" t="s">
        <v>941</v>
      </c>
      <c r="DG853" s="136" t="s">
        <v>941</v>
      </c>
      <c r="DH853" s="136" t="s">
        <v>941</v>
      </c>
      <c r="DI853" s="136" t="s">
        <v>941</v>
      </c>
      <c r="DJ853" s="136" t="s">
        <v>1692</v>
      </c>
      <c r="DK853" s="137">
        <v>43146.581736111111</v>
      </c>
      <c r="DL853" s="136" t="s">
        <v>1692</v>
      </c>
      <c r="DM853" s="137">
        <v>43146.581736111111</v>
      </c>
      <c r="DN853" s="133">
        <v>42412.58189814815</v>
      </c>
      <c r="DO853" s="132" t="s">
        <v>1111</v>
      </c>
      <c r="DP853" s="133">
        <v>42412.58189814815</v>
      </c>
    </row>
    <row r="854" spans="1:120" ht="58" x14ac:dyDescent="0.35">
      <c r="A854" s="135">
        <v>858</v>
      </c>
      <c r="B854" s="136" t="s">
        <v>13815</v>
      </c>
      <c r="C854" s="135">
        <v>202</v>
      </c>
      <c r="D854" s="135" t="b">
        <v>1</v>
      </c>
      <c r="E854" s="136" t="s">
        <v>941</v>
      </c>
      <c r="F854" s="136" t="s">
        <v>1699</v>
      </c>
      <c r="G854" s="136" t="s">
        <v>1243</v>
      </c>
      <c r="H854" s="136" t="s">
        <v>1700</v>
      </c>
      <c r="I854" s="136" t="s">
        <v>16237</v>
      </c>
      <c r="J854" s="136" t="s">
        <v>1699</v>
      </c>
      <c r="K854" s="136" t="s">
        <v>941</v>
      </c>
      <c r="L854" s="136" t="s">
        <v>1700</v>
      </c>
      <c r="M854" s="136" t="s">
        <v>1701</v>
      </c>
      <c r="N854" s="136" t="s">
        <v>1702</v>
      </c>
      <c r="O854" s="136" t="s">
        <v>19366</v>
      </c>
      <c r="P854" s="136" t="s">
        <v>948</v>
      </c>
      <c r="Q854" s="136" t="s">
        <v>948</v>
      </c>
      <c r="R854" s="136" t="s">
        <v>948</v>
      </c>
      <c r="S854" s="136" t="s">
        <v>19366</v>
      </c>
      <c r="T854" s="136" t="s">
        <v>19367</v>
      </c>
      <c r="U854" s="136" t="s">
        <v>19368</v>
      </c>
      <c r="V854" s="136" t="s">
        <v>948</v>
      </c>
      <c r="W854" s="136" t="s">
        <v>948</v>
      </c>
      <c r="X854" s="136" t="s">
        <v>948</v>
      </c>
      <c r="Y854" s="136" t="s">
        <v>19369</v>
      </c>
      <c r="Z854" s="136" t="s">
        <v>19370</v>
      </c>
      <c r="AA854" s="136" t="s">
        <v>948</v>
      </c>
      <c r="AB854" s="136" t="s">
        <v>19371</v>
      </c>
      <c r="AC854" s="136" t="s">
        <v>948</v>
      </c>
      <c r="AD854" s="136" t="s">
        <v>19371</v>
      </c>
      <c r="AE854" s="136" t="s">
        <v>19372</v>
      </c>
      <c r="AF854" s="136" t="s">
        <v>19373</v>
      </c>
      <c r="AG854" s="136" t="s">
        <v>3076</v>
      </c>
      <c r="AH854" s="136" t="s">
        <v>19374</v>
      </c>
      <c r="AI854" s="136" t="s">
        <v>948</v>
      </c>
      <c r="AJ854" s="136" t="s">
        <v>948</v>
      </c>
      <c r="AK854" s="136" t="s">
        <v>948</v>
      </c>
      <c r="AL854" s="136" t="s">
        <v>941</v>
      </c>
      <c r="AM854" s="136" t="s">
        <v>19374</v>
      </c>
      <c r="AN854" s="136" t="s">
        <v>941</v>
      </c>
      <c r="AO854" s="136" t="s">
        <v>941</v>
      </c>
      <c r="AP854" s="136" t="s">
        <v>941</v>
      </c>
      <c r="AQ854" s="136" t="s">
        <v>941</v>
      </c>
      <c r="AR854" s="136" t="s">
        <v>941</v>
      </c>
      <c r="AS854" s="136" t="s">
        <v>941</v>
      </c>
      <c r="AT854" s="136" t="s">
        <v>941</v>
      </c>
      <c r="AU854" s="136" t="s">
        <v>941</v>
      </c>
      <c r="AV854" s="136" t="s">
        <v>941</v>
      </c>
      <c r="AW854" s="136" t="s">
        <v>941</v>
      </c>
      <c r="AX854" s="136" t="s">
        <v>941</v>
      </c>
      <c r="AY854" s="136" t="s">
        <v>941</v>
      </c>
      <c r="AZ854" s="136" t="s">
        <v>941</v>
      </c>
      <c r="BA854" s="136" t="s">
        <v>941</v>
      </c>
      <c r="BB854" s="136" t="s">
        <v>941</v>
      </c>
      <c r="BC854" s="136" t="s">
        <v>941</v>
      </c>
      <c r="BD854" s="136" t="s">
        <v>941</v>
      </c>
      <c r="BE854" s="136" t="s">
        <v>941</v>
      </c>
      <c r="BF854" s="136" t="s">
        <v>941</v>
      </c>
      <c r="BG854" s="136" t="s">
        <v>941</v>
      </c>
      <c r="BH854" s="136" t="s">
        <v>941</v>
      </c>
      <c r="BI854" s="136" t="s">
        <v>941</v>
      </c>
      <c r="BJ854" s="136" t="s">
        <v>941</v>
      </c>
      <c r="BK854" s="136" t="s">
        <v>941</v>
      </c>
      <c r="BL854" s="136" t="s">
        <v>941</v>
      </c>
      <c r="BM854" s="136" t="s">
        <v>941</v>
      </c>
      <c r="BN854" s="136" t="s">
        <v>941</v>
      </c>
      <c r="BO854" s="136" t="s">
        <v>941</v>
      </c>
      <c r="BP854" s="136" t="s">
        <v>941</v>
      </c>
      <c r="BQ854" s="136" t="s">
        <v>941</v>
      </c>
      <c r="BR854" s="136" t="s">
        <v>941</v>
      </c>
      <c r="BS854" s="136" t="s">
        <v>941</v>
      </c>
      <c r="BT854" s="136" t="s">
        <v>941</v>
      </c>
      <c r="BU854" s="136" t="s">
        <v>941</v>
      </c>
      <c r="BV854" s="136" t="s">
        <v>941</v>
      </c>
      <c r="BW854" s="136" t="s">
        <v>941</v>
      </c>
      <c r="BX854" s="136" t="s">
        <v>941</v>
      </c>
      <c r="BY854" s="136" t="s">
        <v>941</v>
      </c>
      <c r="BZ854" s="136" t="s">
        <v>941</v>
      </c>
      <c r="CA854" s="136" t="s">
        <v>941</v>
      </c>
      <c r="CB854" s="136" t="s">
        <v>948</v>
      </c>
      <c r="CC854" s="136" t="s">
        <v>948</v>
      </c>
      <c r="CD854" s="136" t="s">
        <v>941</v>
      </c>
      <c r="CE854" s="136" t="s">
        <v>948</v>
      </c>
      <c r="CF854" s="136" t="s">
        <v>941</v>
      </c>
      <c r="CG854" s="136" t="s">
        <v>948</v>
      </c>
      <c r="CH854" s="136" t="s">
        <v>948</v>
      </c>
      <c r="CI854" s="136" t="s">
        <v>941</v>
      </c>
      <c r="CJ854" s="136" t="s">
        <v>941</v>
      </c>
      <c r="CK854" s="136" t="s">
        <v>941</v>
      </c>
      <c r="CL854" s="136" t="s">
        <v>941</v>
      </c>
      <c r="CM854" s="136" t="s">
        <v>941</v>
      </c>
      <c r="CN854" s="136" t="s">
        <v>948</v>
      </c>
      <c r="CO854" s="136" t="s">
        <v>540</v>
      </c>
      <c r="CP854" s="136" t="s">
        <v>948</v>
      </c>
      <c r="CQ854" s="136" t="s">
        <v>941</v>
      </c>
      <c r="CR854" s="136" t="s">
        <v>941</v>
      </c>
      <c r="CS854" s="136" t="s">
        <v>941</v>
      </c>
      <c r="CT854" s="136" t="s">
        <v>941</v>
      </c>
      <c r="CU854" s="136" t="s">
        <v>941</v>
      </c>
      <c r="CV854" s="136" t="s">
        <v>941</v>
      </c>
      <c r="CW854" s="136" t="s">
        <v>941</v>
      </c>
      <c r="CX854" s="136" t="s">
        <v>941</v>
      </c>
      <c r="CY854" s="136" t="s">
        <v>941</v>
      </c>
      <c r="CZ854" s="136" t="s">
        <v>941</v>
      </c>
      <c r="DA854" s="136" t="s">
        <v>941</v>
      </c>
      <c r="DB854" s="136" t="s">
        <v>941</v>
      </c>
      <c r="DC854" s="136" t="s">
        <v>941</v>
      </c>
      <c r="DD854" s="136" t="s">
        <v>941</v>
      </c>
      <c r="DE854" s="136" t="s">
        <v>941</v>
      </c>
      <c r="DF854" s="136" t="s">
        <v>941</v>
      </c>
      <c r="DG854" s="136" t="s">
        <v>941</v>
      </c>
      <c r="DH854" s="136" t="s">
        <v>941</v>
      </c>
      <c r="DI854" s="136" t="s">
        <v>941</v>
      </c>
      <c r="DJ854" s="136" t="s">
        <v>1692</v>
      </c>
      <c r="DK854" s="137">
        <v>43146.59238425926</v>
      </c>
      <c r="DL854" s="136" t="s">
        <v>1692</v>
      </c>
      <c r="DM854" s="137">
        <v>43146.59238425926</v>
      </c>
      <c r="DN854" s="133">
        <v>42412.581921296296</v>
      </c>
      <c r="DO854" s="132" t="s">
        <v>1111</v>
      </c>
      <c r="DP854" s="133">
        <v>42412.581921296296</v>
      </c>
    </row>
    <row r="855" spans="1:120" ht="58" x14ac:dyDescent="0.35">
      <c r="A855" s="135">
        <v>859</v>
      </c>
      <c r="B855" s="136" t="s">
        <v>13815</v>
      </c>
      <c r="C855" s="135">
        <v>604</v>
      </c>
      <c r="D855" s="135" t="b">
        <v>1</v>
      </c>
      <c r="E855" s="136" t="s">
        <v>941</v>
      </c>
      <c r="F855" s="136" t="s">
        <v>19375</v>
      </c>
      <c r="G855" s="136" t="s">
        <v>1064</v>
      </c>
      <c r="H855" s="136" t="s">
        <v>1143</v>
      </c>
      <c r="I855" s="136" t="s">
        <v>16237</v>
      </c>
      <c r="J855" s="136" t="s">
        <v>1581</v>
      </c>
      <c r="K855" s="136" t="s">
        <v>941</v>
      </c>
      <c r="L855" s="136" t="s">
        <v>1144</v>
      </c>
      <c r="M855" s="136" t="s">
        <v>1145</v>
      </c>
      <c r="N855" s="136" t="s">
        <v>3022</v>
      </c>
      <c r="O855" s="136" t="s">
        <v>19376</v>
      </c>
      <c r="P855" s="136" t="s">
        <v>19377</v>
      </c>
      <c r="Q855" s="136" t="s">
        <v>19378</v>
      </c>
      <c r="R855" s="136" t="s">
        <v>948</v>
      </c>
      <c r="S855" s="136" t="s">
        <v>19379</v>
      </c>
      <c r="T855" s="136" t="s">
        <v>19380</v>
      </c>
      <c r="U855" s="136" t="s">
        <v>19381</v>
      </c>
      <c r="V855" s="136" t="s">
        <v>948</v>
      </c>
      <c r="W855" s="136" t="s">
        <v>948</v>
      </c>
      <c r="X855" s="136" t="s">
        <v>948</v>
      </c>
      <c r="Y855" s="136" t="s">
        <v>19382</v>
      </c>
      <c r="Z855" s="136" t="s">
        <v>19383</v>
      </c>
      <c r="AA855" s="136" t="s">
        <v>1048</v>
      </c>
      <c r="AB855" s="136" t="s">
        <v>19384</v>
      </c>
      <c r="AC855" s="136" t="s">
        <v>19385</v>
      </c>
      <c r="AD855" s="136" t="s">
        <v>19386</v>
      </c>
      <c r="AE855" s="136" t="s">
        <v>19387</v>
      </c>
      <c r="AF855" s="136" t="s">
        <v>19388</v>
      </c>
      <c r="AG855" s="136" t="s">
        <v>1039</v>
      </c>
      <c r="AH855" s="136" t="s">
        <v>19389</v>
      </c>
      <c r="AI855" s="136" t="s">
        <v>2937</v>
      </c>
      <c r="AJ855" s="136" t="s">
        <v>974</v>
      </c>
      <c r="AK855" s="136" t="s">
        <v>19390</v>
      </c>
      <c r="AL855" s="136" t="s">
        <v>941</v>
      </c>
      <c r="AM855" s="136" t="s">
        <v>19391</v>
      </c>
      <c r="AN855" s="136" t="s">
        <v>941</v>
      </c>
      <c r="AO855" s="136" t="s">
        <v>941</v>
      </c>
      <c r="AP855" s="136" t="s">
        <v>941</v>
      </c>
      <c r="AQ855" s="136" t="s">
        <v>941</v>
      </c>
      <c r="AR855" s="136" t="s">
        <v>941</v>
      </c>
      <c r="AS855" s="136" t="s">
        <v>941</v>
      </c>
      <c r="AT855" s="136" t="s">
        <v>941</v>
      </c>
      <c r="AU855" s="136" t="s">
        <v>941</v>
      </c>
      <c r="AV855" s="136" t="s">
        <v>941</v>
      </c>
      <c r="AW855" s="136" t="s">
        <v>941</v>
      </c>
      <c r="AX855" s="136" t="s">
        <v>941</v>
      </c>
      <c r="AY855" s="136" t="s">
        <v>941</v>
      </c>
      <c r="AZ855" s="136" t="s">
        <v>941</v>
      </c>
      <c r="BA855" s="136" t="s">
        <v>941</v>
      </c>
      <c r="BB855" s="136" t="s">
        <v>941</v>
      </c>
      <c r="BC855" s="136" t="s">
        <v>941</v>
      </c>
      <c r="BD855" s="136" t="s">
        <v>941</v>
      </c>
      <c r="BE855" s="136" t="s">
        <v>941</v>
      </c>
      <c r="BF855" s="136" t="s">
        <v>941</v>
      </c>
      <c r="BG855" s="136" t="s">
        <v>941</v>
      </c>
      <c r="BH855" s="136" t="s">
        <v>941</v>
      </c>
      <c r="BI855" s="136" t="s">
        <v>941</v>
      </c>
      <c r="BJ855" s="136" t="s">
        <v>941</v>
      </c>
      <c r="BK855" s="136" t="s">
        <v>941</v>
      </c>
      <c r="BL855" s="136" t="s">
        <v>941</v>
      </c>
      <c r="BM855" s="136" t="s">
        <v>941</v>
      </c>
      <c r="BN855" s="136" t="s">
        <v>941</v>
      </c>
      <c r="BO855" s="136" t="s">
        <v>941</v>
      </c>
      <c r="BP855" s="136" t="s">
        <v>941</v>
      </c>
      <c r="BQ855" s="136" t="s">
        <v>941</v>
      </c>
      <c r="BR855" s="136" t="s">
        <v>1147</v>
      </c>
      <c r="BS855" s="136" t="s">
        <v>19392</v>
      </c>
      <c r="BT855" s="136" t="s">
        <v>941</v>
      </c>
      <c r="BU855" s="136" t="s">
        <v>941</v>
      </c>
      <c r="BV855" s="136" t="s">
        <v>941</v>
      </c>
      <c r="BW855" s="136" t="s">
        <v>941</v>
      </c>
      <c r="BX855" s="136" t="s">
        <v>941</v>
      </c>
      <c r="BY855" s="136" t="s">
        <v>941</v>
      </c>
      <c r="BZ855" s="136" t="s">
        <v>941</v>
      </c>
      <c r="CA855" s="136" t="s">
        <v>941</v>
      </c>
      <c r="CB855" s="136" t="s">
        <v>19392</v>
      </c>
      <c r="CC855" s="136" t="s">
        <v>948</v>
      </c>
      <c r="CD855" s="136" t="s">
        <v>941</v>
      </c>
      <c r="CE855" s="136" t="s">
        <v>948</v>
      </c>
      <c r="CF855" s="136" t="s">
        <v>941</v>
      </c>
      <c r="CG855" s="136" t="s">
        <v>948</v>
      </c>
      <c r="CH855" s="136" t="s">
        <v>1227</v>
      </c>
      <c r="CI855" s="136" t="s">
        <v>19393</v>
      </c>
      <c r="CJ855" s="136" t="s">
        <v>19393</v>
      </c>
      <c r="CK855" s="136" t="s">
        <v>941</v>
      </c>
      <c r="CL855" s="136" t="s">
        <v>941</v>
      </c>
      <c r="CM855" s="136" t="s">
        <v>941</v>
      </c>
      <c r="CN855" s="136" t="s">
        <v>19393</v>
      </c>
      <c r="CO855" s="136" t="s">
        <v>540</v>
      </c>
      <c r="CP855" s="136" t="s">
        <v>948</v>
      </c>
      <c r="CQ855" s="136" t="s">
        <v>941</v>
      </c>
      <c r="CR855" s="136" t="s">
        <v>941</v>
      </c>
      <c r="CS855" s="136" t="s">
        <v>941</v>
      </c>
      <c r="CT855" s="136" t="s">
        <v>941</v>
      </c>
      <c r="CU855" s="136" t="s">
        <v>941</v>
      </c>
      <c r="CV855" s="136" t="s">
        <v>941</v>
      </c>
      <c r="CW855" s="136" t="s">
        <v>941</v>
      </c>
      <c r="CX855" s="136" t="s">
        <v>941</v>
      </c>
      <c r="CY855" s="136" t="s">
        <v>941</v>
      </c>
      <c r="CZ855" s="136" t="s">
        <v>941</v>
      </c>
      <c r="DA855" s="136" t="s">
        <v>941</v>
      </c>
      <c r="DB855" s="136" t="s">
        <v>941</v>
      </c>
      <c r="DC855" s="136" t="s">
        <v>941</v>
      </c>
      <c r="DD855" s="136" t="s">
        <v>941</v>
      </c>
      <c r="DE855" s="136" t="s">
        <v>941</v>
      </c>
      <c r="DF855" s="136" t="s">
        <v>941</v>
      </c>
      <c r="DG855" s="136" t="s">
        <v>941</v>
      </c>
      <c r="DH855" s="136" t="s">
        <v>941</v>
      </c>
      <c r="DI855" s="136" t="s">
        <v>941</v>
      </c>
      <c r="DJ855" s="136" t="s">
        <v>1692</v>
      </c>
      <c r="DK855" s="137">
        <v>43146.598576388889</v>
      </c>
      <c r="DL855" s="136" t="s">
        <v>1692</v>
      </c>
      <c r="DM855" s="137">
        <v>43146.598576388889</v>
      </c>
      <c r="DN855" s="133">
        <v>42412.581932870373</v>
      </c>
      <c r="DO855" s="132" t="s">
        <v>1111</v>
      </c>
      <c r="DP855" s="133">
        <v>42412.581932870373</v>
      </c>
    </row>
    <row r="856" spans="1:120" ht="43.5" x14ac:dyDescent="0.35">
      <c r="A856" s="135">
        <v>860</v>
      </c>
      <c r="B856" s="136" t="s">
        <v>13815</v>
      </c>
      <c r="C856" s="135">
        <v>484</v>
      </c>
      <c r="D856" s="135" t="b">
        <v>1</v>
      </c>
      <c r="E856" s="136" t="s">
        <v>941</v>
      </c>
      <c r="F856" s="136" t="s">
        <v>19394</v>
      </c>
      <c r="G856" s="136" t="s">
        <v>1148</v>
      </c>
      <c r="H856" s="136" t="s">
        <v>2567</v>
      </c>
      <c r="I856" s="136" t="s">
        <v>15225</v>
      </c>
      <c r="J856" s="136" t="s">
        <v>19395</v>
      </c>
      <c r="K856" s="136" t="s">
        <v>941</v>
      </c>
      <c r="L856" s="136" t="s">
        <v>3579</v>
      </c>
      <c r="M856" s="136" t="s">
        <v>2568</v>
      </c>
      <c r="N856" s="136" t="s">
        <v>19396</v>
      </c>
      <c r="O856" s="136" t="s">
        <v>19397</v>
      </c>
      <c r="P856" s="136" t="s">
        <v>19398</v>
      </c>
      <c r="Q856" s="136" t="s">
        <v>19399</v>
      </c>
      <c r="R856" s="136" t="s">
        <v>19400</v>
      </c>
      <c r="S856" s="136" t="s">
        <v>19401</v>
      </c>
      <c r="T856" s="136" t="s">
        <v>19402</v>
      </c>
      <c r="U856" s="136" t="s">
        <v>19403</v>
      </c>
      <c r="V856" s="136" t="s">
        <v>19404</v>
      </c>
      <c r="W856" s="136" t="s">
        <v>19405</v>
      </c>
      <c r="X856" s="136" t="s">
        <v>19406</v>
      </c>
      <c r="Y856" s="136" t="s">
        <v>19407</v>
      </c>
      <c r="Z856" s="136" t="s">
        <v>19408</v>
      </c>
      <c r="AA856" s="136" t="s">
        <v>948</v>
      </c>
      <c r="AB856" s="136" t="s">
        <v>19409</v>
      </c>
      <c r="AC856" s="136" t="s">
        <v>19410</v>
      </c>
      <c r="AD856" s="136" t="s">
        <v>19411</v>
      </c>
      <c r="AE856" s="136" t="s">
        <v>19412</v>
      </c>
      <c r="AF856" s="136" t="s">
        <v>19413</v>
      </c>
      <c r="AG856" s="136" t="s">
        <v>19414</v>
      </c>
      <c r="AH856" s="136" t="s">
        <v>19415</v>
      </c>
      <c r="AI856" s="136" t="s">
        <v>19416</v>
      </c>
      <c r="AJ856" s="136" t="s">
        <v>19417</v>
      </c>
      <c r="AK856" s="136" t="s">
        <v>2156</v>
      </c>
      <c r="AL856" s="136" t="s">
        <v>941</v>
      </c>
      <c r="AM856" s="136" t="s">
        <v>19418</v>
      </c>
      <c r="AN856" s="136" t="s">
        <v>19397</v>
      </c>
      <c r="AO856" s="136" t="s">
        <v>19398</v>
      </c>
      <c r="AP856" s="136" t="s">
        <v>19399</v>
      </c>
      <c r="AQ856" s="136" t="s">
        <v>19400</v>
      </c>
      <c r="AR856" s="136" t="s">
        <v>19401</v>
      </c>
      <c r="AS856" s="136" t="s">
        <v>19402</v>
      </c>
      <c r="AT856" s="136" t="s">
        <v>19403</v>
      </c>
      <c r="AU856" s="136" t="s">
        <v>941</v>
      </c>
      <c r="AV856" s="136" t="s">
        <v>941</v>
      </c>
      <c r="AW856" s="136" t="s">
        <v>941</v>
      </c>
      <c r="AX856" s="136" t="s">
        <v>19407</v>
      </c>
      <c r="AY856" s="136" t="s">
        <v>19408</v>
      </c>
      <c r="AZ856" s="136" t="s">
        <v>948</v>
      </c>
      <c r="BA856" s="136" t="s">
        <v>19409</v>
      </c>
      <c r="BB856" s="136" t="s">
        <v>19410</v>
      </c>
      <c r="BC856" s="136" t="s">
        <v>19411</v>
      </c>
      <c r="BD856" s="136" t="s">
        <v>19412</v>
      </c>
      <c r="BE856" s="136" t="s">
        <v>19413</v>
      </c>
      <c r="BF856" s="136" t="s">
        <v>19415</v>
      </c>
      <c r="BG856" s="136" t="s">
        <v>19416</v>
      </c>
      <c r="BH856" s="136" t="s">
        <v>19417</v>
      </c>
      <c r="BI856" s="136" t="s">
        <v>2156</v>
      </c>
      <c r="BJ856" s="136" t="s">
        <v>19418</v>
      </c>
      <c r="BK856" s="136" t="s">
        <v>941</v>
      </c>
      <c r="BL856" s="136" t="s">
        <v>941</v>
      </c>
      <c r="BM856" s="136" t="s">
        <v>941</v>
      </c>
      <c r="BN856" s="136" t="s">
        <v>941</v>
      </c>
      <c r="BO856" s="136" t="s">
        <v>941</v>
      </c>
      <c r="BP856" s="136" t="s">
        <v>941</v>
      </c>
      <c r="BQ856" s="136" t="s">
        <v>941</v>
      </c>
      <c r="BR856" s="136" t="s">
        <v>2569</v>
      </c>
      <c r="BS856" s="136" t="s">
        <v>19419</v>
      </c>
      <c r="BT856" s="136" t="s">
        <v>2570</v>
      </c>
      <c r="BU856" s="136" t="s">
        <v>5736</v>
      </c>
      <c r="BV856" s="136" t="s">
        <v>941</v>
      </c>
      <c r="BW856" s="136" t="s">
        <v>941</v>
      </c>
      <c r="BX856" s="136" t="s">
        <v>941</v>
      </c>
      <c r="BY856" s="136" t="s">
        <v>941</v>
      </c>
      <c r="BZ856" s="136" t="s">
        <v>941</v>
      </c>
      <c r="CA856" s="136" t="s">
        <v>941</v>
      </c>
      <c r="CB856" s="136" t="s">
        <v>19420</v>
      </c>
      <c r="CC856" s="136" t="s">
        <v>956</v>
      </c>
      <c r="CD856" s="136" t="s">
        <v>19421</v>
      </c>
      <c r="CE856" s="136" t="s">
        <v>948</v>
      </c>
      <c r="CF856" s="136" t="s">
        <v>941</v>
      </c>
      <c r="CG856" s="136" t="s">
        <v>19421</v>
      </c>
      <c r="CH856" s="136" t="s">
        <v>1227</v>
      </c>
      <c r="CI856" s="136" t="s">
        <v>19422</v>
      </c>
      <c r="CJ856" s="136" t="s">
        <v>941</v>
      </c>
      <c r="CK856" s="136" t="s">
        <v>941</v>
      </c>
      <c r="CL856" s="136" t="s">
        <v>941</v>
      </c>
      <c r="CM856" s="136" t="s">
        <v>941</v>
      </c>
      <c r="CN856" s="136" t="s">
        <v>948</v>
      </c>
      <c r="CO856" s="136" t="s">
        <v>540</v>
      </c>
      <c r="CP856" s="136" t="s">
        <v>948</v>
      </c>
      <c r="CQ856" s="136" t="s">
        <v>941</v>
      </c>
      <c r="CR856" s="136" t="s">
        <v>941</v>
      </c>
      <c r="CS856" s="136" t="s">
        <v>941</v>
      </c>
      <c r="CT856" s="136" t="s">
        <v>941</v>
      </c>
      <c r="CU856" s="136" t="s">
        <v>941</v>
      </c>
      <c r="CV856" s="136" t="s">
        <v>941</v>
      </c>
      <c r="CW856" s="136" t="s">
        <v>941</v>
      </c>
      <c r="CX856" s="136" t="s">
        <v>941</v>
      </c>
      <c r="CY856" s="136" t="s">
        <v>941</v>
      </c>
      <c r="CZ856" s="136" t="s">
        <v>941</v>
      </c>
      <c r="DA856" s="136" t="s">
        <v>941</v>
      </c>
      <c r="DB856" s="136" t="s">
        <v>941</v>
      </c>
      <c r="DC856" s="136" t="s">
        <v>941</v>
      </c>
      <c r="DD856" s="136" t="s">
        <v>941</v>
      </c>
      <c r="DE856" s="136" t="s">
        <v>941</v>
      </c>
      <c r="DF856" s="136" t="s">
        <v>941</v>
      </c>
      <c r="DG856" s="136" t="s">
        <v>941</v>
      </c>
      <c r="DH856" s="136" t="s">
        <v>941</v>
      </c>
      <c r="DI856" s="136" t="s">
        <v>941</v>
      </c>
      <c r="DJ856" s="136" t="s">
        <v>1692</v>
      </c>
      <c r="DK856" s="137">
        <v>43146.61105324074</v>
      </c>
      <c r="DL856" s="136" t="s">
        <v>1692</v>
      </c>
      <c r="DM856" s="137">
        <v>43214.417314814818</v>
      </c>
      <c r="DN856" s="133">
        <v>42412.581956018519</v>
      </c>
      <c r="DO856" s="132" t="s">
        <v>1111</v>
      </c>
      <c r="DP856" s="133">
        <v>42412.581956018519</v>
      </c>
    </row>
    <row r="857" spans="1:120" ht="87" x14ac:dyDescent="0.35">
      <c r="A857" s="135">
        <v>861</v>
      </c>
      <c r="B857" s="136" t="s">
        <v>13815</v>
      </c>
      <c r="C857" s="135">
        <v>333</v>
      </c>
      <c r="D857" s="135" t="b">
        <v>1</v>
      </c>
      <c r="E857" s="136" t="s">
        <v>941</v>
      </c>
      <c r="F857" s="136" t="s">
        <v>3648</v>
      </c>
      <c r="G857" s="136" t="s">
        <v>989</v>
      </c>
      <c r="H857" s="136" t="s">
        <v>5213</v>
      </c>
      <c r="I857" s="136" t="s">
        <v>17151</v>
      </c>
      <c r="J857" s="136" t="s">
        <v>1511</v>
      </c>
      <c r="K857" s="136" t="s">
        <v>941</v>
      </c>
      <c r="L857" s="136" t="s">
        <v>1512</v>
      </c>
      <c r="M857" s="136" t="s">
        <v>1513</v>
      </c>
      <c r="N857" s="136" t="s">
        <v>1514</v>
      </c>
      <c r="O857" s="136" t="s">
        <v>19423</v>
      </c>
      <c r="P857" s="136" t="s">
        <v>948</v>
      </c>
      <c r="Q857" s="136" t="s">
        <v>19424</v>
      </c>
      <c r="R857" s="136" t="s">
        <v>948</v>
      </c>
      <c r="S857" s="136" t="s">
        <v>19425</v>
      </c>
      <c r="T857" s="136" t="s">
        <v>948</v>
      </c>
      <c r="U857" s="136" t="s">
        <v>19425</v>
      </c>
      <c r="V857" s="136" t="s">
        <v>948</v>
      </c>
      <c r="W857" s="136" t="s">
        <v>948</v>
      </c>
      <c r="X857" s="136" t="s">
        <v>948</v>
      </c>
      <c r="Y857" s="136" t="s">
        <v>19426</v>
      </c>
      <c r="Z857" s="136" t="s">
        <v>948</v>
      </c>
      <c r="AA857" s="136" t="s">
        <v>19427</v>
      </c>
      <c r="AB857" s="136" t="s">
        <v>19428</v>
      </c>
      <c r="AC857" s="136" t="s">
        <v>948</v>
      </c>
      <c r="AD857" s="136" t="s">
        <v>19428</v>
      </c>
      <c r="AE857" s="136" t="s">
        <v>19429</v>
      </c>
      <c r="AF857" s="136" t="s">
        <v>19430</v>
      </c>
      <c r="AG857" s="136" t="s">
        <v>2315</v>
      </c>
      <c r="AH857" s="136" t="s">
        <v>19431</v>
      </c>
      <c r="AI857" s="136" t="s">
        <v>19432</v>
      </c>
      <c r="AJ857" s="136" t="s">
        <v>19433</v>
      </c>
      <c r="AK857" s="136" t="s">
        <v>948</v>
      </c>
      <c r="AL857" s="136" t="s">
        <v>941</v>
      </c>
      <c r="AM857" s="136" t="s">
        <v>19434</v>
      </c>
      <c r="AN857" s="136" t="s">
        <v>941</v>
      </c>
      <c r="AO857" s="136" t="s">
        <v>941</v>
      </c>
      <c r="AP857" s="136" t="s">
        <v>941</v>
      </c>
      <c r="AQ857" s="136" t="s">
        <v>941</v>
      </c>
      <c r="AR857" s="136" t="s">
        <v>941</v>
      </c>
      <c r="AS857" s="136" t="s">
        <v>941</v>
      </c>
      <c r="AT857" s="136" t="s">
        <v>941</v>
      </c>
      <c r="AU857" s="136" t="s">
        <v>941</v>
      </c>
      <c r="AV857" s="136" t="s">
        <v>941</v>
      </c>
      <c r="AW857" s="136" t="s">
        <v>941</v>
      </c>
      <c r="AX857" s="136" t="s">
        <v>941</v>
      </c>
      <c r="AY857" s="136" t="s">
        <v>941</v>
      </c>
      <c r="AZ857" s="136" t="s">
        <v>941</v>
      </c>
      <c r="BA857" s="136" t="s">
        <v>941</v>
      </c>
      <c r="BB857" s="136" t="s">
        <v>941</v>
      </c>
      <c r="BC857" s="136" t="s">
        <v>941</v>
      </c>
      <c r="BD857" s="136" t="s">
        <v>941</v>
      </c>
      <c r="BE857" s="136" t="s">
        <v>941</v>
      </c>
      <c r="BF857" s="136" t="s">
        <v>941</v>
      </c>
      <c r="BG857" s="136" t="s">
        <v>941</v>
      </c>
      <c r="BH857" s="136" t="s">
        <v>941</v>
      </c>
      <c r="BI857" s="136" t="s">
        <v>941</v>
      </c>
      <c r="BJ857" s="136" t="s">
        <v>941</v>
      </c>
      <c r="BK857" s="136" t="s">
        <v>3771</v>
      </c>
      <c r="BL857" s="136" t="s">
        <v>941</v>
      </c>
      <c r="BM857" s="136" t="s">
        <v>941</v>
      </c>
      <c r="BN857" s="136" t="s">
        <v>19435</v>
      </c>
      <c r="BO857" s="136" t="s">
        <v>941</v>
      </c>
      <c r="BP857" s="136" t="s">
        <v>19436</v>
      </c>
      <c r="BQ857" s="136" t="s">
        <v>941</v>
      </c>
      <c r="BR857" s="136" t="s">
        <v>941</v>
      </c>
      <c r="BS857" s="136" t="s">
        <v>941</v>
      </c>
      <c r="BT857" s="136" t="s">
        <v>941</v>
      </c>
      <c r="BU857" s="136" t="s">
        <v>941</v>
      </c>
      <c r="BV857" s="136" t="s">
        <v>941</v>
      </c>
      <c r="BW857" s="136" t="s">
        <v>941</v>
      </c>
      <c r="BX857" s="136" t="s">
        <v>941</v>
      </c>
      <c r="BY857" s="136" t="s">
        <v>941</v>
      </c>
      <c r="BZ857" s="136" t="s">
        <v>941</v>
      </c>
      <c r="CA857" s="136" t="s">
        <v>941</v>
      </c>
      <c r="CB857" s="136" t="s">
        <v>19437</v>
      </c>
      <c r="CC857" s="136" t="s">
        <v>948</v>
      </c>
      <c r="CD857" s="136" t="s">
        <v>941</v>
      </c>
      <c r="CE857" s="136" t="s">
        <v>948</v>
      </c>
      <c r="CF857" s="136" t="s">
        <v>941</v>
      </c>
      <c r="CG857" s="136" t="s">
        <v>948</v>
      </c>
      <c r="CH857" s="136" t="s">
        <v>2804</v>
      </c>
      <c r="CI857" s="136" t="s">
        <v>19438</v>
      </c>
      <c r="CJ857" s="136" t="s">
        <v>941</v>
      </c>
      <c r="CK857" s="136" t="s">
        <v>941</v>
      </c>
      <c r="CL857" s="136" t="s">
        <v>941</v>
      </c>
      <c r="CM857" s="136" t="s">
        <v>19438</v>
      </c>
      <c r="CN857" s="136" t="s">
        <v>19438</v>
      </c>
      <c r="CO857" s="136" t="s">
        <v>540</v>
      </c>
      <c r="CP857" s="136" t="s">
        <v>948</v>
      </c>
      <c r="CQ857" s="136" t="s">
        <v>941</v>
      </c>
      <c r="CR857" s="136" t="s">
        <v>941</v>
      </c>
      <c r="CS857" s="136" t="s">
        <v>941</v>
      </c>
      <c r="CT857" s="136" t="s">
        <v>941</v>
      </c>
      <c r="CU857" s="136" t="s">
        <v>941</v>
      </c>
      <c r="CV857" s="136" t="s">
        <v>941</v>
      </c>
      <c r="CW857" s="136" t="s">
        <v>941</v>
      </c>
      <c r="CX857" s="136" t="s">
        <v>941</v>
      </c>
      <c r="CY857" s="136" t="s">
        <v>941</v>
      </c>
      <c r="CZ857" s="136" t="s">
        <v>941</v>
      </c>
      <c r="DA857" s="136" t="s">
        <v>941</v>
      </c>
      <c r="DB857" s="136" t="s">
        <v>941</v>
      </c>
      <c r="DC857" s="136" t="s">
        <v>941</v>
      </c>
      <c r="DD857" s="136" t="s">
        <v>19439</v>
      </c>
      <c r="DE857" s="136" t="s">
        <v>941</v>
      </c>
      <c r="DF857" s="136" t="s">
        <v>941</v>
      </c>
      <c r="DG857" s="136" t="s">
        <v>941</v>
      </c>
      <c r="DH857" s="136" t="s">
        <v>941</v>
      </c>
      <c r="DI857" s="136" t="s">
        <v>941</v>
      </c>
      <c r="DJ857" s="136" t="s">
        <v>1692</v>
      </c>
      <c r="DK857" s="137">
        <v>43146.663622685184</v>
      </c>
      <c r="DL857" s="136" t="s">
        <v>1692</v>
      </c>
      <c r="DM857" s="137">
        <v>43146.663773148146</v>
      </c>
      <c r="DN857" s="133">
        <v>42412.581979166665</v>
      </c>
      <c r="DO857" s="132" t="s">
        <v>1111</v>
      </c>
      <c r="DP857" s="133">
        <v>42412.581979166665</v>
      </c>
    </row>
    <row r="858" spans="1:120" ht="58" x14ac:dyDescent="0.35">
      <c r="A858" s="135">
        <v>862</v>
      </c>
      <c r="B858" s="136" t="s">
        <v>13815</v>
      </c>
      <c r="C858" s="135">
        <v>200</v>
      </c>
      <c r="D858" s="135" t="b">
        <v>1</v>
      </c>
      <c r="E858" s="136" t="s">
        <v>941</v>
      </c>
      <c r="F858" s="136" t="s">
        <v>19440</v>
      </c>
      <c r="G858" s="136" t="s">
        <v>1824</v>
      </c>
      <c r="H858" s="136" t="s">
        <v>19441</v>
      </c>
      <c r="I858" s="136" t="s">
        <v>16237</v>
      </c>
      <c r="J858" s="136" t="s">
        <v>19440</v>
      </c>
      <c r="K858" s="136" t="s">
        <v>941</v>
      </c>
      <c r="L858" s="136" t="s">
        <v>19441</v>
      </c>
      <c r="M858" s="136" t="s">
        <v>1826</v>
      </c>
      <c r="N858" s="136" t="s">
        <v>19442</v>
      </c>
      <c r="O858" s="136" t="s">
        <v>948</v>
      </c>
      <c r="P858" s="136" t="s">
        <v>948</v>
      </c>
      <c r="Q858" s="136" t="s">
        <v>948</v>
      </c>
      <c r="R858" s="136" t="s">
        <v>19443</v>
      </c>
      <c r="S858" s="136" t="s">
        <v>19443</v>
      </c>
      <c r="T858" s="136" t="s">
        <v>19444</v>
      </c>
      <c r="U858" s="136" t="s">
        <v>19445</v>
      </c>
      <c r="V858" s="136" t="s">
        <v>1828</v>
      </c>
      <c r="W858" s="136" t="s">
        <v>1829</v>
      </c>
      <c r="X858" s="136" t="s">
        <v>1830</v>
      </c>
      <c r="Y858" s="136" t="s">
        <v>19446</v>
      </c>
      <c r="Z858" s="136" t="s">
        <v>19447</v>
      </c>
      <c r="AA858" s="136" t="s">
        <v>948</v>
      </c>
      <c r="AB858" s="136" t="s">
        <v>19448</v>
      </c>
      <c r="AC858" s="136" t="s">
        <v>948</v>
      </c>
      <c r="AD858" s="136" t="s">
        <v>19448</v>
      </c>
      <c r="AE858" s="136" t="s">
        <v>19449</v>
      </c>
      <c r="AF858" s="136" t="s">
        <v>19450</v>
      </c>
      <c r="AG858" s="136" t="s">
        <v>1106</v>
      </c>
      <c r="AH858" s="136" t="s">
        <v>19451</v>
      </c>
      <c r="AI858" s="136" t="s">
        <v>1707</v>
      </c>
      <c r="AJ858" s="136" t="s">
        <v>948</v>
      </c>
      <c r="AK858" s="136" t="s">
        <v>948</v>
      </c>
      <c r="AL858" s="136" t="s">
        <v>941</v>
      </c>
      <c r="AM858" s="136" t="s">
        <v>19452</v>
      </c>
      <c r="AN858" s="136" t="s">
        <v>941</v>
      </c>
      <c r="AO858" s="136" t="s">
        <v>941</v>
      </c>
      <c r="AP858" s="136" t="s">
        <v>941</v>
      </c>
      <c r="AQ858" s="136" t="s">
        <v>941</v>
      </c>
      <c r="AR858" s="136" t="s">
        <v>941</v>
      </c>
      <c r="AS858" s="136" t="s">
        <v>941</v>
      </c>
      <c r="AT858" s="136" t="s">
        <v>941</v>
      </c>
      <c r="AU858" s="136" t="s">
        <v>941</v>
      </c>
      <c r="AV858" s="136" t="s">
        <v>941</v>
      </c>
      <c r="AW858" s="136" t="s">
        <v>941</v>
      </c>
      <c r="AX858" s="136" t="s">
        <v>941</v>
      </c>
      <c r="AY858" s="136" t="s">
        <v>941</v>
      </c>
      <c r="AZ858" s="136" t="s">
        <v>941</v>
      </c>
      <c r="BA858" s="136" t="s">
        <v>941</v>
      </c>
      <c r="BB858" s="136" t="s">
        <v>941</v>
      </c>
      <c r="BC858" s="136" t="s">
        <v>941</v>
      </c>
      <c r="BD858" s="136" t="s">
        <v>941</v>
      </c>
      <c r="BE858" s="136" t="s">
        <v>941</v>
      </c>
      <c r="BF858" s="136" t="s">
        <v>941</v>
      </c>
      <c r="BG858" s="136" t="s">
        <v>941</v>
      </c>
      <c r="BH858" s="136" t="s">
        <v>941</v>
      </c>
      <c r="BI858" s="136" t="s">
        <v>941</v>
      </c>
      <c r="BJ858" s="136" t="s">
        <v>941</v>
      </c>
      <c r="BK858" s="136" t="s">
        <v>941</v>
      </c>
      <c r="BL858" s="136" t="s">
        <v>941</v>
      </c>
      <c r="BM858" s="136" t="s">
        <v>941</v>
      </c>
      <c r="BN858" s="136" t="s">
        <v>941</v>
      </c>
      <c r="BO858" s="136" t="s">
        <v>941</v>
      </c>
      <c r="BP858" s="136" t="s">
        <v>941</v>
      </c>
      <c r="BQ858" s="136" t="s">
        <v>941</v>
      </c>
      <c r="BR858" s="136" t="s">
        <v>941</v>
      </c>
      <c r="BS858" s="136" t="s">
        <v>941</v>
      </c>
      <c r="BT858" s="136" t="s">
        <v>941</v>
      </c>
      <c r="BU858" s="136" t="s">
        <v>941</v>
      </c>
      <c r="BV858" s="136" t="s">
        <v>941</v>
      </c>
      <c r="BW858" s="136" t="s">
        <v>941</v>
      </c>
      <c r="BX858" s="136" t="s">
        <v>941</v>
      </c>
      <c r="BY858" s="136" t="s">
        <v>941</v>
      </c>
      <c r="BZ858" s="136" t="s">
        <v>941</v>
      </c>
      <c r="CA858" s="136" t="s">
        <v>941</v>
      </c>
      <c r="CB858" s="136" t="s">
        <v>948</v>
      </c>
      <c r="CC858" s="136" t="s">
        <v>948</v>
      </c>
      <c r="CD858" s="136" t="s">
        <v>941</v>
      </c>
      <c r="CE858" s="136" t="s">
        <v>948</v>
      </c>
      <c r="CF858" s="136" t="s">
        <v>941</v>
      </c>
      <c r="CG858" s="136" t="s">
        <v>948</v>
      </c>
      <c r="CH858" s="136" t="s">
        <v>948</v>
      </c>
      <c r="CI858" s="136" t="s">
        <v>941</v>
      </c>
      <c r="CJ858" s="136" t="s">
        <v>941</v>
      </c>
      <c r="CK858" s="136" t="s">
        <v>941</v>
      </c>
      <c r="CL858" s="136" t="s">
        <v>941</v>
      </c>
      <c r="CM858" s="136" t="s">
        <v>941</v>
      </c>
      <c r="CN858" s="136" t="s">
        <v>948</v>
      </c>
      <c r="CO858" s="136" t="s">
        <v>540</v>
      </c>
      <c r="CP858" s="136" t="s">
        <v>948</v>
      </c>
      <c r="CQ858" s="136" t="s">
        <v>941</v>
      </c>
      <c r="CR858" s="136" t="s">
        <v>941</v>
      </c>
      <c r="CS858" s="136" t="s">
        <v>941</v>
      </c>
      <c r="CT858" s="136" t="s">
        <v>941</v>
      </c>
      <c r="CU858" s="136" t="s">
        <v>941</v>
      </c>
      <c r="CV858" s="136" t="s">
        <v>941</v>
      </c>
      <c r="CW858" s="136" t="s">
        <v>941</v>
      </c>
      <c r="CX858" s="136" t="s">
        <v>941</v>
      </c>
      <c r="CY858" s="136" t="s">
        <v>941</v>
      </c>
      <c r="CZ858" s="136" t="s">
        <v>941</v>
      </c>
      <c r="DA858" s="136" t="s">
        <v>941</v>
      </c>
      <c r="DB858" s="136" t="s">
        <v>941</v>
      </c>
      <c r="DC858" s="136" t="s">
        <v>941</v>
      </c>
      <c r="DD858" s="136" t="s">
        <v>941</v>
      </c>
      <c r="DE858" s="136" t="s">
        <v>941</v>
      </c>
      <c r="DF858" s="136" t="s">
        <v>941</v>
      </c>
      <c r="DG858" s="136" t="s">
        <v>941</v>
      </c>
      <c r="DH858" s="136" t="s">
        <v>941</v>
      </c>
      <c r="DI858" s="136" t="s">
        <v>941</v>
      </c>
      <c r="DJ858" s="136" t="s">
        <v>1692</v>
      </c>
      <c r="DK858" s="137">
        <v>43147.342569444445</v>
      </c>
      <c r="DL858" s="136" t="s">
        <v>1692</v>
      </c>
      <c r="DM858" s="137">
        <v>43160.480358796296</v>
      </c>
      <c r="DN858" s="133">
        <v>42412.582002314812</v>
      </c>
      <c r="DO858" s="132" t="s">
        <v>1111</v>
      </c>
      <c r="DP858" s="133">
        <v>42412.582002314812</v>
      </c>
    </row>
    <row r="859" spans="1:120" ht="58" x14ac:dyDescent="0.35">
      <c r="A859" s="135">
        <v>863</v>
      </c>
      <c r="B859" s="136" t="s">
        <v>13815</v>
      </c>
      <c r="C859" s="135">
        <v>125</v>
      </c>
      <c r="D859" s="135" t="b">
        <v>1</v>
      </c>
      <c r="E859" s="136" t="s">
        <v>941</v>
      </c>
      <c r="F859" s="136" t="s">
        <v>3020</v>
      </c>
      <c r="G859" s="136" t="s">
        <v>1427</v>
      </c>
      <c r="H859" s="136" t="s">
        <v>3021</v>
      </c>
      <c r="I859" s="136" t="s">
        <v>16237</v>
      </c>
      <c r="J859" s="136" t="s">
        <v>1581</v>
      </c>
      <c r="K859" s="136" t="s">
        <v>941</v>
      </c>
      <c r="L859" s="136" t="s">
        <v>1144</v>
      </c>
      <c r="M859" s="136" t="s">
        <v>1145</v>
      </c>
      <c r="N859" s="136" t="s">
        <v>3022</v>
      </c>
      <c r="O859" s="136" t="s">
        <v>19453</v>
      </c>
      <c r="P859" s="136" t="s">
        <v>19454</v>
      </c>
      <c r="Q859" s="136" t="s">
        <v>19455</v>
      </c>
      <c r="R859" s="136" t="s">
        <v>948</v>
      </c>
      <c r="S859" s="136" t="s">
        <v>19456</v>
      </c>
      <c r="T859" s="136" t="s">
        <v>19457</v>
      </c>
      <c r="U859" s="136" t="s">
        <v>19458</v>
      </c>
      <c r="V859" s="136" t="s">
        <v>19459</v>
      </c>
      <c r="W859" s="136" t="s">
        <v>19460</v>
      </c>
      <c r="X859" s="136" t="s">
        <v>19461</v>
      </c>
      <c r="Y859" s="136" t="s">
        <v>19462</v>
      </c>
      <c r="Z859" s="136" t="s">
        <v>19463</v>
      </c>
      <c r="AA859" s="136" t="s">
        <v>3347</v>
      </c>
      <c r="AB859" s="136" t="s">
        <v>19464</v>
      </c>
      <c r="AC859" s="136" t="s">
        <v>19465</v>
      </c>
      <c r="AD859" s="136" t="s">
        <v>19466</v>
      </c>
      <c r="AE859" s="136" t="s">
        <v>19467</v>
      </c>
      <c r="AF859" s="136" t="s">
        <v>19468</v>
      </c>
      <c r="AG859" s="136" t="s">
        <v>1443</v>
      </c>
      <c r="AH859" s="136" t="s">
        <v>19469</v>
      </c>
      <c r="AI859" s="136" t="s">
        <v>1877</v>
      </c>
      <c r="AJ859" s="136" t="s">
        <v>1107</v>
      </c>
      <c r="AK859" s="136" t="s">
        <v>1292</v>
      </c>
      <c r="AL859" s="136" t="s">
        <v>941</v>
      </c>
      <c r="AM859" s="136" t="s">
        <v>19470</v>
      </c>
      <c r="AN859" s="136" t="s">
        <v>941</v>
      </c>
      <c r="AO859" s="136" t="s">
        <v>941</v>
      </c>
      <c r="AP859" s="136" t="s">
        <v>941</v>
      </c>
      <c r="AQ859" s="136" t="s">
        <v>941</v>
      </c>
      <c r="AR859" s="136" t="s">
        <v>941</v>
      </c>
      <c r="AS859" s="136" t="s">
        <v>941</v>
      </c>
      <c r="AT859" s="136" t="s">
        <v>941</v>
      </c>
      <c r="AU859" s="136" t="s">
        <v>941</v>
      </c>
      <c r="AV859" s="136" t="s">
        <v>941</v>
      </c>
      <c r="AW859" s="136" t="s">
        <v>941</v>
      </c>
      <c r="AX859" s="136" t="s">
        <v>941</v>
      </c>
      <c r="AY859" s="136" t="s">
        <v>941</v>
      </c>
      <c r="AZ859" s="136" t="s">
        <v>941</v>
      </c>
      <c r="BA859" s="136" t="s">
        <v>941</v>
      </c>
      <c r="BB859" s="136" t="s">
        <v>941</v>
      </c>
      <c r="BC859" s="136" t="s">
        <v>941</v>
      </c>
      <c r="BD859" s="136" t="s">
        <v>941</v>
      </c>
      <c r="BE859" s="136" t="s">
        <v>941</v>
      </c>
      <c r="BF859" s="136" t="s">
        <v>941</v>
      </c>
      <c r="BG859" s="136" t="s">
        <v>941</v>
      </c>
      <c r="BH859" s="136" t="s">
        <v>941</v>
      </c>
      <c r="BI859" s="136" t="s">
        <v>941</v>
      </c>
      <c r="BJ859" s="136" t="s">
        <v>941</v>
      </c>
      <c r="BK859" s="136" t="s">
        <v>941</v>
      </c>
      <c r="BL859" s="136" t="s">
        <v>941</v>
      </c>
      <c r="BM859" s="136" t="s">
        <v>941</v>
      </c>
      <c r="BN859" s="136" t="s">
        <v>941</v>
      </c>
      <c r="BO859" s="136" t="s">
        <v>941</v>
      </c>
      <c r="BP859" s="136" t="s">
        <v>941</v>
      </c>
      <c r="BQ859" s="136" t="s">
        <v>941</v>
      </c>
      <c r="BR859" s="136" t="s">
        <v>1075</v>
      </c>
      <c r="BS859" s="136" t="s">
        <v>19471</v>
      </c>
      <c r="BT859" s="136" t="s">
        <v>941</v>
      </c>
      <c r="BU859" s="136" t="s">
        <v>941</v>
      </c>
      <c r="BV859" s="136" t="s">
        <v>941</v>
      </c>
      <c r="BW859" s="136" t="s">
        <v>941</v>
      </c>
      <c r="BX859" s="136" t="s">
        <v>941</v>
      </c>
      <c r="BY859" s="136" t="s">
        <v>941</v>
      </c>
      <c r="BZ859" s="136" t="s">
        <v>941</v>
      </c>
      <c r="CA859" s="136" t="s">
        <v>941</v>
      </c>
      <c r="CB859" s="136" t="s">
        <v>19471</v>
      </c>
      <c r="CC859" s="136" t="s">
        <v>948</v>
      </c>
      <c r="CD859" s="136" t="s">
        <v>941</v>
      </c>
      <c r="CE859" s="136" t="s">
        <v>948</v>
      </c>
      <c r="CF859" s="136" t="s">
        <v>941</v>
      </c>
      <c r="CG859" s="136" t="s">
        <v>948</v>
      </c>
      <c r="CH859" s="136" t="s">
        <v>948</v>
      </c>
      <c r="CI859" s="136" t="s">
        <v>941</v>
      </c>
      <c r="CJ859" s="136" t="s">
        <v>941</v>
      </c>
      <c r="CK859" s="136" t="s">
        <v>941</v>
      </c>
      <c r="CL859" s="136" t="s">
        <v>941</v>
      </c>
      <c r="CM859" s="136" t="s">
        <v>941</v>
      </c>
      <c r="CN859" s="136" t="s">
        <v>948</v>
      </c>
      <c r="CO859" s="136" t="s">
        <v>540</v>
      </c>
      <c r="CP859" s="136" t="s">
        <v>948</v>
      </c>
      <c r="CQ859" s="136" t="s">
        <v>941</v>
      </c>
      <c r="CR859" s="136" t="s">
        <v>941</v>
      </c>
      <c r="CS859" s="136" t="s">
        <v>941</v>
      </c>
      <c r="CT859" s="136" t="s">
        <v>941</v>
      </c>
      <c r="CU859" s="136" t="s">
        <v>941</v>
      </c>
      <c r="CV859" s="136" t="s">
        <v>941</v>
      </c>
      <c r="CW859" s="136" t="s">
        <v>941</v>
      </c>
      <c r="CX859" s="136" t="s">
        <v>941</v>
      </c>
      <c r="CY859" s="136" t="s">
        <v>941</v>
      </c>
      <c r="CZ859" s="136" t="s">
        <v>941</v>
      </c>
      <c r="DA859" s="136" t="s">
        <v>941</v>
      </c>
      <c r="DB859" s="136" t="s">
        <v>941</v>
      </c>
      <c r="DC859" s="136" t="s">
        <v>941</v>
      </c>
      <c r="DD859" s="136" t="s">
        <v>941</v>
      </c>
      <c r="DE859" s="136" t="s">
        <v>941</v>
      </c>
      <c r="DF859" s="136" t="s">
        <v>941</v>
      </c>
      <c r="DG859" s="136" t="s">
        <v>941</v>
      </c>
      <c r="DH859" s="136" t="s">
        <v>941</v>
      </c>
      <c r="DI859" s="136" t="s">
        <v>941</v>
      </c>
      <c r="DJ859" s="136" t="s">
        <v>1692</v>
      </c>
      <c r="DK859" s="137">
        <v>43147.345763888887</v>
      </c>
      <c r="DL859" s="136" t="s">
        <v>1692</v>
      </c>
      <c r="DM859" s="137">
        <v>43147.345763888887</v>
      </c>
      <c r="DN859" s="133">
        <v>42412.582013888888</v>
      </c>
      <c r="DO859" s="132" t="s">
        <v>1111</v>
      </c>
      <c r="DP859" s="133">
        <v>42412.582013888888</v>
      </c>
    </row>
    <row r="860" spans="1:120" ht="72.5" x14ac:dyDescent="0.35">
      <c r="A860" s="135">
        <v>864</v>
      </c>
      <c r="B860" s="136" t="s">
        <v>13815</v>
      </c>
      <c r="C860" s="135">
        <v>418</v>
      </c>
      <c r="D860" s="135" t="b">
        <v>1</v>
      </c>
      <c r="E860" s="136" t="s">
        <v>941</v>
      </c>
      <c r="F860" s="136" t="s">
        <v>19472</v>
      </c>
      <c r="G860" s="136" t="s">
        <v>19473</v>
      </c>
      <c r="H860" s="136" t="s">
        <v>19474</v>
      </c>
      <c r="I860" s="136" t="s">
        <v>19475</v>
      </c>
      <c r="J860" s="136" t="s">
        <v>3993</v>
      </c>
      <c r="K860" s="136" t="s">
        <v>941</v>
      </c>
      <c r="L860" s="136" t="s">
        <v>3994</v>
      </c>
      <c r="M860" s="136" t="s">
        <v>2682</v>
      </c>
      <c r="N860" s="136" t="s">
        <v>3995</v>
      </c>
      <c r="O860" s="136" t="s">
        <v>19476</v>
      </c>
      <c r="P860" s="136" t="s">
        <v>19477</v>
      </c>
      <c r="Q860" s="136" t="s">
        <v>19478</v>
      </c>
      <c r="R860" s="136" t="s">
        <v>19479</v>
      </c>
      <c r="S860" s="136" t="s">
        <v>19480</v>
      </c>
      <c r="T860" s="136" t="s">
        <v>19481</v>
      </c>
      <c r="U860" s="136" t="s">
        <v>19482</v>
      </c>
      <c r="V860" s="136" t="s">
        <v>19483</v>
      </c>
      <c r="W860" s="136" t="s">
        <v>19484</v>
      </c>
      <c r="X860" s="136" t="s">
        <v>19485</v>
      </c>
      <c r="Y860" s="136" t="s">
        <v>19486</v>
      </c>
      <c r="Z860" s="136" t="s">
        <v>19487</v>
      </c>
      <c r="AA860" s="136" t="s">
        <v>19488</v>
      </c>
      <c r="AB860" s="136" t="s">
        <v>19489</v>
      </c>
      <c r="AC860" s="136" t="s">
        <v>19490</v>
      </c>
      <c r="AD860" s="136" t="s">
        <v>19491</v>
      </c>
      <c r="AE860" s="136" t="s">
        <v>19492</v>
      </c>
      <c r="AF860" s="136" t="s">
        <v>19493</v>
      </c>
      <c r="AG860" s="136" t="s">
        <v>11099</v>
      </c>
      <c r="AH860" s="136" t="s">
        <v>19494</v>
      </c>
      <c r="AI860" s="136" t="s">
        <v>19495</v>
      </c>
      <c r="AJ860" s="136" t="s">
        <v>19496</v>
      </c>
      <c r="AK860" s="136" t="s">
        <v>979</v>
      </c>
      <c r="AL860" s="136" t="s">
        <v>604</v>
      </c>
      <c r="AM860" s="136" t="s">
        <v>19497</v>
      </c>
      <c r="AN860" s="136" t="s">
        <v>19476</v>
      </c>
      <c r="AO860" s="136" t="s">
        <v>19477</v>
      </c>
      <c r="AP860" s="136" t="s">
        <v>19478</v>
      </c>
      <c r="AQ860" s="136" t="s">
        <v>19479</v>
      </c>
      <c r="AR860" s="136" t="s">
        <v>19480</v>
      </c>
      <c r="AS860" s="136" t="s">
        <v>19481</v>
      </c>
      <c r="AT860" s="136" t="s">
        <v>19482</v>
      </c>
      <c r="AU860" s="136" t="s">
        <v>941</v>
      </c>
      <c r="AV860" s="136" t="s">
        <v>941</v>
      </c>
      <c r="AW860" s="136" t="s">
        <v>941</v>
      </c>
      <c r="AX860" s="136" t="s">
        <v>19486</v>
      </c>
      <c r="AY860" s="136" t="s">
        <v>19487</v>
      </c>
      <c r="AZ860" s="136" t="s">
        <v>19488</v>
      </c>
      <c r="BA860" s="136" t="s">
        <v>19489</v>
      </c>
      <c r="BB860" s="136" t="s">
        <v>19490</v>
      </c>
      <c r="BC860" s="136" t="s">
        <v>19491</v>
      </c>
      <c r="BD860" s="136" t="s">
        <v>19492</v>
      </c>
      <c r="BE860" s="136" t="s">
        <v>19493</v>
      </c>
      <c r="BF860" s="136" t="s">
        <v>19494</v>
      </c>
      <c r="BG860" s="136" t="s">
        <v>19495</v>
      </c>
      <c r="BH860" s="136" t="s">
        <v>19496</v>
      </c>
      <c r="BI860" s="136" t="s">
        <v>979</v>
      </c>
      <c r="BJ860" s="136" t="s">
        <v>19497</v>
      </c>
      <c r="BK860" s="136" t="s">
        <v>19498</v>
      </c>
      <c r="BL860" s="136" t="s">
        <v>19499</v>
      </c>
      <c r="BM860" s="136" t="s">
        <v>968</v>
      </c>
      <c r="BN860" s="136" t="s">
        <v>19500</v>
      </c>
      <c r="BO860" s="136" t="s">
        <v>941</v>
      </c>
      <c r="BP860" s="136" t="s">
        <v>1203</v>
      </c>
      <c r="BQ860" s="136" t="s">
        <v>941</v>
      </c>
      <c r="BR860" s="136" t="s">
        <v>3997</v>
      </c>
      <c r="BS860" s="136" t="s">
        <v>19501</v>
      </c>
      <c r="BT860" s="136" t="s">
        <v>941</v>
      </c>
      <c r="BU860" s="136" t="s">
        <v>941</v>
      </c>
      <c r="BV860" s="136" t="s">
        <v>941</v>
      </c>
      <c r="BW860" s="136" t="s">
        <v>941</v>
      </c>
      <c r="BX860" s="136" t="s">
        <v>941</v>
      </c>
      <c r="BY860" s="136" t="s">
        <v>941</v>
      </c>
      <c r="BZ860" s="136" t="s">
        <v>941</v>
      </c>
      <c r="CA860" s="136" t="s">
        <v>941</v>
      </c>
      <c r="CB860" s="136" t="s">
        <v>19502</v>
      </c>
      <c r="CC860" s="136" t="s">
        <v>956</v>
      </c>
      <c r="CD860" s="136" t="s">
        <v>19503</v>
      </c>
      <c r="CE860" s="136" t="s">
        <v>948</v>
      </c>
      <c r="CF860" s="136" t="s">
        <v>941</v>
      </c>
      <c r="CG860" s="136" t="s">
        <v>19503</v>
      </c>
      <c r="CH860" s="136" t="s">
        <v>1227</v>
      </c>
      <c r="CI860" s="136" t="s">
        <v>19504</v>
      </c>
      <c r="CJ860" s="136" t="s">
        <v>941</v>
      </c>
      <c r="CK860" s="136" t="s">
        <v>941</v>
      </c>
      <c r="CL860" s="136" t="s">
        <v>941</v>
      </c>
      <c r="CM860" s="136" t="s">
        <v>19504</v>
      </c>
      <c r="CN860" s="136" t="s">
        <v>19504</v>
      </c>
      <c r="CO860" s="136" t="s">
        <v>3998</v>
      </c>
      <c r="CP860" s="136" t="s">
        <v>948</v>
      </c>
      <c r="CQ860" s="136" t="s">
        <v>941</v>
      </c>
      <c r="CR860" s="136" t="s">
        <v>941</v>
      </c>
      <c r="CS860" s="136" t="s">
        <v>941</v>
      </c>
      <c r="CT860" s="136" t="s">
        <v>941</v>
      </c>
      <c r="CU860" s="136" t="s">
        <v>941</v>
      </c>
      <c r="CV860" s="136" t="s">
        <v>941</v>
      </c>
      <c r="CW860" s="136" t="s">
        <v>941</v>
      </c>
      <c r="CX860" s="136" t="s">
        <v>941</v>
      </c>
      <c r="CY860" s="136" t="s">
        <v>941</v>
      </c>
      <c r="CZ860" s="136" t="s">
        <v>941</v>
      </c>
      <c r="DA860" s="136" t="s">
        <v>941</v>
      </c>
      <c r="DB860" s="136" t="s">
        <v>941</v>
      </c>
      <c r="DC860" s="136" t="s">
        <v>941</v>
      </c>
      <c r="DD860" s="136" t="s">
        <v>941</v>
      </c>
      <c r="DE860" s="136" t="s">
        <v>941</v>
      </c>
      <c r="DF860" s="136" t="s">
        <v>941</v>
      </c>
      <c r="DG860" s="136" t="s">
        <v>941</v>
      </c>
      <c r="DH860" s="136" t="s">
        <v>941</v>
      </c>
      <c r="DI860" s="136" t="s">
        <v>941</v>
      </c>
      <c r="DJ860" s="136" t="s">
        <v>1692</v>
      </c>
      <c r="DK860" s="137">
        <v>43147.349560185183</v>
      </c>
      <c r="DL860" s="136" t="s">
        <v>1692</v>
      </c>
      <c r="DM860" s="137">
        <v>43217.521805555552</v>
      </c>
      <c r="DN860" s="133">
        <v>42412.582037037035</v>
      </c>
      <c r="DO860" s="132" t="s">
        <v>1111</v>
      </c>
      <c r="DP860" s="133">
        <v>42412.582037037035</v>
      </c>
    </row>
    <row r="861" spans="1:120" ht="58" x14ac:dyDescent="0.35">
      <c r="A861" s="135">
        <v>865</v>
      </c>
      <c r="B861" s="136" t="s">
        <v>13815</v>
      </c>
      <c r="C861" s="135">
        <v>201</v>
      </c>
      <c r="D861" s="135" t="b">
        <v>1</v>
      </c>
      <c r="E861" s="136" t="s">
        <v>941</v>
      </c>
      <c r="F861" s="136" t="s">
        <v>2291</v>
      </c>
      <c r="G861" s="136" t="s">
        <v>943</v>
      </c>
      <c r="H861" s="136" t="s">
        <v>2292</v>
      </c>
      <c r="I861" s="136" t="s">
        <v>15939</v>
      </c>
      <c r="J861" s="136" t="s">
        <v>2291</v>
      </c>
      <c r="K861" s="136" t="s">
        <v>941</v>
      </c>
      <c r="L861" s="136" t="s">
        <v>2292</v>
      </c>
      <c r="M861" s="136" t="s">
        <v>9601</v>
      </c>
      <c r="N861" s="136" t="s">
        <v>9602</v>
      </c>
      <c r="O861" s="136" t="s">
        <v>19505</v>
      </c>
      <c r="P861" s="136" t="s">
        <v>19506</v>
      </c>
      <c r="Q861" s="136" t="s">
        <v>19507</v>
      </c>
      <c r="R861" s="136" t="s">
        <v>948</v>
      </c>
      <c r="S861" s="136" t="s">
        <v>19508</v>
      </c>
      <c r="T861" s="136" t="s">
        <v>19509</v>
      </c>
      <c r="U861" s="136" t="s">
        <v>19510</v>
      </c>
      <c r="V861" s="136" t="s">
        <v>948</v>
      </c>
      <c r="W861" s="136" t="s">
        <v>948</v>
      </c>
      <c r="X861" s="136" t="s">
        <v>948</v>
      </c>
      <c r="Y861" s="136" t="s">
        <v>19511</v>
      </c>
      <c r="Z861" s="136" t="s">
        <v>19512</v>
      </c>
      <c r="AA861" s="136" t="s">
        <v>19513</v>
      </c>
      <c r="AB861" s="136" t="s">
        <v>19514</v>
      </c>
      <c r="AC861" s="136" t="s">
        <v>948</v>
      </c>
      <c r="AD861" s="136" t="s">
        <v>19514</v>
      </c>
      <c r="AE861" s="136" t="s">
        <v>19515</v>
      </c>
      <c r="AF861" s="136" t="s">
        <v>19516</v>
      </c>
      <c r="AG861" s="136" t="s">
        <v>1882</v>
      </c>
      <c r="AH861" s="136" t="s">
        <v>19517</v>
      </c>
      <c r="AI861" s="136" t="s">
        <v>948</v>
      </c>
      <c r="AJ861" s="136" t="s">
        <v>1023</v>
      </c>
      <c r="AK861" s="136" t="s">
        <v>948</v>
      </c>
      <c r="AL861" s="136" t="s">
        <v>941</v>
      </c>
      <c r="AM861" s="136" t="s">
        <v>19518</v>
      </c>
      <c r="AN861" s="136" t="s">
        <v>941</v>
      </c>
      <c r="AO861" s="136" t="s">
        <v>941</v>
      </c>
      <c r="AP861" s="136" t="s">
        <v>941</v>
      </c>
      <c r="AQ861" s="136" t="s">
        <v>941</v>
      </c>
      <c r="AR861" s="136" t="s">
        <v>941</v>
      </c>
      <c r="AS861" s="136" t="s">
        <v>941</v>
      </c>
      <c r="AT861" s="136" t="s">
        <v>941</v>
      </c>
      <c r="AU861" s="136" t="s">
        <v>941</v>
      </c>
      <c r="AV861" s="136" t="s">
        <v>941</v>
      </c>
      <c r="AW861" s="136" t="s">
        <v>941</v>
      </c>
      <c r="AX861" s="136" t="s">
        <v>941</v>
      </c>
      <c r="AY861" s="136" t="s">
        <v>941</v>
      </c>
      <c r="AZ861" s="136" t="s">
        <v>941</v>
      </c>
      <c r="BA861" s="136" t="s">
        <v>941</v>
      </c>
      <c r="BB861" s="136" t="s">
        <v>941</v>
      </c>
      <c r="BC861" s="136" t="s">
        <v>941</v>
      </c>
      <c r="BD861" s="136" t="s">
        <v>941</v>
      </c>
      <c r="BE861" s="136" t="s">
        <v>941</v>
      </c>
      <c r="BF861" s="136" t="s">
        <v>941</v>
      </c>
      <c r="BG861" s="136" t="s">
        <v>941</v>
      </c>
      <c r="BH861" s="136" t="s">
        <v>941</v>
      </c>
      <c r="BI861" s="136" t="s">
        <v>941</v>
      </c>
      <c r="BJ861" s="136" t="s">
        <v>941</v>
      </c>
      <c r="BK861" s="136" t="s">
        <v>941</v>
      </c>
      <c r="BL861" s="136" t="s">
        <v>941</v>
      </c>
      <c r="BM861" s="136" t="s">
        <v>941</v>
      </c>
      <c r="BN861" s="136" t="s">
        <v>941</v>
      </c>
      <c r="BO861" s="136" t="s">
        <v>941</v>
      </c>
      <c r="BP861" s="136" t="s">
        <v>941</v>
      </c>
      <c r="BQ861" s="136" t="s">
        <v>941</v>
      </c>
      <c r="BR861" s="136" t="s">
        <v>941</v>
      </c>
      <c r="BS861" s="136" t="s">
        <v>941</v>
      </c>
      <c r="BT861" s="136" t="s">
        <v>941</v>
      </c>
      <c r="BU861" s="136" t="s">
        <v>941</v>
      </c>
      <c r="BV861" s="136" t="s">
        <v>941</v>
      </c>
      <c r="BW861" s="136" t="s">
        <v>941</v>
      </c>
      <c r="BX861" s="136" t="s">
        <v>941</v>
      </c>
      <c r="BY861" s="136" t="s">
        <v>941</v>
      </c>
      <c r="BZ861" s="136" t="s">
        <v>941</v>
      </c>
      <c r="CA861" s="136" t="s">
        <v>941</v>
      </c>
      <c r="CB861" s="136" t="s">
        <v>948</v>
      </c>
      <c r="CC861" s="136" t="s">
        <v>948</v>
      </c>
      <c r="CD861" s="136" t="s">
        <v>941</v>
      </c>
      <c r="CE861" s="136" t="s">
        <v>948</v>
      </c>
      <c r="CF861" s="136" t="s">
        <v>941</v>
      </c>
      <c r="CG861" s="136" t="s">
        <v>948</v>
      </c>
      <c r="CH861" s="136" t="s">
        <v>948</v>
      </c>
      <c r="CI861" s="136" t="s">
        <v>941</v>
      </c>
      <c r="CJ861" s="136" t="s">
        <v>941</v>
      </c>
      <c r="CK861" s="136" t="s">
        <v>941</v>
      </c>
      <c r="CL861" s="136" t="s">
        <v>941</v>
      </c>
      <c r="CM861" s="136" t="s">
        <v>941</v>
      </c>
      <c r="CN861" s="136" t="s">
        <v>948</v>
      </c>
      <c r="CO861" s="136" t="s">
        <v>540</v>
      </c>
      <c r="CP861" s="136" t="s">
        <v>948</v>
      </c>
      <c r="CQ861" s="136" t="s">
        <v>941</v>
      </c>
      <c r="CR861" s="136" t="s">
        <v>941</v>
      </c>
      <c r="CS861" s="136" t="s">
        <v>941</v>
      </c>
      <c r="CT861" s="136" t="s">
        <v>941</v>
      </c>
      <c r="CU861" s="136" t="s">
        <v>941</v>
      </c>
      <c r="CV861" s="136" t="s">
        <v>941</v>
      </c>
      <c r="CW861" s="136" t="s">
        <v>941</v>
      </c>
      <c r="CX861" s="136" t="s">
        <v>941</v>
      </c>
      <c r="CY861" s="136" t="s">
        <v>941</v>
      </c>
      <c r="CZ861" s="136" t="s">
        <v>941</v>
      </c>
      <c r="DA861" s="136" t="s">
        <v>941</v>
      </c>
      <c r="DB861" s="136" t="s">
        <v>941</v>
      </c>
      <c r="DC861" s="136" t="s">
        <v>941</v>
      </c>
      <c r="DD861" s="136" t="s">
        <v>941</v>
      </c>
      <c r="DE861" s="136" t="s">
        <v>941</v>
      </c>
      <c r="DF861" s="136" t="s">
        <v>941</v>
      </c>
      <c r="DG861" s="136" t="s">
        <v>941</v>
      </c>
      <c r="DH861" s="136" t="s">
        <v>941</v>
      </c>
      <c r="DI861" s="136" t="s">
        <v>941</v>
      </c>
      <c r="DJ861" s="136" t="s">
        <v>1692</v>
      </c>
      <c r="DK861" s="137">
        <v>43147.386817129627</v>
      </c>
      <c r="DL861" s="136" t="s">
        <v>1692</v>
      </c>
      <c r="DM861" s="137">
        <v>43147.386817129627</v>
      </c>
      <c r="DN861" s="133">
        <v>42412.582048611112</v>
      </c>
      <c r="DO861" s="132" t="s">
        <v>1692</v>
      </c>
      <c r="DP861" s="133">
        <v>42422.495335648149</v>
      </c>
    </row>
    <row r="862" spans="1:120" ht="43.5" x14ac:dyDescent="0.35">
      <c r="A862" s="135">
        <v>866</v>
      </c>
      <c r="B862" s="136" t="s">
        <v>13815</v>
      </c>
      <c r="C862" s="135">
        <v>233</v>
      </c>
      <c r="D862" s="135" t="b">
        <v>1</v>
      </c>
      <c r="E862" s="136" t="s">
        <v>941</v>
      </c>
      <c r="F862" s="136" t="s">
        <v>2072</v>
      </c>
      <c r="G862" s="136" t="s">
        <v>943</v>
      </c>
      <c r="H862" s="136" t="s">
        <v>2073</v>
      </c>
      <c r="I862" s="136" t="s">
        <v>18259</v>
      </c>
      <c r="J862" s="136" t="s">
        <v>2072</v>
      </c>
      <c r="K862" s="136" t="s">
        <v>941</v>
      </c>
      <c r="L862" s="136" t="s">
        <v>2073</v>
      </c>
      <c r="M862" s="136" t="s">
        <v>2074</v>
      </c>
      <c r="N862" s="136" t="s">
        <v>2075</v>
      </c>
      <c r="O862" s="136" t="s">
        <v>19519</v>
      </c>
      <c r="P862" s="136" t="s">
        <v>19520</v>
      </c>
      <c r="Q862" s="136" t="s">
        <v>19521</v>
      </c>
      <c r="R862" s="136" t="s">
        <v>948</v>
      </c>
      <c r="S862" s="136" t="s">
        <v>19522</v>
      </c>
      <c r="T862" s="136" t="s">
        <v>19523</v>
      </c>
      <c r="U862" s="136" t="s">
        <v>19524</v>
      </c>
      <c r="V862" s="136" t="s">
        <v>2076</v>
      </c>
      <c r="W862" s="136" t="s">
        <v>2077</v>
      </c>
      <c r="X862" s="136" t="s">
        <v>2078</v>
      </c>
      <c r="Y862" s="136" t="s">
        <v>19525</v>
      </c>
      <c r="Z862" s="136" t="s">
        <v>948</v>
      </c>
      <c r="AA862" s="136" t="s">
        <v>948</v>
      </c>
      <c r="AB862" s="136" t="s">
        <v>19525</v>
      </c>
      <c r="AC862" s="136" t="s">
        <v>19526</v>
      </c>
      <c r="AD862" s="136" t="s">
        <v>19527</v>
      </c>
      <c r="AE862" s="136" t="s">
        <v>19528</v>
      </c>
      <c r="AF862" s="136" t="s">
        <v>19529</v>
      </c>
      <c r="AG862" s="136" t="s">
        <v>2079</v>
      </c>
      <c r="AH862" s="136" t="s">
        <v>19530</v>
      </c>
      <c r="AI862" s="136" t="s">
        <v>1674</v>
      </c>
      <c r="AJ862" s="136" t="s">
        <v>948</v>
      </c>
      <c r="AK862" s="136" t="s">
        <v>948</v>
      </c>
      <c r="AL862" s="136" t="s">
        <v>941</v>
      </c>
      <c r="AM862" s="136" t="s">
        <v>19531</v>
      </c>
      <c r="AN862" s="136" t="s">
        <v>941</v>
      </c>
      <c r="AO862" s="136" t="s">
        <v>941</v>
      </c>
      <c r="AP862" s="136" t="s">
        <v>941</v>
      </c>
      <c r="AQ862" s="136" t="s">
        <v>941</v>
      </c>
      <c r="AR862" s="136" t="s">
        <v>941</v>
      </c>
      <c r="AS862" s="136" t="s">
        <v>941</v>
      </c>
      <c r="AT862" s="136" t="s">
        <v>941</v>
      </c>
      <c r="AU862" s="136" t="s">
        <v>941</v>
      </c>
      <c r="AV862" s="136" t="s">
        <v>941</v>
      </c>
      <c r="AW862" s="136" t="s">
        <v>941</v>
      </c>
      <c r="AX862" s="136" t="s">
        <v>941</v>
      </c>
      <c r="AY862" s="136" t="s">
        <v>941</v>
      </c>
      <c r="AZ862" s="136" t="s">
        <v>941</v>
      </c>
      <c r="BA862" s="136" t="s">
        <v>941</v>
      </c>
      <c r="BB862" s="136" t="s">
        <v>941</v>
      </c>
      <c r="BC862" s="136" t="s">
        <v>941</v>
      </c>
      <c r="BD862" s="136" t="s">
        <v>941</v>
      </c>
      <c r="BE862" s="136" t="s">
        <v>941</v>
      </c>
      <c r="BF862" s="136" t="s">
        <v>941</v>
      </c>
      <c r="BG862" s="136" t="s">
        <v>941</v>
      </c>
      <c r="BH862" s="136" t="s">
        <v>941</v>
      </c>
      <c r="BI862" s="136" t="s">
        <v>941</v>
      </c>
      <c r="BJ862" s="136" t="s">
        <v>941</v>
      </c>
      <c r="BK862" s="136" t="s">
        <v>941</v>
      </c>
      <c r="BL862" s="136" t="s">
        <v>941</v>
      </c>
      <c r="BM862" s="136" t="s">
        <v>941</v>
      </c>
      <c r="BN862" s="136" t="s">
        <v>941</v>
      </c>
      <c r="BO862" s="136" t="s">
        <v>941</v>
      </c>
      <c r="BP862" s="136" t="s">
        <v>941</v>
      </c>
      <c r="BQ862" s="136" t="s">
        <v>941</v>
      </c>
      <c r="BR862" s="136" t="s">
        <v>941</v>
      </c>
      <c r="BS862" s="136" t="s">
        <v>941</v>
      </c>
      <c r="BT862" s="136" t="s">
        <v>941</v>
      </c>
      <c r="BU862" s="136" t="s">
        <v>941</v>
      </c>
      <c r="BV862" s="136" t="s">
        <v>941</v>
      </c>
      <c r="BW862" s="136" t="s">
        <v>941</v>
      </c>
      <c r="BX862" s="136" t="s">
        <v>941</v>
      </c>
      <c r="BY862" s="136" t="s">
        <v>941</v>
      </c>
      <c r="BZ862" s="136" t="s">
        <v>941</v>
      </c>
      <c r="CA862" s="136" t="s">
        <v>941</v>
      </c>
      <c r="CB862" s="136" t="s">
        <v>948</v>
      </c>
      <c r="CC862" s="136" t="s">
        <v>956</v>
      </c>
      <c r="CD862" s="136" t="s">
        <v>4072</v>
      </c>
      <c r="CE862" s="136" t="s">
        <v>948</v>
      </c>
      <c r="CF862" s="136" t="s">
        <v>941</v>
      </c>
      <c r="CG862" s="136" t="s">
        <v>4072</v>
      </c>
      <c r="CH862" s="136" t="s">
        <v>948</v>
      </c>
      <c r="CI862" s="136" t="s">
        <v>941</v>
      </c>
      <c r="CJ862" s="136" t="s">
        <v>941</v>
      </c>
      <c r="CK862" s="136" t="s">
        <v>941</v>
      </c>
      <c r="CL862" s="136" t="s">
        <v>941</v>
      </c>
      <c r="CM862" s="136" t="s">
        <v>941</v>
      </c>
      <c r="CN862" s="136" t="s">
        <v>948</v>
      </c>
      <c r="CO862" s="136" t="s">
        <v>540</v>
      </c>
      <c r="CP862" s="136" t="s">
        <v>948</v>
      </c>
      <c r="CQ862" s="136" t="s">
        <v>941</v>
      </c>
      <c r="CR862" s="136" t="s">
        <v>941</v>
      </c>
      <c r="CS862" s="136" t="s">
        <v>941</v>
      </c>
      <c r="CT862" s="136" t="s">
        <v>941</v>
      </c>
      <c r="CU862" s="136" t="s">
        <v>941</v>
      </c>
      <c r="CV862" s="136" t="s">
        <v>941</v>
      </c>
      <c r="CW862" s="136" t="s">
        <v>941</v>
      </c>
      <c r="CX862" s="136" t="s">
        <v>941</v>
      </c>
      <c r="CY862" s="136" t="s">
        <v>941</v>
      </c>
      <c r="CZ862" s="136" t="s">
        <v>941</v>
      </c>
      <c r="DA862" s="136" t="s">
        <v>941</v>
      </c>
      <c r="DB862" s="136" t="s">
        <v>941</v>
      </c>
      <c r="DC862" s="136" t="s">
        <v>941</v>
      </c>
      <c r="DD862" s="136" t="s">
        <v>941</v>
      </c>
      <c r="DE862" s="136" t="s">
        <v>941</v>
      </c>
      <c r="DF862" s="136" t="s">
        <v>941</v>
      </c>
      <c r="DG862" s="136" t="s">
        <v>941</v>
      </c>
      <c r="DH862" s="136" t="s">
        <v>941</v>
      </c>
      <c r="DI862" s="136" t="s">
        <v>941</v>
      </c>
      <c r="DJ862" s="136" t="s">
        <v>1692</v>
      </c>
      <c r="DK862" s="137">
        <v>43147.433946759258</v>
      </c>
      <c r="DL862" s="136" t="s">
        <v>1692</v>
      </c>
      <c r="DM862" s="137">
        <v>43147.433946759258</v>
      </c>
      <c r="DN862" s="133">
        <v>42412.582071759258</v>
      </c>
      <c r="DO862" s="132" t="s">
        <v>1111</v>
      </c>
      <c r="DP862" s="133">
        <v>42412.582071759258</v>
      </c>
    </row>
    <row r="863" spans="1:120" ht="43.5" x14ac:dyDescent="0.35">
      <c r="A863" s="135">
        <v>867</v>
      </c>
      <c r="B863" s="136" t="s">
        <v>13815</v>
      </c>
      <c r="C863" s="135">
        <v>72</v>
      </c>
      <c r="D863" s="135" t="b">
        <v>1</v>
      </c>
      <c r="E863" s="136" t="s">
        <v>941</v>
      </c>
      <c r="F863" s="136" t="s">
        <v>7861</v>
      </c>
      <c r="G863" s="136" t="s">
        <v>943</v>
      </c>
      <c r="H863" s="136" t="s">
        <v>2319</v>
      </c>
      <c r="I863" s="136" t="s">
        <v>16237</v>
      </c>
      <c r="J863" s="136" t="s">
        <v>7861</v>
      </c>
      <c r="K863" s="136" t="s">
        <v>941</v>
      </c>
      <c r="L863" s="136" t="s">
        <v>2319</v>
      </c>
      <c r="M863" s="136" t="s">
        <v>2320</v>
      </c>
      <c r="N863" s="136" t="s">
        <v>7862</v>
      </c>
      <c r="O863" s="136" t="s">
        <v>19532</v>
      </c>
      <c r="P863" s="136" t="s">
        <v>19533</v>
      </c>
      <c r="Q863" s="136" t="s">
        <v>19534</v>
      </c>
      <c r="R863" s="136" t="s">
        <v>948</v>
      </c>
      <c r="S863" s="136" t="s">
        <v>19535</v>
      </c>
      <c r="T863" s="136" t="s">
        <v>19536</v>
      </c>
      <c r="U863" s="136" t="s">
        <v>19537</v>
      </c>
      <c r="V863" s="136" t="s">
        <v>19538</v>
      </c>
      <c r="W863" s="136" t="s">
        <v>19539</v>
      </c>
      <c r="X863" s="136" t="s">
        <v>19540</v>
      </c>
      <c r="Y863" s="136" t="s">
        <v>19541</v>
      </c>
      <c r="Z863" s="136" t="s">
        <v>19542</v>
      </c>
      <c r="AA863" s="136" t="s">
        <v>948</v>
      </c>
      <c r="AB863" s="136" t="s">
        <v>19543</v>
      </c>
      <c r="AC863" s="136" t="s">
        <v>948</v>
      </c>
      <c r="AD863" s="136" t="s">
        <v>19543</v>
      </c>
      <c r="AE863" s="136" t="s">
        <v>19544</v>
      </c>
      <c r="AF863" s="136" t="s">
        <v>19545</v>
      </c>
      <c r="AG863" s="136" t="s">
        <v>1308</v>
      </c>
      <c r="AH863" s="136" t="s">
        <v>19546</v>
      </c>
      <c r="AI863" s="136" t="s">
        <v>19547</v>
      </c>
      <c r="AJ863" s="136" t="s">
        <v>948</v>
      </c>
      <c r="AK863" s="136" t="s">
        <v>948</v>
      </c>
      <c r="AL863" s="136" t="s">
        <v>604</v>
      </c>
      <c r="AM863" s="136" t="s">
        <v>19548</v>
      </c>
      <c r="AN863" s="136" t="s">
        <v>941</v>
      </c>
      <c r="AO863" s="136" t="s">
        <v>941</v>
      </c>
      <c r="AP863" s="136" t="s">
        <v>941</v>
      </c>
      <c r="AQ863" s="136" t="s">
        <v>941</v>
      </c>
      <c r="AR863" s="136" t="s">
        <v>941</v>
      </c>
      <c r="AS863" s="136" t="s">
        <v>941</v>
      </c>
      <c r="AT863" s="136" t="s">
        <v>941</v>
      </c>
      <c r="AU863" s="136" t="s">
        <v>941</v>
      </c>
      <c r="AV863" s="136" t="s">
        <v>941</v>
      </c>
      <c r="AW863" s="136" t="s">
        <v>941</v>
      </c>
      <c r="AX863" s="136" t="s">
        <v>941</v>
      </c>
      <c r="AY863" s="136" t="s">
        <v>941</v>
      </c>
      <c r="AZ863" s="136" t="s">
        <v>941</v>
      </c>
      <c r="BA863" s="136" t="s">
        <v>941</v>
      </c>
      <c r="BB863" s="136" t="s">
        <v>941</v>
      </c>
      <c r="BC863" s="136" t="s">
        <v>941</v>
      </c>
      <c r="BD863" s="136" t="s">
        <v>941</v>
      </c>
      <c r="BE863" s="136" t="s">
        <v>941</v>
      </c>
      <c r="BF863" s="136" t="s">
        <v>941</v>
      </c>
      <c r="BG863" s="136" t="s">
        <v>941</v>
      </c>
      <c r="BH863" s="136" t="s">
        <v>941</v>
      </c>
      <c r="BI863" s="136" t="s">
        <v>941</v>
      </c>
      <c r="BJ863" s="136" t="s">
        <v>941</v>
      </c>
      <c r="BK863" s="136" t="s">
        <v>941</v>
      </c>
      <c r="BL863" s="136" t="s">
        <v>941</v>
      </c>
      <c r="BM863" s="136" t="s">
        <v>941</v>
      </c>
      <c r="BN863" s="136" t="s">
        <v>941</v>
      </c>
      <c r="BO863" s="136" t="s">
        <v>941</v>
      </c>
      <c r="BP863" s="136" t="s">
        <v>941</v>
      </c>
      <c r="BQ863" s="136" t="s">
        <v>941</v>
      </c>
      <c r="BR863" s="136" t="s">
        <v>941</v>
      </c>
      <c r="BS863" s="136" t="s">
        <v>941</v>
      </c>
      <c r="BT863" s="136" t="s">
        <v>941</v>
      </c>
      <c r="BU863" s="136" t="s">
        <v>941</v>
      </c>
      <c r="BV863" s="136" t="s">
        <v>941</v>
      </c>
      <c r="BW863" s="136" t="s">
        <v>941</v>
      </c>
      <c r="BX863" s="136" t="s">
        <v>941</v>
      </c>
      <c r="BY863" s="136" t="s">
        <v>941</v>
      </c>
      <c r="BZ863" s="136" t="s">
        <v>941</v>
      </c>
      <c r="CA863" s="136" t="s">
        <v>941</v>
      </c>
      <c r="CB863" s="136" t="s">
        <v>948</v>
      </c>
      <c r="CC863" s="136" t="s">
        <v>948</v>
      </c>
      <c r="CD863" s="136" t="s">
        <v>941</v>
      </c>
      <c r="CE863" s="136" t="s">
        <v>948</v>
      </c>
      <c r="CF863" s="136" t="s">
        <v>941</v>
      </c>
      <c r="CG863" s="136" t="s">
        <v>948</v>
      </c>
      <c r="CH863" s="136" t="s">
        <v>948</v>
      </c>
      <c r="CI863" s="136" t="s">
        <v>941</v>
      </c>
      <c r="CJ863" s="136" t="s">
        <v>941</v>
      </c>
      <c r="CK863" s="136" t="s">
        <v>941</v>
      </c>
      <c r="CL863" s="136" t="s">
        <v>941</v>
      </c>
      <c r="CM863" s="136" t="s">
        <v>941</v>
      </c>
      <c r="CN863" s="136" t="s">
        <v>948</v>
      </c>
      <c r="CO863" s="136" t="s">
        <v>540</v>
      </c>
      <c r="CP863" s="136" t="s">
        <v>948</v>
      </c>
      <c r="CQ863" s="136" t="s">
        <v>941</v>
      </c>
      <c r="CR863" s="136" t="s">
        <v>941</v>
      </c>
      <c r="CS863" s="136" t="s">
        <v>941</v>
      </c>
      <c r="CT863" s="136" t="s">
        <v>941</v>
      </c>
      <c r="CU863" s="136" t="s">
        <v>941</v>
      </c>
      <c r="CV863" s="136" t="s">
        <v>941</v>
      </c>
      <c r="CW863" s="136" t="s">
        <v>941</v>
      </c>
      <c r="CX863" s="136" t="s">
        <v>941</v>
      </c>
      <c r="CY863" s="136" t="s">
        <v>941</v>
      </c>
      <c r="CZ863" s="136" t="s">
        <v>941</v>
      </c>
      <c r="DA863" s="136" t="s">
        <v>941</v>
      </c>
      <c r="DB863" s="136" t="s">
        <v>941</v>
      </c>
      <c r="DC863" s="136" t="s">
        <v>941</v>
      </c>
      <c r="DD863" s="136" t="s">
        <v>941</v>
      </c>
      <c r="DE863" s="136" t="s">
        <v>941</v>
      </c>
      <c r="DF863" s="136" t="s">
        <v>941</v>
      </c>
      <c r="DG863" s="136" t="s">
        <v>941</v>
      </c>
      <c r="DH863" s="136" t="s">
        <v>941</v>
      </c>
      <c r="DI863" s="136" t="s">
        <v>941</v>
      </c>
      <c r="DJ863" s="136" t="s">
        <v>1692</v>
      </c>
      <c r="DK863" s="137">
        <v>43147.444988425923</v>
      </c>
      <c r="DL863" s="136" t="s">
        <v>1692</v>
      </c>
      <c r="DM863" s="137">
        <v>43147.444988425923</v>
      </c>
      <c r="DN863" s="133">
        <v>42412.582083333335</v>
      </c>
      <c r="DO863" s="132" t="s">
        <v>1111</v>
      </c>
      <c r="DP863" s="133">
        <v>42412.582083333335</v>
      </c>
    </row>
    <row r="864" spans="1:120" ht="58" x14ac:dyDescent="0.35">
      <c r="A864" s="135">
        <v>868</v>
      </c>
      <c r="B864" s="136" t="s">
        <v>13815</v>
      </c>
      <c r="C864" s="135">
        <v>491</v>
      </c>
      <c r="D864" s="135" t="b">
        <v>1</v>
      </c>
      <c r="E864" s="136" t="s">
        <v>941</v>
      </c>
      <c r="F864" s="136" t="s">
        <v>19549</v>
      </c>
      <c r="G864" s="136" t="s">
        <v>1243</v>
      </c>
      <c r="H864" s="136" t="s">
        <v>1428</v>
      </c>
      <c r="I864" s="136" t="s">
        <v>15529</v>
      </c>
      <c r="J864" s="136" t="s">
        <v>19549</v>
      </c>
      <c r="K864" s="136" t="s">
        <v>941</v>
      </c>
      <c r="L864" s="136" t="s">
        <v>1428</v>
      </c>
      <c r="M864" s="136" t="s">
        <v>1429</v>
      </c>
      <c r="N864" s="136" t="s">
        <v>19550</v>
      </c>
      <c r="O864" s="136" t="s">
        <v>19551</v>
      </c>
      <c r="P864" s="136" t="s">
        <v>19552</v>
      </c>
      <c r="Q864" s="136" t="s">
        <v>948</v>
      </c>
      <c r="R864" s="136" t="s">
        <v>948</v>
      </c>
      <c r="S864" s="136" t="s">
        <v>19553</v>
      </c>
      <c r="T864" s="136" t="s">
        <v>19554</v>
      </c>
      <c r="U864" s="136" t="s">
        <v>19555</v>
      </c>
      <c r="V864" s="136" t="s">
        <v>948</v>
      </c>
      <c r="W864" s="136" t="s">
        <v>948</v>
      </c>
      <c r="X864" s="136" t="s">
        <v>948</v>
      </c>
      <c r="Y864" s="136" t="s">
        <v>19556</v>
      </c>
      <c r="Z864" s="136" t="s">
        <v>19557</v>
      </c>
      <c r="AA864" s="136" t="s">
        <v>948</v>
      </c>
      <c r="AB864" s="136" t="s">
        <v>19558</v>
      </c>
      <c r="AC864" s="136" t="s">
        <v>948</v>
      </c>
      <c r="AD864" s="136" t="s">
        <v>19558</v>
      </c>
      <c r="AE864" s="136" t="s">
        <v>19559</v>
      </c>
      <c r="AF864" s="136" t="s">
        <v>19560</v>
      </c>
      <c r="AG864" s="136" t="s">
        <v>1579</v>
      </c>
      <c r="AH864" s="136" t="s">
        <v>19561</v>
      </c>
      <c r="AI864" s="136" t="s">
        <v>948</v>
      </c>
      <c r="AJ864" s="136" t="s">
        <v>1710</v>
      </c>
      <c r="AK864" s="136" t="s">
        <v>948</v>
      </c>
      <c r="AL864" s="136" t="s">
        <v>941</v>
      </c>
      <c r="AM864" s="136" t="s">
        <v>19562</v>
      </c>
      <c r="AN864" s="136" t="s">
        <v>941</v>
      </c>
      <c r="AO864" s="136" t="s">
        <v>941</v>
      </c>
      <c r="AP864" s="136" t="s">
        <v>941</v>
      </c>
      <c r="AQ864" s="136" t="s">
        <v>941</v>
      </c>
      <c r="AR864" s="136" t="s">
        <v>941</v>
      </c>
      <c r="AS864" s="136" t="s">
        <v>941</v>
      </c>
      <c r="AT864" s="136" t="s">
        <v>941</v>
      </c>
      <c r="AU864" s="136" t="s">
        <v>941</v>
      </c>
      <c r="AV864" s="136" t="s">
        <v>941</v>
      </c>
      <c r="AW864" s="136" t="s">
        <v>941</v>
      </c>
      <c r="AX864" s="136" t="s">
        <v>941</v>
      </c>
      <c r="AY864" s="136" t="s">
        <v>941</v>
      </c>
      <c r="AZ864" s="136" t="s">
        <v>941</v>
      </c>
      <c r="BA864" s="136" t="s">
        <v>941</v>
      </c>
      <c r="BB864" s="136" t="s">
        <v>941</v>
      </c>
      <c r="BC864" s="136" t="s">
        <v>941</v>
      </c>
      <c r="BD864" s="136" t="s">
        <v>941</v>
      </c>
      <c r="BE864" s="136" t="s">
        <v>941</v>
      </c>
      <c r="BF864" s="136" t="s">
        <v>941</v>
      </c>
      <c r="BG864" s="136" t="s">
        <v>941</v>
      </c>
      <c r="BH864" s="136" t="s">
        <v>941</v>
      </c>
      <c r="BI864" s="136" t="s">
        <v>941</v>
      </c>
      <c r="BJ864" s="136" t="s">
        <v>941</v>
      </c>
      <c r="BK864" s="136" t="s">
        <v>941</v>
      </c>
      <c r="BL864" s="136" t="s">
        <v>941</v>
      </c>
      <c r="BM864" s="136" t="s">
        <v>941</v>
      </c>
      <c r="BN864" s="136" t="s">
        <v>941</v>
      </c>
      <c r="BO864" s="136" t="s">
        <v>941</v>
      </c>
      <c r="BP864" s="136" t="s">
        <v>941</v>
      </c>
      <c r="BQ864" s="136" t="s">
        <v>941</v>
      </c>
      <c r="BR864" s="136" t="s">
        <v>941</v>
      </c>
      <c r="BS864" s="136" t="s">
        <v>941</v>
      </c>
      <c r="BT864" s="136" t="s">
        <v>941</v>
      </c>
      <c r="BU864" s="136" t="s">
        <v>941</v>
      </c>
      <c r="BV864" s="136" t="s">
        <v>941</v>
      </c>
      <c r="BW864" s="136" t="s">
        <v>941</v>
      </c>
      <c r="BX864" s="136" t="s">
        <v>941</v>
      </c>
      <c r="BY864" s="136" t="s">
        <v>941</v>
      </c>
      <c r="BZ864" s="136" t="s">
        <v>941</v>
      </c>
      <c r="CA864" s="136" t="s">
        <v>941</v>
      </c>
      <c r="CB864" s="136" t="s">
        <v>948</v>
      </c>
      <c r="CC864" s="136" t="s">
        <v>956</v>
      </c>
      <c r="CD864" s="136" t="s">
        <v>4252</v>
      </c>
      <c r="CE864" s="136" t="s">
        <v>948</v>
      </c>
      <c r="CF864" s="136" t="s">
        <v>941</v>
      </c>
      <c r="CG864" s="136" t="s">
        <v>4252</v>
      </c>
      <c r="CH864" s="136" t="s">
        <v>948</v>
      </c>
      <c r="CI864" s="136" t="s">
        <v>941</v>
      </c>
      <c r="CJ864" s="136" t="s">
        <v>941</v>
      </c>
      <c r="CK864" s="136" t="s">
        <v>941</v>
      </c>
      <c r="CL864" s="136" t="s">
        <v>941</v>
      </c>
      <c r="CM864" s="136" t="s">
        <v>941</v>
      </c>
      <c r="CN864" s="136" t="s">
        <v>948</v>
      </c>
      <c r="CO864" s="136" t="s">
        <v>540</v>
      </c>
      <c r="CP864" s="136" t="s">
        <v>948</v>
      </c>
      <c r="CQ864" s="136" t="s">
        <v>941</v>
      </c>
      <c r="CR864" s="136" t="s">
        <v>941</v>
      </c>
      <c r="CS864" s="136" t="s">
        <v>941</v>
      </c>
      <c r="CT864" s="136" t="s">
        <v>941</v>
      </c>
      <c r="CU864" s="136" t="s">
        <v>941</v>
      </c>
      <c r="CV864" s="136" t="s">
        <v>941</v>
      </c>
      <c r="CW864" s="136" t="s">
        <v>941</v>
      </c>
      <c r="CX864" s="136" t="s">
        <v>941</v>
      </c>
      <c r="CY864" s="136" t="s">
        <v>941</v>
      </c>
      <c r="CZ864" s="136" t="s">
        <v>941</v>
      </c>
      <c r="DA864" s="136" t="s">
        <v>941</v>
      </c>
      <c r="DB864" s="136" t="s">
        <v>941</v>
      </c>
      <c r="DC864" s="136" t="s">
        <v>941</v>
      </c>
      <c r="DD864" s="136" t="s">
        <v>941</v>
      </c>
      <c r="DE864" s="136" t="s">
        <v>941</v>
      </c>
      <c r="DF864" s="136" t="s">
        <v>941</v>
      </c>
      <c r="DG864" s="136" t="s">
        <v>941</v>
      </c>
      <c r="DH864" s="136" t="s">
        <v>941</v>
      </c>
      <c r="DI864" s="136" t="s">
        <v>941</v>
      </c>
      <c r="DJ864" s="136" t="s">
        <v>1692</v>
      </c>
      <c r="DK864" s="137">
        <v>43147.467268518521</v>
      </c>
      <c r="DL864" s="136" t="s">
        <v>1692</v>
      </c>
      <c r="DM864" s="137">
        <v>43147.467268518521</v>
      </c>
      <c r="DN864" s="133">
        <v>42412.582106481481</v>
      </c>
      <c r="DO864" s="132" t="s">
        <v>1111</v>
      </c>
      <c r="DP864" s="133">
        <v>42412.582106481481</v>
      </c>
    </row>
    <row r="865" spans="1:120" ht="58" x14ac:dyDescent="0.35">
      <c r="A865" s="135">
        <v>869</v>
      </c>
      <c r="B865" s="136" t="s">
        <v>13815</v>
      </c>
      <c r="C865" s="135">
        <v>312</v>
      </c>
      <c r="D865" s="135" t="b">
        <v>1</v>
      </c>
      <c r="E865" s="136" t="s">
        <v>941</v>
      </c>
      <c r="F865" s="136" t="s">
        <v>3053</v>
      </c>
      <c r="G865" s="136" t="s">
        <v>943</v>
      </c>
      <c r="H865" s="136" t="s">
        <v>3054</v>
      </c>
      <c r="I865" s="136" t="s">
        <v>15225</v>
      </c>
      <c r="J865" s="136" t="s">
        <v>3678</v>
      </c>
      <c r="K865" s="136" t="s">
        <v>941</v>
      </c>
      <c r="L865" s="136" t="s">
        <v>3679</v>
      </c>
      <c r="M865" s="136" t="s">
        <v>4191</v>
      </c>
      <c r="N865" s="136" t="s">
        <v>3680</v>
      </c>
      <c r="O865" s="136" t="s">
        <v>19563</v>
      </c>
      <c r="P865" s="136" t="s">
        <v>19564</v>
      </c>
      <c r="Q865" s="136" t="s">
        <v>948</v>
      </c>
      <c r="R865" s="136" t="s">
        <v>948</v>
      </c>
      <c r="S865" s="136" t="s">
        <v>19565</v>
      </c>
      <c r="T865" s="136" t="s">
        <v>19566</v>
      </c>
      <c r="U865" s="136" t="s">
        <v>19567</v>
      </c>
      <c r="V865" s="136" t="s">
        <v>19568</v>
      </c>
      <c r="W865" s="136" t="s">
        <v>19569</v>
      </c>
      <c r="X865" s="136" t="s">
        <v>19570</v>
      </c>
      <c r="Y865" s="136" t="s">
        <v>19571</v>
      </c>
      <c r="Z865" s="136" t="s">
        <v>19572</v>
      </c>
      <c r="AA865" s="136" t="s">
        <v>948</v>
      </c>
      <c r="AB865" s="136" t="s">
        <v>19573</v>
      </c>
      <c r="AC865" s="136" t="s">
        <v>19574</v>
      </c>
      <c r="AD865" s="136" t="s">
        <v>19575</v>
      </c>
      <c r="AE865" s="136" t="s">
        <v>19576</v>
      </c>
      <c r="AF865" s="136" t="s">
        <v>19577</v>
      </c>
      <c r="AG865" s="136" t="s">
        <v>1156</v>
      </c>
      <c r="AH865" s="136" t="s">
        <v>19578</v>
      </c>
      <c r="AI865" s="136" t="s">
        <v>1810</v>
      </c>
      <c r="AJ865" s="136" t="s">
        <v>1407</v>
      </c>
      <c r="AK865" s="136" t="s">
        <v>979</v>
      </c>
      <c r="AL865" s="136" t="s">
        <v>941</v>
      </c>
      <c r="AM865" s="136" t="s">
        <v>19579</v>
      </c>
      <c r="AN865" s="136" t="s">
        <v>941</v>
      </c>
      <c r="AO865" s="136" t="s">
        <v>941</v>
      </c>
      <c r="AP865" s="136" t="s">
        <v>941</v>
      </c>
      <c r="AQ865" s="136" t="s">
        <v>941</v>
      </c>
      <c r="AR865" s="136" t="s">
        <v>941</v>
      </c>
      <c r="AS865" s="136" t="s">
        <v>941</v>
      </c>
      <c r="AT865" s="136" t="s">
        <v>941</v>
      </c>
      <c r="AU865" s="136" t="s">
        <v>941</v>
      </c>
      <c r="AV865" s="136" t="s">
        <v>941</v>
      </c>
      <c r="AW865" s="136" t="s">
        <v>941</v>
      </c>
      <c r="AX865" s="136" t="s">
        <v>941</v>
      </c>
      <c r="AY865" s="136" t="s">
        <v>941</v>
      </c>
      <c r="AZ865" s="136" t="s">
        <v>941</v>
      </c>
      <c r="BA865" s="136" t="s">
        <v>941</v>
      </c>
      <c r="BB865" s="136" t="s">
        <v>941</v>
      </c>
      <c r="BC865" s="136" t="s">
        <v>941</v>
      </c>
      <c r="BD865" s="136" t="s">
        <v>941</v>
      </c>
      <c r="BE865" s="136" t="s">
        <v>941</v>
      </c>
      <c r="BF865" s="136" t="s">
        <v>941</v>
      </c>
      <c r="BG865" s="136" t="s">
        <v>941</v>
      </c>
      <c r="BH865" s="136" t="s">
        <v>941</v>
      </c>
      <c r="BI865" s="136" t="s">
        <v>941</v>
      </c>
      <c r="BJ865" s="136" t="s">
        <v>941</v>
      </c>
      <c r="BK865" s="136" t="s">
        <v>12433</v>
      </c>
      <c r="BL865" s="136" t="s">
        <v>941</v>
      </c>
      <c r="BM865" s="136" t="s">
        <v>941</v>
      </c>
      <c r="BN865" s="136" t="s">
        <v>941</v>
      </c>
      <c r="BO865" s="136" t="s">
        <v>941</v>
      </c>
      <c r="BP865" s="136" t="s">
        <v>941</v>
      </c>
      <c r="BQ865" s="136" t="s">
        <v>941</v>
      </c>
      <c r="BR865" s="136" t="s">
        <v>941</v>
      </c>
      <c r="BS865" s="136" t="s">
        <v>941</v>
      </c>
      <c r="BT865" s="136" t="s">
        <v>941</v>
      </c>
      <c r="BU865" s="136" t="s">
        <v>941</v>
      </c>
      <c r="BV865" s="136" t="s">
        <v>941</v>
      </c>
      <c r="BW865" s="136" t="s">
        <v>941</v>
      </c>
      <c r="BX865" s="136" t="s">
        <v>941</v>
      </c>
      <c r="BY865" s="136" t="s">
        <v>941</v>
      </c>
      <c r="BZ865" s="136" t="s">
        <v>941</v>
      </c>
      <c r="CA865" s="136" t="s">
        <v>941</v>
      </c>
      <c r="CB865" s="136" t="s">
        <v>12433</v>
      </c>
      <c r="CC865" s="136" t="s">
        <v>948</v>
      </c>
      <c r="CD865" s="136" t="s">
        <v>941</v>
      </c>
      <c r="CE865" s="136" t="s">
        <v>948</v>
      </c>
      <c r="CF865" s="136" t="s">
        <v>941</v>
      </c>
      <c r="CG865" s="136" t="s">
        <v>948</v>
      </c>
      <c r="CH865" s="136" t="s">
        <v>948</v>
      </c>
      <c r="CI865" s="136" t="s">
        <v>941</v>
      </c>
      <c r="CJ865" s="136" t="s">
        <v>941</v>
      </c>
      <c r="CK865" s="136" t="s">
        <v>941</v>
      </c>
      <c r="CL865" s="136" t="s">
        <v>941</v>
      </c>
      <c r="CM865" s="136" t="s">
        <v>941</v>
      </c>
      <c r="CN865" s="136" t="s">
        <v>948</v>
      </c>
      <c r="CO865" s="136" t="s">
        <v>540</v>
      </c>
      <c r="CP865" s="136" t="s">
        <v>948</v>
      </c>
      <c r="CQ865" s="136" t="s">
        <v>941</v>
      </c>
      <c r="CR865" s="136" t="s">
        <v>941</v>
      </c>
      <c r="CS865" s="136" t="s">
        <v>941</v>
      </c>
      <c r="CT865" s="136" t="s">
        <v>941</v>
      </c>
      <c r="CU865" s="136" t="s">
        <v>941</v>
      </c>
      <c r="CV865" s="136" t="s">
        <v>941</v>
      </c>
      <c r="CW865" s="136" t="s">
        <v>941</v>
      </c>
      <c r="CX865" s="136" t="s">
        <v>941</v>
      </c>
      <c r="CY865" s="136" t="s">
        <v>941</v>
      </c>
      <c r="CZ865" s="136" t="s">
        <v>941</v>
      </c>
      <c r="DA865" s="136" t="s">
        <v>941</v>
      </c>
      <c r="DB865" s="136" t="s">
        <v>941</v>
      </c>
      <c r="DC865" s="136" t="s">
        <v>941</v>
      </c>
      <c r="DD865" s="136" t="s">
        <v>941</v>
      </c>
      <c r="DE865" s="136" t="s">
        <v>941</v>
      </c>
      <c r="DF865" s="136" t="s">
        <v>941</v>
      </c>
      <c r="DG865" s="136" t="s">
        <v>941</v>
      </c>
      <c r="DH865" s="136" t="s">
        <v>941</v>
      </c>
      <c r="DI865" s="136" t="s">
        <v>941</v>
      </c>
      <c r="DJ865" s="136" t="s">
        <v>1692</v>
      </c>
      <c r="DK865" s="137">
        <v>43147.577696759261</v>
      </c>
      <c r="DL865" s="136" t="s">
        <v>1692</v>
      </c>
      <c r="DM865" s="137">
        <v>43147.577696759261</v>
      </c>
      <c r="DN865" s="133">
        <v>42412.582118055558</v>
      </c>
      <c r="DO865" s="132" t="s">
        <v>1111</v>
      </c>
      <c r="DP865" s="133">
        <v>42412.582118055558</v>
      </c>
    </row>
    <row r="866" spans="1:120" ht="43.5" x14ac:dyDescent="0.35">
      <c r="A866" s="135">
        <v>870</v>
      </c>
      <c r="B866" s="136" t="s">
        <v>13815</v>
      </c>
      <c r="C866" s="135">
        <v>485</v>
      </c>
      <c r="D866" s="135" t="b">
        <v>1</v>
      </c>
      <c r="E866" s="136" t="s">
        <v>941</v>
      </c>
      <c r="F866" s="136" t="s">
        <v>19580</v>
      </c>
      <c r="G866" s="136" t="s">
        <v>1850</v>
      </c>
      <c r="H866" s="136" t="s">
        <v>11112</v>
      </c>
      <c r="I866" s="136" t="s">
        <v>14675</v>
      </c>
      <c r="J866" s="136" t="s">
        <v>3999</v>
      </c>
      <c r="K866" s="136" t="s">
        <v>941</v>
      </c>
      <c r="L866" s="136" t="s">
        <v>11113</v>
      </c>
      <c r="M866" s="136" t="s">
        <v>941</v>
      </c>
      <c r="N866" s="136" t="s">
        <v>4000</v>
      </c>
      <c r="O866" s="136" t="s">
        <v>19581</v>
      </c>
      <c r="P866" s="136" t="s">
        <v>19582</v>
      </c>
      <c r="Q866" s="136" t="s">
        <v>19583</v>
      </c>
      <c r="R866" s="136" t="s">
        <v>19584</v>
      </c>
      <c r="S866" s="136" t="s">
        <v>19585</v>
      </c>
      <c r="T866" s="136" t="s">
        <v>19586</v>
      </c>
      <c r="U866" s="136" t="s">
        <v>19587</v>
      </c>
      <c r="V866" s="136" t="s">
        <v>19588</v>
      </c>
      <c r="W866" s="136" t="s">
        <v>19589</v>
      </c>
      <c r="X866" s="136" t="s">
        <v>19590</v>
      </c>
      <c r="Y866" s="136" t="s">
        <v>19591</v>
      </c>
      <c r="Z866" s="136" t="s">
        <v>19592</v>
      </c>
      <c r="AA866" s="136" t="s">
        <v>948</v>
      </c>
      <c r="AB866" s="136" t="s">
        <v>19593</v>
      </c>
      <c r="AC866" s="136" t="s">
        <v>19594</v>
      </c>
      <c r="AD866" s="136" t="s">
        <v>19595</v>
      </c>
      <c r="AE866" s="136" t="s">
        <v>19596</v>
      </c>
      <c r="AF866" s="136" t="s">
        <v>19597</v>
      </c>
      <c r="AG866" s="136" t="s">
        <v>19598</v>
      </c>
      <c r="AH866" s="136" t="s">
        <v>19599</v>
      </c>
      <c r="AI866" s="136" t="s">
        <v>19600</v>
      </c>
      <c r="AJ866" s="136" t="s">
        <v>19601</v>
      </c>
      <c r="AK866" s="136" t="s">
        <v>19602</v>
      </c>
      <c r="AL866" s="136" t="s">
        <v>941</v>
      </c>
      <c r="AM866" s="136" t="s">
        <v>19603</v>
      </c>
      <c r="AN866" s="136" t="s">
        <v>941</v>
      </c>
      <c r="AO866" s="136" t="s">
        <v>941</v>
      </c>
      <c r="AP866" s="136" t="s">
        <v>941</v>
      </c>
      <c r="AQ866" s="136" t="s">
        <v>941</v>
      </c>
      <c r="AR866" s="136" t="s">
        <v>941</v>
      </c>
      <c r="AS866" s="136" t="s">
        <v>941</v>
      </c>
      <c r="AT866" s="136" t="s">
        <v>941</v>
      </c>
      <c r="AU866" s="136" t="s">
        <v>941</v>
      </c>
      <c r="AV866" s="136" t="s">
        <v>941</v>
      </c>
      <c r="AW866" s="136" t="s">
        <v>941</v>
      </c>
      <c r="AX866" s="136" t="s">
        <v>941</v>
      </c>
      <c r="AY866" s="136" t="s">
        <v>941</v>
      </c>
      <c r="AZ866" s="136" t="s">
        <v>941</v>
      </c>
      <c r="BA866" s="136" t="s">
        <v>941</v>
      </c>
      <c r="BB866" s="136" t="s">
        <v>941</v>
      </c>
      <c r="BC866" s="136" t="s">
        <v>941</v>
      </c>
      <c r="BD866" s="136" t="s">
        <v>941</v>
      </c>
      <c r="BE866" s="136" t="s">
        <v>941</v>
      </c>
      <c r="BF866" s="136" t="s">
        <v>941</v>
      </c>
      <c r="BG866" s="136" t="s">
        <v>941</v>
      </c>
      <c r="BH866" s="136" t="s">
        <v>941</v>
      </c>
      <c r="BI866" s="136" t="s">
        <v>941</v>
      </c>
      <c r="BJ866" s="136" t="s">
        <v>941</v>
      </c>
      <c r="BK866" s="136" t="s">
        <v>19604</v>
      </c>
      <c r="BL866" s="136" t="s">
        <v>941</v>
      </c>
      <c r="BM866" s="136" t="s">
        <v>941</v>
      </c>
      <c r="BN866" s="136" t="s">
        <v>941</v>
      </c>
      <c r="BO866" s="136" t="s">
        <v>19605</v>
      </c>
      <c r="BP866" s="136" t="s">
        <v>941</v>
      </c>
      <c r="BQ866" s="136" t="s">
        <v>941</v>
      </c>
      <c r="BR866" s="136" t="s">
        <v>941</v>
      </c>
      <c r="BS866" s="136" t="s">
        <v>18199</v>
      </c>
      <c r="BT866" s="136" t="s">
        <v>941</v>
      </c>
      <c r="BU866" s="136" t="s">
        <v>941</v>
      </c>
      <c r="BV866" s="136" t="s">
        <v>941</v>
      </c>
      <c r="BW866" s="136" t="s">
        <v>941</v>
      </c>
      <c r="BX866" s="136" t="s">
        <v>941</v>
      </c>
      <c r="BY866" s="136" t="s">
        <v>941</v>
      </c>
      <c r="BZ866" s="136" t="s">
        <v>941</v>
      </c>
      <c r="CA866" s="136" t="s">
        <v>941</v>
      </c>
      <c r="CB866" s="136" t="s">
        <v>19606</v>
      </c>
      <c r="CC866" s="136" t="s">
        <v>956</v>
      </c>
      <c r="CD866" s="136" t="s">
        <v>19607</v>
      </c>
      <c r="CE866" s="136" t="s">
        <v>2731</v>
      </c>
      <c r="CF866" s="136" t="s">
        <v>19608</v>
      </c>
      <c r="CG866" s="136" t="s">
        <v>19609</v>
      </c>
      <c r="CH866" s="136" t="s">
        <v>948</v>
      </c>
      <c r="CI866" s="136" t="s">
        <v>941</v>
      </c>
      <c r="CJ866" s="136" t="s">
        <v>941</v>
      </c>
      <c r="CK866" s="136" t="s">
        <v>941</v>
      </c>
      <c r="CL866" s="136" t="s">
        <v>941</v>
      </c>
      <c r="CM866" s="136" t="s">
        <v>941</v>
      </c>
      <c r="CN866" s="136" t="s">
        <v>948</v>
      </c>
      <c r="CO866" s="136" t="s">
        <v>540</v>
      </c>
      <c r="CP866" s="136" t="s">
        <v>948</v>
      </c>
      <c r="CQ866" s="136" t="s">
        <v>941</v>
      </c>
      <c r="CR866" s="136" t="s">
        <v>941</v>
      </c>
      <c r="CS866" s="136" t="s">
        <v>941</v>
      </c>
      <c r="CT866" s="136" t="s">
        <v>941</v>
      </c>
      <c r="CU866" s="136" t="s">
        <v>941</v>
      </c>
      <c r="CV866" s="136" t="s">
        <v>941</v>
      </c>
      <c r="CW866" s="136" t="s">
        <v>941</v>
      </c>
      <c r="CX866" s="136" t="s">
        <v>941</v>
      </c>
      <c r="CY866" s="136" t="s">
        <v>941</v>
      </c>
      <c r="CZ866" s="136" t="s">
        <v>941</v>
      </c>
      <c r="DA866" s="136" t="s">
        <v>941</v>
      </c>
      <c r="DB866" s="136" t="s">
        <v>941</v>
      </c>
      <c r="DC866" s="136" t="s">
        <v>941</v>
      </c>
      <c r="DD866" s="136" t="s">
        <v>941</v>
      </c>
      <c r="DE866" s="136" t="s">
        <v>941</v>
      </c>
      <c r="DF866" s="136" t="s">
        <v>941</v>
      </c>
      <c r="DG866" s="136" t="s">
        <v>941</v>
      </c>
      <c r="DH866" s="136" t="s">
        <v>941</v>
      </c>
      <c r="DI866" s="136" t="s">
        <v>941</v>
      </c>
      <c r="DJ866" s="136" t="s">
        <v>1353</v>
      </c>
      <c r="DK866" s="137">
        <v>43147.626886574071</v>
      </c>
      <c r="DL866" s="136" t="s">
        <v>1692</v>
      </c>
      <c r="DM866" s="137">
        <v>43214.411006944443</v>
      </c>
      <c r="DN866" s="133">
        <v>42415.597442129627</v>
      </c>
      <c r="DO866" s="132" t="s">
        <v>1692</v>
      </c>
      <c r="DP866" s="133">
        <v>42415.599930555552</v>
      </c>
    </row>
    <row r="867" spans="1:120" ht="72.5" x14ac:dyDescent="0.35">
      <c r="A867" s="135">
        <v>871</v>
      </c>
      <c r="B867" s="136" t="s">
        <v>13815</v>
      </c>
      <c r="C867" s="135">
        <v>180</v>
      </c>
      <c r="D867" s="135" t="b">
        <v>1</v>
      </c>
      <c r="E867" s="136" t="s">
        <v>941</v>
      </c>
      <c r="F867" s="136" t="s">
        <v>11675</v>
      </c>
      <c r="G867" s="136" t="s">
        <v>19610</v>
      </c>
      <c r="H867" s="136" t="s">
        <v>19611</v>
      </c>
      <c r="I867" s="136" t="s">
        <v>14675</v>
      </c>
      <c r="J867" s="136" t="s">
        <v>19612</v>
      </c>
      <c r="K867" s="136" t="s">
        <v>941</v>
      </c>
      <c r="L867" s="136" t="s">
        <v>19611</v>
      </c>
      <c r="M867" s="136" t="s">
        <v>19613</v>
      </c>
      <c r="N867" s="136" t="s">
        <v>4082</v>
      </c>
      <c r="O867" s="136" t="s">
        <v>19614</v>
      </c>
      <c r="P867" s="136" t="s">
        <v>19615</v>
      </c>
      <c r="Q867" s="136" t="s">
        <v>948</v>
      </c>
      <c r="R867" s="136" t="s">
        <v>19616</v>
      </c>
      <c r="S867" s="136" t="s">
        <v>19617</v>
      </c>
      <c r="T867" s="136" t="s">
        <v>19618</v>
      </c>
      <c r="U867" s="136" t="s">
        <v>19619</v>
      </c>
      <c r="V867" s="136" t="s">
        <v>948</v>
      </c>
      <c r="W867" s="136" t="s">
        <v>948</v>
      </c>
      <c r="X867" s="136" t="s">
        <v>948</v>
      </c>
      <c r="Y867" s="136" t="s">
        <v>948</v>
      </c>
      <c r="Z867" s="136" t="s">
        <v>948</v>
      </c>
      <c r="AA867" s="136" t="s">
        <v>19620</v>
      </c>
      <c r="AB867" s="136" t="s">
        <v>19620</v>
      </c>
      <c r="AC867" s="136" t="s">
        <v>948</v>
      </c>
      <c r="AD867" s="136" t="s">
        <v>19620</v>
      </c>
      <c r="AE867" s="136" t="s">
        <v>19621</v>
      </c>
      <c r="AF867" s="136" t="s">
        <v>19622</v>
      </c>
      <c r="AG867" s="136" t="s">
        <v>947</v>
      </c>
      <c r="AH867" s="136" t="s">
        <v>19623</v>
      </c>
      <c r="AI867" s="136" t="s">
        <v>2176</v>
      </c>
      <c r="AJ867" s="136" t="s">
        <v>19624</v>
      </c>
      <c r="AK867" s="136" t="s">
        <v>948</v>
      </c>
      <c r="AL867" s="136" t="s">
        <v>941</v>
      </c>
      <c r="AM867" s="136" t="s">
        <v>19625</v>
      </c>
      <c r="AN867" s="136" t="s">
        <v>941</v>
      </c>
      <c r="AO867" s="136" t="s">
        <v>941</v>
      </c>
      <c r="AP867" s="136" t="s">
        <v>941</v>
      </c>
      <c r="AQ867" s="136" t="s">
        <v>941</v>
      </c>
      <c r="AR867" s="136" t="s">
        <v>941</v>
      </c>
      <c r="AS867" s="136" t="s">
        <v>941</v>
      </c>
      <c r="AT867" s="136" t="s">
        <v>941</v>
      </c>
      <c r="AU867" s="136" t="s">
        <v>941</v>
      </c>
      <c r="AV867" s="136" t="s">
        <v>941</v>
      </c>
      <c r="AW867" s="136" t="s">
        <v>941</v>
      </c>
      <c r="AX867" s="136" t="s">
        <v>941</v>
      </c>
      <c r="AY867" s="136" t="s">
        <v>941</v>
      </c>
      <c r="AZ867" s="136" t="s">
        <v>941</v>
      </c>
      <c r="BA867" s="136" t="s">
        <v>941</v>
      </c>
      <c r="BB867" s="136" t="s">
        <v>941</v>
      </c>
      <c r="BC867" s="136" t="s">
        <v>941</v>
      </c>
      <c r="BD867" s="136" t="s">
        <v>941</v>
      </c>
      <c r="BE867" s="136" t="s">
        <v>941</v>
      </c>
      <c r="BF867" s="136" t="s">
        <v>941</v>
      </c>
      <c r="BG867" s="136" t="s">
        <v>941</v>
      </c>
      <c r="BH867" s="136" t="s">
        <v>941</v>
      </c>
      <c r="BI867" s="136" t="s">
        <v>941</v>
      </c>
      <c r="BJ867" s="136" t="s">
        <v>941</v>
      </c>
      <c r="BK867" s="136" t="s">
        <v>941</v>
      </c>
      <c r="BL867" s="136" t="s">
        <v>941</v>
      </c>
      <c r="BM867" s="136" t="s">
        <v>941</v>
      </c>
      <c r="BN867" s="136" t="s">
        <v>941</v>
      </c>
      <c r="BO867" s="136" t="s">
        <v>941</v>
      </c>
      <c r="BP867" s="136" t="s">
        <v>941</v>
      </c>
      <c r="BQ867" s="136" t="s">
        <v>941</v>
      </c>
      <c r="BR867" s="136" t="s">
        <v>19626</v>
      </c>
      <c r="BS867" s="136" t="s">
        <v>19627</v>
      </c>
      <c r="BT867" s="136" t="s">
        <v>941</v>
      </c>
      <c r="BU867" s="136" t="s">
        <v>941</v>
      </c>
      <c r="BV867" s="136" t="s">
        <v>941</v>
      </c>
      <c r="BW867" s="136" t="s">
        <v>941</v>
      </c>
      <c r="BX867" s="136" t="s">
        <v>941</v>
      </c>
      <c r="BY867" s="136" t="s">
        <v>941</v>
      </c>
      <c r="BZ867" s="136" t="s">
        <v>941</v>
      </c>
      <c r="CA867" s="136" t="s">
        <v>941</v>
      </c>
      <c r="CB867" s="136" t="s">
        <v>19627</v>
      </c>
      <c r="CC867" s="136" t="s">
        <v>948</v>
      </c>
      <c r="CD867" s="136" t="s">
        <v>941</v>
      </c>
      <c r="CE867" s="136" t="s">
        <v>948</v>
      </c>
      <c r="CF867" s="136" t="s">
        <v>941</v>
      </c>
      <c r="CG867" s="136" t="s">
        <v>948</v>
      </c>
      <c r="CH867" s="136" t="s">
        <v>948</v>
      </c>
      <c r="CI867" s="136" t="s">
        <v>941</v>
      </c>
      <c r="CJ867" s="136" t="s">
        <v>941</v>
      </c>
      <c r="CK867" s="136" t="s">
        <v>941</v>
      </c>
      <c r="CL867" s="136" t="s">
        <v>941</v>
      </c>
      <c r="CM867" s="136" t="s">
        <v>941</v>
      </c>
      <c r="CN867" s="136" t="s">
        <v>948</v>
      </c>
      <c r="CO867" s="136" t="s">
        <v>540</v>
      </c>
      <c r="CP867" s="136" t="s">
        <v>948</v>
      </c>
      <c r="CQ867" s="136" t="s">
        <v>941</v>
      </c>
      <c r="CR867" s="136" t="s">
        <v>941</v>
      </c>
      <c r="CS867" s="136" t="s">
        <v>941</v>
      </c>
      <c r="CT867" s="136" t="s">
        <v>941</v>
      </c>
      <c r="CU867" s="136" t="s">
        <v>941</v>
      </c>
      <c r="CV867" s="136" t="s">
        <v>941</v>
      </c>
      <c r="CW867" s="136" t="s">
        <v>941</v>
      </c>
      <c r="CX867" s="136" t="s">
        <v>941</v>
      </c>
      <c r="CY867" s="136" t="s">
        <v>941</v>
      </c>
      <c r="CZ867" s="136" t="s">
        <v>941</v>
      </c>
      <c r="DA867" s="136" t="s">
        <v>941</v>
      </c>
      <c r="DB867" s="136" t="s">
        <v>941</v>
      </c>
      <c r="DC867" s="136" t="s">
        <v>941</v>
      </c>
      <c r="DD867" s="136" t="s">
        <v>941</v>
      </c>
      <c r="DE867" s="136" t="s">
        <v>941</v>
      </c>
      <c r="DF867" s="136" t="s">
        <v>941</v>
      </c>
      <c r="DG867" s="136" t="s">
        <v>941</v>
      </c>
      <c r="DH867" s="136" t="s">
        <v>941</v>
      </c>
      <c r="DI867" s="136" t="s">
        <v>941</v>
      </c>
      <c r="DJ867" s="136" t="s">
        <v>1353</v>
      </c>
      <c r="DK867" s="137">
        <v>43147.63795138889</v>
      </c>
      <c r="DL867" s="136" t="s">
        <v>1353</v>
      </c>
      <c r="DM867" s="137">
        <v>43147.638078703705</v>
      </c>
      <c r="DN867" s="133">
        <v>42415.59746527778</v>
      </c>
      <c r="DO867" s="132" t="s">
        <v>1692</v>
      </c>
      <c r="DP867" s="133">
        <v>42415.599953703706</v>
      </c>
    </row>
    <row r="868" spans="1:120" ht="58" x14ac:dyDescent="0.35">
      <c r="A868" s="135">
        <v>872</v>
      </c>
      <c r="B868" s="136" t="s">
        <v>13815</v>
      </c>
      <c r="C868" s="135">
        <v>102</v>
      </c>
      <c r="D868" s="135" t="b">
        <v>1</v>
      </c>
      <c r="E868" s="136" t="s">
        <v>941</v>
      </c>
      <c r="F868" s="136" t="s">
        <v>7581</v>
      </c>
      <c r="G868" s="136" t="s">
        <v>989</v>
      </c>
      <c r="H868" s="136" t="s">
        <v>7580</v>
      </c>
      <c r="I868" s="136" t="s">
        <v>15225</v>
      </c>
      <c r="J868" s="136" t="s">
        <v>7581</v>
      </c>
      <c r="K868" s="136" t="s">
        <v>941</v>
      </c>
      <c r="L868" s="136" t="s">
        <v>7580</v>
      </c>
      <c r="M868" s="136" t="s">
        <v>1817</v>
      </c>
      <c r="N868" s="136" t="s">
        <v>7582</v>
      </c>
      <c r="O868" s="136" t="s">
        <v>19628</v>
      </c>
      <c r="P868" s="136" t="s">
        <v>19629</v>
      </c>
      <c r="Q868" s="136" t="s">
        <v>19630</v>
      </c>
      <c r="R868" s="136" t="s">
        <v>948</v>
      </c>
      <c r="S868" s="136" t="s">
        <v>19631</v>
      </c>
      <c r="T868" s="136" t="s">
        <v>19632</v>
      </c>
      <c r="U868" s="136" t="s">
        <v>19633</v>
      </c>
      <c r="V868" s="136" t="s">
        <v>19634</v>
      </c>
      <c r="W868" s="136" t="s">
        <v>19635</v>
      </c>
      <c r="X868" s="136" t="s">
        <v>19636</v>
      </c>
      <c r="Y868" s="136" t="s">
        <v>19637</v>
      </c>
      <c r="Z868" s="136" t="s">
        <v>19638</v>
      </c>
      <c r="AA868" s="136" t="s">
        <v>19639</v>
      </c>
      <c r="AB868" s="136" t="s">
        <v>19640</v>
      </c>
      <c r="AC868" s="136" t="s">
        <v>19641</v>
      </c>
      <c r="AD868" s="136" t="s">
        <v>19642</v>
      </c>
      <c r="AE868" s="136" t="s">
        <v>19643</v>
      </c>
      <c r="AF868" s="136" t="s">
        <v>19644</v>
      </c>
      <c r="AG868" s="136" t="s">
        <v>19645</v>
      </c>
      <c r="AH868" s="136" t="s">
        <v>19646</v>
      </c>
      <c r="AI868" s="136" t="s">
        <v>2985</v>
      </c>
      <c r="AJ868" s="136" t="s">
        <v>3509</v>
      </c>
      <c r="AK868" s="136" t="s">
        <v>948</v>
      </c>
      <c r="AL868" s="136" t="s">
        <v>941</v>
      </c>
      <c r="AM868" s="136" t="s">
        <v>19647</v>
      </c>
      <c r="AN868" s="136" t="s">
        <v>941</v>
      </c>
      <c r="AO868" s="136" t="s">
        <v>941</v>
      </c>
      <c r="AP868" s="136" t="s">
        <v>941</v>
      </c>
      <c r="AQ868" s="136" t="s">
        <v>941</v>
      </c>
      <c r="AR868" s="136" t="s">
        <v>941</v>
      </c>
      <c r="AS868" s="136" t="s">
        <v>941</v>
      </c>
      <c r="AT868" s="136" t="s">
        <v>941</v>
      </c>
      <c r="AU868" s="136" t="s">
        <v>941</v>
      </c>
      <c r="AV868" s="136" t="s">
        <v>941</v>
      </c>
      <c r="AW868" s="136" t="s">
        <v>941</v>
      </c>
      <c r="AX868" s="136" t="s">
        <v>941</v>
      </c>
      <c r="AY868" s="136" t="s">
        <v>941</v>
      </c>
      <c r="AZ868" s="136" t="s">
        <v>941</v>
      </c>
      <c r="BA868" s="136" t="s">
        <v>941</v>
      </c>
      <c r="BB868" s="136" t="s">
        <v>941</v>
      </c>
      <c r="BC868" s="136" t="s">
        <v>941</v>
      </c>
      <c r="BD868" s="136" t="s">
        <v>941</v>
      </c>
      <c r="BE868" s="136" t="s">
        <v>941</v>
      </c>
      <c r="BF868" s="136" t="s">
        <v>941</v>
      </c>
      <c r="BG868" s="136" t="s">
        <v>941</v>
      </c>
      <c r="BH868" s="136" t="s">
        <v>941</v>
      </c>
      <c r="BI868" s="136" t="s">
        <v>941</v>
      </c>
      <c r="BJ868" s="136" t="s">
        <v>941</v>
      </c>
      <c r="BK868" s="136" t="s">
        <v>1109</v>
      </c>
      <c r="BL868" s="136" t="s">
        <v>941</v>
      </c>
      <c r="BM868" s="136" t="s">
        <v>941</v>
      </c>
      <c r="BN868" s="136" t="s">
        <v>941</v>
      </c>
      <c r="BO868" s="136" t="s">
        <v>941</v>
      </c>
      <c r="BP868" s="136" t="s">
        <v>941</v>
      </c>
      <c r="BQ868" s="136" t="s">
        <v>941</v>
      </c>
      <c r="BR868" s="136" t="s">
        <v>941</v>
      </c>
      <c r="BS868" s="136" t="s">
        <v>941</v>
      </c>
      <c r="BT868" s="136" t="s">
        <v>941</v>
      </c>
      <c r="BU868" s="136" t="s">
        <v>941</v>
      </c>
      <c r="BV868" s="136" t="s">
        <v>941</v>
      </c>
      <c r="BW868" s="136" t="s">
        <v>941</v>
      </c>
      <c r="BX868" s="136" t="s">
        <v>941</v>
      </c>
      <c r="BY868" s="136" t="s">
        <v>941</v>
      </c>
      <c r="BZ868" s="136" t="s">
        <v>941</v>
      </c>
      <c r="CA868" s="136" t="s">
        <v>941</v>
      </c>
      <c r="CB868" s="136" t="s">
        <v>1109</v>
      </c>
      <c r="CC868" s="136" t="s">
        <v>948</v>
      </c>
      <c r="CD868" s="136" t="s">
        <v>941</v>
      </c>
      <c r="CE868" s="136" t="s">
        <v>948</v>
      </c>
      <c r="CF868" s="136" t="s">
        <v>941</v>
      </c>
      <c r="CG868" s="136" t="s">
        <v>948</v>
      </c>
      <c r="CH868" s="136" t="s">
        <v>948</v>
      </c>
      <c r="CI868" s="136" t="s">
        <v>941</v>
      </c>
      <c r="CJ868" s="136" t="s">
        <v>941</v>
      </c>
      <c r="CK868" s="136" t="s">
        <v>941</v>
      </c>
      <c r="CL868" s="136" t="s">
        <v>941</v>
      </c>
      <c r="CM868" s="136" t="s">
        <v>941</v>
      </c>
      <c r="CN868" s="136" t="s">
        <v>948</v>
      </c>
      <c r="CO868" s="136" t="s">
        <v>540</v>
      </c>
      <c r="CP868" s="136" t="s">
        <v>948</v>
      </c>
      <c r="CQ868" s="136" t="s">
        <v>941</v>
      </c>
      <c r="CR868" s="136" t="s">
        <v>941</v>
      </c>
      <c r="CS868" s="136" t="s">
        <v>941</v>
      </c>
      <c r="CT868" s="136" t="s">
        <v>941</v>
      </c>
      <c r="CU868" s="136" t="s">
        <v>941</v>
      </c>
      <c r="CV868" s="136" t="s">
        <v>941</v>
      </c>
      <c r="CW868" s="136" t="s">
        <v>941</v>
      </c>
      <c r="CX868" s="136" t="s">
        <v>941</v>
      </c>
      <c r="CY868" s="136" t="s">
        <v>941</v>
      </c>
      <c r="CZ868" s="136" t="s">
        <v>941</v>
      </c>
      <c r="DA868" s="136" t="s">
        <v>941</v>
      </c>
      <c r="DB868" s="136" t="s">
        <v>941</v>
      </c>
      <c r="DC868" s="136" t="s">
        <v>941</v>
      </c>
      <c r="DD868" s="136" t="s">
        <v>941</v>
      </c>
      <c r="DE868" s="136" t="s">
        <v>941</v>
      </c>
      <c r="DF868" s="136" t="s">
        <v>941</v>
      </c>
      <c r="DG868" s="136" t="s">
        <v>941</v>
      </c>
      <c r="DH868" s="136" t="s">
        <v>941</v>
      </c>
      <c r="DI868" s="136" t="s">
        <v>941</v>
      </c>
      <c r="DJ868" s="136" t="s">
        <v>1353</v>
      </c>
      <c r="DK868" s="137">
        <v>43147.649039351854</v>
      </c>
      <c r="DL868" s="136" t="s">
        <v>1353</v>
      </c>
      <c r="DM868" s="137">
        <v>43147.649039351854</v>
      </c>
      <c r="DN868" s="133">
        <v>42415.597488425927</v>
      </c>
      <c r="DO868" s="132" t="s">
        <v>1692</v>
      </c>
      <c r="DP868" s="133">
        <v>42415.599976851852</v>
      </c>
    </row>
    <row r="869" spans="1:120" ht="43.5" x14ac:dyDescent="0.35">
      <c r="A869" s="135">
        <v>873</v>
      </c>
      <c r="B869" s="136" t="s">
        <v>13815</v>
      </c>
      <c r="C869" s="135">
        <v>599</v>
      </c>
      <c r="D869" s="135" t="b">
        <v>1</v>
      </c>
      <c r="E869" s="136" t="s">
        <v>941</v>
      </c>
      <c r="F869" s="136" t="s">
        <v>19648</v>
      </c>
      <c r="G869" s="136" t="s">
        <v>1158</v>
      </c>
      <c r="H869" s="136" t="s">
        <v>19649</v>
      </c>
      <c r="I869" s="136" t="s">
        <v>15225</v>
      </c>
      <c r="J869" s="136" t="s">
        <v>19648</v>
      </c>
      <c r="K869" s="136" t="s">
        <v>941</v>
      </c>
      <c r="L869" s="136" t="s">
        <v>19649</v>
      </c>
      <c r="M869" s="136" t="s">
        <v>19650</v>
      </c>
      <c r="N869" s="136" t="s">
        <v>1568</v>
      </c>
      <c r="O869" s="136" t="s">
        <v>19651</v>
      </c>
      <c r="P869" s="136" t="s">
        <v>19652</v>
      </c>
      <c r="Q869" s="136" t="s">
        <v>948</v>
      </c>
      <c r="R869" s="136" t="s">
        <v>948</v>
      </c>
      <c r="S869" s="136" t="s">
        <v>19653</v>
      </c>
      <c r="T869" s="136" t="s">
        <v>19654</v>
      </c>
      <c r="U869" s="136" t="s">
        <v>19655</v>
      </c>
      <c r="V869" s="136" t="s">
        <v>19656</v>
      </c>
      <c r="W869" s="136" t="s">
        <v>19657</v>
      </c>
      <c r="X869" s="136" t="s">
        <v>19658</v>
      </c>
      <c r="Y869" s="136" t="s">
        <v>19659</v>
      </c>
      <c r="Z869" s="136" t="s">
        <v>19660</v>
      </c>
      <c r="AA869" s="136" t="s">
        <v>19661</v>
      </c>
      <c r="AB869" s="136" t="s">
        <v>19662</v>
      </c>
      <c r="AC869" s="136" t="s">
        <v>948</v>
      </c>
      <c r="AD869" s="136" t="s">
        <v>19662</v>
      </c>
      <c r="AE869" s="136" t="s">
        <v>19663</v>
      </c>
      <c r="AF869" s="136" t="s">
        <v>19664</v>
      </c>
      <c r="AG869" s="136" t="s">
        <v>1569</v>
      </c>
      <c r="AH869" s="136" t="s">
        <v>19665</v>
      </c>
      <c r="AI869" s="136" t="s">
        <v>1394</v>
      </c>
      <c r="AJ869" s="136" t="s">
        <v>3025</v>
      </c>
      <c r="AK869" s="136" t="s">
        <v>948</v>
      </c>
      <c r="AL869" s="136" t="s">
        <v>604</v>
      </c>
      <c r="AM869" s="136" t="s">
        <v>19666</v>
      </c>
      <c r="AN869" s="136" t="s">
        <v>941</v>
      </c>
      <c r="AO869" s="136" t="s">
        <v>941</v>
      </c>
      <c r="AP869" s="136" t="s">
        <v>941</v>
      </c>
      <c r="AQ869" s="136" t="s">
        <v>941</v>
      </c>
      <c r="AR869" s="136" t="s">
        <v>941</v>
      </c>
      <c r="AS869" s="136" t="s">
        <v>941</v>
      </c>
      <c r="AT869" s="136" t="s">
        <v>941</v>
      </c>
      <c r="AU869" s="136" t="s">
        <v>941</v>
      </c>
      <c r="AV869" s="136" t="s">
        <v>941</v>
      </c>
      <c r="AW869" s="136" t="s">
        <v>941</v>
      </c>
      <c r="AX869" s="136" t="s">
        <v>941</v>
      </c>
      <c r="AY869" s="136" t="s">
        <v>941</v>
      </c>
      <c r="AZ869" s="136" t="s">
        <v>941</v>
      </c>
      <c r="BA869" s="136" t="s">
        <v>941</v>
      </c>
      <c r="BB869" s="136" t="s">
        <v>941</v>
      </c>
      <c r="BC869" s="136" t="s">
        <v>941</v>
      </c>
      <c r="BD869" s="136" t="s">
        <v>941</v>
      </c>
      <c r="BE869" s="136" t="s">
        <v>941</v>
      </c>
      <c r="BF869" s="136" t="s">
        <v>941</v>
      </c>
      <c r="BG869" s="136" t="s">
        <v>941</v>
      </c>
      <c r="BH869" s="136" t="s">
        <v>941</v>
      </c>
      <c r="BI869" s="136" t="s">
        <v>941</v>
      </c>
      <c r="BJ869" s="136" t="s">
        <v>941</v>
      </c>
      <c r="BK869" s="136" t="s">
        <v>941</v>
      </c>
      <c r="BL869" s="136" t="s">
        <v>941</v>
      </c>
      <c r="BM869" s="136" t="s">
        <v>941</v>
      </c>
      <c r="BN869" s="136" t="s">
        <v>941</v>
      </c>
      <c r="BO869" s="136" t="s">
        <v>941</v>
      </c>
      <c r="BP869" s="136" t="s">
        <v>941</v>
      </c>
      <c r="BQ869" s="136" t="s">
        <v>941</v>
      </c>
      <c r="BR869" s="136" t="s">
        <v>941</v>
      </c>
      <c r="BS869" s="136" t="s">
        <v>941</v>
      </c>
      <c r="BT869" s="136" t="s">
        <v>941</v>
      </c>
      <c r="BU869" s="136" t="s">
        <v>941</v>
      </c>
      <c r="BV869" s="136" t="s">
        <v>941</v>
      </c>
      <c r="BW869" s="136" t="s">
        <v>941</v>
      </c>
      <c r="BX869" s="136" t="s">
        <v>941</v>
      </c>
      <c r="BY869" s="136" t="s">
        <v>941</v>
      </c>
      <c r="BZ869" s="136" t="s">
        <v>941</v>
      </c>
      <c r="CA869" s="136" t="s">
        <v>941</v>
      </c>
      <c r="CB869" s="136" t="s">
        <v>948</v>
      </c>
      <c r="CC869" s="136" t="s">
        <v>956</v>
      </c>
      <c r="CD869" s="136" t="s">
        <v>19667</v>
      </c>
      <c r="CE869" s="136" t="s">
        <v>948</v>
      </c>
      <c r="CF869" s="136" t="s">
        <v>941</v>
      </c>
      <c r="CG869" s="136" t="s">
        <v>19667</v>
      </c>
      <c r="CH869" s="136" t="s">
        <v>948</v>
      </c>
      <c r="CI869" s="136" t="s">
        <v>941</v>
      </c>
      <c r="CJ869" s="136" t="s">
        <v>941</v>
      </c>
      <c r="CK869" s="136" t="s">
        <v>941</v>
      </c>
      <c r="CL869" s="136" t="s">
        <v>941</v>
      </c>
      <c r="CM869" s="136" t="s">
        <v>941</v>
      </c>
      <c r="CN869" s="136" t="s">
        <v>948</v>
      </c>
      <c r="CO869" s="136" t="s">
        <v>540</v>
      </c>
      <c r="CP869" s="136" t="s">
        <v>948</v>
      </c>
      <c r="CQ869" s="136" t="s">
        <v>941</v>
      </c>
      <c r="CR869" s="136" t="s">
        <v>941</v>
      </c>
      <c r="CS869" s="136" t="s">
        <v>941</v>
      </c>
      <c r="CT869" s="136" t="s">
        <v>941</v>
      </c>
      <c r="CU869" s="136" t="s">
        <v>941</v>
      </c>
      <c r="CV869" s="136" t="s">
        <v>941</v>
      </c>
      <c r="CW869" s="136" t="s">
        <v>941</v>
      </c>
      <c r="CX869" s="136" t="s">
        <v>941</v>
      </c>
      <c r="CY869" s="136" t="s">
        <v>941</v>
      </c>
      <c r="CZ869" s="136" t="s">
        <v>941</v>
      </c>
      <c r="DA869" s="136" t="s">
        <v>941</v>
      </c>
      <c r="DB869" s="136" t="s">
        <v>941</v>
      </c>
      <c r="DC869" s="136" t="s">
        <v>941</v>
      </c>
      <c r="DD869" s="136" t="s">
        <v>941</v>
      </c>
      <c r="DE869" s="136" t="s">
        <v>941</v>
      </c>
      <c r="DF869" s="136" t="s">
        <v>941</v>
      </c>
      <c r="DG869" s="136" t="s">
        <v>941</v>
      </c>
      <c r="DH869" s="136" t="s">
        <v>941</v>
      </c>
      <c r="DI869" s="136" t="s">
        <v>941</v>
      </c>
      <c r="DJ869" s="136" t="s">
        <v>1353</v>
      </c>
      <c r="DK869" s="137">
        <v>43147.665138888886</v>
      </c>
      <c r="DL869" s="136" t="s">
        <v>1353</v>
      </c>
      <c r="DM869" s="137">
        <v>43147.665138888886</v>
      </c>
      <c r="DN869" s="133">
        <v>42415.598055555558</v>
      </c>
      <c r="DO869" s="132" t="s">
        <v>1692</v>
      </c>
      <c r="DP869" s="133">
        <v>42415.6</v>
      </c>
    </row>
    <row r="870" spans="1:120" ht="58" x14ac:dyDescent="0.35">
      <c r="A870" s="135">
        <v>874</v>
      </c>
      <c r="B870" s="136" t="s">
        <v>13815</v>
      </c>
      <c r="C870" s="135">
        <v>59</v>
      </c>
      <c r="D870" s="135" t="b">
        <v>1</v>
      </c>
      <c r="E870" s="136" t="s">
        <v>941</v>
      </c>
      <c r="F870" s="136" t="s">
        <v>1403</v>
      </c>
      <c r="G870" s="136" t="s">
        <v>1005</v>
      </c>
      <c r="H870" s="136" t="s">
        <v>12296</v>
      </c>
      <c r="I870" s="136" t="s">
        <v>15346</v>
      </c>
      <c r="J870" s="136" t="s">
        <v>1403</v>
      </c>
      <c r="K870" s="136" t="s">
        <v>941</v>
      </c>
      <c r="L870" s="136" t="s">
        <v>12296</v>
      </c>
      <c r="M870" s="136" t="s">
        <v>12298</v>
      </c>
      <c r="N870" s="136" t="s">
        <v>1404</v>
      </c>
      <c r="O870" s="136" t="s">
        <v>19668</v>
      </c>
      <c r="P870" s="136" t="s">
        <v>948</v>
      </c>
      <c r="Q870" s="136" t="s">
        <v>948</v>
      </c>
      <c r="R870" s="136" t="s">
        <v>948</v>
      </c>
      <c r="S870" s="136" t="s">
        <v>19668</v>
      </c>
      <c r="T870" s="136" t="s">
        <v>19669</v>
      </c>
      <c r="U870" s="136" t="s">
        <v>19670</v>
      </c>
      <c r="V870" s="136" t="s">
        <v>948</v>
      </c>
      <c r="W870" s="136" t="s">
        <v>948</v>
      </c>
      <c r="X870" s="136" t="s">
        <v>948</v>
      </c>
      <c r="Y870" s="136" t="s">
        <v>19671</v>
      </c>
      <c r="Z870" s="136" t="s">
        <v>19672</v>
      </c>
      <c r="AA870" s="136" t="s">
        <v>19673</v>
      </c>
      <c r="AB870" s="136" t="s">
        <v>19674</v>
      </c>
      <c r="AC870" s="136" t="s">
        <v>19675</v>
      </c>
      <c r="AD870" s="136" t="s">
        <v>19676</v>
      </c>
      <c r="AE870" s="136" t="s">
        <v>19677</v>
      </c>
      <c r="AF870" s="136" t="s">
        <v>19678</v>
      </c>
      <c r="AG870" s="136" t="s">
        <v>1392</v>
      </c>
      <c r="AH870" s="136" t="s">
        <v>19679</v>
      </c>
      <c r="AI870" s="136" t="s">
        <v>2413</v>
      </c>
      <c r="AJ870" s="136" t="s">
        <v>948</v>
      </c>
      <c r="AK870" s="136" t="s">
        <v>948</v>
      </c>
      <c r="AL870" s="136" t="s">
        <v>941</v>
      </c>
      <c r="AM870" s="136" t="s">
        <v>19680</v>
      </c>
      <c r="AN870" s="136" t="s">
        <v>941</v>
      </c>
      <c r="AO870" s="136" t="s">
        <v>941</v>
      </c>
      <c r="AP870" s="136" t="s">
        <v>941</v>
      </c>
      <c r="AQ870" s="136" t="s">
        <v>941</v>
      </c>
      <c r="AR870" s="136" t="s">
        <v>941</v>
      </c>
      <c r="AS870" s="136" t="s">
        <v>941</v>
      </c>
      <c r="AT870" s="136" t="s">
        <v>941</v>
      </c>
      <c r="AU870" s="136" t="s">
        <v>941</v>
      </c>
      <c r="AV870" s="136" t="s">
        <v>941</v>
      </c>
      <c r="AW870" s="136" t="s">
        <v>941</v>
      </c>
      <c r="AX870" s="136" t="s">
        <v>941</v>
      </c>
      <c r="AY870" s="136" t="s">
        <v>941</v>
      </c>
      <c r="AZ870" s="136" t="s">
        <v>941</v>
      </c>
      <c r="BA870" s="136" t="s">
        <v>941</v>
      </c>
      <c r="BB870" s="136" t="s">
        <v>941</v>
      </c>
      <c r="BC870" s="136" t="s">
        <v>941</v>
      </c>
      <c r="BD870" s="136" t="s">
        <v>941</v>
      </c>
      <c r="BE870" s="136" t="s">
        <v>941</v>
      </c>
      <c r="BF870" s="136" t="s">
        <v>941</v>
      </c>
      <c r="BG870" s="136" t="s">
        <v>941</v>
      </c>
      <c r="BH870" s="136" t="s">
        <v>941</v>
      </c>
      <c r="BI870" s="136" t="s">
        <v>941</v>
      </c>
      <c r="BJ870" s="136" t="s">
        <v>941</v>
      </c>
      <c r="BK870" s="136" t="s">
        <v>1411</v>
      </c>
      <c r="BL870" s="136" t="s">
        <v>19681</v>
      </c>
      <c r="BM870" s="136" t="s">
        <v>941</v>
      </c>
      <c r="BN870" s="136" t="s">
        <v>941</v>
      </c>
      <c r="BO870" s="136" t="s">
        <v>968</v>
      </c>
      <c r="BP870" s="136" t="s">
        <v>941</v>
      </c>
      <c r="BQ870" s="136" t="s">
        <v>941</v>
      </c>
      <c r="BR870" s="136" t="s">
        <v>941</v>
      </c>
      <c r="BS870" s="136" t="s">
        <v>941</v>
      </c>
      <c r="BT870" s="136" t="s">
        <v>941</v>
      </c>
      <c r="BU870" s="136" t="s">
        <v>941</v>
      </c>
      <c r="BV870" s="136" t="s">
        <v>941</v>
      </c>
      <c r="BW870" s="136" t="s">
        <v>941</v>
      </c>
      <c r="BX870" s="136" t="s">
        <v>941</v>
      </c>
      <c r="BY870" s="136" t="s">
        <v>941</v>
      </c>
      <c r="BZ870" s="136" t="s">
        <v>941</v>
      </c>
      <c r="CA870" s="136" t="s">
        <v>941</v>
      </c>
      <c r="CB870" s="136" t="s">
        <v>19682</v>
      </c>
      <c r="CC870" s="136" t="s">
        <v>948</v>
      </c>
      <c r="CD870" s="136" t="s">
        <v>941</v>
      </c>
      <c r="CE870" s="136" t="s">
        <v>948</v>
      </c>
      <c r="CF870" s="136" t="s">
        <v>941</v>
      </c>
      <c r="CG870" s="136" t="s">
        <v>948</v>
      </c>
      <c r="CH870" s="136" t="s">
        <v>948</v>
      </c>
      <c r="CI870" s="136" t="s">
        <v>941</v>
      </c>
      <c r="CJ870" s="136" t="s">
        <v>941</v>
      </c>
      <c r="CK870" s="136" t="s">
        <v>941</v>
      </c>
      <c r="CL870" s="136" t="s">
        <v>941</v>
      </c>
      <c r="CM870" s="136" t="s">
        <v>941</v>
      </c>
      <c r="CN870" s="136" t="s">
        <v>948</v>
      </c>
      <c r="CO870" s="136" t="s">
        <v>540</v>
      </c>
      <c r="CP870" s="136" t="s">
        <v>948</v>
      </c>
      <c r="CQ870" s="136" t="s">
        <v>941</v>
      </c>
      <c r="CR870" s="136" t="s">
        <v>941</v>
      </c>
      <c r="CS870" s="136" t="s">
        <v>941</v>
      </c>
      <c r="CT870" s="136" t="s">
        <v>941</v>
      </c>
      <c r="CU870" s="136" t="s">
        <v>941</v>
      </c>
      <c r="CV870" s="136" t="s">
        <v>941</v>
      </c>
      <c r="CW870" s="136" t="s">
        <v>941</v>
      </c>
      <c r="CX870" s="136" t="s">
        <v>941</v>
      </c>
      <c r="CY870" s="136" t="s">
        <v>941</v>
      </c>
      <c r="CZ870" s="136" t="s">
        <v>941</v>
      </c>
      <c r="DA870" s="136" t="s">
        <v>941</v>
      </c>
      <c r="DB870" s="136" t="s">
        <v>941</v>
      </c>
      <c r="DC870" s="136" t="s">
        <v>941</v>
      </c>
      <c r="DD870" s="136" t="s">
        <v>941</v>
      </c>
      <c r="DE870" s="136" t="s">
        <v>941</v>
      </c>
      <c r="DF870" s="136" t="s">
        <v>941</v>
      </c>
      <c r="DG870" s="136" t="s">
        <v>941</v>
      </c>
      <c r="DH870" s="136" t="s">
        <v>941</v>
      </c>
      <c r="DI870" s="136" t="s">
        <v>941</v>
      </c>
      <c r="DJ870" s="136" t="s">
        <v>1353</v>
      </c>
      <c r="DK870" s="137">
        <v>43150.399386574078</v>
      </c>
      <c r="DL870" s="136" t="s">
        <v>1692</v>
      </c>
      <c r="DM870" s="137">
        <v>43180.363391203704</v>
      </c>
      <c r="DN870" s="133">
        <v>42415.600046296298</v>
      </c>
      <c r="DO870" s="132" t="s">
        <v>1692</v>
      </c>
      <c r="DP870" s="133">
        <v>42415.600046296298</v>
      </c>
    </row>
    <row r="871" spans="1:120" ht="43.5" x14ac:dyDescent="0.35">
      <c r="A871" s="135">
        <v>875</v>
      </c>
      <c r="B871" s="136" t="s">
        <v>13815</v>
      </c>
      <c r="C871" s="135">
        <v>391</v>
      </c>
      <c r="D871" s="135" t="b">
        <v>1</v>
      </c>
      <c r="E871" s="136" t="s">
        <v>941</v>
      </c>
      <c r="F871" s="136" t="s">
        <v>4149</v>
      </c>
      <c r="G871" s="136" t="s">
        <v>1010</v>
      </c>
      <c r="H871" s="136" t="s">
        <v>12267</v>
      </c>
      <c r="I871" s="136" t="s">
        <v>19683</v>
      </c>
      <c r="J871" s="136" t="s">
        <v>4149</v>
      </c>
      <c r="K871" s="136" t="s">
        <v>941</v>
      </c>
      <c r="L871" s="136" t="s">
        <v>12267</v>
      </c>
      <c r="M871" s="136" t="s">
        <v>12268</v>
      </c>
      <c r="N871" s="136" t="s">
        <v>4150</v>
      </c>
      <c r="O871" s="136" t="s">
        <v>19684</v>
      </c>
      <c r="P871" s="136" t="s">
        <v>4151</v>
      </c>
      <c r="Q871" s="136" t="s">
        <v>948</v>
      </c>
      <c r="R871" s="136" t="s">
        <v>948</v>
      </c>
      <c r="S871" s="136" t="s">
        <v>19685</v>
      </c>
      <c r="T871" s="136" t="s">
        <v>19686</v>
      </c>
      <c r="U871" s="136" t="s">
        <v>19687</v>
      </c>
      <c r="V871" s="136" t="s">
        <v>4152</v>
      </c>
      <c r="W871" s="136" t="s">
        <v>4153</v>
      </c>
      <c r="X871" s="136" t="s">
        <v>4154</v>
      </c>
      <c r="Y871" s="136" t="s">
        <v>19688</v>
      </c>
      <c r="Z871" s="136" t="s">
        <v>19689</v>
      </c>
      <c r="AA871" s="136" t="s">
        <v>19690</v>
      </c>
      <c r="AB871" s="136" t="s">
        <v>19691</v>
      </c>
      <c r="AC871" s="136" t="s">
        <v>19692</v>
      </c>
      <c r="AD871" s="136" t="s">
        <v>19693</v>
      </c>
      <c r="AE871" s="136" t="s">
        <v>19694</v>
      </c>
      <c r="AF871" s="136" t="s">
        <v>19695</v>
      </c>
      <c r="AG871" s="136" t="s">
        <v>1481</v>
      </c>
      <c r="AH871" s="136" t="s">
        <v>19696</v>
      </c>
      <c r="AI871" s="136" t="s">
        <v>948</v>
      </c>
      <c r="AJ871" s="136" t="s">
        <v>1453</v>
      </c>
      <c r="AK871" s="136" t="s">
        <v>948</v>
      </c>
      <c r="AL871" s="136" t="s">
        <v>941</v>
      </c>
      <c r="AM871" s="136" t="s">
        <v>19697</v>
      </c>
      <c r="AN871" s="136" t="s">
        <v>941</v>
      </c>
      <c r="AO871" s="136" t="s">
        <v>941</v>
      </c>
      <c r="AP871" s="136" t="s">
        <v>941</v>
      </c>
      <c r="AQ871" s="136" t="s">
        <v>941</v>
      </c>
      <c r="AR871" s="136" t="s">
        <v>941</v>
      </c>
      <c r="AS871" s="136" t="s">
        <v>941</v>
      </c>
      <c r="AT871" s="136" t="s">
        <v>941</v>
      </c>
      <c r="AU871" s="136" t="s">
        <v>941</v>
      </c>
      <c r="AV871" s="136" t="s">
        <v>941</v>
      </c>
      <c r="AW871" s="136" t="s">
        <v>941</v>
      </c>
      <c r="AX871" s="136" t="s">
        <v>941</v>
      </c>
      <c r="AY871" s="136" t="s">
        <v>941</v>
      </c>
      <c r="AZ871" s="136" t="s">
        <v>941</v>
      </c>
      <c r="BA871" s="136" t="s">
        <v>941</v>
      </c>
      <c r="BB871" s="136" t="s">
        <v>941</v>
      </c>
      <c r="BC871" s="136" t="s">
        <v>941</v>
      </c>
      <c r="BD871" s="136" t="s">
        <v>941</v>
      </c>
      <c r="BE871" s="136" t="s">
        <v>941</v>
      </c>
      <c r="BF871" s="136" t="s">
        <v>941</v>
      </c>
      <c r="BG871" s="136" t="s">
        <v>941</v>
      </c>
      <c r="BH871" s="136" t="s">
        <v>941</v>
      </c>
      <c r="BI871" s="136" t="s">
        <v>941</v>
      </c>
      <c r="BJ871" s="136" t="s">
        <v>941</v>
      </c>
      <c r="BK871" s="136" t="s">
        <v>941</v>
      </c>
      <c r="BL871" s="136" t="s">
        <v>941</v>
      </c>
      <c r="BM871" s="136" t="s">
        <v>941</v>
      </c>
      <c r="BN871" s="136" t="s">
        <v>941</v>
      </c>
      <c r="BO871" s="136" t="s">
        <v>941</v>
      </c>
      <c r="BP871" s="136" t="s">
        <v>941</v>
      </c>
      <c r="BQ871" s="136" t="s">
        <v>941</v>
      </c>
      <c r="BR871" s="136" t="s">
        <v>941</v>
      </c>
      <c r="BS871" s="136" t="s">
        <v>941</v>
      </c>
      <c r="BT871" s="136" t="s">
        <v>941</v>
      </c>
      <c r="BU871" s="136" t="s">
        <v>941</v>
      </c>
      <c r="BV871" s="136" t="s">
        <v>941</v>
      </c>
      <c r="BW871" s="136" t="s">
        <v>941</v>
      </c>
      <c r="BX871" s="136" t="s">
        <v>941</v>
      </c>
      <c r="BY871" s="136" t="s">
        <v>941</v>
      </c>
      <c r="BZ871" s="136" t="s">
        <v>941</v>
      </c>
      <c r="CA871" s="136" t="s">
        <v>941</v>
      </c>
      <c r="CB871" s="136" t="s">
        <v>948</v>
      </c>
      <c r="CC871" s="136" t="s">
        <v>948</v>
      </c>
      <c r="CD871" s="136" t="s">
        <v>941</v>
      </c>
      <c r="CE871" s="136" t="s">
        <v>948</v>
      </c>
      <c r="CF871" s="136" t="s">
        <v>941</v>
      </c>
      <c r="CG871" s="136" t="s">
        <v>948</v>
      </c>
      <c r="CH871" s="136" t="s">
        <v>948</v>
      </c>
      <c r="CI871" s="136" t="s">
        <v>941</v>
      </c>
      <c r="CJ871" s="136" t="s">
        <v>941</v>
      </c>
      <c r="CK871" s="136" t="s">
        <v>941</v>
      </c>
      <c r="CL871" s="136" t="s">
        <v>941</v>
      </c>
      <c r="CM871" s="136" t="s">
        <v>941</v>
      </c>
      <c r="CN871" s="136" t="s">
        <v>948</v>
      </c>
      <c r="CO871" s="136" t="s">
        <v>540</v>
      </c>
      <c r="CP871" s="136" t="s">
        <v>948</v>
      </c>
      <c r="CQ871" s="136" t="s">
        <v>941</v>
      </c>
      <c r="CR871" s="136" t="s">
        <v>941</v>
      </c>
      <c r="CS871" s="136" t="s">
        <v>941</v>
      </c>
      <c r="CT871" s="136" t="s">
        <v>941</v>
      </c>
      <c r="CU871" s="136" t="s">
        <v>941</v>
      </c>
      <c r="CV871" s="136" t="s">
        <v>941</v>
      </c>
      <c r="CW871" s="136" t="s">
        <v>941</v>
      </c>
      <c r="CX871" s="136" t="s">
        <v>941</v>
      </c>
      <c r="CY871" s="136" t="s">
        <v>941</v>
      </c>
      <c r="CZ871" s="136" t="s">
        <v>941</v>
      </c>
      <c r="DA871" s="136" t="s">
        <v>941</v>
      </c>
      <c r="DB871" s="136" t="s">
        <v>941</v>
      </c>
      <c r="DC871" s="136" t="s">
        <v>941</v>
      </c>
      <c r="DD871" s="136" t="s">
        <v>941</v>
      </c>
      <c r="DE871" s="136" t="s">
        <v>941</v>
      </c>
      <c r="DF871" s="136" t="s">
        <v>941</v>
      </c>
      <c r="DG871" s="136" t="s">
        <v>941</v>
      </c>
      <c r="DH871" s="136" t="s">
        <v>941</v>
      </c>
      <c r="DI871" s="136" t="s">
        <v>941</v>
      </c>
      <c r="DJ871" s="136" t="s">
        <v>1692</v>
      </c>
      <c r="DK871" s="137">
        <v>43150.404583333337</v>
      </c>
      <c r="DL871" s="136" t="s">
        <v>1692</v>
      </c>
      <c r="DM871" s="137">
        <v>43150.404583333337</v>
      </c>
      <c r="DN871" s="133">
        <v>42415.600092592591</v>
      </c>
      <c r="DO871" s="132" t="s">
        <v>1692</v>
      </c>
      <c r="DP871" s="133">
        <v>42415.600092592591</v>
      </c>
    </row>
    <row r="872" spans="1:120" ht="130.5" x14ac:dyDescent="0.35">
      <c r="A872" s="135">
        <v>876</v>
      </c>
      <c r="B872" s="136" t="s">
        <v>13815</v>
      </c>
      <c r="C872" s="135">
        <v>335</v>
      </c>
      <c r="D872" s="135" t="b">
        <v>1</v>
      </c>
      <c r="E872" s="136" t="s">
        <v>941</v>
      </c>
      <c r="F872" s="136" t="s">
        <v>3394</v>
      </c>
      <c r="G872" s="136" t="s">
        <v>989</v>
      </c>
      <c r="H872" s="136" t="s">
        <v>3395</v>
      </c>
      <c r="I872" s="136" t="s">
        <v>14675</v>
      </c>
      <c r="J872" s="136" t="s">
        <v>3394</v>
      </c>
      <c r="K872" s="136" t="s">
        <v>941</v>
      </c>
      <c r="L872" s="136" t="s">
        <v>19698</v>
      </c>
      <c r="M872" s="136" t="s">
        <v>11254</v>
      </c>
      <c r="N872" s="136" t="s">
        <v>3396</v>
      </c>
      <c r="O872" s="136" t="s">
        <v>19699</v>
      </c>
      <c r="P872" s="136" t="s">
        <v>19700</v>
      </c>
      <c r="Q872" s="136" t="s">
        <v>3397</v>
      </c>
      <c r="R872" s="136" t="s">
        <v>19701</v>
      </c>
      <c r="S872" s="136" t="s">
        <v>19702</v>
      </c>
      <c r="T872" s="136" t="s">
        <v>19703</v>
      </c>
      <c r="U872" s="136" t="s">
        <v>19704</v>
      </c>
      <c r="V872" s="136" t="s">
        <v>19705</v>
      </c>
      <c r="W872" s="136" t="s">
        <v>19706</v>
      </c>
      <c r="X872" s="136" t="s">
        <v>2744</v>
      </c>
      <c r="Y872" s="136" t="s">
        <v>19707</v>
      </c>
      <c r="Z872" s="136" t="s">
        <v>19708</v>
      </c>
      <c r="AA872" s="136" t="s">
        <v>19709</v>
      </c>
      <c r="AB872" s="136" t="s">
        <v>19710</v>
      </c>
      <c r="AC872" s="136" t="s">
        <v>948</v>
      </c>
      <c r="AD872" s="136" t="s">
        <v>19710</v>
      </c>
      <c r="AE872" s="136" t="s">
        <v>19711</v>
      </c>
      <c r="AF872" s="136" t="s">
        <v>19712</v>
      </c>
      <c r="AG872" s="136" t="s">
        <v>1263</v>
      </c>
      <c r="AH872" s="136" t="s">
        <v>19713</v>
      </c>
      <c r="AI872" s="136" t="s">
        <v>19714</v>
      </c>
      <c r="AJ872" s="136" t="s">
        <v>19715</v>
      </c>
      <c r="AK872" s="136" t="s">
        <v>948</v>
      </c>
      <c r="AL872" s="136" t="s">
        <v>941</v>
      </c>
      <c r="AM872" s="136" t="s">
        <v>19716</v>
      </c>
      <c r="AN872" s="136" t="s">
        <v>19699</v>
      </c>
      <c r="AO872" s="136" t="s">
        <v>19700</v>
      </c>
      <c r="AP872" s="136" t="s">
        <v>3397</v>
      </c>
      <c r="AQ872" s="136" t="s">
        <v>19701</v>
      </c>
      <c r="AR872" s="136" t="s">
        <v>19702</v>
      </c>
      <c r="AS872" s="136" t="s">
        <v>19703</v>
      </c>
      <c r="AT872" s="136" t="s">
        <v>19704</v>
      </c>
      <c r="AU872" s="136" t="s">
        <v>941</v>
      </c>
      <c r="AV872" s="136" t="s">
        <v>941</v>
      </c>
      <c r="AW872" s="136" t="s">
        <v>941</v>
      </c>
      <c r="AX872" s="136" t="s">
        <v>19707</v>
      </c>
      <c r="AY872" s="136" t="s">
        <v>19708</v>
      </c>
      <c r="AZ872" s="136" t="s">
        <v>19709</v>
      </c>
      <c r="BA872" s="136" t="s">
        <v>19710</v>
      </c>
      <c r="BB872" s="136" t="s">
        <v>948</v>
      </c>
      <c r="BC872" s="136" t="s">
        <v>19710</v>
      </c>
      <c r="BD872" s="136" t="s">
        <v>19711</v>
      </c>
      <c r="BE872" s="136" t="s">
        <v>19712</v>
      </c>
      <c r="BF872" s="136" t="s">
        <v>19713</v>
      </c>
      <c r="BG872" s="136" t="s">
        <v>19714</v>
      </c>
      <c r="BH872" s="136" t="s">
        <v>19715</v>
      </c>
      <c r="BI872" s="136" t="s">
        <v>948</v>
      </c>
      <c r="BJ872" s="136" t="s">
        <v>19716</v>
      </c>
      <c r="BK872" s="136" t="s">
        <v>941</v>
      </c>
      <c r="BL872" s="136" t="s">
        <v>19717</v>
      </c>
      <c r="BM872" s="136" t="s">
        <v>968</v>
      </c>
      <c r="BN872" s="136" t="s">
        <v>941</v>
      </c>
      <c r="BO872" s="136" t="s">
        <v>941</v>
      </c>
      <c r="BP872" s="136" t="s">
        <v>1685</v>
      </c>
      <c r="BQ872" s="136" t="s">
        <v>941</v>
      </c>
      <c r="BR872" s="136" t="s">
        <v>941</v>
      </c>
      <c r="BS872" s="136" t="s">
        <v>941</v>
      </c>
      <c r="BT872" s="136" t="s">
        <v>941</v>
      </c>
      <c r="BU872" s="136" t="s">
        <v>941</v>
      </c>
      <c r="BV872" s="136" t="s">
        <v>941</v>
      </c>
      <c r="BW872" s="136" t="s">
        <v>941</v>
      </c>
      <c r="BX872" s="136" t="s">
        <v>941</v>
      </c>
      <c r="BY872" s="136" t="s">
        <v>941</v>
      </c>
      <c r="BZ872" s="136" t="s">
        <v>941</v>
      </c>
      <c r="CA872" s="136" t="s">
        <v>941</v>
      </c>
      <c r="CB872" s="136" t="s">
        <v>19718</v>
      </c>
      <c r="CC872" s="136" t="s">
        <v>948</v>
      </c>
      <c r="CD872" s="136" t="s">
        <v>941</v>
      </c>
      <c r="CE872" s="136" t="s">
        <v>948</v>
      </c>
      <c r="CF872" s="136" t="s">
        <v>941</v>
      </c>
      <c r="CG872" s="136" t="s">
        <v>948</v>
      </c>
      <c r="CH872" s="136" t="s">
        <v>948</v>
      </c>
      <c r="CI872" s="136" t="s">
        <v>941</v>
      </c>
      <c r="CJ872" s="136" t="s">
        <v>941</v>
      </c>
      <c r="CK872" s="136" t="s">
        <v>941</v>
      </c>
      <c r="CL872" s="136" t="s">
        <v>941</v>
      </c>
      <c r="CM872" s="136" t="s">
        <v>941</v>
      </c>
      <c r="CN872" s="136" t="s">
        <v>948</v>
      </c>
      <c r="CO872" s="136" t="s">
        <v>540</v>
      </c>
      <c r="CP872" s="136" t="s">
        <v>948</v>
      </c>
      <c r="CQ872" s="136" t="s">
        <v>941</v>
      </c>
      <c r="CR872" s="136" t="s">
        <v>941</v>
      </c>
      <c r="CS872" s="136" t="s">
        <v>941</v>
      </c>
      <c r="CT872" s="136" t="s">
        <v>941</v>
      </c>
      <c r="CU872" s="136" t="s">
        <v>941</v>
      </c>
      <c r="CV872" s="136" t="s">
        <v>941</v>
      </c>
      <c r="CW872" s="136" t="s">
        <v>941</v>
      </c>
      <c r="CX872" s="136" t="s">
        <v>941</v>
      </c>
      <c r="CY872" s="136" t="s">
        <v>19719</v>
      </c>
      <c r="CZ872" s="136" t="s">
        <v>941</v>
      </c>
      <c r="DA872" s="136" t="s">
        <v>941</v>
      </c>
      <c r="DB872" s="136" t="s">
        <v>941</v>
      </c>
      <c r="DC872" s="136" t="s">
        <v>941</v>
      </c>
      <c r="DD872" s="136" t="s">
        <v>941</v>
      </c>
      <c r="DE872" s="136" t="s">
        <v>941</v>
      </c>
      <c r="DF872" s="136" t="s">
        <v>941</v>
      </c>
      <c r="DG872" s="136" t="s">
        <v>941</v>
      </c>
      <c r="DH872" s="136" t="s">
        <v>941</v>
      </c>
      <c r="DI872" s="136" t="s">
        <v>941</v>
      </c>
      <c r="DJ872" s="136" t="s">
        <v>1353</v>
      </c>
      <c r="DK872" s="137">
        <v>43150.405902777777</v>
      </c>
      <c r="DL872" s="136" t="s">
        <v>1353</v>
      </c>
      <c r="DM872" s="137">
        <v>43150.405902777777</v>
      </c>
      <c r="DN872" s="133">
        <v>42415.601122685184</v>
      </c>
      <c r="DO872" s="132" t="s">
        <v>1692</v>
      </c>
      <c r="DP872" s="133">
        <v>42415.601122685184</v>
      </c>
    </row>
    <row r="873" spans="1:120" ht="58" x14ac:dyDescent="0.35">
      <c r="A873" s="135">
        <v>877</v>
      </c>
      <c r="B873" s="136" t="s">
        <v>13815</v>
      </c>
      <c r="C873" s="135">
        <v>488</v>
      </c>
      <c r="D873" s="135" t="b">
        <v>1</v>
      </c>
      <c r="E873" s="136" t="s">
        <v>941</v>
      </c>
      <c r="F873" s="136" t="s">
        <v>2203</v>
      </c>
      <c r="G873" s="136" t="s">
        <v>2149</v>
      </c>
      <c r="H873" s="136" t="s">
        <v>2204</v>
      </c>
      <c r="I873" s="136" t="s">
        <v>19475</v>
      </c>
      <c r="J873" s="136" t="s">
        <v>2203</v>
      </c>
      <c r="K873" s="136" t="s">
        <v>941</v>
      </c>
      <c r="L873" s="136" t="s">
        <v>2204</v>
      </c>
      <c r="M873" s="136" t="s">
        <v>2205</v>
      </c>
      <c r="N873" s="136" t="s">
        <v>2206</v>
      </c>
      <c r="O873" s="136" t="s">
        <v>19720</v>
      </c>
      <c r="P873" s="136" t="s">
        <v>19721</v>
      </c>
      <c r="Q873" s="136" t="s">
        <v>948</v>
      </c>
      <c r="R873" s="136" t="s">
        <v>19722</v>
      </c>
      <c r="S873" s="136" t="s">
        <v>19723</v>
      </c>
      <c r="T873" s="136" t="s">
        <v>19724</v>
      </c>
      <c r="U873" s="136" t="s">
        <v>19725</v>
      </c>
      <c r="V873" s="136" t="s">
        <v>19726</v>
      </c>
      <c r="W873" s="136" t="s">
        <v>19727</v>
      </c>
      <c r="X873" s="136" t="s">
        <v>19728</v>
      </c>
      <c r="Y873" s="136" t="s">
        <v>19729</v>
      </c>
      <c r="Z873" s="136" t="s">
        <v>19730</v>
      </c>
      <c r="AA873" s="136" t="s">
        <v>948</v>
      </c>
      <c r="AB873" s="136" t="s">
        <v>19731</v>
      </c>
      <c r="AC873" s="136" t="s">
        <v>948</v>
      </c>
      <c r="AD873" s="136" t="s">
        <v>19731</v>
      </c>
      <c r="AE873" s="136" t="s">
        <v>19732</v>
      </c>
      <c r="AF873" s="136" t="s">
        <v>19733</v>
      </c>
      <c r="AG873" s="136" t="s">
        <v>1204</v>
      </c>
      <c r="AH873" s="136" t="s">
        <v>19734</v>
      </c>
      <c r="AI873" s="136" t="s">
        <v>2328</v>
      </c>
      <c r="AJ873" s="136" t="s">
        <v>963</v>
      </c>
      <c r="AK873" s="136" t="s">
        <v>1071</v>
      </c>
      <c r="AL873" s="136" t="s">
        <v>941</v>
      </c>
      <c r="AM873" s="136" t="s">
        <v>19735</v>
      </c>
      <c r="AN873" s="136" t="s">
        <v>941</v>
      </c>
      <c r="AO873" s="136" t="s">
        <v>941</v>
      </c>
      <c r="AP873" s="136" t="s">
        <v>941</v>
      </c>
      <c r="AQ873" s="136" t="s">
        <v>941</v>
      </c>
      <c r="AR873" s="136" t="s">
        <v>941</v>
      </c>
      <c r="AS873" s="136" t="s">
        <v>941</v>
      </c>
      <c r="AT873" s="136" t="s">
        <v>941</v>
      </c>
      <c r="AU873" s="136" t="s">
        <v>941</v>
      </c>
      <c r="AV873" s="136" t="s">
        <v>941</v>
      </c>
      <c r="AW873" s="136" t="s">
        <v>941</v>
      </c>
      <c r="AX873" s="136" t="s">
        <v>941</v>
      </c>
      <c r="AY873" s="136" t="s">
        <v>941</v>
      </c>
      <c r="AZ873" s="136" t="s">
        <v>941</v>
      </c>
      <c r="BA873" s="136" t="s">
        <v>941</v>
      </c>
      <c r="BB873" s="136" t="s">
        <v>941</v>
      </c>
      <c r="BC873" s="136" t="s">
        <v>941</v>
      </c>
      <c r="BD873" s="136" t="s">
        <v>941</v>
      </c>
      <c r="BE873" s="136" t="s">
        <v>941</v>
      </c>
      <c r="BF873" s="136" t="s">
        <v>941</v>
      </c>
      <c r="BG873" s="136" t="s">
        <v>941</v>
      </c>
      <c r="BH873" s="136" t="s">
        <v>941</v>
      </c>
      <c r="BI873" s="136" t="s">
        <v>941</v>
      </c>
      <c r="BJ873" s="136" t="s">
        <v>941</v>
      </c>
      <c r="BK873" s="136" t="s">
        <v>941</v>
      </c>
      <c r="BL873" s="136" t="s">
        <v>941</v>
      </c>
      <c r="BM873" s="136" t="s">
        <v>941</v>
      </c>
      <c r="BN873" s="136" t="s">
        <v>941</v>
      </c>
      <c r="BO873" s="136" t="s">
        <v>941</v>
      </c>
      <c r="BP873" s="136" t="s">
        <v>941</v>
      </c>
      <c r="BQ873" s="136" t="s">
        <v>941</v>
      </c>
      <c r="BR873" s="136" t="s">
        <v>941</v>
      </c>
      <c r="BS873" s="136" t="s">
        <v>941</v>
      </c>
      <c r="BT873" s="136" t="s">
        <v>941</v>
      </c>
      <c r="BU873" s="136" t="s">
        <v>941</v>
      </c>
      <c r="BV873" s="136" t="s">
        <v>941</v>
      </c>
      <c r="BW873" s="136" t="s">
        <v>941</v>
      </c>
      <c r="BX873" s="136" t="s">
        <v>941</v>
      </c>
      <c r="BY873" s="136" t="s">
        <v>941</v>
      </c>
      <c r="BZ873" s="136" t="s">
        <v>941</v>
      </c>
      <c r="CA873" s="136" t="s">
        <v>941</v>
      </c>
      <c r="CB873" s="136" t="s">
        <v>948</v>
      </c>
      <c r="CC873" s="136" t="s">
        <v>948</v>
      </c>
      <c r="CD873" s="136" t="s">
        <v>941</v>
      </c>
      <c r="CE873" s="136" t="s">
        <v>948</v>
      </c>
      <c r="CF873" s="136" t="s">
        <v>941</v>
      </c>
      <c r="CG873" s="136" t="s">
        <v>948</v>
      </c>
      <c r="CH873" s="136" t="s">
        <v>948</v>
      </c>
      <c r="CI873" s="136" t="s">
        <v>941</v>
      </c>
      <c r="CJ873" s="136" t="s">
        <v>941</v>
      </c>
      <c r="CK873" s="136" t="s">
        <v>941</v>
      </c>
      <c r="CL873" s="136" t="s">
        <v>941</v>
      </c>
      <c r="CM873" s="136" t="s">
        <v>941</v>
      </c>
      <c r="CN873" s="136" t="s">
        <v>948</v>
      </c>
      <c r="CO873" s="136" t="s">
        <v>540</v>
      </c>
      <c r="CP873" s="136" t="s">
        <v>948</v>
      </c>
      <c r="CQ873" s="136" t="s">
        <v>941</v>
      </c>
      <c r="CR873" s="136" t="s">
        <v>941</v>
      </c>
      <c r="CS873" s="136" t="s">
        <v>941</v>
      </c>
      <c r="CT873" s="136" t="s">
        <v>941</v>
      </c>
      <c r="CU873" s="136" t="s">
        <v>941</v>
      </c>
      <c r="CV873" s="136" t="s">
        <v>941</v>
      </c>
      <c r="CW873" s="136" t="s">
        <v>941</v>
      </c>
      <c r="CX873" s="136" t="s">
        <v>941</v>
      </c>
      <c r="CY873" s="136" t="s">
        <v>941</v>
      </c>
      <c r="CZ873" s="136" t="s">
        <v>941</v>
      </c>
      <c r="DA873" s="136" t="s">
        <v>941</v>
      </c>
      <c r="DB873" s="136" t="s">
        <v>941</v>
      </c>
      <c r="DC873" s="136" t="s">
        <v>941</v>
      </c>
      <c r="DD873" s="136" t="s">
        <v>941</v>
      </c>
      <c r="DE873" s="136" t="s">
        <v>941</v>
      </c>
      <c r="DF873" s="136" t="s">
        <v>941</v>
      </c>
      <c r="DG873" s="136" t="s">
        <v>941</v>
      </c>
      <c r="DH873" s="136" t="s">
        <v>941</v>
      </c>
      <c r="DI873" s="136" t="s">
        <v>941</v>
      </c>
      <c r="DJ873" s="136" t="s">
        <v>1353</v>
      </c>
      <c r="DK873" s="137">
        <v>43150.421064814815</v>
      </c>
      <c r="DL873" s="136" t="s">
        <v>1692</v>
      </c>
      <c r="DM873" s="137">
        <v>43214.400312500002</v>
      </c>
      <c r="DN873" s="133">
        <v>42416.413576388892</v>
      </c>
      <c r="DO873" s="132" t="s">
        <v>1692</v>
      </c>
      <c r="DP873" s="133">
        <v>42416.413576388892</v>
      </c>
    </row>
    <row r="874" spans="1:120" ht="58" x14ac:dyDescent="0.35">
      <c r="A874" s="135">
        <v>878</v>
      </c>
      <c r="B874" s="136" t="s">
        <v>13815</v>
      </c>
      <c r="C874" s="135">
        <v>382</v>
      </c>
      <c r="D874" s="135" t="b">
        <v>1</v>
      </c>
      <c r="E874" s="136" t="s">
        <v>941</v>
      </c>
      <c r="F874" s="136" t="s">
        <v>3048</v>
      </c>
      <c r="G874" s="136" t="s">
        <v>19736</v>
      </c>
      <c r="H874" s="136" t="s">
        <v>19737</v>
      </c>
      <c r="I874" s="136" t="s">
        <v>19738</v>
      </c>
      <c r="J874" s="136" t="s">
        <v>19288</v>
      </c>
      <c r="K874" s="136" t="s">
        <v>941</v>
      </c>
      <c r="L874" s="136" t="s">
        <v>19289</v>
      </c>
      <c r="M874" s="136" t="s">
        <v>941</v>
      </c>
      <c r="N874" s="136" t="s">
        <v>19739</v>
      </c>
      <c r="O874" s="136" t="s">
        <v>19740</v>
      </c>
      <c r="P874" s="136" t="s">
        <v>19741</v>
      </c>
      <c r="Q874" s="136" t="s">
        <v>948</v>
      </c>
      <c r="R874" s="136" t="s">
        <v>948</v>
      </c>
      <c r="S874" s="136" t="s">
        <v>19742</v>
      </c>
      <c r="T874" s="136" t="s">
        <v>19743</v>
      </c>
      <c r="U874" s="136" t="s">
        <v>19744</v>
      </c>
      <c r="V874" s="136" t="s">
        <v>19745</v>
      </c>
      <c r="W874" s="136" t="s">
        <v>10555</v>
      </c>
      <c r="X874" s="136" t="s">
        <v>19746</v>
      </c>
      <c r="Y874" s="136" t="s">
        <v>19747</v>
      </c>
      <c r="Z874" s="136" t="s">
        <v>19748</v>
      </c>
      <c r="AA874" s="136" t="s">
        <v>948</v>
      </c>
      <c r="AB874" s="136" t="s">
        <v>19749</v>
      </c>
      <c r="AC874" s="136" t="s">
        <v>948</v>
      </c>
      <c r="AD874" s="136" t="s">
        <v>19749</v>
      </c>
      <c r="AE874" s="136" t="s">
        <v>19750</v>
      </c>
      <c r="AF874" s="136" t="s">
        <v>19751</v>
      </c>
      <c r="AG874" s="136" t="s">
        <v>2461</v>
      </c>
      <c r="AH874" s="136" t="s">
        <v>19752</v>
      </c>
      <c r="AI874" s="136" t="s">
        <v>1493</v>
      </c>
      <c r="AJ874" s="136" t="s">
        <v>948</v>
      </c>
      <c r="AK874" s="136" t="s">
        <v>948</v>
      </c>
      <c r="AL874" s="136" t="s">
        <v>941</v>
      </c>
      <c r="AM874" s="136" t="s">
        <v>19753</v>
      </c>
      <c r="AN874" s="136" t="s">
        <v>941</v>
      </c>
      <c r="AO874" s="136" t="s">
        <v>941</v>
      </c>
      <c r="AP874" s="136" t="s">
        <v>941</v>
      </c>
      <c r="AQ874" s="136" t="s">
        <v>941</v>
      </c>
      <c r="AR874" s="136" t="s">
        <v>941</v>
      </c>
      <c r="AS874" s="136" t="s">
        <v>941</v>
      </c>
      <c r="AT874" s="136" t="s">
        <v>941</v>
      </c>
      <c r="AU874" s="136" t="s">
        <v>941</v>
      </c>
      <c r="AV874" s="136" t="s">
        <v>941</v>
      </c>
      <c r="AW874" s="136" t="s">
        <v>941</v>
      </c>
      <c r="AX874" s="136" t="s">
        <v>941</v>
      </c>
      <c r="AY874" s="136" t="s">
        <v>941</v>
      </c>
      <c r="AZ874" s="136" t="s">
        <v>941</v>
      </c>
      <c r="BA874" s="136" t="s">
        <v>941</v>
      </c>
      <c r="BB874" s="136" t="s">
        <v>941</v>
      </c>
      <c r="BC874" s="136" t="s">
        <v>941</v>
      </c>
      <c r="BD874" s="136" t="s">
        <v>941</v>
      </c>
      <c r="BE874" s="136" t="s">
        <v>941</v>
      </c>
      <c r="BF874" s="136" t="s">
        <v>941</v>
      </c>
      <c r="BG874" s="136" t="s">
        <v>941</v>
      </c>
      <c r="BH874" s="136" t="s">
        <v>941</v>
      </c>
      <c r="BI874" s="136" t="s">
        <v>941</v>
      </c>
      <c r="BJ874" s="136" t="s">
        <v>941</v>
      </c>
      <c r="BK874" s="136" t="s">
        <v>941</v>
      </c>
      <c r="BL874" s="136" t="s">
        <v>941</v>
      </c>
      <c r="BM874" s="136" t="s">
        <v>941</v>
      </c>
      <c r="BN874" s="136" t="s">
        <v>941</v>
      </c>
      <c r="BO874" s="136" t="s">
        <v>941</v>
      </c>
      <c r="BP874" s="136" t="s">
        <v>941</v>
      </c>
      <c r="BQ874" s="136" t="s">
        <v>941</v>
      </c>
      <c r="BR874" s="136" t="s">
        <v>941</v>
      </c>
      <c r="BS874" s="136" t="s">
        <v>941</v>
      </c>
      <c r="BT874" s="136" t="s">
        <v>941</v>
      </c>
      <c r="BU874" s="136" t="s">
        <v>941</v>
      </c>
      <c r="BV874" s="136" t="s">
        <v>941</v>
      </c>
      <c r="BW874" s="136" t="s">
        <v>941</v>
      </c>
      <c r="BX874" s="136" t="s">
        <v>941</v>
      </c>
      <c r="BY874" s="136" t="s">
        <v>941</v>
      </c>
      <c r="BZ874" s="136" t="s">
        <v>941</v>
      </c>
      <c r="CA874" s="136" t="s">
        <v>941</v>
      </c>
      <c r="CB874" s="136" t="s">
        <v>948</v>
      </c>
      <c r="CC874" s="136" t="s">
        <v>948</v>
      </c>
      <c r="CD874" s="136" t="s">
        <v>941</v>
      </c>
      <c r="CE874" s="136" t="s">
        <v>948</v>
      </c>
      <c r="CF874" s="136" t="s">
        <v>941</v>
      </c>
      <c r="CG874" s="136" t="s">
        <v>948</v>
      </c>
      <c r="CH874" s="136" t="s">
        <v>948</v>
      </c>
      <c r="CI874" s="136" t="s">
        <v>941</v>
      </c>
      <c r="CJ874" s="136" t="s">
        <v>941</v>
      </c>
      <c r="CK874" s="136" t="s">
        <v>941</v>
      </c>
      <c r="CL874" s="136" t="s">
        <v>941</v>
      </c>
      <c r="CM874" s="136" t="s">
        <v>941</v>
      </c>
      <c r="CN874" s="136" t="s">
        <v>948</v>
      </c>
      <c r="CO874" s="136" t="s">
        <v>540</v>
      </c>
      <c r="CP874" s="136" t="s">
        <v>948</v>
      </c>
      <c r="CQ874" s="136" t="s">
        <v>941</v>
      </c>
      <c r="CR874" s="136" t="s">
        <v>941</v>
      </c>
      <c r="CS874" s="136" t="s">
        <v>941</v>
      </c>
      <c r="CT874" s="136" t="s">
        <v>941</v>
      </c>
      <c r="CU874" s="136" t="s">
        <v>941</v>
      </c>
      <c r="CV874" s="136" t="s">
        <v>941</v>
      </c>
      <c r="CW874" s="136" t="s">
        <v>941</v>
      </c>
      <c r="CX874" s="136" t="s">
        <v>941</v>
      </c>
      <c r="CY874" s="136" t="s">
        <v>941</v>
      </c>
      <c r="CZ874" s="136" t="s">
        <v>941</v>
      </c>
      <c r="DA874" s="136" t="s">
        <v>941</v>
      </c>
      <c r="DB874" s="136" t="s">
        <v>941</v>
      </c>
      <c r="DC874" s="136" t="s">
        <v>941</v>
      </c>
      <c r="DD874" s="136" t="s">
        <v>941</v>
      </c>
      <c r="DE874" s="136" t="s">
        <v>941</v>
      </c>
      <c r="DF874" s="136" t="s">
        <v>941</v>
      </c>
      <c r="DG874" s="136" t="s">
        <v>941</v>
      </c>
      <c r="DH874" s="136" t="s">
        <v>941</v>
      </c>
      <c r="DI874" s="136" t="s">
        <v>941</v>
      </c>
      <c r="DJ874" s="136" t="s">
        <v>1692</v>
      </c>
      <c r="DK874" s="137">
        <v>43150.467743055553</v>
      </c>
      <c r="DL874" s="136" t="s">
        <v>1353</v>
      </c>
      <c r="DM874" s="137">
        <v>43159.637743055559</v>
      </c>
      <c r="DN874" s="133">
        <v>42416.413611111115</v>
      </c>
      <c r="DO874" s="132" t="s">
        <v>1692</v>
      </c>
      <c r="DP874" s="133">
        <v>42416.413611111115</v>
      </c>
    </row>
    <row r="875" spans="1:120" ht="116" x14ac:dyDescent="0.35">
      <c r="A875" s="135">
        <v>879</v>
      </c>
      <c r="B875" s="136" t="s">
        <v>13815</v>
      </c>
      <c r="C875" s="135">
        <v>477</v>
      </c>
      <c r="D875" s="135" t="b">
        <v>1</v>
      </c>
      <c r="E875" s="136" t="s">
        <v>941</v>
      </c>
      <c r="F875" s="136" t="s">
        <v>3332</v>
      </c>
      <c r="G875" s="136" t="s">
        <v>1010</v>
      </c>
      <c r="H875" s="136" t="s">
        <v>3333</v>
      </c>
      <c r="I875" s="136" t="s">
        <v>19095</v>
      </c>
      <c r="J875" s="136" t="s">
        <v>19754</v>
      </c>
      <c r="K875" s="136" t="s">
        <v>941</v>
      </c>
      <c r="L875" s="136" t="s">
        <v>2436</v>
      </c>
      <c r="M875" s="136" t="s">
        <v>3951</v>
      </c>
      <c r="N875" s="136" t="s">
        <v>19755</v>
      </c>
      <c r="O875" s="136" t="s">
        <v>19756</v>
      </c>
      <c r="P875" s="136" t="s">
        <v>19757</v>
      </c>
      <c r="Q875" s="136" t="s">
        <v>948</v>
      </c>
      <c r="R875" s="136" t="s">
        <v>19758</v>
      </c>
      <c r="S875" s="136" t="s">
        <v>19759</v>
      </c>
      <c r="T875" s="136" t="s">
        <v>19760</v>
      </c>
      <c r="U875" s="136" t="s">
        <v>19761</v>
      </c>
      <c r="V875" s="136" t="s">
        <v>948</v>
      </c>
      <c r="W875" s="136" t="s">
        <v>948</v>
      </c>
      <c r="X875" s="136" t="s">
        <v>948</v>
      </c>
      <c r="Y875" s="136" t="s">
        <v>19762</v>
      </c>
      <c r="Z875" s="136" t="s">
        <v>19763</v>
      </c>
      <c r="AA875" s="136" t="s">
        <v>19764</v>
      </c>
      <c r="AB875" s="136" t="s">
        <v>19765</v>
      </c>
      <c r="AC875" s="136" t="s">
        <v>948</v>
      </c>
      <c r="AD875" s="136" t="s">
        <v>19765</v>
      </c>
      <c r="AE875" s="136" t="s">
        <v>19766</v>
      </c>
      <c r="AF875" s="136" t="s">
        <v>19767</v>
      </c>
      <c r="AG875" s="136" t="s">
        <v>19768</v>
      </c>
      <c r="AH875" s="136" t="s">
        <v>19769</v>
      </c>
      <c r="AI875" s="136" t="s">
        <v>19770</v>
      </c>
      <c r="AJ875" s="136" t="s">
        <v>3505</v>
      </c>
      <c r="AK875" s="136" t="s">
        <v>19771</v>
      </c>
      <c r="AL875" s="136" t="s">
        <v>941</v>
      </c>
      <c r="AM875" s="136" t="s">
        <v>19772</v>
      </c>
      <c r="AN875" s="136" t="s">
        <v>941</v>
      </c>
      <c r="AO875" s="136" t="s">
        <v>941</v>
      </c>
      <c r="AP875" s="136" t="s">
        <v>941</v>
      </c>
      <c r="AQ875" s="136" t="s">
        <v>941</v>
      </c>
      <c r="AR875" s="136" t="s">
        <v>941</v>
      </c>
      <c r="AS875" s="136" t="s">
        <v>941</v>
      </c>
      <c r="AT875" s="136" t="s">
        <v>941</v>
      </c>
      <c r="AU875" s="136" t="s">
        <v>941</v>
      </c>
      <c r="AV875" s="136" t="s">
        <v>941</v>
      </c>
      <c r="AW875" s="136" t="s">
        <v>941</v>
      </c>
      <c r="AX875" s="136" t="s">
        <v>941</v>
      </c>
      <c r="AY875" s="136" t="s">
        <v>941</v>
      </c>
      <c r="AZ875" s="136" t="s">
        <v>941</v>
      </c>
      <c r="BA875" s="136" t="s">
        <v>941</v>
      </c>
      <c r="BB875" s="136" t="s">
        <v>941</v>
      </c>
      <c r="BC875" s="136" t="s">
        <v>941</v>
      </c>
      <c r="BD875" s="136" t="s">
        <v>941</v>
      </c>
      <c r="BE875" s="136" t="s">
        <v>941</v>
      </c>
      <c r="BF875" s="136" t="s">
        <v>941</v>
      </c>
      <c r="BG875" s="136" t="s">
        <v>941</v>
      </c>
      <c r="BH875" s="136" t="s">
        <v>941</v>
      </c>
      <c r="BI875" s="136" t="s">
        <v>941</v>
      </c>
      <c r="BJ875" s="136" t="s">
        <v>941</v>
      </c>
      <c r="BK875" s="136" t="s">
        <v>941</v>
      </c>
      <c r="BL875" s="136" t="s">
        <v>19773</v>
      </c>
      <c r="BM875" s="136" t="s">
        <v>941</v>
      </c>
      <c r="BN875" s="136" t="s">
        <v>2041</v>
      </c>
      <c r="BO875" s="136" t="s">
        <v>1497</v>
      </c>
      <c r="BP875" s="136" t="s">
        <v>941</v>
      </c>
      <c r="BQ875" s="136" t="s">
        <v>941</v>
      </c>
      <c r="BR875" s="136" t="s">
        <v>941</v>
      </c>
      <c r="BS875" s="136" t="s">
        <v>941</v>
      </c>
      <c r="BT875" s="136" t="s">
        <v>941</v>
      </c>
      <c r="BU875" s="136" t="s">
        <v>941</v>
      </c>
      <c r="BV875" s="136" t="s">
        <v>941</v>
      </c>
      <c r="BW875" s="136" t="s">
        <v>941</v>
      </c>
      <c r="BX875" s="136" t="s">
        <v>941</v>
      </c>
      <c r="BY875" s="136" t="s">
        <v>941</v>
      </c>
      <c r="BZ875" s="136" t="s">
        <v>941</v>
      </c>
      <c r="CA875" s="136" t="s">
        <v>941</v>
      </c>
      <c r="CB875" s="136" t="s">
        <v>19774</v>
      </c>
      <c r="CC875" s="136" t="s">
        <v>948</v>
      </c>
      <c r="CD875" s="136" t="s">
        <v>941</v>
      </c>
      <c r="CE875" s="136" t="s">
        <v>948</v>
      </c>
      <c r="CF875" s="136" t="s">
        <v>941</v>
      </c>
      <c r="CG875" s="136" t="s">
        <v>948</v>
      </c>
      <c r="CH875" s="136" t="s">
        <v>1227</v>
      </c>
      <c r="CI875" s="136" t="s">
        <v>19775</v>
      </c>
      <c r="CJ875" s="136" t="s">
        <v>941</v>
      </c>
      <c r="CK875" s="136" t="s">
        <v>941</v>
      </c>
      <c r="CL875" s="136" t="s">
        <v>941</v>
      </c>
      <c r="CM875" s="136" t="s">
        <v>19775</v>
      </c>
      <c r="CN875" s="136" t="s">
        <v>19775</v>
      </c>
      <c r="CO875" s="136" t="s">
        <v>19117</v>
      </c>
      <c r="CP875" s="136" t="s">
        <v>948</v>
      </c>
      <c r="CQ875" s="136" t="s">
        <v>941</v>
      </c>
      <c r="CR875" s="136" t="s">
        <v>941</v>
      </c>
      <c r="CS875" s="136" t="s">
        <v>941</v>
      </c>
      <c r="CT875" s="136" t="s">
        <v>941</v>
      </c>
      <c r="CU875" s="136" t="s">
        <v>941</v>
      </c>
      <c r="CV875" s="136" t="s">
        <v>941</v>
      </c>
      <c r="CW875" s="136" t="s">
        <v>941</v>
      </c>
      <c r="CX875" s="136" t="s">
        <v>941</v>
      </c>
      <c r="CY875" s="136" t="s">
        <v>941</v>
      </c>
      <c r="CZ875" s="136" t="s">
        <v>941</v>
      </c>
      <c r="DA875" s="136" t="s">
        <v>941</v>
      </c>
      <c r="DB875" s="136" t="s">
        <v>941</v>
      </c>
      <c r="DC875" s="136" t="s">
        <v>941</v>
      </c>
      <c r="DD875" s="136" t="s">
        <v>941</v>
      </c>
      <c r="DE875" s="136" t="s">
        <v>941</v>
      </c>
      <c r="DF875" s="136" t="s">
        <v>941</v>
      </c>
      <c r="DG875" s="136" t="s">
        <v>941</v>
      </c>
      <c r="DH875" s="136" t="s">
        <v>941</v>
      </c>
      <c r="DI875" s="136" t="s">
        <v>941</v>
      </c>
      <c r="DJ875" s="136" t="s">
        <v>1692</v>
      </c>
      <c r="DK875" s="137">
        <v>43150.473946759259</v>
      </c>
      <c r="DL875" s="136" t="s">
        <v>1692</v>
      </c>
      <c r="DM875" s="137">
        <v>43150.474247685182</v>
      </c>
      <c r="DN875" s="133">
        <v>42416.413634259261</v>
      </c>
      <c r="DO875" s="132" t="s">
        <v>1692</v>
      </c>
      <c r="DP875" s="133">
        <v>42416.413634259261</v>
      </c>
    </row>
    <row r="876" spans="1:120" ht="72.5" x14ac:dyDescent="0.35">
      <c r="A876" s="135">
        <v>880</v>
      </c>
      <c r="B876" s="136" t="s">
        <v>13815</v>
      </c>
      <c r="C876" s="135">
        <v>369</v>
      </c>
      <c r="D876" s="135" t="b">
        <v>1</v>
      </c>
      <c r="E876" s="136" t="s">
        <v>1196</v>
      </c>
      <c r="F876" s="136" t="s">
        <v>19776</v>
      </c>
      <c r="G876" s="136" t="s">
        <v>19777</v>
      </c>
      <c r="H876" s="136" t="s">
        <v>1076</v>
      </c>
      <c r="I876" s="136" t="s">
        <v>941</v>
      </c>
      <c r="J876" s="136" t="s">
        <v>19288</v>
      </c>
      <c r="K876" s="136" t="s">
        <v>941</v>
      </c>
      <c r="L876" s="136" t="s">
        <v>19289</v>
      </c>
      <c r="M876" s="136" t="s">
        <v>941</v>
      </c>
      <c r="N876" s="136" t="s">
        <v>1077</v>
      </c>
      <c r="O876" s="136" t="s">
        <v>19778</v>
      </c>
      <c r="P876" s="136" t="s">
        <v>19779</v>
      </c>
      <c r="Q876" s="136" t="s">
        <v>948</v>
      </c>
      <c r="R876" s="136" t="s">
        <v>948</v>
      </c>
      <c r="S876" s="136" t="s">
        <v>19780</v>
      </c>
      <c r="T876" s="136" t="s">
        <v>19781</v>
      </c>
      <c r="U876" s="136" t="s">
        <v>19782</v>
      </c>
      <c r="V876" s="136" t="s">
        <v>3226</v>
      </c>
      <c r="W876" s="136" t="s">
        <v>1078</v>
      </c>
      <c r="X876" s="136" t="s">
        <v>3227</v>
      </c>
      <c r="Y876" s="136" t="s">
        <v>19783</v>
      </c>
      <c r="Z876" s="136" t="s">
        <v>19784</v>
      </c>
      <c r="AA876" s="136" t="s">
        <v>948</v>
      </c>
      <c r="AB876" s="136" t="s">
        <v>19785</v>
      </c>
      <c r="AC876" s="136" t="s">
        <v>948</v>
      </c>
      <c r="AD876" s="136" t="s">
        <v>19785</v>
      </c>
      <c r="AE876" s="136" t="s">
        <v>19786</v>
      </c>
      <c r="AF876" s="136" t="s">
        <v>19787</v>
      </c>
      <c r="AG876" s="136" t="s">
        <v>1079</v>
      </c>
      <c r="AH876" s="136" t="s">
        <v>19788</v>
      </c>
      <c r="AI876" s="136" t="s">
        <v>3700</v>
      </c>
      <c r="AJ876" s="136" t="s">
        <v>948</v>
      </c>
      <c r="AK876" s="136" t="s">
        <v>948</v>
      </c>
      <c r="AL876" s="136" t="s">
        <v>941</v>
      </c>
      <c r="AM876" s="136" t="s">
        <v>19789</v>
      </c>
      <c r="AN876" s="136" t="s">
        <v>941</v>
      </c>
      <c r="AO876" s="136" t="s">
        <v>941</v>
      </c>
      <c r="AP876" s="136" t="s">
        <v>941</v>
      </c>
      <c r="AQ876" s="136" t="s">
        <v>941</v>
      </c>
      <c r="AR876" s="136" t="s">
        <v>941</v>
      </c>
      <c r="AS876" s="136" t="s">
        <v>941</v>
      </c>
      <c r="AT876" s="136" t="s">
        <v>941</v>
      </c>
      <c r="AU876" s="136" t="s">
        <v>941</v>
      </c>
      <c r="AV876" s="136" t="s">
        <v>941</v>
      </c>
      <c r="AW876" s="136" t="s">
        <v>941</v>
      </c>
      <c r="AX876" s="136" t="s">
        <v>941</v>
      </c>
      <c r="AY876" s="136" t="s">
        <v>941</v>
      </c>
      <c r="AZ876" s="136" t="s">
        <v>941</v>
      </c>
      <c r="BA876" s="136" t="s">
        <v>941</v>
      </c>
      <c r="BB876" s="136" t="s">
        <v>941</v>
      </c>
      <c r="BC876" s="136" t="s">
        <v>941</v>
      </c>
      <c r="BD876" s="136" t="s">
        <v>941</v>
      </c>
      <c r="BE876" s="136" t="s">
        <v>941</v>
      </c>
      <c r="BF876" s="136" t="s">
        <v>941</v>
      </c>
      <c r="BG876" s="136" t="s">
        <v>941</v>
      </c>
      <c r="BH876" s="136" t="s">
        <v>941</v>
      </c>
      <c r="BI876" s="136" t="s">
        <v>941</v>
      </c>
      <c r="BJ876" s="136" t="s">
        <v>941</v>
      </c>
      <c r="BK876" s="136" t="s">
        <v>941</v>
      </c>
      <c r="BL876" s="136" t="s">
        <v>941</v>
      </c>
      <c r="BM876" s="136" t="s">
        <v>941</v>
      </c>
      <c r="BN876" s="136" t="s">
        <v>941</v>
      </c>
      <c r="BO876" s="136" t="s">
        <v>941</v>
      </c>
      <c r="BP876" s="136" t="s">
        <v>941</v>
      </c>
      <c r="BQ876" s="136" t="s">
        <v>941</v>
      </c>
      <c r="BR876" s="136" t="s">
        <v>941</v>
      </c>
      <c r="BS876" s="136" t="s">
        <v>941</v>
      </c>
      <c r="BT876" s="136" t="s">
        <v>941</v>
      </c>
      <c r="BU876" s="136" t="s">
        <v>941</v>
      </c>
      <c r="BV876" s="136" t="s">
        <v>941</v>
      </c>
      <c r="BW876" s="136" t="s">
        <v>941</v>
      </c>
      <c r="BX876" s="136" t="s">
        <v>941</v>
      </c>
      <c r="BY876" s="136" t="s">
        <v>941</v>
      </c>
      <c r="BZ876" s="136" t="s">
        <v>941</v>
      </c>
      <c r="CA876" s="136" t="s">
        <v>941</v>
      </c>
      <c r="CB876" s="136" t="s">
        <v>948</v>
      </c>
      <c r="CC876" s="136" t="s">
        <v>948</v>
      </c>
      <c r="CD876" s="136" t="s">
        <v>941</v>
      </c>
      <c r="CE876" s="136" t="s">
        <v>948</v>
      </c>
      <c r="CF876" s="136" t="s">
        <v>941</v>
      </c>
      <c r="CG876" s="136" t="s">
        <v>948</v>
      </c>
      <c r="CH876" s="136" t="s">
        <v>948</v>
      </c>
      <c r="CI876" s="136" t="s">
        <v>941</v>
      </c>
      <c r="CJ876" s="136" t="s">
        <v>941</v>
      </c>
      <c r="CK876" s="136" t="s">
        <v>941</v>
      </c>
      <c r="CL876" s="136" t="s">
        <v>941</v>
      </c>
      <c r="CM876" s="136" t="s">
        <v>941</v>
      </c>
      <c r="CN876" s="136" t="s">
        <v>948</v>
      </c>
      <c r="CO876" s="136" t="s">
        <v>540</v>
      </c>
      <c r="CP876" s="136" t="s">
        <v>948</v>
      </c>
      <c r="CQ876" s="136" t="s">
        <v>941</v>
      </c>
      <c r="CR876" s="136" t="s">
        <v>941</v>
      </c>
      <c r="CS876" s="136" t="s">
        <v>941</v>
      </c>
      <c r="CT876" s="136" t="s">
        <v>941</v>
      </c>
      <c r="CU876" s="136" t="s">
        <v>941</v>
      </c>
      <c r="CV876" s="136" t="s">
        <v>941</v>
      </c>
      <c r="CW876" s="136" t="s">
        <v>941</v>
      </c>
      <c r="CX876" s="136" t="s">
        <v>941</v>
      </c>
      <c r="CY876" s="136" t="s">
        <v>941</v>
      </c>
      <c r="CZ876" s="136" t="s">
        <v>941</v>
      </c>
      <c r="DA876" s="136" t="s">
        <v>941</v>
      </c>
      <c r="DB876" s="136" t="s">
        <v>941</v>
      </c>
      <c r="DC876" s="136" t="s">
        <v>941</v>
      </c>
      <c r="DD876" s="136" t="s">
        <v>941</v>
      </c>
      <c r="DE876" s="136" t="s">
        <v>941</v>
      </c>
      <c r="DF876" s="136" t="s">
        <v>941</v>
      </c>
      <c r="DG876" s="136" t="s">
        <v>941</v>
      </c>
      <c r="DH876" s="136" t="s">
        <v>941</v>
      </c>
      <c r="DI876" s="136" t="s">
        <v>941</v>
      </c>
      <c r="DJ876" s="136" t="s">
        <v>1692</v>
      </c>
      <c r="DK876" s="137">
        <v>43150.477268518516</v>
      </c>
      <c r="DL876" s="136" t="s">
        <v>1692</v>
      </c>
      <c r="DM876" s="137">
        <v>43150.477268518516</v>
      </c>
      <c r="DN876" s="133">
        <v>42416.413645833331</v>
      </c>
      <c r="DO876" s="132" t="s">
        <v>1692</v>
      </c>
      <c r="DP876" s="133">
        <v>42416.413645833331</v>
      </c>
    </row>
    <row r="877" spans="1:120" ht="43.5" x14ac:dyDescent="0.35">
      <c r="A877" s="135">
        <v>881</v>
      </c>
      <c r="B877" s="136" t="s">
        <v>13815</v>
      </c>
      <c r="C877" s="135">
        <v>16</v>
      </c>
      <c r="D877" s="135" t="b">
        <v>1</v>
      </c>
      <c r="E877" s="136" t="s">
        <v>941</v>
      </c>
      <c r="F877" s="136" t="s">
        <v>19790</v>
      </c>
      <c r="G877" s="136" t="s">
        <v>943</v>
      </c>
      <c r="H877" s="136" t="s">
        <v>2647</v>
      </c>
      <c r="I877" s="136" t="s">
        <v>19683</v>
      </c>
      <c r="J877" s="136" t="s">
        <v>19790</v>
      </c>
      <c r="K877" s="136" t="s">
        <v>941</v>
      </c>
      <c r="L877" s="136" t="s">
        <v>2647</v>
      </c>
      <c r="M877" s="136" t="s">
        <v>2648</v>
      </c>
      <c r="N877" s="136" t="s">
        <v>2649</v>
      </c>
      <c r="O877" s="136" t="s">
        <v>19791</v>
      </c>
      <c r="P877" s="136" t="s">
        <v>11436</v>
      </c>
      <c r="Q877" s="136" t="s">
        <v>19792</v>
      </c>
      <c r="R877" s="136" t="s">
        <v>948</v>
      </c>
      <c r="S877" s="136" t="s">
        <v>19793</v>
      </c>
      <c r="T877" s="136" t="s">
        <v>19794</v>
      </c>
      <c r="U877" s="136" t="s">
        <v>19795</v>
      </c>
      <c r="V877" s="136" t="s">
        <v>19796</v>
      </c>
      <c r="W877" s="136" t="s">
        <v>19797</v>
      </c>
      <c r="X877" s="136" t="s">
        <v>19798</v>
      </c>
      <c r="Y877" s="136" t="s">
        <v>19799</v>
      </c>
      <c r="Z877" s="136" t="s">
        <v>19800</v>
      </c>
      <c r="AA877" s="136" t="s">
        <v>19801</v>
      </c>
      <c r="AB877" s="136" t="s">
        <v>19802</v>
      </c>
      <c r="AC877" s="136" t="s">
        <v>1598</v>
      </c>
      <c r="AD877" s="136" t="s">
        <v>19803</v>
      </c>
      <c r="AE877" s="136" t="s">
        <v>19804</v>
      </c>
      <c r="AF877" s="136" t="s">
        <v>19805</v>
      </c>
      <c r="AG877" s="136" t="s">
        <v>1957</v>
      </c>
      <c r="AH877" s="136" t="s">
        <v>19806</v>
      </c>
      <c r="AI877" s="136" t="s">
        <v>948</v>
      </c>
      <c r="AJ877" s="136" t="s">
        <v>1384</v>
      </c>
      <c r="AK877" s="136" t="s">
        <v>948</v>
      </c>
      <c r="AL877" s="136" t="s">
        <v>604</v>
      </c>
      <c r="AM877" s="136" t="s">
        <v>19807</v>
      </c>
      <c r="AN877" s="136" t="s">
        <v>941</v>
      </c>
      <c r="AO877" s="136" t="s">
        <v>941</v>
      </c>
      <c r="AP877" s="136" t="s">
        <v>941</v>
      </c>
      <c r="AQ877" s="136" t="s">
        <v>941</v>
      </c>
      <c r="AR877" s="136" t="s">
        <v>941</v>
      </c>
      <c r="AS877" s="136" t="s">
        <v>941</v>
      </c>
      <c r="AT877" s="136" t="s">
        <v>941</v>
      </c>
      <c r="AU877" s="136" t="s">
        <v>941</v>
      </c>
      <c r="AV877" s="136" t="s">
        <v>941</v>
      </c>
      <c r="AW877" s="136" t="s">
        <v>941</v>
      </c>
      <c r="AX877" s="136" t="s">
        <v>941</v>
      </c>
      <c r="AY877" s="136" t="s">
        <v>941</v>
      </c>
      <c r="AZ877" s="136" t="s">
        <v>941</v>
      </c>
      <c r="BA877" s="136" t="s">
        <v>941</v>
      </c>
      <c r="BB877" s="136" t="s">
        <v>941</v>
      </c>
      <c r="BC877" s="136" t="s">
        <v>941</v>
      </c>
      <c r="BD877" s="136" t="s">
        <v>941</v>
      </c>
      <c r="BE877" s="136" t="s">
        <v>941</v>
      </c>
      <c r="BF877" s="136" t="s">
        <v>941</v>
      </c>
      <c r="BG877" s="136" t="s">
        <v>941</v>
      </c>
      <c r="BH877" s="136" t="s">
        <v>941</v>
      </c>
      <c r="BI877" s="136" t="s">
        <v>941</v>
      </c>
      <c r="BJ877" s="136" t="s">
        <v>941</v>
      </c>
      <c r="BK877" s="136" t="s">
        <v>941</v>
      </c>
      <c r="BL877" s="136" t="s">
        <v>941</v>
      </c>
      <c r="BM877" s="136" t="s">
        <v>941</v>
      </c>
      <c r="BN877" s="136" t="s">
        <v>941</v>
      </c>
      <c r="BO877" s="136" t="s">
        <v>941</v>
      </c>
      <c r="BP877" s="136" t="s">
        <v>941</v>
      </c>
      <c r="BQ877" s="136" t="s">
        <v>941</v>
      </c>
      <c r="BR877" s="136" t="s">
        <v>941</v>
      </c>
      <c r="BS877" s="136" t="s">
        <v>941</v>
      </c>
      <c r="BT877" s="136" t="s">
        <v>941</v>
      </c>
      <c r="BU877" s="136" t="s">
        <v>941</v>
      </c>
      <c r="BV877" s="136" t="s">
        <v>941</v>
      </c>
      <c r="BW877" s="136" t="s">
        <v>941</v>
      </c>
      <c r="BX877" s="136" t="s">
        <v>941</v>
      </c>
      <c r="BY877" s="136" t="s">
        <v>941</v>
      </c>
      <c r="BZ877" s="136" t="s">
        <v>941</v>
      </c>
      <c r="CA877" s="136" t="s">
        <v>941</v>
      </c>
      <c r="CB877" s="136" t="s">
        <v>948</v>
      </c>
      <c r="CC877" s="136" t="s">
        <v>948</v>
      </c>
      <c r="CD877" s="136" t="s">
        <v>941</v>
      </c>
      <c r="CE877" s="136" t="s">
        <v>948</v>
      </c>
      <c r="CF877" s="136" t="s">
        <v>941</v>
      </c>
      <c r="CG877" s="136" t="s">
        <v>948</v>
      </c>
      <c r="CH877" s="136" t="s">
        <v>948</v>
      </c>
      <c r="CI877" s="136" t="s">
        <v>941</v>
      </c>
      <c r="CJ877" s="136" t="s">
        <v>941</v>
      </c>
      <c r="CK877" s="136" t="s">
        <v>941</v>
      </c>
      <c r="CL877" s="136" t="s">
        <v>941</v>
      </c>
      <c r="CM877" s="136" t="s">
        <v>941</v>
      </c>
      <c r="CN877" s="136" t="s">
        <v>948</v>
      </c>
      <c r="CO877" s="136" t="s">
        <v>540</v>
      </c>
      <c r="CP877" s="136" t="s">
        <v>948</v>
      </c>
      <c r="CQ877" s="136" t="s">
        <v>941</v>
      </c>
      <c r="CR877" s="136" t="s">
        <v>941</v>
      </c>
      <c r="CS877" s="136" t="s">
        <v>941</v>
      </c>
      <c r="CT877" s="136" t="s">
        <v>941</v>
      </c>
      <c r="CU877" s="136" t="s">
        <v>941</v>
      </c>
      <c r="CV877" s="136" t="s">
        <v>941</v>
      </c>
      <c r="CW877" s="136" t="s">
        <v>941</v>
      </c>
      <c r="CX877" s="136" t="s">
        <v>941</v>
      </c>
      <c r="CY877" s="136" t="s">
        <v>941</v>
      </c>
      <c r="CZ877" s="136" t="s">
        <v>941</v>
      </c>
      <c r="DA877" s="136" t="s">
        <v>941</v>
      </c>
      <c r="DB877" s="136" t="s">
        <v>941</v>
      </c>
      <c r="DC877" s="136" t="s">
        <v>941</v>
      </c>
      <c r="DD877" s="136" t="s">
        <v>941</v>
      </c>
      <c r="DE877" s="136" t="s">
        <v>941</v>
      </c>
      <c r="DF877" s="136" t="s">
        <v>941</v>
      </c>
      <c r="DG877" s="136" t="s">
        <v>941</v>
      </c>
      <c r="DH877" s="136" t="s">
        <v>941</v>
      </c>
      <c r="DI877" s="136" t="s">
        <v>941</v>
      </c>
      <c r="DJ877" s="136" t="s">
        <v>1692</v>
      </c>
      <c r="DK877" s="137">
        <v>43150.484837962962</v>
      </c>
      <c r="DL877" s="136" t="s">
        <v>1692</v>
      </c>
      <c r="DM877" s="137">
        <v>43150.484837962962</v>
      </c>
      <c r="DN877" s="133">
        <v>42416.510879629626</v>
      </c>
      <c r="DO877" s="132" t="s">
        <v>1692</v>
      </c>
      <c r="DP877" s="133">
        <v>42416.510879629626</v>
      </c>
    </row>
    <row r="878" spans="1:120" ht="72.5" x14ac:dyDescent="0.35">
      <c r="A878" s="135">
        <v>882</v>
      </c>
      <c r="B878" s="136" t="s">
        <v>13815</v>
      </c>
      <c r="C878" s="135">
        <v>121</v>
      </c>
      <c r="D878" s="135" t="b">
        <v>1</v>
      </c>
      <c r="E878" s="136" t="s">
        <v>941</v>
      </c>
      <c r="F878" s="136" t="s">
        <v>10882</v>
      </c>
      <c r="G878" s="136" t="s">
        <v>10883</v>
      </c>
      <c r="H878" s="136" t="s">
        <v>3638</v>
      </c>
      <c r="I878" s="136" t="s">
        <v>8797</v>
      </c>
      <c r="J878" s="136" t="s">
        <v>10882</v>
      </c>
      <c r="K878" s="136" t="s">
        <v>941</v>
      </c>
      <c r="L878" s="136" t="s">
        <v>3638</v>
      </c>
      <c r="M878" s="136" t="s">
        <v>3639</v>
      </c>
      <c r="N878" s="136" t="s">
        <v>3640</v>
      </c>
      <c r="O878" s="136" t="s">
        <v>19808</v>
      </c>
      <c r="P878" s="136" t="s">
        <v>19809</v>
      </c>
      <c r="Q878" s="136" t="s">
        <v>948</v>
      </c>
      <c r="R878" s="136" t="s">
        <v>948</v>
      </c>
      <c r="S878" s="136" t="s">
        <v>19810</v>
      </c>
      <c r="T878" s="136" t="s">
        <v>4007</v>
      </c>
      <c r="U878" s="136" t="s">
        <v>19811</v>
      </c>
      <c r="V878" s="136" t="s">
        <v>948</v>
      </c>
      <c r="W878" s="136" t="s">
        <v>948</v>
      </c>
      <c r="X878" s="136" t="s">
        <v>948</v>
      </c>
      <c r="Y878" s="136" t="s">
        <v>19812</v>
      </c>
      <c r="Z878" s="136" t="s">
        <v>19813</v>
      </c>
      <c r="AA878" s="136" t="s">
        <v>948</v>
      </c>
      <c r="AB878" s="136" t="s">
        <v>19814</v>
      </c>
      <c r="AC878" s="136" t="s">
        <v>948</v>
      </c>
      <c r="AD878" s="136" t="s">
        <v>19814</v>
      </c>
      <c r="AE878" s="136" t="s">
        <v>19815</v>
      </c>
      <c r="AF878" s="136" t="s">
        <v>19816</v>
      </c>
      <c r="AG878" s="136" t="s">
        <v>1452</v>
      </c>
      <c r="AH878" s="136" t="s">
        <v>19817</v>
      </c>
      <c r="AI878" s="136" t="s">
        <v>2327</v>
      </c>
      <c r="AJ878" s="136" t="s">
        <v>19818</v>
      </c>
      <c r="AK878" s="136" t="s">
        <v>19819</v>
      </c>
      <c r="AL878" s="136" t="s">
        <v>941</v>
      </c>
      <c r="AM878" s="136" t="s">
        <v>19820</v>
      </c>
      <c r="AN878" s="136" t="s">
        <v>941</v>
      </c>
      <c r="AO878" s="136" t="s">
        <v>941</v>
      </c>
      <c r="AP878" s="136" t="s">
        <v>941</v>
      </c>
      <c r="AQ878" s="136" t="s">
        <v>941</v>
      </c>
      <c r="AR878" s="136" t="s">
        <v>941</v>
      </c>
      <c r="AS878" s="136" t="s">
        <v>941</v>
      </c>
      <c r="AT878" s="136" t="s">
        <v>941</v>
      </c>
      <c r="AU878" s="136" t="s">
        <v>941</v>
      </c>
      <c r="AV878" s="136" t="s">
        <v>941</v>
      </c>
      <c r="AW878" s="136" t="s">
        <v>941</v>
      </c>
      <c r="AX878" s="136" t="s">
        <v>941</v>
      </c>
      <c r="AY878" s="136" t="s">
        <v>941</v>
      </c>
      <c r="AZ878" s="136" t="s">
        <v>941</v>
      </c>
      <c r="BA878" s="136" t="s">
        <v>941</v>
      </c>
      <c r="BB878" s="136" t="s">
        <v>941</v>
      </c>
      <c r="BC878" s="136" t="s">
        <v>941</v>
      </c>
      <c r="BD878" s="136" t="s">
        <v>941</v>
      </c>
      <c r="BE878" s="136" t="s">
        <v>941</v>
      </c>
      <c r="BF878" s="136" t="s">
        <v>941</v>
      </c>
      <c r="BG878" s="136" t="s">
        <v>941</v>
      </c>
      <c r="BH878" s="136" t="s">
        <v>941</v>
      </c>
      <c r="BI878" s="136" t="s">
        <v>941</v>
      </c>
      <c r="BJ878" s="136" t="s">
        <v>941</v>
      </c>
      <c r="BK878" s="136" t="s">
        <v>19821</v>
      </c>
      <c r="BL878" s="136" t="s">
        <v>941</v>
      </c>
      <c r="BM878" s="136" t="s">
        <v>941</v>
      </c>
      <c r="BN878" s="136" t="s">
        <v>941</v>
      </c>
      <c r="BO878" s="136" t="s">
        <v>941</v>
      </c>
      <c r="BP878" s="136" t="s">
        <v>941</v>
      </c>
      <c r="BQ878" s="136" t="s">
        <v>941</v>
      </c>
      <c r="BR878" s="136" t="s">
        <v>941</v>
      </c>
      <c r="BS878" s="136" t="s">
        <v>941</v>
      </c>
      <c r="BT878" s="136" t="s">
        <v>941</v>
      </c>
      <c r="BU878" s="136" t="s">
        <v>941</v>
      </c>
      <c r="BV878" s="136" t="s">
        <v>941</v>
      </c>
      <c r="BW878" s="136" t="s">
        <v>941</v>
      </c>
      <c r="BX878" s="136" t="s">
        <v>941</v>
      </c>
      <c r="BY878" s="136" t="s">
        <v>941</v>
      </c>
      <c r="BZ878" s="136" t="s">
        <v>941</v>
      </c>
      <c r="CA878" s="136" t="s">
        <v>941</v>
      </c>
      <c r="CB878" s="136" t="s">
        <v>19821</v>
      </c>
      <c r="CC878" s="136" t="s">
        <v>948</v>
      </c>
      <c r="CD878" s="136" t="s">
        <v>941</v>
      </c>
      <c r="CE878" s="136" t="s">
        <v>948</v>
      </c>
      <c r="CF878" s="136" t="s">
        <v>941</v>
      </c>
      <c r="CG878" s="136" t="s">
        <v>948</v>
      </c>
      <c r="CH878" s="136" t="s">
        <v>948</v>
      </c>
      <c r="CI878" s="136" t="s">
        <v>941</v>
      </c>
      <c r="CJ878" s="136" t="s">
        <v>941</v>
      </c>
      <c r="CK878" s="136" t="s">
        <v>941</v>
      </c>
      <c r="CL878" s="136" t="s">
        <v>941</v>
      </c>
      <c r="CM878" s="136" t="s">
        <v>941</v>
      </c>
      <c r="CN878" s="136" t="s">
        <v>948</v>
      </c>
      <c r="CO878" s="136" t="s">
        <v>540</v>
      </c>
      <c r="CP878" s="136" t="s">
        <v>948</v>
      </c>
      <c r="CQ878" s="136" t="s">
        <v>941</v>
      </c>
      <c r="CR878" s="136" t="s">
        <v>941</v>
      </c>
      <c r="CS878" s="136" t="s">
        <v>941</v>
      </c>
      <c r="CT878" s="136" t="s">
        <v>941</v>
      </c>
      <c r="CU878" s="136" t="s">
        <v>941</v>
      </c>
      <c r="CV878" s="136" t="s">
        <v>941</v>
      </c>
      <c r="CW878" s="136" t="s">
        <v>941</v>
      </c>
      <c r="CX878" s="136" t="s">
        <v>941</v>
      </c>
      <c r="CY878" s="136" t="s">
        <v>941</v>
      </c>
      <c r="CZ878" s="136" t="s">
        <v>941</v>
      </c>
      <c r="DA878" s="136" t="s">
        <v>941</v>
      </c>
      <c r="DB878" s="136" t="s">
        <v>941</v>
      </c>
      <c r="DC878" s="136" t="s">
        <v>941</v>
      </c>
      <c r="DD878" s="136" t="s">
        <v>941</v>
      </c>
      <c r="DE878" s="136" t="s">
        <v>941</v>
      </c>
      <c r="DF878" s="136" t="s">
        <v>941</v>
      </c>
      <c r="DG878" s="136" t="s">
        <v>941</v>
      </c>
      <c r="DH878" s="136" t="s">
        <v>941</v>
      </c>
      <c r="DI878" s="136" t="s">
        <v>941</v>
      </c>
      <c r="DJ878" s="136" t="s">
        <v>1353</v>
      </c>
      <c r="DK878" s="137">
        <v>43150.489131944443</v>
      </c>
      <c r="DL878" s="136" t="s">
        <v>1353</v>
      </c>
      <c r="DM878" s="137">
        <v>43150.489131944443</v>
      </c>
      <c r="DN878" s="133">
        <v>42417.574618055558</v>
      </c>
      <c r="DO878" s="132" t="s">
        <v>1692</v>
      </c>
      <c r="DP878" s="133">
        <v>42450.61917824074</v>
      </c>
    </row>
    <row r="879" spans="1:120" ht="58" x14ac:dyDescent="0.35">
      <c r="A879" s="135">
        <v>883</v>
      </c>
      <c r="B879" s="136" t="s">
        <v>13815</v>
      </c>
      <c r="C879" s="135">
        <v>89</v>
      </c>
      <c r="D879" s="135" t="b">
        <v>1</v>
      </c>
      <c r="E879" s="136" t="s">
        <v>941</v>
      </c>
      <c r="F879" s="136" t="s">
        <v>3692</v>
      </c>
      <c r="G879" s="136" t="s">
        <v>989</v>
      </c>
      <c r="H879" s="136" t="s">
        <v>1605</v>
      </c>
      <c r="I879" s="136" t="s">
        <v>14329</v>
      </c>
      <c r="J879" s="136" t="s">
        <v>1606</v>
      </c>
      <c r="K879" s="136" t="s">
        <v>941</v>
      </c>
      <c r="L879" s="136" t="s">
        <v>1605</v>
      </c>
      <c r="M879" s="136" t="s">
        <v>1607</v>
      </c>
      <c r="N879" s="136" t="s">
        <v>3693</v>
      </c>
      <c r="O879" s="136" t="s">
        <v>948</v>
      </c>
      <c r="P879" s="136" t="s">
        <v>948</v>
      </c>
      <c r="Q879" s="136" t="s">
        <v>948</v>
      </c>
      <c r="R879" s="136" t="s">
        <v>19822</v>
      </c>
      <c r="S879" s="136" t="s">
        <v>19822</v>
      </c>
      <c r="T879" s="136" t="s">
        <v>19823</v>
      </c>
      <c r="U879" s="136" t="s">
        <v>19824</v>
      </c>
      <c r="V879" s="136" t="s">
        <v>19825</v>
      </c>
      <c r="W879" s="136" t="s">
        <v>19826</v>
      </c>
      <c r="X879" s="136" t="s">
        <v>19827</v>
      </c>
      <c r="Y879" s="136" t="s">
        <v>19828</v>
      </c>
      <c r="Z879" s="136" t="s">
        <v>19829</v>
      </c>
      <c r="AA879" s="136" t="s">
        <v>19830</v>
      </c>
      <c r="AB879" s="136" t="s">
        <v>19831</v>
      </c>
      <c r="AC879" s="136" t="s">
        <v>19832</v>
      </c>
      <c r="AD879" s="136" t="s">
        <v>19833</v>
      </c>
      <c r="AE879" s="136" t="s">
        <v>19834</v>
      </c>
      <c r="AF879" s="136" t="s">
        <v>19835</v>
      </c>
      <c r="AG879" s="136" t="s">
        <v>1263</v>
      </c>
      <c r="AH879" s="136" t="s">
        <v>19836</v>
      </c>
      <c r="AI879" s="136" t="s">
        <v>19837</v>
      </c>
      <c r="AJ879" s="136" t="s">
        <v>3302</v>
      </c>
      <c r="AK879" s="136" t="s">
        <v>19838</v>
      </c>
      <c r="AL879" s="136" t="s">
        <v>941</v>
      </c>
      <c r="AM879" s="136" t="s">
        <v>19839</v>
      </c>
      <c r="AN879" s="136" t="s">
        <v>941</v>
      </c>
      <c r="AO879" s="136" t="s">
        <v>941</v>
      </c>
      <c r="AP879" s="136" t="s">
        <v>941</v>
      </c>
      <c r="AQ879" s="136" t="s">
        <v>941</v>
      </c>
      <c r="AR879" s="136" t="s">
        <v>941</v>
      </c>
      <c r="AS879" s="136" t="s">
        <v>941</v>
      </c>
      <c r="AT879" s="136" t="s">
        <v>941</v>
      </c>
      <c r="AU879" s="136" t="s">
        <v>941</v>
      </c>
      <c r="AV879" s="136" t="s">
        <v>941</v>
      </c>
      <c r="AW879" s="136" t="s">
        <v>941</v>
      </c>
      <c r="AX879" s="136" t="s">
        <v>941</v>
      </c>
      <c r="AY879" s="136" t="s">
        <v>941</v>
      </c>
      <c r="AZ879" s="136" t="s">
        <v>941</v>
      </c>
      <c r="BA879" s="136" t="s">
        <v>941</v>
      </c>
      <c r="BB879" s="136" t="s">
        <v>941</v>
      </c>
      <c r="BC879" s="136" t="s">
        <v>941</v>
      </c>
      <c r="BD879" s="136" t="s">
        <v>941</v>
      </c>
      <c r="BE879" s="136" t="s">
        <v>941</v>
      </c>
      <c r="BF879" s="136" t="s">
        <v>941</v>
      </c>
      <c r="BG879" s="136" t="s">
        <v>941</v>
      </c>
      <c r="BH879" s="136" t="s">
        <v>941</v>
      </c>
      <c r="BI879" s="136" t="s">
        <v>941</v>
      </c>
      <c r="BJ879" s="136" t="s">
        <v>941</v>
      </c>
      <c r="BK879" s="136" t="s">
        <v>948</v>
      </c>
      <c r="BL879" s="136" t="s">
        <v>948</v>
      </c>
      <c r="BM879" s="136" t="s">
        <v>948</v>
      </c>
      <c r="BN879" s="136" t="s">
        <v>948</v>
      </c>
      <c r="BO879" s="136" t="s">
        <v>948</v>
      </c>
      <c r="BP879" s="136" t="s">
        <v>1232</v>
      </c>
      <c r="BQ879" s="136" t="s">
        <v>948</v>
      </c>
      <c r="BR879" s="136" t="s">
        <v>941</v>
      </c>
      <c r="BS879" s="136" t="s">
        <v>948</v>
      </c>
      <c r="BT879" s="136" t="s">
        <v>941</v>
      </c>
      <c r="BU879" s="136" t="s">
        <v>948</v>
      </c>
      <c r="BV879" s="136" t="s">
        <v>941</v>
      </c>
      <c r="BW879" s="136" t="s">
        <v>948</v>
      </c>
      <c r="BX879" s="136" t="s">
        <v>941</v>
      </c>
      <c r="BY879" s="136" t="s">
        <v>948</v>
      </c>
      <c r="BZ879" s="136" t="s">
        <v>941</v>
      </c>
      <c r="CA879" s="136" t="s">
        <v>948</v>
      </c>
      <c r="CB879" s="136" t="s">
        <v>1232</v>
      </c>
      <c r="CC879" s="136" t="s">
        <v>956</v>
      </c>
      <c r="CD879" s="136" t="s">
        <v>19840</v>
      </c>
      <c r="CE879" s="136" t="s">
        <v>2731</v>
      </c>
      <c r="CF879" s="136" t="s">
        <v>3506</v>
      </c>
      <c r="CG879" s="136" t="s">
        <v>2375</v>
      </c>
      <c r="CH879" s="136" t="s">
        <v>948</v>
      </c>
      <c r="CI879" s="136" t="s">
        <v>948</v>
      </c>
      <c r="CJ879" s="136" t="s">
        <v>948</v>
      </c>
      <c r="CK879" s="136" t="s">
        <v>948</v>
      </c>
      <c r="CL879" s="136" t="s">
        <v>948</v>
      </c>
      <c r="CM879" s="136" t="s">
        <v>948</v>
      </c>
      <c r="CN879" s="136" t="s">
        <v>948</v>
      </c>
      <c r="CO879" s="136" t="s">
        <v>540</v>
      </c>
      <c r="CP879" s="136" t="s">
        <v>948</v>
      </c>
      <c r="CQ879" s="136" t="s">
        <v>941</v>
      </c>
      <c r="CR879" s="136" t="s">
        <v>8796</v>
      </c>
      <c r="CS879" s="136" t="s">
        <v>8796</v>
      </c>
      <c r="CT879" s="136" t="s">
        <v>8796</v>
      </c>
      <c r="CU879" s="136" t="s">
        <v>941</v>
      </c>
      <c r="CV879" s="136" t="s">
        <v>941</v>
      </c>
      <c r="CW879" s="136" t="s">
        <v>941</v>
      </c>
      <c r="CX879" s="136" t="s">
        <v>941</v>
      </c>
      <c r="CY879" s="136" t="s">
        <v>941</v>
      </c>
      <c r="CZ879" s="136" t="s">
        <v>941</v>
      </c>
      <c r="DA879" s="136" t="s">
        <v>941</v>
      </c>
      <c r="DB879" s="136" t="s">
        <v>941</v>
      </c>
      <c r="DC879" s="136" t="s">
        <v>941</v>
      </c>
      <c r="DD879" s="136" t="s">
        <v>941</v>
      </c>
      <c r="DE879" s="136" t="s">
        <v>941</v>
      </c>
      <c r="DF879" s="136" t="s">
        <v>941</v>
      </c>
      <c r="DG879" s="136" t="s">
        <v>941</v>
      </c>
      <c r="DH879" s="136" t="s">
        <v>941</v>
      </c>
      <c r="DI879" s="136" t="s">
        <v>941</v>
      </c>
      <c r="DJ879" s="136" t="s">
        <v>1692</v>
      </c>
      <c r="DK879" s="137">
        <v>43150.490532407406</v>
      </c>
      <c r="DL879" s="136" t="s">
        <v>1692</v>
      </c>
      <c r="DM879" s="137">
        <v>43150.490532407406</v>
      </c>
      <c r="DN879" s="133">
        <v>42417.57476851852</v>
      </c>
      <c r="DO879" s="132" t="s">
        <v>1692</v>
      </c>
      <c r="DP879" s="133">
        <v>42417.57476851852</v>
      </c>
    </row>
    <row r="880" spans="1:120" ht="232" x14ac:dyDescent="0.35">
      <c r="A880" s="135">
        <v>884</v>
      </c>
      <c r="B880" s="136" t="s">
        <v>13815</v>
      </c>
      <c r="C880" s="135">
        <v>318</v>
      </c>
      <c r="D880" s="135" t="b">
        <v>1</v>
      </c>
      <c r="E880" s="136" t="s">
        <v>941</v>
      </c>
      <c r="F880" s="136" t="s">
        <v>1803</v>
      </c>
      <c r="G880" s="136" t="s">
        <v>1972</v>
      </c>
      <c r="H880" s="136" t="s">
        <v>3745</v>
      </c>
      <c r="I880" s="136" t="s">
        <v>15225</v>
      </c>
      <c r="J880" s="136" t="s">
        <v>3746</v>
      </c>
      <c r="K880" s="136" t="s">
        <v>941</v>
      </c>
      <c r="L880" s="136" t="s">
        <v>3747</v>
      </c>
      <c r="M880" s="136" t="s">
        <v>1805</v>
      </c>
      <c r="N880" s="136" t="s">
        <v>3748</v>
      </c>
      <c r="O880" s="136" t="s">
        <v>19841</v>
      </c>
      <c r="P880" s="136" t="s">
        <v>19842</v>
      </c>
      <c r="Q880" s="136" t="s">
        <v>948</v>
      </c>
      <c r="R880" s="136" t="s">
        <v>948</v>
      </c>
      <c r="S880" s="136" t="s">
        <v>19843</v>
      </c>
      <c r="T880" s="136" t="s">
        <v>19844</v>
      </c>
      <c r="U880" s="136" t="s">
        <v>19845</v>
      </c>
      <c r="V880" s="136" t="s">
        <v>3749</v>
      </c>
      <c r="W880" s="136" t="s">
        <v>3750</v>
      </c>
      <c r="X880" s="136" t="s">
        <v>3751</v>
      </c>
      <c r="Y880" s="136" t="s">
        <v>19846</v>
      </c>
      <c r="Z880" s="136" t="s">
        <v>19847</v>
      </c>
      <c r="AA880" s="136" t="s">
        <v>948</v>
      </c>
      <c r="AB880" s="136" t="s">
        <v>19848</v>
      </c>
      <c r="AC880" s="136" t="s">
        <v>3697</v>
      </c>
      <c r="AD880" s="136" t="s">
        <v>19849</v>
      </c>
      <c r="AE880" s="136" t="s">
        <v>19850</v>
      </c>
      <c r="AF880" s="136" t="s">
        <v>19851</v>
      </c>
      <c r="AG880" s="136" t="s">
        <v>10971</v>
      </c>
      <c r="AH880" s="136" t="s">
        <v>19852</v>
      </c>
      <c r="AI880" s="136" t="s">
        <v>19853</v>
      </c>
      <c r="AJ880" s="136" t="s">
        <v>2226</v>
      </c>
      <c r="AK880" s="136" t="s">
        <v>19854</v>
      </c>
      <c r="AL880" s="136" t="s">
        <v>941</v>
      </c>
      <c r="AM880" s="136" t="s">
        <v>19855</v>
      </c>
      <c r="AN880" s="136" t="s">
        <v>941</v>
      </c>
      <c r="AO880" s="136" t="s">
        <v>941</v>
      </c>
      <c r="AP880" s="136" t="s">
        <v>941</v>
      </c>
      <c r="AQ880" s="136" t="s">
        <v>941</v>
      </c>
      <c r="AR880" s="136" t="s">
        <v>941</v>
      </c>
      <c r="AS880" s="136" t="s">
        <v>941</v>
      </c>
      <c r="AT880" s="136" t="s">
        <v>941</v>
      </c>
      <c r="AU880" s="136" t="s">
        <v>941</v>
      </c>
      <c r="AV880" s="136" t="s">
        <v>941</v>
      </c>
      <c r="AW880" s="136" t="s">
        <v>941</v>
      </c>
      <c r="AX880" s="136" t="s">
        <v>941</v>
      </c>
      <c r="AY880" s="136" t="s">
        <v>941</v>
      </c>
      <c r="AZ880" s="136" t="s">
        <v>941</v>
      </c>
      <c r="BA880" s="136" t="s">
        <v>941</v>
      </c>
      <c r="BB880" s="136" t="s">
        <v>941</v>
      </c>
      <c r="BC880" s="136" t="s">
        <v>941</v>
      </c>
      <c r="BD880" s="136" t="s">
        <v>941</v>
      </c>
      <c r="BE880" s="136" t="s">
        <v>941</v>
      </c>
      <c r="BF880" s="136" t="s">
        <v>941</v>
      </c>
      <c r="BG880" s="136" t="s">
        <v>941</v>
      </c>
      <c r="BH880" s="136" t="s">
        <v>941</v>
      </c>
      <c r="BI880" s="136" t="s">
        <v>941</v>
      </c>
      <c r="BJ880" s="136" t="s">
        <v>941</v>
      </c>
      <c r="BK880" s="136" t="s">
        <v>941</v>
      </c>
      <c r="BL880" s="136" t="s">
        <v>941</v>
      </c>
      <c r="BM880" s="136" t="s">
        <v>941</v>
      </c>
      <c r="BN880" s="136" t="s">
        <v>941</v>
      </c>
      <c r="BO880" s="136" t="s">
        <v>941</v>
      </c>
      <c r="BP880" s="136" t="s">
        <v>941</v>
      </c>
      <c r="BQ880" s="136" t="s">
        <v>941</v>
      </c>
      <c r="BR880" s="136" t="s">
        <v>1807</v>
      </c>
      <c r="BS880" s="136" t="s">
        <v>1937</v>
      </c>
      <c r="BT880" s="136" t="s">
        <v>941</v>
      </c>
      <c r="BU880" s="136" t="s">
        <v>941</v>
      </c>
      <c r="BV880" s="136" t="s">
        <v>941</v>
      </c>
      <c r="BW880" s="136" t="s">
        <v>941</v>
      </c>
      <c r="BX880" s="136" t="s">
        <v>941</v>
      </c>
      <c r="BY880" s="136" t="s">
        <v>941</v>
      </c>
      <c r="BZ880" s="136" t="s">
        <v>941</v>
      </c>
      <c r="CA880" s="136" t="s">
        <v>941</v>
      </c>
      <c r="CB880" s="136" t="s">
        <v>1937</v>
      </c>
      <c r="CC880" s="136" t="s">
        <v>948</v>
      </c>
      <c r="CD880" s="136" t="s">
        <v>941</v>
      </c>
      <c r="CE880" s="136" t="s">
        <v>948</v>
      </c>
      <c r="CF880" s="136" t="s">
        <v>941</v>
      </c>
      <c r="CG880" s="136" t="s">
        <v>948</v>
      </c>
      <c r="CH880" s="136" t="s">
        <v>948</v>
      </c>
      <c r="CI880" s="136" t="s">
        <v>941</v>
      </c>
      <c r="CJ880" s="136" t="s">
        <v>941</v>
      </c>
      <c r="CK880" s="136" t="s">
        <v>941</v>
      </c>
      <c r="CL880" s="136" t="s">
        <v>941</v>
      </c>
      <c r="CM880" s="136" t="s">
        <v>941</v>
      </c>
      <c r="CN880" s="136" t="s">
        <v>948</v>
      </c>
      <c r="CO880" s="136" t="s">
        <v>540</v>
      </c>
      <c r="CP880" s="136" t="s">
        <v>948</v>
      </c>
      <c r="CQ880" s="136" t="s">
        <v>941</v>
      </c>
      <c r="CR880" s="136" t="s">
        <v>941</v>
      </c>
      <c r="CS880" s="136" t="s">
        <v>19856</v>
      </c>
      <c r="CT880" s="136" t="s">
        <v>941</v>
      </c>
      <c r="CU880" s="136" t="s">
        <v>19857</v>
      </c>
      <c r="CV880" s="136" t="s">
        <v>941</v>
      </c>
      <c r="CW880" s="136" t="s">
        <v>941</v>
      </c>
      <c r="CX880" s="136" t="s">
        <v>941</v>
      </c>
      <c r="CY880" s="136" t="s">
        <v>941</v>
      </c>
      <c r="CZ880" s="136" t="s">
        <v>941</v>
      </c>
      <c r="DA880" s="136" t="s">
        <v>941</v>
      </c>
      <c r="DB880" s="136" t="s">
        <v>941</v>
      </c>
      <c r="DC880" s="136" t="s">
        <v>941</v>
      </c>
      <c r="DD880" s="136" t="s">
        <v>941</v>
      </c>
      <c r="DE880" s="136" t="s">
        <v>941</v>
      </c>
      <c r="DF880" s="136" t="s">
        <v>941</v>
      </c>
      <c r="DG880" s="136" t="s">
        <v>941</v>
      </c>
      <c r="DH880" s="136" t="s">
        <v>941</v>
      </c>
      <c r="DI880" s="136" t="s">
        <v>941</v>
      </c>
      <c r="DJ880" s="136" t="s">
        <v>1692</v>
      </c>
      <c r="DK880" s="137">
        <v>43150.492175925923</v>
      </c>
      <c r="DL880" s="136" t="s">
        <v>1692</v>
      </c>
      <c r="DM880" s="137">
        <v>43150.492372685185</v>
      </c>
      <c r="DN880" s="133">
        <v>42417.576828703706</v>
      </c>
      <c r="DO880" s="132" t="s">
        <v>1692</v>
      </c>
      <c r="DP880" s="133">
        <v>42417.576828703706</v>
      </c>
    </row>
    <row r="881" spans="1:120" ht="43.5" x14ac:dyDescent="0.35">
      <c r="A881" s="135">
        <v>885</v>
      </c>
      <c r="B881" s="136" t="s">
        <v>13815</v>
      </c>
      <c r="C881" s="135">
        <v>159</v>
      </c>
      <c r="D881" s="135" t="b">
        <v>1</v>
      </c>
      <c r="E881" s="136" t="s">
        <v>941</v>
      </c>
      <c r="F881" s="136" t="s">
        <v>19858</v>
      </c>
      <c r="G881" s="136" t="s">
        <v>989</v>
      </c>
      <c r="H881" s="136" t="s">
        <v>19859</v>
      </c>
      <c r="I881" s="136" t="s">
        <v>18259</v>
      </c>
      <c r="J881" s="136" t="s">
        <v>19858</v>
      </c>
      <c r="K881" s="136" t="s">
        <v>941</v>
      </c>
      <c r="L881" s="136" t="s">
        <v>19859</v>
      </c>
      <c r="M881" s="136" t="s">
        <v>2044</v>
      </c>
      <c r="N881" s="136" t="s">
        <v>19860</v>
      </c>
      <c r="O881" s="136" t="s">
        <v>19861</v>
      </c>
      <c r="P881" s="136" t="s">
        <v>19862</v>
      </c>
      <c r="Q881" s="136" t="s">
        <v>948</v>
      </c>
      <c r="R881" s="136" t="s">
        <v>948</v>
      </c>
      <c r="S881" s="136" t="s">
        <v>19863</v>
      </c>
      <c r="T881" s="136" t="s">
        <v>19864</v>
      </c>
      <c r="U881" s="136" t="s">
        <v>19865</v>
      </c>
      <c r="V881" s="136" t="s">
        <v>948</v>
      </c>
      <c r="W881" s="136" t="s">
        <v>948</v>
      </c>
      <c r="X881" s="136" t="s">
        <v>948</v>
      </c>
      <c r="Y881" s="136" t="s">
        <v>19866</v>
      </c>
      <c r="Z881" s="136" t="s">
        <v>19867</v>
      </c>
      <c r="AA881" s="136" t="s">
        <v>948</v>
      </c>
      <c r="AB881" s="136" t="s">
        <v>19868</v>
      </c>
      <c r="AC881" s="136" t="s">
        <v>948</v>
      </c>
      <c r="AD881" s="136" t="s">
        <v>19868</v>
      </c>
      <c r="AE881" s="136" t="s">
        <v>19869</v>
      </c>
      <c r="AF881" s="136" t="s">
        <v>19870</v>
      </c>
      <c r="AG881" s="136" t="s">
        <v>2315</v>
      </c>
      <c r="AH881" s="136" t="s">
        <v>19871</v>
      </c>
      <c r="AI881" s="136" t="s">
        <v>948</v>
      </c>
      <c r="AJ881" s="136" t="s">
        <v>948</v>
      </c>
      <c r="AK881" s="136" t="s">
        <v>948</v>
      </c>
      <c r="AL881" s="136" t="s">
        <v>941</v>
      </c>
      <c r="AM881" s="136" t="s">
        <v>19871</v>
      </c>
      <c r="AN881" s="136" t="s">
        <v>941</v>
      </c>
      <c r="AO881" s="136" t="s">
        <v>941</v>
      </c>
      <c r="AP881" s="136" t="s">
        <v>941</v>
      </c>
      <c r="AQ881" s="136" t="s">
        <v>941</v>
      </c>
      <c r="AR881" s="136" t="s">
        <v>941</v>
      </c>
      <c r="AS881" s="136" t="s">
        <v>941</v>
      </c>
      <c r="AT881" s="136" t="s">
        <v>941</v>
      </c>
      <c r="AU881" s="136" t="s">
        <v>941</v>
      </c>
      <c r="AV881" s="136" t="s">
        <v>941</v>
      </c>
      <c r="AW881" s="136" t="s">
        <v>941</v>
      </c>
      <c r="AX881" s="136" t="s">
        <v>941</v>
      </c>
      <c r="AY881" s="136" t="s">
        <v>941</v>
      </c>
      <c r="AZ881" s="136" t="s">
        <v>941</v>
      </c>
      <c r="BA881" s="136" t="s">
        <v>941</v>
      </c>
      <c r="BB881" s="136" t="s">
        <v>941</v>
      </c>
      <c r="BC881" s="136" t="s">
        <v>941</v>
      </c>
      <c r="BD881" s="136" t="s">
        <v>941</v>
      </c>
      <c r="BE881" s="136" t="s">
        <v>941</v>
      </c>
      <c r="BF881" s="136" t="s">
        <v>941</v>
      </c>
      <c r="BG881" s="136" t="s">
        <v>941</v>
      </c>
      <c r="BH881" s="136" t="s">
        <v>941</v>
      </c>
      <c r="BI881" s="136" t="s">
        <v>941</v>
      </c>
      <c r="BJ881" s="136" t="s">
        <v>941</v>
      </c>
      <c r="BK881" s="136" t="s">
        <v>941</v>
      </c>
      <c r="BL881" s="136" t="s">
        <v>941</v>
      </c>
      <c r="BM881" s="136" t="s">
        <v>941</v>
      </c>
      <c r="BN881" s="136" t="s">
        <v>941</v>
      </c>
      <c r="BO881" s="136" t="s">
        <v>941</v>
      </c>
      <c r="BP881" s="136" t="s">
        <v>941</v>
      </c>
      <c r="BQ881" s="136" t="s">
        <v>941</v>
      </c>
      <c r="BR881" s="136" t="s">
        <v>941</v>
      </c>
      <c r="BS881" s="136" t="s">
        <v>941</v>
      </c>
      <c r="BT881" s="136" t="s">
        <v>941</v>
      </c>
      <c r="BU881" s="136" t="s">
        <v>941</v>
      </c>
      <c r="BV881" s="136" t="s">
        <v>941</v>
      </c>
      <c r="BW881" s="136" t="s">
        <v>941</v>
      </c>
      <c r="BX881" s="136" t="s">
        <v>941</v>
      </c>
      <c r="BY881" s="136" t="s">
        <v>941</v>
      </c>
      <c r="BZ881" s="136" t="s">
        <v>941</v>
      </c>
      <c r="CA881" s="136" t="s">
        <v>941</v>
      </c>
      <c r="CB881" s="136" t="s">
        <v>948</v>
      </c>
      <c r="CC881" s="136" t="s">
        <v>948</v>
      </c>
      <c r="CD881" s="136" t="s">
        <v>941</v>
      </c>
      <c r="CE881" s="136" t="s">
        <v>948</v>
      </c>
      <c r="CF881" s="136" t="s">
        <v>941</v>
      </c>
      <c r="CG881" s="136" t="s">
        <v>948</v>
      </c>
      <c r="CH881" s="136" t="s">
        <v>948</v>
      </c>
      <c r="CI881" s="136" t="s">
        <v>941</v>
      </c>
      <c r="CJ881" s="136" t="s">
        <v>941</v>
      </c>
      <c r="CK881" s="136" t="s">
        <v>941</v>
      </c>
      <c r="CL881" s="136" t="s">
        <v>941</v>
      </c>
      <c r="CM881" s="136" t="s">
        <v>941</v>
      </c>
      <c r="CN881" s="136" t="s">
        <v>948</v>
      </c>
      <c r="CO881" s="136" t="s">
        <v>540</v>
      </c>
      <c r="CP881" s="136" t="s">
        <v>948</v>
      </c>
      <c r="CQ881" s="136" t="s">
        <v>941</v>
      </c>
      <c r="CR881" s="136" t="s">
        <v>941</v>
      </c>
      <c r="CS881" s="136" t="s">
        <v>941</v>
      </c>
      <c r="CT881" s="136" t="s">
        <v>941</v>
      </c>
      <c r="CU881" s="136" t="s">
        <v>941</v>
      </c>
      <c r="CV881" s="136" t="s">
        <v>941</v>
      </c>
      <c r="CW881" s="136" t="s">
        <v>941</v>
      </c>
      <c r="CX881" s="136" t="s">
        <v>941</v>
      </c>
      <c r="CY881" s="136" t="s">
        <v>941</v>
      </c>
      <c r="CZ881" s="136" t="s">
        <v>941</v>
      </c>
      <c r="DA881" s="136" t="s">
        <v>941</v>
      </c>
      <c r="DB881" s="136" t="s">
        <v>941</v>
      </c>
      <c r="DC881" s="136" t="s">
        <v>941</v>
      </c>
      <c r="DD881" s="136" t="s">
        <v>941</v>
      </c>
      <c r="DE881" s="136" t="s">
        <v>941</v>
      </c>
      <c r="DF881" s="136" t="s">
        <v>941</v>
      </c>
      <c r="DG881" s="136" t="s">
        <v>941</v>
      </c>
      <c r="DH881" s="136" t="s">
        <v>941</v>
      </c>
      <c r="DI881" s="136" t="s">
        <v>941</v>
      </c>
      <c r="DJ881" s="136" t="s">
        <v>1353</v>
      </c>
      <c r="DK881" s="137">
        <v>43150.501134259262</v>
      </c>
      <c r="DL881" s="136" t="s">
        <v>1353</v>
      </c>
      <c r="DM881" s="137">
        <v>43150.501134259262</v>
      </c>
      <c r="DN881" s="133">
        <v>42417.588865740741</v>
      </c>
      <c r="DO881" s="132" t="s">
        <v>1692</v>
      </c>
      <c r="DP881" s="133">
        <v>42417.588865740741</v>
      </c>
    </row>
    <row r="882" spans="1:120" ht="72.5" x14ac:dyDescent="0.35">
      <c r="A882" s="135">
        <v>886</v>
      </c>
      <c r="B882" s="136" t="s">
        <v>13815</v>
      </c>
      <c r="C882" s="135">
        <v>9</v>
      </c>
      <c r="D882" s="135" t="b">
        <v>1</v>
      </c>
      <c r="E882" s="136" t="s">
        <v>941</v>
      </c>
      <c r="F882" s="136" t="s">
        <v>19872</v>
      </c>
      <c r="G882" s="136" t="s">
        <v>1158</v>
      </c>
      <c r="H882" s="136" t="s">
        <v>19873</v>
      </c>
      <c r="I882" s="136" t="s">
        <v>15225</v>
      </c>
      <c r="J882" s="136" t="s">
        <v>19872</v>
      </c>
      <c r="K882" s="136" t="s">
        <v>941</v>
      </c>
      <c r="L882" s="136" t="s">
        <v>19873</v>
      </c>
      <c r="M882" s="136" t="s">
        <v>2343</v>
      </c>
      <c r="N882" s="136" t="s">
        <v>19874</v>
      </c>
      <c r="O882" s="136" t="s">
        <v>19875</v>
      </c>
      <c r="P882" s="136" t="s">
        <v>19876</v>
      </c>
      <c r="Q882" s="136" t="s">
        <v>948</v>
      </c>
      <c r="R882" s="136" t="s">
        <v>948</v>
      </c>
      <c r="S882" s="136" t="s">
        <v>19877</v>
      </c>
      <c r="T882" s="136" t="s">
        <v>19878</v>
      </c>
      <c r="U882" s="136" t="s">
        <v>19879</v>
      </c>
      <c r="V882" s="136" t="s">
        <v>3196</v>
      </c>
      <c r="W882" s="136" t="s">
        <v>11213</v>
      </c>
      <c r="X882" s="136" t="s">
        <v>11214</v>
      </c>
      <c r="Y882" s="136" t="s">
        <v>19880</v>
      </c>
      <c r="Z882" s="136" t="s">
        <v>19881</v>
      </c>
      <c r="AA882" s="136" t="s">
        <v>948</v>
      </c>
      <c r="AB882" s="136" t="s">
        <v>19882</v>
      </c>
      <c r="AC882" s="136" t="s">
        <v>19883</v>
      </c>
      <c r="AD882" s="136" t="s">
        <v>19884</v>
      </c>
      <c r="AE882" s="136" t="s">
        <v>19885</v>
      </c>
      <c r="AF882" s="136" t="s">
        <v>19886</v>
      </c>
      <c r="AG882" s="136" t="s">
        <v>1452</v>
      </c>
      <c r="AH882" s="136" t="s">
        <v>19887</v>
      </c>
      <c r="AI882" s="136" t="s">
        <v>19888</v>
      </c>
      <c r="AJ882" s="136" t="s">
        <v>1874</v>
      </c>
      <c r="AK882" s="136" t="s">
        <v>19889</v>
      </c>
      <c r="AL882" s="136" t="s">
        <v>941</v>
      </c>
      <c r="AM882" s="136" t="s">
        <v>19890</v>
      </c>
      <c r="AN882" s="136" t="s">
        <v>941</v>
      </c>
      <c r="AO882" s="136" t="s">
        <v>941</v>
      </c>
      <c r="AP882" s="136" t="s">
        <v>941</v>
      </c>
      <c r="AQ882" s="136" t="s">
        <v>941</v>
      </c>
      <c r="AR882" s="136" t="s">
        <v>941</v>
      </c>
      <c r="AS882" s="136" t="s">
        <v>941</v>
      </c>
      <c r="AT882" s="136" t="s">
        <v>941</v>
      </c>
      <c r="AU882" s="136" t="s">
        <v>941</v>
      </c>
      <c r="AV882" s="136" t="s">
        <v>941</v>
      </c>
      <c r="AW882" s="136" t="s">
        <v>941</v>
      </c>
      <c r="AX882" s="136" t="s">
        <v>941</v>
      </c>
      <c r="AY882" s="136" t="s">
        <v>941</v>
      </c>
      <c r="AZ882" s="136" t="s">
        <v>941</v>
      </c>
      <c r="BA882" s="136" t="s">
        <v>941</v>
      </c>
      <c r="BB882" s="136" t="s">
        <v>941</v>
      </c>
      <c r="BC882" s="136" t="s">
        <v>941</v>
      </c>
      <c r="BD882" s="136" t="s">
        <v>941</v>
      </c>
      <c r="BE882" s="136" t="s">
        <v>941</v>
      </c>
      <c r="BF882" s="136" t="s">
        <v>941</v>
      </c>
      <c r="BG882" s="136" t="s">
        <v>941</v>
      </c>
      <c r="BH882" s="136" t="s">
        <v>941</v>
      </c>
      <c r="BI882" s="136" t="s">
        <v>941</v>
      </c>
      <c r="BJ882" s="136" t="s">
        <v>941</v>
      </c>
      <c r="BK882" s="136" t="s">
        <v>941</v>
      </c>
      <c r="BL882" s="136" t="s">
        <v>941</v>
      </c>
      <c r="BM882" s="136" t="s">
        <v>941</v>
      </c>
      <c r="BN882" s="136" t="s">
        <v>941</v>
      </c>
      <c r="BO882" s="136" t="s">
        <v>941</v>
      </c>
      <c r="BP882" s="136" t="s">
        <v>941</v>
      </c>
      <c r="BQ882" s="136" t="s">
        <v>941</v>
      </c>
      <c r="BR882" s="136" t="s">
        <v>941</v>
      </c>
      <c r="BS882" s="136" t="s">
        <v>941</v>
      </c>
      <c r="BT882" s="136" t="s">
        <v>941</v>
      </c>
      <c r="BU882" s="136" t="s">
        <v>941</v>
      </c>
      <c r="BV882" s="136" t="s">
        <v>941</v>
      </c>
      <c r="BW882" s="136" t="s">
        <v>941</v>
      </c>
      <c r="BX882" s="136" t="s">
        <v>941</v>
      </c>
      <c r="BY882" s="136" t="s">
        <v>941</v>
      </c>
      <c r="BZ882" s="136" t="s">
        <v>941</v>
      </c>
      <c r="CA882" s="136" t="s">
        <v>941</v>
      </c>
      <c r="CB882" s="136" t="s">
        <v>948</v>
      </c>
      <c r="CC882" s="136" t="s">
        <v>948</v>
      </c>
      <c r="CD882" s="136" t="s">
        <v>941</v>
      </c>
      <c r="CE882" s="136" t="s">
        <v>948</v>
      </c>
      <c r="CF882" s="136" t="s">
        <v>941</v>
      </c>
      <c r="CG882" s="136" t="s">
        <v>948</v>
      </c>
      <c r="CH882" s="136" t="s">
        <v>948</v>
      </c>
      <c r="CI882" s="136" t="s">
        <v>941</v>
      </c>
      <c r="CJ882" s="136" t="s">
        <v>941</v>
      </c>
      <c r="CK882" s="136" t="s">
        <v>941</v>
      </c>
      <c r="CL882" s="136" t="s">
        <v>941</v>
      </c>
      <c r="CM882" s="136" t="s">
        <v>941</v>
      </c>
      <c r="CN882" s="136" t="s">
        <v>948</v>
      </c>
      <c r="CO882" s="136" t="s">
        <v>540</v>
      </c>
      <c r="CP882" s="136" t="s">
        <v>948</v>
      </c>
      <c r="CQ882" s="136" t="s">
        <v>941</v>
      </c>
      <c r="CR882" s="136" t="s">
        <v>941</v>
      </c>
      <c r="CS882" s="136" t="s">
        <v>941</v>
      </c>
      <c r="CT882" s="136" t="s">
        <v>941</v>
      </c>
      <c r="CU882" s="136" t="s">
        <v>941</v>
      </c>
      <c r="CV882" s="136" t="s">
        <v>941</v>
      </c>
      <c r="CW882" s="136" t="s">
        <v>941</v>
      </c>
      <c r="CX882" s="136" t="s">
        <v>941</v>
      </c>
      <c r="CY882" s="136" t="s">
        <v>941</v>
      </c>
      <c r="CZ882" s="136" t="s">
        <v>941</v>
      </c>
      <c r="DA882" s="136" t="s">
        <v>941</v>
      </c>
      <c r="DB882" s="136" t="s">
        <v>941</v>
      </c>
      <c r="DC882" s="136" t="s">
        <v>941</v>
      </c>
      <c r="DD882" s="136" t="s">
        <v>941</v>
      </c>
      <c r="DE882" s="136" t="s">
        <v>941</v>
      </c>
      <c r="DF882" s="136" t="s">
        <v>941</v>
      </c>
      <c r="DG882" s="136" t="s">
        <v>941</v>
      </c>
      <c r="DH882" s="136" t="s">
        <v>941</v>
      </c>
      <c r="DI882" s="136" t="s">
        <v>941</v>
      </c>
      <c r="DJ882" s="136" t="s">
        <v>1692</v>
      </c>
      <c r="DK882" s="137">
        <v>43150.504710648151</v>
      </c>
      <c r="DL882" s="136" t="s">
        <v>1692</v>
      </c>
      <c r="DM882" s="137">
        <v>43150.504895833335</v>
      </c>
      <c r="DN882" s="133">
        <v>42418.353703703702</v>
      </c>
      <c r="DO882" s="132" t="s">
        <v>1353</v>
      </c>
      <c r="DP882" s="133">
        <v>42418.353703703702</v>
      </c>
    </row>
    <row r="883" spans="1:120" ht="58" x14ac:dyDescent="0.35">
      <c r="A883" s="135">
        <v>887</v>
      </c>
      <c r="B883" s="136" t="s">
        <v>13815</v>
      </c>
      <c r="C883" s="135">
        <v>95</v>
      </c>
      <c r="D883" s="135" t="b">
        <v>1</v>
      </c>
      <c r="E883" s="136" t="s">
        <v>941</v>
      </c>
      <c r="F883" s="136" t="s">
        <v>2967</v>
      </c>
      <c r="G883" s="136" t="s">
        <v>1158</v>
      </c>
      <c r="H883" s="136" t="s">
        <v>2968</v>
      </c>
      <c r="I883" s="136" t="s">
        <v>18259</v>
      </c>
      <c r="J883" s="136" t="s">
        <v>7977</v>
      </c>
      <c r="K883" s="136" t="s">
        <v>941</v>
      </c>
      <c r="L883" s="136" t="s">
        <v>2968</v>
      </c>
      <c r="M883" s="136" t="s">
        <v>7978</v>
      </c>
      <c r="N883" s="136" t="s">
        <v>7979</v>
      </c>
      <c r="O883" s="136" t="s">
        <v>19891</v>
      </c>
      <c r="P883" s="136" t="s">
        <v>948</v>
      </c>
      <c r="Q883" s="136" t="s">
        <v>948</v>
      </c>
      <c r="R883" s="136" t="s">
        <v>948</v>
      </c>
      <c r="S883" s="136" t="s">
        <v>19891</v>
      </c>
      <c r="T883" s="136" t="s">
        <v>19892</v>
      </c>
      <c r="U883" s="136" t="s">
        <v>19893</v>
      </c>
      <c r="V883" s="136" t="s">
        <v>19894</v>
      </c>
      <c r="W883" s="136" t="s">
        <v>19895</v>
      </c>
      <c r="X883" s="136" t="s">
        <v>19896</v>
      </c>
      <c r="Y883" s="136" t="s">
        <v>19897</v>
      </c>
      <c r="Z883" s="136" t="s">
        <v>948</v>
      </c>
      <c r="AA883" s="136" t="s">
        <v>19898</v>
      </c>
      <c r="AB883" s="136" t="s">
        <v>19899</v>
      </c>
      <c r="AC883" s="136" t="s">
        <v>948</v>
      </c>
      <c r="AD883" s="136" t="s">
        <v>19899</v>
      </c>
      <c r="AE883" s="136" t="s">
        <v>19900</v>
      </c>
      <c r="AF883" s="136" t="s">
        <v>19901</v>
      </c>
      <c r="AG883" s="136" t="s">
        <v>1338</v>
      </c>
      <c r="AH883" s="136" t="s">
        <v>19902</v>
      </c>
      <c r="AI883" s="136" t="s">
        <v>19903</v>
      </c>
      <c r="AJ883" s="136" t="s">
        <v>19904</v>
      </c>
      <c r="AK883" s="136" t="s">
        <v>948</v>
      </c>
      <c r="AL883" s="136" t="s">
        <v>941</v>
      </c>
      <c r="AM883" s="136" t="s">
        <v>19905</v>
      </c>
      <c r="AN883" s="136" t="s">
        <v>941</v>
      </c>
      <c r="AO883" s="136" t="s">
        <v>941</v>
      </c>
      <c r="AP883" s="136" t="s">
        <v>941</v>
      </c>
      <c r="AQ883" s="136" t="s">
        <v>941</v>
      </c>
      <c r="AR883" s="136" t="s">
        <v>941</v>
      </c>
      <c r="AS883" s="136" t="s">
        <v>941</v>
      </c>
      <c r="AT883" s="136" t="s">
        <v>941</v>
      </c>
      <c r="AU883" s="136" t="s">
        <v>941</v>
      </c>
      <c r="AV883" s="136" t="s">
        <v>941</v>
      </c>
      <c r="AW883" s="136" t="s">
        <v>941</v>
      </c>
      <c r="AX883" s="136" t="s">
        <v>941</v>
      </c>
      <c r="AY883" s="136" t="s">
        <v>941</v>
      </c>
      <c r="AZ883" s="136" t="s">
        <v>941</v>
      </c>
      <c r="BA883" s="136" t="s">
        <v>941</v>
      </c>
      <c r="BB883" s="136" t="s">
        <v>941</v>
      </c>
      <c r="BC883" s="136" t="s">
        <v>941</v>
      </c>
      <c r="BD883" s="136" t="s">
        <v>941</v>
      </c>
      <c r="BE883" s="136" t="s">
        <v>941</v>
      </c>
      <c r="BF883" s="136" t="s">
        <v>941</v>
      </c>
      <c r="BG883" s="136" t="s">
        <v>941</v>
      </c>
      <c r="BH883" s="136" t="s">
        <v>941</v>
      </c>
      <c r="BI883" s="136" t="s">
        <v>941</v>
      </c>
      <c r="BJ883" s="136" t="s">
        <v>941</v>
      </c>
      <c r="BK883" s="136" t="s">
        <v>941</v>
      </c>
      <c r="BL883" s="136" t="s">
        <v>941</v>
      </c>
      <c r="BM883" s="136" t="s">
        <v>941</v>
      </c>
      <c r="BN883" s="136" t="s">
        <v>941</v>
      </c>
      <c r="BO883" s="136" t="s">
        <v>941</v>
      </c>
      <c r="BP883" s="136" t="s">
        <v>941</v>
      </c>
      <c r="BQ883" s="136" t="s">
        <v>941</v>
      </c>
      <c r="BR883" s="136" t="s">
        <v>941</v>
      </c>
      <c r="BS883" s="136" t="s">
        <v>941</v>
      </c>
      <c r="BT883" s="136" t="s">
        <v>941</v>
      </c>
      <c r="BU883" s="136" t="s">
        <v>941</v>
      </c>
      <c r="BV883" s="136" t="s">
        <v>941</v>
      </c>
      <c r="BW883" s="136" t="s">
        <v>941</v>
      </c>
      <c r="BX883" s="136" t="s">
        <v>941</v>
      </c>
      <c r="BY883" s="136" t="s">
        <v>941</v>
      </c>
      <c r="BZ883" s="136" t="s">
        <v>941</v>
      </c>
      <c r="CA883" s="136" t="s">
        <v>941</v>
      </c>
      <c r="CB883" s="136" t="s">
        <v>948</v>
      </c>
      <c r="CC883" s="136" t="s">
        <v>948</v>
      </c>
      <c r="CD883" s="136" t="s">
        <v>941</v>
      </c>
      <c r="CE883" s="136" t="s">
        <v>948</v>
      </c>
      <c r="CF883" s="136" t="s">
        <v>941</v>
      </c>
      <c r="CG883" s="136" t="s">
        <v>948</v>
      </c>
      <c r="CH883" s="136" t="s">
        <v>7994</v>
      </c>
      <c r="CI883" s="136" t="s">
        <v>19906</v>
      </c>
      <c r="CJ883" s="136" t="s">
        <v>941</v>
      </c>
      <c r="CK883" s="136" t="s">
        <v>941</v>
      </c>
      <c r="CL883" s="136" t="s">
        <v>941</v>
      </c>
      <c r="CM883" s="136" t="s">
        <v>941</v>
      </c>
      <c r="CN883" s="136" t="s">
        <v>19906</v>
      </c>
      <c r="CO883" s="136" t="s">
        <v>19907</v>
      </c>
      <c r="CP883" s="136" t="s">
        <v>948</v>
      </c>
      <c r="CQ883" s="136" t="s">
        <v>941</v>
      </c>
      <c r="CR883" s="136" t="s">
        <v>941</v>
      </c>
      <c r="CS883" s="136" t="s">
        <v>941</v>
      </c>
      <c r="CT883" s="136" t="s">
        <v>941</v>
      </c>
      <c r="CU883" s="136" t="s">
        <v>941</v>
      </c>
      <c r="CV883" s="136" t="s">
        <v>941</v>
      </c>
      <c r="CW883" s="136" t="s">
        <v>941</v>
      </c>
      <c r="CX883" s="136" t="s">
        <v>941</v>
      </c>
      <c r="CY883" s="136" t="s">
        <v>941</v>
      </c>
      <c r="CZ883" s="136" t="s">
        <v>941</v>
      </c>
      <c r="DA883" s="136" t="s">
        <v>941</v>
      </c>
      <c r="DB883" s="136" t="s">
        <v>941</v>
      </c>
      <c r="DC883" s="136" t="s">
        <v>941</v>
      </c>
      <c r="DD883" s="136" t="s">
        <v>941</v>
      </c>
      <c r="DE883" s="136" t="s">
        <v>941</v>
      </c>
      <c r="DF883" s="136" t="s">
        <v>941</v>
      </c>
      <c r="DG883" s="136" t="s">
        <v>941</v>
      </c>
      <c r="DH883" s="136" t="s">
        <v>941</v>
      </c>
      <c r="DI883" s="136" t="s">
        <v>941</v>
      </c>
      <c r="DJ883" s="136" t="s">
        <v>1692</v>
      </c>
      <c r="DK883" s="137">
        <v>43150.565694444442</v>
      </c>
      <c r="DL883" s="136" t="s">
        <v>1692</v>
      </c>
      <c r="DM883" s="137">
        <v>43150.565694444442</v>
      </c>
      <c r="DN883" s="133">
        <v>42418.396377314813</v>
      </c>
      <c r="DO883" s="132" t="s">
        <v>1692</v>
      </c>
      <c r="DP883" s="133">
        <v>42418.396377314813</v>
      </c>
    </row>
    <row r="884" spans="1:120" ht="43.5" x14ac:dyDescent="0.35">
      <c r="A884" s="135">
        <v>888</v>
      </c>
      <c r="B884" s="136" t="s">
        <v>13815</v>
      </c>
      <c r="C884" s="135">
        <v>156</v>
      </c>
      <c r="D884" s="135" t="b">
        <v>1</v>
      </c>
      <c r="E884" s="136" t="s">
        <v>941</v>
      </c>
      <c r="F884" s="136" t="s">
        <v>4018</v>
      </c>
      <c r="G884" s="136" t="s">
        <v>989</v>
      </c>
      <c r="H884" s="136" t="s">
        <v>4019</v>
      </c>
      <c r="I884" s="136" t="s">
        <v>16237</v>
      </c>
      <c r="J884" s="136" t="s">
        <v>4018</v>
      </c>
      <c r="K884" s="136" t="s">
        <v>941</v>
      </c>
      <c r="L884" s="136" t="s">
        <v>4019</v>
      </c>
      <c r="M884" s="136" t="s">
        <v>4020</v>
      </c>
      <c r="N884" s="136" t="s">
        <v>4021</v>
      </c>
      <c r="O884" s="136" t="s">
        <v>19908</v>
      </c>
      <c r="P884" s="136" t="s">
        <v>948</v>
      </c>
      <c r="Q884" s="136" t="s">
        <v>948</v>
      </c>
      <c r="R884" s="136" t="s">
        <v>948</v>
      </c>
      <c r="S884" s="136" t="s">
        <v>19908</v>
      </c>
      <c r="T884" s="136" t="s">
        <v>19909</v>
      </c>
      <c r="U884" s="136" t="s">
        <v>19910</v>
      </c>
      <c r="V884" s="136" t="s">
        <v>948</v>
      </c>
      <c r="W884" s="136" t="s">
        <v>948</v>
      </c>
      <c r="X884" s="136" t="s">
        <v>948</v>
      </c>
      <c r="Y884" s="136" t="s">
        <v>19911</v>
      </c>
      <c r="Z884" s="136" t="s">
        <v>948</v>
      </c>
      <c r="AA884" s="136" t="s">
        <v>948</v>
      </c>
      <c r="AB884" s="136" t="s">
        <v>19911</v>
      </c>
      <c r="AC884" s="136" t="s">
        <v>948</v>
      </c>
      <c r="AD884" s="136" t="s">
        <v>19911</v>
      </c>
      <c r="AE884" s="136" t="s">
        <v>19912</v>
      </c>
      <c r="AF884" s="136" t="s">
        <v>19913</v>
      </c>
      <c r="AG884" s="136" t="s">
        <v>3076</v>
      </c>
      <c r="AH884" s="136" t="s">
        <v>19914</v>
      </c>
      <c r="AI884" s="136" t="s">
        <v>19915</v>
      </c>
      <c r="AJ884" s="136" t="s">
        <v>3426</v>
      </c>
      <c r="AK884" s="136" t="s">
        <v>948</v>
      </c>
      <c r="AL884" s="136" t="s">
        <v>604</v>
      </c>
      <c r="AM884" s="136" t="s">
        <v>19916</v>
      </c>
      <c r="AN884" s="136" t="s">
        <v>941</v>
      </c>
      <c r="AO884" s="136" t="s">
        <v>941</v>
      </c>
      <c r="AP884" s="136" t="s">
        <v>941</v>
      </c>
      <c r="AQ884" s="136" t="s">
        <v>941</v>
      </c>
      <c r="AR884" s="136" t="s">
        <v>941</v>
      </c>
      <c r="AS884" s="136" t="s">
        <v>941</v>
      </c>
      <c r="AT884" s="136" t="s">
        <v>941</v>
      </c>
      <c r="AU884" s="136" t="s">
        <v>941</v>
      </c>
      <c r="AV884" s="136" t="s">
        <v>941</v>
      </c>
      <c r="AW884" s="136" t="s">
        <v>941</v>
      </c>
      <c r="AX884" s="136" t="s">
        <v>941</v>
      </c>
      <c r="AY884" s="136" t="s">
        <v>941</v>
      </c>
      <c r="AZ884" s="136" t="s">
        <v>941</v>
      </c>
      <c r="BA884" s="136" t="s">
        <v>941</v>
      </c>
      <c r="BB884" s="136" t="s">
        <v>941</v>
      </c>
      <c r="BC884" s="136" t="s">
        <v>941</v>
      </c>
      <c r="BD884" s="136" t="s">
        <v>941</v>
      </c>
      <c r="BE884" s="136" t="s">
        <v>941</v>
      </c>
      <c r="BF884" s="136" t="s">
        <v>941</v>
      </c>
      <c r="BG884" s="136" t="s">
        <v>941</v>
      </c>
      <c r="BH884" s="136" t="s">
        <v>941</v>
      </c>
      <c r="BI884" s="136" t="s">
        <v>941</v>
      </c>
      <c r="BJ884" s="136" t="s">
        <v>941</v>
      </c>
      <c r="BK884" s="136" t="s">
        <v>4015</v>
      </c>
      <c r="BL884" s="136" t="s">
        <v>941</v>
      </c>
      <c r="BM884" s="136" t="s">
        <v>941</v>
      </c>
      <c r="BN884" s="136" t="s">
        <v>941</v>
      </c>
      <c r="BO884" s="136" t="s">
        <v>1212</v>
      </c>
      <c r="BP884" s="136" t="s">
        <v>941</v>
      </c>
      <c r="BQ884" s="136" t="s">
        <v>941</v>
      </c>
      <c r="BR884" s="136" t="s">
        <v>941</v>
      </c>
      <c r="BS884" s="136" t="s">
        <v>941</v>
      </c>
      <c r="BT884" s="136" t="s">
        <v>941</v>
      </c>
      <c r="BU884" s="136" t="s">
        <v>941</v>
      </c>
      <c r="BV884" s="136" t="s">
        <v>941</v>
      </c>
      <c r="BW884" s="136" t="s">
        <v>941</v>
      </c>
      <c r="BX884" s="136" t="s">
        <v>941</v>
      </c>
      <c r="BY884" s="136" t="s">
        <v>941</v>
      </c>
      <c r="BZ884" s="136" t="s">
        <v>941</v>
      </c>
      <c r="CA884" s="136" t="s">
        <v>941</v>
      </c>
      <c r="CB884" s="136" t="s">
        <v>8518</v>
      </c>
      <c r="CC884" s="136" t="s">
        <v>948</v>
      </c>
      <c r="CD884" s="136" t="s">
        <v>941</v>
      </c>
      <c r="CE884" s="136" t="s">
        <v>948</v>
      </c>
      <c r="CF884" s="136" t="s">
        <v>941</v>
      </c>
      <c r="CG884" s="136" t="s">
        <v>948</v>
      </c>
      <c r="CH884" s="136" t="s">
        <v>948</v>
      </c>
      <c r="CI884" s="136" t="s">
        <v>941</v>
      </c>
      <c r="CJ884" s="136" t="s">
        <v>941</v>
      </c>
      <c r="CK884" s="136" t="s">
        <v>941</v>
      </c>
      <c r="CL884" s="136" t="s">
        <v>941</v>
      </c>
      <c r="CM884" s="136" t="s">
        <v>941</v>
      </c>
      <c r="CN884" s="136" t="s">
        <v>948</v>
      </c>
      <c r="CO884" s="136" t="s">
        <v>540</v>
      </c>
      <c r="CP884" s="136" t="s">
        <v>948</v>
      </c>
      <c r="CQ884" s="136" t="s">
        <v>941</v>
      </c>
      <c r="CR884" s="136" t="s">
        <v>941</v>
      </c>
      <c r="CS884" s="136" t="s">
        <v>941</v>
      </c>
      <c r="CT884" s="136" t="s">
        <v>941</v>
      </c>
      <c r="CU884" s="136" t="s">
        <v>941</v>
      </c>
      <c r="CV884" s="136" t="s">
        <v>941</v>
      </c>
      <c r="CW884" s="136" t="s">
        <v>941</v>
      </c>
      <c r="CX884" s="136" t="s">
        <v>941</v>
      </c>
      <c r="CY884" s="136" t="s">
        <v>941</v>
      </c>
      <c r="CZ884" s="136" t="s">
        <v>941</v>
      </c>
      <c r="DA884" s="136" t="s">
        <v>941</v>
      </c>
      <c r="DB884" s="136" t="s">
        <v>941</v>
      </c>
      <c r="DC884" s="136" t="s">
        <v>941</v>
      </c>
      <c r="DD884" s="136" t="s">
        <v>941</v>
      </c>
      <c r="DE884" s="136" t="s">
        <v>941</v>
      </c>
      <c r="DF884" s="136" t="s">
        <v>941</v>
      </c>
      <c r="DG884" s="136" t="s">
        <v>941</v>
      </c>
      <c r="DH884" s="136" t="s">
        <v>941</v>
      </c>
      <c r="DI884" s="136" t="s">
        <v>941</v>
      </c>
      <c r="DJ884" s="136" t="s">
        <v>1692</v>
      </c>
      <c r="DK884" s="137">
        <v>43150.587719907409</v>
      </c>
      <c r="DL884" s="136" t="s">
        <v>1692</v>
      </c>
      <c r="DM884" s="137">
        <v>43151.386793981481</v>
      </c>
      <c r="DN884" s="133">
        <v>42418.420902777776</v>
      </c>
      <c r="DO884" s="132" t="s">
        <v>1353</v>
      </c>
      <c r="DP884" s="133">
        <v>42418.420902777776</v>
      </c>
    </row>
    <row r="885" spans="1:120" ht="72.5" x14ac:dyDescent="0.35">
      <c r="A885" s="135">
        <v>889</v>
      </c>
      <c r="B885" s="136" t="s">
        <v>13815</v>
      </c>
      <c r="C885" s="135">
        <v>75</v>
      </c>
      <c r="D885" s="135" t="b">
        <v>1</v>
      </c>
      <c r="E885" s="136" t="s">
        <v>941</v>
      </c>
      <c r="F885" s="136" t="s">
        <v>6877</v>
      </c>
      <c r="G885" s="136" t="s">
        <v>1148</v>
      </c>
      <c r="H885" s="136" t="s">
        <v>6878</v>
      </c>
      <c r="I885" s="136" t="s">
        <v>16237</v>
      </c>
      <c r="J885" s="136" t="s">
        <v>6879</v>
      </c>
      <c r="K885" s="136" t="s">
        <v>941</v>
      </c>
      <c r="L885" s="136" t="s">
        <v>6880</v>
      </c>
      <c r="M885" s="136" t="s">
        <v>6881</v>
      </c>
      <c r="N885" s="136" t="s">
        <v>6882</v>
      </c>
      <c r="O885" s="136" t="s">
        <v>19917</v>
      </c>
      <c r="P885" s="136" t="s">
        <v>948</v>
      </c>
      <c r="Q885" s="136" t="s">
        <v>948</v>
      </c>
      <c r="R885" s="136" t="s">
        <v>948</v>
      </c>
      <c r="S885" s="136" t="s">
        <v>19917</v>
      </c>
      <c r="T885" s="136" t="s">
        <v>19918</v>
      </c>
      <c r="U885" s="136" t="s">
        <v>19919</v>
      </c>
      <c r="V885" s="136" t="s">
        <v>6886</v>
      </c>
      <c r="W885" s="136" t="s">
        <v>6886</v>
      </c>
      <c r="X885" s="136" t="s">
        <v>948</v>
      </c>
      <c r="Y885" s="136" t="s">
        <v>19920</v>
      </c>
      <c r="Z885" s="136" t="s">
        <v>19921</v>
      </c>
      <c r="AA885" s="136" t="s">
        <v>19922</v>
      </c>
      <c r="AB885" s="136" t="s">
        <v>19923</v>
      </c>
      <c r="AC885" s="136" t="s">
        <v>19924</v>
      </c>
      <c r="AD885" s="136" t="s">
        <v>19925</v>
      </c>
      <c r="AE885" s="136" t="s">
        <v>19926</v>
      </c>
      <c r="AF885" s="136" t="s">
        <v>19927</v>
      </c>
      <c r="AG885" s="136" t="s">
        <v>1014</v>
      </c>
      <c r="AH885" s="136" t="s">
        <v>19928</v>
      </c>
      <c r="AI885" s="136" t="s">
        <v>967</v>
      </c>
      <c r="AJ885" s="136" t="s">
        <v>19929</v>
      </c>
      <c r="AK885" s="136" t="s">
        <v>19930</v>
      </c>
      <c r="AL885" s="136" t="s">
        <v>941</v>
      </c>
      <c r="AM885" s="136" t="s">
        <v>19931</v>
      </c>
      <c r="AN885" s="136" t="s">
        <v>941</v>
      </c>
      <c r="AO885" s="136" t="s">
        <v>941</v>
      </c>
      <c r="AP885" s="136" t="s">
        <v>941</v>
      </c>
      <c r="AQ885" s="136" t="s">
        <v>941</v>
      </c>
      <c r="AR885" s="136" t="s">
        <v>941</v>
      </c>
      <c r="AS885" s="136" t="s">
        <v>941</v>
      </c>
      <c r="AT885" s="136" t="s">
        <v>941</v>
      </c>
      <c r="AU885" s="136" t="s">
        <v>941</v>
      </c>
      <c r="AV885" s="136" t="s">
        <v>941</v>
      </c>
      <c r="AW885" s="136" t="s">
        <v>941</v>
      </c>
      <c r="AX885" s="136" t="s">
        <v>941</v>
      </c>
      <c r="AY885" s="136" t="s">
        <v>941</v>
      </c>
      <c r="AZ885" s="136" t="s">
        <v>941</v>
      </c>
      <c r="BA885" s="136" t="s">
        <v>941</v>
      </c>
      <c r="BB885" s="136" t="s">
        <v>941</v>
      </c>
      <c r="BC885" s="136" t="s">
        <v>941</v>
      </c>
      <c r="BD885" s="136" t="s">
        <v>941</v>
      </c>
      <c r="BE885" s="136" t="s">
        <v>941</v>
      </c>
      <c r="BF885" s="136" t="s">
        <v>941</v>
      </c>
      <c r="BG885" s="136" t="s">
        <v>941</v>
      </c>
      <c r="BH885" s="136" t="s">
        <v>941</v>
      </c>
      <c r="BI885" s="136" t="s">
        <v>941</v>
      </c>
      <c r="BJ885" s="136" t="s">
        <v>941</v>
      </c>
      <c r="BK885" s="136" t="s">
        <v>941</v>
      </c>
      <c r="BL885" s="136" t="s">
        <v>941</v>
      </c>
      <c r="BM885" s="136" t="s">
        <v>941</v>
      </c>
      <c r="BN885" s="136" t="s">
        <v>19932</v>
      </c>
      <c r="BO885" s="136" t="s">
        <v>941</v>
      </c>
      <c r="BP885" s="136" t="s">
        <v>941</v>
      </c>
      <c r="BQ885" s="136" t="s">
        <v>941</v>
      </c>
      <c r="BR885" s="136" t="s">
        <v>941</v>
      </c>
      <c r="BS885" s="136" t="s">
        <v>941</v>
      </c>
      <c r="BT885" s="136" t="s">
        <v>941</v>
      </c>
      <c r="BU885" s="136" t="s">
        <v>941</v>
      </c>
      <c r="BV885" s="136" t="s">
        <v>941</v>
      </c>
      <c r="BW885" s="136" t="s">
        <v>941</v>
      </c>
      <c r="BX885" s="136" t="s">
        <v>941</v>
      </c>
      <c r="BY885" s="136" t="s">
        <v>941</v>
      </c>
      <c r="BZ885" s="136" t="s">
        <v>941</v>
      </c>
      <c r="CA885" s="136" t="s">
        <v>941</v>
      </c>
      <c r="CB885" s="136" t="s">
        <v>19932</v>
      </c>
      <c r="CC885" s="136" t="s">
        <v>948</v>
      </c>
      <c r="CD885" s="136" t="s">
        <v>941</v>
      </c>
      <c r="CE885" s="136" t="s">
        <v>948</v>
      </c>
      <c r="CF885" s="136" t="s">
        <v>941</v>
      </c>
      <c r="CG885" s="136" t="s">
        <v>948</v>
      </c>
      <c r="CH885" s="136" t="s">
        <v>948</v>
      </c>
      <c r="CI885" s="136" t="s">
        <v>941</v>
      </c>
      <c r="CJ885" s="136" t="s">
        <v>941</v>
      </c>
      <c r="CK885" s="136" t="s">
        <v>941</v>
      </c>
      <c r="CL885" s="136" t="s">
        <v>941</v>
      </c>
      <c r="CM885" s="136" t="s">
        <v>941</v>
      </c>
      <c r="CN885" s="136" t="s">
        <v>948</v>
      </c>
      <c r="CO885" s="136" t="s">
        <v>540</v>
      </c>
      <c r="CP885" s="136" t="s">
        <v>948</v>
      </c>
      <c r="CQ885" s="136" t="s">
        <v>941</v>
      </c>
      <c r="CR885" s="136" t="s">
        <v>941</v>
      </c>
      <c r="CS885" s="136" t="s">
        <v>941</v>
      </c>
      <c r="CT885" s="136" t="s">
        <v>941</v>
      </c>
      <c r="CU885" s="136" t="s">
        <v>941</v>
      </c>
      <c r="CV885" s="136" t="s">
        <v>941</v>
      </c>
      <c r="CW885" s="136" t="s">
        <v>941</v>
      </c>
      <c r="CX885" s="136" t="s">
        <v>941</v>
      </c>
      <c r="CY885" s="136" t="s">
        <v>941</v>
      </c>
      <c r="CZ885" s="136" t="s">
        <v>941</v>
      </c>
      <c r="DA885" s="136" t="s">
        <v>941</v>
      </c>
      <c r="DB885" s="136" t="s">
        <v>941</v>
      </c>
      <c r="DC885" s="136" t="s">
        <v>941</v>
      </c>
      <c r="DD885" s="136" t="s">
        <v>941</v>
      </c>
      <c r="DE885" s="136" t="s">
        <v>941</v>
      </c>
      <c r="DF885" s="136" t="s">
        <v>941</v>
      </c>
      <c r="DG885" s="136" t="s">
        <v>941</v>
      </c>
      <c r="DH885" s="136" t="s">
        <v>941</v>
      </c>
      <c r="DI885" s="136" t="s">
        <v>941</v>
      </c>
      <c r="DJ885" s="136" t="s">
        <v>1353</v>
      </c>
      <c r="DK885" s="137">
        <v>43150.58935185185</v>
      </c>
      <c r="DL885" s="136" t="s">
        <v>1353</v>
      </c>
      <c r="DM885" s="137">
        <v>43150.58935185185</v>
      </c>
      <c r="DN885" s="133">
        <v>42418.463819444441</v>
      </c>
      <c r="DO885" s="132" t="s">
        <v>1353</v>
      </c>
      <c r="DP885" s="133">
        <v>42418.463819444441</v>
      </c>
    </row>
    <row r="886" spans="1:120" ht="72.5" x14ac:dyDescent="0.35">
      <c r="A886" s="135">
        <v>890</v>
      </c>
      <c r="B886" s="136" t="s">
        <v>13815</v>
      </c>
      <c r="C886" s="135">
        <v>61</v>
      </c>
      <c r="D886" s="135" t="b">
        <v>1</v>
      </c>
      <c r="E886" s="136" t="s">
        <v>941</v>
      </c>
      <c r="F886" s="136" t="s">
        <v>19933</v>
      </c>
      <c r="G886" s="136" t="s">
        <v>19934</v>
      </c>
      <c r="H886" s="136" t="s">
        <v>2354</v>
      </c>
      <c r="I886" s="136" t="s">
        <v>15225</v>
      </c>
      <c r="J886" s="136" t="s">
        <v>19935</v>
      </c>
      <c r="K886" s="136" t="s">
        <v>941</v>
      </c>
      <c r="L886" s="136" t="s">
        <v>2354</v>
      </c>
      <c r="M886" s="136" t="s">
        <v>3938</v>
      </c>
      <c r="N886" s="136" t="s">
        <v>19936</v>
      </c>
      <c r="O886" s="136" t="s">
        <v>948</v>
      </c>
      <c r="P886" s="136" t="s">
        <v>948</v>
      </c>
      <c r="Q886" s="136" t="s">
        <v>948</v>
      </c>
      <c r="R886" s="136" t="s">
        <v>19937</v>
      </c>
      <c r="S886" s="136" t="s">
        <v>19937</v>
      </c>
      <c r="T886" s="136" t="s">
        <v>19938</v>
      </c>
      <c r="U886" s="136" t="s">
        <v>19939</v>
      </c>
      <c r="V886" s="136" t="s">
        <v>948</v>
      </c>
      <c r="W886" s="136" t="s">
        <v>948</v>
      </c>
      <c r="X886" s="136" t="s">
        <v>948</v>
      </c>
      <c r="Y886" s="136" t="s">
        <v>19940</v>
      </c>
      <c r="Z886" s="136" t="s">
        <v>19941</v>
      </c>
      <c r="AA886" s="136" t="s">
        <v>948</v>
      </c>
      <c r="AB886" s="136" t="s">
        <v>19942</v>
      </c>
      <c r="AC886" s="136" t="s">
        <v>19943</v>
      </c>
      <c r="AD886" s="136" t="s">
        <v>19944</v>
      </c>
      <c r="AE886" s="136" t="s">
        <v>19945</v>
      </c>
      <c r="AF886" s="136" t="s">
        <v>19946</v>
      </c>
      <c r="AG886" s="136" t="s">
        <v>1845</v>
      </c>
      <c r="AH886" s="136" t="s">
        <v>19947</v>
      </c>
      <c r="AI886" s="136" t="s">
        <v>1609</v>
      </c>
      <c r="AJ886" s="136" t="s">
        <v>948</v>
      </c>
      <c r="AK886" s="136" t="s">
        <v>948</v>
      </c>
      <c r="AL886" s="136" t="s">
        <v>604</v>
      </c>
      <c r="AM886" s="136" t="s">
        <v>19948</v>
      </c>
      <c r="AN886" s="136" t="s">
        <v>941</v>
      </c>
      <c r="AO886" s="136" t="s">
        <v>941</v>
      </c>
      <c r="AP886" s="136" t="s">
        <v>941</v>
      </c>
      <c r="AQ886" s="136" t="s">
        <v>941</v>
      </c>
      <c r="AR886" s="136" t="s">
        <v>941</v>
      </c>
      <c r="AS886" s="136" t="s">
        <v>941</v>
      </c>
      <c r="AT886" s="136" t="s">
        <v>941</v>
      </c>
      <c r="AU886" s="136" t="s">
        <v>941</v>
      </c>
      <c r="AV886" s="136" t="s">
        <v>941</v>
      </c>
      <c r="AW886" s="136" t="s">
        <v>941</v>
      </c>
      <c r="AX886" s="136" t="s">
        <v>941</v>
      </c>
      <c r="AY886" s="136" t="s">
        <v>941</v>
      </c>
      <c r="AZ886" s="136" t="s">
        <v>941</v>
      </c>
      <c r="BA886" s="136" t="s">
        <v>941</v>
      </c>
      <c r="BB886" s="136" t="s">
        <v>941</v>
      </c>
      <c r="BC886" s="136" t="s">
        <v>941</v>
      </c>
      <c r="BD886" s="136" t="s">
        <v>941</v>
      </c>
      <c r="BE886" s="136" t="s">
        <v>941</v>
      </c>
      <c r="BF886" s="136" t="s">
        <v>941</v>
      </c>
      <c r="BG886" s="136" t="s">
        <v>941</v>
      </c>
      <c r="BH886" s="136" t="s">
        <v>941</v>
      </c>
      <c r="BI886" s="136" t="s">
        <v>941</v>
      </c>
      <c r="BJ886" s="136" t="s">
        <v>941</v>
      </c>
      <c r="BK886" s="136" t="s">
        <v>1407</v>
      </c>
      <c r="BL886" s="136" t="s">
        <v>2966</v>
      </c>
      <c r="BM886" s="136" t="s">
        <v>1071</v>
      </c>
      <c r="BN886" s="136" t="s">
        <v>941</v>
      </c>
      <c r="BO886" s="136" t="s">
        <v>941</v>
      </c>
      <c r="BP886" s="136" t="s">
        <v>941</v>
      </c>
      <c r="BQ886" s="136" t="s">
        <v>941</v>
      </c>
      <c r="BR886" s="136" t="s">
        <v>941</v>
      </c>
      <c r="BS886" s="136" t="s">
        <v>941</v>
      </c>
      <c r="BT886" s="136" t="s">
        <v>941</v>
      </c>
      <c r="BU886" s="136" t="s">
        <v>941</v>
      </c>
      <c r="BV886" s="136" t="s">
        <v>941</v>
      </c>
      <c r="BW886" s="136" t="s">
        <v>941</v>
      </c>
      <c r="BX886" s="136" t="s">
        <v>941</v>
      </c>
      <c r="BY886" s="136" t="s">
        <v>941</v>
      </c>
      <c r="BZ886" s="136" t="s">
        <v>941</v>
      </c>
      <c r="CA886" s="136" t="s">
        <v>941</v>
      </c>
      <c r="CB886" s="136" t="s">
        <v>19949</v>
      </c>
      <c r="CC886" s="136" t="s">
        <v>948</v>
      </c>
      <c r="CD886" s="136" t="s">
        <v>941</v>
      </c>
      <c r="CE886" s="136" t="s">
        <v>948</v>
      </c>
      <c r="CF886" s="136" t="s">
        <v>941</v>
      </c>
      <c r="CG886" s="136" t="s">
        <v>948</v>
      </c>
      <c r="CH886" s="136" t="s">
        <v>948</v>
      </c>
      <c r="CI886" s="136" t="s">
        <v>941</v>
      </c>
      <c r="CJ886" s="136" t="s">
        <v>941</v>
      </c>
      <c r="CK886" s="136" t="s">
        <v>941</v>
      </c>
      <c r="CL886" s="136" t="s">
        <v>941</v>
      </c>
      <c r="CM886" s="136" t="s">
        <v>941</v>
      </c>
      <c r="CN886" s="136" t="s">
        <v>948</v>
      </c>
      <c r="CO886" s="136" t="s">
        <v>540</v>
      </c>
      <c r="CP886" s="136" t="s">
        <v>948</v>
      </c>
      <c r="CQ886" s="136" t="s">
        <v>941</v>
      </c>
      <c r="CR886" s="136" t="s">
        <v>941</v>
      </c>
      <c r="CS886" s="136" t="s">
        <v>941</v>
      </c>
      <c r="CT886" s="136" t="s">
        <v>941</v>
      </c>
      <c r="CU886" s="136" t="s">
        <v>941</v>
      </c>
      <c r="CV886" s="136" t="s">
        <v>941</v>
      </c>
      <c r="CW886" s="136" t="s">
        <v>941</v>
      </c>
      <c r="CX886" s="136" t="s">
        <v>941</v>
      </c>
      <c r="CY886" s="136" t="s">
        <v>941</v>
      </c>
      <c r="CZ886" s="136" t="s">
        <v>941</v>
      </c>
      <c r="DA886" s="136" t="s">
        <v>941</v>
      </c>
      <c r="DB886" s="136" t="s">
        <v>941</v>
      </c>
      <c r="DC886" s="136" t="s">
        <v>941</v>
      </c>
      <c r="DD886" s="136" t="s">
        <v>941</v>
      </c>
      <c r="DE886" s="136" t="s">
        <v>941</v>
      </c>
      <c r="DF886" s="136" t="s">
        <v>941</v>
      </c>
      <c r="DG886" s="136" t="s">
        <v>941</v>
      </c>
      <c r="DH886" s="136" t="s">
        <v>941</v>
      </c>
      <c r="DI886" s="136" t="s">
        <v>941</v>
      </c>
      <c r="DJ886" s="136" t="s">
        <v>1353</v>
      </c>
      <c r="DK886" s="137">
        <v>43150.606226851851</v>
      </c>
      <c r="DL886" s="136" t="s">
        <v>1353</v>
      </c>
      <c r="DM886" s="137">
        <v>43150.606226851851</v>
      </c>
      <c r="DN886" s="133">
        <v>42418.6559375</v>
      </c>
      <c r="DO886" s="132" t="s">
        <v>1692</v>
      </c>
      <c r="DP886" s="133">
        <v>42418.6559375</v>
      </c>
    </row>
    <row r="887" spans="1:120" ht="58" x14ac:dyDescent="0.35">
      <c r="A887" s="135">
        <v>891</v>
      </c>
      <c r="B887" s="136" t="s">
        <v>13815</v>
      </c>
      <c r="C887" s="135">
        <v>500</v>
      </c>
      <c r="D887" s="135" t="b">
        <v>1</v>
      </c>
      <c r="E887" s="136" t="s">
        <v>1196</v>
      </c>
      <c r="F887" s="136" t="s">
        <v>2334</v>
      </c>
      <c r="G887" s="136" t="s">
        <v>943</v>
      </c>
      <c r="H887" s="136" t="s">
        <v>2458</v>
      </c>
      <c r="I887" s="136" t="s">
        <v>941</v>
      </c>
      <c r="J887" s="136" t="s">
        <v>2581</v>
      </c>
      <c r="K887" s="136" t="s">
        <v>941</v>
      </c>
      <c r="L887" s="136" t="s">
        <v>941</v>
      </c>
      <c r="M887" s="136" t="s">
        <v>941</v>
      </c>
      <c r="N887" s="136" t="s">
        <v>2459</v>
      </c>
      <c r="O887" s="136" t="s">
        <v>19950</v>
      </c>
      <c r="P887" s="136" t="s">
        <v>19951</v>
      </c>
      <c r="Q887" s="136" t="s">
        <v>948</v>
      </c>
      <c r="R887" s="136" t="s">
        <v>948</v>
      </c>
      <c r="S887" s="136" t="s">
        <v>19952</v>
      </c>
      <c r="T887" s="136" t="s">
        <v>19953</v>
      </c>
      <c r="U887" s="136" t="s">
        <v>19954</v>
      </c>
      <c r="V887" s="136" t="s">
        <v>948</v>
      </c>
      <c r="W887" s="136" t="s">
        <v>948</v>
      </c>
      <c r="X887" s="136" t="s">
        <v>948</v>
      </c>
      <c r="Y887" s="136" t="s">
        <v>19955</v>
      </c>
      <c r="Z887" s="136" t="s">
        <v>19956</v>
      </c>
      <c r="AA887" s="136" t="s">
        <v>19957</v>
      </c>
      <c r="AB887" s="136" t="s">
        <v>19958</v>
      </c>
      <c r="AC887" s="136" t="s">
        <v>948</v>
      </c>
      <c r="AD887" s="136" t="s">
        <v>19958</v>
      </c>
      <c r="AE887" s="136" t="s">
        <v>19959</v>
      </c>
      <c r="AF887" s="136" t="s">
        <v>19960</v>
      </c>
      <c r="AG887" s="136" t="s">
        <v>2461</v>
      </c>
      <c r="AH887" s="136" t="s">
        <v>19961</v>
      </c>
      <c r="AI887" s="136" t="s">
        <v>948</v>
      </c>
      <c r="AJ887" s="136" t="s">
        <v>2895</v>
      </c>
      <c r="AK887" s="136" t="s">
        <v>948</v>
      </c>
      <c r="AL887" s="136" t="s">
        <v>941</v>
      </c>
      <c r="AM887" s="136" t="s">
        <v>19962</v>
      </c>
      <c r="AN887" s="136" t="s">
        <v>941</v>
      </c>
      <c r="AO887" s="136" t="s">
        <v>941</v>
      </c>
      <c r="AP887" s="136" t="s">
        <v>941</v>
      </c>
      <c r="AQ887" s="136" t="s">
        <v>941</v>
      </c>
      <c r="AR887" s="136" t="s">
        <v>941</v>
      </c>
      <c r="AS887" s="136" t="s">
        <v>941</v>
      </c>
      <c r="AT887" s="136" t="s">
        <v>941</v>
      </c>
      <c r="AU887" s="136" t="s">
        <v>941</v>
      </c>
      <c r="AV887" s="136" t="s">
        <v>941</v>
      </c>
      <c r="AW887" s="136" t="s">
        <v>941</v>
      </c>
      <c r="AX887" s="136" t="s">
        <v>941</v>
      </c>
      <c r="AY887" s="136" t="s">
        <v>941</v>
      </c>
      <c r="AZ887" s="136" t="s">
        <v>941</v>
      </c>
      <c r="BA887" s="136" t="s">
        <v>941</v>
      </c>
      <c r="BB887" s="136" t="s">
        <v>941</v>
      </c>
      <c r="BC887" s="136" t="s">
        <v>941</v>
      </c>
      <c r="BD887" s="136" t="s">
        <v>941</v>
      </c>
      <c r="BE887" s="136" t="s">
        <v>941</v>
      </c>
      <c r="BF887" s="136" t="s">
        <v>941</v>
      </c>
      <c r="BG887" s="136" t="s">
        <v>941</v>
      </c>
      <c r="BH887" s="136" t="s">
        <v>941</v>
      </c>
      <c r="BI887" s="136" t="s">
        <v>941</v>
      </c>
      <c r="BJ887" s="136" t="s">
        <v>941</v>
      </c>
      <c r="BK887" s="136" t="s">
        <v>941</v>
      </c>
      <c r="BL887" s="136" t="s">
        <v>941</v>
      </c>
      <c r="BM887" s="136" t="s">
        <v>941</v>
      </c>
      <c r="BN887" s="136" t="s">
        <v>941</v>
      </c>
      <c r="BO887" s="136" t="s">
        <v>941</v>
      </c>
      <c r="BP887" s="136" t="s">
        <v>941</v>
      </c>
      <c r="BQ887" s="136" t="s">
        <v>941</v>
      </c>
      <c r="BR887" s="136" t="s">
        <v>19963</v>
      </c>
      <c r="BS887" s="136" t="s">
        <v>19964</v>
      </c>
      <c r="BT887" s="136" t="s">
        <v>941</v>
      </c>
      <c r="BU887" s="136" t="s">
        <v>941</v>
      </c>
      <c r="BV887" s="136" t="s">
        <v>941</v>
      </c>
      <c r="BW887" s="136" t="s">
        <v>941</v>
      </c>
      <c r="BX887" s="136" t="s">
        <v>941</v>
      </c>
      <c r="BY887" s="136" t="s">
        <v>941</v>
      </c>
      <c r="BZ887" s="136" t="s">
        <v>941</v>
      </c>
      <c r="CA887" s="136" t="s">
        <v>941</v>
      </c>
      <c r="CB887" s="136" t="s">
        <v>19964</v>
      </c>
      <c r="CC887" s="136" t="s">
        <v>948</v>
      </c>
      <c r="CD887" s="136" t="s">
        <v>941</v>
      </c>
      <c r="CE887" s="136" t="s">
        <v>948</v>
      </c>
      <c r="CF887" s="136" t="s">
        <v>941</v>
      </c>
      <c r="CG887" s="136" t="s">
        <v>948</v>
      </c>
      <c r="CH887" s="136" t="s">
        <v>948</v>
      </c>
      <c r="CI887" s="136" t="s">
        <v>941</v>
      </c>
      <c r="CJ887" s="136" t="s">
        <v>941</v>
      </c>
      <c r="CK887" s="136" t="s">
        <v>941</v>
      </c>
      <c r="CL887" s="136" t="s">
        <v>941</v>
      </c>
      <c r="CM887" s="136" t="s">
        <v>941</v>
      </c>
      <c r="CN887" s="136" t="s">
        <v>948</v>
      </c>
      <c r="CO887" s="136" t="s">
        <v>540</v>
      </c>
      <c r="CP887" s="136" t="s">
        <v>948</v>
      </c>
      <c r="CQ887" s="136" t="s">
        <v>941</v>
      </c>
      <c r="CR887" s="136" t="s">
        <v>941</v>
      </c>
      <c r="CS887" s="136" t="s">
        <v>941</v>
      </c>
      <c r="CT887" s="136" t="s">
        <v>941</v>
      </c>
      <c r="CU887" s="136" t="s">
        <v>941</v>
      </c>
      <c r="CV887" s="136" t="s">
        <v>941</v>
      </c>
      <c r="CW887" s="136" t="s">
        <v>941</v>
      </c>
      <c r="CX887" s="136" t="s">
        <v>941</v>
      </c>
      <c r="CY887" s="136" t="s">
        <v>941</v>
      </c>
      <c r="CZ887" s="136" t="s">
        <v>941</v>
      </c>
      <c r="DA887" s="136" t="s">
        <v>941</v>
      </c>
      <c r="DB887" s="136" t="s">
        <v>941</v>
      </c>
      <c r="DC887" s="136" t="s">
        <v>941</v>
      </c>
      <c r="DD887" s="136" t="s">
        <v>941</v>
      </c>
      <c r="DE887" s="136" t="s">
        <v>941</v>
      </c>
      <c r="DF887" s="136" t="s">
        <v>941</v>
      </c>
      <c r="DG887" s="136" t="s">
        <v>941</v>
      </c>
      <c r="DH887" s="136" t="s">
        <v>941</v>
      </c>
      <c r="DI887" s="136" t="s">
        <v>941</v>
      </c>
      <c r="DJ887" s="136" t="s">
        <v>1353</v>
      </c>
      <c r="DK887" s="137">
        <v>43150.630613425928</v>
      </c>
      <c r="DL887" s="136" t="s">
        <v>1353</v>
      </c>
      <c r="DM887" s="137">
        <v>43150.630613425928</v>
      </c>
      <c r="DN887" s="133">
        <v>42418.65824074074</v>
      </c>
      <c r="DO887" s="132" t="s">
        <v>1692</v>
      </c>
      <c r="DP887" s="133">
        <v>42418.65824074074</v>
      </c>
    </row>
    <row r="888" spans="1:120" ht="72.5" x14ac:dyDescent="0.35">
      <c r="A888" s="135">
        <v>892</v>
      </c>
      <c r="B888" s="136" t="s">
        <v>13815</v>
      </c>
      <c r="C888" s="135">
        <v>23</v>
      </c>
      <c r="D888" s="135" t="b">
        <v>1</v>
      </c>
      <c r="E888" s="136" t="s">
        <v>941</v>
      </c>
      <c r="F888" s="136" t="s">
        <v>19965</v>
      </c>
      <c r="G888" s="136" t="s">
        <v>4080</v>
      </c>
      <c r="H888" s="136" t="s">
        <v>19966</v>
      </c>
      <c r="I888" s="136" t="s">
        <v>15225</v>
      </c>
      <c r="J888" s="136" t="s">
        <v>19967</v>
      </c>
      <c r="K888" s="136" t="s">
        <v>941</v>
      </c>
      <c r="L888" s="136" t="s">
        <v>19966</v>
      </c>
      <c r="M888" s="136" t="s">
        <v>19968</v>
      </c>
      <c r="N888" s="136" t="s">
        <v>2939</v>
      </c>
      <c r="O888" s="136" t="s">
        <v>948</v>
      </c>
      <c r="P888" s="136" t="s">
        <v>948</v>
      </c>
      <c r="Q888" s="136" t="s">
        <v>948</v>
      </c>
      <c r="R888" s="136" t="s">
        <v>19969</v>
      </c>
      <c r="S888" s="136" t="s">
        <v>19969</v>
      </c>
      <c r="T888" s="136" t="s">
        <v>19970</v>
      </c>
      <c r="U888" s="136" t="s">
        <v>19971</v>
      </c>
      <c r="V888" s="136" t="s">
        <v>19969</v>
      </c>
      <c r="W888" s="136" t="s">
        <v>19970</v>
      </c>
      <c r="X888" s="136" t="s">
        <v>19971</v>
      </c>
      <c r="Y888" s="136" t="s">
        <v>948</v>
      </c>
      <c r="Z888" s="136" t="s">
        <v>948</v>
      </c>
      <c r="AA888" s="136" t="s">
        <v>19972</v>
      </c>
      <c r="AB888" s="136" t="s">
        <v>19972</v>
      </c>
      <c r="AC888" s="136" t="s">
        <v>19973</v>
      </c>
      <c r="AD888" s="136" t="s">
        <v>19974</v>
      </c>
      <c r="AE888" s="136" t="s">
        <v>19975</v>
      </c>
      <c r="AF888" s="136" t="s">
        <v>19976</v>
      </c>
      <c r="AG888" s="136" t="s">
        <v>2675</v>
      </c>
      <c r="AH888" s="136" t="s">
        <v>19977</v>
      </c>
      <c r="AI888" s="136" t="s">
        <v>3866</v>
      </c>
      <c r="AJ888" s="136" t="s">
        <v>948</v>
      </c>
      <c r="AK888" s="136" t="s">
        <v>948</v>
      </c>
      <c r="AL888" s="136" t="s">
        <v>941</v>
      </c>
      <c r="AM888" s="136" t="s">
        <v>19978</v>
      </c>
      <c r="AN888" s="136" t="s">
        <v>941</v>
      </c>
      <c r="AO888" s="136" t="s">
        <v>941</v>
      </c>
      <c r="AP888" s="136" t="s">
        <v>941</v>
      </c>
      <c r="AQ888" s="136" t="s">
        <v>941</v>
      </c>
      <c r="AR888" s="136" t="s">
        <v>941</v>
      </c>
      <c r="AS888" s="136" t="s">
        <v>941</v>
      </c>
      <c r="AT888" s="136" t="s">
        <v>941</v>
      </c>
      <c r="AU888" s="136" t="s">
        <v>941</v>
      </c>
      <c r="AV888" s="136" t="s">
        <v>941</v>
      </c>
      <c r="AW888" s="136" t="s">
        <v>941</v>
      </c>
      <c r="AX888" s="136" t="s">
        <v>941</v>
      </c>
      <c r="AY888" s="136" t="s">
        <v>941</v>
      </c>
      <c r="AZ888" s="136" t="s">
        <v>941</v>
      </c>
      <c r="BA888" s="136" t="s">
        <v>941</v>
      </c>
      <c r="BB888" s="136" t="s">
        <v>941</v>
      </c>
      <c r="BC888" s="136" t="s">
        <v>941</v>
      </c>
      <c r="BD888" s="136" t="s">
        <v>941</v>
      </c>
      <c r="BE888" s="136" t="s">
        <v>941</v>
      </c>
      <c r="BF888" s="136" t="s">
        <v>941</v>
      </c>
      <c r="BG888" s="136" t="s">
        <v>941</v>
      </c>
      <c r="BH888" s="136" t="s">
        <v>941</v>
      </c>
      <c r="BI888" s="136" t="s">
        <v>941</v>
      </c>
      <c r="BJ888" s="136" t="s">
        <v>941</v>
      </c>
      <c r="BK888" s="136" t="s">
        <v>964</v>
      </c>
      <c r="BL888" s="136" t="s">
        <v>941</v>
      </c>
      <c r="BM888" s="136" t="s">
        <v>941</v>
      </c>
      <c r="BN888" s="136" t="s">
        <v>941</v>
      </c>
      <c r="BO888" s="136" t="s">
        <v>941</v>
      </c>
      <c r="BP888" s="136" t="s">
        <v>941</v>
      </c>
      <c r="BQ888" s="136" t="s">
        <v>941</v>
      </c>
      <c r="BR888" s="136" t="s">
        <v>19979</v>
      </c>
      <c r="BS888" s="136" t="s">
        <v>1347</v>
      </c>
      <c r="BT888" s="136" t="s">
        <v>941</v>
      </c>
      <c r="BU888" s="136" t="s">
        <v>941</v>
      </c>
      <c r="BV888" s="136" t="s">
        <v>941</v>
      </c>
      <c r="BW888" s="136" t="s">
        <v>941</v>
      </c>
      <c r="BX888" s="136" t="s">
        <v>941</v>
      </c>
      <c r="BY888" s="136" t="s">
        <v>941</v>
      </c>
      <c r="BZ888" s="136" t="s">
        <v>941</v>
      </c>
      <c r="CA888" s="136" t="s">
        <v>941</v>
      </c>
      <c r="CB888" s="136" t="s">
        <v>1551</v>
      </c>
      <c r="CC888" s="136" t="s">
        <v>948</v>
      </c>
      <c r="CD888" s="136" t="s">
        <v>941</v>
      </c>
      <c r="CE888" s="136" t="s">
        <v>948</v>
      </c>
      <c r="CF888" s="136" t="s">
        <v>941</v>
      </c>
      <c r="CG888" s="136" t="s">
        <v>948</v>
      </c>
      <c r="CH888" s="136" t="s">
        <v>948</v>
      </c>
      <c r="CI888" s="136" t="s">
        <v>941</v>
      </c>
      <c r="CJ888" s="136" t="s">
        <v>941</v>
      </c>
      <c r="CK888" s="136" t="s">
        <v>941</v>
      </c>
      <c r="CL888" s="136" t="s">
        <v>941</v>
      </c>
      <c r="CM888" s="136" t="s">
        <v>941</v>
      </c>
      <c r="CN888" s="136" t="s">
        <v>948</v>
      </c>
      <c r="CO888" s="136" t="s">
        <v>540</v>
      </c>
      <c r="CP888" s="136" t="s">
        <v>948</v>
      </c>
      <c r="CQ888" s="136" t="s">
        <v>941</v>
      </c>
      <c r="CR888" s="136" t="s">
        <v>941</v>
      </c>
      <c r="CS888" s="136" t="s">
        <v>941</v>
      </c>
      <c r="CT888" s="136" t="s">
        <v>941</v>
      </c>
      <c r="CU888" s="136" t="s">
        <v>941</v>
      </c>
      <c r="CV888" s="136" t="s">
        <v>941</v>
      </c>
      <c r="CW888" s="136" t="s">
        <v>941</v>
      </c>
      <c r="CX888" s="136" t="s">
        <v>941</v>
      </c>
      <c r="CY888" s="136" t="s">
        <v>941</v>
      </c>
      <c r="CZ888" s="136" t="s">
        <v>941</v>
      </c>
      <c r="DA888" s="136" t="s">
        <v>941</v>
      </c>
      <c r="DB888" s="136" t="s">
        <v>941</v>
      </c>
      <c r="DC888" s="136" t="s">
        <v>941</v>
      </c>
      <c r="DD888" s="136" t="s">
        <v>941</v>
      </c>
      <c r="DE888" s="136" t="s">
        <v>941</v>
      </c>
      <c r="DF888" s="136" t="s">
        <v>941</v>
      </c>
      <c r="DG888" s="136" t="s">
        <v>941</v>
      </c>
      <c r="DH888" s="136" t="s">
        <v>941</v>
      </c>
      <c r="DI888" s="136" t="s">
        <v>941</v>
      </c>
      <c r="DJ888" s="136" t="s">
        <v>1353</v>
      </c>
      <c r="DK888" s="137">
        <v>43151.458923611113</v>
      </c>
      <c r="DL888" s="136" t="s">
        <v>1353</v>
      </c>
      <c r="DM888" s="137">
        <v>43151.458923611113</v>
      </c>
      <c r="DN888" s="133">
        <v>42422.495034722226</v>
      </c>
      <c r="DO888" s="132" t="s">
        <v>1692</v>
      </c>
      <c r="DP888" s="133">
        <v>42422.495034722226</v>
      </c>
    </row>
    <row r="889" spans="1:120" ht="43.5" x14ac:dyDescent="0.35">
      <c r="A889" s="135">
        <v>893</v>
      </c>
      <c r="B889" s="136" t="s">
        <v>13815</v>
      </c>
      <c r="C889" s="135">
        <v>55</v>
      </c>
      <c r="D889" s="135" t="b">
        <v>1</v>
      </c>
      <c r="E889" s="136" t="s">
        <v>941</v>
      </c>
      <c r="F889" s="136" t="s">
        <v>1059</v>
      </c>
      <c r="G889" s="136" t="s">
        <v>1010</v>
      </c>
      <c r="H889" s="136" t="s">
        <v>1060</v>
      </c>
      <c r="I889" s="136" t="s">
        <v>18259</v>
      </c>
      <c r="J889" s="136" t="s">
        <v>1059</v>
      </c>
      <c r="K889" s="136" t="s">
        <v>941</v>
      </c>
      <c r="L889" s="136" t="s">
        <v>1060</v>
      </c>
      <c r="M889" s="136" t="s">
        <v>1061</v>
      </c>
      <c r="N889" s="136" t="s">
        <v>1062</v>
      </c>
      <c r="O889" s="136" t="s">
        <v>19980</v>
      </c>
      <c r="P889" s="136" t="s">
        <v>19981</v>
      </c>
      <c r="Q889" s="136" t="s">
        <v>948</v>
      </c>
      <c r="R889" s="136" t="s">
        <v>948</v>
      </c>
      <c r="S889" s="136" t="s">
        <v>19982</v>
      </c>
      <c r="T889" s="136" t="s">
        <v>19983</v>
      </c>
      <c r="U889" s="136" t="s">
        <v>19984</v>
      </c>
      <c r="V889" s="136" t="s">
        <v>19985</v>
      </c>
      <c r="W889" s="136" t="s">
        <v>5827</v>
      </c>
      <c r="X889" s="136" t="s">
        <v>19986</v>
      </c>
      <c r="Y889" s="136" t="s">
        <v>19987</v>
      </c>
      <c r="Z889" s="136" t="s">
        <v>19988</v>
      </c>
      <c r="AA889" s="136" t="s">
        <v>948</v>
      </c>
      <c r="AB889" s="136" t="s">
        <v>19989</v>
      </c>
      <c r="AC889" s="136" t="s">
        <v>948</v>
      </c>
      <c r="AD889" s="136" t="s">
        <v>19989</v>
      </c>
      <c r="AE889" s="136" t="s">
        <v>19990</v>
      </c>
      <c r="AF889" s="136" t="s">
        <v>19991</v>
      </c>
      <c r="AG889" s="136" t="s">
        <v>2408</v>
      </c>
      <c r="AH889" s="136" t="s">
        <v>19992</v>
      </c>
      <c r="AI889" s="136" t="s">
        <v>6360</v>
      </c>
      <c r="AJ889" s="136" t="s">
        <v>4014</v>
      </c>
      <c r="AK889" s="136" t="s">
        <v>2156</v>
      </c>
      <c r="AL889" s="136" t="s">
        <v>941</v>
      </c>
      <c r="AM889" s="136" t="s">
        <v>19993</v>
      </c>
      <c r="AN889" s="136" t="s">
        <v>941</v>
      </c>
      <c r="AO889" s="136" t="s">
        <v>941</v>
      </c>
      <c r="AP889" s="136" t="s">
        <v>941</v>
      </c>
      <c r="AQ889" s="136" t="s">
        <v>941</v>
      </c>
      <c r="AR889" s="136" t="s">
        <v>941</v>
      </c>
      <c r="AS889" s="136" t="s">
        <v>941</v>
      </c>
      <c r="AT889" s="136" t="s">
        <v>941</v>
      </c>
      <c r="AU889" s="136" t="s">
        <v>941</v>
      </c>
      <c r="AV889" s="136" t="s">
        <v>941</v>
      </c>
      <c r="AW889" s="136" t="s">
        <v>941</v>
      </c>
      <c r="AX889" s="136" t="s">
        <v>941</v>
      </c>
      <c r="AY889" s="136" t="s">
        <v>941</v>
      </c>
      <c r="AZ889" s="136" t="s">
        <v>941</v>
      </c>
      <c r="BA889" s="136" t="s">
        <v>941</v>
      </c>
      <c r="BB889" s="136" t="s">
        <v>941</v>
      </c>
      <c r="BC889" s="136" t="s">
        <v>941</v>
      </c>
      <c r="BD889" s="136" t="s">
        <v>941</v>
      </c>
      <c r="BE889" s="136" t="s">
        <v>941</v>
      </c>
      <c r="BF889" s="136" t="s">
        <v>941</v>
      </c>
      <c r="BG889" s="136" t="s">
        <v>941</v>
      </c>
      <c r="BH889" s="136" t="s">
        <v>941</v>
      </c>
      <c r="BI889" s="136" t="s">
        <v>941</v>
      </c>
      <c r="BJ889" s="136" t="s">
        <v>941</v>
      </c>
      <c r="BK889" s="136" t="s">
        <v>941</v>
      </c>
      <c r="BL889" s="136" t="s">
        <v>941</v>
      </c>
      <c r="BM889" s="136" t="s">
        <v>941</v>
      </c>
      <c r="BN889" s="136" t="s">
        <v>941</v>
      </c>
      <c r="BO889" s="136" t="s">
        <v>941</v>
      </c>
      <c r="BP889" s="136" t="s">
        <v>941</v>
      </c>
      <c r="BQ889" s="136" t="s">
        <v>941</v>
      </c>
      <c r="BR889" s="136" t="s">
        <v>941</v>
      </c>
      <c r="BS889" s="136" t="s">
        <v>941</v>
      </c>
      <c r="BT889" s="136" t="s">
        <v>941</v>
      </c>
      <c r="BU889" s="136" t="s">
        <v>941</v>
      </c>
      <c r="BV889" s="136" t="s">
        <v>941</v>
      </c>
      <c r="BW889" s="136" t="s">
        <v>941</v>
      </c>
      <c r="BX889" s="136" t="s">
        <v>941</v>
      </c>
      <c r="BY889" s="136" t="s">
        <v>941</v>
      </c>
      <c r="BZ889" s="136" t="s">
        <v>941</v>
      </c>
      <c r="CA889" s="136" t="s">
        <v>941</v>
      </c>
      <c r="CB889" s="136" t="s">
        <v>948</v>
      </c>
      <c r="CC889" s="136" t="s">
        <v>948</v>
      </c>
      <c r="CD889" s="136" t="s">
        <v>941</v>
      </c>
      <c r="CE889" s="136" t="s">
        <v>948</v>
      </c>
      <c r="CF889" s="136" t="s">
        <v>941</v>
      </c>
      <c r="CG889" s="136" t="s">
        <v>948</v>
      </c>
      <c r="CH889" s="136" t="s">
        <v>948</v>
      </c>
      <c r="CI889" s="136" t="s">
        <v>941</v>
      </c>
      <c r="CJ889" s="136" t="s">
        <v>941</v>
      </c>
      <c r="CK889" s="136" t="s">
        <v>941</v>
      </c>
      <c r="CL889" s="136" t="s">
        <v>941</v>
      </c>
      <c r="CM889" s="136" t="s">
        <v>941</v>
      </c>
      <c r="CN889" s="136" t="s">
        <v>948</v>
      </c>
      <c r="CO889" s="136" t="s">
        <v>540</v>
      </c>
      <c r="CP889" s="136" t="s">
        <v>948</v>
      </c>
      <c r="CQ889" s="136" t="s">
        <v>941</v>
      </c>
      <c r="CR889" s="136" t="s">
        <v>941</v>
      </c>
      <c r="CS889" s="136" t="s">
        <v>941</v>
      </c>
      <c r="CT889" s="136" t="s">
        <v>941</v>
      </c>
      <c r="CU889" s="136" t="s">
        <v>941</v>
      </c>
      <c r="CV889" s="136" t="s">
        <v>941</v>
      </c>
      <c r="CW889" s="136" t="s">
        <v>941</v>
      </c>
      <c r="CX889" s="136" t="s">
        <v>941</v>
      </c>
      <c r="CY889" s="136" t="s">
        <v>941</v>
      </c>
      <c r="CZ889" s="136" t="s">
        <v>941</v>
      </c>
      <c r="DA889" s="136" t="s">
        <v>941</v>
      </c>
      <c r="DB889" s="136" t="s">
        <v>941</v>
      </c>
      <c r="DC889" s="136" t="s">
        <v>941</v>
      </c>
      <c r="DD889" s="136" t="s">
        <v>941</v>
      </c>
      <c r="DE889" s="136" t="s">
        <v>941</v>
      </c>
      <c r="DF889" s="136" t="s">
        <v>941</v>
      </c>
      <c r="DG889" s="136" t="s">
        <v>941</v>
      </c>
      <c r="DH889" s="136" t="s">
        <v>941</v>
      </c>
      <c r="DI889" s="136" t="s">
        <v>941</v>
      </c>
      <c r="DJ889" s="136" t="s">
        <v>1692</v>
      </c>
      <c r="DK889" s="137">
        <v>43151.61142361111</v>
      </c>
      <c r="DL889" s="136" t="s">
        <v>1692</v>
      </c>
      <c r="DM889" s="137">
        <v>43151.61142361111</v>
      </c>
      <c r="DN889" s="133">
        <v>42422.548703703702</v>
      </c>
      <c r="DO889" s="132" t="s">
        <v>1353</v>
      </c>
      <c r="DP889" s="133">
        <v>42422.548703703702</v>
      </c>
    </row>
    <row r="890" spans="1:120" ht="43.5" x14ac:dyDescent="0.35">
      <c r="A890" s="135">
        <v>894</v>
      </c>
      <c r="B890" s="136" t="s">
        <v>13815</v>
      </c>
      <c r="C890" s="135">
        <v>214</v>
      </c>
      <c r="D890" s="135" t="b">
        <v>1</v>
      </c>
      <c r="E890" s="136" t="s">
        <v>941</v>
      </c>
      <c r="F890" s="136" t="s">
        <v>1623</v>
      </c>
      <c r="G890" s="136" t="s">
        <v>989</v>
      </c>
      <c r="H890" s="136" t="s">
        <v>1624</v>
      </c>
      <c r="I890" s="136" t="s">
        <v>10898</v>
      </c>
      <c r="J890" s="136" t="s">
        <v>3701</v>
      </c>
      <c r="K890" s="136" t="s">
        <v>941</v>
      </c>
      <c r="L890" s="136" t="s">
        <v>1625</v>
      </c>
      <c r="M890" s="136" t="s">
        <v>5268</v>
      </c>
      <c r="N890" s="136" t="s">
        <v>1626</v>
      </c>
      <c r="O890" s="136" t="s">
        <v>19994</v>
      </c>
      <c r="P890" s="136" t="s">
        <v>948</v>
      </c>
      <c r="Q890" s="136" t="s">
        <v>948</v>
      </c>
      <c r="R890" s="136" t="s">
        <v>948</v>
      </c>
      <c r="S890" s="136" t="s">
        <v>19994</v>
      </c>
      <c r="T890" s="136" t="s">
        <v>19995</v>
      </c>
      <c r="U890" s="136" t="s">
        <v>19996</v>
      </c>
      <c r="V890" s="136" t="s">
        <v>19997</v>
      </c>
      <c r="W890" s="136" t="s">
        <v>19998</v>
      </c>
      <c r="X890" s="136" t="s">
        <v>19999</v>
      </c>
      <c r="Y890" s="136" t="s">
        <v>20000</v>
      </c>
      <c r="Z890" s="136" t="s">
        <v>20001</v>
      </c>
      <c r="AA890" s="136" t="s">
        <v>20002</v>
      </c>
      <c r="AB890" s="136" t="s">
        <v>20003</v>
      </c>
      <c r="AC890" s="136" t="s">
        <v>20004</v>
      </c>
      <c r="AD890" s="136" t="s">
        <v>20005</v>
      </c>
      <c r="AE890" s="136" t="s">
        <v>20006</v>
      </c>
      <c r="AF890" s="136" t="s">
        <v>20007</v>
      </c>
      <c r="AG890" s="136" t="s">
        <v>1275</v>
      </c>
      <c r="AH890" s="136" t="s">
        <v>20008</v>
      </c>
      <c r="AI890" s="136" t="s">
        <v>20009</v>
      </c>
      <c r="AJ890" s="136" t="s">
        <v>15612</v>
      </c>
      <c r="AK890" s="136" t="s">
        <v>20010</v>
      </c>
      <c r="AL890" s="136" t="s">
        <v>941</v>
      </c>
      <c r="AM890" s="136" t="s">
        <v>20011</v>
      </c>
      <c r="AN890" s="136" t="s">
        <v>941</v>
      </c>
      <c r="AO890" s="136" t="s">
        <v>941</v>
      </c>
      <c r="AP890" s="136" t="s">
        <v>941</v>
      </c>
      <c r="AQ890" s="136" t="s">
        <v>941</v>
      </c>
      <c r="AR890" s="136" t="s">
        <v>941</v>
      </c>
      <c r="AS890" s="136" t="s">
        <v>941</v>
      </c>
      <c r="AT890" s="136" t="s">
        <v>941</v>
      </c>
      <c r="AU890" s="136" t="s">
        <v>941</v>
      </c>
      <c r="AV890" s="136" t="s">
        <v>941</v>
      </c>
      <c r="AW890" s="136" t="s">
        <v>941</v>
      </c>
      <c r="AX890" s="136" t="s">
        <v>941</v>
      </c>
      <c r="AY890" s="136" t="s">
        <v>941</v>
      </c>
      <c r="AZ890" s="136" t="s">
        <v>941</v>
      </c>
      <c r="BA890" s="136" t="s">
        <v>941</v>
      </c>
      <c r="BB890" s="136" t="s">
        <v>941</v>
      </c>
      <c r="BC890" s="136" t="s">
        <v>941</v>
      </c>
      <c r="BD890" s="136" t="s">
        <v>941</v>
      </c>
      <c r="BE890" s="136" t="s">
        <v>941</v>
      </c>
      <c r="BF890" s="136" t="s">
        <v>941</v>
      </c>
      <c r="BG890" s="136" t="s">
        <v>941</v>
      </c>
      <c r="BH890" s="136" t="s">
        <v>941</v>
      </c>
      <c r="BI890" s="136" t="s">
        <v>941</v>
      </c>
      <c r="BJ890" s="136" t="s">
        <v>941</v>
      </c>
      <c r="BK890" s="136" t="s">
        <v>20012</v>
      </c>
      <c r="BL890" s="136" t="s">
        <v>941</v>
      </c>
      <c r="BM890" s="136" t="s">
        <v>941</v>
      </c>
      <c r="BN890" s="136" t="s">
        <v>941</v>
      </c>
      <c r="BO890" s="136" t="s">
        <v>973</v>
      </c>
      <c r="BP890" s="136" t="s">
        <v>941</v>
      </c>
      <c r="BQ890" s="136" t="s">
        <v>941</v>
      </c>
      <c r="BR890" s="136" t="s">
        <v>941</v>
      </c>
      <c r="BS890" s="136" t="s">
        <v>941</v>
      </c>
      <c r="BT890" s="136" t="s">
        <v>941</v>
      </c>
      <c r="BU890" s="136" t="s">
        <v>941</v>
      </c>
      <c r="BV890" s="136" t="s">
        <v>941</v>
      </c>
      <c r="BW890" s="136" t="s">
        <v>941</v>
      </c>
      <c r="BX890" s="136" t="s">
        <v>941</v>
      </c>
      <c r="BY890" s="136" t="s">
        <v>941</v>
      </c>
      <c r="BZ890" s="136" t="s">
        <v>941</v>
      </c>
      <c r="CA890" s="136" t="s">
        <v>941</v>
      </c>
      <c r="CB890" s="136" t="s">
        <v>16645</v>
      </c>
      <c r="CC890" s="136" t="s">
        <v>956</v>
      </c>
      <c r="CD890" s="136" t="s">
        <v>20013</v>
      </c>
      <c r="CE890" s="136" t="s">
        <v>948</v>
      </c>
      <c r="CF890" s="136" t="s">
        <v>941</v>
      </c>
      <c r="CG890" s="136" t="s">
        <v>20013</v>
      </c>
      <c r="CH890" s="136" t="s">
        <v>1791</v>
      </c>
      <c r="CI890" s="136" t="s">
        <v>20014</v>
      </c>
      <c r="CJ890" s="136" t="s">
        <v>941</v>
      </c>
      <c r="CK890" s="136" t="s">
        <v>941</v>
      </c>
      <c r="CL890" s="136" t="s">
        <v>941</v>
      </c>
      <c r="CM890" s="136" t="s">
        <v>20014</v>
      </c>
      <c r="CN890" s="136" t="s">
        <v>20014</v>
      </c>
      <c r="CO890" s="136" t="s">
        <v>540</v>
      </c>
      <c r="CP890" s="136" t="s">
        <v>948</v>
      </c>
      <c r="CQ890" s="136" t="s">
        <v>941</v>
      </c>
      <c r="CR890" s="136" t="s">
        <v>941</v>
      </c>
      <c r="CS890" s="136" t="s">
        <v>941</v>
      </c>
      <c r="CT890" s="136" t="s">
        <v>941</v>
      </c>
      <c r="CU890" s="136" t="s">
        <v>941</v>
      </c>
      <c r="CV890" s="136" t="s">
        <v>941</v>
      </c>
      <c r="CW890" s="136" t="s">
        <v>941</v>
      </c>
      <c r="CX890" s="136" t="s">
        <v>941</v>
      </c>
      <c r="CY890" s="136" t="s">
        <v>941</v>
      </c>
      <c r="CZ890" s="136" t="s">
        <v>941</v>
      </c>
      <c r="DA890" s="136" t="s">
        <v>941</v>
      </c>
      <c r="DB890" s="136" t="s">
        <v>941</v>
      </c>
      <c r="DC890" s="136" t="s">
        <v>941</v>
      </c>
      <c r="DD890" s="136" t="s">
        <v>941</v>
      </c>
      <c r="DE890" s="136" t="s">
        <v>941</v>
      </c>
      <c r="DF890" s="136" t="s">
        <v>941</v>
      </c>
      <c r="DG890" s="136" t="s">
        <v>941</v>
      </c>
      <c r="DH890" s="136" t="s">
        <v>941</v>
      </c>
      <c r="DI890" s="136" t="s">
        <v>941</v>
      </c>
      <c r="DJ890" s="136" t="s">
        <v>1692</v>
      </c>
      <c r="DK890" s="137">
        <v>43151.617986111109</v>
      </c>
      <c r="DL890" s="136" t="s">
        <v>1692</v>
      </c>
      <c r="DM890" s="137">
        <v>43151.62232638889</v>
      </c>
      <c r="DN890" s="133">
        <v>42422.56759259259</v>
      </c>
      <c r="DO890" s="132" t="s">
        <v>1353</v>
      </c>
      <c r="DP890" s="133">
        <v>42422.56759259259</v>
      </c>
    </row>
    <row r="891" spans="1:120" ht="72.5" x14ac:dyDescent="0.35">
      <c r="A891" s="135">
        <v>895</v>
      </c>
      <c r="B891" s="136" t="s">
        <v>13815</v>
      </c>
      <c r="C891" s="135">
        <v>528</v>
      </c>
      <c r="D891" s="135" t="b">
        <v>1</v>
      </c>
      <c r="E891" s="136" t="s">
        <v>941</v>
      </c>
      <c r="F891" s="136" t="s">
        <v>13792</v>
      </c>
      <c r="G891" s="136" t="s">
        <v>1064</v>
      </c>
      <c r="H891" s="136" t="s">
        <v>1325</v>
      </c>
      <c r="I891" s="136" t="s">
        <v>15225</v>
      </c>
      <c r="J891" s="136" t="s">
        <v>20015</v>
      </c>
      <c r="K891" s="136" t="s">
        <v>941</v>
      </c>
      <c r="L891" s="136" t="s">
        <v>20016</v>
      </c>
      <c r="M891" s="136" t="s">
        <v>20017</v>
      </c>
      <c r="N891" s="136" t="s">
        <v>20018</v>
      </c>
      <c r="O891" s="136" t="s">
        <v>20019</v>
      </c>
      <c r="P891" s="136" t="s">
        <v>20020</v>
      </c>
      <c r="Q891" s="136" t="s">
        <v>20021</v>
      </c>
      <c r="R891" s="136" t="s">
        <v>20022</v>
      </c>
      <c r="S891" s="136" t="s">
        <v>20023</v>
      </c>
      <c r="T891" s="136" t="s">
        <v>20024</v>
      </c>
      <c r="U891" s="136" t="s">
        <v>20025</v>
      </c>
      <c r="V891" s="136" t="s">
        <v>20026</v>
      </c>
      <c r="W891" s="136" t="s">
        <v>20027</v>
      </c>
      <c r="X891" s="136" t="s">
        <v>20028</v>
      </c>
      <c r="Y891" s="136" t="s">
        <v>20029</v>
      </c>
      <c r="Z891" s="136" t="s">
        <v>20030</v>
      </c>
      <c r="AA891" s="136" t="s">
        <v>948</v>
      </c>
      <c r="AB891" s="136" t="s">
        <v>20031</v>
      </c>
      <c r="AC891" s="136" t="s">
        <v>2136</v>
      </c>
      <c r="AD891" s="136" t="s">
        <v>20032</v>
      </c>
      <c r="AE891" s="136" t="s">
        <v>20033</v>
      </c>
      <c r="AF891" s="136" t="s">
        <v>20034</v>
      </c>
      <c r="AG891" s="136" t="s">
        <v>1308</v>
      </c>
      <c r="AH891" s="136" t="s">
        <v>20035</v>
      </c>
      <c r="AI891" s="136" t="s">
        <v>1778</v>
      </c>
      <c r="AJ891" s="136" t="s">
        <v>2249</v>
      </c>
      <c r="AK891" s="136" t="s">
        <v>20036</v>
      </c>
      <c r="AL891" s="136" t="s">
        <v>941</v>
      </c>
      <c r="AM891" s="136" t="s">
        <v>20037</v>
      </c>
      <c r="AN891" s="136" t="s">
        <v>941</v>
      </c>
      <c r="AO891" s="136" t="s">
        <v>941</v>
      </c>
      <c r="AP891" s="136" t="s">
        <v>941</v>
      </c>
      <c r="AQ891" s="136" t="s">
        <v>941</v>
      </c>
      <c r="AR891" s="136" t="s">
        <v>941</v>
      </c>
      <c r="AS891" s="136" t="s">
        <v>941</v>
      </c>
      <c r="AT891" s="136" t="s">
        <v>941</v>
      </c>
      <c r="AU891" s="136" t="s">
        <v>941</v>
      </c>
      <c r="AV891" s="136" t="s">
        <v>941</v>
      </c>
      <c r="AW891" s="136" t="s">
        <v>941</v>
      </c>
      <c r="AX891" s="136" t="s">
        <v>941</v>
      </c>
      <c r="AY891" s="136" t="s">
        <v>941</v>
      </c>
      <c r="AZ891" s="136" t="s">
        <v>941</v>
      </c>
      <c r="BA891" s="136" t="s">
        <v>941</v>
      </c>
      <c r="BB891" s="136" t="s">
        <v>941</v>
      </c>
      <c r="BC891" s="136" t="s">
        <v>941</v>
      </c>
      <c r="BD891" s="136" t="s">
        <v>941</v>
      </c>
      <c r="BE891" s="136" t="s">
        <v>941</v>
      </c>
      <c r="BF891" s="136" t="s">
        <v>941</v>
      </c>
      <c r="BG891" s="136" t="s">
        <v>941</v>
      </c>
      <c r="BH891" s="136" t="s">
        <v>941</v>
      </c>
      <c r="BI891" s="136" t="s">
        <v>941</v>
      </c>
      <c r="BJ891" s="136" t="s">
        <v>941</v>
      </c>
      <c r="BK891" s="136" t="s">
        <v>941</v>
      </c>
      <c r="BL891" s="136" t="s">
        <v>941</v>
      </c>
      <c r="BM891" s="136" t="s">
        <v>941</v>
      </c>
      <c r="BN891" s="136" t="s">
        <v>941</v>
      </c>
      <c r="BO891" s="136" t="s">
        <v>941</v>
      </c>
      <c r="BP891" s="136" t="s">
        <v>941</v>
      </c>
      <c r="BQ891" s="136" t="s">
        <v>941</v>
      </c>
      <c r="BR891" s="136" t="s">
        <v>941</v>
      </c>
      <c r="BS891" s="136" t="s">
        <v>941</v>
      </c>
      <c r="BT891" s="136" t="s">
        <v>941</v>
      </c>
      <c r="BU891" s="136" t="s">
        <v>941</v>
      </c>
      <c r="BV891" s="136" t="s">
        <v>941</v>
      </c>
      <c r="BW891" s="136" t="s">
        <v>941</v>
      </c>
      <c r="BX891" s="136" t="s">
        <v>941</v>
      </c>
      <c r="BY891" s="136" t="s">
        <v>941</v>
      </c>
      <c r="BZ891" s="136" t="s">
        <v>941</v>
      </c>
      <c r="CA891" s="136" t="s">
        <v>941</v>
      </c>
      <c r="CB891" s="136" t="s">
        <v>948</v>
      </c>
      <c r="CC891" s="136" t="s">
        <v>948</v>
      </c>
      <c r="CD891" s="136" t="s">
        <v>941</v>
      </c>
      <c r="CE891" s="136" t="s">
        <v>948</v>
      </c>
      <c r="CF891" s="136" t="s">
        <v>941</v>
      </c>
      <c r="CG891" s="136" t="s">
        <v>948</v>
      </c>
      <c r="CH891" s="136" t="s">
        <v>1791</v>
      </c>
      <c r="CI891" s="136" t="s">
        <v>20038</v>
      </c>
      <c r="CJ891" s="136" t="s">
        <v>941</v>
      </c>
      <c r="CK891" s="136" t="s">
        <v>20039</v>
      </c>
      <c r="CL891" s="136" t="s">
        <v>941</v>
      </c>
      <c r="CM891" s="136" t="s">
        <v>20040</v>
      </c>
      <c r="CN891" s="136" t="s">
        <v>20038</v>
      </c>
      <c r="CO891" s="136" t="s">
        <v>13814</v>
      </c>
      <c r="CP891" s="136" t="s">
        <v>948</v>
      </c>
      <c r="CQ891" s="136" t="s">
        <v>941</v>
      </c>
      <c r="CR891" s="136" t="s">
        <v>941</v>
      </c>
      <c r="CS891" s="136" t="s">
        <v>941</v>
      </c>
      <c r="CT891" s="136" t="s">
        <v>941</v>
      </c>
      <c r="CU891" s="136" t="s">
        <v>941</v>
      </c>
      <c r="CV891" s="136" t="s">
        <v>941</v>
      </c>
      <c r="CW891" s="136" t="s">
        <v>941</v>
      </c>
      <c r="CX891" s="136" t="s">
        <v>941</v>
      </c>
      <c r="CY891" s="136" t="s">
        <v>941</v>
      </c>
      <c r="CZ891" s="136" t="s">
        <v>941</v>
      </c>
      <c r="DA891" s="136" t="s">
        <v>941</v>
      </c>
      <c r="DB891" s="136" t="s">
        <v>941</v>
      </c>
      <c r="DC891" s="136" t="s">
        <v>941</v>
      </c>
      <c r="DD891" s="136" t="s">
        <v>941</v>
      </c>
      <c r="DE891" s="136" t="s">
        <v>941</v>
      </c>
      <c r="DF891" s="136" t="s">
        <v>941</v>
      </c>
      <c r="DG891" s="136" t="s">
        <v>941</v>
      </c>
      <c r="DH891" s="136" t="s">
        <v>941</v>
      </c>
      <c r="DI891" s="136" t="s">
        <v>941</v>
      </c>
      <c r="DJ891" s="136" t="s">
        <v>1692</v>
      </c>
      <c r="DK891" s="137">
        <v>43151.62568287037</v>
      </c>
      <c r="DL891" s="136" t="s">
        <v>1692</v>
      </c>
      <c r="DM891" s="137">
        <v>43152.39739583333</v>
      </c>
      <c r="DN891" s="133">
        <v>42422.648425925923</v>
      </c>
      <c r="DO891" s="132" t="s">
        <v>1692</v>
      </c>
      <c r="DP891" s="133">
        <v>42422.648425925923</v>
      </c>
    </row>
    <row r="892" spans="1:120" ht="43.5" x14ac:dyDescent="0.35">
      <c r="A892" s="135">
        <v>896</v>
      </c>
      <c r="B892" s="136" t="s">
        <v>13815</v>
      </c>
      <c r="C892" s="135">
        <v>78</v>
      </c>
      <c r="D892" s="135" t="b">
        <v>1</v>
      </c>
      <c r="E892" s="136" t="s">
        <v>941</v>
      </c>
      <c r="F892" s="136" t="s">
        <v>3003</v>
      </c>
      <c r="G892" s="136" t="s">
        <v>989</v>
      </c>
      <c r="H892" s="136" t="s">
        <v>3004</v>
      </c>
      <c r="I892" s="136" t="s">
        <v>20041</v>
      </c>
      <c r="J892" s="136" t="s">
        <v>3005</v>
      </c>
      <c r="K892" s="136" t="s">
        <v>941</v>
      </c>
      <c r="L892" s="136" t="s">
        <v>3006</v>
      </c>
      <c r="M892" s="136" t="s">
        <v>3007</v>
      </c>
      <c r="N892" s="136" t="s">
        <v>3008</v>
      </c>
      <c r="O892" s="136" t="s">
        <v>20042</v>
      </c>
      <c r="P892" s="136" t="s">
        <v>20043</v>
      </c>
      <c r="Q892" s="136" t="s">
        <v>20044</v>
      </c>
      <c r="R892" s="136" t="s">
        <v>20045</v>
      </c>
      <c r="S892" s="136" t="s">
        <v>20046</v>
      </c>
      <c r="T892" s="136" t="s">
        <v>20047</v>
      </c>
      <c r="U892" s="136" t="s">
        <v>20048</v>
      </c>
      <c r="V892" s="136" t="s">
        <v>20049</v>
      </c>
      <c r="W892" s="136" t="s">
        <v>20050</v>
      </c>
      <c r="X892" s="136" t="s">
        <v>20051</v>
      </c>
      <c r="Y892" s="136" t="s">
        <v>20052</v>
      </c>
      <c r="Z892" s="136" t="s">
        <v>20053</v>
      </c>
      <c r="AA892" s="136" t="s">
        <v>948</v>
      </c>
      <c r="AB892" s="136" t="s">
        <v>20054</v>
      </c>
      <c r="AC892" s="136" t="s">
        <v>20055</v>
      </c>
      <c r="AD892" s="136" t="s">
        <v>20056</v>
      </c>
      <c r="AE892" s="136" t="s">
        <v>20057</v>
      </c>
      <c r="AF892" s="136" t="s">
        <v>20058</v>
      </c>
      <c r="AG892" s="136" t="s">
        <v>1275</v>
      </c>
      <c r="AH892" s="136" t="s">
        <v>20059</v>
      </c>
      <c r="AI892" s="136" t="s">
        <v>20060</v>
      </c>
      <c r="AJ892" s="136" t="s">
        <v>20061</v>
      </c>
      <c r="AK892" s="136" t="s">
        <v>20062</v>
      </c>
      <c r="AL892" s="136" t="s">
        <v>941</v>
      </c>
      <c r="AM892" s="136" t="s">
        <v>20063</v>
      </c>
      <c r="AN892" s="136" t="s">
        <v>941</v>
      </c>
      <c r="AO892" s="136" t="s">
        <v>941</v>
      </c>
      <c r="AP892" s="136" t="s">
        <v>941</v>
      </c>
      <c r="AQ892" s="136" t="s">
        <v>941</v>
      </c>
      <c r="AR892" s="136" t="s">
        <v>941</v>
      </c>
      <c r="AS892" s="136" t="s">
        <v>941</v>
      </c>
      <c r="AT892" s="136" t="s">
        <v>941</v>
      </c>
      <c r="AU892" s="136" t="s">
        <v>941</v>
      </c>
      <c r="AV892" s="136" t="s">
        <v>941</v>
      </c>
      <c r="AW892" s="136" t="s">
        <v>941</v>
      </c>
      <c r="AX892" s="136" t="s">
        <v>941</v>
      </c>
      <c r="AY892" s="136" t="s">
        <v>941</v>
      </c>
      <c r="AZ892" s="136" t="s">
        <v>941</v>
      </c>
      <c r="BA892" s="136" t="s">
        <v>941</v>
      </c>
      <c r="BB892" s="136" t="s">
        <v>941</v>
      </c>
      <c r="BC892" s="136" t="s">
        <v>941</v>
      </c>
      <c r="BD892" s="136" t="s">
        <v>941</v>
      </c>
      <c r="BE892" s="136" t="s">
        <v>941</v>
      </c>
      <c r="BF892" s="136" t="s">
        <v>941</v>
      </c>
      <c r="BG892" s="136" t="s">
        <v>941</v>
      </c>
      <c r="BH892" s="136" t="s">
        <v>941</v>
      </c>
      <c r="BI892" s="136" t="s">
        <v>941</v>
      </c>
      <c r="BJ892" s="136" t="s">
        <v>941</v>
      </c>
      <c r="BK892" s="136" t="s">
        <v>941</v>
      </c>
      <c r="BL892" s="136" t="s">
        <v>941</v>
      </c>
      <c r="BM892" s="136" t="s">
        <v>941</v>
      </c>
      <c r="BN892" s="136" t="s">
        <v>941</v>
      </c>
      <c r="BO892" s="136" t="s">
        <v>941</v>
      </c>
      <c r="BP892" s="136" t="s">
        <v>941</v>
      </c>
      <c r="BQ892" s="136" t="s">
        <v>941</v>
      </c>
      <c r="BR892" s="136" t="s">
        <v>941</v>
      </c>
      <c r="BS892" s="136" t="s">
        <v>941</v>
      </c>
      <c r="BT892" s="136" t="s">
        <v>941</v>
      </c>
      <c r="BU892" s="136" t="s">
        <v>941</v>
      </c>
      <c r="BV892" s="136" t="s">
        <v>941</v>
      </c>
      <c r="BW892" s="136" t="s">
        <v>941</v>
      </c>
      <c r="BX892" s="136" t="s">
        <v>941</v>
      </c>
      <c r="BY892" s="136" t="s">
        <v>941</v>
      </c>
      <c r="BZ892" s="136" t="s">
        <v>941</v>
      </c>
      <c r="CA892" s="136" t="s">
        <v>941</v>
      </c>
      <c r="CB892" s="136" t="s">
        <v>948</v>
      </c>
      <c r="CC892" s="136" t="s">
        <v>948</v>
      </c>
      <c r="CD892" s="136" t="s">
        <v>941</v>
      </c>
      <c r="CE892" s="136" t="s">
        <v>948</v>
      </c>
      <c r="CF892" s="136" t="s">
        <v>941</v>
      </c>
      <c r="CG892" s="136" t="s">
        <v>948</v>
      </c>
      <c r="CH892" s="136" t="s">
        <v>948</v>
      </c>
      <c r="CI892" s="136" t="s">
        <v>941</v>
      </c>
      <c r="CJ892" s="136" t="s">
        <v>941</v>
      </c>
      <c r="CK892" s="136" t="s">
        <v>941</v>
      </c>
      <c r="CL892" s="136" t="s">
        <v>941</v>
      </c>
      <c r="CM892" s="136" t="s">
        <v>941</v>
      </c>
      <c r="CN892" s="136" t="s">
        <v>948</v>
      </c>
      <c r="CO892" s="136" t="s">
        <v>540</v>
      </c>
      <c r="CP892" s="136" t="s">
        <v>948</v>
      </c>
      <c r="CQ892" s="136" t="s">
        <v>941</v>
      </c>
      <c r="CR892" s="136" t="s">
        <v>941</v>
      </c>
      <c r="CS892" s="136" t="s">
        <v>941</v>
      </c>
      <c r="CT892" s="136" t="s">
        <v>941</v>
      </c>
      <c r="CU892" s="136" t="s">
        <v>941</v>
      </c>
      <c r="CV892" s="136" t="s">
        <v>941</v>
      </c>
      <c r="CW892" s="136" t="s">
        <v>941</v>
      </c>
      <c r="CX892" s="136" t="s">
        <v>941</v>
      </c>
      <c r="CY892" s="136" t="s">
        <v>941</v>
      </c>
      <c r="CZ892" s="136" t="s">
        <v>941</v>
      </c>
      <c r="DA892" s="136" t="s">
        <v>941</v>
      </c>
      <c r="DB892" s="136" t="s">
        <v>941</v>
      </c>
      <c r="DC892" s="136" t="s">
        <v>941</v>
      </c>
      <c r="DD892" s="136" t="s">
        <v>941</v>
      </c>
      <c r="DE892" s="136" t="s">
        <v>941</v>
      </c>
      <c r="DF892" s="136" t="s">
        <v>941</v>
      </c>
      <c r="DG892" s="136" t="s">
        <v>941</v>
      </c>
      <c r="DH892" s="136" t="s">
        <v>941</v>
      </c>
      <c r="DI892" s="136" t="s">
        <v>941</v>
      </c>
      <c r="DJ892" s="136" t="s">
        <v>1353</v>
      </c>
      <c r="DK892" s="137">
        <v>43151.654247685183</v>
      </c>
      <c r="DL892" s="136" t="s">
        <v>1692</v>
      </c>
      <c r="DM892" s="137">
        <v>43187.671319444446</v>
      </c>
      <c r="DN892" s="133">
        <v>42423.357731481483</v>
      </c>
      <c r="DO892" s="132" t="s">
        <v>1692</v>
      </c>
      <c r="DP892" s="133">
        <v>42423.406689814816</v>
      </c>
    </row>
    <row r="893" spans="1:120" ht="58" x14ac:dyDescent="0.35">
      <c r="A893" s="135">
        <v>897</v>
      </c>
      <c r="B893" s="136" t="s">
        <v>13815</v>
      </c>
      <c r="C893" s="135">
        <v>409</v>
      </c>
      <c r="D893" s="135" t="b">
        <v>1</v>
      </c>
      <c r="E893" s="136" t="s">
        <v>941</v>
      </c>
      <c r="F893" s="136" t="s">
        <v>20064</v>
      </c>
      <c r="G893" s="136" t="s">
        <v>1158</v>
      </c>
      <c r="H893" s="136" t="s">
        <v>6671</v>
      </c>
      <c r="I893" s="136" t="s">
        <v>15225</v>
      </c>
      <c r="J893" s="136" t="s">
        <v>20065</v>
      </c>
      <c r="K893" s="136" t="s">
        <v>941</v>
      </c>
      <c r="L893" s="136" t="s">
        <v>6671</v>
      </c>
      <c r="M893" s="136" t="s">
        <v>6672</v>
      </c>
      <c r="N893" s="136" t="s">
        <v>20066</v>
      </c>
      <c r="O893" s="136" t="s">
        <v>20067</v>
      </c>
      <c r="P893" s="136" t="s">
        <v>948</v>
      </c>
      <c r="Q893" s="136" t="s">
        <v>948</v>
      </c>
      <c r="R893" s="136" t="s">
        <v>948</v>
      </c>
      <c r="S893" s="136" t="s">
        <v>20067</v>
      </c>
      <c r="T893" s="136" t="s">
        <v>20068</v>
      </c>
      <c r="U893" s="136" t="s">
        <v>20069</v>
      </c>
      <c r="V893" s="136" t="s">
        <v>20070</v>
      </c>
      <c r="W893" s="136" t="s">
        <v>20071</v>
      </c>
      <c r="X893" s="136" t="s">
        <v>20072</v>
      </c>
      <c r="Y893" s="136" t="s">
        <v>20073</v>
      </c>
      <c r="Z893" s="136" t="s">
        <v>20074</v>
      </c>
      <c r="AA893" s="136" t="s">
        <v>948</v>
      </c>
      <c r="AB893" s="136" t="s">
        <v>20075</v>
      </c>
      <c r="AC893" s="136" t="s">
        <v>948</v>
      </c>
      <c r="AD893" s="136" t="s">
        <v>20075</v>
      </c>
      <c r="AE893" s="136" t="s">
        <v>20076</v>
      </c>
      <c r="AF893" s="136" t="s">
        <v>20077</v>
      </c>
      <c r="AG893" s="136" t="s">
        <v>1882</v>
      </c>
      <c r="AH893" s="136" t="s">
        <v>20078</v>
      </c>
      <c r="AI893" s="136" t="s">
        <v>948</v>
      </c>
      <c r="AJ893" s="136" t="s">
        <v>969</v>
      </c>
      <c r="AK893" s="136" t="s">
        <v>948</v>
      </c>
      <c r="AL893" s="136" t="s">
        <v>941</v>
      </c>
      <c r="AM893" s="136" t="s">
        <v>20079</v>
      </c>
      <c r="AN893" s="136" t="s">
        <v>941</v>
      </c>
      <c r="AO893" s="136" t="s">
        <v>941</v>
      </c>
      <c r="AP893" s="136" t="s">
        <v>941</v>
      </c>
      <c r="AQ893" s="136" t="s">
        <v>941</v>
      </c>
      <c r="AR893" s="136" t="s">
        <v>941</v>
      </c>
      <c r="AS893" s="136" t="s">
        <v>941</v>
      </c>
      <c r="AT893" s="136" t="s">
        <v>941</v>
      </c>
      <c r="AU893" s="136" t="s">
        <v>941</v>
      </c>
      <c r="AV893" s="136" t="s">
        <v>941</v>
      </c>
      <c r="AW893" s="136" t="s">
        <v>941</v>
      </c>
      <c r="AX893" s="136" t="s">
        <v>941</v>
      </c>
      <c r="AY893" s="136" t="s">
        <v>941</v>
      </c>
      <c r="AZ893" s="136" t="s">
        <v>941</v>
      </c>
      <c r="BA893" s="136" t="s">
        <v>941</v>
      </c>
      <c r="BB893" s="136" t="s">
        <v>941</v>
      </c>
      <c r="BC893" s="136" t="s">
        <v>941</v>
      </c>
      <c r="BD893" s="136" t="s">
        <v>941</v>
      </c>
      <c r="BE893" s="136" t="s">
        <v>941</v>
      </c>
      <c r="BF893" s="136" t="s">
        <v>941</v>
      </c>
      <c r="BG893" s="136" t="s">
        <v>941</v>
      </c>
      <c r="BH893" s="136" t="s">
        <v>941</v>
      </c>
      <c r="BI893" s="136" t="s">
        <v>941</v>
      </c>
      <c r="BJ893" s="136" t="s">
        <v>941</v>
      </c>
      <c r="BK893" s="136" t="s">
        <v>941</v>
      </c>
      <c r="BL893" s="136" t="s">
        <v>941</v>
      </c>
      <c r="BM893" s="136" t="s">
        <v>941</v>
      </c>
      <c r="BN893" s="136" t="s">
        <v>941</v>
      </c>
      <c r="BO893" s="136" t="s">
        <v>941</v>
      </c>
      <c r="BP893" s="136" t="s">
        <v>941</v>
      </c>
      <c r="BQ893" s="136" t="s">
        <v>941</v>
      </c>
      <c r="BR893" s="136" t="s">
        <v>941</v>
      </c>
      <c r="BS893" s="136" t="s">
        <v>941</v>
      </c>
      <c r="BT893" s="136" t="s">
        <v>941</v>
      </c>
      <c r="BU893" s="136" t="s">
        <v>941</v>
      </c>
      <c r="BV893" s="136" t="s">
        <v>941</v>
      </c>
      <c r="BW893" s="136" t="s">
        <v>941</v>
      </c>
      <c r="BX893" s="136" t="s">
        <v>941</v>
      </c>
      <c r="BY893" s="136" t="s">
        <v>941</v>
      </c>
      <c r="BZ893" s="136" t="s">
        <v>941</v>
      </c>
      <c r="CA893" s="136" t="s">
        <v>941</v>
      </c>
      <c r="CB893" s="136" t="s">
        <v>948</v>
      </c>
      <c r="CC893" s="136" t="s">
        <v>948</v>
      </c>
      <c r="CD893" s="136" t="s">
        <v>941</v>
      </c>
      <c r="CE893" s="136" t="s">
        <v>948</v>
      </c>
      <c r="CF893" s="136" t="s">
        <v>941</v>
      </c>
      <c r="CG893" s="136" t="s">
        <v>948</v>
      </c>
      <c r="CH893" s="136" t="s">
        <v>948</v>
      </c>
      <c r="CI893" s="136" t="s">
        <v>941</v>
      </c>
      <c r="CJ893" s="136" t="s">
        <v>941</v>
      </c>
      <c r="CK893" s="136" t="s">
        <v>941</v>
      </c>
      <c r="CL893" s="136" t="s">
        <v>941</v>
      </c>
      <c r="CM893" s="136" t="s">
        <v>941</v>
      </c>
      <c r="CN893" s="136" t="s">
        <v>948</v>
      </c>
      <c r="CO893" s="136" t="s">
        <v>540</v>
      </c>
      <c r="CP893" s="136" t="s">
        <v>948</v>
      </c>
      <c r="CQ893" s="136" t="s">
        <v>941</v>
      </c>
      <c r="CR893" s="136" t="s">
        <v>941</v>
      </c>
      <c r="CS893" s="136" t="s">
        <v>941</v>
      </c>
      <c r="CT893" s="136" t="s">
        <v>941</v>
      </c>
      <c r="CU893" s="136" t="s">
        <v>941</v>
      </c>
      <c r="CV893" s="136" t="s">
        <v>941</v>
      </c>
      <c r="CW893" s="136" t="s">
        <v>941</v>
      </c>
      <c r="CX893" s="136" t="s">
        <v>941</v>
      </c>
      <c r="CY893" s="136" t="s">
        <v>941</v>
      </c>
      <c r="CZ893" s="136" t="s">
        <v>941</v>
      </c>
      <c r="DA893" s="136" t="s">
        <v>941</v>
      </c>
      <c r="DB893" s="136" t="s">
        <v>941</v>
      </c>
      <c r="DC893" s="136" t="s">
        <v>941</v>
      </c>
      <c r="DD893" s="136" t="s">
        <v>941</v>
      </c>
      <c r="DE893" s="136" t="s">
        <v>941</v>
      </c>
      <c r="DF893" s="136" t="s">
        <v>941</v>
      </c>
      <c r="DG893" s="136" t="s">
        <v>941</v>
      </c>
      <c r="DH893" s="136" t="s">
        <v>941</v>
      </c>
      <c r="DI893" s="136" t="s">
        <v>941</v>
      </c>
      <c r="DJ893" s="136" t="s">
        <v>1353</v>
      </c>
      <c r="DK893" s="137">
        <v>43152.42523148148</v>
      </c>
      <c r="DL893" s="136" t="s">
        <v>1353</v>
      </c>
      <c r="DM893" s="137">
        <v>43152.42523148148</v>
      </c>
      <c r="DN893" s="133">
        <v>42423.406400462962</v>
      </c>
      <c r="DO893" s="132" t="s">
        <v>1692</v>
      </c>
      <c r="DP893" s="133">
        <v>42423.406400462962</v>
      </c>
    </row>
    <row r="894" spans="1:120" ht="43.5" x14ac:dyDescent="0.35">
      <c r="A894" s="135">
        <v>898</v>
      </c>
      <c r="B894" s="136" t="s">
        <v>13815</v>
      </c>
      <c r="C894" s="135">
        <v>27</v>
      </c>
      <c r="D894" s="135" t="b">
        <v>1</v>
      </c>
      <c r="E894" s="136" t="s">
        <v>941</v>
      </c>
      <c r="F894" s="136" t="s">
        <v>2157</v>
      </c>
      <c r="G894" s="136" t="s">
        <v>1081</v>
      </c>
      <c r="H894" s="136" t="s">
        <v>4044</v>
      </c>
      <c r="I894" s="136" t="s">
        <v>20080</v>
      </c>
      <c r="J894" s="136" t="s">
        <v>1723</v>
      </c>
      <c r="K894" s="136" t="s">
        <v>941</v>
      </c>
      <c r="L894" s="136" t="s">
        <v>2158</v>
      </c>
      <c r="M894" s="136" t="s">
        <v>20081</v>
      </c>
      <c r="N894" s="136" t="s">
        <v>20082</v>
      </c>
      <c r="O894" s="136" t="s">
        <v>20083</v>
      </c>
      <c r="P894" s="136" t="s">
        <v>20084</v>
      </c>
      <c r="Q894" s="136" t="s">
        <v>948</v>
      </c>
      <c r="R894" s="136" t="s">
        <v>948</v>
      </c>
      <c r="S894" s="136" t="s">
        <v>20085</v>
      </c>
      <c r="T894" s="136" t="s">
        <v>20086</v>
      </c>
      <c r="U894" s="136" t="s">
        <v>20087</v>
      </c>
      <c r="V894" s="136" t="s">
        <v>948</v>
      </c>
      <c r="W894" s="136" t="s">
        <v>948</v>
      </c>
      <c r="X894" s="136" t="s">
        <v>948</v>
      </c>
      <c r="Y894" s="136" t="s">
        <v>948</v>
      </c>
      <c r="Z894" s="136" t="s">
        <v>20088</v>
      </c>
      <c r="AA894" s="136" t="s">
        <v>948</v>
      </c>
      <c r="AB894" s="136" t="s">
        <v>20088</v>
      </c>
      <c r="AC894" s="136" t="s">
        <v>948</v>
      </c>
      <c r="AD894" s="136" t="s">
        <v>20088</v>
      </c>
      <c r="AE894" s="136" t="s">
        <v>20089</v>
      </c>
      <c r="AF894" s="136" t="s">
        <v>20090</v>
      </c>
      <c r="AG894" s="136" t="s">
        <v>1680</v>
      </c>
      <c r="AH894" s="136" t="s">
        <v>20091</v>
      </c>
      <c r="AI894" s="136" t="s">
        <v>3308</v>
      </c>
      <c r="AJ894" s="136" t="s">
        <v>948</v>
      </c>
      <c r="AK894" s="136" t="s">
        <v>948</v>
      </c>
      <c r="AL894" s="136" t="s">
        <v>941</v>
      </c>
      <c r="AM894" s="136" t="s">
        <v>20092</v>
      </c>
      <c r="AN894" s="136" t="s">
        <v>941</v>
      </c>
      <c r="AO894" s="136" t="s">
        <v>941</v>
      </c>
      <c r="AP894" s="136" t="s">
        <v>941</v>
      </c>
      <c r="AQ894" s="136" t="s">
        <v>941</v>
      </c>
      <c r="AR894" s="136" t="s">
        <v>941</v>
      </c>
      <c r="AS894" s="136" t="s">
        <v>941</v>
      </c>
      <c r="AT894" s="136" t="s">
        <v>941</v>
      </c>
      <c r="AU894" s="136" t="s">
        <v>941</v>
      </c>
      <c r="AV894" s="136" t="s">
        <v>941</v>
      </c>
      <c r="AW894" s="136" t="s">
        <v>941</v>
      </c>
      <c r="AX894" s="136" t="s">
        <v>941</v>
      </c>
      <c r="AY894" s="136" t="s">
        <v>941</v>
      </c>
      <c r="AZ894" s="136" t="s">
        <v>941</v>
      </c>
      <c r="BA894" s="136" t="s">
        <v>941</v>
      </c>
      <c r="BB894" s="136" t="s">
        <v>941</v>
      </c>
      <c r="BC894" s="136" t="s">
        <v>941</v>
      </c>
      <c r="BD894" s="136" t="s">
        <v>941</v>
      </c>
      <c r="BE894" s="136" t="s">
        <v>941</v>
      </c>
      <c r="BF894" s="136" t="s">
        <v>941</v>
      </c>
      <c r="BG894" s="136" t="s">
        <v>941</v>
      </c>
      <c r="BH894" s="136" t="s">
        <v>941</v>
      </c>
      <c r="BI894" s="136" t="s">
        <v>941</v>
      </c>
      <c r="BJ894" s="136" t="s">
        <v>941</v>
      </c>
      <c r="BK894" s="136" t="s">
        <v>1601</v>
      </c>
      <c r="BL894" s="136" t="s">
        <v>941</v>
      </c>
      <c r="BM894" s="136" t="s">
        <v>941</v>
      </c>
      <c r="BN894" s="136" t="s">
        <v>941</v>
      </c>
      <c r="BO894" s="136" t="s">
        <v>941</v>
      </c>
      <c r="BP894" s="136" t="s">
        <v>941</v>
      </c>
      <c r="BQ894" s="136" t="s">
        <v>941</v>
      </c>
      <c r="BR894" s="136" t="s">
        <v>941</v>
      </c>
      <c r="BS894" s="136" t="s">
        <v>941</v>
      </c>
      <c r="BT894" s="136" t="s">
        <v>941</v>
      </c>
      <c r="BU894" s="136" t="s">
        <v>941</v>
      </c>
      <c r="BV894" s="136" t="s">
        <v>941</v>
      </c>
      <c r="BW894" s="136" t="s">
        <v>941</v>
      </c>
      <c r="BX894" s="136" t="s">
        <v>941</v>
      </c>
      <c r="BY894" s="136" t="s">
        <v>941</v>
      </c>
      <c r="BZ894" s="136" t="s">
        <v>941</v>
      </c>
      <c r="CA894" s="136" t="s">
        <v>941</v>
      </c>
      <c r="CB894" s="136" t="s">
        <v>1601</v>
      </c>
      <c r="CC894" s="136" t="s">
        <v>948</v>
      </c>
      <c r="CD894" s="136" t="s">
        <v>941</v>
      </c>
      <c r="CE894" s="136" t="s">
        <v>948</v>
      </c>
      <c r="CF894" s="136" t="s">
        <v>941</v>
      </c>
      <c r="CG894" s="136" t="s">
        <v>948</v>
      </c>
      <c r="CH894" s="136" t="s">
        <v>1204</v>
      </c>
      <c r="CI894" s="136" t="s">
        <v>20093</v>
      </c>
      <c r="CJ894" s="136" t="s">
        <v>20093</v>
      </c>
      <c r="CK894" s="136" t="s">
        <v>941</v>
      </c>
      <c r="CL894" s="136" t="s">
        <v>941</v>
      </c>
      <c r="CM894" s="136" t="s">
        <v>941</v>
      </c>
      <c r="CN894" s="136" t="s">
        <v>20093</v>
      </c>
      <c r="CO894" s="136" t="s">
        <v>540</v>
      </c>
      <c r="CP894" s="136" t="s">
        <v>948</v>
      </c>
      <c r="CQ894" s="136" t="s">
        <v>941</v>
      </c>
      <c r="CR894" s="136" t="s">
        <v>941</v>
      </c>
      <c r="CS894" s="136" t="s">
        <v>941</v>
      </c>
      <c r="CT894" s="136" t="s">
        <v>941</v>
      </c>
      <c r="CU894" s="136" t="s">
        <v>941</v>
      </c>
      <c r="CV894" s="136" t="s">
        <v>941</v>
      </c>
      <c r="CW894" s="136" t="s">
        <v>941</v>
      </c>
      <c r="CX894" s="136" t="s">
        <v>941</v>
      </c>
      <c r="CY894" s="136" t="s">
        <v>941</v>
      </c>
      <c r="CZ894" s="136" t="s">
        <v>941</v>
      </c>
      <c r="DA894" s="136" t="s">
        <v>941</v>
      </c>
      <c r="DB894" s="136" t="s">
        <v>941</v>
      </c>
      <c r="DC894" s="136" t="s">
        <v>941</v>
      </c>
      <c r="DD894" s="136" t="s">
        <v>941</v>
      </c>
      <c r="DE894" s="136" t="s">
        <v>941</v>
      </c>
      <c r="DF894" s="136" t="s">
        <v>941</v>
      </c>
      <c r="DG894" s="136" t="s">
        <v>941</v>
      </c>
      <c r="DH894" s="136" t="s">
        <v>941</v>
      </c>
      <c r="DI894" s="136" t="s">
        <v>941</v>
      </c>
      <c r="DJ894" s="136" t="s">
        <v>1692</v>
      </c>
      <c r="DK894" s="137">
        <v>43152.426631944443</v>
      </c>
      <c r="DL894" s="136" t="s">
        <v>1692</v>
      </c>
      <c r="DM894" s="137">
        <v>43152.426631944443</v>
      </c>
      <c r="DN894" s="133">
        <v>42423.430104166669</v>
      </c>
      <c r="DO894" s="132" t="s">
        <v>1353</v>
      </c>
      <c r="DP894" s="133">
        <v>42423.430104166669</v>
      </c>
    </row>
    <row r="895" spans="1:120" ht="58" x14ac:dyDescent="0.35">
      <c r="A895" s="135">
        <v>899</v>
      </c>
      <c r="B895" s="136" t="s">
        <v>13815</v>
      </c>
      <c r="C895" s="135">
        <v>588</v>
      </c>
      <c r="D895" s="135" t="b">
        <v>1</v>
      </c>
      <c r="E895" s="136" t="s">
        <v>941</v>
      </c>
      <c r="F895" s="136" t="s">
        <v>2862</v>
      </c>
      <c r="G895" s="136" t="s">
        <v>943</v>
      </c>
      <c r="H895" s="136" t="s">
        <v>2863</v>
      </c>
      <c r="I895" s="136" t="s">
        <v>20094</v>
      </c>
      <c r="J895" s="136" t="s">
        <v>2862</v>
      </c>
      <c r="K895" s="136" t="s">
        <v>941</v>
      </c>
      <c r="L895" s="136" t="s">
        <v>2863</v>
      </c>
      <c r="M895" s="136" t="s">
        <v>941</v>
      </c>
      <c r="N895" s="136" t="s">
        <v>2864</v>
      </c>
      <c r="O895" s="136" t="s">
        <v>20095</v>
      </c>
      <c r="P895" s="136" t="s">
        <v>20096</v>
      </c>
      <c r="Q895" s="136" t="s">
        <v>948</v>
      </c>
      <c r="R895" s="136" t="s">
        <v>948</v>
      </c>
      <c r="S895" s="136" t="s">
        <v>20097</v>
      </c>
      <c r="T895" s="136" t="s">
        <v>10628</v>
      </c>
      <c r="U895" s="136" t="s">
        <v>20098</v>
      </c>
      <c r="V895" s="136" t="s">
        <v>20099</v>
      </c>
      <c r="W895" s="136" t="s">
        <v>10628</v>
      </c>
      <c r="X895" s="136" t="s">
        <v>20100</v>
      </c>
      <c r="Y895" s="136" t="s">
        <v>2607</v>
      </c>
      <c r="Z895" s="136" t="s">
        <v>948</v>
      </c>
      <c r="AA895" s="136" t="s">
        <v>948</v>
      </c>
      <c r="AB895" s="136" t="s">
        <v>2607</v>
      </c>
      <c r="AC895" s="136" t="s">
        <v>948</v>
      </c>
      <c r="AD895" s="136" t="s">
        <v>2607</v>
      </c>
      <c r="AE895" s="136" t="s">
        <v>20101</v>
      </c>
      <c r="AF895" s="136" t="s">
        <v>20102</v>
      </c>
      <c r="AG895" s="136" t="s">
        <v>1039</v>
      </c>
      <c r="AH895" s="136" t="s">
        <v>20103</v>
      </c>
      <c r="AI895" s="136" t="s">
        <v>948</v>
      </c>
      <c r="AJ895" s="136" t="s">
        <v>948</v>
      </c>
      <c r="AK895" s="136" t="s">
        <v>948</v>
      </c>
      <c r="AL895" s="136" t="s">
        <v>941</v>
      </c>
      <c r="AM895" s="136" t="s">
        <v>20103</v>
      </c>
      <c r="AN895" s="136" t="s">
        <v>941</v>
      </c>
      <c r="AO895" s="136" t="s">
        <v>941</v>
      </c>
      <c r="AP895" s="136" t="s">
        <v>941</v>
      </c>
      <c r="AQ895" s="136" t="s">
        <v>941</v>
      </c>
      <c r="AR895" s="136" t="s">
        <v>941</v>
      </c>
      <c r="AS895" s="136" t="s">
        <v>941</v>
      </c>
      <c r="AT895" s="136" t="s">
        <v>941</v>
      </c>
      <c r="AU895" s="136" t="s">
        <v>941</v>
      </c>
      <c r="AV895" s="136" t="s">
        <v>941</v>
      </c>
      <c r="AW895" s="136" t="s">
        <v>941</v>
      </c>
      <c r="AX895" s="136" t="s">
        <v>941</v>
      </c>
      <c r="AY895" s="136" t="s">
        <v>941</v>
      </c>
      <c r="AZ895" s="136" t="s">
        <v>941</v>
      </c>
      <c r="BA895" s="136" t="s">
        <v>941</v>
      </c>
      <c r="BB895" s="136" t="s">
        <v>941</v>
      </c>
      <c r="BC895" s="136" t="s">
        <v>941</v>
      </c>
      <c r="BD895" s="136" t="s">
        <v>941</v>
      </c>
      <c r="BE895" s="136" t="s">
        <v>941</v>
      </c>
      <c r="BF895" s="136" t="s">
        <v>941</v>
      </c>
      <c r="BG895" s="136" t="s">
        <v>941</v>
      </c>
      <c r="BH895" s="136" t="s">
        <v>941</v>
      </c>
      <c r="BI895" s="136" t="s">
        <v>941</v>
      </c>
      <c r="BJ895" s="136" t="s">
        <v>941</v>
      </c>
      <c r="BK895" s="136" t="s">
        <v>941</v>
      </c>
      <c r="BL895" s="136" t="s">
        <v>941</v>
      </c>
      <c r="BM895" s="136" t="s">
        <v>941</v>
      </c>
      <c r="BN895" s="136" t="s">
        <v>941</v>
      </c>
      <c r="BO895" s="136" t="s">
        <v>941</v>
      </c>
      <c r="BP895" s="136" t="s">
        <v>941</v>
      </c>
      <c r="BQ895" s="136" t="s">
        <v>941</v>
      </c>
      <c r="BR895" s="136" t="s">
        <v>941</v>
      </c>
      <c r="BS895" s="136" t="s">
        <v>941</v>
      </c>
      <c r="BT895" s="136" t="s">
        <v>941</v>
      </c>
      <c r="BU895" s="136" t="s">
        <v>941</v>
      </c>
      <c r="BV895" s="136" t="s">
        <v>941</v>
      </c>
      <c r="BW895" s="136" t="s">
        <v>941</v>
      </c>
      <c r="BX895" s="136" t="s">
        <v>941</v>
      </c>
      <c r="BY895" s="136" t="s">
        <v>941</v>
      </c>
      <c r="BZ895" s="136" t="s">
        <v>941</v>
      </c>
      <c r="CA895" s="136" t="s">
        <v>941</v>
      </c>
      <c r="CB895" s="136" t="s">
        <v>948</v>
      </c>
      <c r="CC895" s="136" t="s">
        <v>948</v>
      </c>
      <c r="CD895" s="136" t="s">
        <v>941</v>
      </c>
      <c r="CE895" s="136" t="s">
        <v>948</v>
      </c>
      <c r="CF895" s="136" t="s">
        <v>941</v>
      </c>
      <c r="CG895" s="136" t="s">
        <v>948</v>
      </c>
      <c r="CH895" s="136" t="s">
        <v>948</v>
      </c>
      <c r="CI895" s="136" t="s">
        <v>941</v>
      </c>
      <c r="CJ895" s="136" t="s">
        <v>941</v>
      </c>
      <c r="CK895" s="136" t="s">
        <v>941</v>
      </c>
      <c r="CL895" s="136" t="s">
        <v>941</v>
      </c>
      <c r="CM895" s="136" t="s">
        <v>941</v>
      </c>
      <c r="CN895" s="136" t="s">
        <v>948</v>
      </c>
      <c r="CO895" s="136" t="s">
        <v>540</v>
      </c>
      <c r="CP895" s="136" t="s">
        <v>948</v>
      </c>
      <c r="CQ895" s="136" t="s">
        <v>941</v>
      </c>
      <c r="CR895" s="136" t="s">
        <v>941</v>
      </c>
      <c r="CS895" s="136" t="s">
        <v>941</v>
      </c>
      <c r="CT895" s="136" t="s">
        <v>941</v>
      </c>
      <c r="CU895" s="136" t="s">
        <v>941</v>
      </c>
      <c r="CV895" s="136" t="s">
        <v>941</v>
      </c>
      <c r="CW895" s="136" t="s">
        <v>941</v>
      </c>
      <c r="CX895" s="136" t="s">
        <v>941</v>
      </c>
      <c r="CY895" s="136" t="s">
        <v>941</v>
      </c>
      <c r="CZ895" s="136" t="s">
        <v>941</v>
      </c>
      <c r="DA895" s="136" t="s">
        <v>941</v>
      </c>
      <c r="DB895" s="136" t="s">
        <v>941</v>
      </c>
      <c r="DC895" s="136" t="s">
        <v>941</v>
      </c>
      <c r="DD895" s="136" t="s">
        <v>941</v>
      </c>
      <c r="DE895" s="136" t="s">
        <v>941</v>
      </c>
      <c r="DF895" s="136" t="s">
        <v>941</v>
      </c>
      <c r="DG895" s="136" t="s">
        <v>941</v>
      </c>
      <c r="DH895" s="136" t="s">
        <v>941</v>
      </c>
      <c r="DI895" s="136" t="s">
        <v>941</v>
      </c>
      <c r="DJ895" s="136" t="s">
        <v>1353</v>
      </c>
      <c r="DK895" s="137">
        <v>43152.433356481481</v>
      </c>
      <c r="DL895" s="136" t="s">
        <v>1353</v>
      </c>
      <c r="DM895" s="137">
        <v>43152.433356481481</v>
      </c>
      <c r="DN895" s="133">
        <v>42423.440706018519</v>
      </c>
      <c r="DO895" s="132" t="s">
        <v>1692</v>
      </c>
      <c r="DP895" s="133">
        <v>42423.522280092591</v>
      </c>
    </row>
    <row r="896" spans="1:120" ht="58" x14ac:dyDescent="0.35">
      <c r="A896" s="135">
        <v>900</v>
      </c>
      <c r="B896" s="136" t="s">
        <v>13815</v>
      </c>
      <c r="C896" s="135">
        <v>313</v>
      </c>
      <c r="D896" s="135" t="b">
        <v>1</v>
      </c>
      <c r="E896" s="136" t="s">
        <v>941</v>
      </c>
      <c r="F896" s="136" t="s">
        <v>6081</v>
      </c>
      <c r="G896" s="136" t="s">
        <v>1135</v>
      </c>
      <c r="H896" s="136" t="s">
        <v>1092</v>
      </c>
      <c r="I896" s="136" t="s">
        <v>20104</v>
      </c>
      <c r="J896" s="136" t="s">
        <v>6081</v>
      </c>
      <c r="K896" s="136" t="s">
        <v>941</v>
      </c>
      <c r="L896" s="136" t="s">
        <v>1092</v>
      </c>
      <c r="M896" s="136" t="s">
        <v>1093</v>
      </c>
      <c r="N896" s="136" t="s">
        <v>6082</v>
      </c>
      <c r="O896" s="136" t="s">
        <v>948</v>
      </c>
      <c r="P896" s="136" t="s">
        <v>948</v>
      </c>
      <c r="Q896" s="136" t="s">
        <v>948</v>
      </c>
      <c r="R896" s="136" t="s">
        <v>20105</v>
      </c>
      <c r="S896" s="136" t="s">
        <v>20105</v>
      </c>
      <c r="T896" s="136" t="s">
        <v>20106</v>
      </c>
      <c r="U896" s="136" t="s">
        <v>20107</v>
      </c>
      <c r="V896" s="136" t="s">
        <v>948</v>
      </c>
      <c r="W896" s="136" t="s">
        <v>948</v>
      </c>
      <c r="X896" s="136" t="s">
        <v>948</v>
      </c>
      <c r="Y896" s="136" t="s">
        <v>948</v>
      </c>
      <c r="Z896" s="136" t="s">
        <v>948</v>
      </c>
      <c r="AA896" s="136" t="s">
        <v>20108</v>
      </c>
      <c r="AB896" s="136" t="s">
        <v>20108</v>
      </c>
      <c r="AC896" s="136" t="s">
        <v>948</v>
      </c>
      <c r="AD896" s="136" t="s">
        <v>20108</v>
      </c>
      <c r="AE896" s="136" t="s">
        <v>20109</v>
      </c>
      <c r="AF896" s="136" t="s">
        <v>20110</v>
      </c>
      <c r="AG896" s="136" t="s">
        <v>1094</v>
      </c>
      <c r="AH896" s="136" t="s">
        <v>20111</v>
      </c>
      <c r="AI896" s="136" t="s">
        <v>948</v>
      </c>
      <c r="AJ896" s="136" t="s">
        <v>1406</v>
      </c>
      <c r="AK896" s="136" t="s">
        <v>948</v>
      </c>
      <c r="AL896" s="136" t="s">
        <v>941</v>
      </c>
      <c r="AM896" s="136" t="s">
        <v>20112</v>
      </c>
      <c r="AN896" s="136" t="s">
        <v>941</v>
      </c>
      <c r="AO896" s="136" t="s">
        <v>941</v>
      </c>
      <c r="AP896" s="136" t="s">
        <v>941</v>
      </c>
      <c r="AQ896" s="136" t="s">
        <v>941</v>
      </c>
      <c r="AR896" s="136" t="s">
        <v>941</v>
      </c>
      <c r="AS896" s="136" t="s">
        <v>941</v>
      </c>
      <c r="AT896" s="136" t="s">
        <v>941</v>
      </c>
      <c r="AU896" s="136" t="s">
        <v>941</v>
      </c>
      <c r="AV896" s="136" t="s">
        <v>941</v>
      </c>
      <c r="AW896" s="136" t="s">
        <v>941</v>
      </c>
      <c r="AX896" s="136" t="s">
        <v>941</v>
      </c>
      <c r="AY896" s="136" t="s">
        <v>941</v>
      </c>
      <c r="AZ896" s="136" t="s">
        <v>941</v>
      </c>
      <c r="BA896" s="136" t="s">
        <v>941</v>
      </c>
      <c r="BB896" s="136" t="s">
        <v>941</v>
      </c>
      <c r="BC896" s="136" t="s">
        <v>941</v>
      </c>
      <c r="BD896" s="136" t="s">
        <v>941</v>
      </c>
      <c r="BE896" s="136" t="s">
        <v>941</v>
      </c>
      <c r="BF896" s="136" t="s">
        <v>941</v>
      </c>
      <c r="BG896" s="136" t="s">
        <v>941</v>
      </c>
      <c r="BH896" s="136" t="s">
        <v>941</v>
      </c>
      <c r="BI896" s="136" t="s">
        <v>941</v>
      </c>
      <c r="BJ896" s="136" t="s">
        <v>941</v>
      </c>
      <c r="BK896" s="136" t="s">
        <v>964</v>
      </c>
      <c r="BL896" s="136" t="s">
        <v>941</v>
      </c>
      <c r="BM896" s="136" t="s">
        <v>941</v>
      </c>
      <c r="BN896" s="136" t="s">
        <v>941</v>
      </c>
      <c r="BO896" s="136" t="s">
        <v>941</v>
      </c>
      <c r="BP896" s="136" t="s">
        <v>2914</v>
      </c>
      <c r="BQ896" s="136" t="s">
        <v>941</v>
      </c>
      <c r="BR896" s="136" t="s">
        <v>941</v>
      </c>
      <c r="BS896" s="136" t="s">
        <v>941</v>
      </c>
      <c r="BT896" s="136" t="s">
        <v>941</v>
      </c>
      <c r="BU896" s="136" t="s">
        <v>941</v>
      </c>
      <c r="BV896" s="136" t="s">
        <v>941</v>
      </c>
      <c r="BW896" s="136" t="s">
        <v>941</v>
      </c>
      <c r="BX896" s="136" t="s">
        <v>941</v>
      </c>
      <c r="BY896" s="136" t="s">
        <v>941</v>
      </c>
      <c r="BZ896" s="136" t="s">
        <v>941</v>
      </c>
      <c r="CA896" s="136" t="s">
        <v>941</v>
      </c>
      <c r="CB896" s="136" t="s">
        <v>2164</v>
      </c>
      <c r="CC896" s="136" t="s">
        <v>948</v>
      </c>
      <c r="CD896" s="136" t="s">
        <v>941</v>
      </c>
      <c r="CE896" s="136" t="s">
        <v>948</v>
      </c>
      <c r="CF896" s="136" t="s">
        <v>941</v>
      </c>
      <c r="CG896" s="136" t="s">
        <v>948</v>
      </c>
      <c r="CH896" s="136" t="s">
        <v>948</v>
      </c>
      <c r="CI896" s="136" t="s">
        <v>941</v>
      </c>
      <c r="CJ896" s="136" t="s">
        <v>941</v>
      </c>
      <c r="CK896" s="136" t="s">
        <v>941</v>
      </c>
      <c r="CL896" s="136" t="s">
        <v>941</v>
      </c>
      <c r="CM896" s="136" t="s">
        <v>941</v>
      </c>
      <c r="CN896" s="136" t="s">
        <v>948</v>
      </c>
      <c r="CO896" s="136" t="s">
        <v>540</v>
      </c>
      <c r="CP896" s="136" t="s">
        <v>948</v>
      </c>
      <c r="CQ896" s="136" t="s">
        <v>941</v>
      </c>
      <c r="CR896" s="136" t="s">
        <v>941</v>
      </c>
      <c r="CS896" s="136" t="s">
        <v>941</v>
      </c>
      <c r="CT896" s="136" t="s">
        <v>941</v>
      </c>
      <c r="CU896" s="136" t="s">
        <v>941</v>
      </c>
      <c r="CV896" s="136" t="s">
        <v>941</v>
      </c>
      <c r="CW896" s="136" t="s">
        <v>941</v>
      </c>
      <c r="CX896" s="136" t="s">
        <v>941</v>
      </c>
      <c r="CY896" s="136" t="s">
        <v>941</v>
      </c>
      <c r="CZ896" s="136" t="s">
        <v>941</v>
      </c>
      <c r="DA896" s="136" t="s">
        <v>941</v>
      </c>
      <c r="DB896" s="136" t="s">
        <v>941</v>
      </c>
      <c r="DC896" s="136" t="s">
        <v>941</v>
      </c>
      <c r="DD896" s="136" t="s">
        <v>941</v>
      </c>
      <c r="DE896" s="136" t="s">
        <v>941</v>
      </c>
      <c r="DF896" s="136" t="s">
        <v>941</v>
      </c>
      <c r="DG896" s="136" t="s">
        <v>941</v>
      </c>
      <c r="DH896" s="136" t="s">
        <v>941</v>
      </c>
      <c r="DI896" s="136" t="s">
        <v>941</v>
      </c>
      <c r="DJ896" s="136" t="s">
        <v>1353</v>
      </c>
      <c r="DK896" s="137">
        <v>43152.469571759262</v>
      </c>
      <c r="DL896" s="136" t="s">
        <v>1353</v>
      </c>
      <c r="DM896" s="137">
        <v>43152.469571759262</v>
      </c>
      <c r="DN896" s="133">
        <v>42423.456284722219</v>
      </c>
      <c r="DO896" s="132" t="s">
        <v>1353</v>
      </c>
      <c r="DP896" s="133">
        <v>42423.602650462963</v>
      </c>
    </row>
    <row r="897" spans="1:120" ht="43.5" x14ac:dyDescent="0.35">
      <c r="A897" s="135">
        <v>901</v>
      </c>
      <c r="B897" s="136" t="s">
        <v>13815</v>
      </c>
      <c r="C897" s="135">
        <v>92</v>
      </c>
      <c r="D897" s="135" t="b">
        <v>1</v>
      </c>
      <c r="E897" s="136" t="s">
        <v>941</v>
      </c>
      <c r="F897" s="136" t="s">
        <v>2443</v>
      </c>
      <c r="G897" s="136" t="s">
        <v>943</v>
      </c>
      <c r="H897" s="136" t="s">
        <v>2444</v>
      </c>
      <c r="I897" s="136" t="s">
        <v>15225</v>
      </c>
      <c r="J897" s="136" t="s">
        <v>2443</v>
      </c>
      <c r="K897" s="136" t="s">
        <v>941</v>
      </c>
      <c r="L897" s="136" t="s">
        <v>2444</v>
      </c>
      <c r="M897" s="136" t="s">
        <v>2445</v>
      </c>
      <c r="N897" s="136" t="s">
        <v>2446</v>
      </c>
      <c r="O897" s="136" t="s">
        <v>20113</v>
      </c>
      <c r="P897" s="136" t="s">
        <v>11701</v>
      </c>
      <c r="Q897" s="136" t="s">
        <v>948</v>
      </c>
      <c r="R897" s="136" t="s">
        <v>20114</v>
      </c>
      <c r="S897" s="136" t="s">
        <v>20115</v>
      </c>
      <c r="T897" s="136" t="s">
        <v>20116</v>
      </c>
      <c r="U897" s="136" t="s">
        <v>20117</v>
      </c>
      <c r="V897" s="136" t="s">
        <v>20114</v>
      </c>
      <c r="W897" s="136" t="s">
        <v>20116</v>
      </c>
      <c r="X897" s="136" t="s">
        <v>20118</v>
      </c>
      <c r="Y897" s="136" t="s">
        <v>20119</v>
      </c>
      <c r="Z897" s="136" t="s">
        <v>20120</v>
      </c>
      <c r="AA897" s="136" t="s">
        <v>20121</v>
      </c>
      <c r="AB897" s="136" t="s">
        <v>20122</v>
      </c>
      <c r="AC897" s="136" t="s">
        <v>948</v>
      </c>
      <c r="AD897" s="136" t="s">
        <v>20122</v>
      </c>
      <c r="AE897" s="136" t="s">
        <v>20123</v>
      </c>
      <c r="AF897" s="136" t="s">
        <v>20124</v>
      </c>
      <c r="AG897" s="136" t="s">
        <v>1123</v>
      </c>
      <c r="AH897" s="136" t="s">
        <v>20125</v>
      </c>
      <c r="AI897" s="136" t="s">
        <v>948</v>
      </c>
      <c r="AJ897" s="136" t="s">
        <v>948</v>
      </c>
      <c r="AK897" s="136" t="s">
        <v>948</v>
      </c>
      <c r="AL897" s="136" t="s">
        <v>941</v>
      </c>
      <c r="AM897" s="136" t="s">
        <v>20125</v>
      </c>
      <c r="AN897" s="136" t="s">
        <v>941</v>
      </c>
      <c r="AO897" s="136" t="s">
        <v>941</v>
      </c>
      <c r="AP897" s="136" t="s">
        <v>941</v>
      </c>
      <c r="AQ897" s="136" t="s">
        <v>941</v>
      </c>
      <c r="AR897" s="136" t="s">
        <v>941</v>
      </c>
      <c r="AS897" s="136" t="s">
        <v>941</v>
      </c>
      <c r="AT897" s="136" t="s">
        <v>941</v>
      </c>
      <c r="AU897" s="136" t="s">
        <v>941</v>
      </c>
      <c r="AV897" s="136" t="s">
        <v>941</v>
      </c>
      <c r="AW897" s="136" t="s">
        <v>941</v>
      </c>
      <c r="AX897" s="136" t="s">
        <v>941</v>
      </c>
      <c r="AY897" s="136" t="s">
        <v>941</v>
      </c>
      <c r="AZ897" s="136" t="s">
        <v>941</v>
      </c>
      <c r="BA897" s="136" t="s">
        <v>941</v>
      </c>
      <c r="BB897" s="136" t="s">
        <v>941</v>
      </c>
      <c r="BC897" s="136" t="s">
        <v>941</v>
      </c>
      <c r="BD897" s="136" t="s">
        <v>941</v>
      </c>
      <c r="BE897" s="136" t="s">
        <v>941</v>
      </c>
      <c r="BF897" s="136" t="s">
        <v>941</v>
      </c>
      <c r="BG897" s="136" t="s">
        <v>941</v>
      </c>
      <c r="BH897" s="136" t="s">
        <v>941</v>
      </c>
      <c r="BI897" s="136" t="s">
        <v>941</v>
      </c>
      <c r="BJ897" s="136" t="s">
        <v>941</v>
      </c>
      <c r="BK897" s="136" t="s">
        <v>941</v>
      </c>
      <c r="BL897" s="136" t="s">
        <v>941</v>
      </c>
      <c r="BM897" s="136" t="s">
        <v>941</v>
      </c>
      <c r="BN897" s="136" t="s">
        <v>941</v>
      </c>
      <c r="BO897" s="136" t="s">
        <v>941</v>
      </c>
      <c r="BP897" s="136" t="s">
        <v>941</v>
      </c>
      <c r="BQ897" s="136" t="s">
        <v>941</v>
      </c>
      <c r="BR897" s="136" t="s">
        <v>941</v>
      </c>
      <c r="BS897" s="136" t="s">
        <v>941</v>
      </c>
      <c r="BT897" s="136" t="s">
        <v>941</v>
      </c>
      <c r="BU897" s="136" t="s">
        <v>941</v>
      </c>
      <c r="BV897" s="136" t="s">
        <v>941</v>
      </c>
      <c r="BW897" s="136" t="s">
        <v>941</v>
      </c>
      <c r="BX897" s="136" t="s">
        <v>941</v>
      </c>
      <c r="BY897" s="136" t="s">
        <v>941</v>
      </c>
      <c r="BZ897" s="136" t="s">
        <v>941</v>
      </c>
      <c r="CA897" s="136" t="s">
        <v>941</v>
      </c>
      <c r="CB897" s="136" t="s">
        <v>948</v>
      </c>
      <c r="CC897" s="136" t="s">
        <v>948</v>
      </c>
      <c r="CD897" s="136" t="s">
        <v>941</v>
      </c>
      <c r="CE897" s="136" t="s">
        <v>948</v>
      </c>
      <c r="CF897" s="136" t="s">
        <v>941</v>
      </c>
      <c r="CG897" s="136" t="s">
        <v>948</v>
      </c>
      <c r="CH897" s="136" t="s">
        <v>948</v>
      </c>
      <c r="CI897" s="136" t="s">
        <v>941</v>
      </c>
      <c r="CJ897" s="136" t="s">
        <v>941</v>
      </c>
      <c r="CK897" s="136" t="s">
        <v>941</v>
      </c>
      <c r="CL897" s="136" t="s">
        <v>941</v>
      </c>
      <c r="CM897" s="136" t="s">
        <v>941</v>
      </c>
      <c r="CN897" s="136" t="s">
        <v>948</v>
      </c>
      <c r="CO897" s="136" t="s">
        <v>540</v>
      </c>
      <c r="CP897" s="136" t="s">
        <v>948</v>
      </c>
      <c r="CQ897" s="136" t="s">
        <v>941</v>
      </c>
      <c r="CR897" s="136" t="s">
        <v>941</v>
      </c>
      <c r="CS897" s="136" t="s">
        <v>941</v>
      </c>
      <c r="CT897" s="136" t="s">
        <v>941</v>
      </c>
      <c r="CU897" s="136" t="s">
        <v>941</v>
      </c>
      <c r="CV897" s="136" t="s">
        <v>941</v>
      </c>
      <c r="CW897" s="136" t="s">
        <v>941</v>
      </c>
      <c r="CX897" s="136" t="s">
        <v>941</v>
      </c>
      <c r="CY897" s="136" t="s">
        <v>941</v>
      </c>
      <c r="CZ897" s="136" t="s">
        <v>941</v>
      </c>
      <c r="DA897" s="136" t="s">
        <v>941</v>
      </c>
      <c r="DB897" s="136" t="s">
        <v>941</v>
      </c>
      <c r="DC897" s="136" t="s">
        <v>941</v>
      </c>
      <c r="DD897" s="136" t="s">
        <v>941</v>
      </c>
      <c r="DE897" s="136" t="s">
        <v>941</v>
      </c>
      <c r="DF897" s="136" t="s">
        <v>941</v>
      </c>
      <c r="DG897" s="136" t="s">
        <v>941</v>
      </c>
      <c r="DH897" s="136" t="s">
        <v>941</v>
      </c>
      <c r="DI897" s="136" t="s">
        <v>941</v>
      </c>
      <c r="DJ897" s="136" t="s">
        <v>1692</v>
      </c>
      <c r="DK897" s="137">
        <v>43152.475578703707</v>
      </c>
      <c r="DL897" s="136" t="s">
        <v>1692</v>
      </c>
      <c r="DM897" s="137">
        <v>43152.475578703707</v>
      </c>
      <c r="DN897" s="133">
        <v>42423.602511574078</v>
      </c>
      <c r="DO897" s="132" t="s">
        <v>1353</v>
      </c>
      <c r="DP897" s="133">
        <v>42423.602511574078</v>
      </c>
    </row>
    <row r="898" spans="1:120" ht="58" x14ac:dyDescent="0.35">
      <c r="A898" s="135">
        <v>902</v>
      </c>
      <c r="B898" s="136" t="s">
        <v>13815</v>
      </c>
      <c r="C898" s="135">
        <v>250</v>
      </c>
      <c r="D898" s="135" t="b">
        <v>1</v>
      </c>
      <c r="E898" s="136" t="s">
        <v>941</v>
      </c>
      <c r="F898" s="136" t="s">
        <v>12346</v>
      </c>
      <c r="G898" s="136" t="s">
        <v>981</v>
      </c>
      <c r="H898" s="136" t="s">
        <v>12347</v>
      </c>
      <c r="I898" s="136" t="s">
        <v>20104</v>
      </c>
      <c r="J898" s="136" t="s">
        <v>12346</v>
      </c>
      <c r="K898" s="136" t="s">
        <v>941</v>
      </c>
      <c r="L898" s="136" t="s">
        <v>12347</v>
      </c>
      <c r="M898" s="136" t="s">
        <v>12348</v>
      </c>
      <c r="N898" s="136" t="s">
        <v>12349</v>
      </c>
      <c r="O898" s="136" t="s">
        <v>20126</v>
      </c>
      <c r="P898" s="136" t="s">
        <v>12351</v>
      </c>
      <c r="Q898" s="136" t="s">
        <v>12352</v>
      </c>
      <c r="R898" s="136" t="s">
        <v>948</v>
      </c>
      <c r="S898" s="136" t="s">
        <v>20127</v>
      </c>
      <c r="T898" s="136" t="s">
        <v>20128</v>
      </c>
      <c r="U898" s="136" t="s">
        <v>20129</v>
      </c>
      <c r="V898" s="136" t="s">
        <v>20130</v>
      </c>
      <c r="W898" s="136" t="s">
        <v>20131</v>
      </c>
      <c r="X898" s="136" t="s">
        <v>20132</v>
      </c>
      <c r="Y898" s="136" t="s">
        <v>20133</v>
      </c>
      <c r="Z898" s="136" t="s">
        <v>20134</v>
      </c>
      <c r="AA898" s="136" t="s">
        <v>20135</v>
      </c>
      <c r="AB898" s="136" t="s">
        <v>20136</v>
      </c>
      <c r="AC898" s="136" t="s">
        <v>20137</v>
      </c>
      <c r="AD898" s="136" t="s">
        <v>20138</v>
      </c>
      <c r="AE898" s="136" t="s">
        <v>20139</v>
      </c>
      <c r="AF898" s="136" t="s">
        <v>20140</v>
      </c>
      <c r="AG898" s="136" t="s">
        <v>12365</v>
      </c>
      <c r="AH898" s="136" t="s">
        <v>20141</v>
      </c>
      <c r="AI898" s="136" t="s">
        <v>4157</v>
      </c>
      <c r="AJ898" s="136" t="s">
        <v>2722</v>
      </c>
      <c r="AK898" s="136" t="s">
        <v>948</v>
      </c>
      <c r="AL898" s="136" t="s">
        <v>941</v>
      </c>
      <c r="AM898" s="136" t="s">
        <v>20142</v>
      </c>
      <c r="AN898" s="136" t="s">
        <v>941</v>
      </c>
      <c r="AO898" s="136" t="s">
        <v>941</v>
      </c>
      <c r="AP898" s="136" t="s">
        <v>941</v>
      </c>
      <c r="AQ898" s="136" t="s">
        <v>941</v>
      </c>
      <c r="AR898" s="136" t="s">
        <v>941</v>
      </c>
      <c r="AS898" s="136" t="s">
        <v>941</v>
      </c>
      <c r="AT898" s="136" t="s">
        <v>941</v>
      </c>
      <c r="AU898" s="136" t="s">
        <v>941</v>
      </c>
      <c r="AV898" s="136" t="s">
        <v>941</v>
      </c>
      <c r="AW898" s="136" t="s">
        <v>941</v>
      </c>
      <c r="AX898" s="136" t="s">
        <v>941</v>
      </c>
      <c r="AY898" s="136" t="s">
        <v>941</v>
      </c>
      <c r="AZ898" s="136" t="s">
        <v>941</v>
      </c>
      <c r="BA898" s="136" t="s">
        <v>941</v>
      </c>
      <c r="BB898" s="136" t="s">
        <v>941</v>
      </c>
      <c r="BC898" s="136" t="s">
        <v>941</v>
      </c>
      <c r="BD898" s="136" t="s">
        <v>941</v>
      </c>
      <c r="BE898" s="136" t="s">
        <v>941</v>
      </c>
      <c r="BF898" s="136" t="s">
        <v>941</v>
      </c>
      <c r="BG898" s="136" t="s">
        <v>941</v>
      </c>
      <c r="BH898" s="136" t="s">
        <v>941</v>
      </c>
      <c r="BI898" s="136" t="s">
        <v>941</v>
      </c>
      <c r="BJ898" s="136" t="s">
        <v>941</v>
      </c>
      <c r="BK898" s="136" t="s">
        <v>941</v>
      </c>
      <c r="BL898" s="136" t="s">
        <v>941</v>
      </c>
      <c r="BM898" s="136" t="s">
        <v>941</v>
      </c>
      <c r="BN898" s="136" t="s">
        <v>941</v>
      </c>
      <c r="BO898" s="136" t="s">
        <v>941</v>
      </c>
      <c r="BP898" s="136" t="s">
        <v>941</v>
      </c>
      <c r="BQ898" s="136" t="s">
        <v>941</v>
      </c>
      <c r="BR898" s="136" t="s">
        <v>941</v>
      </c>
      <c r="BS898" s="136" t="s">
        <v>941</v>
      </c>
      <c r="BT898" s="136" t="s">
        <v>941</v>
      </c>
      <c r="BU898" s="136" t="s">
        <v>941</v>
      </c>
      <c r="BV898" s="136" t="s">
        <v>941</v>
      </c>
      <c r="BW898" s="136" t="s">
        <v>941</v>
      </c>
      <c r="BX898" s="136" t="s">
        <v>941</v>
      </c>
      <c r="BY898" s="136" t="s">
        <v>941</v>
      </c>
      <c r="BZ898" s="136" t="s">
        <v>941</v>
      </c>
      <c r="CA898" s="136" t="s">
        <v>941</v>
      </c>
      <c r="CB898" s="136" t="s">
        <v>948</v>
      </c>
      <c r="CC898" s="136" t="s">
        <v>948</v>
      </c>
      <c r="CD898" s="136" t="s">
        <v>941</v>
      </c>
      <c r="CE898" s="136" t="s">
        <v>948</v>
      </c>
      <c r="CF898" s="136" t="s">
        <v>941</v>
      </c>
      <c r="CG898" s="136" t="s">
        <v>948</v>
      </c>
      <c r="CH898" s="136" t="s">
        <v>2245</v>
      </c>
      <c r="CI898" s="136" t="s">
        <v>20143</v>
      </c>
      <c r="CJ898" s="136" t="s">
        <v>20143</v>
      </c>
      <c r="CK898" s="136" t="s">
        <v>941</v>
      </c>
      <c r="CL898" s="136" t="s">
        <v>941</v>
      </c>
      <c r="CM898" s="136" t="s">
        <v>941</v>
      </c>
      <c r="CN898" s="136" t="s">
        <v>20143</v>
      </c>
      <c r="CO898" s="136" t="s">
        <v>540</v>
      </c>
      <c r="CP898" s="136" t="s">
        <v>948</v>
      </c>
      <c r="CQ898" s="136" t="s">
        <v>941</v>
      </c>
      <c r="CR898" s="136" t="s">
        <v>941</v>
      </c>
      <c r="CS898" s="136" t="s">
        <v>941</v>
      </c>
      <c r="CT898" s="136" t="s">
        <v>941</v>
      </c>
      <c r="CU898" s="136" t="s">
        <v>941</v>
      </c>
      <c r="CV898" s="136" t="s">
        <v>941</v>
      </c>
      <c r="CW898" s="136" t="s">
        <v>941</v>
      </c>
      <c r="CX898" s="136" t="s">
        <v>941</v>
      </c>
      <c r="CY898" s="136" t="s">
        <v>941</v>
      </c>
      <c r="CZ898" s="136" t="s">
        <v>941</v>
      </c>
      <c r="DA898" s="136" t="s">
        <v>941</v>
      </c>
      <c r="DB898" s="136" t="s">
        <v>941</v>
      </c>
      <c r="DC898" s="136" t="s">
        <v>941</v>
      </c>
      <c r="DD898" s="136" t="s">
        <v>941</v>
      </c>
      <c r="DE898" s="136" t="s">
        <v>941</v>
      </c>
      <c r="DF898" s="136" t="s">
        <v>941</v>
      </c>
      <c r="DG898" s="136" t="s">
        <v>941</v>
      </c>
      <c r="DH898" s="136" t="s">
        <v>941</v>
      </c>
      <c r="DI898" s="136" t="s">
        <v>941</v>
      </c>
      <c r="DJ898" s="136" t="s">
        <v>1353</v>
      </c>
      <c r="DK898" s="137">
        <v>43152.478495370371</v>
      </c>
      <c r="DL898" s="136" t="s">
        <v>1353</v>
      </c>
      <c r="DM898" s="137">
        <v>43152.478495370371</v>
      </c>
      <c r="DN898" s="133">
        <v>42423.663391203707</v>
      </c>
      <c r="DO898" s="132" t="s">
        <v>1692</v>
      </c>
      <c r="DP898" s="133">
        <v>42423.663391203707</v>
      </c>
    </row>
    <row r="899" spans="1:120" ht="87" x14ac:dyDescent="0.35">
      <c r="A899" s="135">
        <v>903</v>
      </c>
      <c r="B899" s="136" t="s">
        <v>13815</v>
      </c>
      <c r="C899" s="135">
        <v>294</v>
      </c>
      <c r="D899" s="135" t="b">
        <v>1</v>
      </c>
      <c r="E899" s="136" t="s">
        <v>941</v>
      </c>
      <c r="F899" s="136" t="s">
        <v>2166</v>
      </c>
      <c r="G899" s="136" t="s">
        <v>989</v>
      </c>
      <c r="H899" s="136" t="s">
        <v>2167</v>
      </c>
      <c r="I899" s="136" t="s">
        <v>20104</v>
      </c>
      <c r="J899" s="136" t="s">
        <v>2166</v>
      </c>
      <c r="K899" s="136" t="s">
        <v>941</v>
      </c>
      <c r="L899" s="136" t="s">
        <v>2167</v>
      </c>
      <c r="M899" s="136" t="s">
        <v>2168</v>
      </c>
      <c r="N899" s="136" t="s">
        <v>2169</v>
      </c>
      <c r="O899" s="136" t="s">
        <v>20144</v>
      </c>
      <c r="P899" s="136" t="s">
        <v>20145</v>
      </c>
      <c r="Q899" s="136" t="s">
        <v>2170</v>
      </c>
      <c r="R899" s="136" t="s">
        <v>2171</v>
      </c>
      <c r="S899" s="136" t="s">
        <v>20146</v>
      </c>
      <c r="T899" s="136" t="s">
        <v>20147</v>
      </c>
      <c r="U899" s="136" t="s">
        <v>20148</v>
      </c>
      <c r="V899" s="136" t="s">
        <v>2171</v>
      </c>
      <c r="W899" s="136" t="s">
        <v>2172</v>
      </c>
      <c r="X899" s="136" t="s">
        <v>2173</v>
      </c>
      <c r="Y899" s="136" t="s">
        <v>20149</v>
      </c>
      <c r="Z899" s="136" t="s">
        <v>20150</v>
      </c>
      <c r="AA899" s="136" t="s">
        <v>20151</v>
      </c>
      <c r="AB899" s="136" t="s">
        <v>20152</v>
      </c>
      <c r="AC899" s="136" t="s">
        <v>20153</v>
      </c>
      <c r="AD899" s="136" t="s">
        <v>20154</v>
      </c>
      <c r="AE899" s="136" t="s">
        <v>20155</v>
      </c>
      <c r="AF899" s="136" t="s">
        <v>20156</v>
      </c>
      <c r="AG899" s="136" t="s">
        <v>1263</v>
      </c>
      <c r="AH899" s="136" t="s">
        <v>20157</v>
      </c>
      <c r="AI899" s="136" t="s">
        <v>20158</v>
      </c>
      <c r="AJ899" s="136" t="s">
        <v>3248</v>
      </c>
      <c r="AK899" s="136" t="s">
        <v>948</v>
      </c>
      <c r="AL899" s="136" t="s">
        <v>604</v>
      </c>
      <c r="AM899" s="136" t="s">
        <v>20159</v>
      </c>
      <c r="AN899" s="136" t="s">
        <v>941</v>
      </c>
      <c r="AO899" s="136" t="s">
        <v>941</v>
      </c>
      <c r="AP899" s="136" t="s">
        <v>941</v>
      </c>
      <c r="AQ899" s="136" t="s">
        <v>941</v>
      </c>
      <c r="AR899" s="136" t="s">
        <v>941</v>
      </c>
      <c r="AS899" s="136" t="s">
        <v>941</v>
      </c>
      <c r="AT899" s="136" t="s">
        <v>941</v>
      </c>
      <c r="AU899" s="136" t="s">
        <v>941</v>
      </c>
      <c r="AV899" s="136" t="s">
        <v>941</v>
      </c>
      <c r="AW899" s="136" t="s">
        <v>941</v>
      </c>
      <c r="AX899" s="136" t="s">
        <v>941</v>
      </c>
      <c r="AY899" s="136" t="s">
        <v>941</v>
      </c>
      <c r="AZ899" s="136" t="s">
        <v>941</v>
      </c>
      <c r="BA899" s="136" t="s">
        <v>941</v>
      </c>
      <c r="BB899" s="136" t="s">
        <v>941</v>
      </c>
      <c r="BC899" s="136" t="s">
        <v>941</v>
      </c>
      <c r="BD899" s="136" t="s">
        <v>941</v>
      </c>
      <c r="BE899" s="136" t="s">
        <v>941</v>
      </c>
      <c r="BF899" s="136" t="s">
        <v>941</v>
      </c>
      <c r="BG899" s="136" t="s">
        <v>941</v>
      </c>
      <c r="BH899" s="136" t="s">
        <v>941</v>
      </c>
      <c r="BI899" s="136" t="s">
        <v>941</v>
      </c>
      <c r="BJ899" s="136" t="s">
        <v>941</v>
      </c>
      <c r="BK899" s="136" t="s">
        <v>941</v>
      </c>
      <c r="BL899" s="136" t="s">
        <v>941</v>
      </c>
      <c r="BM899" s="136" t="s">
        <v>941</v>
      </c>
      <c r="BN899" s="136" t="s">
        <v>941</v>
      </c>
      <c r="BO899" s="136" t="s">
        <v>941</v>
      </c>
      <c r="BP899" s="136" t="s">
        <v>941</v>
      </c>
      <c r="BQ899" s="136" t="s">
        <v>941</v>
      </c>
      <c r="BR899" s="136" t="s">
        <v>941</v>
      </c>
      <c r="BS899" s="136" t="s">
        <v>941</v>
      </c>
      <c r="BT899" s="136" t="s">
        <v>941</v>
      </c>
      <c r="BU899" s="136" t="s">
        <v>941</v>
      </c>
      <c r="BV899" s="136" t="s">
        <v>941</v>
      </c>
      <c r="BW899" s="136" t="s">
        <v>941</v>
      </c>
      <c r="BX899" s="136" t="s">
        <v>941</v>
      </c>
      <c r="BY899" s="136" t="s">
        <v>941</v>
      </c>
      <c r="BZ899" s="136" t="s">
        <v>941</v>
      </c>
      <c r="CA899" s="136" t="s">
        <v>941</v>
      </c>
      <c r="CB899" s="136" t="s">
        <v>948</v>
      </c>
      <c r="CC899" s="136" t="s">
        <v>948</v>
      </c>
      <c r="CD899" s="136" t="s">
        <v>941</v>
      </c>
      <c r="CE899" s="136" t="s">
        <v>948</v>
      </c>
      <c r="CF899" s="136" t="s">
        <v>941</v>
      </c>
      <c r="CG899" s="136" t="s">
        <v>948</v>
      </c>
      <c r="CH899" s="136" t="s">
        <v>1227</v>
      </c>
      <c r="CI899" s="136" t="s">
        <v>20160</v>
      </c>
      <c r="CJ899" s="136" t="s">
        <v>20161</v>
      </c>
      <c r="CK899" s="136" t="s">
        <v>941</v>
      </c>
      <c r="CL899" s="136" t="s">
        <v>941</v>
      </c>
      <c r="CM899" s="136" t="s">
        <v>20162</v>
      </c>
      <c r="CN899" s="136" t="s">
        <v>20160</v>
      </c>
      <c r="CO899" s="136" t="s">
        <v>20163</v>
      </c>
      <c r="CP899" s="136" t="s">
        <v>948</v>
      </c>
      <c r="CQ899" s="136" t="s">
        <v>941</v>
      </c>
      <c r="CR899" s="136" t="s">
        <v>941</v>
      </c>
      <c r="CS899" s="136" t="s">
        <v>941</v>
      </c>
      <c r="CT899" s="136" t="s">
        <v>941</v>
      </c>
      <c r="CU899" s="136" t="s">
        <v>941</v>
      </c>
      <c r="CV899" s="136" t="s">
        <v>941</v>
      </c>
      <c r="CW899" s="136" t="s">
        <v>941</v>
      </c>
      <c r="CX899" s="136" t="s">
        <v>941</v>
      </c>
      <c r="CY899" s="136" t="s">
        <v>941</v>
      </c>
      <c r="CZ899" s="136" t="s">
        <v>941</v>
      </c>
      <c r="DA899" s="136" t="s">
        <v>941</v>
      </c>
      <c r="DB899" s="136" t="s">
        <v>941</v>
      </c>
      <c r="DC899" s="136" t="s">
        <v>941</v>
      </c>
      <c r="DD899" s="136" t="s">
        <v>941</v>
      </c>
      <c r="DE899" s="136" t="s">
        <v>941</v>
      </c>
      <c r="DF899" s="136" t="s">
        <v>941</v>
      </c>
      <c r="DG899" s="136" t="s">
        <v>941</v>
      </c>
      <c r="DH899" s="136" t="s">
        <v>941</v>
      </c>
      <c r="DI899" s="136" t="s">
        <v>941</v>
      </c>
      <c r="DJ899" s="136" t="s">
        <v>1353</v>
      </c>
      <c r="DK899" s="137">
        <v>43152.556585648148</v>
      </c>
      <c r="DL899" s="136" t="s">
        <v>1353</v>
      </c>
      <c r="DM899" s="137">
        <v>43152.556770833333</v>
      </c>
      <c r="DN899" s="133">
        <v>42423.679768518516</v>
      </c>
      <c r="DO899" s="132" t="s">
        <v>1692</v>
      </c>
      <c r="DP899" s="133">
        <v>42439.616516203707</v>
      </c>
    </row>
    <row r="900" spans="1:120" ht="101.5" x14ac:dyDescent="0.35">
      <c r="A900" s="135">
        <v>904</v>
      </c>
      <c r="B900" s="136" t="s">
        <v>13815</v>
      </c>
      <c r="C900" s="135">
        <v>25</v>
      </c>
      <c r="D900" s="135" t="b">
        <v>1</v>
      </c>
      <c r="E900" s="136" t="s">
        <v>941</v>
      </c>
      <c r="F900" s="136" t="s">
        <v>9281</v>
      </c>
      <c r="G900" s="136" t="s">
        <v>9282</v>
      </c>
      <c r="H900" s="136" t="s">
        <v>9283</v>
      </c>
      <c r="I900" s="136" t="s">
        <v>20164</v>
      </c>
      <c r="J900" s="136" t="s">
        <v>9281</v>
      </c>
      <c r="K900" s="136" t="s">
        <v>941</v>
      </c>
      <c r="L900" s="136" t="s">
        <v>9283</v>
      </c>
      <c r="M900" s="136" t="s">
        <v>4016</v>
      </c>
      <c r="N900" s="136" t="s">
        <v>9284</v>
      </c>
      <c r="O900" s="136" t="s">
        <v>20165</v>
      </c>
      <c r="P900" s="136" t="s">
        <v>20166</v>
      </c>
      <c r="Q900" s="136" t="s">
        <v>20167</v>
      </c>
      <c r="R900" s="136" t="s">
        <v>20168</v>
      </c>
      <c r="S900" s="136" t="s">
        <v>20169</v>
      </c>
      <c r="T900" s="136" t="s">
        <v>20170</v>
      </c>
      <c r="U900" s="136" t="s">
        <v>20171</v>
      </c>
      <c r="V900" s="136" t="s">
        <v>9292</v>
      </c>
      <c r="W900" s="136" t="s">
        <v>20172</v>
      </c>
      <c r="X900" s="136" t="s">
        <v>20173</v>
      </c>
      <c r="Y900" s="136" t="s">
        <v>20174</v>
      </c>
      <c r="Z900" s="136" t="s">
        <v>20175</v>
      </c>
      <c r="AA900" s="136" t="s">
        <v>20176</v>
      </c>
      <c r="AB900" s="136" t="s">
        <v>20177</v>
      </c>
      <c r="AC900" s="136" t="s">
        <v>948</v>
      </c>
      <c r="AD900" s="136" t="s">
        <v>20177</v>
      </c>
      <c r="AE900" s="136" t="s">
        <v>20178</v>
      </c>
      <c r="AF900" s="136" t="s">
        <v>20179</v>
      </c>
      <c r="AG900" s="136" t="s">
        <v>2879</v>
      </c>
      <c r="AH900" s="136" t="s">
        <v>20180</v>
      </c>
      <c r="AI900" s="136" t="s">
        <v>20181</v>
      </c>
      <c r="AJ900" s="136" t="s">
        <v>2421</v>
      </c>
      <c r="AK900" s="136" t="s">
        <v>20182</v>
      </c>
      <c r="AL900" s="136" t="s">
        <v>941</v>
      </c>
      <c r="AM900" s="136" t="s">
        <v>20183</v>
      </c>
      <c r="AN900" s="136" t="s">
        <v>941</v>
      </c>
      <c r="AO900" s="136" t="s">
        <v>941</v>
      </c>
      <c r="AP900" s="136" t="s">
        <v>941</v>
      </c>
      <c r="AQ900" s="136" t="s">
        <v>941</v>
      </c>
      <c r="AR900" s="136" t="s">
        <v>941</v>
      </c>
      <c r="AS900" s="136" t="s">
        <v>941</v>
      </c>
      <c r="AT900" s="136" t="s">
        <v>941</v>
      </c>
      <c r="AU900" s="136" t="s">
        <v>941</v>
      </c>
      <c r="AV900" s="136" t="s">
        <v>941</v>
      </c>
      <c r="AW900" s="136" t="s">
        <v>941</v>
      </c>
      <c r="AX900" s="136" t="s">
        <v>941</v>
      </c>
      <c r="AY900" s="136" t="s">
        <v>941</v>
      </c>
      <c r="AZ900" s="136" t="s">
        <v>941</v>
      </c>
      <c r="BA900" s="136" t="s">
        <v>941</v>
      </c>
      <c r="BB900" s="136" t="s">
        <v>941</v>
      </c>
      <c r="BC900" s="136" t="s">
        <v>941</v>
      </c>
      <c r="BD900" s="136" t="s">
        <v>941</v>
      </c>
      <c r="BE900" s="136" t="s">
        <v>941</v>
      </c>
      <c r="BF900" s="136" t="s">
        <v>941</v>
      </c>
      <c r="BG900" s="136" t="s">
        <v>941</v>
      </c>
      <c r="BH900" s="136" t="s">
        <v>941</v>
      </c>
      <c r="BI900" s="136" t="s">
        <v>941</v>
      </c>
      <c r="BJ900" s="136" t="s">
        <v>941</v>
      </c>
      <c r="BK900" s="136" t="s">
        <v>948</v>
      </c>
      <c r="BL900" s="136" t="s">
        <v>948</v>
      </c>
      <c r="BM900" s="136" t="s">
        <v>941</v>
      </c>
      <c r="BN900" s="136" t="s">
        <v>948</v>
      </c>
      <c r="BO900" s="136" t="s">
        <v>948</v>
      </c>
      <c r="BP900" s="136" t="s">
        <v>948</v>
      </c>
      <c r="BQ900" s="136" t="s">
        <v>948</v>
      </c>
      <c r="BR900" s="136" t="s">
        <v>941</v>
      </c>
      <c r="BS900" s="136" t="s">
        <v>948</v>
      </c>
      <c r="BT900" s="136" t="s">
        <v>941</v>
      </c>
      <c r="BU900" s="136" t="s">
        <v>948</v>
      </c>
      <c r="BV900" s="136" t="s">
        <v>941</v>
      </c>
      <c r="BW900" s="136" t="s">
        <v>948</v>
      </c>
      <c r="BX900" s="136" t="s">
        <v>941</v>
      </c>
      <c r="BY900" s="136" t="s">
        <v>948</v>
      </c>
      <c r="BZ900" s="136" t="s">
        <v>941</v>
      </c>
      <c r="CA900" s="136" t="s">
        <v>948</v>
      </c>
      <c r="CB900" s="136" t="s">
        <v>948</v>
      </c>
      <c r="CC900" s="136" t="s">
        <v>948</v>
      </c>
      <c r="CD900" s="136" t="s">
        <v>948</v>
      </c>
      <c r="CE900" s="136" t="s">
        <v>948</v>
      </c>
      <c r="CF900" s="136" t="s">
        <v>948</v>
      </c>
      <c r="CG900" s="136" t="s">
        <v>948</v>
      </c>
      <c r="CH900" s="136" t="s">
        <v>948</v>
      </c>
      <c r="CI900" s="136" t="s">
        <v>948</v>
      </c>
      <c r="CJ900" s="136" t="s">
        <v>948</v>
      </c>
      <c r="CK900" s="136" t="s">
        <v>948</v>
      </c>
      <c r="CL900" s="136" t="s">
        <v>948</v>
      </c>
      <c r="CM900" s="136" t="s">
        <v>948</v>
      </c>
      <c r="CN900" s="136" t="s">
        <v>948</v>
      </c>
      <c r="CO900" s="136" t="s">
        <v>540</v>
      </c>
      <c r="CP900" s="136" t="s">
        <v>948</v>
      </c>
      <c r="CQ900" s="136" t="s">
        <v>948</v>
      </c>
      <c r="CR900" s="136" t="s">
        <v>941</v>
      </c>
      <c r="CS900" s="136" t="s">
        <v>941</v>
      </c>
      <c r="CT900" s="136" t="s">
        <v>20184</v>
      </c>
      <c r="CU900" s="136" t="s">
        <v>941</v>
      </c>
      <c r="CV900" s="136" t="s">
        <v>941</v>
      </c>
      <c r="CW900" s="136" t="s">
        <v>20185</v>
      </c>
      <c r="CX900" s="136" t="s">
        <v>941</v>
      </c>
      <c r="CY900" s="136" t="s">
        <v>941</v>
      </c>
      <c r="CZ900" s="136" t="s">
        <v>20186</v>
      </c>
      <c r="DA900" s="136" t="s">
        <v>941</v>
      </c>
      <c r="DB900" s="136" t="s">
        <v>941</v>
      </c>
      <c r="DC900" s="136" t="s">
        <v>941</v>
      </c>
      <c r="DD900" s="136" t="s">
        <v>941</v>
      </c>
      <c r="DE900" s="136" t="s">
        <v>941</v>
      </c>
      <c r="DF900" s="136" t="s">
        <v>941</v>
      </c>
      <c r="DG900" s="136" t="s">
        <v>941</v>
      </c>
      <c r="DH900" s="136" t="s">
        <v>941</v>
      </c>
      <c r="DI900" s="136" t="s">
        <v>941</v>
      </c>
      <c r="DJ900" s="136" t="s">
        <v>1353</v>
      </c>
      <c r="DK900" s="137">
        <v>43152.563506944447</v>
      </c>
      <c r="DL900" s="136" t="s">
        <v>1353</v>
      </c>
      <c r="DM900" s="137">
        <v>43152.563506944447</v>
      </c>
      <c r="DN900" s="133">
        <v>42424.574930555558</v>
      </c>
      <c r="DO900" s="132" t="s">
        <v>1353</v>
      </c>
      <c r="DP900" s="133">
        <v>42424.574930555558</v>
      </c>
    </row>
    <row r="901" spans="1:120" ht="72.5" x14ac:dyDescent="0.35">
      <c r="A901" s="135">
        <v>905</v>
      </c>
      <c r="B901" s="136" t="s">
        <v>13815</v>
      </c>
      <c r="C901" s="135">
        <v>466</v>
      </c>
      <c r="D901" s="135" t="b">
        <v>1</v>
      </c>
      <c r="E901" s="136" t="s">
        <v>941</v>
      </c>
      <c r="F901" s="136" t="s">
        <v>3828</v>
      </c>
      <c r="G901" s="136" t="s">
        <v>989</v>
      </c>
      <c r="H901" s="136" t="s">
        <v>2012</v>
      </c>
      <c r="I901" s="136" t="s">
        <v>20187</v>
      </c>
      <c r="J901" s="136" t="s">
        <v>3828</v>
      </c>
      <c r="K901" s="136" t="s">
        <v>941</v>
      </c>
      <c r="L901" s="136" t="s">
        <v>2012</v>
      </c>
      <c r="M901" s="136" t="s">
        <v>5495</v>
      </c>
      <c r="N901" s="136" t="s">
        <v>20188</v>
      </c>
      <c r="O901" s="136" t="s">
        <v>20189</v>
      </c>
      <c r="P901" s="136" t="s">
        <v>20190</v>
      </c>
      <c r="Q901" s="136" t="s">
        <v>5499</v>
      </c>
      <c r="R901" s="136" t="s">
        <v>948</v>
      </c>
      <c r="S901" s="136" t="s">
        <v>20191</v>
      </c>
      <c r="T901" s="136" t="s">
        <v>20192</v>
      </c>
      <c r="U901" s="136" t="s">
        <v>20193</v>
      </c>
      <c r="V901" s="136" t="s">
        <v>948</v>
      </c>
      <c r="W901" s="136" t="s">
        <v>948</v>
      </c>
      <c r="X901" s="136" t="s">
        <v>948</v>
      </c>
      <c r="Y901" s="136" t="s">
        <v>20194</v>
      </c>
      <c r="Z901" s="136" t="s">
        <v>948</v>
      </c>
      <c r="AA901" s="136" t="s">
        <v>948</v>
      </c>
      <c r="AB901" s="136" t="s">
        <v>20194</v>
      </c>
      <c r="AC901" s="136" t="s">
        <v>948</v>
      </c>
      <c r="AD901" s="136" t="s">
        <v>20194</v>
      </c>
      <c r="AE901" s="136" t="s">
        <v>20195</v>
      </c>
      <c r="AF901" s="136" t="s">
        <v>20196</v>
      </c>
      <c r="AG901" s="136" t="s">
        <v>1263</v>
      </c>
      <c r="AH901" s="136" t="s">
        <v>20197</v>
      </c>
      <c r="AI901" s="136" t="s">
        <v>20198</v>
      </c>
      <c r="AJ901" s="136" t="s">
        <v>948</v>
      </c>
      <c r="AK901" s="136" t="s">
        <v>948</v>
      </c>
      <c r="AL901" s="136" t="s">
        <v>4779</v>
      </c>
      <c r="AM901" s="136" t="s">
        <v>20199</v>
      </c>
      <c r="AN901" s="136" t="s">
        <v>941</v>
      </c>
      <c r="AO901" s="136" t="s">
        <v>941</v>
      </c>
      <c r="AP901" s="136" t="s">
        <v>941</v>
      </c>
      <c r="AQ901" s="136" t="s">
        <v>941</v>
      </c>
      <c r="AR901" s="136" t="s">
        <v>941</v>
      </c>
      <c r="AS901" s="136" t="s">
        <v>941</v>
      </c>
      <c r="AT901" s="136" t="s">
        <v>941</v>
      </c>
      <c r="AU901" s="136" t="s">
        <v>941</v>
      </c>
      <c r="AV901" s="136" t="s">
        <v>941</v>
      </c>
      <c r="AW901" s="136" t="s">
        <v>941</v>
      </c>
      <c r="AX901" s="136" t="s">
        <v>941</v>
      </c>
      <c r="AY901" s="136" t="s">
        <v>941</v>
      </c>
      <c r="AZ901" s="136" t="s">
        <v>941</v>
      </c>
      <c r="BA901" s="136" t="s">
        <v>941</v>
      </c>
      <c r="BB901" s="136" t="s">
        <v>941</v>
      </c>
      <c r="BC901" s="136" t="s">
        <v>941</v>
      </c>
      <c r="BD901" s="136" t="s">
        <v>941</v>
      </c>
      <c r="BE901" s="136" t="s">
        <v>941</v>
      </c>
      <c r="BF901" s="136" t="s">
        <v>941</v>
      </c>
      <c r="BG901" s="136" t="s">
        <v>941</v>
      </c>
      <c r="BH901" s="136" t="s">
        <v>941</v>
      </c>
      <c r="BI901" s="136" t="s">
        <v>941</v>
      </c>
      <c r="BJ901" s="136" t="s">
        <v>941</v>
      </c>
      <c r="BK901" s="136" t="s">
        <v>970</v>
      </c>
      <c r="BL901" s="136" t="s">
        <v>941</v>
      </c>
      <c r="BM901" s="136" t="s">
        <v>941</v>
      </c>
      <c r="BN901" s="136" t="s">
        <v>941</v>
      </c>
      <c r="BO901" s="136" t="s">
        <v>941</v>
      </c>
      <c r="BP901" s="136" t="s">
        <v>941</v>
      </c>
      <c r="BQ901" s="136" t="s">
        <v>941</v>
      </c>
      <c r="BR901" s="136" t="s">
        <v>941</v>
      </c>
      <c r="BS901" s="136" t="s">
        <v>941</v>
      </c>
      <c r="BT901" s="136" t="s">
        <v>941</v>
      </c>
      <c r="BU901" s="136" t="s">
        <v>941</v>
      </c>
      <c r="BV901" s="136" t="s">
        <v>941</v>
      </c>
      <c r="BW901" s="136" t="s">
        <v>941</v>
      </c>
      <c r="BX901" s="136" t="s">
        <v>941</v>
      </c>
      <c r="BY901" s="136" t="s">
        <v>941</v>
      </c>
      <c r="BZ901" s="136" t="s">
        <v>941</v>
      </c>
      <c r="CA901" s="136" t="s">
        <v>941</v>
      </c>
      <c r="CB901" s="136" t="s">
        <v>970</v>
      </c>
      <c r="CC901" s="136" t="s">
        <v>948</v>
      </c>
      <c r="CD901" s="136" t="s">
        <v>941</v>
      </c>
      <c r="CE901" s="136" t="s">
        <v>948</v>
      </c>
      <c r="CF901" s="136" t="s">
        <v>941</v>
      </c>
      <c r="CG901" s="136" t="s">
        <v>948</v>
      </c>
      <c r="CH901" s="136" t="s">
        <v>1227</v>
      </c>
      <c r="CI901" s="136" t="s">
        <v>20200</v>
      </c>
      <c r="CJ901" s="136" t="s">
        <v>20201</v>
      </c>
      <c r="CK901" s="136" t="s">
        <v>941</v>
      </c>
      <c r="CL901" s="136" t="s">
        <v>941</v>
      </c>
      <c r="CM901" s="136" t="s">
        <v>20202</v>
      </c>
      <c r="CN901" s="136" t="s">
        <v>20200</v>
      </c>
      <c r="CO901" s="136" t="s">
        <v>3830</v>
      </c>
      <c r="CP901" s="136" t="s">
        <v>948</v>
      </c>
      <c r="CQ901" s="136" t="s">
        <v>941</v>
      </c>
      <c r="CR901" s="136" t="s">
        <v>941</v>
      </c>
      <c r="CS901" s="136" t="s">
        <v>941</v>
      </c>
      <c r="CT901" s="136" t="s">
        <v>941</v>
      </c>
      <c r="CU901" s="136" t="s">
        <v>941</v>
      </c>
      <c r="CV901" s="136" t="s">
        <v>941</v>
      </c>
      <c r="CW901" s="136" t="s">
        <v>941</v>
      </c>
      <c r="CX901" s="136" t="s">
        <v>941</v>
      </c>
      <c r="CY901" s="136" t="s">
        <v>941</v>
      </c>
      <c r="CZ901" s="136" t="s">
        <v>941</v>
      </c>
      <c r="DA901" s="136" t="s">
        <v>941</v>
      </c>
      <c r="DB901" s="136" t="s">
        <v>941</v>
      </c>
      <c r="DC901" s="136" t="s">
        <v>941</v>
      </c>
      <c r="DD901" s="136" t="s">
        <v>941</v>
      </c>
      <c r="DE901" s="136" t="s">
        <v>941</v>
      </c>
      <c r="DF901" s="136" t="s">
        <v>941</v>
      </c>
      <c r="DG901" s="136" t="s">
        <v>941</v>
      </c>
      <c r="DH901" s="136" t="s">
        <v>941</v>
      </c>
      <c r="DI901" s="136" t="s">
        <v>941</v>
      </c>
      <c r="DJ901" s="136" t="s">
        <v>1353</v>
      </c>
      <c r="DK901" s="137">
        <v>43152.593344907407</v>
      </c>
      <c r="DL901" s="136" t="s">
        <v>1353</v>
      </c>
      <c r="DM901" s="137">
        <v>43152.593344907407</v>
      </c>
      <c r="DN901" s="133">
        <v>42426.397627314815</v>
      </c>
      <c r="DO901" s="132" t="s">
        <v>1353</v>
      </c>
      <c r="DP901" s="133">
        <v>42426.638449074075</v>
      </c>
    </row>
    <row r="902" spans="1:120" ht="58" x14ac:dyDescent="0.35">
      <c r="A902" s="135">
        <v>906</v>
      </c>
      <c r="B902" s="136" t="s">
        <v>13815</v>
      </c>
      <c r="C902" s="135">
        <v>627</v>
      </c>
      <c r="D902" s="135" t="b">
        <v>1</v>
      </c>
      <c r="E902" s="136" t="s">
        <v>941</v>
      </c>
      <c r="F902" s="136" t="s">
        <v>3821</v>
      </c>
      <c r="G902" s="136" t="s">
        <v>981</v>
      </c>
      <c r="H902" s="136" t="s">
        <v>1993</v>
      </c>
      <c r="I902" s="136" t="s">
        <v>20203</v>
      </c>
      <c r="J902" s="136" t="s">
        <v>1755</v>
      </c>
      <c r="K902" s="136" t="s">
        <v>941</v>
      </c>
      <c r="L902" s="136" t="s">
        <v>1757</v>
      </c>
      <c r="M902" s="136" t="s">
        <v>1758</v>
      </c>
      <c r="N902" s="136" t="s">
        <v>1759</v>
      </c>
      <c r="O902" s="136" t="s">
        <v>20204</v>
      </c>
      <c r="P902" s="136" t="s">
        <v>20205</v>
      </c>
      <c r="Q902" s="136" t="s">
        <v>948</v>
      </c>
      <c r="R902" s="136" t="s">
        <v>20206</v>
      </c>
      <c r="S902" s="136" t="s">
        <v>20207</v>
      </c>
      <c r="T902" s="136" t="s">
        <v>20208</v>
      </c>
      <c r="U902" s="136" t="s">
        <v>20209</v>
      </c>
      <c r="V902" s="136" t="s">
        <v>1994</v>
      </c>
      <c r="W902" s="136" t="s">
        <v>20210</v>
      </c>
      <c r="X902" s="136" t="s">
        <v>20211</v>
      </c>
      <c r="Y902" s="136" t="s">
        <v>20212</v>
      </c>
      <c r="Z902" s="136" t="s">
        <v>20213</v>
      </c>
      <c r="AA902" s="136" t="s">
        <v>948</v>
      </c>
      <c r="AB902" s="136" t="s">
        <v>20214</v>
      </c>
      <c r="AC902" s="136" t="s">
        <v>948</v>
      </c>
      <c r="AD902" s="136" t="s">
        <v>20214</v>
      </c>
      <c r="AE902" s="136" t="s">
        <v>20215</v>
      </c>
      <c r="AF902" s="136" t="s">
        <v>20216</v>
      </c>
      <c r="AG902" s="136" t="s">
        <v>1997</v>
      </c>
      <c r="AH902" s="136" t="s">
        <v>20217</v>
      </c>
      <c r="AI902" s="136" t="s">
        <v>1773</v>
      </c>
      <c r="AJ902" s="136" t="s">
        <v>1018</v>
      </c>
      <c r="AK902" s="136" t="s">
        <v>948</v>
      </c>
      <c r="AL902" s="136" t="s">
        <v>941</v>
      </c>
      <c r="AM902" s="136" t="s">
        <v>20218</v>
      </c>
      <c r="AN902" s="136" t="s">
        <v>941</v>
      </c>
      <c r="AO902" s="136" t="s">
        <v>941</v>
      </c>
      <c r="AP902" s="136" t="s">
        <v>941</v>
      </c>
      <c r="AQ902" s="136" t="s">
        <v>941</v>
      </c>
      <c r="AR902" s="136" t="s">
        <v>941</v>
      </c>
      <c r="AS902" s="136" t="s">
        <v>941</v>
      </c>
      <c r="AT902" s="136" t="s">
        <v>941</v>
      </c>
      <c r="AU902" s="136" t="s">
        <v>941</v>
      </c>
      <c r="AV902" s="136" t="s">
        <v>941</v>
      </c>
      <c r="AW902" s="136" t="s">
        <v>941</v>
      </c>
      <c r="AX902" s="136" t="s">
        <v>941</v>
      </c>
      <c r="AY902" s="136" t="s">
        <v>941</v>
      </c>
      <c r="AZ902" s="136" t="s">
        <v>941</v>
      </c>
      <c r="BA902" s="136" t="s">
        <v>941</v>
      </c>
      <c r="BB902" s="136" t="s">
        <v>941</v>
      </c>
      <c r="BC902" s="136" t="s">
        <v>941</v>
      </c>
      <c r="BD902" s="136" t="s">
        <v>941</v>
      </c>
      <c r="BE902" s="136" t="s">
        <v>941</v>
      </c>
      <c r="BF902" s="136" t="s">
        <v>941</v>
      </c>
      <c r="BG902" s="136" t="s">
        <v>941</v>
      </c>
      <c r="BH902" s="136" t="s">
        <v>941</v>
      </c>
      <c r="BI902" s="136" t="s">
        <v>941</v>
      </c>
      <c r="BJ902" s="136" t="s">
        <v>941</v>
      </c>
      <c r="BK902" s="136" t="s">
        <v>941</v>
      </c>
      <c r="BL902" s="136" t="s">
        <v>941</v>
      </c>
      <c r="BM902" s="136" t="s">
        <v>941</v>
      </c>
      <c r="BN902" s="136" t="s">
        <v>941</v>
      </c>
      <c r="BO902" s="136" t="s">
        <v>941</v>
      </c>
      <c r="BP902" s="136" t="s">
        <v>941</v>
      </c>
      <c r="BQ902" s="136" t="s">
        <v>941</v>
      </c>
      <c r="BR902" s="136" t="s">
        <v>941</v>
      </c>
      <c r="BS902" s="136" t="s">
        <v>941</v>
      </c>
      <c r="BT902" s="136" t="s">
        <v>941</v>
      </c>
      <c r="BU902" s="136" t="s">
        <v>941</v>
      </c>
      <c r="BV902" s="136" t="s">
        <v>941</v>
      </c>
      <c r="BW902" s="136" t="s">
        <v>941</v>
      </c>
      <c r="BX902" s="136" t="s">
        <v>941</v>
      </c>
      <c r="BY902" s="136" t="s">
        <v>941</v>
      </c>
      <c r="BZ902" s="136" t="s">
        <v>941</v>
      </c>
      <c r="CA902" s="136" t="s">
        <v>941</v>
      </c>
      <c r="CB902" s="136" t="s">
        <v>948</v>
      </c>
      <c r="CC902" s="136" t="s">
        <v>948</v>
      </c>
      <c r="CD902" s="136" t="s">
        <v>941</v>
      </c>
      <c r="CE902" s="136" t="s">
        <v>948</v>
      </c>
      <c r="CF902" s="136" t="s">
        <v>941</v>
      </c>
      <c r="CG902" s="136" t="s">
        <v>948</v>
      </c>
      <c r="CH902" s="136" t="s">
        <v>948</v>
      </c>
      <c r="CI902" s="136" t="s">
        <v>941</v>
      </c>
      <c r="CJ902" s="136" t="s">
        <v>941</v>
      </c>
      <c r="CK902" s="136" t="s">
        <v>941</v>
      </c>
      <c r="CL902" s="136" t="s">
        <v>941</v>
      </c>
      <c r="CM902" s="136" t="s">
        <v>941</v>
      </c>
      <c r="CN902" s="136" t="s">
        <v>948</v>
      </c>
      <c r="CO902" s="136" t="s">
        <v>540</v>
      </c>
      <c r="CP902" s="136" t="s">
        <v>948</v>
      </c>
      <c r="CQ902" s="136" t="s">
        <v>941</v>
      </c>
      <c r="CR902" s="136" t="s">
        <v>941</v>
      </c>
      <c r="CS902" s="136" t="s">
        <v>941</v>
      </c>
      <c r="CT902" s="136" t="s">
        <v>941</v>
      </c>
      <c r="CU902" s="136" t="s">
        <v>941</v>
      </c>
      <c r="CV902" s="136" t="s">
        <v>941</v>
      </c>
      <c r="CW902" s="136" t="s">
        <v>941</v>
      </c>
      <c r="CX902" s="136" t="s">
        <v>941</v>
      </c>
      <c r="CY902" s="136" t="s">
        <v>941</v>
      </c>
      <c r="CZ902" s="136" t="s">
        <v>941</v>
      </c>
      <c r="DA902" s="136" t="s">
        <v>941</v>
      </c>
      <c r="DB902" s="136" t="s">
        <v>941</v>
      </c>
      <c r="DC902" s="136" t="s">
        <v>941</v>
      </c>
      <c r="DD902" s="136" t="s">
        <v>941</v>
      </c>
      <c r="DE902" s="136" t="s">
        <v>941</v>
      </c>
      <c r="DF902" s="136" t="s">
        <v>941</v>
      </c>
      <c r="DG902" s="136" t="s">
        <v>941</v>
      </c>
      <c r="DH902" s="136" t="s">
        <v>941</v>
      </c>
      <c r="DI902" s="136" t="s">
        <v>941</v>
      </c>
      <c r="DJ902" s="136" t="s">
        <v>1692</v>
      </c>
      <c r="DK902" s="137">
        <v>43152.645856481482</v>
      </c>
      <c r="DL902" s="136" t="s">
        <v>1692</v>
      </c>
      <c r="DM902" s="137">
        <v>43152.645856481482</v>
      </c>
      <c r="DN902" s="133">
        <v>42426.553587962961</v>
      </c>
      <c r="DO902" s="132" t="s">
        <v>1692</v>
      </c>
      <c r="DP902" s="133">
        <v>42426.553587962961</v>
      </c>
    </row>
    <row r="903" spans="1:120" ht="58" x14ac:dyDescent="0.35">
      <c r="A903" s="135">
        <v>907</v>
      </c>
      <c r="B903" s="136" t="s">
        <v>13815</v>
      </c>
      <c r="C903" s="135">
        <v>64</v>
      </c>
      <c r="D903" s="135" t="b">
        <v>1</v>
      </c>
      <c r="E903" s="136" t="s">
        <v>941</v>
      </c>
      <c r="F903" s="136" t="s">
        <v>3542</v>
      </c>
      <c r="G903" s="136" t="s">
        <v>20219</v>
      </c>
      <c r="H903" s="136" t="s">
        <v>2700</v>
      </c>
      <c r="I903" s="136" t="s">
        <v>20220</v>
      </c>
      <c r="J903" s="136" t="s">
        <v>3542</v>
      </c>
      <c r="K903" s="136" t="s">
        <v>941</v>
      </c>
      <c r="L903" s="136" t="s">
        <v>2700</v>
      </c>
      <c r="M903" s="136" t="s">
        <v>20221</v>
      </c>
      <c r="N903" s="136" t="s">
        <v>2703</v>
      </c>
      <c r="O903" s="136" t="s">
        <v>20222</v>
      </c>
      <c r="P903" s="136" t="s">
        <v>948</v>
      </c>
      <c r="Q903" s="136" t="s">
        <v>948</v>
      </c>
      <c r="R903" s="136" t="s">
        <v>948</v>
      </c>
      <c r="S903" s="136" t="s">
        <v>20222</v>
      </c>
      <c r="T903" s="136" t="s">
        <v>20223</v>
      </c>
      <c r="U903" s="136" t="s">
        <v>20224</v>
      </c>
      <c r="V903" s="136" t="s">
        <v>948</v>
      </c>
      <c r="W903" s="136" t="s">
        <v>948</v>
      </c>
      <c r="X903" s="136" t="s">
        <v>948</v>
      </c>
      <c r="Y903" s="136" t="s">
        <v>948</v>
      </c>
      <c r="Z903" s="136" t="s">
        <v>948</v>
      </c>
      <c r="AA903" s="136" t="s">
        <v>20225</v>
      </c>
      <c r="AB903" s="136" t="s">
        <v>20225</v>
      </c>
      <c r="AC903" s="136" t="s">
        <v>948</v>
      </c>
      <c r="AD903" s="136" t="s">
        <v>20225</v>
      </c>
      <c r="AE903" s="136" t="s">
        <v>20226</v>
      </c>
      <c r="AF903" s="136" t="s">
        <v>20227</v>
      </c>
      <c r="AG903" s="136" t="s">
        <v>1579</v>
      </c>
      <c r="AH903" s="136" t="s">
        <v>20228</v>
      </c>
      <c r="AI903" s="136" t="s">
        <v>20229</v>
      </c>
      <c r="AJ903" s="136" t="s">
        <v>2028</v>
      </c>
      <c r="AK903" s="136" t="s">
        <v>948</v>
      </c>
      <c r="AL903" s="136" t="s">
        <v>941</v>
      </c>
      <c r="AM903" s="136" t="s">
        <v>20230</v>
      </c>
      <c r="AN903" s="136" t="s">
        <v>941</v>
      </c>
      <c r="AO903" s="136" t="s">
        <v>941</v>
      </c>
      <c r="AP903" s="136" t="s">
        <v>941</v>
      </c>
      <c r="AQ903" s="136" t="s">
        <v>941</v>
      </c>
      <c r="AR903" s="136" t="s">
        <v>941</v>
      </c>
      <c r="AS903" s="136" t="s">
        <v>941</v>
      </c>
      <c r="AT903" s="136" t="s">
        <v>941</v>
      </c>
      <c r="AU903" s="136" t="s">
        <v>941</v>
      </c>
      <c r="AV903" s="136" t="s">
        <v>941</v>
      </c>
      <c r="AW903" s="136" t="s">
        <v>941</v>
      </c>
      <c r="AX903" s="136" t="s">
        <v>941</v>
      </c>
      <c r="AY903" s="136" t="s">
        <v>941</v>
      </c>
      <c r="AZ903" s="136" t="s">
        <v>941</v>
      </c>
      <c r="BA903" s="136" t="s">
        <v>941</v>
      </c>
      <c r="BB903" s="136" t="s">
        <v>941</v>
      </c>
      <c r="BC903" s="136" t="s">
        <v>941</v>
      </c>
      <c r="BD903" s="136" t="s">
        <v>941</v>
      </c>
      <c r="BE903" s="136" t="s">
        <v>941</v>
      </c>
      <c r="BF903" s="136" t="s">
        <v>941</v>
      </c>
      <c r="BG903" s="136" t="s">
        <v>941</v>
      </c>
      <c r="BH903" s="136" t="s">
        <v>941</v>
      </c>
      <c r="BI903" s="136" t="s">
        <v>941</v>
      </c>
      <c r="BJ903" s="136" t="s">
        <v>941</v>
      </c>
      <c r="BK903" s="136" t="s">
        <v>972</v>
      </c>
      <c r="BL903" s="136" t="s">
        <v>941</v>
      </c>
      <c r="BM903" s="136" t="s">
        <v>941</v>
      </c>
      <c r="BN903" s="136" t="s">
        <v>941</v>
      </c>
      <c r="BO903" s="136" t="s">
        <v>941</v>
      </c>
      <c r="BP903" s="136" t="s">
        <v>941</v>
      </c>
      <c r="BQ903" s="136" t="s">
        <v>941</v>
      </c>
      <c r="BR903" s="136" t="s">
        <v>941</v>
      </c>
      <c r="BS903" s="136" t="s">
        <v>941</v>
      </c>
      <c r="BT903" s="136" t="s">
        <v>941</v>
      </c>
      <c r="BU903" s="136" t="s">
        <v>941</v>
      </c>
      <c r="BV903" s="136" t="s">
        <v>941</v>
      </c>
      <c r="BW903" s="136" t="s">
        <v>941</v>
      </c>
      <c r="BX903" s="136" t="s">
        <v>941</v>
      </c>
      <c r="BY903" s="136" t="s">
        <v>941</v>
      </c>
      <c r="BZ903" s="136" t="s">
        <v>941</v>
      </c>
      <c r="CA903" s="136" t="s">
        <v>941</v>
      </c>
      <c r="CB903" s="136" t="s">
        <v>972</v>
      </c>
      <c r="CC903" s="136" t="s">
        <v>948</v>
      </c>
      <c r="CD903" s="136" t="s">
        <v>941</v>
      </c>
      <c r="CE903" s="136" t="s">
        <v>948</v>
      </c>
      <c r="CF903" s="136" t="s">
        <v>941</v>
      </c>
      <c r="CG903" s="136" t="s">
        <v>948</v>
      </c>
      <c r="CH903" s="136" t="s">
        <v>1791</v>
      </c>
      <c r="CI903" s="136" t="s">
        <v>20231</v>
      </c>
      <c r="CJ903" s="136" t="s">
        <v>20232</v>
      </c>
      <c r="CK903" s="136" t="s">
        <v>20233</v>
      </c>
      <c r="CL903" s="136" t="s">
        <v>941</v>
      </c>
      <c r="CM903" s="136" t="s">
        <v>941</v>
      </c>
      <c r="CN903" s="136" t="s">
        <v>20231</v>
      </c>
      <c r="CO903" s="136" t="s">
        <v>20234</v>
      </c>
      <c r="CP903" s="136" t="s">
        <v>948</v>
      </c>
      <c r="CQ903" s="136" t="s">
        <v>941</v>
      </c>
      <c r="CR903" s="136" t="s">
        <v>941</v>
      </c>
      <c r="CS903" s="136" t="s">
        <v>941</v>
      </c>
      <c r="CT903" s="136" t="s">
        <v>941</v>
      </c>
      <c r="CU903" s="136" t="s">
        <v>941</v>
      </c>
      <c r="CV903" s="136" t="s">
        <v>941</v>
      </c>
      <c r="CW903" s="136" t="s">
        <v>941</v>
      </c>
      <c r="CX903" s="136" t="s">
        <v>941</v>
      </c>
      <c r="CY903" s="136" t="s">
        <v>941</v>
      </c>
      <c r="CZ903" s="136" t="s">
        <v>941</v>
      </c>
      <c r="DA903" s="136" t="s">
        <v>941</v>
      </c>
      <c r="DB903" s="136" t="s">
        <v>941</v>
      </c>
      <c r="DC903" s="136" t="s">
        <v>941</v>
      </c>
      <c r="DD903" s="136" t="s">
        <v>941</v>
      </c>
      <c r="DE903" s="136" t="s">
        <v>941</v>
      </c>
      <c r="DF903" s="136" t="s">
        <v>941</v>
      </c>
      <c r="DG903" s="136" t="s">
        <v>941</v>
      </c>
      <c r="DH903" s="136" t="s">
        <v>941</v>
      </c>
      <c r="DI903" s="136" t="s">
        <v>941</v>
      </c>
      <c r="DJ903" s="136" t="s">
        <v>1353</v>
      </c>
      <c r="DK903" s="137">
        <v>43152.652187500003</v>
      </c>
      <c r="DL903" s="136" t="s">
        <v>1353</v>
      </c>
      <c r="DM903" s="137">
        <v>43152.652187500003</v>
      </c>
      <c r="DN903" s="133">
        <v>42426.633055555554</v>
      </c>
      <c r="DO903" s="132" t="s">
        <v>1353</v>
      </c>
      <c r="DP903" s="133">
        <v>42426.633055555554</v>
      </c>
    </row>
    <row r="904" spans="1:120" ht="58" x14ac:dyDescent="0.35">
      <c r="A904" s="135">
        <v>908</v>
      </c>
      <c r="B904" s="136" t="s">
        <v>13815</v>
      </c>
      <c r="C904" s="135">
        <v>626</v>
      </c>
      <c r="D904" s="135" t="b">
        <v>1</v>
      </c>
      <c r="E904" s="136" t="s">
        <v>941</v>
      </c>
      <c r="F904" s="136" t="s">
        <v>1753</v>
      </c>
      <c r="G904" s="136" t="s">
        <v>943</v>
      </c>
      <c r="H904" s="136" t="s">
        <v>1754</v>
      </c>
      <c r="I904" s="136" t="s">
        <v>3380</v>
      </c>
      <c r="J904" s="136" t="s">
        <v>1755</v>
      </c>
      <c r="K904" s="136" t="s">
        <v>941</v>
      </c>
      <c r="L904" s="136" t="s">
        <v>1757</v>
      </c>
      <c r="M904" s="136" t="s">
        <v>1758</v>
      </c>
      <c r="N904" s="136" t="s">
        <v>1759</v>
      </c>
      <c r="O904" s="136" t="s">
        <v>20235</v>
      </c>
      <c r="P904" s="136" t="s">
        <v>20236</v>
      </c>
      <c r="Q904" s="136" t="s">
        <v>20237</v>
      </c>
      <c r="R904" s="136" t="s">
        <v>948</v>
      </c>
      <c r="S904" s="136" t="s">
        <v>20238</v>
      </c>
      <c r="T904" s="136" t="s">
        <v>20239</v>
      </c>
      <c r="U904" s="136" t="s">
        <v>20240</v>
      </c>
      <c r="V904" s="136" t="s">
        <v>20241</v>
      </c>
      <c r="W904" s="136" t="s">
        <v>20242</v>
      </c>
      <c r="X904" s="136" t="s">
        <v>20243</v>
      </c>
      <c r="Y904" s="136" t="s">
        <v>20244</v>
      </c>
      <c r="Z904" s="136" t="s">
        <v>20245</v>
      </c>
      <c r="AA904" s="136" t="s">
        <v>20246</v>
      </c>
      <c r="AB904" s="136" t="s">
        <v>20247</v>
      </c>
      <c r="AC904" s="136" t="s">
        <v>3812</v>
      </c>
      <c r="AD904" s="136" t="s">
        <v>20248</v>
      </c>
      <c r="AE904" s="136" t="s">
        <v>20249</v>
      </c>
      <c r="AF904" s="136" t="s">
        <v>20250</v>
      </c>
      <c r="AG904" s="136" t="s">
        <v>4025</v>
      </c>
      <c r="AH904" s="136" t="s">
        <v>20251</v>
      </c>
      <c r="AI904" s="136" t="s">
        <v>948</v>
      </c>
      <c r="AJ904" s="136" t="s">
        <v>2033</v>
      </c>
      <c r="AK904" s="136" t="s">
        <v>948</v>
      </c>
      <c r="AL904" s="136" t="s">
        <v>941</v>
      </c>
      <c r="AM904" s="136" t="s">
        <v>20252</v>
      </c>
      <c r="AN904" s="136" t="s">
        <v>941</v>
      </c>
      <c r="AO904" s="136" t="s">
        <v>941</v>
      </c>
      <c r="AP904" s="136" t="s">
        <v>941</v>
      </c>
      <c r="AQ904" s="136" t="s">
        <v>941</v>
      </c>
      <c r="AR904" s="136" t="s">
        <v>941</v>
      </c>
      <c r="AS904" s="136" t="s">
        <v>941</v>
      </c>
      <c r="AT904" s="136" t="s">
        <v>941</v>
      </c>
      <c r="AU904" s="136" t="s">
        <v>941</v>
      </c>
      <c r="AV904" s="136" t="s">
        <v>941</v>
      </c>
      <c r="AW904" s="136" t="s">
        <v>941</v>
      </c>
      <c r="AX904" s="136" t="s">
        <v>941</v>
      </c>
      <c r="AY904" s="136" t="s">
        <v>941</v>
      </c>
      <c r="AZ904" s="136" t="s">
        <v>941</v>
      </c>
      <c r="BA904" s="136" t="s">
        <v>941</v>
      </c>
      <c r="BB904" s="136" t="s">
        <v>941</v>
      </c>
      <c r="BC904" s="136" t="s">
        <v>941</v>
      </c>
      <c r="BD904" s="136" t="s">
        <v>941</v>
      </c>
      <c r="BE904" s="136" t="s">
        <v>941</v>
      </c>
      <c r="BF904" s="136" t="s">
        <v>941</v>
      </c>
      <c r="BG904" s="136" t="s">
        <v>941</v>
      </c>
      <c r="BH904" s="136" t="s">
        <v>941</v>
      </c>
      <c r="BI904" s="136" t="s">
        <v>941</v>
      </c>
      <c r="BJ904" s="136" t="s">
        <v>941</v>
      </c>
      <c r="BK904" s="136" t="s">
        <v>941</v>
      </c>
      <c r="BL904" s="136" t="s">
        <v>941</v>
      </c>
      <c r="BM904" s="136" t="s">
        <v>941</v>
      </c>
      <c r="BN904" s="136" t="s">
        <v>941</v>
      </c>
      <c r="BO904" s="136" t="s">
        <v>941</v>
      </c>
      <c r="BP904" s="136" t="s">
        <v>941</v>
      </c>
      <c r="BQ904" s="136" t="s">
        <v>941</v>
      </c>
      <c r="BR904" s="136" t="s">
        <v>941</v>
      </c>
      <c r="BS904" s="136" t="s">
        <v>941</v>
      </c>
      <c r="BT904" s="136" t="s">
        <v>941</v>
      </c>
      <c r="BU904" s="136" t="s">
        <v>941</v>
      </c>
      <c r="BV904" s="136" t="s">
        <v>941</v>
      </c>
      <c r="BW904" s="136" t="s">
        <v>941</v>
      </c>
      <c r="BX904" s="136" t="s">
        <v>941</v>
      </c>
      <c r="BY904" s="136" t="s">
        <v>941</v>
      </c>
      <c r="BZ904" s="136" t="s">
        <v>941</v>
      </c>
      <c r="CA904" s="136" t="s">
        <v>941</v>
      </c>
      <c r="CB904" s="136" t="s">
        <v>948</v>
      </c>
      <c r="CC904" s="136" t="s">
        <v>948</v>
      </c>
      <c r="CD904" s="136" t="s">
        <v>941</v>
      </c>
      <c r="CE904" s="136" t="s">
        <v>948</v>
      </c>
      <c r="CF904" s="136" t="s">
        <v>941</v>
      </c>
      <c r="CG904" s="136" t="s">
        <v>948</v>
      </c>
      <c r="CH904" s="136" t="s">
        <v>948</v>
      </c>
      <c r="CI904" s="136" t="s">
        <v>941</v>
      </c>
      <c r="CJ904" s="136" t="s">
        <v>941</v>
      </c>
      <c r="CK904" s="136" t="s">
        <v>941</v>
      </c>
      <c r="CL904" s="136" t="s">
        <v>941</v>
      </c>
      <c r="CM904" s="136" t="s">
        <v>941</v>
      </c>
      <c r="CN904" s="136" t="s">
        <v>948</v>
      </c>
      <c r="CO904" s="136" t="s">
        <v>540</v>
      </c>
      <c r="CP904" s="136" t="s">
        <v>948</v>
      </c>
      <c r="CQ904" s="136" t="s">
        <v>941</v>
      </c>
      <c r="CR904" s="136" t="s">
        <v>941</v>
      </c>
      <c r="CS904" s="136" t="s">
        <v>941</v>
      </c>
      <c r="CT904" s="136" t="s">
        <v>941</v>
      </c>
      <c r="CU904" s="136" t="s">
        <v>941</v>
      </c>
      <c r="CV904" s="136" t="s">
        <v>941</v>
      </c>
      <c r="CW904" s="136" t="s">
        <v>941</v>
      </c>
      <c r="CX904" s="136" t="s">
        <v>941</v>
      </c>
      <c r="CY904" s="136" t="s">
        <v>941</v>
      </c>
      <c r="CZ904" s="136" t="s">
        <v>941</v>
      </c>
      <c r="DA904" s="136" t="s">
        <v>941</v>
      </c>
      <c r="DB904" s="136" t="s">
        <v>941</v>
      </c>
      <c r="DC904" s="136" t="s">
        <v>941</v>
      </c>
      <c r="DD904" s="136" t="s">
        <v>941</v>
      </c>
      <c r="DE904" s="136" t="s">
        <v>941</v>
      </c>
      <c r="DF904" s="136" t="s">
        <v>941</v>
      </c>
      <c r="DG904" s="136" t="s">
        <v>941</v>
      </c>
      <c r="DH904" s="136" t="s">
        <v>941</v>
      </c>
      <c r="DI904" s="136" t="s">
        <v>941</v>
      </c>
      <c r="DJ904" s="136" t="s">
        <v>1353</v>
      </c>
      <c r="DK904" s="137">
        <v>43152.659050925926</v>
      </c>
      <c r="DL904" s="136" t="s">
        <v>1353</v>
      </c>
      <c r="DM904" s="137">
        <v>43152.659050925926</v>
      </c>
      <c r="DN904" s="133">
        <v>42426.667824074073</v>
      </c>
      <c r="DO904" s="132" t="s">
        <v>1353</v>
      </c>
      <c r="DP904" s="133">
        <v>42426.667824074073</v>
      </c>
    </row>
    <row r="905" spans="1:120" ht="58" x14ac:dyDescent="0.35">
      <c r="A905" s="135">
        <v>909</v>
      </c>
      <c r="B905" s="136" t="s">
        <v>13815</v>
      </c>
      <c r="C905" s="135">
        <v>497</v>
      </c>
      <c r="D905" s="135" t="b">
        <v>1</v>
      </c>
      <c r="E905" s="136" t="s">
        <v>941</v>
      </c>
      <c r="F905" s="136" t="s">
        <v>12519</v>
      </c>
      <c r="G905" s="136" t="s">
        <v>1135</v>
      </c>
      <c r="H905" s="136" t="s">
        <v>2780</v>
      </c>
      <c r="I905" s="136" t="s">
        <v>12520</v>
      </c>
      <c r="J905" s="136" t="s">
        <v>1755</v>
      </c>
      <c r="K905" s="136" t="s">
        <v>941</v>
      </c>
      <c r="L905" s="136" t="s">
        <v>3495</v>
      </c>
      <c r="M905" s="136" t="s">
        <v>1758</v>
      </c>
      <c r="N905" s="136" t="s">
        <v>1759</v>
      </c>
      <c r="O905" s="136" t="s">
        <v>20253</v>
      </c>
      <c r="P905" s="136" t="s">
        <v>20254</v>
      </c>
      <c r="Q905" s="136" t="s">
        <v>20255</v>
      </c>
      <c r="R905" s="136" t="s">
        <v>948</v>
      </c>
      <c r="S905" s="136" t="s">
        <v>20256</v>
      </c>
      <c r="T905" s="136" t="s">
        <v>20257</v>
      </c>
      <c r="U905" s="136" t="s">
        <v>20258</v>
      </c>
      <c r="V905" s="136" t="s">
        <v>20259</v>
      </c>
      <c r="W905" s="136" t="s">
        <v>20260</v>
      </c>
      <c r="X905" s="136" t="s">
        <v>1380</v>
      </c>
      <c r="Y905" s="136" t="s">
        <v>20261</v>
      </c>
      <c r="Z905" s="136" t="s">
        <v>20262</v>
      </c>
      <c r="AA905" s="136" t="s">
        <v>20263</v>
      </c>
      <c r="AB905" s="136" t="s">
        <v>20264</v>
      </c>
      <c r="AC905" s="136" t="s">
        <v>20265</v>
      </c>
      <c r="AD905" s="136" t="s">
        <v>20266</v>
      </c>
      <c r="AE905" s="136" t="s">
        <v>20267</v>
      </c>
      <c r="AF905" s="136" t="s">
        <v>20268</v>
      </c>
      <c r="AG905" s="136" t="s">
        <v>1481</v>
      </c>
      <c r="AH905" s="136" t="s">
        <v>20269</v>
      </c>
      <c r="AI905" s="136" t="s">
        <v>2907</v>
      </c>
      <c r="AJ905" s="136" t="s">
        <v>3865</v>
      </c>
      <c r="AK905" s="136" t="s">
        <v>948</v>
      </c>
      <c r="AL905" s="136" t="s">
        <v>941</v>
      </c>
      <c r="AM905" s="136" t="s">
        <v>20270</v>
      </c>
      <c r="AN905" s="136" t="s">
        <v>941</v>
      </c>
      <c r="AO905" s="136" t="s">
        <v>941</v>
      </c>
      <c r="AP905" s="136" t="s">
        <v>941</v>
      </c>
      <c r="AQ905" s="136" t="s">
        <v>941</v>
      </c>
      <c r="AR905" s="136" t="s">
        <v>941</v>
      </c>
      <c r="AS905" s="136" t="s">
        <v>941</v>
      </c>
      <c r="AT905" s="136" t="s">
        <v>941</v>
      </c>
      <c r="AU905" s="136" t="s">
        <v>941</v>
      </c>
      <c r="AV905" s="136" t="s">
        <v>941</v>
      </c>
      <c r="AW905" s="136" t="s">
        <v>941</v>
      </c>
      <c r="AX905" s="136" t="s">
        <v>941</v>
      </c>
      <c r="AY905" s="136" t="s">
        <v>941</v>
      </c>
      <c r="AZ905" s="136" t="s">
        <v>941</v>
      </c>
      <c r="BA905" s="136" t="s">
        <v>941</v>
      </c>
      <c r="BB905" s="136" t="s">
        <v>941</v>
      </c>
      <c r="BC905" s="136" t="s">
        <v>941</v>
      </c>
      <c r="BD905" s="136" t="s">
        <v>941</v>
      </c>
      <c r="BE905" s="136" t="s">
        <v>941</v>
      </c>
      <c r="BF905" s="136" t="s">
        <v>941</v>
      </c>
      <c r="BG905" s="136" t="s">
        <v>941</v>
      </c>
      <c r="BH905" s="136" t="s">
        <v>941</v>
      </c>
      <c r="BI905" s="136" t="s">
        <v>941</v>
      </c>
      <c r="BJ905" s="136" t="s">
        <v>941</v>
      </c>
      <c r="BK905" s="136" t="s">
        <v>941</v>
      </c>
      <c r="BL905" s="136" t="s">
        <v>941</v>
      </c>
      <c r="BM905" s="136" t="s">
        <v>941</v>
      </c>
      <c r="BN905" s="136" t="s">
        <v>941</v>
      </c>
      <c r="BO905" s="136" t="s">
        <v>941</v>
      </c>
      <c r="BP905" s="136" t="s">
        <v>941</v>
      </c>
      <c r="BQ905" s="136" t="s">
        <v>941</v>
      </c>
      <c r="BR905" s="136" t="s">
        <v>941</v>
      </c>
      <c r="BS905" s="136" t="s">
        <v>941</v>
      </c>
      <c r="BT905" s="136" t="s">
        <v>941</v>
      </c>
      <c r="BU905" s="136" t="s">
        <v>941</v>
      </c>
      <c r="BV905" s="136" t="s">
        <v>941</v>
      </c>
      <c r="BW905" s="136" t="s">
        <v>941</v>
      </c>
      <c r="BX905" s="136" t="s">
        <v>941</v>
      </c>
      <c r="BY905" s="136" t="s">
        <v>941</v>
      </c>
      <c r="BZ905" s="136" t="s">
        <v>941</v>
      </c>
      <c r="CA905" s="136" t="s">
        <v>941</v>
      </c>
      <c r="CB905" s="136" t="s">
        <v>948</v>
      </c>
      <c r="CC905" s="136" t="s">
        <v>948</v>
      </c>
      <c r="CD905" s="136" t="s">
        <v>941</v>
      </c>
      <c r="CE905" s="136" t="s">
        <v>948</v>
      </c>
      <c r="CF905" s="136" t="s">
        <v>941</v>
      </c>
      <c r="CG905" s="136" t="s">
        <v>948</v>
      </c>
      <c r="CH905" s="136" t="s">
        <v>948</v>
      </c>
      <c r="CI905" s="136" t="s">
        <v>941</v>
      </c>
      <c r="CJ905" s="136" t="s">
        <v>941</v>
      </c>
      <c r="CK905" s="136" t="s">
        <v>941</v>
      </c>
      <c r="CL905" s="136" t="s">
        <v>941</v>
      </c>
      <c r="CM905" s="136" t="s">
        <v>941</v>
      </c>
      <c r="CN905" s="136" t="s">
        <v>948</v>
      </c>
      <c r="CO905" s="136" t="s">
        <v>540</v>
      </c>
      <c r="CP905" s="136" t="s">
        <v>948</v>
      </c>
      <c r="CQ905" s="136" t="s">
        <v>941</v>
      </c>
      <c r="CR905" s="136" t="s">
        <v>941</v>
      </c>
      <c r="CS905" s="136" t="s">
        <v>941</v>
      </c>
      <c r="CT905" s="136" t="s">
        <v>941</v>
      </c>
      <c r="CU905" s="136" t="s">
        <v>941</v>
      </c>
      <c r="CV905" s="136" t="s">
        <v>941</v>
      </c>
      <c r="CW905" s="136" t="s">
        <v>941</v>
      </c>
      <c r="CX905" s="136" t="s">
        <v>941</v>
      </c>
      <c r="CY905" s="136" t="s">
        <v>941</v>
      </c>
      <c r="CZ905" s="136" t="s">
        <v>941</v>
      </c>
      <c r="DA905" s="136" t="s">
        <v>941</v>
      </c>
      <c r="DB905" s="136" t="s">
        <v>941</v>
      </c>
      <c r="DC905" s="136" t="s">
        <v>941</v>
      </c>
      <c r="DD905" s="136" t="s">
        <v>941</v>
      </c>
      <c r="DE905" s="136" t="s">
        <v>941</v>
      </c>
      <c r="DF905" s="136" t="s">
        <v>941</v>
      </c>
      <c r="DG905" s="136" t="s">
        <v>941</v>
      </c>
      <c r="DH905" s="136" t="s">
        <v>941</v>
      </c>
      <c r="DI905" s="136" t="s">
        <v>941</v>
      </c>
      <c r="DJ905" s="136" t="s">
        <v>1353</v>
      </c>
      <c r="DK905" s="137">
        <v>43152.675694444442</v>
      </c>
      <c r="DL905" s="136" t="s">
        <v>1353</v>
      </c>
      <c r="DM905" s="137">
        <v>43152.675694444442</v>
      </c>
      <c r="DN905" s="133">
        <v>42429.346377314818</v>
      </c>
      <c r="DO905" s="132" t="s">
        <v>3551</v>
      </c>
      <c r="DP905" s="133">
        <v>42429.346377314818</v>
      </c>
    </row>
    <row r="906" spans="1:120" ht="43.5" x14ac:dyDescent="0.35">
      <c r="A906" s="135">
        <v>910</v>
      </c>
      <c r="B906" s="136" t="s">
        <v>13815</v>
      </c>
      <c r="C906" s="135">
        <v>359</v>
      </c>
      <c r="D906" s="135" t="b">
        <v>1</v>
      </c>
      <c r="E906" s="136" t="s">
        <v>941</v>
      </c>
      <c r="F906" s="136" t="s">
        <v>1798</v>
      </c>
      <c r="G906" s="136" t="s">
        <v>1037</v>
      </c>
      <c r="H906" s="136" t="s">
        <v>1799</v>
      </c>
      <c r="I906" s="136" t="s">
        <v>20203</v>
      </c>
      <c r="J906" s="136" t="s">
        <v>1798</v>
      </c>
      <c r="K906" s="136" t="s">
        <v>941</v>
      </c>
      <c r="L906" s="136" t="s">
        <v>1799</v>
      </c>
      <c r="M906" s="136" t="s">
        <v>1800</v>
      </c>
      <c r="N906" s="136" t="s">
        <v>1801</v>
      </c>
      <c r="O906" s="136" t="s">
        <v>20271</v>
      </c>
      <c r="P906" s="136" t="s">
        <v>948</v>
      </c>
      <c r="Q906" s="136" t="s">
        <v>948</v>
      </c>
      <c r="R906" s="136" t="s">
        <v>948</v>
      </c>
      <c r="S906" s="136" t="s">
        <v>20271</v>
      </c>
      <c r="T906" s="136" t="s">
        <v>20272</v>
      </c>
      <c r="U906" s="136" t="s">
        <v>20273</v>
      </c>
      <c r="V906" s="136" t="s">
        <v>948</v>
      </c>
      <c r="W906" s="136" t="s">
        <v>948</v>
      </c>
      <c r="X906" s="136" t="s">
        <v>948</v>
      </c>
      <c r="Y906" s="136" t="s">
        <v>20274</v>
      </c>
      <c r="Z906" s="136" t="s">
        <v>20275</v>
      </c>
      <c r="AA906" s="136" t="s">
        <v>20276</v>
      </c>
      <c r="AB906" s="136" t="s">
        <v>20277</v>
      </c>
      <c r="AC906" s="136" t="s">
        <v>20278</v>
      </c>
      <c r="AD906" s="136" t="s">
        <v>20279</v>
      </c>
      <c r="AE906" s="136" t="s">
        <v>20280</v>
      </c>
      <c r="AF906" s="136" t="s">
        <v>20281</v>
      </c>
      <c r="AG906" s="136" t="s">
        <v>1051</v>
      </c>
      <c r="AH906" s="136" t="s">
        <v>20282</v>
      </c>
      <c r="AI906" s="136" t="s">
        <v>3223</v>
      </c>
      <c r="AJ906" s="136" t="s">
        <v>948</v>
      </c>
      <c r="AK906" s="136" t="s">
        <v>948</v>
      </c>
      <c r="AL906" s="136" t="s">
        <v>941</v>
      </c>
      <c r="AM906" s="136" t="s">
        <v>20283</v>
      </c>
      <c r="AN906" s="136" t="s">
        <v>941</v>
      </c>
      <c r="AO906" s="136" t="s">
        <v>941</v>
      </c>
      <c r="AP906" s="136" t="s">
        <v>941</v>
      </c>
      <c r="AQ906" s="136" t="s">
        <v>941</v>
      </c>
      <c r="AR906" s="136" t="s">
        <v>941</v>
      </c>
      <c r="AS906" s="136" t="s">
        <v>941</v>
      </c>
      <c r="AT906" s="136" t="s">
        <v>941</v>
      </c>
      <c r="AU906" s="136" t="s">
        <v>941</v>
      </c>
      <c r="AV906" s="136" t="s">
        <v>941</v>
      </c>
      <c r="AW906" s="136" t="s">
        <v>941</v>
      </c>
      <c r="AX906" s="136" t="s">
        <v>941</v>
      </c>
      <c r="AY906" s="136" t="s">
        <v>941</v>
      </c>
      <c r="AZ906" s="136" t="s">
        <v>941</v>
      </c>
      <c r="BA906" s="136" t="s">
        <v>941</v>
      </c>
      <c r="BB906" s="136" t="s">
        <v>941</v>
      </c>
      <c r="BC906" s="136" t="s">
        <v>941</v>
      </c>
      <c r="BD906" s="136" t="s">
        <v>941</v>
      </c>
      <c r="BE906" s="136" t="s">
        <v>941</v>
      </c>
      <c r="BF906" s="136" t="s">
        <v>941</v>
      </c>
      <c r="BG906" s="136" t="s">
        <v>941</v>
      </c>
      <c r="BH906" s="136" t="s">
        <v>941</v>
      </c>
      <c r="BI906" s="136" t="s">
        <v>941</v>
      </c>
      <c r="BJ906" s="136" t="s">
        <v>941</v>
      </c>
      <c r="BK906" s="136" t="s">
        <v>941</v>
      </c>
      <c r="BL906" s="136" t="s">
        <v>941</v>
      </c>
      <c r="BM906" s="136" t="s">
        <v>941</v>
      </c>
      <c r="BN906" s="136" t="s">
        <v>941</v>
      </c>
      <c r="BO906" s="136" t="s">
        <v>941</v>
      </c>
      <c r="BP906" s="136" t="s">
        <v>941</v>
      </c>
      <c r="BQ906" s="136" t="s">
        <v>941</v>
      </c>
      <c r="BR906" s="136" t="s">
        <v>941</v>
      </c>
      <c r="BS906" s="136" t="s">
        <v>941</v>
      </c>
      <c r="BT906" s="136" t="s">
        <v>941</v>
      </c>
      <c r="BU906" s="136" t="s">
        <v>941</v>
      </c>
      <c r="BV906" s="136" t="s">
        <v>941</v>
      </c>
      <c r="BW906" s="136" t="s">
        <v>941</v>
      </c>
      <c r="BX906" s="136" t="s">
        <v>941</v>
      </c>
      <c r="BY906" s="136" t="s">
        <v>941</v>
      </c>
      <c r="BZ906" s="136" t="s">
        <v>941</v>
      </c>
      <c r="CA906" s="136" t="s">
        <v>941</v>
      </c>
      <c r="CB906" s="136" t="s">
        <v>948</v>
      </c>
      <c r="CC906" s="136" t="s">
        <v>948</v>
      </c>
      <c r="CD906" s="136" t="s">
        <v>941</v>
      </c>
      <c r="CE906" s="136" t="s">
        <v>948</v>
      </c>
      <c r="CF906" s="136" t="s">
        <v>941</v>
      </c>
      <c r="CG906" s="136" t="s">
        <v>948</v>
      </c>
      <c r="CH906" s="136" t="s">
        <v>948</v>
      </c>
      <c r="CI906" s="136" t="s">
        <v>941</v>
      </c>
      <c r="CJ906" s="136" t="s">
        <v>941</v>
      </c>
      <c r="CK906" s="136" t="s">
        <v>941</v>
      </c>
      <c r="CL906" s="136" t="s">
        <v>941</v>
      </c>
      <c r="CM906" s="136" t="s">
        <v>941</v>
      </c>
      <c r="CN906" s="136" t="s">
        <v>948</v>
      </c>
      <c r="CO906" s="136" t="s">
        <v>540</v>
      </c>
      <c r="CP906" s="136" t="s">
        <v>948</v>
      </c>
      <c r="CQ906" s="136" t="s">
        <v>941</v>
      </c>
      <c r="CR906" s="136" t="s">
        <v>941</v>
      </c>
      <c r="CS906" s="136" t="s">
        <v>941</v>
      </c>
      <c r="CT906" s="136" t="s">
        <v>941</v>
      </c>
      <c r="CU906" s="136" t="s">
        <v>941</v>
      </c>
      <c r="CV906" s="136" t="s">
        <v>941</v>
      </c>
      <c r="CW906" s="136" t="s">
        <v>941</v>
      </c>
      <c r="CX906" s="136" t="s">
        <v>941</v>
      </c>
      <c r="CY906" s="136" t="s">
        <v>941</v>
      </c>
      <c r="CZ906" s="136" t="s">
        <v>941</v>
      </c>
      <c r="DA906" s="136" t="s">
        <v>941</v>
      </c>
      <c r="DB906" s="136" t="s">
        <v>941</v>
      </c>
      <c r="DC906" s="136" t="s">
        <v>941</v>
      </c>
      <c r="DD906" s="136" t="s">
        <v>941</v>
      </c>
      <c r="DE906" s="136" t="s">
        <v>941</v>
      </c>
      <c r="DF906" s="136" t="s">
        <v>941</v>
      </c>
      <c r="DG906" s="136" t="s">
        <v>941</v>
      </c>
      <c r="DH906" s="136" t="s">
        <v>941</v>
      </c>
      <c r="DI906" s="136" t="s">
        <v>941</v>
      </c>
      <c r="DJ906" s="136" t="s">
        <v>1353</v>
      </c>
      <c r="DK906" s="137">
        <v>43153.406608796293</v>
      </c>
      <c r="DL906" s="136" t="s">
        <v>1353</v>
      </c>
      <c r="DM906" s="137">
        <v>43153.406608796293</v>
      </c>
      <c r="DN906" s="133">
        <v>42429.369710648149</v>
      </c>
      <c r="DO906" s="132" t="s">
        <v>1353</v>
      </c>
      <c r="DP906" s="133">
        <v>42429.369710648149</v>
      </c>
    </row>
    <row r="907" spans="1:120" ht="58" x14ac:dyDescent="0.35">
      <c r="A907" s="135">
        <v>911</v>
      </c>
      <c r="B907" s="136" t="s">
        <v>13815</v>
      </c>
      <c r="C907" s="135">
        <v>210</v>
      </c>
      <c r="D907" s="135" t="b">
        <v>1</v>
      </c>
      <c r="E907" s="136" t="s">
        <v>941</v>
      </c>
      <c r="F907" s="136" t="s">
        <v>20284</v>
      </c>
      <c r="G907" s="136" t="s">
        <v>1243</v>
      </c>
      <c r="H907" s="136" t="s">
        <v>1503</v>
      </c>
      <c r="I907" s="136" t="s">
        <v>20080</v>
      </c>
      <c r="J907" s="136" t="s">
        <v>2373</v>
      </c>
      <c r="K907" s="136" t="s">
        <v>941</v>
      </c>
      <c r="L907" s="136" t="s">
        <v>941</v>
      </c>
      <c r="M907" s="136" t="s">
        <v>941</v>
      </c>
      <c r="N907" s="136" t="s">
        <v>20285</v>
      </c>
      <c r="O907" s="136" t="s">
        <v>20286</v>
      </c>
      <c r="P907" s="136" t="s">
        <v>20287</v>
      </c>
      <c r="Q907" s="136" t="s">
        <v>948</v>
      </c>
      <c r="R907" s="136" t="s">
        <v>948</v>
      </c>
      <c r="S907" s="136" t="s">
        <v>20288</v>
      </c>
      <c r="T907" s="136" t="s">
        <v>20289</v>
      </c>
      <c r="U907" s="136" t="s">
        <v>20290</v>
      </c>
      <c r="V907" s="136" t="s">
        <v>20291</v>
      </c>
      <c r="W907" s="136" t="s">
        <v>20292</v>
      </c>
      <c r="X907" s="136" t="s">
        <v>20293</v>
      </c>
      <c r="Y907" s="136" t="s">
        <v>20294</v>
      </c>
      <c r="Z907" s="136" t="s">
        <v>20295</v>
      </c>
      <c r="AA907" s="136" t="s">
        <v>20296</v>
      </c>
      <c r="AB907" s="136" t="s">
        <v>20297</v>
      </c>
      <c r="AC907" s="136" t="s">
        <v>948</v>
      </c>
      <c r="AD907" s="136" t="s">
        <v>20297</v>
      </c>
      <c r="AE907" s="136" t="s">
        <v>20298</v>
      </c>
      <c r="AF907" s="136" t="s">
        <v>20299</v>
      </c>
      <c r="AG907" s="136" t="s">
        <v>1489</v>
      </c>
      <c r="AH907" s="136" t="s">
        <v>20300</v>
      </c>
      <c r="AI907" s="136" t="s">
        <v>948</v>
      </c>
      <c r="AJ907" s="136" t="s">
        <v>1643</v>
      </c>
      <c r="AK907" s="136" t="s">
        <v>948</v>
      </c>
      <c r="AL907" s="136" t="s">
        <v>941</v>
      </c>
      <c r="AM907" s="136" t="s">
        <v>20301</v>
      </c>
      <c r="AN907" s="136" t="s">
        <v>941</v>
      </c>
      <c r="AO907" s="136" t="s">
        <v>941</v>
      </c>
      <c r="AP907" s="136" t="s">
        <v>941</v>
      </c>
      <c r="AQ907" s="136" t="s">
        <v>941</v>
      </c>
      <c r="AR907" s="136" t="s">
        <v>941</v>
      </c>
      <c r="AS907" s="136" t="s">
        <v>941</v>
      </c>
      <c r="AT907" s="136" t="s">
        <v>941</v>
      </c>
      <c r="AU907" s="136" t="s">
        <v>941</v>
      </c>
      <c r="AV907" s="136" t="s">
        <v>941</v>
      </c>
      <c r="AW907" s="136" t="s">
        <v>941</v>
      </c>
      <c r="AX907" s="136" t="s">
        <v>941</v>
      </c>
      <c r="AY907" s="136" t="s">
        <v>941</v>
      </c>
      <c r="AZ907" s="136" t="s">
        <v>941</v>
      </c>
      <c r="BA907" s="136" t="s">
        <v>941</v>
      </c>
      <c r="BB907" s="136" t="s">
        <v>941</v>
      </c>
      <c r="BC907" s="136" t="s">
        <v>941</v>
      </c>
      <c r="BD907" s="136" t="s">
        <v>941</v>
      </c>
      <c r="BE907" s="136" t="s">
        <v>941</v>
      </c>
      <c r="BF907" s="136" t="s">
        <v>941</v>
      </c>
      <c r="BG907" s="136" t="s">
        <v>941</v>
      </c>
      <c r="BH907" s="136" t="s">
        <v>941</v>
      </c>
      <c r="BI907" s="136" t="s">
        <v>941</v>
      </c>
      <c r="BJ907" s="136" t="s">
        <v>941</v>
      </c>
      <c r="BK907" s="136" t="s">
        <v>941</v>
      </c>
      <c r="BL907" s="136" t="s">
        <v>941</v>
      </c>
      <c r="BM907" s="136" t="s">
        <v>941</v>
      </c>
      <c r="BN907" s="136" t="s">
        <v>941</v>
      </c>
      <c r="BO907" s="136" t="s">
        <v>941</v>
      </c>
      <c r="BP907" s="136" t="s">
        <v>941</v>
      </c>
      <c r="BQ907" s="136" t="s">
        <v>941</v>
      </c>
      <c r="BR907" s="136" t="s">
        <v>941</v>
      </c>
      <c r="BS907" s="136" t="s">
        <v>941</v>
      </c>
      <c r="BT907" s="136" t="s">
        <v>941</v>
      </c>
      <c r="BU907" s="136" t="s">
        <v>941</v>
      </c>
      <c r="BV907" s="136" t="s">
        <v>941</v>
      </c>
      <c r="BW907" s="136" t="s">
        <v>941</v>
      </c>
      <c r="BX907" s="136" t="s">
        <v>941</v>
      </c>
      <c r="BY907" s="136" t="s">
        <v>941</v>
      </c>
      <c r="BZ907" s="136" t="s">
        <v>941</v>
      </c>
      <c r="CA907" s="136" t="s">
        <v>941</v>
      </c>
      <c r="CB907" s="136" t="s">
        <v>948</v>
      </c>
      <c r="CC907" s="136" t="s">
        <v>948</v>
      </c>
      <c r="CD907" s="136" t="s">
        <v>941</v>
      </c>
      <c r="CE907" s="136" t="s">
        <v>948</v>
      </c>
      <c r="CF907" s="136" t="s">
        <v>941</v>
      </c>
      <c r="CG907" s="136" t="s">
        <v>948</v>
      </c>
      <c r="CH907" s="136" t="s">
        <v>948</v>
      </c>
      <c r="CI907" s="136" t="s">
        <v>941</v>
      </c>
      <c r="CJ907" s="136" t="s">
        <v>941</v>
      </c>
      <c r="CK907" s="136" t="s">
        <v>941</v>
      </c>
      <c r="CL907" s="136" t="s">
        <v>941</v>
      </c>
      <c r="CM907" s="136" t="s">
        <v>941</v>
      </c>
      <c r="CN907" s="136" t="s">
        <v>948</v>
      </c>
      <c r="CO907" s="136" t="s">
        <v>540</v>
      </c>
      <c r="CP907" s="136" t="s">
        <v>948</v>
      </c>
      <c r="CQ907" s="136" t="s">
        <v>941</v>
      </c>
      <c r="CR907" s="136" t="s">
        <v>941</v>
      </c>
      <c r="CS907" s="136" t="s">
        <v>941</v>
      </c>
      <c r="CT907" s="136" t="s">
        <v>941</v>
      </c>
      <c r="CU907" s="136" t="s">
        <v>941</v>
      </c>
      <c r="CV907" s="136" t="s">
        <v>941</v>
      </c>
      <c r="CW907" s="136" t="s">
        <v>941</v>
      </c>
      <c r="CX907" s="136" t="s">
        <v>941</v>
      </c>
      <c r="CY907" s="136" t="s">
        <v>941</v>
      </c>
      <c r="CZ907" s="136" t="s">
        <v>941</v>
      </c>
      <c r="DA907" s="136" t="s">
        <v>941</v>
      </c>
      <c r="DB907" s="136" t="s">
        <v>941</v>
      </c>
      <c r="DC907" s="136" t="s">
        <v>941</v>
      </c>
      <c r="DD907" s="136" t="s">
        <v>941</v>
      </c>
      <c r="DE907" s="136" t="s">
        <v>941</v>
      </c>
      <c r="DF907" s="136" t="s">
        <v>941</v>
      </c>
      <c r="DG907" s="136" t="s">
        <v>941</v>
      </c>
      <c r="DH907" s="136" t="s">
        <v>941</v>
      </c>
      <c r="DI907" s="136" t="s">
        <v>941</v>
      </c>
      <c r="DJ907" s="136" t="s">
        <v>1692</v>
      </c>
      <c r="DK907" s="137">
        <v>43153.414317129631</v>
      </c>
      <c r="DL907" s="136" t="s">
        <v>1692</v>
      </c>
      <c r="DM907" s="137">
        <v>43153.414513888885</v>
      </c>
      <c r="DN907" s="133">
        <v>42429.377789351849</v>
      </c>
      <c r="DO907" s="132" t="s">
        <v>1692</v>
      </c>
      <c r="DP907" s="133">
        <v>42430.653599537036</v>
      </c>
    </row>
    <row r="908" spans="1:120" ht="58" x14ac:dyDescent="0.35">
      <c r="A908" s="135">
        <v>912</v>
      </c>
      <c r="B908" s="136" t="s">
        <v>13815</v>
      </c>
      <c r="C908" s="135">
        <v>328</v>
      </c>
      <c r="D908" s="135" t="b">
        <v>1</v>
      </c>
      <c r="E908" s="136" t="s">
        <v>941</v>
      </c>
      <c r="F908" s="136" t="s">
        <v>1167</v>
      </c>
      <c r="G908" s="136" t="s">
        <v>1243</v>
      </c>
      <c r="H908" s="136" t="s">
        <v>1168</v>
      </c>
      <c r="I908" s="136" t="s">
        <v>17151</v>
      </c>
      <c r="J908" s="136" t="s">
        <v>941</v>
      </c>
      <c r="K908" s="136" t="s">
        <v>941</v>
      </c>
      <c r="L908" s="136" t="s">
        <v>941</v>
      </c>
      <c r="M908" s="136" t="s">
        <v>941</v>
      </c>
      <c r="N908" s="136" t="s">
        <v>941</v>
      </c>
      <c r="O908" s="136" t="s">
        <v>20302</v>
      </c>
      <c r="P908" s="136" t="s">
        <v>20303</v>
      </c>
      <c r="Q908" s="136" t="s">
        <v>20304</v>
      </c>
      <c r="R908" s="136" t="s">
        <v>948</v>
      </c>
      <c r="S908" s="136" t="s">
        <v>20305</v>
      </c>
      <c r="T908" s="136" t="s">
        <v>20306</v>
      </c>
      <c r="U908" s="136" t="s">
        <v>20307</v>
      </c>
      <c r="V908" s="136" t="s">
        <v>3275</v>
      </c>
      <c r="W908" s="136" t="s">
        <v>3276</v>
      </c>
      <c r="X908" s="136" t="s">
        <v>3277</v>
      </c>
      <c r="Y908" s="136" t="s">
        <v>20308</v>
      </c>
      <c r="Z908" s="136" t="s">
        <v>20309</v>
      </c>
      <c r="AA908" s="136" t="s">
        <v>20310</v>
      </c>
      <c r="AB908" s="136" t="s">
        <v>20311</v>
      </c>
      <c r="AC908" s="136" t="s">
        <v>20312</v>
      </c>
      <c r="AD908" s="136" t="s">
        <v>20313</v>
      </c>
      <c r="AE908" s="136" t="s">
        <v>20314</v>
      </c>
      <c r="AF908" s="136" t="s">
        <v>20315</v>
      </c>
      <c r="AG908" s="136" t="s">
        <v>1172</v>
      </c>
      <c r="AH908" s="136" t="s">
        <v>20316</v>
      </c>
      <c r="AI908" s="136" t="s">
        <v>948</v>
      </c>
      <c r="AJ908" s="136" t="s">
        <v>3498</v>
      </c>
      <c r="AK908" s="136" t="s">
        <v>948</v>
      </c>
      <c r="AL908" s="136" t="s">
        <v>941</v>
      </c>
      <c r="AM908" s="136" t="s">
        <v>20317</v>
      </c>
      <c r="AN908" s="136" t="s">
        <v>941</v>
      </c>
      <c r="AO908" s="136" t="s">
        <v>941</v>
      </c>
      <c r="AP908" s="136" t="s">
        <v>941</v>
      </c>
      <c r="AQ908" s="136" t="s">
        <v>941</v>
      </c>
      <c r="AR908" s="136" t="s">
        <v>941</v>
      </c>
      <c r="AS908" s="136" t="s">
        <v>941</v>
      </c>
      <c r="AT908" s="136" t="s">
        <v>941</v>
      </c>
      <c r="AU908" s="136" t="s">
        <v>941</v>
      </c>
      <c r="AV908" s="136" t="s">
        <v>941</v>
      </c>
      <c r="AW908" s="136" t="s">
        <v>941</v>
      </c>
      <c r="AX908" s="136" t="s">
        <v>941</v>
      </c>
      <c r="AY908" s="136" t="s">
        <v>941</v>
      </c>
      <c r="AZ908" s="136" t="s">
        <v>941</v>
      </c>
      <c r="BA908" s="136" t="s">
        <v>941</v>
      </c>
      <c r="BB908" s="136" t="s">
        <v>941</v>
      </c>
      <c r="BC908" s="136" t="s">
        <v>941</v>
      </c>
      <c r="BD908" s="136" t="s">
        <v>941</v>
      </c>
      <c r="BE908" s="136" t="s">
        <v>941</v>
      </c>
      <c r="BF908" s="136" t="s">
        <v>941</v>
      </c>
      <c r="BG908" s="136" t="s">
        <v>941</v>
      </c>
      <c r="BH908" s="136" t="s">
        <v>941</v>
      </c>
      <c r="BI908" s="136" t="s">
        <v>941</v>
      </c>
      <c r="BJ908" s="136" t="s">
        <v>941</v>
      </c>
      <c r="BK908" s="136" t="s">
        <v>941</v>
      </c>
      <c r="BL908" s="136" t="s">
        <v>941</v>
      </c>
      <c r="BM908" s="136" t="s">
        <v>941</v>
      </c>
      <c r="BN908" s="136" t="s">
        <v>941</v>
      </c>
      <c r="BO908" s="136" t="s">
        <v>941</v>
      </c>
      <c r="BP908" s="136" t="s">
        <v>941</v>
      </c>
      <c r="BQ908" s="136" t="s">
        <v>941</v>
      </c>
      <c r="BR908" s="136" t="s">
        <v>941</v>
      </c>
      <c r="BS908" s="136" t="s">
        <v>941</v>
      </c>
      <c r="BT908" s="136" t="s">
        <v>941</v>
      </c>
      <c r="BU908" s="136" t="s">
        <v>941</v>
      </c>
      <c r="BV908" s="136" t="s">
        <v>941</v>
      </c>
      <c r="BW908" s="136" t="s">
        <v>941</v>
      </c>
      <c r="BX908" s="136" t="s">
        <v>941</v>
      </c>
      <c r="BY908" s="136" t="s">
        <v>941</v>
      </c>
      <c r="BZ908" s="136" t="s">
        <v>941</v>
      </c>
      <c r="CA908" s="136" t="s">
        <v>941</v>
      </c>
      <c r="CB908" s="136" t="s">
        <v>948</v>
      </c>
      <c r="CC908" s="136" t="s">
        <v>948</v>
      </c>
      <c r="CD908" s="136" t="s">
        <v>941</v>
      </c>
      <c r="CE908" s="136" t="s">
        <v>948</v>
      </c>
      <c r="CF908" s="136" t="s">
        <v>941</v>
      </c>
      <c r="CG908" s="136" t="s">
        <v>948</v>
      </c>
      <c r="CH908" s="136" t="s">
        <v>948</v>
      </c>
      <c r="CI908" s="136" t="s">
        <v>941</v>
      </c>
      <c r="CJ908" s="136" t="s">
        <v>941</v>
      </c>
      <c r="CK908" s="136" t="s">
        <v>941</v>
      </c>
      <c r="CL908" s="136" t="s">
        <v>941</v>
      </c>
      <c r="CM908" s="136" t="s">
        <v>941</v>
      </c>
      <c r="CN908" s="136" t="s">
        <v>948</v>
      </c>
      <c r="CO908" s="136" t="s">
        <v>540</v>
      </c>
      <c r="CP908" s="136" t="s">
        <v>948</v>
      </c>
      <c r="CQ908" s="136" t="s">
        <v>941</v>
      </c>
      <c r="CR908" s="136" t="s">
        <v>941</v>
      </c>
      <c r="CS908" s="136" t="s">
        <v>941</v>
      </c>
      <c r="CT908" s="136" t="s">
        <v>941</v>
      </c>
      <c r="CU908" s="136" t="s">
        <v>941</v>
      </c>
      <c r="CV908" s="136" t="s">
        <v>941</v>
      </c>
      <c r="CW908" s="136" t="s">
        <v>941</v>
      </c>
      <c r="CX908" s="136" t="s">
        <v>941</v>
      </c>
      <c r="CY908" s="136" t="s">
        <v>941</v>
      </c>
      <c r="CZ908" s="136" t="s">
        <v>941</v>
      </c>
      <c r="DA908" s="136" t="s">
        <v>941</v>
      </c>
      <c r="DB908" s="136" t="s">
        <v>941</v>
      </c>
      <c r="DC908" s="136" t="s">
        <v>941</v>
      </c>
      <c r="DD908" s="136" t="s">
        <v>941</v>
      </c>
      <c r="DE908" s="136" t="s">
        <v>941</v>
      </c>
      <c r="DF908" s="136" t="s">
        <v>941</v>
      </c>
      <c r="DG908" s="136" t="s">
        <v>941</v>
      </c>
      <c r="DH908" s="136" t="s">
        <v>941</v>
      </c>
      <c r="DI908" s="136" t="s">
        <v>941</v>
      </c>
      <c r="DJ908" s="136" t="s">
        <v>1692</v>
      </c>
      <c r="DK908" s="137">
        <v>43153.424513888887</v>
      </c>
      <c r="DL908" s="136" t="s">
        <v>1692</v>
      </c>
      <c r="DM908" s="137">
        <v>43153.424872685187</v>
      </c>
      <c r="DN908" s="133">
        <v>42429.386423611111</v>
      </c>
      <c r="DO908" s="132" t="s">
        <v>1353</v>
      </c>
      <c r="DP908" s="133">
        <v>42429.386423611111</v>
      </c>
    </row>
    <row r="909" spans="1:120" ht="58" x14ac:dyDescent="0.35">
      <c r="A909" s="135">
        <v>913</v>
      </c>
      <c r="B909" s="136" t="s">
        <v>13815</v>
      </c>
      <c r="C909" s="135">
        <v>87</v>
      </c>
      <c r="D909" s="135" t="b">
        <v>1</v>
      </c>
      <c r="E909" s="136" t="s">
        <v>941</v>
      </c>
      <c r="F909" s="136" t="s">
        <v>3241</v>
      </c>
      <c r="G909" s="136" t="s">
        <v>1010</v>
      </c>
      <c r="H909" s="136" t="s">
        <v>3242</v>
      </c>
      <c r="I909" s="136" t="s">
        <v>16237</v>
      </c>
      <c r="J909" s="136" t="s">
        <v>3243</v>
      </c>
      <c r="K909" s="136" t="s">
        <v>941</v>
      </c>
      <c r="L909" s="136" t="s">
        <v>3244</v>
      </c>
      <c r="M909" s="136" t="s">
        <v>1121</v>
      </c>
      <c r="N909" s="136" t="s">
        <v>3245</v>
      </c>
      <c r="O909" s="136" t="s">
        <v>20318</v>
      </c>
      <c r="P909" s="136" t="s">
        <v>20319</v>
      </c>
      <c r="Q909" s="136" t="s">
        <v>948</v>
      </c>
      <c r="R909" s="136" t="s">
        <v>948</v>
      </c>
      <c r="S909" s="136" t="s">
        <v>20320</v>
      </c>
      <c r="T909" s="136" t="s">
        <v>20321</v>
      </c>
      <c r="U909" s="136" t="s">
        <v>20322</v>
      </c>
      <c r="V909" s="136" t="s">
        <v>948</v>
      </c>
      <c r="W909" s="136" t="s">
        <v>948</v>
      </c>
      <c r="X909" s="136" t="s">
        <v>948</v>
      </c>
      <c r="Y909" s="136" t="s">
        <v>20323</v>
      </c>
      <c r="Z909" s="136" t="s">
        <v>20324</v>
      </c>
      <c r="AA909" s="136" t="s">
        <v>20325</v>
      </c>
      <c r="AB909" s="136" t="s">
        <v>20326</v>
      </c>
      <c r="AC909" s="136" t="s">
        <v>20327</v>
      </c>
      <c r="AD909" s="136" t="s">
        <v>20328</v>
      </c>
      <c r="AE909" s="136" t="s">
        <v>20329</v>
      </c>
      <c r="AF909" s="136" t="s">
        <v>20330</v>
      </c>
      <c r="AG909" s="136" t="s">
        <v>20331</v>
      </c>
      <c r="AH909" s="136" t="s">
        <v>20332</v>
      </c>
      <c r="AI909" s="136" t="s">
        <v>2503</v>
      </c>
      <c r="AJ909" s="136" t="s">
        <v>1071</v>
      </c>
      <c r="AK909" s="136" t="s">
        <v>20333</v>
      </c>
      <c r="AL909" s="136" t="s">
        <v>941</v>
      </c>
      <c r="AM909" s="136" t="s">
        <v>20334</v>
      </c>
      <c r="AN909" s="136" t="s">
        <v>941</v>
      </c>
      <c r="AO909" s="136" t="s">
        <v>941</v>
      </c>
      <c r="AP909" s="136" t="s">
        <v>941</v>
      </c>
      <c r="AQ909" s="136" t="s">
        <v>941</v>
      </c>
      <c r="AR909" s="136" t="s">
        <v>941</v>
      </c>
      <c r="AS909" s="136" t="s">
        <v>941</v>
      </c>
      <c r="AT909" s="136" t="s">
        <v>941</v>
      </c>
      <c r="AU909" s="136" t="s">
        <v>941</v>
      </c>
      <c r="AV909" s="136" t="s">
        <v>941</v>
      </c>
      <c r="AW909" s="136" t="s">
        <v>941</v>
      </c>
      <c r="AX909" s="136" t="s">
        <v>941</v>
      </c>
      <c r="AY909" s="136" t="s">
        <v>941</v>
      </c>
      <c r="AZ909" s="136" t="s">
        <v>941</v>
      </c>
      <c r="BA909" s="136" t="s">
        <v>941</v>
      </c>
      <c r="BB909" s="136" t="s">
        <v>941</v>
      </c>
      <c r="BC909" s="136" t="s">
        <v>941</v>
      </c>
      <c r="BD909" s="136" t="s">
        <v>941</v>
      </c>
      <c r="BE909" s="136" t="s">
        <v>941</v>
      </c>
      <c r="BF909" s="136" t="s">
        <v>941</v>
      </c>
      <c r="BG909" s="136" t="s">
        <v>941</v>
      </c>
      <c r="BH909" s="136" t="s">
        <v>941</v>
      </c>
      <c r="BI909" s="136" t="s">
        <v>941</v>
      </c>
      <c r="BJ909" s="136" t="s">
        <v>941</v>
      </c>
      <c r="BK909" s="136" t="s">
        <v>973</v>
      </c>
      <c r="BL909" s="136" t="s">
        <v>941</v>
      </c>
      <c r="BM909" s="136" t="s">
        <v>941</v>
      </c>
      <c r="BN909" s="136" t="s">
        <v>941</v>
      </c>
      <c r="BO909" s="136" t="s">
        <v>941</v>
      </c>
      <c r="BP909" s="136" t="s">
        <v>941</v>
      </c>
      <c r="BQ909" s="136" t="s">
        <v>941</v>
      </c>
      <c r="BR909" s="136" t="s">
        <v>941</v>
      </c>
      <c r="BS909" s="136" t="s">
        <v>941</v>
      </c>
      <c r="BT909" s="136" t="s">
        <v>941</v>
      </c>
      <c r="BU909" s="136" t="s">
        <v>941</v>
      </c>
      <c r="BV909" s="136" t="s">
        <v>941</v>
      </c>
      <c r="BW909" s="136" t="s">
        <v>941</v>
      </c>
      <c r="BX909" s="136" t="s">
        <v>941</v>
      </c>
      <c r="BY909" s="136" t="s">
        <v>941</v>
      </c>
      <c r="BZ909" s="136" t="s">
        <v>941</v>
      </c>
      <c r="CA909" s="136" t="s">
        <v>941</v>
      </c>
      <c r="CB909" s="136" t="s">
        <v>973</v>
      </c>
      <c r="CC909" s="136" t="s">
        <v>948</v>
      </c>
      <c r="CD909" s="136" t="s">
        <v>941</v>
      </c>
      <c r="CE909" s="136" t="s">
        <v>948</v>
      </c>
      <c r="CF909" s="136" t="s">
        <v>941</v>
      </c>
      <c r="CG909" s="136" t="s">
        <v>948</v>
      </c>
      <c r="CH909" s="136" t="s">
        <v>948</v>
      </c>
      <c r="CI909" s="136" t="s">
        <v>941</v>
      </c>
      <c r="CJ909" s="136" t="s">
        <v>941</v>
      </c>
      <c r="CK909" s="136" t="s">
        <v>941</v>
      </c>
      <c r="CL909" s="136" t="s">
        <v>941</v>
      </c>
      <c r="CM909" s="136" t="s">
        <v>941</v>
      </c>
      <c r="CN909" s="136" t="s">
        <v>948</v>
      </c>
      <c r="CO909" s="136" t="s">
        <v>540</v>
      </c>
      <c r="CP909" s="136" t="s">
        <v>948</v>
      </c>
      <c r="CQ909" s="136" t="s">
        <v>941</v>
      </c>
      <c r="CR909" s="136" t="s">
        <v>941</v>
      </c>
      <c r="CS909" s="136" t="s">
        <v>941</v>
      </c>
      <c r="CT909" s="136" t="s">
        <v>941</v>
      </c>
      <c r="CU909" s="136" t="s">
        <v>941</v>
      </c>
      <c r="CV909" s="136" t="s">
        <v>941</v>
      </c>
      <c r="CW909" s="136" t="s">
        <v>941</v>
      </c>
      <c r="CX909" s="136" t="s">
        <v>941</v>
      </c>
      <c r="CY909" s="136" t="s">
        <v>941</v>
      </c>
      <c r="CZ909" s="136" t="s">
        <v>941</v>
      </c>
      <c r="DA909" s="136" t="s">
        <v>941</v>
      </c>
      <c r="DB909" s="136" t="s">
        <v>941</v>
      </c>
      <c r="DC909" s="136" t="s">
        <v>941</v>
      </c>
      <c r="DD909" s="136" t="s">
        <v>941</v>
      </c>
      <c r="DE909" s="136" t="s">
        <v>941</v>
      </c>
      <c r="DF909" s="136" t="s">
        <v>941</v>
      </c>
      <c r="DG909" s="136" t="s">
        <v>941</v>
      </c>
      <c r="DH909" s="136" t="s">
        <v>941</v>
      </c>
      <c r="DI909" s="136" t="s">
        <v>941</v>
      </c>
      <c r="DJ909" s="136" t="s">
        <v>1353</v>
      </c>
      <c r="DK909" s="137">
        <v>43153.43954861111</v>
      </c>
      <c r="DL909" s="136" t="s">
        <v>1353</v>
      </c>
      <c r="DM909" s="137">
        <v>43153.43954861111</v>
      </c>
      <c r="DN909" s="133">
        <v>42429.407384259262</v>
      </c>
      <c r="DO909" s="132" t="s">
        <v>1692</v>
      </c>
      <c r="DP909" s="133">
        <v>42429.407384259262</v>
      </c>
    </row>
    <row r="910" spans="1:120" ht="58" x14ac:dyDescent="0.35">
      <c r="A910" s="135">
        <v>914</v>
      </c>
      <c r="B910" s="136" t="s">
        <v>13815</v>
      </c>
      <c r="C910" s="135">
        <v>518</v>
      </c>
      <c r="D910" s="135" t="b">
        <v>1</v>
      </c>
      <c r="E910" s="136" t="s">
        <v>941</v>
      </c>
      <c r="F910" s="136" t="s">
        <v>3241</v>
      </c>
      <c r="G910" s="136" t="s">
        <v>1010</v>
      </c>
      <c r="H910" s="136" t="s">
        <v>3242</v>
      </c>
      <c r="I910" s="136" t="s">
        <v>16237</v>
      </c>
      <c r="J910" s="136" t="s">
        <v>3243</v>
      </c>
      <c r="K910" s="136" t="s">
        <v>941</v>
      </c>
      <c r="L910" s="136" t="s">
        <v>3244</v>
      </c>
      <c r="M910" s="136" t="s">
        <v>1121</v>
      </c>
      <c r="N910" s="136" t="s">
        <v>3245</v>
      </c>
      <c r="O910" s="136" t="s">
        <v>20335</v>
      </c>
      <c r="P910" s="136" t="s">
        <v>20336</v>
      </c>
      <c r="Q910" s="136" t="s">
        <v>948</v>
      </c>
      <c r="R910" s="136" t="s">
        <v>948</v>
      </c>
      <c r="S910" s="136" t="s">
        <v>20337</v>
      </c>
      <c r="T910" s="136" t="s">
        <v>20338</v>
      </c>
      <c r="U910" s="136" t="s">
        <v>20339</v>
      </c>
      <c r="V910" s="136" t="s">
        <v>20340</v>
      </c>
      <c r="W910" s="136" t="s">
        <v>20341</v>
      </c>
      <c r="X910" s="136" t="s">
        <v>20342</v>
      </c>
      <c r="Y910" s="136" t="s">
        <v>20343</v>
      </c>
      <c r="Z910" s="136" t="s">
        <v>20344</v>
      </c>
      <c r="AA910" s="136" t="s">
        <v>18764</v>
      </c>
      <c r="AB910" s="136" t="s">
        <v>20345</v>
      </c>
      <c r="AC910" s="136" t="s">
        <v>19986</v>
      </c>
      <c r="AD910" s="136" t="s">
        <v>20346</v>
      </c>
      <c r="AE910" s="136" t="s">
        <v>20347</v>
      </c>
      <c r="AF910" s="136" t="s">
        <v>20348</v>
      </c>
      <c r="AG910" s="136" t="s">
        <v>1783</v>
      </c>
      <c r="AH910" s="136" t="s">
        <v>20349</v>
      </c>
      <c r="AI910" s="136" t="s">
        <v>1071</v>
      </c>
      <c r="AJ910" s="136" t="s">
        <v>948</v>
      </c>
      <c r="AK910" s="136" t="s">
        <v>952</v>
      </c>
      <c r="AL910" s="136" t="s">
        <v>941</v>
      </c>
      <c r="AM910" s="136" t="s">
        <v>20350</v>
      </c>
      <c r="AN910" s="136" t="s">
        <v>941</v>
      </c>
      <c r="AO910" s="136" t="s">
        <v>941</v>
      </c>
      <c r="AP910" s="136" t="s">
        <v>941</v>
      </c>
      <c r="AQ910" s="136" t="s">
        <v>941</v>
      </c>
      <c r="AR910" s="136" t="s">
        <v>941</v>
      </c>
      <c r="AS910" s="136" t="s">
        <v>941</v>
      </c>
      <c r="AT910" s="136" t="s">
        <v>941</v>
      </c>
      <c r="AU910" s="136" t="s">
        <v>941</v>
      </c>
      <c r="AV910" s="136" t="s">
        <v>941</v>
      </c>
      <c r="AW910" s="136" t="s">
        <v>941</v>
      </c>
      <c r="AX910" s="136" t="s">
        <v>941</v>
      </c>
      <c r="AY910" s="136" t="s">
        <v>941</v>
      </c>
      <c r="AZ910" s="136" t="s">
        <v>941</v>
      </c>
      <c r="BA910" s="136" t="s">
        <v>941</v>
      </c>
      <c r="BB910" s="136" t="s">
        <v>941</v>
      </c>
      <c r="BC910" s="136" t="s">
        <v>941</v>
      </c>
      <c r="BD910" s="136" t="s">
        <v>941</v>
      </c>
      <c r="BE910" s="136" t="s">
        <v>941</v>
      </c>
      <c r="BF910" s="136" t="s">
        <v>941</v>
      </c>
      <c r="BG910" s="136" t="s">
        <v>941</v>
      </c>
      <c r="BH910" s="136" t="s">
        <v>941</v>
      </c>
      <c r="BI910" s="136" t="s">
        <v>941</v>
      </c>
      <c r="BJ910" s="136" t="s">
        <v>941</v>
      </c>
      <c r="BK910" s="136" t="s">
        <v>941</v>
      </c>
      <c r="BL910" s="136" t="s">
        <v>941</v>
      </c>
      <c r="BM910" s="136" t="s">
        <v>941</v>
      </c>
      <c r="BN910" s="136" t="s">
        <v>941</v>
      </c>
      <c r="BO910" s="136" t="s">
        <v>941</v>
      </c>
      <c r="BP910" s="136" t="s">
        <v>941</v>
      </c>
      <c r="BQ910" s="136" t="s">
        <v>941</v>
      </c>
      <c r="BR910" s="136" t="s">
        <v>941</v>
      </c>
      <c r="BS910" s="136" t="s">
        <v>941</v>
      </c>
      <c r="BT910" s="136" t="s">
        <v>941</v>
      </c>
      <c r="BU910" s="136" t="s">
        <v>941</v>
      </c>
      <c r="BV910" s="136" t="s">
        <v>941</v>
      </c>
      <c r="BW910" s="136" t="s">
        <v>941</v>
      </c>
      <c r="BX910" s="136" t="s">
        <v>941</v>
      </c>
      <c r="BY910" s="136" t="s">
        <v>941</v>
      </c>
      <c r="BZ910" s="136" t="s">
        <v>941</v>
      </c>
      <c r="CA910" s="136" t="s">
        <v>941</v>
      </c>
      <c r="CB910" s="136" t="s">
        <v>948</v>
      </c>
      <c r="CC910" s="136" t="s">
        <v>948</v>
      </c>
      <c r="CD910" s="136" t="s">
        <v>941</v>
      </c>
      <c r="CE910" s="136" t="s">
        <v>948</v>
      </c>
      <c r="CF910" s="136" t="s">
        <v>941</v>
      </c>
      <c r="CG910" s="136" t="s">
        <v>948</v>
      </c>
      <c r="CH910" s="136" t="s">
        <v>948</v>
      </c>
      <c r="CI910" s="136" t="s">
        <v>941</v>
      </c>
      <c r="CJ910" s="136" t="s">
        <v>941</v>
      </c>
      <c r="CK910" s="136" t="s">
        <v>941</v>
      </c>
      <c r="CL910" s="136" t="s">
        <v>941</v>
      </c>
      <c r="CM910" s="136" t="s">
        <v>941</v>
      </c>
      <c r="CN910" s="136" t="s">
        <v>948</v>
      </c>
      <c r="CO910" s="136" t="s">
        <v>540</v>
      </c>
      <c r="CP910" s="136" t="s">
        <v>948</v>
      </c>
      <c r="CQ910" s="136" t="s">
        <v>941</v>
      </c>
      <c r="CR910" s="136" t="s">
        <v>941</v>
      </c>
      <c r="CS910" s="136" t="s">
        <v>941</v>
      </c>
      <c r="CT910" s="136" t="s">
        <v>941</v>
      </c>
      <c r="CU910" s="136" t="s">
        <v>941</v>
      </c>
      <c r="CV910" s="136" t="s">
        <v>941</v>
      </c>
      <c r="CW910" s="136" t="s">
        <v>941</v>
      </c>
      <c r="CX910" s="136" t="s">
        <v>941</v>
      </c>
      <c r="CY910" s="136" t="s">
        <v>941</v>
      </c>
      <c r="CZ910" s="136" t="s">
        <v>941</v>
      </c>
      <c r="DA910" s="136" t="s">
        <v>941</v>
      </c>
      <c r="DB910" s="136" t="s">
        <v>941</v>
      </c>
      <c r="DC910" s="136" t="s">
        <v>941</v>
      </c>
      <c r="DD910" s="136" t="s">
        <v>941</v>
      </c>
      <c r="DE910" s="136" t="s">
        <v>941</v>
      </c>
      <c r="DF910" s="136" t="s">
        <v>941</v>
      </c>
      <c r="DG910" s="136" t="s">
        <v>941</v>
      </c>
      <c r="DH910" s="136" t="s">
        <v>941</v>
      </c>
      <c r="DI910" s="136" t="s">
        <v>941</v>
      </c>
      <c r="DJ910" s="136" t="s">
        <v>1353</v>
      </c>
      <c r="DK910" s="137">
        <v>43153.47923611111</v>
      </c>
      <c r="DL910" s="136" t="s">
        <v>1353</v>
      </c>
      <c r="DM910" s="137">
        <v>43153.47923611111</v>
      </c>
      <c r="DN910" s="133">
        <v>42429.474074074074</v>
      </c>
      <c r="DO910" s="132" t="s">
        <v>1353</v>
      </c>
      <c r="DP910" s="133">
        <v>42429.474074074074</v>
      </c>
    </row>
    <row r="911" spans="1:120" ht="87" x14ac:dyDescent="0.35">
      <c r="A911" s="135">
        <v>915</v>
      </c>
      <c r="B911" s="136" t="s">
        <v>13815</v>
      </c>
      <c r="C911" s="135">
        <v>198</v>
      </c>
      <c r="D911" s="135" t="b">
        <v>1</v>
      </c>
      <c r="E911" s="136" t="s">
        <v>941</v>
      </c>
      <c r="F911" s="136" t="s">
        <v>11714</v>
      </c>
      <c r="G911" s="136" t="s">
        <v>1081</v>
      </c>
      <c r="H911" s="136" t="s">
        <v>1197</v>
      </c>
      <c r="I911" s="136" t="s">
        <v>18295</v>
      </c>
      <c r="J911" s="136" t="s">
        <v>11714</v>
      </c>
      <c r="K911" s="136" t="s">
        <v>941</v>
      </c>
      <c r="L911" s="136" t="s">
        <v>1197</v>
      </c>
      <c r="M911" s="136" t="s">
        <v>1198</v>
      </c>
      <c r="N911" s="136" t="s">
        <v>4073</v>
      </c>
      <c r="O911" s="136" t="s">
        <v>20351</v>
      </c>
      <c r="P911" s="136" t="s">
        <v>948</v>
      </c>
      <c r="Q911" s="136" t="s">
        <v>948</v>
      </c>
      <c r="R911" s="136" t="s">
        <v>948</v>
      </c>
      <c r="S911" s="136" t="s">
        <v>20351</v>
      </c>
      <c r="T911" s="136" t="s">
        <v>20352</v>
      </c>
      <c r="U911" s="136" t="s">
        <v>20353</v>
      </c>
      <c r="V911" s="136" t="s">
        <v>948</v>
      </c>
      <c r="W911" s="136" t="s">
        <v>948</v>
      </c>
      <c r="X911" s="136" t="s">
        <v>948</v>
      </c>
      <c r="Y911" s="136" t="s">
        <v>20354</v>
      </c>
      <c r="Z911" s="136" t="s">
        <v>948</v>
      </c>
      <c r="AA911" s="136" t="s">
        <v>948</v>
      </c>
      <c r="AB911" s="136" t="s">
        <v>20354</v>
      </c>
      <c r="AC911" s="136" t="s">
        <v>948</v>
      </c>
      <c r="AD911" s="136" t="s">
        <v>20354</v>
      </c>
      <c r="AE911" s="136" t="s">
        <v>20355</v>
      </c>
      <c r="AF911" s="136" t="s">
        <v>20356</v>
      </c>
      <c r="AG911" s="136" t="s">
        <v>20357</v>
      </c>
      <c r="AH911" s="136" t="s">
        <v>20358</v>
      </c>
      <c r="AI911" s="136" t="s">
        <v>20359</v>
      </c>
      <c r="AJ911" s="136" t="s">
        <v>3696</v>
      </c>
      <c r="AK911" s="136" t="s">
        <v>20360</v>
      </c>
      <c r="AL911" s="136" t="s">
        <v>941</v>
      </c>
      <c r="AM911" s="136" t="s">
        <v>20361</v>
      </c>
      <c r="AN911" s="136" t="s">
        <v>20362</v>
      </c>
      <c r="AO911" s="136" t="s">
        <v>948</v>
      </c>
      <c r="AP911" s="136" t="s">
        <v>948</v>
      </c>
      <c r="AQ911" s="136" t="s">
        <v>948</v>
      </c>
      <c r="AR911" s="136" t="s">
        <v>20362</v>
      </c>
      <c r="AS911" s="136" t="s">
        <v>20352</v>
      </c>
      <c r="AT911" s="136" t="s">
        <v>20363</v>
      </c>
      <c r="AU911" s="136" t="s">
        <v>941</v>
      </c>
      <c r="AV911" s="136" t="s">
        <v>941</v>
      </c>
      <c r="AW911" s="136" t="s">
        <v>941</v>
      </c>
      <c r="AX911" s="136" t="s">
        <v>20364</v>
      </c>
      <c r="AY911" s="136" t="s">
        <v>948</v>
      </c>
      <c r="AZ911" s="136" t="s">
        <v>948</v>
      </c>
      <c r="BA911" s="136" t="s">
        <v>20364</v>
      </c>
      <c r="BB911" s="136" t="s">
        <v>948</v>
      </c>
      <c r="BC911" s="136" t="s">
        <v>20364</v>
      </c>
      <c r="BD911" s="136" t="s">
        <v>20355</v>
      </c>
      <c r="BE911" s="136" t="s">
        <v>20365</v>
      </c>
      <c r="BF911" s="136" t="s">
        <v>20358</v>
      </c>
      <c r="BG911" s="136" t="s">
        <v>20359</v>
      </c>
      <c r="BH911" s="136" t="s">
        <v>3696</v>
      </c>
      <c r="BI911" s="136" t="s">
        <v>20360</v>
      </c>
      <c r="BJ911" s="136" t="s">
        <v>20361</v>
      </c>
      <c r="BK911" s="136" t="s">
        <v>948</v>
      </c>
      <c r="BL911" s="136" t="s">
        <v>941</v>
      </c>
      <c r="BM911" s="136" t="s">
        <v>941</v>
      </c>
      <c r="BN911" s="136" t="s">
        <v>941</v>
      </c>
      <c r="BO911" s="136" t="s">
        <v>941</v>
      </c>
      <c r="BP911" s="136" t="s">
        <v>941</v>
      </c>
      <c r="BQ911" s="136" t="s">
        <v>941</v>
      </c>
      <c r="BR911" s="136" t="s">
        <v>941</v>
      </c>
      <c r="BS911" s="136" t="s">
        <v>941</v>
      </c>
      <c r="BT911" s="136" t="s">
        <v>941</v>
      </c>
      <c r="BU911" s="136" t="s">
        <v>941</v>
      </c>
      <c r="BV911" s="136" t="s">
        <v>941</v>
      </c>
      <c r="BW911" s="136" t="s">
        <v>941</v>
      </c>
      <c r="BX911" s="136" t="s">
        <v>941</v>
      </c>
      <c r="BY911" s="136" t="s">
        <v>941</v>
      </c>
      <c r="BZ911" s="136" t="s">
        <v>941</v>
      </c>
      <c r="CA911" s="136" t="s">
        <v>941</v>
      </c>
      <c r="CB911" s="136" t="s">
        <v>948</v>
      </c>
      <c r="CC911" s="136" t="s">
        <v>948</v>
      </c>
      <c r="CD911" s="136" t="s">
        <v>941</v>
      </c>
      <c r="CE911" s="136" t="s">
        <v>948</v>
      </c>
      <c r="CF911" s="136" t="s">
        <v>941</v>
      </c>
      <c r="CG911" s="136" t="s">
        <v>948</v>
      </c>
      <c r="CH911" s="136" t="s">
        <v>948</v>
      </c>
      <c r="CI911" s="136" t="s">
        <v>20366</v>
      </c>
      <c r="CJ911" s="136" t="s">
        <v>941</v>
      </c>
      <c r="CK911" s="136" t="s">
        <v>941</v>
      </c>
      <c r="CL911" s="136" t="s">
        <v>20367</v>
      </c>
      <c r="CM911" s="136" t="s">
        <v>20368</v>
      </c>
      <c r="CN911" s="136" t="s">
        <v>20366</v>
      </c>
      <c r="CO911" s="136" t="s">
        <v>4074</v>
      </c>
      <c r="CP911" s="136" t="s">
        <v>948</v>
      </c>
      <c r="CQ911" s="136" t="s">
        <v>941</v>
      </c>
      <c r="CR911" s="136" t="s">
        <v>941</v>
      </c>
      <c r="CS911" s="136" t="s">
        <v>941</v>
      </c>
      <c r="CT911" s="136" t="s">
        <v>941</v>
      </c>
      <c r="CU911" s="136" t="s">
        <v>941</v>
      </c>
      <c r="CV911" s="136" t="s">
        <v>941</v>
      </c>
      <c r="CW911" s="136" t="s">
        <v>941</v>
      </c>
      <c r="CX911" s="136" t="s">
        <v>941</v>
      </c>
      <c r="CY911" s="136" t="s">
        <v>941</v>
      </c>
      <c r="CZ911" s="136" t="s">
        <v>941</v>
      </c>
      <c r="DA911" s="136" t="s">
        <v>941</v>
      </c>
      <c r="DB911" s="136" t="s">
        <v>941</v>
      </c>
      <c r="DC911" s="136" t="s">
        <v>941</v>
      </c>
      <c r="DD911" s="136" t="s">
        <v>941</v>
      </c>
      <c r="DE911" s="136" t="s">
        <v>941</v>
      </c>
      <c r="DF911" s="136" t="s">
        <v>941</v>
      </c>
      <c r="DG911" s="136" t="s">
        <v>941</v>
      </c>
      <c r="DH911" s="136" t="s">
        <v>941</v>
      </c>
      <c r="DI911" s="136" t="s">
        <v>941</v>
      </c>
      <c r="DJ911" s="136" t="s">
        <v>1692</v>
      </c>
      <c r="DK911" s="137">
        <v>43153.483252314814</v>
      </c>
      <c r="DL911" s="136" t="s">
        <v>1692</v>
      </c>
      <c r="DM911" s="137">
        <v>43153.483252314814</v>
      </c>
      <c r="DN911" s="133">
        <v>42429.503310185188</v>
      </c>
      <c r="DO911" s="132" t="s">
        <v>1692</v>
      </c>
      <c r="DP911" s="133">
        <v>42445.47552083333</v>
      </c>
    </row>
    <row r="912" spans="1:120" ht="101.5" x14ac:dyDescent="0.35">
      <c r="A912" s="135">
        <v>916</v>
      </c>
      <c r="B912" s="136" t="s">
        <v>13815</v>
      </c>
      <c r="C912" s="135">
        <v>400</v>
      </c>
      <c r="D912" s="135" t="b">
        <v>1</v>
      </c>
      <c r="E912" s="136" t="s">
        <v>941</v>
      </c>
      <c r="F912" s="136" t="s">
        <v>3241</v>
      </c>
      <c r="G912" s="136" t="s">
        <v>1010</v>
      </c>
      <c r="H912" s="136" t="s">
        <v>3242</v>
      </c>
      <c r="I912" s="136" t="s">
        <v>16237</v>
      </c>
      <c r="J912" s="136" t="s">
        <v>3243</v>
      </c>
      <c r="K912" s="136" t="s">
        <v>941</v>
      </c>
      <c r="L912" s="136" t="s">
        <v>3244</v>
      </c>
      <c r="M912" s="136" t="s">
        <v>1121</v>
      </c>
      <c r="N912" s="136" t="s">
        <v>3245</v>
      </c>
      <c r="O912" s="136" t="s">
        <v>20369</v>
      </c>
      <c r="P912" s="136" t="s">
        <v>20370</v>
      </c>
      <c r="Q912" s="136" t="s">
        <v>948</v>
      </c>
      <c r="R912" s="136" t="s">
        <v>10480</v>
      </c>
      <c r="S912" s="136" t="s">
        <v>20371</v>
      </c>
      <c r="T912" s="136" t="s">
        <v>20372</v>
      </c>
      <c r="U912" s="136" t="s">
        <v>20373</v>
      </c>
      <c r="V912" s="136" t="s">
        <v>3355</v>
      </c>
      <c r="W912" s="136" t="s">
        <v>3356</v>
      </c>
      <c r="X912" s="136" t="s">
        <v>3357</v>
      </c>
      <c r="Y912" s="136" t="s">
        <v>20374</v>
      </c>
      <c r="Z912" s="136" t="s">
        <v>20375</v>
      </c>
      <c r="AA912" s="136" t="s">
        <v>20376</v>
      </c>
      <c r="AB912" s="136" t="s">
        <v>20377</v>
      </c>
      <c r="AC912" s="136" t="s">
        <v>20378</v>
      </c>
      <c r="AD912" s="136" t="s">
        <v>20379</v>
      </c>
      <c r="AE912" s="136" t="s">
        <v>20380</v>
      </c>
      <c r="AF912" s="136" t="s">
        <v>20381</v>
      </c>
      <c r="AG912" s="136" t="s">
        <v>2934</v>
      </c>
      <c r="AH912" s="136" t="s">
        <v>20382</v>
      </c>
      <c r="AI912" s="136" t="s">
        <v>4170</v>
      </c>
      <c r="AJ912" s="136" t="s">
        <v>2010</v>
      </c>
      <c r="AK912" s="136" t="s">
        <v>2176</v>
      </c>
      <c r="AL912" s="136" t="s">
        <v>941</v>
      </c>
      <c r="AM912" s="136" t="s">
        <v>20383</v>
      </c>
      <c r="AN912" s="136" t="s">
        <v>941</v>
      </c>
      <c r="AO912" s="136" t="s">
        <v>941</v>
      </c>
      <c r="AP912" s="136" t="s">
        <v>941</v>
      </c>
      <c r="AQ912" s="136" t="s">
        <v>941</v>
      </c>
      <c r="AR912" s="136" t="s">
        <v>941</v>
      </c>
      <c r="AS912" s="136" t="s">
        <v>941</v>
      </c>
      <c r="AT912" s="136" t="s">
        <v>941</v>
      </c>
      <c r="AU912" s="136" t="s">
        <v>941</v>
      </c>
      <c r="AV912" s="136" t="s">
        <v>941</v>
      </c>
      <c r="AW912" s="136" t="s">
        <v>941</v>
      </c>
      <c r="AX912" s="136" t="s">
        <v>941</v>
      </c>
      <c r="AY912" s="136" t="s">
        <v>941</v>
      </c>
      <c r="AZ912" s="136" t="s">
        <v>941</v>
      </c>
      <c r="BA912" s="136" t="s">
        <v>941</v>
      </c>
      <c r="BB912" s="136" t="s">
        <v>941</v>
      </c>
      <c r="BC912" s="136" t="s">
        <v>941</v>
      </c>
      <c r="BD912" s="136" t="s">
        <v>941</v>
      </c>
      <c r="BE912" s="136" t="s">
        <v>941</v>
      </c>
      <c r="BF912" s="136" t="s">
        <v>941</v>
      </c>
      <c r="BG912" s="136" t="s">
        <v>941</v>
      </c>
      <c r="BH912" s="136" t="s">
        <v>941</v>
      </c>
      <c r="BI912" s="136" t="s">
        <v>941</v>
      </c>
      <c r="BJ912" s="136" t="s">
        <v>941</v>
      </c>
      <c r="BK912" s="136" t="s">
        <v>941</v>
      </c>
      <c r="BL912" s="136" t="s">
        <v>941</v>
      </c>
      <c r="BM912" s="136" t="s">
        <v>941</v>
      </c>
      <c r="BN912" s="136" t="s">
        <v>941</v>
      </c>
      <c r="BO912" s="136" t="s">
        <v>941</v>
      </c>
      <c r="BP912" s="136" t="s">
        <v>941</v>
      </c>
      <c r="BQ912" s="136" t="s">
        <v>941</v>
      </c>
      <c r="BR912" s="136" t="s">
        <v>20384</v>
      </c>
      <c r="BS912" s="136" t="s">
        <v>1387</v>
      </c>
      <c r="BT912" s="136" t="s">
        <v>941</v>
      </c>
      <c r="BU912" s="136" t="s">
        <v>941</v>
      </c>
      <c r="BV912" s="136" t="s">
        <v>941</v>
      </c>
      <c r="BW912" s="136" t="s">
        <v>941</v>
      </c>
      <c r="BX912" s="136" t="s">
        <v>941</v>
      </c>
      <c r="BY912" s="136" t="s">
        <v>941</v>
      </c>
      <c r="BZ912" s="136" t="s">
        <v>941</v>
      </c>
      <c r="CA912" s="136" t="s">
        <v>941</v>
      </c>
      <c r="CB912" s="136" t="s">
        <v>1387</v>
      </c>
      <c r="CC912" s="136" t="s">
        <v>948</v>
      </c>
      <c r="CD912" s="136" t="s">
        <v>941</v>
      </c>
      <c r="CE912" s="136" t="s">
        <v>948</v>
      </c>
      <c r="CF912" s="136" t="s">
        <v>941</v>
      </c>
      <c r="CG912" s="136" t="s">
        <v>948</v>
      </c>
      <c r="CH912" s="136" t="s">
        <v>948</v>
      </c>
      <c r="CI912" s="136" t="s">
        <v>941</v>
      </c>
      <c r="CJ912" s="136" t="s">
        <v>941</v>
      </c>
      <c r="CK912" s="136" t="s">
        <v>941</v>
      </c>
      <c r="CL912" s="136" t="s">
        <v>941</v>
      </c>
      <c r="CM912" s="136" t="s">
        <v>941</v>
      </c>
      <c r="CN912" s="136" t="s">
        <v>948</v>
      </c>
      <c r="CO912" s="136" t="s">
        <v>540</v>
      </c>
      <c r="CP912" s="136" t="s">
        <v>948</v>
      </c>
      <c r="CQ912" s="136" t="s">
        <v>941</v>
      </c>
      <c r="CR912" s="136" t="s">
        <v>941</v>
      </c>
      <c r="CS912" s="136" t="s">
        <v>941</v>
      </c>
      <c r="CT912" s="136" t="s">
        <v>941</v>
      </c>
      <c r="CU912" s="136" t="s">
        <v>941</v>
      </c>
      <c r="CV912" s="136" t="s">
        <v>941</v>
      </c>
      <c r="CW912" s="136" t="s">
        <v>941</v>
      </c>
      <c r="CX912" s="136" t="s">
        <v>941</v>
      </c>
      <c r="CY912" s="136" t="s">
        <v>941</v>
      </c>
      <c r="CZ912" s="136" t="s">
        <v>941</v>
      </c>
      <c r="DA912" s="136" t="s">
        <v>941</v>
      </c>
      <c r="DB912" s="136" t="s">
        <v>941</v>
      </c>
      <c r="DC912" s="136" t="s">
        <v>941</v>
      </c>
      <c r="DD912" s="136" t="s">
        <v>941</v>
      </c>
      <c r="DE912" s="136" t="s">
        <v>941</v>
      </c>
      <c r="DF912" s="136" t="s">
        <v>941</v>
      </c>
      <c r="DG912" s="136" t="s">
        <v>941</v>
      </c>
      <c r="DH912" s="136" t="s">
        <v>941</v>
      </c>
      <c r="DI912" s="136" t="s">
        <v>941</v>
      </c>
      <c r="DJ912" s="136" t="s">
        <v>1353</v>
      </c>
      <c r="DK912" s="137">
        <v>43153.49015046296</v>
      </c>
      <c r="DL912" s="136" t="s">
        <v>1353</v>
      </c>
      <c r="DM912" s="137">
        <v>43153.49015046296</v>
      </c>
      <c r="DN912" s="133">
        <v>42429.583912037036</v>
      </c>
      <c r="DO912" s="132" t="s">
        <v>1353</v>
      </c>
      <c r="DP912" s="133">
        <v>42429.583912037036</v>
      </c>
    </row>
    <row r="913" spans="1:120" ht="116" x14ac:dyDescent="0.35">
      <c r="A913" s="135">
        <v>917</v>
      </c>
      <c r="B913" s="136" t="s">
        <v>13815</v>
      </c>
      <c r="C913" s="135">
        <v>67</v>
      </c>
      <c r="D913" s="135" t="b">
        <v>1</v>
      </c>
      <c r="E913" s="136" t="s">
        <v>941</v>
      </c>
      <c r="F913" s="136" t="s">
        <v>2052</v>
      </c>
      <c r="G913" s="136" t="s">
        <v>989</v>
      </c>
      <c r="H913" s="136" t="s">
        <v>3839</v>
      </c>
      <c r="I913" s="136" t="s">
        <v>15529</v>
      </c>
      <c r="J913" s="136" t="s">
        <v>11012</v>
      </c>
      <c r="K913" s="136" t="s">
        <v>941</v>
      </c>
      <c r="L913" s="136" t="s">
        <v>3840</v>
      </c>
      <c r="M913" s="136" t="s">
        <v>2053</v>
      </c>
      <c r="N913" s="136" t="s">
        <v>11013</v>
      </c>
      <c r="O913" s="136" t="s">
        <v>20385</v>
      </c>
      <c r="P913" s="136" t="s">
        <v>20386</v>
      </c>
      <c r="Q913" s="136" t="s">
        <v>3841</v>
      </c>
      <c r="R913" s="136" t="s">
        <v>948</v>
      </c>
      <c r="S913" s="136" t="s">
        <v>20387</v>
      </c>
      <c r="T913" s="136" t="s">
        <v>20388</v>
      </c>
      <c r="U913" s="136" t="s">
        <v>20389</v>
      </c>
      <c r="V913" s="136" t="s">
        <v>3842</v>
      </c>
      <c r="W913" s="136" t="s">
        <v>20390</v>
      </c>
      <c r="X913" s="136" t="s">
        <v>20391</v>
      </c>
      <c r="Y913" s="136" t="s">
        <v>20392</v>
      </c>
      <c r="Z913" s="136" t="s">
        <v>20393</v>
      </c>
      <c r="AA913" s="136" t="s">
        <v>948</v>
      </c>
      <c r="AB913" s="136" t="s">
        <v>20394</v>
      </c>
      <c r="AC913" s="136" t="s">
        <v>948</v>
      </c>
      <c r="AD913" s="136" t="s">
        <v>20394</v>
      </c>
      <c r="AE913" s="136" t="s">
        <v>20395</v>
      </c>
      <c r="AF913" s="136" t="s">
        <v>20396</v>
      </c>
      <c r="AG913" s="136" t="s">
        <v>20397</v>
      </c>
      <c r="AH913" s="136" t="s">
        <v>20398</v>
      </c>
      <c r="AI913" s="136" t="s">
        <v>20399</v>
      </c>
      <c r="AJ913" s="136" t="s">
        <v>20400</v>
      </c>
      <c r="AK913" s="136" t="s">
        <v>9342</v>
      </c>
      <c r="AL913" s="136" t="s">
        <v>941</v>
      </c>
      <c r="AM913" s="136" t="s">
        <v>20401</v>
      </c>
      <c r="AN913" s="136" t="s">
        <v>941</v>
      </c>
      <c r="AO913" s="136" t="s">
        <v>941</v>
      </c>
      <c r="AP913" s="136" t="s">
        <v>941</v>
      </c>
      <c r="AQ913" s="136" t="s">
        <v>941</v>
      </c>
      <c r="AR913" s="136" t="s">
        <v>941</v>
      </c>
      <c r="AS913" s="136" t="s">
        <v>941</v>
      </c>
      <c r="AT913" s="136" t="s">
        <v>941</v>
      </c>
      <c r="AU913" s="136" t="s">
        <v>941</v>
      </c>
      <c r="AV913" s="136" t="s">
        <v>941</v>
      </c>
      <c r="AW913" s="136" t="s">
        <v>941</v>
      </c>
      <c r="AX913" s="136" t="s">
        <v>941</v>
      </c>
      <c r="AY913" s="136" t="s">
        <v>941</v>
      </c>
      <c r="AZ913" s="136" t="s">
        <v>941</v>
      </c>
      <c r="BA913" s="136" t="s">
        <v>941</v>
      </c>
      <c r="BB913" s="136" t="s">
        <v>941</v>
      </c>
      <c r="BC913" s="136" t="s">
        <v>941</v>
      </c>
      <c r="BD913" s="136" t="s">
        <v>941</v>
      </c>
      <c r="BE913" s="136" t="s">
        <v>941</v>
      </c>
      <c r="BF913" s="136" t="s">
        <v>941</v>
      </c>
      <c r="BG913" s="136" t="s">
        <v>941</v>
      </c>
      <c r="BH913" s="136" t="s">
        <v>941</v>
      </c>
      <c r="BI913" s="136" t="s">
        <v>941</v>
      </c>
      <c r="BJ913" s="136" t="s">
        <v>941</v>
      </c>
      <c r="BK913" s="136" t="s">
        <v>2190</v>
      </c>
      <c r="BL913" s="136" t="s">
        <v>941</v>
      </c>
      <c r="BM913" s="136" t="s">
        <v>941</v>
      </c>
      <c r="BN913" s="136" t="s">
        <v>941</v>
      </c>
      <c r="BO913" s="136" t="s">
        <v>941</v>
      </c>
      <c r="BP913" s="136" t="s">
        <v>995</v>
      </c>
      <c r="BQ913" s="136" t="s">
        <v>941</v>
      </c>
      <c r="BR913" s="136" t="s">
        <v>20402</v>
      </c>
      <c r="BS913" s="136" t="s">
        <v>975</v>
      </c>
      <c r="BT913" s="136" t="s">
        <v>20403</v>
      </c>
      <c r="BU913" s="136" t="s">
        <v>975</v>
      </c>
      <c r="BV913" s="136" t="s">
        <v>20404</v>
      </c>
      <c r="BW913" s="136" t="s">
        <v>975</v>
      </c>
      <c r="BX913" s="136" t="s">
        <v>941</v>
      </c>
      <c r="BY913" s="136" t="s">
        <v>941</v>
      </c>
      <c r="BZ913" s="136" t="s">
        <v>941</v>
      </c>
      <c r="CA913" s="136" t="s">
        <v>941</v>
      </c>
      <c r="CB913" s="136" t="s">
        <v>20405</v>
      </c>
      <c r="CC913" s="136" t="s">
        <v>948</v>
      </c>
      <c r="CD913" s="136" t="s">
        <v>941</v>
      </c>
      <c r="CE913" s="136" t="s">
        <v>948</v>
      </c>
      <c r="CF913" s="136" t="s">
        <v>941</v>
      </c>
      <c r="CG913" s="136" t="s">
        <v>948</v>
      </c>
      <c r="CH913" s="136" t="s">
        <v>1227</v>
      </c>
      <c r="CI913" s="136" t="s">
        <v>20406</v>
      </c>
      <c r="CJ913" s="136" t="s">
        <v>20406</v>
      </c>
      <c r="CK913" s="136" t="s">
        <v>941</v>
      </c>
      <c r="CL913" s="136" t="s">
        <v>941</v>
      </c>
      <c r="CM913" s="136" t="s">
        <v>941</v>
      </c>
      <c r="CN913" s="136" t="s">
        <v>20406</v>
      </c>
      <c r="CO913" s="136" t="s">
        <v>11030</v>
      </c>
      <c r="CP913" s="136" t="s">
        <v>941</v>
      </c>
      <c r="CQ913" s="136" t="s">
        <v>941</v>
      </c>
      <c r="CR913" s="136" t="s">
        <v>941</v>
      </c>
      <c r="CS913" s="136" t="s">
        <v>941</v>
      </c>
      <c r="CT913" s="136" t="s">
        <v>941</v>
      </c>
      <c r="CU913" s="136" t="s">
        <v>941</v>
      </c>
      <c r="CV913" s="136" t="s">
        <v>941</v>
      </c>
      <c r="CW913" s="136" t="s">
        <v>941</v>
      </c>
      <c r="CX913" s="136" t="s">
        <v>941</v>
      </c>
      <c r="CY913" s="136" t="s">
        <v>941</v>
      </c>
      <c r="CZ913" s="136" t="s">
        <v>941</v>
      </c>
      <c r="DA913" s="136" t="s">
        <v>941</v>
      </c>
      <c r="DB913" s="136" t="s">
        <v>941</v>
      </c>
      <c r="DC913" s="136" t="s">
        <v>941</v>
      </c>
      <c r="DD913" s="136" t="s">
        <v>941</v>
      </c>
      <c r="DE913" s="136" t="s">
        <v>941</v>
      </c>
      <c r="DF913" s="136" t="s">
        <v>941</v>
      </c>
      <c r="DG913" s="136" t="s">
        <v>941</v>
      </c>
      <c r="DH913" s="136" t="s">
        <v>941</v>
      </c>
      <c r="DI913" s="136" t="s">
        <v>941</v>
      </c>
      <c r="DJ913" s="136" t="s">
        <v>1692</v>
      </c>
      <c r="DK913" s="137">
        <v>43153.573136574072</v>
      </c>
      <c r="DL913" s="136" t="s">
        <v>1692</v>
      </c>
      <c r="DM913" s="137">
        <v>43153.573136574072</v>
      </c>
      <c r="DN913" s="133">
        <v>42429.597291666665</v>
      </c>
      <c r="DO913" s="132" t="s">
        <v>1353</v>
      </c>
      <c r="DP913" s="133">
        <v>42429.597291666665</v>
      </c>
    </row>
    <row r="914" spans="1:120" ht="58" x14ac:dyDescent="0.35">
      <c r="A914" s="135">
        <v>918</v>
      </c>
      <c r="B914" s="136" t="s">
        <v>13815</v>
      </c>
      <c r="C914" s="135">
        <v>86</v>
      </c>
      <c r="D914" s="135" t="b">
        <v>1</v>
      </c>
      <c r="E914" s="136" t="s">
        <v>941</v>
      </c>
      <c r="F914" s="136" t="s">
        <v>3241</v>
      </c>
      <c r="G914" s="136" t="s">
        <v>1010</v>
      </c>
      <c r="H914" s="136" t="s">
        <v>3242</v>
      </c>
      <c r="I914" s="136" t="s">
        <v>16237</v>
      </c>
      <c r="J914" s="136" t="s">
        <v>3243</v>
      </c>
      <c r="K914" s="136" t="s">
        <v>941</v>
      </c>
      <c r="L914" s="136" t="s">
        <v>3244</v>
      </c>
      <c r="M914" s="136" t="s">
        <v>1121</v>
      </c>
      <c r="N914" s="136" t="s">
        <v>3245</v>
      </c>
      <c r="O914" s="136" t="s">
        <v>20407</v>
      </c>
      <c r="P914" s="136" t="s">
        <v>20408</v>
      </c>
      <c r="Q914" s="136" t="s">
        <v>20409</v>
      </c>
      <c r="R914" s="136" t="s">
        <v>20410</v>
      </c>
      <c r="S914" s="136" t="s">
        <v>20411</v>
      </c>
      <c r="T914" s="136" t="s">
        <v>20412</v>
      </c>
      <c r="U914" s="136" t="s">
        <v>20413</v>
      </c>
      <c r="V914" s="136" t="s">
        <v>20414</v>
      </c>
      <c r="W914" s="136" t="s">
        <v>20415</v>
      </c>
      <c r="X914" s="136" t="s">
        <v>20416</v>
      </c>
      <c r="Y914" s="136" t="s">
        <v>20417</v>
      </c>
      <c r="Z914" s="136" t="s">
        <v>20418</v>
      </c>
      <c r="AA914" s="136" t="s">
        <v>20419</v>
      </c>
      <c r="AB914" s="136" t="s">
        <v>20420</v>
      </c>
      <c r="AC914" s="136" t="s">
        <v>20421</v>
      </c>
      <c r="AD914" s="136" t="s">
        <v>20422</v>
      </c>
      <c r="AE914" s="136" t="s">
        <v>20423</v>
      </c>
      <c r="AF914" s="136" t="s">
        <v>20424</v>
      </c>
      <c r="AG914" s="136" t="s">
        <v>3921</v>
      </c>
      <c r="AH914" s="136" t="s">
        <v>20425</v>
      </c>
      <c r="AI914" s="136" t="s">
        <v>20426</v>
      </c>
      <c r="AJ914" s="136" t="s">
        <v>1292</v>
      </c>
      <c r="AK914" s="136" t="s">
        <v>18916</v>
      </c>
      <c r="AL914" s="136" t="s">
        <v>941</v>
      </c>
      <c r="AM914" s="136" t="s">
        <v>20427</v>
      </c>
      <c r="AN914" s="136" t="s">
        <v>941</v>
      </c>
      <c r="AO914" s="136" t="s">
        <v>941</v>
      </c>
      <c r="AP914" s="136" t="s">
        <v>941</v>
      </c>
      <c r="AQ914" s="136" t="s">
        <v>941</v>
      </c>
      <c r="AR914" s="136" t="s">
        <v>941</v>
      </c>
      <c r="AS914" s="136" t="s">
        <v>941</v>
      </c>
      <c r="AT914" s="136" t="s">
        <v>941</v>
      </c>
      <c r="AU914" s="136" t="s">
        <v>941</v>
      </c>
      <c r="AV914" s="136" t="s">
        <v>941</v>
      </c>
      <c r="AW914" s="136" t="s">
        <v>941</v>
      </c>
      <c r="AX914" s="136" t="s">
        <v>941</v>
      </c>
      <c r="AY914" s="136" t="s">
        <v>941</v>
      </c>
      <c r="AZ914" s="136" t="s">
        <v>941</v>
      </c>
      <c r="BA914" s="136" t="s">
        <v>941</v>
      </c>
      <c r="BB914" s="136" t="s">
        <v>941</v>
      </c>
      <c r="BC914" s="136" t="s">
        <v>941</v>
      </c>
      <c r="BD914" s="136" t="s">
        <v>941</v>
      </c>
      <c r="BE914" s="136" t="s">
        <v>941</v>
      </c>
      <c r="BF914" s="136" t="s">
        <v>941</v>
      </c>
      <c r="BG914" s="136" t="s">
        <v>941</v>
      </c>
      <c r="BH914" s="136" t="s">
        <v>941</v>
      </c>
      <c r="BI914" s="136" t="s">
        <v>941</v>
      </c>
      <c r="BJ914" s="136" t="s">
        <v>941</v>
      </c>
      <c r="BK914" s="136" t="s">
        <v>941</v>
      </c>
      <c r="BL914" s="136" t="s">
        <v>941</v>
      </c>
      <c r="BM914" s="136" t="s">
        <v>941</v>
      </c>
      <c r="BN914" s="136" t="s">
        <v>941</v>
      </c>
      <c r="BO914" s="136" t="s">
        <v>941</v>
      </c>
      <c r="BP914" s="136" t="s">
        <v>941</v>
      </c>
      <c r="BQ914" s="136" t="s">
        <v>1150</v>
      </c>
      <c r="BR914" s="136" t="s">
        <v>941</v>
      </c>
      <c r="BS914" s="136" t="s">
        <v>941</v>
      </c>
      <c r="BT914" s="136" t="s">
        <v>941</v>
      </c>
      <c r="BU914" s="136" t="s">
        <v>941</v>
      </c>
      <c r="BV914" s="136" t="s">
        <v>941</v>
      </c>
      <c r="BW914" s="136" t="s">
        <v>941</v>
      </c>
      <c r="BX914" s="136" t="s">
        <v>941</v>
      </c>
      <c r="BY914" s="136" t="s">
        <v>941</v>
      </c>
      <c r="BZ914" s="136" t="s">
        <v>941</v>
      </c>
      <c r="CA914" s="136" t="s">
        <v>941</v>
      </c>
      <c r="CB914" s="136" t="s">
        <v>1150</v>
      </c>
      <c r="CC914" s="136" t="s">
        <v>948</v>
      </c>
      <c r="CD914" s="136" t="s">
        <v>941</v>
      </c>
      <c r="CE914" s="136" t="s">
        <v>948</v>
      </c>
      <c r="CF914" s="136" t="s">
        <v>941</v>
      </c>
      <c r="CG914" s="136" t="s">
        <v>948</v>
      </c>
      <c r="CH914" s="136" t="s">
        <v>948</v>
      </c>
      <c r="CI914" s="136" t="s">
        <v>941</v>
      </c>
      <c r="CJ914" s="136" t="s">
        <v>941</v>
      </c>
      <c r="CK914" s="136" t="s">
        <v>941</v>
      </c>
      <c r="CL914" s="136" t="s">
        <v>941</v>
      </c>
      <c r="CM914" s="136" t="s">
        <v>941</v>
      </c>
      <c r="CN914" s="136" t="s">
        <v>948</v>
      </c>
      <c r="CO914" s="136" t="s">
        <v>540</v>
      </c>
      <c r="CP914" s="136" t="s">
        <v>948</v>
      </c>
      <c r="CQ914" s="136" t="s">
        <v>941</v>
      </c>
      <c r="CR914" s="136" t="s">
        <v>941</v>
      </c>
      <c r="CS914" s="136" t="s">
        <v>941</v>
      </c>
      <c r="CT914" s="136" t="s">
        <v>941</v>
      </c>
      <c r="CU914" s="136" t="s">
        <v>941</v>
      </c>
      <c r="CV914" s="136" t="s">
        <v>941</v>
      </c>
      <c r="CW914" s="136" t="s">
        <v>941</v>
      </c>
      <c r="CX914" s="136" t="s">
        <v>941</v>
      </c>
      <c r="CY914" s="136" t="s">
        <v>941</v>
      </c>
      <c r="CZ914" s="136" t="s">
        <v>941</v>
      </c>
      <c r="DA914" s="136" t="s">
        <v>941</v>
      </c>
      <c r="DB914" s="136" t="s">
        <v>941</v>
      </c>
      <c r="DC914" s="136" t="s">
        <v>941</v>
      </c>
      <c r="DD914" s="136" t="s">
        <v>941</v>
      </c>
      <c r="DE914" s="136" t="s">
        <v>941</v>
      </c>
      <c r="DF914" s="136" t="s">
        <v>941</v>
      </c>
      <c r="DG914" s="136" t="s">
        <v>941</v>
      </c>
      <c r="DH914" s="136" t="s">
        <v>941</v>
      </c>
      <c r="DI914" s="136" t="s">
        <v>941</v>
      </c>
      <c r="DJ914" s="136" t="s">
        <v>1353</v>
      </c>
      <c r="DK914" s="137">
        <v>43153.606979166667</v>
      </c>
      <c r="DL914" s="136" t="s">
        <v>1353</v>
      </c>
      <c r="DM914" s="137">
        <v>43153.619606481479</v>
      </c>
      <c r="DN914" s="133">
        <v>42430.374074074076</v>
      </c>
      <c r="DO914" s="132" t="s">
        <v>1353</v>
      </c>
      <c r="DP914" s="133">
        <v>42433.494710648149</v>
      </c>
    </row>
    <row r="915" spans="1:120" ht="72.5" x14ac:dyDescent="0.35">
      <c r="A915" s="135">
        <v>919</v>
      </c>
      <c r="B915" s="136" t="s">
        <v>13815</v>
      </c>
      <c r="C915" s="135">
        <v>644</v>
      </c>
      <c r="D915" s="135" t="b">
        <v>1</v>
      </c>
      <c r="E915" s="136" t="s">
        <v>941</v>
      </c>
      <c r="F915" s="136" t="s">
        <v>3254</v>
      </c>
      <c r="G915" s="136" t="s">
        <v>1135</v>
      </c>
      <c r="H915" s="136" t="s">
        <v>20428</v>
      </c>
      <c r="I915" s="136" t="s">
        <v>18295</v>
      </c>
      <c r="J915" s="136" t="s">
        <v>3254</v>
      </c>
      <c r="K915" s="136" t="s">
        <v>941</v>
      </c>
      <c r="L915" s="136" t="s">
        <v>20428</v>
      </c>
      <c r="M915" s="136" t="s">
        <v>20429</v>
      </c>
      <c r="N915" s="136" t="s">
        <v>1136</v>
      </c>
      <c r="O915" s="136" t="s">
        <v>20430</v>
      </c>
      <c r="P915" s="136" t="s">
        <v>20431</v>
      </c>
      <c r="Q915" s="136" t="s">
        <v>20432</v>
      </c>
      <c r="R915" s="136" t="s">
        <v>948</v>
      </c>
      <c r="S915" s="136" t="s">
        <v>20433</v>
      </c>
      <c r="T915" s="136" t="s">
        <v>20434</v>
      </c>
      <c r="U915" s="136" t="s">
        <v>20435</v>
      </c>
      <c r="V915" s="136" t="s">
        <v>20436</v>
      </c>
      <c r="W915" s="136" t="s">
        <v>20437</v>
      </c>
      <c r="X915" s="136" t="s">
        <v>20438</v>
      </c>
      <c r="Y915" s="136" t="s">
        <v>20439</v>
      </c>
      <c r="Z915" s="136" t="s">
        <v>20440</v>
      </c>
      <c r="AA915" s="136" t="s">
        <v>948</v>
      </c>
      <c r="AB915" s="136" t="s">
        <v>20441</v>
      </c>
      <c r="AC915" s="136" t="s">
        <v>948</v>
      </c>
      <c r="AD915" s="136" t="s">
        <v>20441</v>
      </c>
      <c r="AE915" s="136" t="s">
        <v>20442</v>
      </c>
      <c r="AF915" s="136" t="s">
        <v>20443</v>
      </c>
      <c r="AG915" s="136" t="s">
        <v>12927</v>
      </c>
      <c r="AH915" s="136" t="s">
        <v>20444</v>
      </c>
      <c r="AI915" s="136" t="s">
        <v>1483</v>
      </c>
      <c r="AJ915" s="136" t="s">
        <v>3376</v>
      </c>
      <c r="AK915" s="136" t="s">
        <v>2469</v>
      </c>
      <c r="AL915" s="136" t="s">
        <v>941</v>
      </c>
      <c r="AM915" s="136" t="s">
        <v>20445</v>
      </c>
      <c r="AN915" s="136" t="s">
        <v>941</v>
      </c>
      <c r="AO915" s="136" t="s">
        <v>941</v>
      </c>
      <c r="AP915" s="136" t="s">
        <v>941</v>
      </c>
      <c r="AQ915" s="136" t="s">
        <v>941</v>
      </c>
      <c r="AR915" s="136" t="s">
        <v>941</v>
      </c>
      <c r="AS915" s="136" t="s">
        <v>941</v>
      </c>
      <c r="AT915" s="136" t="s">
        <v>941</v>
      </c>
      <c r="AU915" s="136" t="s">
        <v>941</v>
      </c>
      <c r="AV915" s="136" t="s">
        <v>941</v>
      </c>
      <c r="AW915" s="136" t="s">
        <v>941</v>
      </c>
      <c r="AX915" s="136" t="s">
        <v>941</v>
      </c>
      <c r="AY915" s="136" t="s">
        <v>941</v>
      </c>
      <c r="AZ915" s="136" t="s">
        <v>941</v>
      </c>
      <c r="BA915" s="136" t="s">
        <v>941</v>
      </c>
      <c r="BB915" s="136" t="s">
        <v>941</v>
      </c>
      <c r="BC915" s="136" t="s">
        <v>941</v>
      </c>
      <c r="BD915" s="136" t="s">
        <v>941</v>
      </c>
      <c r="BE915" s="136" t="s">
        <v>941</v>
      </c>
      <c r="BF915" s="136" t="s">
        <v>941</v>
      </c>
      <c r="BG915" s="136" t="s">
        <v>941</v>
      </c>
      <c r="BH915" s="136" t="s">
        <v>941</v>
      </c>
      <c r="BI915" s="136" t="s">
        <v>941</v>
      </c>
      <c r="BJ915" s="136" t="s">
        <v>941</v>
      </c>
      <c r="BK915" s="136" t="s">
        <v>948</v>
      </c>
      <c r="BL915" s="136" t="s">
        <v>948</v>
      </c>
      <c r="BM915" s="136" t="s">
        <v>941</v>
      </c>
      <c r="BN915" s="136" t="s">
        <v>948</v>
      </c>
      <c r="BO915" s="136" t="s">
        <v>948</v>
      </c>
      <c r="BP915" s="136" t="s">
        <v>948</v>
      </c>
      <c r="BQ915" s="136" t="s">
        <v>948</v>
      </c>
      <c r="BR915" s="136" t="s">
        <v>941</v>
      </c>
      <c r="BS915" s="136" t="s">
        <v>941</v>
      </c>
      <c r="BT915" s="136" t="s">
        <v>941</v>
      </c>
      <c r="BU915" s="136" t="s">
        <v>941</v>
      </c>
      <c r="BV915" s="136" t="s">
        <v>941</v>
      </c>
      <c r="BW915" s="136" t="s">
        <v>941</v>
      </c>
      <c r="BX915" s="136" t="s">
        <v>941</v>
      </c>
      <c r="BY915" s="136" t="s">
        <v>941</v>
      </c>
      <c r="BZ915" s="136" t="s">
        <v>941</v>
      </c>
      <c r="CA915" s="136" t="s">
        <v>941</v>
      </c>
      <c r="CB915" s="136" t="s">
        <v>948</v>
      </c>
      <c r="CC915" s="136" t="s">
        <v>948</v>
      </c>
      <c r="CD915" s="136" t="s">
        <v>941</v>
      </c>
      <c r="CE915" s="136" t="s">
        <v>948</v>
      </c>
      <c r="CF915" s="136" t="s">
        <v>941</v>
      </c>
      <c r="CG915" s="136" t="s">
        <v>948</v>
      </c>
      <c r="CH915" s="136" t="s">
        <v>948</v>
      </c>
      <c r="CI915" s="136" t="s">
        <v>941</v>
      </c>
      <c r="CJ915" s="136" t="s">
        <v>941</v>
      </c>
      <c r="CK915" s="136" t="s">
        <v>941</v>
      </c>
      <c r="CL915" s="136" t="s">
        <v>941</v>
      </c>
      <c r="CM915" s="136" t="s">
        <v>941</v>
      </c>
      <c r="CN915" s="136" t="s">
        <v>948</v>
      </c>
      <c r="CO915" s="136" t="s">
        <v>540</v>
      </c>
      <c r="CP915" s="136" t="s">
        <v>948</v>
      </c>
      <c r="CQ915" s="136" t="s">
        <v>941</v>
      </c>
      <c r="CR915" s="136" t="s">
        <v>941</v>
      </c>
      <c r="CS915" s="136" t="s">
        <v>941</v>
      </c>
      <c r="CT915" s="136" t="s">
        <v>941</v>
      </c>
      <c r="CU915" s="136" t="s">
        <v>941</v>
      </c>
      <c r="CV915" s="136" t="s">
        <v>941</v>
      </c>
      <c r="CW915" s="136" t="s">
        <v>941</v>
      </c>
      <c r="CX915" s="136" t="s">
        <v>941</v>
      </c>
      <c r="CY915" s="136" t="s">
        <v>941</v>
      </c>
      <c r="CZ915" s="136" t="s">
        <v>941</v>
      </c>
      <c r="DA915" s="136" t="s">
        <v>941</v>
      </c>
      <c r="DB915" s="136" t="s">
        <v>941</v>
      </c>
      <c r="DC915" s="136" t="s">
        <v>941</v>
      </c>
      <c r="DD915" s="136" t="s">
        <v>941</v>
      </c>
      <c r="DE915" s="136" t="s">
        <v>941</v>
      </c>
      <c r="DF915" s="136" t="s">
        <v>941</v>
      </c>
      <c r="DG915" s="136" t="s">
        <v>941</v>
      </c>
      <c r="DH915" s="136" t="s">
        <v>941</v>
      </c>
      <c r="DI915" s="136" t="s">
        <v>941</v>
      </c>
      <c r="DJ915" s="136" t="s">
        <v>1692</v>
      </c>
      <c r="DK915" s="137">
        <v>43153.626608796294</v>
      </c>
      <c r="DL915" s="136" t="s">
        <v>1692</v>
      </c>
      <c r="DM915" s="137">
        <v>43153.626608796294</v>
      </c>
      <c r="DN915" s="133">
        <v>42430.383298611108</v>
      </c>
      <c r="DO915" s="132" t="s">
        <v>1353</v>
      </c>
      <c r="DP915" s="133">
        <v>42430.383298611108</v>
      </c>
    </row>
    <row r="916" spans="1:120" ht="72.5" x14ac:dyDescent="0.35">
      <c r="A916" s="135">
        <v>920</v>
      </c>
      <c r="B916" s="136" t="s">
        <v>13815</v>
      </c>
      <c r="C916" s="135">
        <v>320</v>
      </c>
      <c r="D916" s="135" t="b">
        <v>1</v>
      </c>
      <c r="E916" s="136" t="s">
        <v>1196</v>
      </c>
      <c r="F916" s="136" t="s">
        <v>2870</v>
      </c>
      <c r="G916" s="136" t="s">
        <v>1665</v>
      </c>
      <c r="H916" s="136" t="s">
        <v>9456</v>
      </c>
      <c r="I916" s="136" t="s">
        <v>941</v>
      </c>
      <c r="J916" s="136" t="s">
        <v>2870</v>
      </c>
      <c r="K916" s="136" t="s">
        <v>941</v>
      </c>
      <c r="L916" s="136" t="s">
        <v>20446</v>
      </c>
      <c r="M916" s="136" t="s">
        <v>3449</v>
      </c>
      <c r="N916" s="136" t="s">
        <v>2871</v>
      </c>
      <c r="O916" s="136" t="s">
        <v>20447</v>
      </c>
      <c r="P916" s="136" t="s">
        <v>20448</v>
      </c>
      <c r="Q916" s="136" t="s">
        <v>948</v>
      </c>
      <c r="R916" s="136" t="s">
        <v>948</v>
      </c>
      <c r="S916" s="136" t="s">
        <v>20449</v>
      </c>
      <c r="T916" s="136" t="s">
        <v>20450</v>
      </c>
      <c r="U916" s="136" t="s">
        <v>20451</v>
      </c>
      <c r="V916" s="136" t="s">
        <v>20452</v>
      </c>
      <c r="W916" s="136" t="s">
        <v>20453</v>
      </c>
      <c r="X916" s="136" t="s">
        <v>20454</v>
      </c>
      <c r="Y916" s="136" t="s">
        <v>20455</v>
      </c>
      <c r="Z916" s="136" t="s">
        <v>20456</v>
      </c>
      <c r="AA916" s="136" t="s">
        <v>948</v>
      </c>
      <c r="AB916" s="136" t="s">
        <v>20457</v>
      </c>
      <c r="AC916" s="136" t="s">
        <v>948</v>
      </c>
      <c r="AD916" s="136" t="s">
        <v>20457</v>
      </c>
      <c r="AE916" s="136" t="s">
        <v>20458</v>
      </c>
      <c r="AF916" s="136" t="s">
        <v>20459</v>
      </c>
      <c r="AG916" s="136" t="s">
        <v>1308</v>
      </c>
      <c r="AH916" s="136" t="s">
        <v>20460</v>
      </c>
      <c r="AI916" s="136" t="s">
        <v>2886</v>
      </c>
      <c r="AJ916" s="136" t="s">
        <v>1398</v>
      </c>
      <c r="AK916" s="136" t="s">
        <v>2667</v>
      </c>
      <c r="AL916" s="136" t="s">
        <v>941</v>
      </c>
      <c r="AM916" s="136" t="s">
        <v>20461</v>
      </c>
      <c r="AN916" s="136" t="s">
        <v>941</v>
      </c>
      <c r="AO916" s="136" t="s">
        <v>941</v>
      </c>
      <c r="AP916" s="136" t="s">
        <v>941</v>
      </c>
      <c r="AQ916" s="136" t="s">
        <v>941</v>
      </c>
      <c r="AR916" s="136" t="s">
        <v>941</v>
      </c>
      <c r="AS916" s="136" t="s">
        <v>941</v>
      </c>
      <c r="AT916" s="136" t="s">
        <v>941</v>
      </c>
      <c r="AU916" s="136" t="s">
        <v>941</v>
      </c>
      <c r="AV916" s="136" t="s">
        <v>941</v>
      </c>
      <c r="AW916" s="136" t="s">
        <v>941</v>
      </c>
      <c r="AX916" s="136" t="s">
        <v>941</v>
      </c>
      <c r="AY916" s="136" t="s">
        <v>941</v>
      </c>
      <c r="AZ916" s="136" t="s">
        <v>941</v>
      </c>
      <c r="BA916" s="136" t="s">
        <v>941</v>
      </c>
      <c r="BB916" s="136" t="s">
        <v>941</v>
      </c>
      <c r="BC916" s="136" t="s">
        <v>941</v>
      </c>
      <c r="BD916" s="136" t="s">
        <v>941</v>
      </c>
      <c r="BE916" s="136" t="s">
        <v>941</v>
      </c>
      <c r="BF916" s="136" t="s">
        <v>941</v>
      </c>
      <c r="BG916" s="136" t="s">
        <v>941</v>
      </c>
      <c r="BH916" s="136" t="s">
        <v>941</v>
      </c>
      <c r="BI916" s="136" t="s">
        <v>941</v>
      </c>
      <c r="BJ916" s="136" t="s">
        <v>941</v>
      </c>
      <c r="BK916" s="136" t="s">
        <v>941</v>
      </c>
      <c r="BL916" s="136" t="s">
        <v>941</v>
      </c>
      <c r="BM916" s="136" t="s">
        <v>941</v>
      </c>
      <c r="BN916" s="136" t="s">
        <v>941</v>
      </c>
      <c r="BO916" s="136" t="s">
        <v>941</v>
      </c>
      <c r="BP916" s="136" t="s">
        <v>941</v>
      </c>
      <c r="BQ916" s="136" t="s">
        <v>941</v>
      </c>
      <c r="BR916" s="136" t="s">
        <v>941</v>
      </c>
      <c r="BS916" s="136" t="s">
        <v>941</v>
      </c>
      <c r="BT916" s="136" t="s">
        <v>941</v>
      </c>
      <c r="BU916" s="136" t="s">
        <v>941</v>
      </c>
      <c r="BV916" s="136" t="s">
        <v>941</v>
      </c>
      <c r="BW916" s="136" t="s">
        <v>941</v>
      </c>
      <c r="BX916" s="136" t="s">
        <v>941</v>
      </c>
      <c r="BY916" s="136" t="s">
        <v>941</v>
      </c>
      <c r="BZ916" s="136" t="s">
        <v>941</v>
      </c>
      <c r="CA916" s="136" t="s">
        <v>941</v>
      </c>
      <c r="CB916" s="136" t="s">
        <v>948</v>
      </c>
      <c r="CC916" s="136" t="s">
        <v>948</v>
      </c>
      <c r="CD916" s="136" t="s">
        <v>941</v>
      </c>
      <c r="CE916" s="136" t="s">
        <v>948</v>
      </c>
      <c r="CF916" s="136" t="s">
        <v>941</v>
      </c>
      <c r="CG916" s="136" t="s">
        <v>948</v>
      </c>
      <c r="CH916" s="136" t="s">
        <v>948</v>
      </c>
      <c r="CI916" s="136" t="s">
        <v>941</v>
      </c>
      <c r="CJ916" s="136" t="s">
        <v>941</v>
      </c>
      <c r="CK916" s="136" t="s">
        <v>941</v>
      </c>
      <c r="CL916" s="136" t="s">
        <v>941</v>
      </c>
      <c r="CM916" s="136" t="s">
        <v>941</v>
      </c>
      <c r="CN916" s="136" t="s">
        <v>948</v>
      </c>
      <c r="CO916" s="136" t="s">
        <v>540</v>
      </c>
      <c r="CP916" s="136" t="s">
        <v>948</v>
      </c>
      <c r="CQ916" s="136" t="s">
        <v>941</v>
      </c>
      <c r="CR916" s="136" t="s">
        <v>941</v>
      </c>
      <c r="CS916" s="136" t="s">
        <v>941</v>
      </c>
      <c r="CT916" s="136" t="s">
        <v>941</v>
      </c>
      <c r="CU916" s="136" t="s">
        <v>941</v>
      </c>
      <c r="CV916" s="136" t="s">
        <v>941</v>
      </c>
      <c r="CW916" s="136" t="s">
        <v>941</v>
      </c>
      <c r="CX916" s="136" t="s">
        <v>941</v>
      </c>
      <c r="CY916" s="136" t="s">
        <v>941</v>
      </c>
      <c r="CZ916" s="136" t="s">
        <v>941</v>
      </c>
      <c r="DA916" s="136" t="s">
        <v>941</v>
      </c>
      <c r="DB916" s="136" t="s">
        <v>941</v>
      </c>
      <c r="DC916" s="136" t="s">
        <v>941</v>
      </c>
      <c r="DD916" s="136" t="s">
        <v>941</v>
      </c>
      <c r="DE916" s="136" t="s">
        <v>941</v>
      </c>
      <c r="DF916" s="136" t="s">
        <v>941</v>
      </c>
      <c r="DG916" s="136" t="s">
        <v>941</v>
      </c>
      <c r="DH916" s="136" t="s">
        <v>941</v>
      </c>
      <c r="DI916" s="136" t="s">
        <v>941</v>
      </c>
      <c r="DJ916" s="136" t="s">
        <v>1692</v>
      </c>
      <c r="DK916" s="137">
        <v>43153.640763888892</v>
      </c>
      <c r="DL916" s="136" t="s">
        <v>1692</v>
      </c>
      <c r="DM916" s="137">
        <v>43153.640914351854</v>
      </c>
      <c r="DN916" s="133">
        <v>42430.429027777776</v>
      </c>
      <c r="DO916" s="132" t="s">
        <v>1353</v>
      </c>
      <c r="DP916" s="133">
        <v>42430.429027777776</v>
      </c>
    </row>
    <row r="917" spans="1:120" ht="43.5" x14ac:dyDescent="0.35">
      <c r="A917" s="135">
        <v>921</v>
      </c>
      <c r="B917" s="136" t="s">
        <v>13815</v>
      </c>
      <c r="C917" s="135">
        <v>54</v>
      </c>
      <c r="D917" s="135" t="b">
        <v>1</v>
      </c>
      <c r="E917" s="136" t="s">
        <v>941</v>
      </c>
      <c r="F917" s="136" t="s">
        <v>1059</v>
      </c>
      <c r="G917" s="136" t="s">
        <v>1010</v>
      </c>
      <c r="H917" s="136" t="s">
        <v>1060</v>
      </c>
      <c r="I917" s="136" t="s">
        <v>18259</v>
      </c>
      <c r="J917" s="136" t="s">
        <v>1059</v>
      </c>
      <c r="K917" s="136" t="s">
        <v>941</v>
      </c>
      <c r="L917" s="136" t="s">
        <v>1060</v>
      </c>
      <c r="M917" s="136" t="s">
        <v>1061</v>
      </c>
      <c r="N917" s="136" t="s">
        <v>1062</v>
      </c>
      <c r="O917" s="136" t="s">
        <v>20462</v>
      </c>
      <c r="P917" s="136" t="s">
        <v>20463</v>
      </c>
      <c r="Q917" s="136" t="s">
        <v>948</v>
      </c>
      <c r="R917" s="136" t="s">
        <v>948</v>
      </c>
      <c r="S917" s="136" t="s">
        <v>20464</v>
      </c>
      <c r="T917" s="136" t="s">
        <v>20465</v>
      </c>
      <c r="U917" s="136" t="s">
        <v>20466</v>
      </c>
      <c r="V917" s="136" t="s">
        <v>20467</v>
      </c>
      <c r="W917" s="136" t="s">
        <v>1951</v>
      </c>
      <c r="X917" s="136" t="s">
        <v>20468</v>
      </c>
      <c r="Y917" s="136" t="s">
        <v>20469</v>
      </c>
      <c r="Z917" s="136" t="s">
        <v>20470</v>
      </c>
      <c r="AA917" s="136" t="s">
        <v>948</v>
      </c>
      <c r="AB917" s="136" t="s">
        <v>20471</v>
      </c>
      <c r="AC917" s="136" t="s">
        <v>948</v>
      </c>
      <c r="AD917" s="136" t="s">
        <v>20471</v>
      </c>
      <c r="AE917" s="136" t="s">
        <v>20472</v>
      </c>
      <c r="AF917" s="136" t="s">
        <v>20473</v>
      </c>
      <c r="AG917" s="136" t="s">
        <v>1833</v>
      </c>
      <c r="AH917" s="136" t="s">
        <v>20474</v>
      </c>
      <c r="AI917" s="136" t="s">
        <v>1047</v>
      </c>
      <c r="AJ917" s="136" t="s">
        <v>1522</v>
      </c>
      <c r="AK917" s="136" t="s">
        <v>948</v>
      </c>
      <c r="AL917" s="136" t="s">
        <v>941</v>
      </c>
      <c r="AM917" s="136" t="s">
        <v>20475</v>
      </c>
      <c r="AN917" s="136" t="s">
        <v>941</v>
      </c>
      <c r="AO917" s="136" t="s">
        <v>941</v>
      </c>
      <c r="AP917" s="136" t="s">
        <v>941</v>
      </c>
      <c r="AQ917" s="136" t="s">
        <v>941</v>
      </c>
      <c r="AR917" s="136" t="s">
        <v>941</v>
      </c>
      <c r="AS917" s="136" t="s">
        <v>941</v>
      </c>
      <c r="AT917" s="136" t="s">
        <v>941</v>
      </c>
      <c r="AU917" s="136" t="s">
        <v>941</v>
      </c>
      <c r="AV917" s="136" t="s">
        <v>941</v>
      </c>
      <c r="AW917" s="136" t="s">
        <v>941</v>
      </c>
      <c r="AX917" s="136" t="s">
        <v>941</v>
      </c>
      <c r="AY917" s="136" t="s">
        <v>941</v>
      </c>
      <c r="AZ917" s="136" t="s">
        <v>941</v>
      </c>
      <c r="BA917" s="136" t="s">
        <v>941</v>
      </c>
      <c r="BB917" s="136" t="s">
        <v>941</v>
      </c>
      <c r="BC917" s="136" t="s">
        <v>941</v>
      </c>
      <c r="BD917" s="136" t="s">
        <v>941</v>
      </c>
      <c r="BE917" s="136" t="s">
        <v>941</v>
      </c>
      <c r="BF917" s="136" t="s">
        <v>941</v>
      </c>
      <c r="BG917" s="136" t="s">
        <v>941</v>
      </c>
      <c r="BH917" s="136" t="s">
        <v>941</v>
      </c>
      <c r="BI917" s="136" t="s">
        <v>941</v>
      </c>
      <c r="BJ917" s="136" t="s">
        <v>941</v>
      </c>
      <c r="BK917" s="136" t="s">
        <v>941</v>
      </c>
      <c r="BL917" s="136" t="s">
        <v>941</v>
      </c>
      <c r="BM917" s="136" t="s">
        <v>941</v>
      </c>
      <c r="BN917" s="136" t="s">
        <v>941</v>
      </c>
      <c r="BO917" s="136" t="s">
        <v>941</v>
      </c>
      <c r="BP917" s="136" t="s">
        <v>941</v>
      </c>
      <c r="BQ917" s="136" t="s">
        <v>941</v>
      </c>
      <c r="BR917" s="136" t="s">
        <v>941</v>
      </c>
      <c r="BS917" s="136" t="s">
        <v>941</v>
      </c>
      <c r="BT917" s="136" t="s">
        <v>941</v>
      </c>
      <c r="BU917" s="136" t="s">
        <v>941</v>
      </c>
      <c r="BV917" s="136" t="s">
        <v>941</v>
      </c>
      <c r="BW917" s="136" t="s">
        <v>941</v>
      </c>
      <c r="BX917" s="136" t="s">
        <v>941</v>
      </c>
      <c r="BY917" s="136" t="s">
        <v>941</v>
      </c>
      <c r="BZ917" s="136" t="s">
        <v>941</v>
      </c>
      <c r="CA917" s="136" t="s">
        <v>941</v>
      </c>
      <c r="CB917" s="136" t="s">
        <v>948</v>
      </c>
      <c r="CC917" s="136" t="s">
        <v>948</v>
      </c>
      <c r="CD917" s="136" t="s">
        <v>941</v>
      </c>
      <c r="CE917" s="136" t="s">
        <v>948</v>
      </c>
      <c r="CF917" s="136" t="s">
        <v>941</v>
      </c>
      <c r="CG917" s="136" t="s">
        <v>948</v>
      </c>
      <c r="CH917" s="136" t="s">
        <v>948</v>
      </c>
      <c r="CI917" s="136" t="s">
        <v>941</v>
      </c>
      <c r="CJ917" s="136" t="s">
        <v>941</v>
      </c>
      <c r="CK917" s="136" t="s">
        <v>941</v>
      </c>
      <c r="CL917" s="136" t="s">
        <v>941</v>
      </c>
      <c r="CM917" s="136" t="s">
        <v>941</v>
      </c>
      <c r="CN917" s="136" t="s">
        <v>948</v>
      </c>
      <c r="CO917" s="136" t="s">
        <v>540</v>
      </c>
      <c r="CP917" s="136" t="s">
        <v>948</v>
      </c>
      <c r="CQ917" s="136" t="s">
        <v>941</v>
      </c>
      <c r="CR917" s="136" t="s">
        <v>941</v>
      </c>
      <c r="CS917" s="136" t="s">
        <v>941</v>
      </c>
      <c r="CT917" s="136" t="s">
        <v>941</v>
      </c>
      <c r="CU917" s="136" t="s">
        <v>941</v>
      </c>
      <c r="CV917" s="136" t="s">
        <v>941</v>
      </c>
      <c r="CW917" s="136" t="s">
        <v>941</v>
      </c>
      <c r="CX917" s="136" t="s">
        <v>941</v>
      </c>
      <c r="CY917" s="136" t="s">
        <v>941</v>
      </c>
      <c r="CZ917" s="136" t="s">
        <v>941</v>
      </c>
      <c r="DA917" s="136" t="s">
        <v>941</v>
      </c>
      <c r="DB917" s="136" t="s">
        <v>941</v>
      </c>
      <c r="DC917" s="136" t="s">
        <v>941</v>
      </c>
      <c r="DD917" s="136" t="s">
        <v>941</v>
      </c>
      <c r="DE917" s="136" t="s">
        <v>941</v>
      </c>
      <c r="DF917" s="136" t="s">
        <v>941</v>
      </c>
      <c r="DG917" s="136" t="s">
        <v>941</v>
      </c>
      <c r="DH917" s="136" t="s">
        <v>941</v>
      </c>
      <c r="DI917" s="136" t="s">
        <v>941</v>
      </c>
      <c r="DJ917" s="136" t="s">
        <v>1692</v>
      </c>
      <c r="DK917" s="137">
        <v>43154.334293981483</v>
      </c>
      <c r="DL917" s="136" t="s">
        <v>1692</v>
      </c>
      <c r="DM917" s="137">
        <v>43154.33457175926</v>
      </c>
      <c r="DN917" s="133">
        <v>42430.496192129627</v>
      </c>
      <c r="DO917" s="132" t="s">
        <v>1692</v>
      </c>
      <c r="DP917" s="133">
        <v>42430.496192129627</v>
      </c>
    </row>
    <row r="918" spans="1:120" ht="72.5" x14ac:dyDescent="0.35">
      <c r="A918" s="135">
        <v>922</v>
      </c>
      <c r="B918" s="136" t="s">
        <v>13815</v>
      </c>
      <c r="C918" s="135">
        <v>639</v>
      </c>
      <c r="D918" s="135" t="b">
        <v>1</v>
      </c>
      <c r="E918" s="136" t="s">
        <v>941</v>
      </c>
      <c r="F918" s="136" t="s">
        <v>2846</v>
      </c>
      <c r="G918" s="136" t="s">
        <v>2847</v>
      </c>
      <c r="H918" s="136" t="s">
        <v>2848</v>
      </c>
      <c r="I918" s="136" t="s">
        <v>15225</v>
      </c>
      <c r="J918" s="136" t="s">
        <v>2849</v>
      </c>
      <c r="K918" s="136" t="s">
        <v>941</v>
      </c>
      <c r="L918" s="136" t="s">
        <v>2848</v>
      </c>
      <c r="M918" s="136" t="s">
        <v>2850</v>
      </c>
      <c r="N918" s="136" t="s">
        <v>2851</v>
      </c>
      <c r="O918" s="136" t="s">
        <v>20476</v>
      </c>
      <c r="P918" s="136" t="s">
        <v>948</v>
      </c>
      <c r="Q918" s="136" t="s">
        <v>948</v>
      </c>
      <c r="R918" s="136" t="s">
        <v>948</v>
      </c>
      <c r="S918" s="136" t="s">
        <v>20476</v>
      </c>
      <c r="T918" s="136" t="s">
        <v>20477</v>
      </c>
      <c r="U918" s="136" t="s">
        <v>20478</v>
      </c>
      <c r="V918" s="136" t="s">
        <v>20479</v>
      </c>
      <c r="W918" s="136" t="s">
        <v>20480</v>
      </c>
      <c r="X918" s="136" t="s">
        <v>20481</v>
      </c>
      <c r="Y918" s="136" t="s">
        <v>20482</v>
      </c>
      <c r="Z918" s="136" t="s">
        <v>948</v>
      </c>
      <c r="AA918" s="136" t="s">
        <v>948</v>
      </c>
      <c r="AB918" s="136" t="s">
        <v>20482</v>
      </c>
      <c r="AC918" s="136" t="s">
        <v>948</v>
      </c>
      <c r="AD918" s="136" t="s">
        <v>20482</v>
      </c>
      <c r="AE918" s="136" t="s">
        <v>20483</v>
      </c>
      <c r="AF918" s="136" t="s">
        <v>20484</v>
      </c>
      <c r="AG918" s="136" t="s">
        <v>4030</v>
      </c>
      <c r="AH918" s="136" t="s">
        <v>20485</v>
      </c>
      <c r="AI918" s="136" t="s">
        <v>954</v>
      </c>
      <c r="AJ918" s="136" t="s">
        <v>948</v>
      </c>
      <c r="AK918" s="136" t="s">
        <v>964</v>
      </c>
      <c r="AL918" s="136" t="s">
        <v>941</v>
      </c>
      <c r="AM918" s="136" t="s">
        <v>20486</v>
      </c>
      <c r="AN918" s="136" t="s">
        <v>941</v>
      </c>
      <c r="AO918" s="136" t="s">
        <v>941</v>
      </c>
      <c r="AP918" s="136" t="s">
        <v>941</v>
      </c>
      <c r="AQ918" s="136" t="s">
        <v>941</v>
      </c>
      <c r="AR918" s="136" t="s">
        <v>941</v>
      </c>
      <c r="AS918" s="136" t="s">
        <v>941</v>
      </c>
      <c r="AT918" s="136" t="s">
        <v>941</v>
      </c>
      <c r="AU918" s="136" t="s">
        <v>941</v>
      </c>
      <c r="AV918" s="136" t="s">
        <v>941</v>
      </c>
      <c r="AW918" s="136" t="s">
        <v>941</v>
      </c>
      <c r="AX918" s="136" t="s">
        <v>941</v>
      </c>
      <c r="AY918" s="136" t="s">
        <v>941</v>
      </c>
      <c r="AZ918" s="136" t="s">
        <v>941</v>
      </c>
      <c r="BA918" s="136" t="s">
        <v>941</v>
      </c>
      <c r="BB918" s="136" t="s">
        <v>941</v>
      </c>
      <c r="BC918" s="136" t="s">
        <v>941</v>
      </c>
      <c r="BD918" s="136" t="s">
        <v>941</v>
      </c>
      <c r="BE918" s="136" t="s">
        <v>941</v>
      </c>
      <c r="BF918" s="136" t="s">
        <v>941</v>
      </c>
      <c r="BG918" s="136" t="s">
        <v>941</v>
      </c>
      <c r="BH918" s="136" t="s">
        <v>941</v>
      </c>
      <c r="BI918" s="136" t="s">
        <v>941</v>
      </c>
      <c r="BJ918" s="136" t="s">
        <v>941</v>
      </c>
      <c r="BK918" s="136" t="s">
        <v>941</v>
      </c>
      <c r="BL918" s="136" t="s">
        <v>941</v>
      </c>
      <c r="BM918" s="136" t="s">
        <v>941</v>
      </c>
      <c r="BN918" s="136" t="s">
        <v>941</v>
      </c>
      <c r="BO918" s="136" t="s">
        <v>941</v>
      </c>
      <c r="BP918" s="136" t="s">
        <v>941</v>
      </c>
      <c r="BQ918" s="136" t="s">
        <v>941</v>
      </c>
      <c r="BR918" s="136" t="s">
        <v>941</v>
      </c>
      <c r="BS918" s="136" t="s">
        <v>941</v>
      </c>
      <c r="BT918" s="136" t="s">
        <v>941</v>
      </c>
      <c r="BU918" s="136" t="s">
        <v>941</v>
      </c>
      <c r="BV918" s="136" t="s">
        <v>941</v>
      </c>
      <c r="BW918" s="136" t="s">
        <v>941</v>
      </c>
      <c r="BX918" s="136" t="s">
        <v>941</v>
      </c>
      <c r="BY918" s="136" t="s">
        <v>941</v>
      </c>
      <c r="BZ918" s="136" t="s">
        <v>941</v>
      </c>
      <c r="CA918" s="136" t="s">
        <v>941</v>
      </c>
      <c r="CB918" s="136" t="s">
        <v>948</v>
      </c>
      <c r="CC918" s="136" t="s">
        <v>948</v>
      </c>
      <c r="CD918" s="136" t="s">
        <v>941</v>
      </c>
      <c r="CE918" s="136" t="s">
        <v>948</v>
      </c>
      <c r="CF918" s="136" t="s">
        <v>941</v>
      </c>
      <c r="CG918" s="136" t="s">
        <v>948</v>
      </c>
      <c r="CH918" s="136" t="s">
        <v>948</v>
      </c>
      <c r="CI918" s="136" t="s">
        <v>941</v>
      </c>
      <c r="CJ918" s="136" t="s">
        <v>941</v>
      </c>
      <c r="CK918" s="136" t="s">
        <v>941</v>
      </c>
      <c r="CL918" s="136" t="s">
        <v>941</v>
      </c>
      <c r="CM918" s="136" t="s">
        <v>941</v>
      </c>
      <c r="CN918" s="136" t="s">
        <v>948</v>
      </c>
      <c r="CO918" s="136" t="s">
        <v>540</v>
      </c>
      <c r="CP918" s="136" t="s">
        <v>948</v>
      </c>
      <c r="CQ918" s="136" t="s">
        <v>941</v>
      </c>
      <c r="CR918" s="136" t="s">
        <v>941</v>
      </c>
      <c r="CS918" s="136" t="s">
        <v>941</v>
      </c>
      <c r="CT918" s="136" t="s">
        <v>941</v>
      </c>
      <c r="CU918" s="136" t="s">
        <v>941</v>
      </c>
      <c r="CV918" s="136" t="s">
        <v>941</v>
      </c>
      <c r="CW918" s="136" t="s">
        <v>941</v>
      </c>
      <c r="CX918" s="136" t="s">
        <v>941</v>
      </c>
      <c r="CY918" s="136" t="s">
        <v>941</v>
      </c>
      <c r="CZ918" s="136" t="s">
        <v>941</v>
      </c>
      <c r="DA918" s="136" t="s">
        <v>941</v>
      </c>
      <c r="DB918" s="136" t="s">
        <v>941</v>
      </c>
      <c r="DC918" s="136" t="s">
        <v>941</v>
      </c>
      <c r="DD918" s="136" t="s">
        <v>941</v>
      </c>
      <c r="DE918" s="136" t="s">
        <v>941</v>
      </c>
      <c r="DF918" s="136" t="s">
        <v>941</v>
      </c>
      <c r="DG918" s="136" t="s">
        <v>941</v>
      </c>
      <c r="DH918" s="136" t="s">
        <v>941</v>
      </c>
      <c r="DI918" s="136" t="s">
        <v>941</v>
      </c>
      <c r="DJ918" s="136" t="s">
        <v>1692</v>
      </c>
      <c r="DK918" s="137">
        <v>43154.365868055553</v>
      </c>
      <c r="DL918" s="136" t="s">
        <v>1692</v>
      </c>
      <c r="DM918" s="137">
        <v>43154.366215277776</v>
      </c>
      <c r="DN918" s="133">
        <v>42430.53230324074</v>
      </c>
      <c r="DO918" s="132" t="s">
        <v>1692</v>
      </c>
      <c r="DP918" s="133">
        <v>42446.669212962966</v>
      </c>
    </row>
    <row r="919" spans="1:120" ht="58" x14ac:dyDescent="0.35">
      <c r="A919" s="135">
        <v>923</v>
      </c>
      <c r="B919" s="136" t="s">
        <v>13815</v>
      </c>
      <c r="C919" s="135">
        <v>517</v>
      </c>
      <c r="D919" s="135" t="b">
        <v>1</v>
      </c>
      <c r="E919" s="136" t="s">
        <v>941</v>
      </c>
      <c r="F919" s="136" t="s">
        <v>20487</v>
      </c>
      <c r="G919" s="136" t="s">
        <v>1010</v>
      </c>
      <c r="H919" s="136" t="s">
        <v>3242</v>
      </c>
      <c r="I919" s="136" t="s">
        <v>16237</v>
      </c>
      <c r="J919" s="136" t="s">
        <v>3243</v>
      </c>
      <c r="K919" s="136" t="s">
        <v>941</v>
      </c>
      <c r="L919" s="136" t="s">
        <v>3244</v>
      </c>
      <c r="M919" s="136" t="s">
        <v>1121</v>
      </c>
      <c r="N919" s="136" t="s">
        <v>3245</v>
      </c>
      <c r="O919" s="136" t="s">
        <v>20488</v>
      </c>
      <c r="P919" s="136" t="s">
        <v>20489</v>
      </c>
      <c r="Q919" s="136" t="s">
        <v>948</v>
      </c>
      <c r="R919" s="136" t="s">
        <v>10513</v>
      </c>
      <c r="S919" s="136" t="s">
        <v>20490</v>
      </c>
      <c r="T919" s="136" t="s">
        <v>20491</v>
      </c>
      <c r="U919" s="136" t="s">
        <v>20492</v>
      </c>
      <c r="V919" s="136" t="s">
        <v>10517</v>
      </c>
      <c r="W919" s="136" t="s">
        <v>10518</v>
      </c>
      <c r="X919" s="136" t="s">
        <v>10519</v>
      </c>
      <c r="Y919" s="136" t="s">
        <v>20493</v>
      </c>
      <c r="Z919" s="136" t="s">
        <v>20494</v>
      </c>
      <c r="AA919" s="136" t="s">
        <v>20495</v>
      </c>
      <c r="AB919" s="136" t="s">
        <v>20496</v>
      </c>
      <c r="AC919" s="136" t="s">
        <v>948</v>
      </c>
      <c r="AD919" s="136" t="s">
        <v>20496</v>
      </c>
      <c r="AE919" s="136" t="s">
        <v>20497</v>
      </c>
      <c r="AF919" s="136" t="s">
        <v>20498</v>
      </c>
      <c r="AG919" s="136" t="s">
        <v>1204</v>
      </c>
      <c r="AH919" s="136" t="s">
        <v>2442</v>
      </c>
      <c r="AI919" s="136" t="s">
        <v>1237</v>
      </c>
      <c r="AJ919" s="136" t="s">
        <v>1877</v>
      </c>
      <c r="AK919" s="136" t="s">
        <v>2493</v>
      </c>
      <c r="AL919" s="136" t="s">
        <v>941</v>
      </c>
      <c r="AM919" s="136" t="s">
        <v>20499</v>
      </c>
      <c r="AN919" s="136" t="s">
        <v>941</v>
      </c>
      <c r="AO919" s="136" t="s">
        <v>941</v>
      </c>
      <c r="AP919" s="136" t="s">
        <v>941</v>
      </c>
      <c r="AQ919" s="136" t="s">
        <v>941</v>
      </c>
      <c r="AR919" s="136" t="s">
        <v>941</v>
      </c>
      <c r="AS919" s="136" t="s">
        <v>941</v>
      </c>
      <c r="AT919" s="136" t="s">
        <v>941</v>
      </c>
      <c r="AU919" s="136" t="s">
        <v>941</v>
      </c>
      <c r="AV919" s="136" t="s">
        <v>941</v>
      </c>
      <c r="AW919" s="136" t="s">
        <v>941</v>
      </c>
      <c r="AX919" s="136" t="s">
        <v>941</v>
      </c>
      <c r="AY919" s="136" t="s">
        <v>941</v>
      </c>
      <c r="AZ919" s="136" t="s">
        <v>941</v>
      </c>
      <c r="BA919" s="136" t="s">
        <v>941</v>
      </c>
      <c r="BB919" s="136" t="s">
        <v>941</v>
      </c>
      <c r="BC919" s="136" t="s">
        <v>941</v>
      </c>
      <c r="BD919" s="136" t="s">
        <v>941</v>
      </c>
      <c r="BE919" s="136" t="s">
        <v>941</v>
      </c>
      <c r="BF919" s="136" t="s">
        <v>941</v>
      </c>
      <c r="BG919" s="136" t="s">
        <v>941</v>
      </c>
      <c r="BH919" s="136" t="s">
        <v>941</v>
      </c>
      <c r="BI919" s="136" t="s">
        <v>941</v>
      </c>
      <c r="BJ919" s="136" t="s">
        <v>941</v>
      </c>
      <c r="BK919" s="136" t="s">
        <v>941</v>
      </c>
      <c r="BL919" s="136" t="s">
        <v>941</v>
      </c>
      <c r="BM919" s="136" t="s">
        <v>941</v>
      </c>
      <c r="BN919" s="136" t="s">
        <v>941</v>
      </c>
      <c r="BO919" s="136" t="s">
        <v>941</v>
      </c>
      <c r="BP919" s="136" t="s">
        <v>941</v>
      </c>
      <c r="BQ919" s="136" t="s">
        <v>941</v>
      </c>
      <c r="BR919" s="136" t="s">
        <v>941</v>
      </c>
      <c r="BS919" s="136" t="s">
        <v>941</v>
      </c>
      <c r="BT919" s="136" t="s">
        <v>941</v>
      </c>
      <c r="BU919" s="136" t="s">
        <v>941</v>
      </c>
      <c r="BV919" s="136" t="s">
        <v>941</v>
      </c>
      <c r="BW919" s="136" t="s">
        <v>941</v>
      </c>
      <c r="BX919" s="136" t="s">
        <v>941</v>
      </c>
      <c r="BY919" s="136" t="s">
        <v>941</v>
      </c>
      <c r="BZ919" s="136" t="s">
        <v>941</v>
      </c>
      <c r="CA919" s="136" t="s">
        <v>941</v>
      </c>
      <c r="CB919" s="136" t="s">
        <v>948</v>
      </c>
      <c r="CC919" s="136" t="s">
        <v>948</v>
      </c>
      <c r="CD919" s="136" t="s">
        <v>941</v>
      </c>
      <c r="CE919" s="136" t="s">
        <v>948</v>
      </c>
      <c r="CF919" s="136" t="s">
        <v>941</v>
      </c>
      <c r="CG919" s="136" t="s">
        <v>948</v>
      </c>
      <c r="CH919" s="136" t="s">
        <v>948</v>
      </c>
      <c r="CI919" s="136" t="s">
        <v>941</v>
      </c>
      <c r="CJ919" s="136" t="s">
        <v>941</v>
      </c>
      <c r="CK919" s="136" t="s">
        <v>941</v>
      </c>
      <c r="CL919" s="136" t="s">
        <v>941</v>
      </c>
      <c r="CM919" s="136" t="s">
        <v>941</v>
      </c>
      <c r="CN919" s="136" t="s">
        <v>948</v>
      </c>
      <c r="CO919" s="136" t="s">
        <v>540</v>
      </c>
      <c r="CP919" s="136" t="s">
        <v>948</v>
      </c>
      <c r="CQ919" s="136" t="s">
        <v>941</v>
      </c>
      <c r="CR919" s="136" t="s">
        <v>941</v>
      </c>
      <c r="CS919" s="136" t="s">
        <v>941</v>
      </c>
      <c r="CT919" s="136" t="s">
        <v>941</v>
      </c>
      <c r="CU919" s="136" t="s">
        <v>941</v>
      </c>
      <c r="CV919" s="136" t="s">
        <v>941</v>
      </c>
      <c r="CW919" s="136" t="s">
        <v>941</v>
      </c>
      <c r="CX919" s="136" t="s">
        <v>941</v>
      </c>
      <c r="CY919" s="136" t="s">
        <v>941</v>
      </c>
      <c r="CZ919" s="136" t="s">
        <v>941</v>
      </c>
      <c r="DA919" s="136" t="s">
        <v>941</v>
      </c>
      <c r="DB919" s="136" t="s">
        <v>941</v>
      </c>
      <c r="DC919" s="136" t="s">
        <v>941</v>
      </c>
      <c r="DD919" s="136" t="s">
        <v>941</v>
      </c>
      <c r="DE919" s="136" t="s">
        <v>941</v>
      </c>
      <c r="DF919" s="136" t="s">
        <v>941</v>
      </c>
      <c r="DG919" s="136" t="s">
        <v>941</v>
      </c>
      <c r="DH919" s="136" t="s">
        <v>941</v>
      </c>
      <c r="DI919" s="136" t="s">
        <v>941</v>
      </c>
      <c r="DJ919" s="136" t="s">
        <v>1353</v>
      </c>
      <c r="DK919" s="137">
        <v>43154.388067129628</v>
      </c>
      <c r="DL919" s="136" t="s">
        <v>1353</v>
      </c>
      <c r="DM919" s="137">
        <v>43154.388067129628</v>
      </c>
      <c r="DN919" s="133">
        <v>42430.65347222222</v>
      </c>
      <c r="DO919" s="132" t="s">
        <v>1692</v>
      </c>
      <c r="DP919" s="133">
        <v>42430.65347222222</v>
      </c>
    </row>
    <row r="920" spans="1:120" ht="87" x14ac:dyDescent="0.35">
      <c r="A920" s="135">
        <v>924</v>
      </c>
      <c r="B920" s="136" t="s">
        <v>13815</v>
      </c>
      <c r="C920" s="135">
        <v>215</v>
      </c>
      <c r="D920" s="135" t="b">
        <v>1</v>
      </c>
      <c r="E920" s="136" t="s">
        <v>941</v>
      </c>
      <c r="F920" s="136" t="s">
        <v>1417</v>
      </c>
      <c r="G920" s="136" t="s">
        <v>3178</v>
      </c>
      <c r="H920" s="136" t="s">
        <v>1418</v>
      </c>
      <c r="I920" s="136" t="s">
        <v>18295</v>
      </c>
      <c r="J920" s="136" t="s">
        <v>1419</v>
      </c>
      <c r="K920" s="136" t="s">
        <v>941</v>
      </c>
      <c r="L920" s="136" t="s">
        <v>1420</v>
      </c>
      <c r="M920" s="136" t="s">
        <v>3179</v>
      </c>
      <c r="N920" s="136" t="s">
        <v>1421</v>
      </c>
      <c r="O920" s="136" t="s">
        <v>20500</v>
      </c>
      <c r="P920" s="136" t="s">
        <v>20501</v>
      </c>
      <c r="Q920" s="136" t="s">
        <v>20502</v>
      </c>
      <c r="R920" s="136" t="s">
        <v>948</v>
      </c>
      <c r="S920" s="136" t="s">
        <v>20503</v>
      </c>
      <c r="T920" s="136" t="s">
        <v>20504</v>
      </c>
      <c r="U920" s="136" t="s">
        <v>20505</v>
      </c>
      <c r="V920" s="136" t="s">
        <v>3180</v>
      </c>
      <c r="W920" s="136" t="s">
        <v>3181</v>
      </c>
      <c r="X920" s="136" t="s">
        <v>3182</v>
      </c>
      <c r="Y920" s="136" t="s">
        <v>20506</v>
      </c>
      <c r="Z920" s="136" t="s">
        <v>1422</v>
      </c>
      <c r="AA920" s="136" t="s">
        <v>948</v>
      </c>
      <c r="AB920" s="136" t="s">
        <v>20507</v>
      </c>
      <c r="AC920" s="136" t="s">
        <v>20508</v>
      </c>
      <c r="AD920" s="136" t="s">
        <v>20509</v>
      </c>
      <c r="AE920" s="136" t="s">
        <v>20510</v>
      </c>
      <c r="AF920" s="136" t="s">
        <v>20511</v>
      </c>
      <c r="AG920" s="136" t="s">
        <v>1079</v>
      </c>
      <c r="AH920" s="136" t="s">
        <v>20512</v>
      </c>
      <c r="AI920" s="136" t="s">
        <v>20513</v>
      </c>
      <c r="AJ920" s="136" t="s">
        <v>948</v>
      </c>
      <c r="AK920" s="136" t="s">
        <v>948</v>
      </c>
      <c r="AL920" s="136" t="s">
        <v>941</v>
      </c>
      <c r="AM920" s="136" t="s">
        <v>20514</v>
      </c>
      <c r="AN920" s="136" t="s">
        <v>20500</v>
      </c>
      <c r="AO920" s="136" t="s">
        <v>20501</v>
      </c>
      <c r="AP920" s="136" t="s">
        <v>20502</v>
      </c>
      <c r="AQ920" s="136" t="s">
        <v>948</v>
      </c>
      <c r="AR920" s="136" t="s">
        <v>20503</v>
      </c>
      <c r="AS920" s="136" t="s">
        <v>20504</v>
      </c>
      <c r="AT920" s="136" t="s">
        <v>20505</v>
      </c>
      <c r="AU920" s="136" t="s">
        <v>941</v>
      </c>
      <c r="AV920" s="136" t="s">
        <v>941</v>
      </c>
      <c r="AW920" s="136" t="s">
        <v>941</v>
      </c>
      <c r="AX920" s="136" t="s">
        <v>20506</v>
      </c>
      <c r="AY920" s="136" t="s">
        <v>1422</v>
      </c>
      <c r="AZ920" s="136" t="s">
        <v>948</v>
      </c>
      <c r="BA920" s="136" t="s">
        <v>20507</v>
      </c>
      <c r="BB920" s="136" t="s">
        <v>20508</v>
      </c>
      <c r="BC920" s="136" t="s">
        <v>20509</v>
      </c>
      <c r="BD920" s="136" t="s">
        <v>20510</v>
      </c>
      <c r="BE920" s="136" t="s">
        <v>20511</v>
      </c>
      <c r="BF920" s="136" t="s">
        <v>20512</v>
      </c>
      <c r="BG920" s="136" t="s">
        <v>20513</v>
      </c>
      <c r="BH920" s="136" t="s">
        <v>948</v>
      </c>
      <c r="BI920" s="136" t="s">
        <v>948</v>
      </c>
      <c r="BJ920" s="136" t="s">
        <v>20514</v>
      </c>
      <c r="BK920" s="136" t="s">
        <v>3512</v>
      </c>
      <c r="BL920" s="136" t="s">
        <v>941</v>
      </c>
      <c r="BM920" s="136" t="s">
        <v>941</v>
      </c>
      <c r="BN920" s="136" t="s">
        <v>941</v>
      </c>
      <c r="BO920" s="136" t="s">
        <v>941</v>
      </c>
      <c r="BP920" s="136" t="s">
        <v>941</v>
      </c>
      <c r="BQ920" s="136" t="s">
        <v>941</v>
      </c>
      <c r="BR920" s="136" t="s">
        <v>941</v>
      </c>
      <c r="BS920" s="136" t="s">
        <v>941</v>
      </c>
      <c r="BT920" s="136" t="s">
        <v>941</v>
      </c>
      <c r="BU920" s="136" t="s">
        <v>941</v>
      </c>
      <c r="BV920" s="136" t="s">
        <v>941</v>
      </c>
      <c r="BW920" s="136" t="s">
        <v>941</v>
      </c>
      <c r="BX920" s="136" t="s">
        <v>941</v>
      </c>
      <c r="BY920" s="136" t="s">
        <v>941</v>
      </c>
      <c r="BZ920" s="136" t="s">
        <v>941</v>
      </c>
      <c r="CA920" s="136" t="s">
        <v>941</v>
      </c>
      <c r="CB920" s="136" t="s">
        <v>3512</v>
      </c>
      <c r="CC920" s="136" t="s">
        <v>948</v>
      </c>
      <c r="CD920" s="136" t="s">
        <v>941</v>
      </c>
      <c r="CE920" s="136" t="s">
        <v>948</v>
      </c>
      <c r="CF920" s="136" t="s">
        <v>941</v>
      </c>
      <c r="CG920" s="136" t="s">
        <v>948</v>
      </c>
      <c r="CH920" s="136" t="s">
        <v>1791</v>
      </c>
      <c r="CI920" s="136" t="s">
        <v>20515</v>
      </c>
      <c r="CJ920" s="136" t="s">
        <v>941</v>
      </c>
      <c r="CK920" s="136" t="s">
        <v>941</v>
      </c>
      <c r="CL920" s="136" t="s">
        <v>941</v>
      </c>
      <c r="CM920" s="136" t="s">
        <v>20515</v>
      </c>
      <c r="CN920" s="136" t="s">
        <v>20515</v>
      </c>
      <c r="CO920" s="136" t="s">
        <v>3183</v>
      </c>
      <c r="CP920" s="136" t="s">
        <v>948</v>
      </c>
      <c r="CQ920" s="136" t="s">
        <v>941</v>
      </c>
      <c r="CR920" s="136" t="s">
        <v>941</v>
      </c>
      <c r="CS920" s="136" t="s">
        <v>941</v>
      </c>
      <c r="CT920" s="136" t="s">
        <v>941</v>
      </c>
      <c r="CU920" s="136" t="s">
        <v>941</v>
      </c>
      <c r="CV920" s="136" t="s">
        <v>941</v>
      </c>
      <c r="CW920" s="136" t="s">
        <v>941</v>
      </c>
      <c r="CX920" s="136" t="s">
        <v>941</v>
      </c>
      <c r="CY920" s="136" t="s">
        <v>941</v>
      </c>
      <c r="CZ920" s="136" t="s">
        <v>941</v>
      </c>
      <c r="DA920" s="136" t="s">
        <v>941</v>
      </c>
      <c r="DB920" s="136" t="s">
        <v>941</v>
      </c>
      <c r="DC920" s="136" t="s">
        <v>941</v>
      </c>
      <c r="DD920" s="136" t="s">
        <v>941</v>
      </c>
      <c r="DE920" s="136" t="s">
        <v>941</v>
      </c>
      <c r="DF920" s="136" t="s">
        <v>941</v>
      </c>
      <c r="DG920" s="136" t="s">
        <v>941</v>
      </c>
      <c r="DH920" s="136" t="s">
        <v>941</v>
      </c>
      <c r="DI920" s="136" t="s">
        <v>941</v>
      </c>
      <c r="DJ920" s="136" t="s">
        <v>1692</v>
      </c>
      <c r="DK920" s="137">
        <v>43154.391898148147</v>
      </c>
      <c r="DL920" s="136" t="s">
        <v>1692</v>
      </c>
      <c r="DM920" s="137">
        <v>43154.392222222225</v>
      </c>
      <c r="DN920" s="133">
        <v>42430.656064814815</v>
      </c>
      <c r="DO920" s="132" t="s">
        <v>1353</v>
      </c>
      <c r="DP920" s="133">
        <v>42430.656064814815</v>
      </c>
    </row>
    <row r="921" spans="1:120" ht="43.5" x14ac:dyDescent="0.35">
      <c r="A921" s="135">
        <v>925</v>
      </c>
      <c r="B921" s="136" t="s">
        <v>13815</v>
      </c>
      <c r="C921" s="135">
        <v>442</v>
      </c>
      <c r="D921" s="135" t="b">
        <v>1</v>
      </c>
      <c r="E921" s="136" t="s">
        <v>941</v>
      </c>
      <c r="F921" s="136" t="s">
        <v>4249</v>
      </c>
      <c r="G921" s="136" t="s">
        <v>1096</v>
      </c>
      <c r="H921" s="136" t="s">
        <v>941</v>
      </c>
      <c r="I921" s="136" t="s">
        <v>20516</v>
      </c>
      <c r="J921" s="136" t="s">
        <v>1543</v>
      </c>
      <c r="K921" s="136" t="s">
        <v>941</v>
      </c>
      <c r="L921" s="136" t="s">
        <v>1544</v>
      </c>
      <c r="M921" s="136" t="s">
        <v>1545</v>
      </c>
      <c r="N921" s="136" t="s">
        <v>1546</v>
      </c>
      <c r="O921" s="136" t="s">
        <v>20517</v>
      </c>
      <c r="P921" s="136" t="s">
        <v>1779</v>
      </c>
      <c r="Q921" s="136" t="s">
        <v>948</v>
      </c>
      <c r="R921" s="136" t="s">
        <v>948</v>
      </c>
      <c r="S921" s="136" t="s">
        <v>16137</v>
      </c>
      <c r="T921" s="136" t="s">
        <v>20518</v>
      </c>
      <c r="U921" s="136" t="s">
        <v>20519</v>
      </c>
      <c r="V921" s="136" t="s">
        <v>20520</v>
      </c>
      <c r="W921" s="136" t="s">
        <v>20521</v>
      </c>
      <c r="X921" s="136" t="s">
        <v>20522</v>
      </c>
      <c r="Y921" s="136" t="s">
        <v>20523</v>
      </c>
      <c r="Z921" s="136" t="s">
        <v>20524</v>
      </c>
      <c r="AA921" s="136" t="s">
        <v>948</v>
      </c>
      <c r="AB921" s="136" t="s">
        <v>20525</v>
      </c>
      <c r="AC921" s="136" t="s">
        <v>948</v>
      </c>
      <c r="AD921" s="136" t="s">
        <v>20525</v>
      </c>
      <c r="AE921" s="136" t="s">
        <v>20526</v>
      </c>
      <c r="AF921" s="136" t="s">
        <v>20527</v>
      </c>
      <c r="AG921" s="136" t="s">
        <v>1156</v>
      </c>
      <c r="AH921" s="136" t="s">
        <v>20528</v>
      </c>
      <c r="AI921" s="136" t="s">
        <v>948</v>
      </c>
      <c r="AJ921" s="136" t="s">
        <v>948</v>
      </c>
      <c r="AK921" s="136" t="s">
        <v>948</v>
      </c>
      <c r="AL921" s="136" t="s">
        <v>604</v>
      </c>
      <c r="AM921" s="136" t="s">
        <v>20528</v>
      </c>
      <c r="AN921" s="136" t="s">
        <v>941</v>
      </c>
      <c r="AO921" s="136" t="s">
        <v>941</v>
      </c>
      <c r="AP921" s="136" t="s">
        <v>941</v>
      </c>
      <c r="AQ921" s="136" t="s">
        <v>941</v>
      </c>
      <c r="AR921" s="136" t="s">
        <v>941</v>
      </c>
      <c r="AS921" s="136" t="s">
        <v>941</v>
      </c>
      <c r="AT921" s="136" t="s">
        <v>941</v>
      </c>
      <c r="AU921" s="136" t="s">
        <v>941</v>
      </c>
      <c r="AV921" s="136" t="s">
        <v>941</v>
      </c>
      <c r="AW921" s="136" t="s">
        <v>941</v>
      </c>
      <c r="AX921" s="136" t="s">
        <v>941</v>
      </c>
      <c r="AY921" s="136" t="s">
        <v>941</v>
      </c>
      <c r="AZ921" s="136" t="s">
        <v>941</v>
      </c>
      <c r="BA921" s="136" t="s">
        <v>941</v>
      </c>
      <c r="BB921" s="136" t="s">
        <v>941</v>
      </c>
      <c r="BC921" s="136" t="s">
        <v>941</v>
      </c>
      <c r="BD921" s="136" t="s">
        <v>941</v>
      </c>
      <c r="BE921" s="136" t="s">
        <v>941</v>
      </c>
      <c r="BF921" s="136" t="s">
        <v>941</v>
      </c>
      <c r="BG921" s="136" t="s">
        <v>941</v>
      </c>
      <c r="BH921" s="136" t="s">
        <v>941</v>
      </c>
      <c r="BI921" s="136" t="s">
        <v>941</v>
      </c>
      <c r="BJ921" s="136" t="s">
        <v>941</v>
      </c>
      <c r="BK921" s="136" t="s">
        <v>941</v>
      </c>
      <c r="BL921" s="136" t="s">
        <v>941</v>
      </c>
      <c r="BM921" s="136" t="s">
        <v>941</v>
      </c>
      <c r="BN921" s="136" t="s">
        <v>941</v>
      </c>
      <c r="BO921" s="136" t="s">
        <v>941</v>
      </c>
      <c r="BP921" s="136" t="s">
        <v>941</v>
      </c>
      <c r="BQ921" s="136" t="s">
        <v>941</v>
      </c>
      <c r="BR921" s="136" t="s">
        <v>941</v>
      </c>
      <c r="BS921" s="136" t="s">
        <v>941</v>
      </c>
      <c r="BT921" s="136" t="s">
        <v>941</v>
      </c>
      <c r="BU921" s="136" t="s">
        <v>941</v>
      </c>
      <c r="BV921" s="136" t="s">
        <v>941</v>
      </c>
      <c r="BW921" s="136" t="s">
        <v>941</v>
      </c>
      <c r="BX921" s="136" t="s">
        <v>941</v>
      </c>
      <c r="BY921" s="136" t="s">
        <v>941</v>
      </c>
      <c r="BZ921" s="136" t="s">
        <v>941</v>
      </c>
      <c r="CA921" s="136" t="s">
        <v>941</v>
      </c>
      <c r="CB921" s="136" t="s">
        <v>948</v>
      </c>
      <c r="CC921" s="136" t="s">
        <v>948</v>
      </c>
      <c r="CD921" s="136" t="s">
        <v>941</v>
      </c>
      <c r="CE921" s="136" t="s">
        <v>948</v>
      </c>
      <c r="CF921" s="136" t="s">
        <v>941</v>
      </c>
      <c r="CG921" s="136" t="s">
        <v>948</v>
      </c>
      <c r="CH921" s="136" t="s">
        <v>948</v>
      </c>
      <c r="CI921" s="136" t="s">
        <v>941</v>
      </c>
      <c r="CJ921" s="136" t="s">
        <v>941</v>
      </c>
      <c r="CK921" s="136" t="s">
        <v>941</v>
      </c>
      <c r="CL921" s="136" t="s">
        <v>941</v>
      </c>
      <c r="CM921" s="136" t="s">
        <v>941</v>
      </c>
      <c r="CN921" s="136" t="s">
        <v>948</v>
      </c>
      <c r="CO921" s="136" t="s">
        <v>540</v>
      </c>
      <c r="CP921" s="136" t="s">
        <v>948</v>
      </c>
      <c r="CQ921" s="136" t="s">
        <v>941</v>
      </c>
      <c r="CR921" s="136" t="s">
        <v>941</v>
      </c>
      <c r="CS921" s="136" t="s">
        <v>941</v>
      </c>
      <c r="CT921" s="136" t="s">
        <v>941</v>
      </c>
      <c r="CU921" s="136" t="s">
        <v>941</v>
      </c>
      <c r="CV921" s="136" t="s">
        <v>941</v>
      </c>
      <c r="CW921" s="136" t="s">
        <v>941</v>
      </c>
      <c r="CX921" s="136" t="s">
        <v>941</v>
      </c>
      <c r="CY921" s="136" t="s">
        <v>941</v>
      </c>
      <c r="CZ921" s="136" t="s">
        <v>941</v>
      </c>
      <c r="DA921" s="136" t="s">
        <v>941</v>
      </c>
      <c r="DB921" s="136" t="s">
        <v>941</v>
      </c>
      <c r="DC921" s="136" t="s">
        <v>941</v>
      </c>
      <c r="DD921" s="136" t="s">
        <v>941</v>
      </c>
      <c r="DE921" s="136" t="s">
        <v>941</v>
      </c>
      <c r="DF921" s="136" t="s">
        <v>941</v>
      </c>
      <c r="DG921" s="136" t="s">
        <v>941</v>
      </c>
      <c r="DH921" s="136" t="s">
        <v>941</v>
      </c>
      <c r="DI921" s="136" t="s">
        <v>941</v>
      </c>
      <c r="DJ921" s="136" t="s">
        <v>1353</v>
      </c>
      <c r="DK921" s="137">
        <v>43154.396689814814</v>
      </c>
      <c r="DL921" s="136" t="s">
        <v>1353</v>
      </c>
      <c r="DM921" s="137">
        <v>43154.396689814814</v>
      </c>
      <c r="DN921" s="133">
        <v>42430.665393518517</v>
      </c>
      <c r="DO921" s="132" t="s">
        <v>1353</v>
      </c>
      <c r="DP921" s="133">
        <v>42430.665393518517</v>
      </c>
    </row>
    <row r="922" spans="1:120" ht="43.5" x14ac:dyDescent="0.35">
      <c r="A922" s="135">
        <v>926</v>
      </c>
      <c r="B922" s="136" t="s">
        <v>13815</v>
      </c>
      <c r="C922" s="135">
        <v>43</v>
      </c>
      <c r="D922" s="135" t="b">
        <v>1</v>
      </c>
      <c r="E922" s="136" t="s">
        <v>941</v>
      </c>
      <c r="F922" s="136" t="s">
        <v>4245</v>
      </c>
      <c r="G922" s="136" t="s">
        <v>1096</v>
      </c>
      <c r="H922" s="136" t="s">
        <v>941</v>
      </c>
      <c r="I922" s="136" t="s">
        <v>20516</v>
      </c>
      <c r="J922" s="136" t="s">
        <v>1543</v>
      </c>
      <c r="K922" s="136" t="s">
        <v>941</v>
      </c>
      <c r="L922" s="136" t="s">
        <v>1544</v>
      </c>
      <c r="M922" s="136" t="s">
        <v>1545</v>
      </c>
      <c r="N922" s="136" t="s">
        <v>1546</v>
      </c>
      <c r="O922" s="136" t="s">
        <v>20529</v>
      </c>
      <c r="P922" s="136" t="s">
        <v>13535</v>
      </c>
      <c r="Q922" s="136" t="s">
        <v>948</v>
      </c>
      <c r="R922" s="136" t="s">
        <v>948</v>
      </c>
      <c r="S922" s="136" t="s">
        <v>20530</v>
      </c>
      <c r="T922" s="136" t="s">
        <v>20531</v>
      </c>
      <c r="U922" s="136" t="s">
        <v>20532</v>
      </c>
      <c r="V922" s="136" t="s">
        <v>4246</v>
      </c>
      <c r="W922" s="136" t="s">
        <v>4247</v>
      </c>
      <c r="X922" s="136" t="s">
        <v>4248</v>
      </c>
      <c r="Y922" s="136" t="s">
        <v>20533</v>
      </c>
      <c r="Z922" s="136" t="s">
        <v>20534</v>
      </c>
      <c r="AA922" s="136" t="s">
        <v>948</v>
      </c>
      <c r="AB922" s="136" t="s">
        <v>20535</v>
      </c>
      <c r="AC922" s="136" t="s">
        <v>948</v>
      </c>
      <c r="AD922" s="136" t="s">
        <v>20535</v>
      </c>
      <c r="AE922" s="136" t="s">
        <v>20536</v>
      </c>
      <c r="AF922" s="136" t="s">
        <v>20537</v>
      </c>
      <c r="AG922" s="136" t="s">
        <v>2230</v>
      </c>
      <c r="AH922" s="136" t="s">
        <v>20538</v>
      </c>
      <c r="AI922" s="136" t="s">
        <v>948</v>
      </c>
      <c r="AJ922" s="136" t="s">
        <v>948</v>
      </c>
      <c r="AK922" s="136" t="s">
        <v>948</v>
      </c>
      <c r="AL922" s="136" t="s">
        <v>604</v>
      </c>
      <c r="AM922" s="136" t="s">
        <v>20538</v>
      </c>
      <c r="AN922" s="136" t="s">
        <v>941</v>
      </c>
      <c r="AO922" s="136" t="s">
        <v>941</v>
      </c>
      <c r="AP922" s="136" t="s">
        <v>941</v>
      </c>
      <c r="AQ922" s="136" t="s">
        <v>941</v>
      </c>
      <c r="AR922" s="136" t="s">
        <v>941</v>
      </c>
      <c r="AS922" s="136" t="s">
        <v>941</v>
      </c>
      <c r="AT922" s="136" t="s">
        <v>941</v>
      </c>
      <c r="AU922" s="136" t="s">
        <v>941</v>
      </c>
      <c r="AV922" s="136" t="s">
        <v>941</v>
      </c>
      <c r="AW922" s="136" t="s">
        <v>941</v>
      </c>
      <c r="AX922" s="136" t="s">
        <v>941</v>
      </c>
      <c r="AY922" s="136" t="s">
        <v>941</v>
      </c>
      <c r="AZ922" s="136" t="s">
        <v>941</v>
      </c>
      <c r="BA922" s="136" t="s">
        <v>941</v>
      </c>
      <c r="BB922" s="136" t="s">
        <v>941</v>
      </c>
      <c r="BC922" s="136" t="s">
        <v>941</v>
      </c>
      <c r="BD922" s="136" t="s">
        <v>941</v>
      </c>
      <c r="BE922" s="136" t="s">
        <v>941</v>
      </c>
      <c r="BF922" s="136" t="s">
        <v>941</v>
      </c>
      <c r="BG922" s="136" t="s">
        <v>941</v>
      </c>
      <c r="BH922" s="136" t="s">
        <v>941</v>
      </c>
      <c r="BI922" s="136" t="s">
        <v>941</v>
      </c>
      <c r="BJ922" s="136" t="s">
        <v>941</v>
      </c>
      <c r="BK922" s="136" t="s">
        <v>941</v>
      </c>
      <c r="BL922" s="136" t="s">
        <v>941</v>
      </c>
      <c r="BM922" s="136" t="s">
        <v>941</v>
      </c>
      <c r="BN922" s="136" t="s">
        <v>941</v>
      </c>
      <c r="BO922" s="136" t="s">
        <v>941</v>
      </c>
      <c r="BP922" s="136" t="s">
        <v>941</v>
      </c>
      <c r="BQ922" s="136" t="s">
        <v>941</v>
      </c>
      <c r="BR922" s="136" t="s">
        <v>941</v>
      </c>
      <c r="BS922" s="136" t="s">
        <v>941</v>
      </c>
      <c r="BT922" s="136" t="s">
        <v>941</v>
      </c>
      <c r="BU922" s="136" t="s">
        <v>941</v>
      </c>
      <c r="BV922" s="136" t="s">
        <v>941</v>
      </c>
      <c r="BW922" s="136" t="s">
        <v>941</v>
      </c>
      <c r="BX922" s="136" t="s">
        <v>941</v>
      </c>
      <c r="BY922" s="136" t="s">
        <v>941</v>
      </c>
      <c r="BZ922" s="136" t="s">
        <v>941</v>
      </c>
      <c r="CA922" s="136" t="s">
        <v>941</v>
      </c>
      <c r="CB922" s="136" t="s">
        <v>948</v>
      </c>
      <c r="CC922" s="136" t="s">
        <v>948</v>
      </c>
      <c r="CD922" s="136" t="s">
        <v>941</v>
      </c>
      <c r="CE922" s="136" t="s">
        <v>948</v>
      </c>
      <c r="CF922" s="136" t="s">
        <v>941</v>
      </c>
      <c r="CG922" s="136" t="s">
        <v>948</v>
      </c>
      <c r="CH922" s="136" t="s">
        <v>948</v>
      </c>
      <c r="CI922" s="136" t="s">
        <v>941</v>
      </c>
      <c r="CJ922" s="136" t="s">
        <v>941</v>
      </c>
      <c r="CK922" s="136" t="s">
        <v>941</v>
      </c>
      <c r="CL922" s="136" t="s">
        <v>941</v>
      </c>
      <c r="CM922" s="136" t="s">
        <v>941</v>
      </c>
      <c r="CN922" s="136" t="s">
        <v>948</v>
      </c>
      <c r="CO922" s="136" t="s">
        <v>540</v>
      </c>
      <c r="CP922" s="136" t="s">
        <v>948</v>
      </c>
      <c r="CQ922" s="136" t="s">
        <v>941</v>
      </c>
      <c r="CR922" s="136" t="s">
        <v>941</v>
      </c>
      <c r="CS922" s="136" t="s">
        <v>941</v>
      </c>
      <c r="CT922" s="136" t="s">
        <v>941</v>
      </c>
      <c r="CU922" s="136" t="s">
        <v>941</v>
      </c>
      <c r="CV922" s="136" t="s">
        <v>941</v>
      </c>
      <c r="CW922" s="136" t="s">
        <v>941</v>
      </c>
      <c r="CX922" s="136" t="s">
        <v>941</v>
      </c>
      <c r="CY922" s="136" t="s">
        <v>941</v>
      </c>
      <c r="CZ922" s="136" t="s">
        <v>941</v>
      </c>
      <c r="DA922" s="136" t="s">
        <v>941</v>
      </c>
      <c r="DB922" s="136" t="s">
        <v>941</v>
      </c>
      <c r="DC922" s="136" t="s">
        <v>941</v>
      </c>
      <c r="DD922" s="136" t="s">
        <v>941</v>
      </c>
      <c r="DE922" s="136" t="s">
        <v>941</v>
      </c>
      <c r="DF922" s="136" t="s">
        <v>941</v>
      </c>
      <c r="DG922" s="136" t="s">
        <v>941</v>
      </c>
      <c r="DH922" s="136" t="s">
        <v>941</v>
      </c>
      <c r="DI922" s="136" t="s">
        <v>941</v>
      </c>
      <c r="DJ922" s="136" t="s">
        <v>1353</v>
      </c>
      <c r="DK922" s="137">
        <v>43154.420381944445</v>
      </c>
      <c r="DL922" s="136" t="s">
        <v>1353</v>
      </c>
      <c r="DM922" s="137">
        <v>43154.420381944445</v>
      </c>
      <c r="DN922" s="133">
        <v>42431.365300925929</v>
      </c>
      <c r="DO922" s="132" t="s">
        <v>1353</v>
      </c>
      <c r="DP922" s="133">
        <v>42431.365300925929</v>
      </c>
    </row>
    <row r="923" spans="1:120" ht="43.5" x14ac:dyDescent="0.35">
      <c r="A923" s="135">
        <v>927</v>
      </c>
      <c r="B923" s="136" t="s">
        <v>13815</v>
      </c>
      <c r="C923" s="135">
        <v>42</v>
      </c>
      <c r="D923" s="135" t="b">
        <v>1</v>
      </c>
      <c r="E923" s="136" t="s">
        <v>941</v>
      </c>
      <c r="F923" s="136" t="s">
        <v>4240</v>
      </c>
      <c r="G923" s="136" t="s">
        <v>1096</v>
      </c>
      <c r="H923" s="136" t="s">
        <v>941</v>
      </c>
      <c r="I923" s="136" t="s">
        <v>20516</v>
      </c>
      <c r="J923" s="136" t="s">
        <v>1543</v>
      </c>
      <c r="K923" s="136" t="s">
        <v>941</v>
      </c>
      <c r="L923" s="136" t="s">
        <v>1544</v>
      </c>
      <c r="M923" s="136" t="s">
        <v>1545</v>
      </c>
      <c r="N923" s="136" t="s">
        <v>1546</v>
      </c>
      <c r="O923" s="136" t="s">
        <v>20539</v>
      </c>
      <c r="P923" s="136" t="s">
        <v>2269</v>
      </c>
      <c r="Q923" s="136" t="s">
        <v>948</v>
      </c>
      <c r="R923" s="136" t="s">
        <v>948</v>
      </c>
      <c r="S923" s="136" t="s">
        <v>20540</v>
      </c>
      <c r="T923" s="136" t="s">
        <v>20541</v>
      </c>
      <c r="U923" s="136" t="s">
        <v>20542</v>
      </c>
      <c r="V923" s="136" t="s">
        <v>20543</v>
      </c>
      <c r="W923" s="136" t="s">
        <v>20544</v>
      </c>
      <c r="X923" s="136" t="s">
        <v>20545</v>
      </c>
      <c r="Y923" s="136" t="s">
        <v>20546</v>
      </c>
      <c r="Z923" s="136" t="s">
        <v>15299</v>
      </c>
      <c r="AA923" s="136" t="s">
        <v>948</v>
      </c>
      <c r="AB923" s="136" t="s">
        <v>20547</v>
      </c>
      <c r="AC923" s="136" t="s">
        <v>948</v>
      </c>
      <c r="AD923" s="136" t="s">
        <v>20547</v>
      </c>
      <c r="AE923" s="136" t="s">
        <v>20548</v>
      </c>
      <c r="AF923" s="136" t="s">
        <v>20549</v>
      </c>
      <c r="AG923" s="136" t="s">
        <v>1036</v>
      </c>
      <c r="AH923" s="136" t="s">
        <v>20550</v>
      </c>
      <c r="AI923" s="136" t="s">
        <v>948</v>
      </c>
      <c r="AJ923" s="136" t="s">
        <v>948</v>
      </c>
      <c r="AK923" s="136" t="s">
        <v>948</v>
      </c>
      <c r="AL923" s="136" t="s">
        <v>604</v>
      </c>
      <c r="AM923" s="136" t="s">
        <v>20550</v>
      </c>
      <c r="AN923" s="136" t="s">
        <v>941</v>
      </c>
      <c r="AO923" s="136" t="s">
        <v>941</v>
      </c>
      <c r="AP923" s="136" t="s">
        <v>941</v>
      </c>
      <c r="AQ923" s="136" t="s">
        <v>941</v>
      </c>
      <c r="AR923" s="136" t="s">
        <v>941</v>
      </c>
      <c r="AS923" s="136" t="s">
        <v>941</v>
      </c>
      <c r="AT923" s="136" t="s">
        <v>941</v>
      </c>
      <c r="AU923" s="136" t="s">
        <v>941</v>
      </c>
      <c r="AV923" s="136" t="s">
        <v>941</v>
      </c>
      <c r="AW923" s="136" t="s">
        <v>941</v>
      </c>
      <c r="AX923" s="136" t="s">
        <v>941</v>
      </c>
      <c r="AY923" s="136" t="s">
        <v>941</v>
      </c>
      <c r="AZ923" s="136" t="s">
        <v>941</v>
      </c>
      <c r="BA923" s="136" t="s">
        <v>941</v>
      </c>
      <c r="BB923" s="136" t="s">
        <v>941</v>
      </c>
      <c r="BC923" s="136" t="s">
        <v>941</v>
      </c>
      <c r="BD923" s="136" t="s">
        <v>941</v>
      </c>
      <c r="BE923" s="136" t="s">
        <v>941</v>
      </c>
      <c r="BF923" s="136" t="s">
        <v>941</v>
      </c>
      <c r="BG923" s="136" t="s">
        <v>941</v>
      </c>
      <c r="BH923" s="136" t="s">
        <v>941</v>
      </c>
      <c r="BI923" s="136" t="s">
        <v>941</v>
      </c>
      <c r="BJ923" s="136" t="s">
        <v>941</v>
      </c>
      <c r="BK923" s="136" t="s">
        <v>941</v>
      </c>
      <c r="BL923" s="136" t="s">
        <v>941</v>
      </c>
      <c r="BM923" s="136" t="s">
        <v>941</v>
      </c>
      <c r="BN923" s="136" t="s">
        <v>941</v>
      </c>
      <c r="BO923" s="136" t="s">
        <v>941</v>
      </c>
      <c r="BP923" s="136" t="s">
        <v>941</v>
      </c>
      <c r="BQ923" s="136" t="s">
        <v>941</v>
      </c>
      <c r="BR923" s="136" t="s">
        <v>941</v>
      </c>
      <c r="BS923" s="136" t="s">
        <v>941</v>
      </c>
      <c r="BT923" s="136" t="s">
        <v>941</v>
      </c>
      <c r="BU923" s="136" t="s">
        <v>941</v>
      </c>
      <c r="BV923" s="136" t="s">
        <v>941</v>
      </c>
      <c r="BW923" s="136" t="s">
        <v>941</v>
      </c>
      <c r="BX923" s="136" t="s">
        <v>941</v>
      </c>
      <c r="BY923" s="136" t="s">
        <v>941</v>
      </c>
      <c r="BZ923" s="136" t="s">
        <v>941</v>
      </c>
      <c r="CA923" s="136" t="s">
        <v>941</v>
      </c>
      <c r="CB923" s="136" t="s">
        <v>948</v>
      </c>
      <c r="CC923" s="136" t="s">
        <v>948</v>
      </c>
      <c r="CD923" s="136" t="s">
        <v>941</v>
      </c>
      <c r="CE923" s="136" t="s">
        <v>948</v>
      </c>
      <c r="CF923" s="136" t="s">
        <v>941</v>
      </c>
      <c r="CG923" s="136" t="s">
        <v>948</v>
      </c>
      <c r="CH923" s="136" t="s">
        <v>948</v>
      </c>
      <c r="CI923" s="136" t="s">
        <v>941</v>
      </c>
      <c r="CJ923" s="136" t="s">
        <v>941</v>
      </c>
      <c r="CK923" s="136" t="s">
        <v>941</v>
      </c>
      <c r="CL923" s="136" t="s">
        <v>941</v>
      </c>
      <c r="CM923" s="136" t="s">
        <v>941</v>
      </c>
      <c r="CN923" s="136" t="s">
        <v>948</v>
      </c>
      <c r="CO923" s="136" t="s">
        <v>540</v>
      </c>
      <c r="CP923" s="136" t="s">
        <v>948</v>
      </c>
      <c r="CQ923" s="136" t="s">
        <v>941</v>
      </c>
      <c r="CR923" s="136" t="s">
        <v>941</v>
      </c>
      <c r="CS923" s="136" t="s">
        <v>941</v>
      </c>
      <c r="CT923" s="136" t="s">
        <v>941</v>
      </c>
      <c r="CU923" s="136" t="s">
        <v>941</v>
      </c>
      <c r="CV923" s="136" t="s">
        <v>941</v>
      </c>
      <c r="CW923" s="136" t="s">
        <v>941</v>
      </c>
      <c r="CX923" s="136" t="s">
        <v>941</v>
      </c>
      <c r="CY923" s="136" t="s">
        <v>941</v>
      </c>
      <c r="CZ923" s="136" t="s">
        <v>941</v>
      </c>
      <c r="DA923" s="136" t="s">
        <v>941</v>
      </c>
      <c r="DB923" s="136" t="s">
        <v>941</v>
      </c>
      <c r="DC923" s="136" t="s">
        <v>941</v>
      </c>
      <c r="DD923" s="136" t="s">
        <v>941</v>
      </c>
      <c r="DE923" s="136" t="s">
        <v>941</v>
      </c>
      <c r="DF923" s="136" t="s">
        <v>941</v>
      </c>
      <c r="DG923" s="136" t="s">
        <v>941</v>
      </c>
      <c r="DH923" s="136" t="s">
        <v>941</v>
      </c>
      <c r="DI923" s="136" t="s">
        <v>941</v>
      </c>
      <c r="DJ923" s="136" t="s">
        <v>1353</v>
      </c>
      <c r="DK923" s="137">
        <v>43154.433333333334</v>
      </c>
      <c r="DL923" s="136" t="s">
        <v>1353</v>
      </c>
      <c r="DM923" s="137">
        <v>43154.433333333334</v>
      </c>
      <c r="DN923" s="133">
        <v>42431.374606481484</v>
      </c>
      <c r="DO923" s="132" t="s">
        <v>1353</v>
      </c>
      <c r="DP923" s="133">
        <v>42431.374606481484</v>
      </c>
    </row>
    <row r="924" spans="1:120" ht="58" x14ac:dyDescent="0.35">
      <c r="A924" s="135">
        <v>928</v>
      </c>
      <c r="B924" s="136" t="s">
        <v>13815</v>
      </c>
      <c r="C924" s="135">
        <v>127</v>
      </c>
      <c r="D924" s="135" t="b">
        <v>1</v>
      </c>
      <c r="E924" s="136" t="s">
        <v>941</v>
      </c>
      <c r="F924" s="136" t="s">
        <v>3262</v>
      </c>
      <c r="G924" s="136" t="s">
        <v>2138</v>
      </c>
      <c r="H924" s="136" t="s">
        <v>1159</v>
      </c>
      <c r="I924" s="136" t="s">
        <v>20551</v>
      </c>
      <c r="J924" s="136" t="s">
        <v>3262</v>
      </c>
      <c r="K924" s="136" t="s">
        <v>941</v>
      </c>
      <c r="L924" s="136" t="s">
        <v>1159</v>
      </c>
      <c r="M924" s="136" t="s">
        <v>1160</v>
      </c>
      <c r="N924" s="136" t="s">
        <v>1161</v>
      </c>
      <c r="O924" s="136" t="s">
        <v>20552</v>
      </c>
      <c r="P924" s="136" t="s">
        <v>20553</v>
      </c>
      <c r="Q924" s="136" t="s">
        <v>20554</v>
      </c>
      <c r="R924" s="136" t="s">
        <v>948</v>
      </c>
      <c r="S924" s="136" t="s">
        <v>20555</v>
      </c>
      <c r="T924" s="136" t="s">
        <v>20556</v>
      </c>
      <c r="U924" s="136" t="s">
        <v>20557</v>
      </c>
      <c r="V924" s="136" t="s">
        <v>948</v>
      </c>
      <c r="W924" s="136" t="s">
        <v>948</v>
      </c>
      <c r="X924" s="136" t="s">
        <v>948</v>
      </c>
      <c r="Y924" s="136" t="s">
        <v>20558</v>
      </c>
      <c r="Z924" s="136" t="s">
        <v>20559</v>
      </c>
      <c r="AA924" s="136" t="s">
        <v>20560</v>
      </c>
      <c r="AB924" s="136" t="s">
        <v>20561</v>
      </c>
      <c r="AC924" s="136" t="s">
        <v>2592</v>
      </c>
      <c r="AD924" s="136" t="s">
        <v>20562</v>
      </c>
      <c r="AE924" s="136" t="s">
        <v>20563</v>
      </c>
      <c r="AF924" s="136" t="s">
        <v>20564</v>
      </c>
      <c r="AG924" s="136" t="s">
        <v>1255</v>
      </c>
      <c r="AH924" s="136" t="s">
        <v>1630</v>
      </c>
      <c r="AI924" s="136" t="s">
        <v>948</v>
      </c>
      <c r="AJ924" s="136" t="s">
        <v>948</v>
      </c>
      <c r="AK924" s="136" t="s">
        <v>948</v>
      </c>
      <c r="AL924" s="136" t="s">
        <v>941</v>
      </c>
      <c r="AM924" s="136" t="s">
        <v>1630</v>
      </c>
      <c r="AN924" s="136" t="s">
        <v>941</v>
      </c>
      <c r="AO924" s="136" t="s">
        <v>941</v>
      </c>
      <c r="AP924" s="136" t="s">
        <v>941</v>
      </c>
      <c r="AQ924" s="136" t="s">
        <v>941</v>
      </c>
      <c r="AR924" s="136" t="s">
        <v>941</v>
      </c>
      <c r="AS924" s="136" t="s">
        <v>941</v>
      </c>
      <c r="AT924" s="136" t="s">
        <v>941</v>
      </c>
      <c r="AU924" s="136" t="s">
        <v>941</v>
      </c>
      <c r="AV924" s="136" t="s">
        <v>941</v>
      </c>
      <c r="AW924" s="136" t="s">
        <v>941</v>
      </c>
      <c r="AX924" s="136" t="s">
        <v>941</v>
      </c>
      <c r="AY924" s="136" t="s">
        <v>941</v>
      </c>
      <c r="AZ924" s="136" t="s">
        <v>941</v>
      </c>
      <c r="BA924" s="136" t="s">
        <v>941</v>
      </c>
      <c r="BB924" s="136" t="s">
        <v>941</v>
      </c>
      <c r="BC924" s="136" t="s">
        <v>941</v>
      </c>
      <c r="BD924" s="136" t="s">
        <v>941</v>
      </c>
      <c r="BE924" s="136" t="s">
        <v>941</v>
      </c>
      <c r="BF924" s="136" t="s">
        <v>941</v>
      </c>
      <c r="BG924" s="136" t="s">
        <v>941</v>
      </c>
      <c r="BH924" s="136" t="s">
        <v>941</v>
      </c>
      <c r="BI924" s="136" t="s">
        <v>941</v>
      </c>
      <c r="BJ924" s="136" t="s">
        <v>941</v>
      </c>
      <c r="BK924" s="136" t="s">
        <v>1493</v>
      </c>
      <c r="BL924" s="136" t="s">
        <v>941</v>
      </c>
      <c r="BM924" s="136" t="s">
        <v>941</v>
      </c>
      <c r="BN924" s="136" t="s">
        <v>941</v>
      </c>
      <c r="BO924" s="136" t="s">
        <v>941</v>
      </c>
      <c r="BP924" s="136" t="s">
        <v>941</v>
      </c>
      <c r="BQ924" s="136" t="s">
        <v>941</v>
      </c>
      <c r="BR924" s="136" t="s">
        <v>941</v>
      </c>
      <c r="BS924" s="136" t="s">
        <v>941</v>
      </c>
      <c r="BT924" s="136" t="s">
        <v>941</v>
      </c>
      <c r="BU924" s="136" t="s">
        <v>941</v>
      </c>
      <c r="BV924" s="136" t="s">
        <v>941</v>
      </c>
      <c r="BW924" s="136" t="s">
        <v>941</v>
      </c>
      <c r="BX924" s="136" t="s">
        <v>941</v>
      </c>
      <c r="BY924" s="136" t="s">
        <v>941</v>
      </c>
      <c r="BZ924" s="136" t="s">
        <v>941</v>
      </c>
      <c r="CA924" s="136" t="s">
        <v>941</v>
      </c>
      <c r="CB924" s="136" t="s">
        <v>1493</v>
      </c>
      <c r="CC924" s="136" t="s">
        <v>948</v>
      </c>
      <c r="CD924" s="136" t="s">
        <v>941</v>
      </c>
      <c r="CE924" s="136" t="s">
        <v>948</v>
      </c>
      <c r="CF924" s="136" t="s">
        <v>941</v>
      </c>
      <c r="CG924" s="136" t="s">
        <v>948</v>
      </c>
      <c r="CH924" s="136" t="s">
        <v>948</v>
      </c>
      <c r="CI924" s="136" t="s">
        <v>941</v>
      </c>
      <c r="CJ924" s="136" t="s">
        <v>941</v>
      </c>
      <c r="CK924" s="136" t="s">
        <v>941</v>
      </c>
      <c r="CL924" s="136" t="s">
        <v>941</v>
      </c>
      <c r="CM924" s="136" t="s">
        <v>941</v>
      </c>
      <c r="CN924" s="136" t="s">
        <v>948</v>
      </c>
      <c r="CO924" s="136" t="s">
        <v>540</v>
      </c>
      <c r="CP924" s="136" t="s">
        <v>948</v>
      </c>
      <c r="CQ924" s="136" t="s">
        <v>941</v>
      </c>
      <c r="CR924" s="136" t="s">
        <v>20565</v>
      </c>
      <c r="CS924" s="136" t="s">
        <v>941</v>
      </c>
      <c r="CT924" s="136" t="s">
        <v>941</v>
      </c>
      <c r="CU924" s="136" t="s">
        <v>941</v>
      </c>
      <c r="CV924" s="136" t="s">
        <v>941</v>
      </c>
      <c r="CW924" s="136" t="s">
        <v>941</v>
      </c>
      <c r="CX924" s="136" t="s">
        <v>941</v>
      </c>
      <c r="CY924" s="136" t="s">
        <v>941</v>
      </c>
      <c r="CZ924" s="136" t="s">
        <v>941</v>
      </c>
      <c r="DA924" s="136" t="s">
        <v>941</v>
      </c>
      <c r="DB924" s="136" t="s">
        <v>941</v>
      </c>
      <c r="DC924" s="136" t="s">
        <v>941</v>
      </c>
      <c r="DD924" s="136" t="s">
        <v>20566</v>
      </c>
      <c r="DE924" s="136" t="s">
        <v>941</v>
      </c>
      <c r="DF924" s="136" t="s">
        <v>941</v>
      </c>
      <c r="DG924" s="136" t="s">
        <v>941</v>
      </c>
      <c r="DH924" s="136" t="s">
        <v>941</v>
      </c>
      <c r="DI924" s="136" t="s">
        <v>941</v>
      </c>
      <c r="DJ924" s="136" t="s">
        <v>1353</v>
      </c>
      <c r="DK924" s="137">
        <v>43154.452233796299</v>
      </c>
      <c r="DL924" s="136" t="s">
        <v>1353</v>
      </c>
      <c r="DM924" s="137">
        <v>43154.463437500002</v>
      </c>
      <c r="DN924" s="133">
        <v>42431.392500000002</v>
      </c>
      <c r="DO924" s="132" t="s">
        <v>1353</v>
      </c>
      <c r="DP924" s="133">
        <v>42431.392500000002</v>
      </c>
    </row>
    <row r="925" spans="1:120" ht="87" x14ac:dyDescent="0.35">
      <c r="A925" s="135">
        <v>929</v>
      </c>
      <c r="B925" s="136" t="s">
        <v>13815</v>
      </c>
      <c r="C925" s="135">
        <v>197</v>
      </c>
      <c r="D925" s="135" t="b">
        <v>1</v>
      </c>
      <c r="E925" s="136" t="s">
        <v>941</v>
      </c>
      <c r="F925" s="136" t="s">
        <v>1215</v>
      </c>
      <c r="G925" s="136" t="s">
        <v>1148</v>
      </c>
      <c r="H925" s="136" t="s">
        <v>1216</v>
      </c>
      <c r="I925" s="136" t="s">
        <v>18295</v>
      </c>
      <c r="J925" s="136" t="s">
        <v>1217</v>
      </c>
      <c r="K925" s="136" t="s">
        <v>941</v>
      </c>
      <c r="L925" s="136" t="s">
        <v>1216</v>
      </c>
      <c r="M925" s="136" t="s">
        <v>1218</v>
      </c>
      <c r="N925" s="136" t="s">
        <v>1219</v>
      </c>
      <c r="O925" s="136" t="s">
        <v>20567</v>
      </c>
      <c r="P925" s="136" t="s">
        <v>20568</v>
      </c>
      <c r="Q925" s="136" t="s">
        <v>948</v>
      </c>
      <c r="R925" s="136" t="s">
        <v>20569</v>
      </c>
      <c r="S925" s="136" t="s">
        <v>20570</v>
      </c>
      <c r="T925" s="136" t="s">
        <v>20571</v>
      </c>
      <c r="U925" s="136" t="s">
        <v>20572</v>
      </c>
      <c r="V925" s="136" t="s">
        <v>10327</v>
      </c>
      <c r="W925" s="136" t="s">
        <v>1220</v>
      </c>
      <c r="X925" s="136" t="s">
        <v>10328</v>
      </c>
      <c r="Y925" s="136" t="s">
        <v>948</v>
      </c>
      <c r="Z925" s="136" t="s">
        <v>948</v>
      </c>
      <c r="AA925" s="136" t="s">
        <v>20573</v>
      </c>
      <c r="AB925" s="136" t="s">
        <v>20573</v>
      </c>
      <c r="AC925" s="136" t="s">
        <v>948</v>
      </c>
      <c r="AD925" s="136" t="s">
        <v>20573</v>
      </c>
      <c r="AE925" s="136" t="s">
        <v>20574</v>
      </c>
      <c r="AF925" s="136" t="s">
        <v>20575</v>
      </c>
      <c r="AG925" s="136" t="s">
        <v>1101</v>
      </c>
      <c r="AH925" s="136" t="s">
        <v>20576</v>
      </c>
      <c r="AI925" s="136" t="s">
        <v>20577</v>
      </c>
      <c r="AJ925" s="136" t="s">
        <v>20578</v>
      </c>
      <c r="AK925" s="136" t="s">
        <v>20579</v>
      </c>
      <c r="AL925" s="136" t="s">
        <v>941</v>
      </c>
      <c r="AM925" s="136" t="s">
        <v>20580</v>
      </c>
      <c r="AN925" s="136" t="s">
        <v>941</v>
      </c>
      <c r="AO925" s="136" t="s">
        <v>941</v>
      </c>
      <c r="AP925" s="136" t="s">
        <v>941</v>
      </c>
      <c r="AQ925" s="136" t="s">
        <v>941</v>
      </c>
      <c r="AR925" s="136" t="s">
        <v>941</v>
      </c>
      <c r="AS925" s="136" t="s">
        <v>941</v>
      </c>
      <c r="AT925" s="136" t="s">
        <v>941</v>
      </c>
      <c r="AU925" s="136" t="s">
        <v>941</v>
      </c>
      <c r="AV925" s="136" t="s">
        <v>941</v>
      </c>
      <c r="AW925" s="136" t="s">
        <v>941</v>
      </c>
      <c r="AX925" s="136" t="s">
        <v>941</v>
      </c>
      <c r="AY925" s="136" t="s">
        <v>941</v>
      </c>
      <c r="AZ925" s="136" t="s">
        <v>941</v>
      </c>
      <c r="BA925" s="136" t="s">
        <v>941</v>
      </c>
      <c r="BB925" s="136" t="s">
        <v>941</v>
      </c>
      <c r="BC925" s="136" t="s">
        <v>941</v>
      </c>
      <c r="BD925" s="136" t="s">
        <v>941</v>
      </c>
      <c r="BE925" s="136" t="s">
        <v>941</v>
      </c>
      <c r="BF925" s="136" t="s">
        <v>941</v>
      </c>
      <c r="BG925" s="136" t="s">
        <v>941</v>
      </c>
      <c r="BH925" s="136" t="s">
        <v>941</v>
      </c>
      <c r="BI925" s="136" t="s">
        <v>941</v>
      </c>
      <c r="BJ925" s="136" t="s">
        <v>941</v>
      </c>
      <c r="BK925" s="136" t="s">
        <v>1073</v>
      </c>
      <c r="BL925" s="136" t="s">
        <v>20581</v>
      </c>
      <c r="BM925" s="136" t="s">
        <v>941</v>
      </c>
      <c r="BN925" s="136" t="s">
        <v>941</v>
      </c>
      <c r="BO925" s="136" t="s">
        <v>941</v>
      </c>
      <c r="BP925" s="136" t="s">
        <v>941</v>
      </c>
      <c r="BQ925" s="136" t="s">
        <v>941</v>
      </c>
      <c r="BR925" s="136" t="s">
        <v>941</v>
      </c>
      <c r="BS925" s="136" t="s">
        <v>941</v>
      </c>
      <c r="BT925" s="136" t="s">
        <v>941</v>
      </c>
      <c r="BU925" s="136" t="s">
        <v>941</v>
      </c>
      <c r="BV925" s="136" t="s">
        <v>941</v>
      </c>
      <c r="BW925" s="136" t="s">
        <v>941</v>
      </c>
      <c r="BX925" s="136" t="s">
        <v>941</v>
      </c>
      <c r="BY925" s="136" t="s">
        <v>941</v>
      </c>
      <c r="BZ925" s="136" t="s">
        <v>941</v>
      </c>
      <c r="CA925" s="136" t="s">
        <v>941</v>
      </c>
      <c r="CB925" s="136" t="s">
        <v>20582</v>
      </c>
      <c r="CC925" s="136" t="s">
        <v>956</v>
      </c>
      <c r="CD925" s="136" t="s">
        <v>20583</v>
      </c>
      <c r="CE925" s="136" t="s">
        <v>948</v>
      </c>
      <c r="CF925" s="136" t="s">
        <v>941</v>
      </c>
      <c r="CG925" s="136" t="s">
        <v>20583</v>
      </c>
      <c r="CH925" s="136" t="s">
        <v>1791</v>
      </c>
      <c r="CI925" s="136" t="s">
        <v>20584</v>
      </c>
      <c r="CJ925" s="136" t="s">
        <v>20585</v>
      </c>
      <c r="CK925" s="136" t="s">
        <v>941</v>
      </c>
      <c r="CL925" s="136" t="s">
        <v>941</v>
      </c>
      <c r="CM925" s="136" t="s">
        <v>20586</v>
      </c>
      <c r="CN925" s="136" t="s">
        <v>20584</v>
      </c>
      <c r="CO925" s="136" t="s">
        <v>3296</v>
      </c>
      <c r="CP925" s="136" t="s">
        <v>948</v>
      </c>
      <c r="CQ925" s="136" t="s">
        <v>941</v>
      </c>
      <c r="CR925" s="136" t="s">
        <v>941</v>
      </c>
      <c r="CS925" s="136" t="s">
        <v>941</v>
      </c>
      <c r="CT925" s="136" t="s">
        <v>941</v>
      </c>
      <c r="CU925" s="136" t="s">
        <v>941</v>
      </c>
      <c r="CV925" s="136" t="s">
        <v>941</v>
      </c>
      <c r="CW925" s="136" t="s">
        <v>941</v>
      </c>
      <c r="CX925" s="136" t="s">
        <v>941</v>
      </c>
      <c r="CY925" s="136" t="s">
        <v>941</v>
      </c>
      <c r="CZ925" s="136" t="s">
        <v>941</v>
      </c>
      <c r="DA925" s="136" t="s">
        <v>941</v>
      </c>
      <c r="DB925" s="136" t="s">
        <v>941</v>
      </c>
      <c r="DC925" s="136" t="s">
        <v>941</v>
      </c>
      <c r="DD925" s="136" t="s">
        <v>941</v>
      </c>
      <c r="DE925" s="136" t="s">
        <v>941</v>
      </c>
      <c r="DF925" s="136" t="s">
        <v>941</v>
      </c>
      <c r="DG925" s="136" t="s">
        <v>941</v>
      </c>
      <c r="DH925" s="136" t="s">
        <v>941</v>
      </c>
      <c r="DI925" s="136" t="s">
        <v>941</v>
      </c>
      <c r="DJ925" s="136" t="s">
        <v>1692</v>
      </c>
      <c r="DK925" s="137">
        <v>43154.462476851855</v>
      </c>
      <c r="DL925" s="136" t="s">
        <v>1692</v>
      </c>
      <c r="DM925" s="137">
        <v>43154.462731481479</v>
      </c>
      <c r="DN925" s="133">
        <v>42431.39775462963</v>
      </c>
      <c r="DO925" s="132" t="s">
        <v>1353</v>
      </c>
      <c r="DP925" s="133">
        <v>42431.39775462963</v>
      </c>
    </row>
    <row r="926" spans="1:120" ht="87" x14ac:dyDescent="0.35">
      <c r="A926" s="135">
        <v>930</v>
      </c>
      <c r="B926" s="136" t="s">
        <v>13815</v>
      </c>
      <c r="C926" s="135">
        <v>19</v>
      </c>
      <c r="D926" s="135" t="b">
        <v>1</v>
      </c>
      <c r="E926" s="136" t="s">
        <v>941</v>
      </c>
      <c r="F926" s="136" t="s">
        <v>958</v>
      </c>
      <c r="G926" s="136" t="s">
        <v>943</v>
      </c>
      <c r="H926" s="136" t="s">
        <v>959</v>
      </c>
      <c r="I926" s="136" t="s">
        <v>20587</v>
      </c>
      <c r="J926" s="136" t="s">
        <v>958</v>
      </c>
      <c r="K926" s="136" t="s">
        <v>941</v>
      </c>
      <c r="L926" s="136" t="s">
        <v>959</v>
      </c>
      <c r="M926" s="136" t="s">
        <v>960</v>
      </c>
      <c r="N926" s="136" t="s">
        <v>961</v>
      </c>
      <c r="O926" s="136" t="s">
        <v>20588</v>
      </c>
      <c r="P926" s="136" t="s">
        <v>20589</v>
      </c>
      <c r="Q926" s="136" t="s">
        <v>948</v>
      </c>
      <c r="R926" s="136" t="s">
        <v>948</v>
      </c>
      <c r="S926" s="136" t="s">
        <v>20590</v>
      </c>
      <c r="T926" s="136" t="s">
        <v>20591</v>
      </c>
      <c r="U926" s="136" t="s">
        <v>20592</v>
      </c>
      <c r="V926" s="136" t="s">
        <v>20593</v>
      </c>
      <c r="W926" s="136" t="s">
        <v>20594</v>
      </c>
      <c r="X926" s="136" t="s">
        <v>20595</v>
      </c>
      <c r="Y926" s="136" t="s">
        <v>948</v>
      </c>
      <c r="Z926" s="136" t="s">
        <v>948</v>
      </c>
      <c r="AA926" s="136" t="s">
        <v>20596</v>
      </c>
      <c r="AB926" s="136" t="s">
        <v>20596</v>
      </c>
      <c r="AC926" s="136" t="s">
        <v>948</v>
      </c>
      <c r="AD926" s="136" t="s">
        <v>20596</v>
      </c>
      <c r="AE926" s="136" t="s">
        <v>12008</v>
      </c>
      <c r="AF926" s="136" t="s">
        <v>20597</v>
      </c>
      <c r="AG926" s="136" t="s">
        <v>12010</v>
      </c>
      <c r="AH926" s="136" t="s">
        <v>20598</v>
      </c>
      <c r="AI926" s="136" t="s">
        <v>948</v>
      </c>
      <c r="AJ926" s="136" t="s">
        <v>15763</v>
      </c>
      <c r="AK926" s="136" t="s">
        <v>948</v>
      </c>
      <c r="AL926" s="136" t="s">
        <v>941</v>
      </c>
      <c r="AM926" s="136" t="s">
        <v>20599</v>
      </c>
      <c r="AN926" s="136" t="s">
        <v>941</v>
      </c>
      <c r="AO926" s="136" t="s">
        <v>941</v>
      </c>
      <c r="AP926" s="136" t="s">
        <v>941</v>
      </c>
      <c r="AQ926" s="136" t="s">
        <v>941</v>
      </c>
      <c r="AR926" s="136" t="s">
        <v>941</v>
      </c>
      <c r="AS926" s="136" t="s">
        <v>941</v>
      </c>
      <c r="AT926" s="136" t="s">
        <v>941</v>
      </c>
      <c r="AU926" s="136" t="s">
        <v>941</v>
      </c>
      <c r="AV926" s="136" t="s">
        <v>941</v>
      </c>
      <c r="AW926" s="136" t="s">
        <v>941</v>
      </c>
      <c r="AX926" s="136" t="s">
        <v>941</v>
      </c>
      <c r="AY926" s="136" t="s">
        <v>941</v>
      </c>
      <c r="AZ926" s="136" t="s">
        <v>941</v>
      </c>
      <c r="BA926" s="136" t="s">
        <v>941</v>
      </c>
      <c r="BB926" s="136" t="s">
        <v>941</v>
      </c>
      <c r="BC926" s="136" t="s">
        <v>941</v>
      </c>
      <c r="BD926" s="136" t="s">
        <v>941</v>
      </c>
      <c r="BE926" s="136" t="s">
        <v>941</v>
      </c>
      <c r="BF926" s="136" t="s">
        <v>941</v>
      </c>
      <c r="BG926" s="136" t="s">
        <v>941</v>
      </c>
      <c r="BH926" s="136" t="s">
        <v>941</v>
      </c>
      <c r="BI926" s="136" t="s">
        <v>941</v>
      </c>
      <c r="BJ926" s="136" t="s">
        <v>941</v>
      </c>
      <c r="BK926" s="136" t="s">
        <v>1000</v>
      </c>
      <c r="BL926" s="136" t="s">
        <v>1904</v>
      </c>
      <c r="BM926" s="136" t="s">
        <v>1127</v>
      </c>
      <c r="BN926" s="136" t="s">
        <v>941</v>
      </c>
      <c r="BO926" s="136" t="s">
        <v>941</v>
      </c>
      <c r="BP926" s="136" t="s">
        <v>941</v>
      </c>
      <c r="BQ926" s="136" t="s">
        <v>1018</v>
      </c>
      <c r="BR926" s="136" t="s">
        <v>5977</v>
      </c>
      <c r="BS926" s="136" t="s">
        <v>20600</v>
      </c>
      <c r="BT926" s="136" t="s">
        <v>941</v>
      </c>
      <c r="BU926" s="136" t="s">
        <v>941</v>
      </c>
      <c r="BV926" s="136" t="s">
        <v>941</v>
      </c>
      <c r="BW926" s="136" t="s">
        <v>941</v>
      </c>
      <c r="BX926" s="136" t="s">
        <v>941</v>
      </c>
      <c r="BY926" s="136" t="s">
        <v>941</v>
      </c>
      <c r="BZ926" s="136" t="s">
        <v>941</v>
      </c>
      <c r="CA926" s="136" t="s">
        <v>941</v>
      </c>
      <c r="CB926" s="136" t="s">
        <v>20601</v>
      </c>
      <c r="CC926" s="136" t="s">
        <v>948</v>
      </c>
      <c r="CD926" s="136" t="s">
        <v>941</v>
      </c>
      <c r="CE926" s="136" t="s">
        <v>948</v>
      </c>
      <c r="CF926" s="136" t="s">
        <v>941</v>
      </c>
      <c r="CG926" s="136" t="s">
        <v>948</v>
      </c>
      <c r="CH926" s="136" t="s">
        <v>1227</v>
      </c>
      <c r="CI926" s="136" t="s">
        <v>20602</v>
      </c>
      <c r="CJ926" s="136" t="s">
        <v>941</v>
      </c>
      <c r="CK926" s="136" t="s">
        <v>941</v>
      </c>
      <c r="CL926" s="136" t="s">
        <v>941</v>
      </c>
      <c r="CM926" s="136" t="s">
        <v>20602</v>
      </c>
      <c r="CN926" s="136" t="s">
        <v>20602</v>
      </c>
      <c r="CO926" s="136" t="s">
        <v>3195</v>
      </c>
      <c r="CP926" s="136" t="s">
        <v>948</v>
      </c>
      <c r="CQ926" s="136" t="s">
        <v>941</v>
      </c>
      <c r="CR926" s="136" t="s">
        <v>941</v>
      </c>
      <c r="CS926" s="136" t="s">
        <v>941</v>
      </c>
      <c r="CT926" s="136" t="s">
        <v>941</v>
      </c>
      <c r="CU926" s="136" t="s">
        <v>941</v>
      </c>
      <c r="CV926" s="136" t="s">
        <v>941</v>
      </c>
      <c r="CW926" s="136" t="s">
        <v>941</v>
      </c>
      <c r="CX926" s="136" t="s">
        <v>941</v>
      </c>
      <c r="CY926" s="136" t="s">
        <v>941</v>
      </c>
      <c r="CZ926" s="136" t="s">
        <v>941</v>
      </c>
      <c r="DA926" s="136" t="s">
        <v>941</v>
      </c>
      <c r="DB926" s="136" t="s">
        <v>941</v>
      </c>
      <c r="DC926" s="136" t="s">
        <v>941</v>
      </c>
      <c r="DD926" s="136" t="s">
        <v>941</v>
      </c>
      <c r="DE926" s="136" t="s">
        <v>941</v>
      </c>
      <c r="DF926" s="136" t="s">
        <v>941</v>
      </c>
      <c r="DG926" s="136" t="s">
        <v>941</v>
      </c>
      <c r="DH926" s="136" t="s">
        <v>941</v>
      </c>
      <c r="DI926" s="136" t="s">
        <v>941</v>
      </c>
      <c r="DJ926" s="136" t="s">
        <v>1692</v>
      </c>
      <c r="DK926" s="137">
        <v>43154.597696759258</v>
      </c>
      <c r="DL926" s="136" t="s">
        <v>1692</v>
      </c>
      <c r="DM926" s="137">
        <v>43154.597997685189</v>
      </c>
      <c r="DN926" s="133">
        <v>42431.404432870368</v>
      </c>
      <c r="DO926" s="132" t="s">
        <v>1353</v>
      </c>
      <c r="DP926" s="133">
        <v>42431.404432870368</v>
      </c>
    </row>
    <row r="927" spans="1:120" ht="72.5" x14ac:dyDescent="0.35">
      <c r="A927" s="135">
        <v>931</v>
      </c>
      <c r="B927" s="136" t="s">
        <v>13815</v>
      </c>
      <c r="C927" s="135">
        <v>44</v>
      </c>
      <c r="D927" s="135" t="b">
        <v>1</v>
      </c>
      <c r="E927" s="136" t="s">
        <v>941</v>
      </c>
      <c r="F927" s="136" t="s">
        <v>4250</v>
      </c>
      <c r="G927" s="136" t="s">
        <v>1096</v>
      </c>
      <c r="H927" s="136" t="s">
        <v>2263</v>
      </c>
      <c r="I927" s="136" t="s">
        <v>20587</v>
      </c>
      <c r="J927" s="136" t="s">
        <v>20603</v>
      </c>
      <c r="K927" s="136" t="s">
        <v>941</v>
      </c>
      <c r="L927" s="136" t="s">
        <v>2263</v>
      </c>
      <c r="M927" s="136" t="s">
        <v>2264</v>
      </c>
      <c r="N927" s="136" t="s">
        <v>20604</v>
      </c>
      <c r="O927" s="136" t="s">
        <v>20605</v>
      </c>
      <c r="P927" s="136" t="s">
        <v>20606</v>
      </c>
      <c r="Q927" s="136" t="s">
        <v>20607</v>
      </c>
      <c r="R927" s="136" t="s">
        <v>948</v>
      </c>
      <c r="S927" s="136" t="s">
        <v>20608</v>
      </c>
      <c r="T927" s="136" t="s">
        <v>20609</v>
      </c>
      <c r="U927" s="136" t="s">
        <v>20610</v>
      </c>
      <c r="V927" s="136" t="s">
        <v>20611</v>
      </c>
      <c r="W927" s="136" t="s">
        <v>20612</v>
      </c>
      <c r="X927" s="136" t="s">
        <v>20613</v>
      </c>
      <c r="Y927" s="136" t="s">
        <v>20614</v>
      </c>
      <c r="Z927" s="136" t="s">
        <v>20615</v>
      </c>
      <c r="AA927" s="136" t="s">
        <v>948</v>
      </c>
      <c r="AB927" s="136" t="s">
        <v>20616</v>
      </c>
      <c r="AC927" s="136" t="s">
        <v>948</v>
      </c>
      <c r="AD927" s="136" t="s">
        <v>20616</v>
      </c>
      <c r="AE927" s="136" t="s">
        <v>20617</v>
      </c>
      <c r="AF927" s="136" t="s">
        <v>20618</v>
      </c>
      <c r="AG927" s="136" t="s">
        <v>13570</v>
      </c>
      <c r="AH927" s="136" t="s">
        <v>20619</v>
      </c>
      <c r="AI927" s="136" t="s">
        <v>2531</v>
      </c>
      <c r="AJ927" s="136" t="s">
        <v>948</v>
      </c>
      <c r="AK927" s="136" t="s">
        <v>948</v>
      </c>
      <c r="AL927" s="136" t="s">
        <v>941</v>
      </c>
      <c r="AM927" s="136" t="s">
        <v>20620</v>
      </c>
      <c r="AN927" s="136" t="s">
        <v>941</v>
      </c>
      <c r="AO927" s="136" t="s">
        <v>941</v>
      </c>
      <c r="AP927" s="136" t="s">
        <v>941</v>
      </c>
      <c r="AQ927" s="136" t="s">
        <v>941</v>
      </c>
      <c r="AR927" s="136" t="s">
        <v>941</v>
      </c>
      <c r="AS927" s="136" t="s">
        <v>941</v>
      </c>
      <c r="AT927" s="136" t="s">
        <v>941</v>
      </c>
      <c r="AU927" s="136" t="s">
        <v>941</v>
      </c>
      <c r="AV927" s="136" t="s">
        <v>941</v>
      </c>
      <c r="AW927" s="136" t="s">
        <v>941</v>
      </c>
      <c r="AX927" s="136" t="s">
        <v>941</v>
      </c>
      <c r="AY927" s="136" t="s">
        <v>941</v>
      </c>
      <c r="AZ927" s="136" t="s">
        <v>941</v>
      </c>
      <c r="BA927" s="136" t="s">
        <v>941</v>
      </c>
      <c r="BB927" s="136" t="s">
        <v>941</v>
      </c>
      <c r="BC927" s="136" t="s">
        <v>941</v>
      </c>
      <c r="BD927" s="136" t="s">
        <v>941</v>
      </c>
      <c r="BE927" s="136" t="s">
        <v>941</v>
      </c>
      <c r="BF927" s="136" t="s">
        <v>941</v>
      </c>
      <c r="BG927" s="136" t="s">
        <v>941</v>
      </c>
      <c r="BH927" s="136" t="s">
        <v>941</v>
      </c>
      <c r="BI927" s="136" t="s">
        <v>941</v>
      </c>
      <c r="BJ927" s="136" t="s">
        <v>941</v>
      </c>
      <c r="BK927" s="136" t="s">
        <v>2176</v>
      </c>
      <c r="BL927" s="136" t="s">
        <v>941</v>
      </c>
      <c r="BM927" s="136" t="s">
        <v>941</v>
      </c>
      <c r="BN927" s="136" t="s">
        <v>941</v>
      </c>
      <c r="BO927" s="136" t="s">
        <v>941</v>
      </c>
      <c r="BP927" s="136" t="s">
        <v>941</v>
      </c>
      <c r="BQ927" s="136" t="s">
        <v>1085</v>
      </c>
      <c r="BR927" s="136" t="s">
        <v>941</v>
      </c>
      <c r="BS927" s="136" t="s">
        <v>941</v>
      </c>
      <c r="BT927" s="136" t="s">
        <v>941</v>
      </c>
      <c r="BU927" s="136" t="s">
        <v>941</v>
      </c>
      <c r="BV927" s="136" t="s">
        <v>941</v>
      </c>
      <c r="BW927" s="136" t="s">
        <v>941</v>
      </c>
      <c r="BX927" s="136" t="s">
        <v>941</v>
      </c>
      <c r="BY927" s="136" t="s">
        <v>941</v>
      </c>
      <c r="BZ927" s="136" t="s">
        <v>941</v>
      </c>
      <c r="CA927" s="136" t="s">
        <v>941</v>
      </c>
      <c r="CB927" s="136" t="s">
        <v>1600</v>
      </c>
      <c r="CC927" s="136" t="s">
        <v>948</v>
      </c>
      <c r="CD927" s="136" t="s">
        <v>941</v>
      </c>
      <c r="CE927" s="136" t="s">
        <v>948</v>
      </c>
      <c r="CF927" s="136" t="s">
        <v>941</v>
      </c>
      <c r="CG927" s="136" t="s">
        <v>948</v>
      </c>
      <c r="CH927" s="136" t="s">
        <v>948</v>
      </c>
      <c r="CI927" s="136" t="s">
        <v>941</v>
      </c>
      <c r="CJ927" s="136" t="s">
        <v>941</v>
      </c>
      <c r="CK927" s="136" t="s">
        <v>941</v>
      </c>
      <c r="CL927" s="136" t="s">
        <v>941</v>
      </c>
      <c r="CM927" s="136" t="s">
        <v>941</v>
      </c>
      <c r="CN927" s="136" t="s">
        <v>948</v>
      </c>
      <c r="CO927" s="136" t="s">
        <v>540</v>
      </c>
      <c r="CP927" s="136" t="s">
        <v>948</v>
      </c>
      <c r="CQ927" s="136" t="s">
        <v>941</v>
      </c>
      <c r="CR927" s="136" t="s">
        <v>941</v>
      </c>
      <c r="CS927" s="136" t="s">
        <v>941</v>
      </c>
      <c r="CT927" s="136" t="s">
        <v>941</v>
      </c>
      <c r="CU927" s="136" t="s">
        <v>941</v>
      </c>
      <c r="CV927" s="136" t="s">
        <v>941</v>
      </c>
      <c r="CW927" s="136" t="s">
        <v>941</v>
      </c>
      <c r="CX927" s="136" t="s">
        <v>941</v>
      </c>
      <c r="CY927" s="136" t="s">
        <v>941</v>
      </c>
      <c r="CZ927" s="136" t="s">
        <v>941</v>
      </c>
      <c r="DA927" s="136" t="s">
        <v>941</v>
      </c>
      <c r="DB927" s="136" t="s">
        <v>941</v>
      </c>
      <c r="DC927" s="136" t="s">
        <v>941</v>
      </c>
      <c r="DD927" s="136" t="s">
        <v>941</v>
      </c>
      <c r="DE927" s="136" t="s">
        <v>941</v>
      </c>
      <c r="DF927" s="136" t="s">
        <v>941</v>
      </c>
      <c r="DG927" s="136" t="s">
        <v>941</v>
      </c>
      <c r="DH927" s="136" t="s">
        <v>941</v>
      </c>
      <c r="DI927" s="136" t="s">
        <v>941</v>
      </c>
      <c r="DJ927" s="136" t="s">
        <v>1353</v>
      </c>
      <c r="DK927" s="137">
        <v>43157.427777777775</v>
      </c>
      <c r="DL927" s="136" t="s">
        <v>1353</v>
      </c>
      <c r="DM927" s="137">
        <v>43157.427777777775</v>
      </c>
      <c r="DN927" s="133">
        <v>42431.407002314816</v>
      </c>
      <c r="DO927" s="132" t="s">
        <v>1353</v>
      </c>
      <c r="DP927" s="133">
        <v>42431.407002314816</v>
      </c>
    </row>
    <row r="928" spans="1:120" ht="43.5" x14ac:dyDescent="0.35">
      <c r="A928" s="135">
        <v>932</v>
      </c>
      <c r="B928" s="136" t="s">
        <v>13815</v>
      </c>
      <c r="C928" s="135">
        <v>32</v>
      </c>
      <c r="D928" s="135" t="b">
        <v>1</v>
      </c>
      <c r="E928" s="136" t="s">
        <v>941</v>
      </c>
      <c r="F928" s="136" t="s">
        <v>13574</v>
      </c>
      <c r="G928" s="136" t="s">
        <v>981</v>
      </c>
      <c r="H928" s="136" t="s">
        <v>941</v>
      </c>
      <c r="I928" s="136" t="s">
        <v>20587</v>
      </c>
      <c r="J928" s="136" t="s">
        <v>1543</v>
      </c>
      <c r="K928" s="136" t="s">
        <v>941</v>
      </c>
      <c r="L928" s="136" t="s">
        <v>1544</v>
      </c>
      <c r="M928" s="136" t="s">
        <v>1545</v>
      </c>
      <c r="N928" s="136" t="s">
        <v>1546</v>
      </c>
      <c r="O928" s="136" t="s">
        <v>20621</v>
      </c>
      <c r="P928" s="136" t="s">
        <v>20622</v>
      </c>
      <c r="Q928" s="136" t="s">
        <v>20623</v>
      </c>
      <c r="R928" s="136" t="s">
        <v>948</v>
      </c>
      <c r="S928" s="136" t="s">
        <v>20624</v>
      </c>
      <c r="T928" s="136" t="s">
        <v>20625</v>
      </c>
      <c r="U928" s="136" t="s">
        <v>20626</v>
      </c>
      <c r="V928" s="136" t="s">
        <v>13581</v>
      </c>
      <c r="W928" s="136" t="s">
        <v>13582</v>
      </c>
      <c r="X928" s="136" t="s">
        <v>13583</v>
      </c>
      <c r="Y928" s="136" t="s">
        <v>20627</v>
      </c>
      <c r="Z928" s="136" t="s">
        <v>20628</v>
      </c>
      <c r="AA928" s="136" t="s">
        <v>948</v>
      </c>
      <c r="AB928" s="136" t="s">
        <v>20629</v>
      </c>
      <c r="AC928" s="136" t="s">
        <v>948</v>
      </c>
      <c r="AD928" s="136" t="s">
        <v>20629</v>
      </c>
      <c r="AE928" s="136" t="s">
        <v>20630</v>
      </c>
      <c r="AF928" s="136" t="s">
        <v>20631</v>
      </c>
      <c r="AG928" s="136" t="s">
        <v>1120</v>
      </c>
      <c r="AH928" s="136" t="s">
        <v>20632</v>
      </c>
      <c r="AI928" s="136" t="s">
        <v>948</v>
      </c>
      <c r="AJ928" s="136" t="s">
        <v>948</v>
      </c>
      <c r="AK928" s="136" t="s">
        <v>948</v>
      </c>
      <c r="AL928" s="136" t="s">
        <v>604</v>
      </c>
      <c r="AM928" s="136" t="s">
        <v>20632</v>
      </c>
      <c r="AN928" s="136" t="s">
        <v>941</v>
      </c>
      <c r="AO928" s="136" t="s">
        <v>941</v>
      </c>
      <c r="AP928" s="136" t="s">
        <v>941</v>
      </c>
      <c r="AQ928" s="136" t="s">
        <v>941</v>
      </c>
      <c r="AR928" s="136" t="s">
        <v>941</v>
      </c>
      <c r="AS928" s="136" t="s">
        <v>941</v>
      </c>
      <c r="AT928" s="136" t="s">
        <v>941</v>
      </c>
      <c r="AU928" s="136" t="s">
        <v>941</v>
      </c>
      <c r="AV928" s="136" t="s">
        <v>941</v>
      </c>
      <c r="AW928" s="136" t="s">
        <v>941</v>
      </c>
      <c r="AX928" s="136" t="s">
        <v>941</v>
      </c>
      <c r="AY928" s="136" t="s">
        <v>941</v>
      </c>
      <c r="AZ928" s="136" t="s">
        <v>941</v>
      </c>
      <c r="BA928" s="136" t="s">
        <v>941</v>
      </c>
      <c r="BB928" s="136" t="s">
        <v>941</v>
      </c>
      <c r="BC928" s="136" t="s">
        <v>941</v>
      </c>
      <c r="BD928" s="136" t="s">
        <v>941</v>
      </c>
      <c r="BE928" s="136" t="s">
        <v>941</v>
      </c>
      <c r="BF928" s="136" t="s">
        <v>941</v>
      </c>
      <c r="BG928" s="136" t="s">
        <v>941</v>
      </c>
      <c r="BH928" s="136" t="s">
        <v>941</v>
      </c>
      <c r="BI928" s="136" t="s">
        <v>941</v>
      </c>
      <c r="BJ928" s="136" t="s">
        <v>941</v>
      </c>
      <c r="BK928" s="136" t="s">
        <v>941</v>
      </c>
      <c r="BL928" s="136" t="s">
        <v>941</v>
      </c>
      <c r="BM928" s="136" t="s">
        <v>941</v>
      </c>
      <c r="BN928" s="136" t="s">
        <v>941</v>
      </c>
      <c r="BO928" s="136" t="s">
        <v>941</v>
      </c>
      <c r="BP928" s="136" t="s">
        <v>941</v>
      </c>
      <c r="BQ928" s="136" t="s">
        <v>941</v>
      </c>
      <c r="BR928" s="136" t="s">
        <v>941</v>
      </c>
      <c r="BS928" s="136" t="s">
        <v>941</v>
      </c>
      <c r="BT928" s="136" t="s">
        <v>941</v>
      </c>
      <c r="BU928" s="136" t="s">
        <v>941</v>
      </c>
      <c r="BV928" s="136" t="s">
        <v>941</v>
      </c>
      <c r="BW928" s="136" t="s">
        <v>941</v>
      </c>
      <c r="BX928" s="136" t="s">
        <v>941</v>
      </c>
      <c r="BY928" s="136" t="s">
        <v>941</v>
      </c>
      <c r="BZ928" s="136" t="s">
        <v>941</v>
      </c>
      <c r="CA928" s="136" t="s">
        <v>941</v>
      </c>
      <c r="CB928" s="136" t="s">
        <v>948</v>
      </c>
      <c r="CC928" s="136" t="s">
        <v>948</v>
      </c>
      <c r="CD928" s="136" t="s">
        <v>941</v>
      </c>
      <c r="CE928" s="136" t="s">
        <v>948</v>
      </c>
      <c r="CF928" s="136" t="s">
        <v>941</v>
      </c>
      <c r="CG928" s="136" t="s">
        <v>948</v>
      </c>
      <c r="CH928" s="136" t="s">
        <v>948</v>
      </c>
      <c r="CI928" s="136" t="s">
        <v>941</v>
      </c>
      <c r="CJ928" s="136" t="s">
        <v>941</v>
      </c>
      <c r="CK928" s="136" t="s">
        <v>941</v>
      </c>
      <c r="CL928" s="136" t="s">
        <v>941</v>
      </c>
      <c r="CM928" s="136" t="s">
        <v>941</v>
      </c>
      <c r="CN928" s="136" t="s">
        <v>948</v>
      </c>
      <c r="CO928" s="136" t="s">
        <v>540</v>
      </c>
      <c r="CP928" s="136" t="s">
        <v>948</v>
      </c>
      <c r="CQ928" s="136" t="s">
        <v>941</v>
      </c>
      <c r="CR928" s="136" t="s">
        <v>941</v>
      </c>
      <c r="CS928" s="136" t="s">
        <v>941</v>
      </c>
      <c r="CT928" s="136" t="s">
        <v>941</v>
      </c>
      <c r="CU928" s="136" t="s">
        <v>941</v>
      </c>
      <c r="CV928" s="136" t="s">
        <v>941</v>
      </c>
      <c r="CW928" s="136" t="s">
        <v>941</v>
      </c>
      <c r="CX928" s="136" t="s">
        <v>941</v>
      </c>
      <c r="CY928" s="136" t="s">
        <v>941</v>
      </c>
      <c r="CZ928" s="136" t="s">
        <v>941</v>
      </c>
      <c r="DA928" s="136" t="s">
        <v>941</v>
      </c>
      <c r="DB928" s="136" t="s">
        <v>941</v>
      </c>
      <c r="DC928" s="136" t="s">
        <v>941</v>
      </c>
      <c r="DD928" s="136" t="s">
        <v>941</v>
      </c>
      <c r="DE928" s="136" t="s">
        <v>941</v>
      </c>
      <c r="DF928" s="136" t="s">
        <v>941</v>
      </c>
      <c r="DG928" s="136" t="s">
        <v>941</v>
      </c>
      <c r="DH928" s="136" t="s">
        <v>941</v>
      </c>
      <c r="DI928" s="136" t="s">
        <v>941</v>
      </c>
      <c r="DJ928" s="136" t="s">
        <v>1353</v>
      </c>
      <c r="DK928" s="137">
        <v>43157.466620370367</v>
      </c>
      <c r="DL928" s="136" t="s">
        <v>1353</v>
      </c>
      <c r="DM928" s="137">
        <v>43157.610694444447</v>
      </c>
      <c r="DN928" s="133">
        <v>42431.580717592595</v>
      </c>
      <c r="DO928" s="132" t="s">
        <v>1692</v>
      </c>
      <c r="DP928" s="133">
        <v>42431.580717592595</v>
      </c>
    </row>
    <row r="929" spans="1:120" ht="58" x14ac:dyDescent="0.35">
      <c r="A929" s="135">
        <v>933</v>
      </c>
      <c r="B929" s="136" t="s">
        <v>13815</v>
      </c>
      <c r="C929" s="135">
        <v>348</v>
      </c>
      <c r="D929" s="135" t="b">
        <v>1</v>
      </c>
      <c r="E929" s="136" t="s">
        <v>941</v>
      </c>
      <c r="F929" s="136" t="s">
        <v>4158</v>
      </c>
      <c r="G929" s="136" t="s">
        <v>989</v>
      </c>
      <c r="H929" s="136" t="s">
        <v>4159</v>
      </c>
      <c r="I929" s="136" t="s">
        <v>20551</v>
      </c>
      <c r="J929" s="136" t="s">
        <v>4158</v>
      </c>
      <c r="K929" s="136" t="s">
        <v>941</v>
      </c>
      <c r="L929" s="136" t="s">
        <v>4159</v>
      </c>
      <c r="M929" s="136" t="s">
        <v>4160</v>
      </c>
      <c r="N929" s="136" t="s">
        <v>4161</v>
      </c>
      <c r="O929" s="136" t="s">
        <v>20633</v>
      </c>
      <c r="P929" s="136" t="s">
        <v>20634</v>
      </c>
      <c r="Q929" s="136" t="s">
        <v>948</v>
      </c>
      <c r="R929" s="136" t="s">
        <v>948</v>
      </c>
      <c r="S929" s="136" t="s">
        <v>20635</v>
      </c>
      <c r="T929" s="136" t="s">
        <v>20636</v>
      </c>
      <c r="U929" s="136" t="s">
        <v>20637</v>
      </c>
      <c r="V929" s="136" t="s">
        <v>948</v>
      </c>
      <c r="W929" s="136" t="s">
        <v>948</v>
      </c>
      <c r="X929" s="136" t="s">
        <v>948</v>
      </c>
      <c r="Y929" s="136" t="s">
        <v>948</v>
      </c>
      <c r="Z929" s="136" t="s">
        <v>948</v>
      </c>
      <c r="AA929" s="136" t="s">
        <v>20638</v>
      </c>
      <c r="AB929" s="136" t="s">
        <v>20638</v>
      </c>
      <c r="AC929" s="136" t="s">
        <v>948</v>
      </c>
      <c r="AD929" s="136" t="s">
        <v>20638</v>
      </c>
      <c r="AE929" s="136" t="s">
        <v>20639</v>
      </c>
      <c r="AF929" s="136" t="s">
        <v>20640</v>
      </c>
      <c r="AG929" s="136" t="s">
        <v>4162</v>
      </c>
      <c r="AH929" s="136" t="s">
        <v>20641</v>
      </c>
      <c r="AI929" s="136" t="s">
        <v>948</v>
      </c>
      <c r="AJ929" s="136" t="s">
        <v>2328</v>
      </c>
      <c r="AK929" s="136" t="s">
        <v>948</v>
      </c>
      <c r="AL929" s="136" t="s">
        <v>941</v>
      </c>
      <c r="AM929" s="136" t="s">
        <v>20642</v>
      </c>
      <c r="AN929" s="136" t="s">
        <v>20633</v>
      </c>
      <c r="AO929" s="136" t="s">
        <v>20634</v>
      </c>
      <c r="AP929" s="136" t="s">
        <v>948</v>
      </c>
      <c r="AQ929" s="136" t="s">
        <v>948</v>
      </c>
      <c r="AR929" s="136" t="s">
        <v>20635</v>
      </c>
      <c r="AS929" s="136" t="s">
        <v>20636</v>
      </c>
      <c r="AT929" s="136" t="s">
        <v>20637</v>
      </c>
      <c r="AU929" s="136" t="s">
        <v>941</v>
      </c>
      <c r="AV929" s="136" t="s">
        <v>941</v>
      </c>
      <c r="AW929" s="136" t="s">
        <v>941</v>
      </c>
      <c r="AX929" s="136" t="s">
        <v>948</v>
      </c>
      <c r="AY929" s="136" t="s">
        <v>948</v>
      </c>
      <c r="AZ929" s="136" t="s">
        <v>20638</v>
      </c>
      <c r="BA929" s="136" t="s">
        <v>20638</v>
      </c>
      <c r="BB929" s="136" t="s">
        <v>948</v>
      </c>
      <c r="BC929" s="136" t="s">
        <v>20638</v>
      </c>
      <c r="BD929" s="136" t="s">
        <v>20643</v>
      </c>
      <c r="BE929" s="136" t="s">
        <v>20644</v>
      </c>
      <c r="BF929" s="136" t="s">
        <v>20641</v>
      </c>
      <c r="BG929" s="136" t="s">
        <v>948</v>
      </c>
      <c r="BH929" s="136" t="s">
        <v>2328</v>
      </c>
      <c r="BI929" s="136" t="s">
        <v>948</v>
      </c>
      <c r="BJ929" s="136" t="s">
        <v>20642</v>
      </c>
      <c r="BK929" s="136" t="s">
        <v>20645</v>
      </c>
      <c r="BL929" s="136" t="s">
        <v>941</v>
      </c>
      <c r="BM929" s="136" t="s">
        <v>941</v>
      </c>
      <c r="BN929" s="136" t="s">
        <v>941</v>
      </c>
      <c r="BO929" s="136" t="s">
        <v>1212</v>
      </c>
      <c r="BP929" s="136" t="s">
        <v>941</v>
      </c>
      <c r="BQ929" s="136" t="s">
        <v>941</v>
      </c>
      <c r="BR929" s="136" t="s">
        <v>941</v>
      </c>
      <c r="BS929" s="136" t="s">
        <v>941</v>
      </c>
      <c r="BT929" s="136" t="s">
        <v>941</v>
      </c>
      <c r="BU929" s="136" t="s">
        <v>941</v>
      </c>
      <c r="BV929" s="136" t="s">
        <v>941</v>
      </c>
      <c r="BW929" s="136" t="s">
        <v>941</v>
      </c>
      <c r="BX929" s="136" t="s">
        <v>941</v>
      </c>
      <c r="BY929" s="136" t="s">
        <v>941</v>
      </c>
      <c r="BZ929" s="136" t="s">
        <v>941</v>
      </c>
      <c r="CA929" s="136" t="s">
        <v>941</v>
      </c>
      <c r="CB929" s="136" t="s">
        <v>1314</v>
      </c>
      <c r="CC929" s="136" t="s">
        <v>948</v>
      </c>
      <c r="CD929" s="136" t="s">
        <v>941</v>
      </c>
      <c r="CE929" s="136" t="s">
        <v>948</v>
      </c>
      <c r="CF929" s="136" t="s">
        <v>941</v>
      </c>
      <c r="CG929" s="136" t="s">
        <v>948</v>
      </c>
      <c r="CH929" s="136" t="s">
        <v>948</v>
      </c>
      <c r="CI929" s="136" t="s">
        <v>941</v>
      </c>
      <c r="CJ929" s="136" t="s">
        <v>941</v>
      </c>
      <c r="CK929" s="136" t="s">
        <v>941</v>
      </c>
      <c r="CL929" s="136" t="s">
        <v>941</v>
      </c>
      <c r="CM929" s="136" t="s">
        <v>941</v>
      </c>
      <c r="CN929" s="136" t="s">
        <v>948</v>
      </c>
      <c r="CO929" s="136" t="s">
        <v>540</v>
      </c>
      <c r="CP929" s="136" t="s">
        <v>948</v>
      </c>
      <c r="CQ929" s="136" t="s">
        <v>941</v>
      </c>
      <c r="CR929" s="136" t="s">
        <v>941</v>
      </c>
      <c r="CS929" s="136" t="s">
        <v>941</v>
      </c>
      <c r="CT929" s="136" t="s">
        <v>941</v>
      </c>
      <c r="CU929" s="136" t="s">
        <v>941</v>
      </c>
      <c r="CV929" s="136" t="s">
        <v>941</v>
      </c>
      <c r="CW929" s="136" t="s">
        <v>941</v>
      </c>
      <c r="CX929" s="136" t="s">
        <v>941</v>
      </c>
      <c r="CY929" s="136" t="s">
        <v>941</v>
      </c>
      <c r="CZ929" s="136" t="s">
        <v>941</v>
      </c>
      <c r="DA929" s="136" t="s">
        <v>941</v>
      </c>
      <c r="DB929" s="136" t="s">
        <v>941</v>
      </c>
      <c r="DC929" s="136" t="s">
        <v>941</v>
      </c>
      <c r="DD929" s="136" t="s">
        <v>941</v>
      </c>
      <c r="DE929" s="136" t="s">
        <v>941</v>
      </c>
      <c r="DF929" s="136" t="s">
        <v>941</v>
      </c>
      <c r="DG929" s="136" t="s">
        <v>941</v>
      </c>
      <c r="DH929" s="136" t="s">
        <v>941</v>
      </c>
      <c r="DI929" s="136" t="s">
        <v>941</v>
      </c>
      <c r="DJ929" s="136" t="s">
        <v>1353</v>
      </c>
      <c r="DK929" s="137">
        <v>43157.475717592592</v>
      </c>
      <c r="DL929" s="136" t="s">
        <v>1353</v>
      </c>
      <c r="DM929" s="137">
        <v>43157.476122685184</v>
      </c>
      <c r="DN929" s="133">
        <v>42431.59002314815</v>
      </c>
      <c r="DO929" s="132" t="s">
        <v>1353</v>
      </c>
      <c r="DP929" s="133">
        <v>42431.59002314815</v>
      </c>
    </row>
    <row r="930" spans="1:120" ht="43.5" x14ac:dyDescent="0.35">
      <c r="A930" s="135">
        <v>934</v>
      </c>
      <c r="B930" s="136" t="s">
        <v>13815</v>
      </c>
      <c r="C930" s="135">
        <v>490</v>
      </c>
      <c r="D930" s="135" t="b">
        <v>1</v>
      </c>
      <c r="E930" s="136" t="s">
        <v>941</v>
      </c>
      <c r="F930" s="136" t="s">
        <v>13500</v>
      </c>
      <c r="G930" s="136" t="s">
        <v>981</v>
      </c>
      <c r="H930" s="136" t="s">
        <v>3047</v>
      </c>
      <c r="I930" s="136" t="s">
        <v>20551</v>
      </c>
      <c r="J930" s="136" t="s">
        <v>1543</v>
      </c>
      <c r="K930" s="136" t="s">
        <v>941</v>
      </c>
      <c r="L930" s="136" t="s">
        <v>20646</v>
      </c>
      <c r="M930" s="136" t="s">
        <v>20647</v>
      </c>
      <c r="N930" s="136" t="s">
        <v>1546</v>
      </c>
      <c r="O930" s="136" t="s">
        <v>20648</v>
      </c>
      <c r="P930" s="136" t="s">
        <v>20649</v>
      </c>
      <c r="Q930" s="136" t="s">
        <v>948</v>
      </c>
      <c r="R930" s="136" t="s">
        <v>948</v>
      </c>
      <c r="S930" s="136" t="s">
        <v>20650</v>
      </c>
      <c r="T930" s="136" t="s">
        <v>20651</v>
      </c>
      <c r="U930" s="136" t="s">
        <v>20652</v>
      </c>
      <c r="V930" s="136" t="s">
        <v>13507</v>
      </c>
      <c r="W930" s="136" t="s">
        <v>20653</v>
      </c>
      <c r="X930" s="136" t="s">
        <v>20654</v>
      </c>
      <c r="Y930" s="136" t="s">
        <v>20655</v>
      </c>
      <c r="Z930" s="136" t="s">
        <v>20656</v>
      </c>
      <c r="AA930" s="136" t="s">
        <v>948</v>
      </c>
      <c r="AB930" s="136" t="s">
        <v>20657</v>
      </c>
      <c r="AC930" s="136" t="s">
        <v>948</v>
      </c>
      <c r="AD930" s="136" t="s">
        <v>20657</v>
      </c>
      <c r="AE930" s="136" t="s">
        <v>20658</v>
      </c>
      <c r="AF930" s="136" t="s">
        <v>20659</v>
      </c>
      <c r="AG930" s="136" t="s">
        <v>1554</v>
      </c>
      <c r="AH930" s="136" t="s">
        <v>20660</v>
      </c>
      <c r="AI930" s="136" t="s">
        <v>1386</v>
      </c>
      <c r="AJ930" s="136" t="s">
        <v>948</v>
      </c>
      <c r="AK930" s="136" t="s">
        <v>948</v>
      </c>
      <c r="AL930" s="136" t="s">
        <v>941</v>
      </c>
      <c r="AM930" s="136" t="s">
        <v>20661</v>
      </c>
      <c r="AN930" s="136" t="s">
        <v>941</v>
      </c>
      <c r="AO930" s="136" t="s">
        <v>941</v>
      </c>
      <c r="AP930" s="136" t="s">
        <v>941</v>
      </c>
      <c r="AQ930" s="136" t="s">
        <v>941</v>
      </c>
      <c r="AR930" s="136" t="s">
        <v>941</v>
      </c>
      <c r="AS930" s="136" t="s">
        <v>941</v>
      </c>
      <c r="AT930" s="136" t="s">
        <v>941</v>
      </c>
      <c r="AU930" s="136" t="s">
        <v>941</v>
      </c>
      <c r="AV930" s="136" t="s">
        <v>941</v>
      </c>
      <c r="AW930" s="136" t="s">
        <v>941</v>
      </c>
      <c r="AX930" s="136" t="s">
        <v>941</v>
      </c>
      <c r="AY930" s="136" t="s">
        <v>941</v>
      </c>
      <c r="AZ930" s="136" t="s">
        <v>941</v>
      </c>
      <c r="BA930" s="136" t="s">
        <v>941</v>
      </c>
      <c r="BB930" s="136" t="s">
        <v>941</v>
      </c>
      <c r="BC930" s="136" t="s">
        <v>941</v>
      </c>
      <c r="BD930" s="136" t="s">
        <v>941</v>
      </c>
      <c r="BE930" s="136" t="s">
        <v>941</v>
      </c>
      <c r="BF930" s="136" t="s">
        <v>941</v>
      </c>
      <c r="BG930" s="136" t="s">
        <v>941</v>
      </c>
      <c r="BH930" s="136" t="s">
        <v>941</v>
      </c>
      <c r="BI930" s="136" t="s">
        <v>941</v>
      </c>
      <c r="BJ930" s="136" t="s">
        <v>941</v>
      </c>
      <c r="BK930" s="136" t="s">
        <v>941</v>
      </c>
      <c r="BL930" s="136" t="s">
        <v>941</v>
      </c>
      <c r="BM930" s="136" t="s">
        <v>941</v>
      </c>
      <c r="BN930" s="136" t="s">
        <v>941</v>
      </c>
      <c r="BO930" s="136" t="s">
        <v>941</v>
      </c>
      <c r="BP930" s="136" t="s">
        <v>941</v>
      </c>
      <c r="BQ930" s="136" t="s">
        <v>941</v>
      </c>
      <c r="BR930" s="136" t="s">
        <v>941</v>
      </c>
      <c r="BS930" s="136" t="s">
        <v>941</v>
      </c>
      <c r="BT930" s="136" t="s">
        <v>941</v>
      </c>
      <c r="BU930" s="136" t="s">
        <v>941</v>
      </c>
      <c r="BV930" s="136" t="s">
        <v>941</v>
      </c>
      <c r="BW930" s="136" t="s">
        <v>941</v>
      </c>
      <c r="BX930" s="136" t="s">
        <v>941</v>
      </c>
      <c r="BY930" s="136" t="s">
        <v>941</v>
      </c>
      <c r="BZ930" s="136" t="s">
        <v>941</v>
      </c>
      <c r="CA930" s="136" t="s">
        <v>941</v>
      </c>
      <c r="CB930" s="136" t="s">
        <v>948</v>
      </c>
      <c r="CC930" s="136" t="s">
        <v>948</v>
      </c>
      <c r="CD930" s="136" t="s">
        <v>941</v>
      </c>
      <c r="CE930" s="136" t="s">
        <v>948</v>
      </c>
      <c r="CF930" s="136" t="s">
        <v>941</v>
      </c>
      <c r="CG930" s="136" t="s">
        <v>948</v>
      </c>
      <c r="CH930" s="136" t="s">
        <v>948</v>
      </c>
      <c r="CI930" s="136" t="s">
        <v>941</v>
      </c>
      <c r="CJ930" s="136" t="s">
        <v>941</v>
      </c>
      <c r="CK930" s="136" t="s">
        <v>941</v>
      </c>
      <c r="CL930" s="136" t="s">
        <v>941</v>
      </c>
      <c r="CM930" s="136" t="s">
        <v>941</v>
      </c>
      <c r="CN930" s="136" t="s">
        <v>948</v>
      </c>
      <c r="CO930" s="136" t="s">
        <v>540</v>
      </c>
      <c r="CP930" s="136" t="s">
        <v>948</v>
      </c>
      <c r="CQ930" s="136" t="s">
        <v>941</v>
      </c>
      <c r="CR930" s="136" t="s">
        <v>941</v>
      </c>
      <c r="CS930" s="136" t="s">
        <v>941</v>
      </c>
      <c r="CT930" s="136" t="s">
        <v>941</v>
      </c>
      <c r="CU930" s="136" t="s">
        <v>941</v>
      </c>
      <c r="CV930" s="136" t="s">
        <v>941</v>
      </c>
      <c r="CW930" s="136" t="s">
        <v>941</v>
      </c>
      <c r="CX930" s="136" t="s">
        <v>941</v>
      </c>
      <c r="CY930" s="136" t="s">
        <v>941</v>
      </c>
      <c r="CZ930" s="136" t="s">
        <v>941</v>
      </c>
      <c r="DA930" s="136" t="s">
        <v>941</v>
      </c>
      <c r="DB930" s="136" t="s">
        <v>941</v>
      </c>
      <c r="DC930" s="136" t="s">
        <v>941</v>
      </c>
      <c r="DD930" s="136" t="s">
        <v>941</v>
      </c>
      <c r="DE930" s="136" t="s">
        <v>941</v>
      </c>
      <c r="DF930" s="136" t="s">
        <v>941</v>
      </c>
      <c r="DG930" s="136" t="s">
        <v>941</v>
      </c>
      <c r="DH930" s="136" t="s">
        <v>941</v>
      </c>
      <c r="DI930" s="136" t="s">
        <v>941</v>
      </c>
      <c r="DJ930" s="136" t="s">
        <v>1353</v>
      </c>
      <c r="DK930" s="137">
        <v>43157.488009259258</v>
      </c>
      <c r="DL930" s="136" t="s">
        <v>1353</v>
      </c>
      <c r="DM930" s="137">
        <v>43157.488009259258</v>
      </c>
      <c r="DN930" s="133">
        <v>42431.615960648145</v>
      </c>
      <c r="DO930" s="132" t="s">
        <v>1692</v>
      </c>
      <c r="DP930" s="133">
        <v>42521.499664351853</v>
      </c>
    </row>
    <row r="931" spans="1:120" ht="72.5" x14ac:dyDescent="0.35">
      <c r="A931" s="135">
        <v>935</v>
      </c>
      <c r="B931" s="136" t="s">
        <v>13815</v>
      </c>
      <c r="C931" s="135">
        <v>132</v>
      </c>
      <c r="D931" s="135" t="b">
        <v>1</v>
      </c>
      <c r="E931" s="136" t="s">
        <v>941</v>
      </c>
      <c r="F931" s="136" t="s">
        <v>20662</v>
      </c>
      <c r="G931" s="136" t="s">
        <v>1005</v>
      </c>
      <c r="H931" s="136" t="s">
        <v>12886</v>
      </c>
      <c r="I931" s="136" t="s">
        <v>20663</v>
      </c>
      <c r="J931" s="136" t="s">
        <v>20662</v>
      </c>
      <c r="K931" s="136" t="s">
        <v>941</v>
      </c>
      <c r="L931" s="136" t="s">
        <v>12886</v>
      </c>
      <c r="M931" s="136" t="s">
        <v>12888</v>
      </c>
      <c r="N931" s="136" t="s">
        <v>20664</v>
      </c>
      <c r="O931" s="136" t="s">
        <v>20665</v>
      </c>
      <c r="P931" s="136" t="s">
        <v>20666</v>
      </c>
      <c r="Q931" s="136" t="s">
        <v>948</v>
      </c>
      <c r="R931" s="136" t="s">
        <v>20667</v>
      </c>
      <c r="S931" s="136" t="s">
        <v>20668</v>
      </c>
      <c r="T931" s="136" t="s">
        <v>20669</v>
      </c>
      <c r="U931" s="136" t="s">
        <v>20670</v>
      </c>
      <c r="V931" s="136" t="s">
        <v>948</v>
      </c>
      <c r="W931" s="136" t="s">
        <v>948</v>
      </c>
      <c r="X931" s="136" t="s">
        <v>948</v>
      </c>
      <c r="Y931" s="136" t="s">
        <v>20671</v>
      </c>
      <c r="Z931" s="136" t="s">
        <v>20672</v>
      </c>
      <c r="AA931" s="136" t="s">
        <v>20673</v>
      </c>
      <c r="AB931" s="136" t="s">
        <v>20674</v>
      </c>
      <c r="AC931" s="136" t="s">
        <v>948</v>
      </c>
      <c r="AD931" s="136" t="s">
        <v>20674</v>
      </c>
      <c r="AE931" s="136" t="s">
        <v>20675</v>
      </c>
      <c r="AF931" s="136" t="s">
        <v>20676</v>
      </c>
      <c r="AG931" s="136" t="s">
        <v>993</v>
      </c>
      <c r="AH931" s="136" t="s">
        <v>20677</v>
      </c>
      <c r="AI931" s="136" t="s">
        <v>20678</v>
      </c>
      <c r="AJ931" s="136" t="s">
        <v>948</v>
      </c>
      <c r="AK931" s="136" t="s">
        <v>20679</v>
      </c>
      <c r="AL931" s="136" t="s">
        <v>941</v>
      </c>
      <c r="AM931" s="136" t="s">
        <v>20680</v>
      </c>
      <c r="AN931" s="136" t="s">
        <v>20665</v>
      </c>
      <c r="AO931" s="136" t="s">
        <v>20666</v>
      </c>
      <c r="AP931" s="136" t="s">
        <v>948</v>
      </c>
      <c r="AQ931" s="136" t="s">
        <v>20667</v>
      </c>
      <c r="AR931" s="136" t="s">
        <v>20668</v>
      </c>
      <c r="AS931" s="136" t="s">
        <v>20669</v>
      </c>
      <c r="AT931" s="136" t="s">
        <v>20670</v>
      </c>
      <c r="AU931" s="136" t="s">
        <v>941</v>
      </c>
      <c r="AV931" s="136" t="s">
        <v>941</v>
      </c>
      <c r="AW931" s="136" t="s">
        <v>941</v>
      </c>
      <c r="AX931" s="136" t="s">
        <v>20671</v>
      </c>
      <c r="AY931" s="136" t="s">
        <v>20672</v>
      </c>
      <c r="AZ931" s="136" t="s">
        <v>20673</v>
      </c>
      <c r="BA931" s="136" t="s">
        <v>20674</v>
      </c>
      <c r="BB931" s="136" t="s">
        <v>948</v>
      </c>
      <c r="BC931" s="136" t="s">
        <v>20674</v>
      </c>
      <c r="BD931" s="136" t="s">
        <v>20675</v>
      </c>
      <c r="BE931" s="136" t="s">
        <v>20676</v>
      </c>
      <c r="BF931" s="136" t="s">
        <v>20677</v>
      </c>
      <c r="BG931" s="136" t="s">
        <v>20678</v>
      </c>
      <c r="BH931" s="136" t="s">
        <v>948</v>
      </c>
      <c r="BI931" s="136" t="s">
        <v>20679</v>
      </c>
      <c r="BJ931" s="136" t="s">
        <v>20680</v>
      </c>
      <c r="BK931" s="136" t="s">
        <v>1110</v>
      </c>
      <c r="BL931" s="136" t="s">
        <v>941</v>
      </c>
      <c r="BM931" s="136" t="s">
        <v>941</v>
      </c>
      <c r="BN931" s="136" t="s">
        <v>941</v>
      </c>
      <c r="BO931" s="136" t="s">
        <v>941</v>
      </c>
      <c r="BP931" s="136" t="s">
        <v>941</v>
      </c>
      <c r="BQ931" s="136" t="s">
        <v>941</v>
      </c>
      <c r="BR931" s="136" t="s">
        <v>941</v>
      </c>
      <c r="BS931" s="136" t="s">
        <v>941</v>
      </c>
      <c r="BT931" s="136" t="s">
        <v>941</v>
      </c>
      <c r="BU931" s="136" t="s">
        <v>941</v>
      </c>
      <c r="BV931" s="136" t="s">
        <v>941</v>
      </c>
      <c r="BW931" s="136" t="s">
        <v>941</v>
      </c>
      <c r="BX931" s="136" t="s">
        <v>941</v>
      </c>
      <c r="BY931" s="136" t="s">
        <v>941</v>
      </c>
      <c r="BZ931" s="136" t="s">
        <v>941</v>
      </c>
      <c r="CA931" s="136" t="s">
        <v>941</v>
      </c>
      <c r="CB931" s="136" t="s">
        <v>1110</v>
      </c>
      <c r="CC931" s="136" t="s">
        <v>948</v>
      </c>
      <c r="CD931" s="136" t="s">
        <v>941</v>
      </c>
      <c r="CE931" s="136" t="s">
        <v>948</v>
      </c>
      <c r="CF931" s="136" t="s">
        <v>941</v>
      </c>
      <c r="CG931" s="136" t="s">
        <v>948</v>
      </c>
      <c r="CH931" s="136" t="s">
        <v>948</v>
      </c>
      <c r="CI931" s="136" t="s">
        <v>941</v>
      </c>
      <c r="CJ931" s="136" t="s">
        <v>941</v>
      </c>
      <c r="CK931" s="136" t="s">
        <v>941</v>
      </c>
      <c r="CL931" s="136" t="s">
        <v>941</v>
      </c>
      <c r="CM931" s="136" t="s">
        <v>941</v>
      </c>
      <c r="CN931" s="136" t="s">
        <v>948</v>
      </c>
      <c r="CO931" s="136" t="s">
        <v>540</v>
      </c>
      <c r="CP931" s="136" t="s">
        <v>948</v>
      </c>
      <c r="CQ931" s="136" t="s">
        <v>941</v>
      </c>
      <c r="CR931" s="136" t="s">
        <v>941</v>
      </c>
      <c r="CS931" s="136" t="s">
        <v>941</v>
      </c>
      <c r="CT931" s="136" t="s">
        <v>941</v>
      </c>
      <c r="CU931" s="136" t="s">
        <v>20681</v>
      </c>
      <c r="CV931" s="136" t="s">
        <v>941</v>
      </c>
      <c r="CW931" s="136" t="s">
        <v>941</v>
      </c>
      <c r="CX931" s="136" t="s">
        <v>941</v>
      </c>
      <c r="CY931" s="136" t="s">
        <v>941</v>
      </c>
      <c r="CZ931" s="136" t="s">
        <v>941</v>
      </c>
      <c r="DA931" s="136" t="s">
        <v>941</v>
      </c>
      <c r="DB931" s="136" t="s">
        <v>941</v>
      </c>
      <c r="DC931" s="136" t="s">
        <v>941</v>
      </c>
      <c r="DD931" s="136" t="s">
        <v>20682</v>
      </c>
      <c r="DE931" s="136" t="s">
        <v>941</v>
      </c>
      <c r="DF931" s="136" t="s">
        <v>941</v>
      </c>
      <c r="DG931" s="136" t="s">
        <v>941</v>
      </c>
      <c r="DH931" s="136" t="s">
        <v>941</v>
      </c>
      <c r="DI931" s="136" t="s">
        <v>941</v>
      </c>
      <c r="DJ931" s="136" t="s">
        <v>1353</v>
      </c>
      <c r="DK931" s="137">
        <v>43157.596979166665</v>
      </c>
      <c r="DL931" s="136" t="s">
        <v>1692</v>
      </c>
      <c r="DM931" s="137">
        <v>43207.53628472222</v>
      </c>
      <c r="DN931" s="133">
        <v>42431.630902777775</v>
      </c>
      <c r="DO931" s="132" t="s">
        <v>1353</v>
      </c>
      <c r="DP931" s="133">
        <v>42431.630902777775</v>
      </c>
    </row>
    <row r="932" spans="1:120" ht="58" x14ac:dyDescent="0.35">
      <c r="A932" s="135">
        <v>936</v>
      </c>
      <c r="B932" s="136" t="s">
        <v>13815</v>
      </c>
      <c r="C932" s="135">
        <v>278</v>
      </c>
      <c r="D932" s="135" t="b">
        <v>1</v>
      </c>
      <c r="E932" s="136" t="s">
        <v>941</v>
      </c>
      <c r="F932" s="136" t="s">
        <v>12808</v>
      </c>
      <c r="G932" s="136" t="s">
        <v>989</v>
      </c>
      <c r="H932" s="136" t="s">
        <v>2839</v>
      </c>
      <c r="I932" s="136" t="s">
        <v>20683</v>
      </c>
      <c r="J932" s="136" t="s">
        <v>15940</v>
      </c>
      <c r="K932" s="136" t="s">
        <v>941</v>
      </c>
      <c r="L932" s="136" t="s">
        <v>15941</v>
      </c>
      <c r="M932" s="136" t="s">
        <v>15942</v>
      </c>
      <c r="N932" s="136" t="s">
        <v>15943</v>
      </c>
      <c r="O932" s="136" t="s">
        <v>20684</v>
      </c>
      <c r="P932" s="136" t="s">
        <v>20685</v>
      </c>
      <c r="Q932" s="136" t="s">
        <v>20686</v>
      </c>
      <c r="R932" s="136" t="s">
        <v>12814</v>
      </c>
      <c r="S932" s="136" t="s">
        <v>20687</v>
      </c>
      <c r="T932" s="136" t="s">
        <v>20688</v>
      </c>
      <c r="U932" s="136" t="s">
        <v>20689</v>
      </c>
      <c r="V932" s="136" t="s">
        <v>948</v>
      </c>
      <c r="W932" s="136" t="s">
        <v>948</v>
      </c>
      <c r="X932" s="136" t="s">
        <v>948</v>
      </c>
      <c r="Y932" s="136" t="s">
        <v>20690</v>
      </c>
      <c r="Z932" s="136" t="s">
        <v>20691</v>
      </c>
      <c r="AA932" s="136" t="s">
        <v>20692</v>
      </c>
      <c r="AB932" s="136" t="s">
        <v>20693</v>
      </c>
      <c r="AC932" s="136" t="s">
        <v>948</v>
      </c>
      <c r="AD932" s="136" t="s">
        <v>20693</v>
      </c>
      <c r="AE932" s="136" t="s">
        <v>20694</v>
      </c>
      <c r="AF932" s="136" t="s">
        <v>20695</v>
      </c>
      <c r="AG932" s="136" t="s">
        <v>1338</v>
      </c>
      <c r="AH932" s="136" t="s">
        <v>20696</v>
      </c>
      <c r="AI932" s="136" t="s">
        <v>948</v>
      </c>
      <c r="AJ932" s="136" t="s">
        <v>2248</v>
      </c>
      <c r="AK932" s="136" t="s">
        <v>948</v>
      </c>
      <c r="AL932" s="136" t="s">
        <v>941</v>
      </c>
      <c r="AM932" s="136" t="s">
        <v>20697</v>
      </c>
      <c r="AN932" s="136" t="s">
        <v>941</v>
      </c>
      <c r="AO932" s="136" t="s">
        <v>941</v>
      </c>
      <c r="AP932" s="136" t="s">
        <v>941</v>
      </c>
      <c r="AQ932" s="136" t="s">
        <v>941</v>
      </c>
      <c r="AR932" s="136" t="s">
        <v>941</v>
      </c>
      <c r="AS932" s="136" t="s">
        <v>941</v>
      </c>
      <c r="AT932" s="136" t="s">
        <v>941</v>
      </c>
      <c r="AU932" s="136" t="s">
        <v>941</v>
      </c>
      <c r="AV932" s="136" t="s">
        <v>941</v>
      </c>
      <c r="AW932" s="136" t="s">
        <v>941</v>
      </c>
      <c r="AX932" s="136" t="s">
        <v>941</v>
      </c>
      <c r="AY932" s="136" t="s">
        <v>941</v>
      </c>
      <c r="AZ932" s="136" t="s">
        <v>941</v>
      </c>
      <c r="BA932" s="136" t="s">
        <v>941</v>
      </c>
      <c r="BB932" s="136" t="s">
        <v>941</v>
      </c>
      <c r="BC932" s="136" t="s">
        <v>941</v>
      </c>
      <c r="BD932" s="136" t="s">
        <v>941</v>
      </c>
      <c r="BE932" s="136" t="s">
        <v>941</v>
      </c>
      <c r="BF932" s="136" t="s">
        <v>941</v>
      </c>
      <c r="BG932" s="136" t="s">
        <v>941</v>
      </c>
      <c r="BH932" s="136" t="s">
        <v>941</v>
      </c>
      <c r="BI932" s="136" t="s">
        <v>941</v>
      </c>
      <c r="BJ932" s="136" t="s">
        <v>941</v>
      </c>
      <c r="BK932" s="136" t="s">
        <v>941</v>
      </c>
      <c r="BL932" s="136" t="s">
        <v>941</v>
      </c>
      <c r="BM932" s="136" t="s">
        <v>941</v>
      </c>
      <c r="BN932" s="136" t="s">
        <v>941</v>
      </c>
      <c r="BO932" s="136" t="s">
        <v>941</v>
      </c>
      <c r="BP932" s="136" t="s">
        <v>941</v>
      </c>
      <c r="BQ932" s="136" t="s">
        <v>941</v>
      </c>
      <c r="BR932" s="136" t="s">
        <v>941</v>
      </c>
      <c r="BS932" s="136" t="s">
        <v>941</v>
      </c>
      <c r="BT932" s="136" t="s">
        <v>941</v>
      </c>
      <c r="BU932" s="136" t="s">
        <v>941</v>
      </c>
      <c r="BV932" s="136" t="s">
        <v>941</v>
      </c>
      <c r="BW932" s="136" t="s">
        <v>941</v>
      </c>
      <c r="BX932" s="136" t="s">
        <v>941</v>
      </c>
      <c r="BY932" s="136" t="s">
        <v>941</v>
      </c>
      <c r="BZ932" s="136" t="s">
        <v>941</v>
      </c>
      <c r="CA932" s="136" t="s">
        <v>941</v>
      </c>
      <c r="CB932" s="136" t="s">
        <v>948</v>
      </c>
      <c r="CC932" s="136" t="s">
        <v>948</v>
      </c>
      <c r="CD932" s="136" t="s">
        <v>941</v>
      </c>
      <c r="CE932" s="136" t="s">
        <v>948</v>
      </c>
      <c r="CF932" s="136" t="s">
        <v>941</v>
      </c>
      <c r="CG932" s="136" t="s">
        <v>948</v>
      </c>
      <c r="CH932" s="136" t="s">
        <v>948</v>
      </c>
      <c r="CI932" s="136" t="s">
        <v>941</v>
      </c>
      <c r="CJ932" s="136" t="s">
        <v>941</v>
      </c>
      <c r="CK932" s="136" t="s">
        <v>941</v>
      </c>
      <c r="CL932" s="136" t="s">
        <v>941</v>
      </c>
      <c r="CM932" s="136" t="s">
        <v>941</v>
      </c>
      <c r="CN932" s="136" t="s">
        <v>948</v>
      </c>
      <c r="CO932" s="136" t="s">
        <v>540</v>
      </c>
      <c r="CP932" s="136" t="s">
        <v>948</v>
      </c>
      <c r="CQ932" s="136" t="s">
        <v>941</v>
      </c>
      <c r="CR932" s="136" t="s">
        <v>941</v>
      </c>
      <c r="CS932" s="136" t="s">
        <v>941</v>
      </c>
      <c r="CT932" s="136" t="s">
        <v>941</v>
      </c>
      <c r="CU932" s="136" t="s">
        <v>941</v>
      </c>
      <c r="CV932" s="136" t="s">
        <v>941</v>
      </c>
      <c r="CW932" s="136" t="s">
        <v>941</v>
      </c>
      <c r="CX932" s="136" t="s">
        <v>941</v>
      </c>
      <c r="CY932" s="136" t="s">
        <v>941</v>
      </c>
      <c r="CZ932" s="136" t="s">
        <v>941</v>
      </c>
      <c r="DA932" s="136" t="s">
        <v>941</v>
      </c>
      <c r="DB932" s="136" t="s">
        <v>941</v>
      </c>
      <c r="DC932" s="136" t="s">
        <v>941</v>
      </c>
      <c r="DD932" s="136" t="s">
        <v>941</v>
      </c>
      <c r="DE932" s="136" t="s">
        <v>941</v>
      </c>
      <c r="DF932" s="136" t="s">
        <v>941</v>
      </c>
      <c r="DG932" s="136" t="s">
        <v>941</v>
      </c>
      <c r="DH932" s="136" t="s">
        <v>941</v>
      </c>
      <c r="DI932" s="136" t="s">
        <v>941</v>
      </c>
      <c r="DJ932" s="136" t="s">
        <v>1353</v>
      </c>
      <c r="DK932" s="137">
        <v>43157.623657407406</v>
      </c>
      <c r="DL932" s="136" t="s">
        <v>1353</v>
      </c>
      <c r="DM932" s="137">
        <v>43157.623657407406</v>
      </c>
      <c r="DN932" s="133">
        <v>42431.653020833335</v>
      </c>
      <c r="DO932" s="132" t="s">
        <v>1692</v>
      </c>
      <c r="DP932" s="133">
        <v>42528.493472222224</v>
      </c>
    </row>
    <row r="933" spans="1:120" ht="72.5" x14ac:dyDescent="0.35">
      <c r="A933" s="135">
        <v>937</v>
      </c>
      <c r="B933" s="136" t="s">
        <v>13815</v>
      </c>
      <c r="C933" s="135">
        <v>93</v>
      </c>
      <c r="D933" s="135" t="b">
        <v>1</v>
      </c>
      <c r="E933" s="136" t="s">
        <v>3548</v>
      </c>
      <c r="F933" s="136" t="s">
        <v>20698</v>
      </c>
      <c r="G933" s="136" t="s">
        <v>1257</v>
      </c>
      <c r="H933" s="136" t="s">
        <v>1258</v>
      </c>
      <c r="I933" s="136" t="s">
        <v>20699</v>
      </c>
      <c r="J933" s="136" t="s">
        <v>941</v>
      </c>
      <c r="K933" s="136" t="s">
        <v>941</v>
      </c>
      <c r="L933" s="136" t="s">
        <v>941</v>
      </c>
      <c r="M933" s="136" t="s">
        <v>941</v>
      </c>
      <c r="N933" s="136" t="s">
        <v>941</v>
      </c>
      <c r="O933" s="136" t="s">
        <v>20700</v>
      </c>
      <c r="P933" s="136" t="s">
        <v>20701</v>
      </c>
      <c r="Q933" s="136" t="s">
        <v>20702</v>
      </c>
      <c r="R933" s="136" t="s">
        <v>948</v>
      </c>
      <c r="S933" s="136" t="s">
        <v>20703</v>
      </c>
      <c r="T933" s="136" t="s">
        <v>948</v>
      </c>
      <c r="U933" s="136" t="s">
        <v>20703</v>
      </c>
      <c r="V933" s="136" t="s">
        <v>948</v>
      </c>
      <c r="W933" s="136" t="s">
        <v>948</v>
      </c>
      <c r="X933" s="136" t="s">
        <v>948</v>
      </c>
      <c r="Y933" s="136" t="s">
        <v>948</v>
      </c>
      <c r="Z933" s="136" t="s">
        <v>948</v>
      </c>
      <c r="AA933" s="136" t="s">
        <v>948</v>
      </c>
      <c r="AB933" s="136" t="s">
        <v>948</v>
      </c>
      <c r="AC933" s="136" t="s">
        <v>948</v>
      </c>
      <c r="AD933" s="136" t="s">
        <v>948</v>
      </c>
      <c r="AE933" s="136" t="s">
        <v>20704</v>
      </c>
      <c r="AF933" s="136" t="s">
        <v>20705</v>
      </c>
      <c r="AG933" s="136" t="s">
        <v>1261</v>
      </c>
      <c r="AH933" s="136" t="s">
        <v>20706</v>
      </c>
      <c r="AI933" s="136" t="s">
        <v>948</v>
      </c>
      <c r="AJ933" s="136" t="s">
        <v>948</v>
      </c>
      <c r="AK933" s="136" t="s">
        <v>948</v>
      </c>
      <c r="AL933" s="136" t="s">
        <v>941</v>
      </c>
      <c r="AM933" s="136" t="s">
        <v>20706</v>
      </c>
      <c r="AN933" s="136" t="s">
        <v>20700</v>
      </c>
      <c r="AO933" s="136" t="s">
        <v>20701</v>
      </c>
      <c r="AP933" s="136" t="s">
        <v>20702</v>
      </c>
      <c r="AQ933" s="136" t="s">
        <v>948</v>
      </c>
      <c r="AR933" s="136" t="s">
        <v>20703</v>
      </c>
      <c r="AS933" s="136" t="s">
        <v>948</v>
      </c>
      <c r="AT933" s="136" t="s">
        <v>20703</v>
      </c>
      <c r="AU933" s="136" t="s">
        <v>941</v>
      </c>
      <c r="AV933" s="136" t="s">
        <v>941</v>
      </c>
      <c r="AW933" s="136" t="s">
        <v>941</v>
      </c>
      <c r="AX933" s="136" t="s">
        <v>948</v>
      </c>
      <c r="AY933" s="136" t="s">
        <v>948</v>
      </c>
      <c r="AZ933" s="136" t="s">
        <v>948</v>
      </c>
      <c r="BA933" s="136" t="s">
        <v>948</v>
      </c>
      <c r="BB933" s="136" t="s">
        <v>948</v>
      </c>
      <c r="BC933" s="136" t="s">
        <v>948</v>
      </c>
      <c r="BD933" s="136" t="s">
        <v>948</v>
      </c>
      <c r="BE933" s="136" t="s">
        <v>20703</v>
      </c>
      <c r="BF933" s="136" t="s">
        <v>948</v>
      </c>
      <c r="BG933" s="136" t="s">
        <v>948</v>
      </c>
      <c r="BH933" s="136" t="s">
        <v>948</v>
      </c>
      <c r="BI933" s="136" t="s">
        <v>948</v>
      </c>
      <c r="BJ933" s="136" t="s">
        <v>948</v>
      </c>
      <c r="BK933" s="136" t="s">
        <v>941</v>
      </c>
      <c r="BL933" s="136" t="s">
        <v>941</v>
      </c>
      <c r="BM933" s="136" t="s">
        <v>941</v>
      </c>
      <c r="BN933" s="136" t="s">
        <v>941</v>
      </c>
      <c r="BO933" s="136" t="s">
        <v>941</v>
      </c>
      <c r="BP933" s="136" t="s">
        <v>941</v>
      </c>
      <c r="BQ933" s="136" t="s">
        <v>941</v>
      </c>
      <c r="BR933" s="136" t="s">
        <v>941</v>
      </c>
      <c r="BS933" s="136" t="s">
        <v>941</v>
      </c>
      <c r="BT933" s="136" t="s">
        <v>941</v>
      </c>
      <c r="BU933" s="136" t="s">
        <v>941</v>
      </c>
      <c r="BV933" s="136" t="s">
        <v>941</v>
      </c>
      <c r="BW933" s="136" t="s">
        <v>941</v>
      </c>
      <c r="BX933" s="136" t="s">
        <v>941</v>
      </c>
      <c r="BY933" s="136" t="s">
        <v>941</v>
      </c>
      <c r="BZ933" s="136" t="s">
        <v>941</v>
      </c>
      <c r="CA933" s="136" t="s">
        <v>941</v>
      </c>
      <c r="CB933" s="136" t="s">
        <v>948</v>
      </c>
      <c r="CC933" s="136" t="s">
        <v>948</v>
      </c>
      <c r="CD933" s="136" t="s">
        <v>941</v>
      </c>
      <c r="CE933" s="136" t="s">
        <v>948</v>
      </c>
      <c r="CF933" s="136" t="s">
        <v>941</v>
      </c>
      <c r="CG933" s="136" t="s">
        <v>948</v>
      </c>
      <c r="CH933" s="136" t="s">
        <v>948</v>
      </c>
      <c r="CI933" s="136" t="s">
        <v>941</v>
      </c>
      <c r="CJ933" s="136" t="s">
        <v>941</v>
      </c>
      <c r="CK933" s="136" t="s">
        <v>941</v>
      </c>
      <c r="CL933" s="136" t="s">
        <v>941</v>
      </c>
      <c r="CM933" s="136" t="s">
        <v>941</v>
      </c>
      <c r="CN933" s="136" t="s">
        <v>948</v>
      </c>
      <c r="CO933" s="136" t="s">
        <v>540</v>
      </c>
      <c r="CP933" s="136" t="s">
        <v>948</v>
      </c>
      <c r="CQ933" s="136" t="s">
        <v>941</v>
      </c>
      <c r="CR933" s="136" t="s">
        <v>941</v>
      </c>
      <c r="CS933" s="136" t="s">
        <v>941</v>
      </c>
      <c r="CT933" s="136" t="s">
        <v>941</v>
      </c>
      <c r="CU933" s="136" t="s">
        <v>941</v>
      </c>
      <c r="CV933" s="136" t="s">
        <v>941</v>
      </c>
      <c r="CW933" s="136" t="s">
        <v>941</v>
      </c>
      <c r="CX933" s="136" t="s">
        <v>941</v>
      </c>
      <c r="CY933" s="136" t="s">
        <v>941</v>
      </c>
      <c r="CZ933" s="136" t="s">
        <v>941</v>
      </c>
      <c r="DA933" s="136" t="s">
        <v>941</v>
      </c>
      <c r="DB933" s="136" t="s">
        <v>941</v>
      </c>
      <c r="DC933" s="136" t="s">
        <v>941</v>
      </c>
      <c r="DD933" s="136" t="s">
        <v>941</v>
      </c>
      <c r="DE933" s="136" t="s">
        <v>941</v>
      </c>
      <c r="DF933" s="136" t="s">
        <v>941</v>
      </c>
      <c r="DG933" s="136" t="s">
        <v>941</v>
      </c>
      <c r="DH933" s="136" t="s">
        <v>941</v>
      </c>
      <c r="DI933" s="136" t="s">
        <v>941</v>
      </c>
      <c r="DJ933" s="136" t="s">
        <v>1353</v>
      </c>
      <c r="DK933" s="137">
        <v>43158.47078703704</v>
      </c>
      <c r="DL933" s="136" t="s">
        <v>1353</v>
      </c>
      <c r="DM933" s="137">
        <v>43161.483275462961</v>
      </c>
      <c r="DN933" s="133">
        <v>42432.362372685187</v>
      </c>
      <c r="DO933" s="132" t="s">
        <v>1692</v>
      </c>
      <c r="DP933" s="133">
        <v>42432.362372685187</v>
      </c>
    </row>
    <row r="934" spans="1:120" ht="58" x14ac:dyDescent="0.35">
      <c r="A934" s="135">
        <v>938</v>
      </c>
      <c r="B934" s="136" t="s">
        <v>13815</v>
      </c>
      <c r="C934" s="135">
        <v>364</v>
      </c>
      <c r="D934" s="135" t="b">
        <v>1</v>
      </c>
      <c r="E934" s="136" t="s">
        <v>941</v>
      </c>
      <c r="F934" s="136" t="s">
        <v>20707</v>
      </c>
      <c r="G934" s="136" t="s">
        <v>1148</v>
      </c>
      <c r="H934" s="136" t="s">
        <v>1141</v>
      </c>
      <c r="I934" s="136" t="s">
        <v>4875</v>
      </c>
      <c r="J934" s="136" t="s">
        <v>20707</v>
      </c>
      <c r="K934" s="136" t="s">
        <v>941</v>
      </c>
      <c r="L934" s="136" t="s">
        <v>1141</v>
      </c>
      <c r="M934" s="136" t="s">
        <v>4026</v>
      </c>
      <c r="N934" s="136" t="s">
        <v>20708</v>
      </c>
      <c r="O934" s="136" t="s">
        <v>20709</v>
      </c>
      <c r="P934" s="136" t="s">
        <v>20710</v>
      </c>
      <c r="Q934" s="136" t="s">
        <v>20711</v>
      </c>
      <c r="R934" s="136" t="s">
        <v>948</v>
      </c>
      <c r="S934" s="136" t="s">
        <v>20712</v>
      </c>
      <c r="T934" s="136" t="s">
        <v>20713</v>
      </c>
      <c r="U934" s="136" t="s">
        <v>20714</v>
      </c>
      <c r="V934" s="136" t="s">
        <v>948</v>
      </c>
      <c r="W934" s="136" t="s">
        <v>948</v>
      </c>
      <c r="X934" s="136" t="s">
        <v>948</v>
      </c>
      <c r="Y934" s="136" t="s">
        <v>20715</v>
      </c>
      <c r="Z934" s="136" t="s">
        <v>20716</v>
      </c>
      <c r="AA934" s="136" t="s">
        <v>948</v>
      </c>
      <c r="AB934" s="136" t="s">
        <v>20717</v>
      </c>
      <c r="AC934" s="136" t="s">
        <v>1966</v>
      </c>
      <c r="AD934" s="136" t="s">
        <v>20718</v>
      </c>
      <c r="AE934" s="136" t="s">
        <v>20719</v>
      </c>
      <c r="AF934" s="136" t="s">
        <v>20720</v>
      </c>
      <c r="AG934" s="136" t="s">
        <v>1106</v>
      </c>
      <c r="AH934" s="136" t="s">
        <v>20721</v>
      </c>
      <c r="AI934" s="136" t="s">
        <v>948</v>
      </c>
      <c r="AJ934" s="136" t="s">
        <v>3637</v>
      </c>
      <c r="AK934" s="136" t="s">
        <v>948</v>
      </c>
      <c r="AL934" s="136" t="s">
        <v>941</v>
      </c>
      <c r="AM934" s="136" t="s">
        <v>20722</v>
      </c>
      <c r="AN934" s="136" t="s">
        <v>20709</v>
      </c>
      <c r="AO934" s="136" t="s">
        <v>20710</v>
      </c>
      <c r="AP934" s="136" t="s">
        <v>20711</v>
      </c>
      <c r="AQ934" s="136" t="s">
        <v>948</v>
      </c>
      <c r="AR934" s="136" t="s">
        <v>20712</v>
      </c>
      <c r="AS934" s="136" t="s">
        <v>20713</v>
      </c>
      <c r="AT934" s="136" t="s">
        <v>20714</v>
      </c>
      <c r="AU934" s="136" t="s">
        <v>941</v>
      </c>
      <c r="AV934" s="136" t="s">
        <v>941</v>
      </c>
      <c r="AW934" s="136" t="s">
        <v>941</v>
      </c>
      <c r="AX934" s="136" t="s">
        <v>20715</v>
      </c>
      <c r="AY934" s="136" t="s">
        <v>20716</v>
      </c>
      <c r="AZ934" s="136" t="s">
        <v>948</v>
      </c>
      <c r="BA934" s="136" t="s">
        <v>20717</v>
      </c>
      <c r="BB934" s="136" t="s">
        <v>1966</v>
      </c>
      <c r="BC934" s="136" t="s">
        <v>20718</v>
      </c>
      <c r="BD934" s="136" t="s">
        <v>20719</v>
      </c>
      <c r="BE934" s="136" t="s">
        <v>20720</v>
      </c>
      <c r="BF934" s="136" t="s">
        <v>20721</v>
      </c>
      <c r="BG934" s="136" t="s">
        <v>1071</v>
      </c>
      <c r="BH934" s="136" t="s">
        <v>3637</v>
      </c>
      <c r="BI934" s="136" t="s">
        <v>948</v>
      </c>
      <c r="BJ934" s="136" t="s">
        <v>20723</v>
      </c>
      <c r="BK934" s="136" t="s">
        <v>941</v>
      </c>
      <c r="BL934" s="136" t="s">
        <v>941</v>
      </c>
      <c r="BM934" s="136" t="s">
        <v>941</v>
      </c>
      <c r="BN934" s="136" t="s">
        <v>941</v>
      </c>
      <c r="BO934" s="136" t="s">
        <v>941</v>
      </c>
      <c r="BP934" s="136" t="s">
        <v>941</v>
      </c>
      <c r="BQ934" s="136" t="s">
        <v>941</v>
      </c>
      <c r="BR934" s="136" t="s">
        <v>941</v>
      </c>
      <c r="BS934" s="136" t="s">
        <v>941</v>
      </c>
      <c r="BT934" s="136" t="s">
        <v>941</v>
      </c>
      <c r="BU934" s="136" t="s">
        <v>941</v>
      </c>
      <c r="BV934" s="136" t="s">
        <v>941</v>
      </c>
      <c r="BW934" s="136" t="s">
        <v>941</v>
      </c>
      <c r="BX934" s="136" t="s">
        <v>941</v>
      </c>
      <c r="BY934" s="136" t="s">
        <v>941</v>
      </c>
      <c r="BZ934" s="136" t="s">
        <v>941</v>
      </c>
      <c r="CA934" s="136" t="s">
        <v>941</v>
      </c>
      <c r="CB934" s="136" t="s">
        <v>948</v>
      </c>
      <c r="CC934" s="136" t="s">
        <v>948</v>
      </c>
      <c r="CD934" s="136" t="s">
        <v>941</v>
      </c>
      <c r="CE934" s="136" t="s">
        <v>948</v>
      </c>
      <c r="CF934" s="136" t="s">
        <v>941</v>
      </c>
      <c r="CG934" s="136" t="s">
        <v>948</v>
      </c>
      <c r="CH934" s="136" t="s">
        <v>2245</v>
      </c>
      <c r="CI934" s="136" t="s">
        <v>20724</v>
      </c>
      <c r="CJ934" s="136" t="s">
        <v>9776</v>
      </c>
      <c r="CK934" s="136" t="s">
        <v>20725</v>
      </c>
      <c r="CL934" s="136" t="s">
        <v>941</v>
      </c>
      <c r="CM934" s="136" t="s">
        <v>941</v>
      </c>
      <c r="CN934" s="136" t="s">
        <v>20724</v>
      </c>
      <c r="CO934" s="136" t="s">
        <v>540</v>
      </c>
      <c r="CP934" s="136" t="s">
        <v>948</v>
      </c>
      <c r="CQ934" s="136" t="s">
        <v>941</v>
      </c>
      <c r="CR934" s="136" t="s">
        <v>941</v>
      </c>
      <c r="CS934" s="136" t="s">
        <v>941</v>
      </c>
      <c r="CT934" s="136" t="s">
        <v>941</v>
      </c>
      <c r="CU934" s="136" t="s">
        <v>941</v>
      </c>
      <c r="CV934" s="136" t="s">
        <v>941</v>
      </c>
      <c r="CW934" s="136" t="s">
        <v>941</v>
      </c>
      <c r="CX934" s="136" t="s">
        <v>941</v>
      </c>
      <c r="CY934" s="136" t="s">
        <v>941</v>
      </c>
      <c r="CZ934" s="136" t="s">
        <v>941</v>
      </c>
      <c r="DA934" s="136" t="s">
        <v>941</v>
      </c>
      <c r="DB934" s="136" t="s">
        <v>941</v>
      </c>
      <c r="DC934" s="136" t="s">
        <v>941</v>
      </c>
      <c r="DD934" s="136" t="s">
        <v>941</v>
      </c>
      <c r="DE934" s="136" t="s">
        <v>941</v>
      </c>
      <c r="DF934" s="136" t="s">
        <v>941</v>
      </c>
      <c r="DG934" s="136" t="s">
        <v>941</v>
      </c>
      <c r="DH934" s="136" t="s">
        <v>941</v>
      </c>
      <c r="DI934" s="136" t="s">
        <v>941</v>
      </c>
      <c r="DJ934" s="136" t="s">
        <v>1692</v>
      </c>
      <c r="DK934" s="137">
        <v>43159.605740740742</v>
      </c>
      <c r="DL934" s="136" t="s">
        <v>1692</v>
      </c>
      <c r="DM934" s="137">
        <v>43159.605740740742</v>
      </c>
      <c r="DN934" s="133">
        <v>42432.387569444443</v>
      </c>
      <c r="DO934" s="132" t="s">
        <v>1692</v>
      </c>
      <c r="DP934" s="133">
        <v>42432.387569444443</v>
      </c>
    </row>
    <row r="935" spans="1:120" ht="72.5" x14ac:dyDescent="0.35">
      <c r="A935" s="135">
        <v>939</v>
      </c>
      <c r="B935" s="136" t="s">
        <v>13815</v>
      </c>
      <c r="C935" s="135">
        <v>258</v>
      </c>
      <c r="D935" s="135" t="b">
        <v>1</v>
      </c>
      <c r="E935" s="136" t="s">
        <v>941</v>
      </c>
      <c r="F935" s="136" t="s">
        <v>2813</v>
      </c>
      <c r="G935" s="136" t="s">
        <v>2814</v>
      </c>
      <c r="H935" s="136" t="s">
        <v>2815</v>
      </c>
      <c r="I935" s="136" t="s">
        <v>19271</v>
      </c>
      <c r="J935" s="136" t="s">
        <v>2813</v>
      </c>
      <c r="K935" s="136" t="s">
        <v>941</v>
      </c>
      <c r="L935" s="136" t="s">
        <v>2815</v>
      </c>
      <c r="M935" s="136" t="s">
        <v>2816</v>
      </c>
      <c r="N935" s="136" t="s">
        <v>2817</v>
      </c>
      <c r="O935" s="136" t="s">
        <v>20726</v>
      </c>
      <c r="P935" s="136" t="s">
        <v>20727</v>
      </c>
      <c r="Q935" s="136" t="s">
        <v>7691</v>
      </c>
      <c r="R935" s="136" t="s">
        <v>948</v>
      </c>
      <c r="S935" s="136" t="s">
        <v>20728</v>
      </c>
      <c r="T935" s="136" t="s">
        <v>20729</v>
      </c>
      <c r="U935" s="136" t="s">
        <v>20730</v>
      </c>
      <c r="V935" s="136" t="s">
        <v>4210</v>
      </c>
      <c r="W935" s="136" t="s">
        <v>4211</v>
      </c>
      <c r="X935" s="136" t="s">
        <v>4212</v>
      </c>
      <c r="Y935" s="136" t="s">
        <v>20731</v>
      </c>
      <c r="Z935" s="136" t="s">
        <v>6536</v>
      </c>
      <c r="AA935" s="136" t="s">
        <v>20732</v>
      </c>
      <c r="AB935" s="136" t="s">
        <v>20733</v>
      </c>
      <c r="AC935" s="136" t="s">
        <v>20734</v>
      </c>
      <c r="AD935" s="136" t="s">
        <v>20735</v>
      </c>
      <c r="AE935" s="136" t="s">
        <v>20736</v>
      </c>
      <c r="AF935" s="136" t="s">
        <v>20737</v>
      </c>
      <c r="AG935" s="136" t="s">
        <v>1460</v>
      </c>
      <c r="AH935" s="136" t="s">
        <v>20738</v>
      </c>
      <c r="AI935" s="136" t="s">
        <v>5835</v>
      </c>
      <c r="AJ935" s="136" t="s">
        <v>7138</v>
      </c>
      <c r="AK935" s="136" t="s">
        <v>948</v>
      </c>
      <c r="AL935" s="136" t="s">
        <v>604</v>
      </c>
      <c r="AM935" s="136" t="s">
        <v>20739</v>
      </c>
      <c r="AN935" s="136" t="s">
        <v>941</v>
      </c>
      <c r="AO935" s="136" t="s">
        <v>941</v>
      </c>
      <c r="AP935" s="136" t="s">
        <v>941</v>
      </c>
      <c r="AQ935" s="136" t="s">
        <v>941</v>
      </c>
      <c r="AR935" s="136" t="s">
        <v>941</v>
      </c>
      <c r="AS935" s="136" t="s">
        <v>941</v>
      </c>
      <c r="AT935" s="136" t="s">
        <v>941</v>
      </c>
      <c r="AU935" s="136" t="s">
        <v>941</v>
      </c>
      <c r="AV935" s="136" t="s">
        <v>941</v>
      </c>
      <c r="AW935" s="136" t="s">
        <v>941</v>
      </c>
      <c r="AX935" s="136" t="s">
        <v>941</v>
      </c>
      <c r="AY935" s="136" t="s">
        <v>941</v>
      </c>
      <c r="AZ935" s="136" t="s">
        <v>941</v>
      </c>
      <c r="BA935" s="136" t="s">
        <v>941</v>
      </c>
      <c r="BB935" s="136" t="s">
        <v>941</v>
      </c>
      <c r="BC935" s="136" t="s">
        <v>941</v>
      </c>
      <c r="BD935" s="136" t="s">
        <v>941</v>
      </c>
      <c r="BE935" s="136" t="s">
        <v>941</v>
      </c>
      <c r="BF935" s="136" t="s">
        <v>941</v>
      </c>
      <c r="BG935" s="136" t="s">
        <v>941</v>
      </c>
      <c r="BH935" s="136" t="s">
        <v>941</v>
      </c>
      <c r="BI935" s="136" t="s">
        <v>941</v>
      </c>
      <c r="BJ935" s="136" t="s">
        <v>941</v>
      </c>
      <c r="BK935" s="136" t="s">
        <v>1201</v>
      </c>
      <c r="BL935" s="136" t="s">
        <v>941</v>
      </c>
      <c r="BM935" s="136" t="s">
        <v>941</v>
      </c>
      <c r="BN935" s="136" t="s">
        <v>941</v>
      </c>
      <c r="BO935" s="136" t="s">
        <v>941</v>
      </c>
      <c r="BP935" s="136" t="s">
        <v>941</v>
      </c>
      <c r="BQ935" s="136" t="s">
        <v>941</v>
      </c>
      <c r="BR935" s="136" t="s">
        <v>941</v>
      </c>
      <c r="BS935" s="136" t="s">
        <v>941</v>
      </c>
      <c r="BT935" s="136" t="s">
        <v>941</v>
      </c>
      <c r="BU935" s="136" t="s">
        <v>941</v>
      </c>
      <c r="BV935" s="136" t="s">
        <v>941</v>
      </c>
      <c r="BW935" s="136" t="s">
        <v>941</v>
      </c>
      <c r="BX935" s="136" t="s">
        <v>941</v>
      </c>
      <c r="BY935" s="136" t="s">
        <v>941</v>
      </c>
      <c r="BZ935" s="136" t="s">
        <v>941</v>
      </c>
      <c r="CA935" s="136" t="s">
        <v>941</v>
      </c>
      <c r="CB935" s="136" t="s">
        <v>1201</v>
      </c>
      <c r="CC935" s="136" t="s">
        <v>948</v>
      </c>
      <c r="CD935" s="136" t="s">
        <v>941</v>
      </c>
      <c r="CE935" s="136" t="s">
        <v>948</v>
      </c>
      <c r="CF935" s="136" t="s">
        <v>941</v>
      </c>
      <c r="CG935" s="136" t="s">
        <v>948</v>
      </c>
      <c r="CH935" s="136" t="s">
        <v>948</v>
      </c>
      <c r="CI935" s="136" t="s">
        <v>941</v>
      </c>
      <c r="CJ935" s="136" t="s">
        <v>941</v>
      </c>
      <c r="CK935" s="136" t="s">
        <v>941</v>
      </c>
      <c r="CL935" s="136" t="s">
        <v>941</v>
      </c>
      <c r="CM935" s="136" t="s">
        <v>941</v>
      </c>
      <c r="CN935" s="136" t="s">
        <v>948</v>
      </c>
      <c r="CO935" s="136" t="s">
        <v>540</v>
      </c>
      <c r="CP935" s="136" t="s">
        <v>948</v>
      </c>
      <c r="CQ935" s="136" t="s">
        <v>941</v>
      </c>
      <c r="CR935" s="136" t="s">
        <v>941</v>
      </c>
      <c r="CS935" s="136" t="s">
        <v>941</v>
      </c>
      <c r="CT935" s="136" t="s">
        <v>941</v>
      </c>
      <c r="CU935" s="136" t="s">
        <v>941</v>
      </c>
      <c r="CV935" s="136" t="s">
        <v>941</v>
      </c>
      <c r="CW935" s="136" t="s">
        <v>941</v>
      </c>
      <c r="CX935" s="136" t="s">
        <v>941</v>
      </c>
      <c r="CY935" s="136" t="s">
        <v>941</v>
      </c>
      <c r="CZ935" s="136" t="s">
        <v>941</v>
      </c>
      <c r="DA935" s="136" t="s">
        <v>941</v>
      </c>
      <c r="DB935" s="136" t="s">
        <v>941</v>
      </c>
      <c r="DC935" s="136" t="s">
        <v>941</v>
      </c>
      <c r="DD935" s="136" t="s">
        <v>941</v>
      </c>
      <c r="DE935" s="136" t="s">
        <v>941</v>
      </c>
      <c r="DF935" s="136" t="s">
        <v>941</v>
      </c>
      <c r="DG935" s="136" t="s">
        <v>941</v>
      </c>
      <c r="DH935" s="136" t="s">
        <v>941</v>
      </c>
      <c r="DI935" s="136" t="s">
        <v>941</v>
      </c>
      <c r="DJ935" s="136" t="s">
        <v>1692</v>
      </c>
      <c r="DK935" s="137">
        <v>43159.62060185185</v>
      </c>
      <c r="DL935" s="136" t="s">
        <v>1692</v>
      </c>
      <c r="DM935" s="137">
        <v>43159.640902777777</v>
      </c>
      <c r="DN935" s="133">
        <v>42432.407789351855</v>
      </c>
      <c r="DO935" s="132" t="s">
        <v>1692</v>
      </c>
      <c r="DP935" s="133">
        <v>42432.407789351855</v>
      </c>
    </row>
    <row r="936" spans="1:120" ht="58" x14ac:dyDescent="0.35">
      <c r="A936" s="135">
        <v>940</v>
      </c>
      <c r="B936" s="136" t="s">
        <v>13815</v>
      </c>
      <c r="C936" s="135">
        <v>126</v>
      </c>
      <c r="D936" s="135" t="b">
        <v>1</v>
      </c>
      <c r="E936" s="136" t="s">
        <v>941</v>
      </c>
      <c r="F936" s="136" t="s">
        <v>20740</v>
      </c>
      <c r="G936" s="136" t="s">
        <v>1064</v>
      </c>
      <c r="H936" s="136" t="s">
        <v>1580</v>
      </c>
      <c r="I936" s="136" t="s">
        <v>14675</v>
      </c>
      <c r="J936" s="136" t="s">
        <v>1581</v>
      </c>
      <c r="K936" s="136" t="s">
        <v>941</v>
      </c>
      <c r="L936" s="136" t="s">
        <v>1144</v>
      </c>
      <c r="M936" s="136" t="s">
        <v>1145</v>
      </c>
      <c r="N936" s="136" t="s">
        <v>3022</v>
      </c>
      <c r="O936" s="136" t="s">
        <v>20741</v>
      </c>
      <c r="P936" s="136" t="s">
        <v>20742</v>
      </c>
      <c r="Q936" s="136" t="s">
        <v>20743</v>
      </c>
      <c r="R936" s="136" t="s">
        <v>948</v>
      </c>
      <c r="S936" s="136" t="s">
        <v>20744</v>
      </c>
      <c r="T936" s="136" t="s">
        <v>20745</v>
      </c>
      <c r="U936" s="136" t="s">
        <v>20746</v>
      </c>
      <c r="V936" s="136" t="s">
        <v>20747</v>
      </c>
      <c r="W936" s="136" t="s">
        <v>20748</v>
      </c>
      <c r="X936" s="136" t="s">
        <v>20749</v>
      </c>
      <c r="Y936" s="136" t="s">
        <v>20750</v>
      </c>
      <c r="Z936" s="136" t="s">
        <v>20751</v>
      </c>
      <c r="AA936" s="136" t="s">
        <v>20752</v>
      </c>
      <c r="AB936" s="136" t="s">
        <v>20753</v>
      </c>
      <c r="AC936" s="136" t="s">
        <v>20754</v>
      </c>
      <c r="AD936" s="136" t="s">
        <v>20755</v>
      </c>
      <c r="AE936" s="136" t="s">
        <v>20756</v>
      </c>
      <c r="AF936" s="136" t="s">
        <v>20757</v>
      </c>
      <c r="AG936" s="136" t="s">
        <v>1036</v>
      </c>
      <c r="AH936" s="136" t="s">
        <v>20758</v>
      </c>
      <c r="AI936" s="136" t="s">
        <v>20759</v>
      </c>
      <c r="AJ936" s="136" t="s">
        <v>20760</v>
      </c>
      <c r="AK936" s="136" t="s">
        <v>20761</v>
      </c>
      <c r="AL936" s="136" t="s">
        <v>941</v>
      </c>
      <c r="AM936" s="136" t="s">
        <v>20762</v>
      </c>
      <c r="AN936" s="136" t="s">
        <v>941</v>
      </c>
      <c r="AO936" s="136" t="s">
        <v>941</v>
      </c>
      <c r="AP936" s="136" t="s">
        <v>941</v>
      </c>
      <c r="AQ936" s="136" t="s">
        <v>941</v>
      </c>
      <c r="AR936" s="136" t="s">
        <v>941</v>
      </c>
      <c r="AS936" s="136" t="s">
        <v>941</v>
      </c>
      <c r="AT936" s="136" t="s">
        <v>941</v>
      </c>
      <c r="AU936" s="136" t="s">
        <v>941</v>
      </c>
      <c r="AV936" s="136" t="s">
        <v>941</v>
      </c>
      <c r="AW936" s="136" t="s">
        <v>941</v>
      </c>
      <c r="AX936" s="136" t="s">
        <v>941</v>
      </c>
      <c r="AY936" s="136" t="s">
        <v>941</v>
      </c>
      <c r="AZ936" s="136" t="s">
        <v>941</v>
      </c>
      <c r="BA936" s="136" t="s">
        <v>941</v>
      </c>
      <c r="BB936" s="136" t="s">
        <v>941</v>
      </c>
      <c r="BC936" s="136" t="s">
        <v>941</v>
      </c>
      <c r="BD936" s="136" t="s">
        <v>941</v>
      </c>
      <c r="BE936" s="136" t="s">
        <v>941</v>
      </c>
      <c r="BF936" s="136" t="s">
        <v>941</v>
      </c>
      <c r="BG936" s="136" t="s">
        <v>941</v>
      </c>
      <c r="BH936" s="136" t="s">
        <v>941</v>
      </c>
      <c r="BI936" s="136" t="s">
        <v>941</v>
      </c>
      <c r="BJ936" s="136" t="s">
        <v>941</v>
      </c>
      <c r="BK936" s="136" t="s">
        <v>941</v>
      </c>
      <c r="BL936" s="136" t="s">
        <v>941</v>
      </c>
      <c r="BM936" s="136" t="s">
        <v>941</v>
      </c>
      <c r="BN936" s="136" t="s">
        <v>941</v>
      </c>
      <c r="BO936" s="136" t="s">
        <v>941</v>
      </c>
      <c r="BP936" s="136" t="s">
        <v>941</v>
      </c>
      <c r="BQ936" s="136" t="s">
        <v>941</v>
      </c>
      <c r="BR936" s="136" t="s">
        <v>941</v>
      </c>
      <c r="BS936" s="136" t="s">
        <v>941</v>
      </c>
      <c r="BT936" s="136" t="s">
        <v>941</v>
      </c>
      <c r="BU936" s="136" t="s">
        <v>941</v>
      </c>
      <c r="BV936" s="136" t="s">
        <v>941</v>
      </c>
      <c r="BW936" s="136" t="s">
        <v>941</v>
      </c>
      <c r="BX936" s="136" t="s">
        <v>941</v>
      </c>
      <c r="BY936" s="136" t="s">
        <v>941</v>
      </c>
      <c r="BZ936" s="136" t="s">
        <v>941</v>
      </c>
      <c r="CA936" s="136" t="s">
        <v>941</v>
      </c>
      <c r="CB936" s="136" t="s">
        <v>948</v>
      </c>
      <c r="CC936" s="136" t="s">
        <v>956</v>
      </c>
      <c r="CD936" s="136" t="s">
        <v>1109</v>
      </c>
      <c r="CE936" s="136" t="s">
        <v>948</v>
      </c>
      <c r="CF936" s="136" t="s">
        <v>941</v>
      </c>
      <c r="CG936" s="136" t="s">
        <v>1109</v>
      </c>
      <c r="CH936" s="136" t="s">
        <v>1227</v>
      </c>
      <c r="CI936" s="136" t="s">
        <v>20763</v>
      </c>
      <c r="CJ936" s="136" t="s">
        <v>20763</v>
      </c>
      <c r="CK936" s="136" t="s">
        <v>941</v>
      </c>
      <c r="CL936" s="136" t="s">
        <v>941</v>
      </c>
      <c r="CM936" s="136" t="s">
        <v>941</v>
      </c>
      <c r="CN936" s="136" t="s">
        <v>20763</v>
      </c>
      <c r="CO936" s="136" t="s">
        <v>941</v>
      </c>
      <c r="CP936" s="136" t="s">
        <v>948</v>
      </c>
      <c r="CQ936" s="136" t="s">
        <v>941</v>
      </c>
      <c r="CR936" s="136" t="s">
        <v>941</v>
      </c>
      <c r="CS936" s="136" t="s">
        <v>941</v>
      </c>
      <c r="CT936" s="136" t="s">
        <v>941</v>
      </c>
      <c r="CU936" s="136" t="s">
        <v>941</v>
      </c>
      <c r="CV936" s="136" t="s">
        <v>941</v>
      </c>
      <c r="CW936" s="136" t="s">
        <v>941</v>
      </c>
      <c r="CX936" s="136" t="s">
        <v>941</v>
      </c>
      <c r="CY936" s="136" t="s">
        <v>941</v>
      </c>
      <c r="CZ936" s="136" t="s">
        <v>941</v>
      </c>
      <c r="DA936" s="136" t="s">
        <v>941</v>
      </c>
      <c r="DB936" s="136" t="s">
        <v>941</v>
      </c>
      <c r="DC936" s="136" t="s">
        <v>941</v>
      </c>
      <c r="DD936" s="136" t="s">
        <v>941</v>
      </c>
      <c r="DE936" s="136" t="s">
        <v>941</v>
      </c>
      <c r="DF936" s="136" t="s">
        <v>941</v>
      </c>
      <c r="DG936" s="136" t="s">
        <v>941</v>
      </c>
      <c r="DH936" s="136" t="s">
        <v>941</v>
      </c>
      <c r="DI936" s="136" t="s">
        <v>941</v>
      </c>
      <c r="DJ936" s="136" t="s">
        <v>1692</v>
      </c>
      <c r="DK936" s="137">
        <v>43160.441840277781</v>
      </c>
      <c r="DL936" s="136" t="s">
        <v>1692</v>
      </c>
      <c r="DM936" s="137">
        <v>43160.441840277781</v>
      </c>
      <c r="DN936" s="133">
        <v>42432.422025462962</v>
      </c>
      <c r="DO936" s="132" t="s">
        <v>1692</v>
      </c>
      <c r="DP936" s="133">
        <v>42432.422025462962</v>
      </c>
    </row>
    <row r="937" spans="1:120" ht="58" x14ac:dyDescent="0.35">
      <c r="A937" s="135">
        <v>941</v>
      </c>
      <c r="B937" s="136" t="s">
        <v>13815</v>
      </c>
      <c r="C937" s="135">
        <v>501</v>
      </c>
      <c r="D937" s="135" t="b">
        <v>1</v>
      </c>
      <c r="E937" s="136" t="s">
        <v>941</v>
      </c>
      <c r="F937" s="136" t="s">
        <v>20764</v>
      </c>
      <c r="G937" s="136" t="s">
        <v>20765</v>
      </c>
      <c r="H937" s="136" t="s">
        <v>20766</v>
      </c>
      <c r="I937" s="136" t="s">
        <v>20767</v>
      </c>
      <c r="J937" s="136" t="s">
        <v>20764</v>
      </c>
      <c r="K937" s="136" t="s">
        <v>941</v>
      </c>
      <c r="L937" s="136" t="s">
        <v>20766</v>
      </c>
      <c r="M937" s="136" t="s">
        <v>20768</v>
      </c>
      <c r="N937" s="136" t="s">
        <v>20769</v>
      </c>
      <c r="O937" s="136" t="s">
        <v>20770</v>
      </c>
      <c r="P937" s="136" t="s">
        <v>20771</v>
      </c>
      <c r="Q937" s="136" t="s">
        <v>3720</v>
      </c>
      <c r="R937" s="136" t="s">
        <v>948</v>
      </c>
      <c r="S937" s="136" t="s">
        <v>20772</v>
      </c>
      <c r="T937" s="136" t="s">
        <v>20773</v>
      </c>
      <c r="U937" s="136" t="s">
        <v>20774</v>
      </c>
      <c r="V937" s="136" t="s">
        <v>20775</v>
      </c>
      <c r="W937" s="136" t="s">
        <v>20776</v>
      </c>
      <c r="X937" s="136" t="s">
        <v>20777</v>
      </c>
      <c r="Y937" s="136" t="s">
        <v>20778</v>
      </c>
      <c r="Z937" s="136" t="s">
        <v>20779</v>
      </c>
      <c r="AA937" s="136" t="s">
        <v>948</v>
      </c>
      <c r="AB937" s="136" t="s">
        <v>20780</v>
      </c>
      <c r="AC937" s="136" t="s">
        <v>20781</v>
      </c>
      <c r="AD937" s="136" t="s">
        <v>20782</v>
      </c>
      <c r="AE937" s="136" t="s">
        <v>20783</v>
      </c>
      <c r="AF937" s="136" t="s">
        <v>20784</v>
      </c>
      <c r="AG937" s="136" t="s">
        <v>1845</v>
      </c>
      <c r="AH937" s="136" t="s">
        <v>20785</v>
      </c>
      <c r="AI937" s="136" t="s">
        <v>20786</v>
      </c>
      <c r="AJ937" s="136" t="s">
        <v>1405</v>
      </c>
      <c r="AK937" s="136" t="s">
        <v>948</v>
      </c>
      <c r="AL937" s="136" t="s">
        <v>941</v>
      </c>
      <c r="AM937" s="136" t="s">
        <v>20787</v>
      </c>
      <c r="AN937" s="136" t="s">
        <v>941</v>
      </c>
      <c r="AO937" s="136" t="s">
        <v>941</v>
      </c>
      <c r="AP937" s="136" t="s">
        <v>941</v>
      </c>
      <c r="AQ937" s="136" t="s">
        <v>941</v>
      </c>
      <c r="AR937" s="136" t="s">
        <v>941</v>
      </c>
      <c r="AS937" s="136" t="s">
        <v>941</v>
      </c>
      <c r="AT937" s="136" t="s">
        <v>941</v>
      </c>
      <c r="AU937" s="136" t="s">
        <v>941</v>
      </c>
      <c r="AV937" s="136" t="s">
        <v>941</v>
      </c>
      <c r="AW937" s="136" t="s">
        <v>941</v>
      </c>
      <c r="AX937" s="136" t="s">
        <v>941</v>
      </c>
      <c r="AY937" s="136" t="s">
        <v>941</v>
      </c>
      <c r="AZ937" s="136" t="s">
        <v>941</v>
      </c>
      <c r="BA937" s="136" t="s">
        <v>941</v>
      </c>
      <c r="BB937" s="136" t="s">
        <v>941</v>
      </c>
      <c r="BC937" s="136" t="s">
        <v>941</v>
      </c>
      <c r="BD937" s="136" t="s">
        <v>941</v>
      </c>
      <c r="BE937" s="136" t="s">
        <v>941</v>
      </c>
      <c r="BF937" s="136" t="s">
        <v>941</v>
      </c>
      <c r="BG937" s="136" t="s">
        <v>941</v>
      </c>
      <c r="BH937" s="136" t="s">
        <v>941</v>
      </c>
      <c r="BI937" s="136" t="s">
        <v>941</v>
      </c>
      <c r="BJ937" s="136" t="s">
        <v>941</v>
      </c>
      <c r="BK937" s="136" t="s">
        <v>941</v>
      </c>
      <c r="BL937" s="136" t="s">
        <v>941</v>
      </c>
      <c r="BM937" s="136" t="s">
        <v>941</v>
      </c>
      <c r="BN937" s="136" t="s">
        <v>941</v>
      </c>
      <c r="BO937" s="136" t="s">
        <v>941</v>
      </c>
      <c r="BP937" s="136" t="s">
        <v>941</v>
      </c>
      <c r="BQ937" s="136" t="s">
        <v>941</v>
      </c>
      <c r="BR937" s="136" t="s">
        <v>941</v>
      </c>
      <c r="BS937" s="136" t="s">
        <v>941</v>
      </c>
      <c r="BT937" s="136" t="s">
        <v>941</v>
      </c>
      <c r="BU937" s="136" t="s">
        <v>941</v>
      </c>
      <c r="BV937" s="136" t="s">
        <v>941</v>
      </c>
      <c r="BW937" s="136" t="s">
        <v>941</v>
      </c>
      <c r="BX937" s="136" t="s">
        <v>941</v>
      </c>
      <c r="BY937" s="136" t="s">
        <v>941</v>
      </c>
      <c r="BZ937" s="136" t="s">
        <v>941</v>
      </c>
      <c r="CA937" s="136" t="s">
        <v>941</v>
      </c>
      <c r="CB937" s="136" t="s">
        <v>948</v>
      </c>
      <c r="CC937" s="136" t="s">
        <v>948</v>
      </c>
      <c r="CD937" s="136" t="s">
        <v>941</v>
      </c>
      <c r="CE937" s="136" t="s">
        <v>948</v>
      </c>
      <c r="CF937" s="136" t="s">
        <v>941</v>
      </c>
      <c r="CG937" s="136" t="s">
        <v>948</v>
      </c>
      <c r="CH937" s="136" t="s">
        <v>948</v>
      </c>
      <c r="CI937" s="136" t="s">
        <v>941</v>
      </c>
      <c r="CJ937" s="136" t="s">
        <v>941</v>
      </c>
      <c r="CK937" s="136" t="s">
        <v>941</v>
      </c>
      <c r="CL937" s="136" t="s">
        <v>941</v>
      </c>
      <c r="CM937" s="136" t="s">
        <v>941</v>
      </c>
      <c r="CN937" s="136" t="s">
        <v>948</v>
      </c>
      <c r="CO937" s="136" t="s">
        <v>540</v>
      </c>
      <c r="CP937" s="136" t="s">
        <v>948</v>
      </c>
      <c r="CQ937" s="136" t="s">
        <v>941</v>
      </c>
      <c r="CR937" s="136" t="s">
        <v>941</v>
      </c>
      <c r="CS937" s="136" t="s">
        <v>941</v>
      </c>
      <c r="CT937" s="136" t="s">
        <v>941</v>
      </c>
      <c r="CU937" s="136" t="s">
        <v>941</v>
      </c>
      <c r="CV937" s="136" t="s">
        <v>941</v>
      </c>
      <c r="CW937" s="136" t="s">
        <v>941</v>
      </c>
      <c r="CX937" s="136" t="s">
        <v>941</v>
      </c>
      <c r="CY937" s="136" t="s">
        <v>941</v>
      </c>
      <c r="CZ937" s="136" t="s">
        <v>941</v>
      </c>
      <c r="DA937" s="136" t="s">
        <v>941</v>
      </c>
      <c r="DB937" s="136" t="s">
        <v>941</v>
      </c>
      <c r="DC937" s="136" t="s">
        <v>941</v>
      </c>
      <c r="DD937" s="136" t="s">
        <v>941</v>
      </c>
      <c r="DE937" s="136" t="s">
        <v>941</v>
      </c>
      <c r="DF937" s="136" t="s">
        <v>941</v>
      </c>
      <c r="DG937" s="136" t="s">
        <v>941</v>
      </c>
      <c r="DH937" s="136" t="s">
        <v>941</v>
      </c>
      <c r="DI937" s="136" t="s">
        <v>941</v>
      </c>
      <c r="DJ937" s="136" t="s">
        <v>1692</v>
      </c>
      <c r="DK937" s="137">
        <v>43160.451412037037</v>
      </c>
      <c r="DL937" s="136" t="s">
        <v>1692</v>
      </c>
      <c r="DM937" s="137">
        <v>43160.451412037037</v>
      </c>
      <c r="DN937" s="133">
        <v>42432.428807870368</v>
      </c>
      <c r="DO937" s="132" t="s">
        <v>1692</v>
      </c>
      <c r="DP937" s="133">
        <v>42432.428807870368</v>
      </c>
    </row>
    <row r="938" spans="1:120" ht="58" x14ac:dyDescent="0.35">
      <c r="A938" s="135">
        <v>942</v>
      </c>
      <c r="B938" s="136" t="s">
        <v>13815</v>
      </c>
      <c r="C938" s="135">
        <v>483</v>
      </c>
      <c r="D938" s="135" t="b">
        <v>1</v>
      </c>
      <c r="E938" s="136" t="s">
        <v>941</v>
      </c>
      <c r="F938" s="136" t="s">
        <v>4136</v>
      </c>
      <c r="G938" s="136" t="s">
        <v>20788</v>
      </c>
      <c r="H938" s="136" t="s">
        <v>20789</v>
      </c>
      <c r="I938" s="136" t="s">
        <v>20790</v>
      </c>
      <c r="J938" s="136" t="s">
        <v>19288</v>
      </c>
      <c r="K938" s="136" t="s">
        <v>941</v>
      </c>
      <c r="L938" s="136" t="s">
        <v>19289</v>
      </c>
      <c r="M938" s="136" t="s">
        <v>941</v>
      </c>
      <c r="N938" s="136" t="s">
        <v>1077</v>
      </c>
      <c r="O938" s="136" t="s">
        <v>20791</v>
      </c>
      <c r="P938" s="136" t="s">
        <v>20792</v>
      </c>
      <c r="Q938" s="136" t="s">
        <v>948</v>
      </c>
      <c r="R938" s="136" t="s">
        <v>948</v>
      </c>
      <c r="S938" s="136" t="s">
        <v>20793</v>
      </c>
      <c r="T938" s="136" t="s">
        <v>20794</v>
      </c>
      <c r="U938" s="136" t="s">
        <v>20795</v>
      </c>
      <c r="V938" s="136" t="s">
        <v>20796</v>
      </c>
      <c r="W938" s="136" t="s">
        <v>20797</v>
      </c>
      <c r="X938" s="136" t="s">
        <v>20798</v>
      </c>
      <c r="Y938" s="136" t="s">
        <v>20799</v>
      </c>
      <c r="Z938" s="136" t="s">
        <v>20800</v>
      </c>
      <c r="AA938" s="136" t="s">
        <v>948</v>
      </c>
      <c r="AB938" s="136" t="s">
        <v>20801</v>
      </c>
      <c r="AC938" s="136" t="s">
        <v>948</v>
      </c>
      <c r="AD938" s="136" t="s">
        <v>20801</v>
      </c>
      <c r="AE938" s="136" t="s">
        <v>20802</v>
      </c>
      <c r="AF938" s="136" t="s">
        <v>20803</v>
      </c>
      <c r="AG938" s="136" t="s">
        <v>1680</v>
      </c>
      <c r="AH938" s="136" t="s">
        <v>20804</v>
      </c>
      <c r="AI938" s="136" t="s">
        <v>5835</v>
      </c>
      <c r="AJ938" s="136" t="s">
        <v>948</v>
      </c>
      <c r="AK938" s="136" t="s">
        <v>948</v>
      </c>
      <c r="AL938" s="136" t="s">
        <v>941</v>
      </c>
      <c r="AM938" s="136" t="s">
        <v>20805</v>
      </c>
      <c r="AN938" s="136" t="s">
        <v>941</v>
      </c>
      <c r="AO938" s="136" t="s">
        <v>941</v>
      </c>
      <c r="AP938" s="136" t="s">
        <v>941</v>
      </c>
      <c r="AQ938" s="136" t="s">
        <v>941</v>
      </c>
      <c r="AR938" s="136" t="s">
        <v>941</v>
      </c>
      <c r="AS938" s="136" t="s">
        <v>941</v>
      </c>
      <c r="AT938" s="136" t="s">
        <v>941</v>
      </c>
      <c r="AU938" s="136" t="s">
        <v>941</v>
      </c>
      <c r="AV938" s="136" t="s">
        <v>941</v>
      </c>
      <c r="AW938" s="136" t="s">
        <v>941</v>
      </c>
      <c r="AX938" s="136" t="s">
        <v>941</v>
      </c>
      <c r="AY938" s="136" t="s">
        <v>941</v>
      </c>
      <c r="AZ938" s="136" t="s">
        <v>941</v>
      </c>
      <c r="BA938" s="136" t="s">
        <v>941</v>
      </c>
      <c r="BB938" s="136" t="s">
        <v>941</v>
      </c>
      <c r="BC938" s="136" t="s">
        <v>941</v>
      </c>
      <c r="BD938" s="136" t="s">
        <v>941</v>
      </c>
      <c r="BE938" s="136" t="s">
        <v>941</v>
      </c>
      <c r="BF938" s="136" t="s">
        <v>941</v>
      </c>
      <c r="BG938" s="136" t="s">
        <v>941</v>
      </c>
      <c r="BH938" s="136" t="s">
        <v>941</v>
      </c>
      <c r="BI938" s="136" t="s">
        <v>941</v>
      </c>
      <c r="BJ938" s="136" t="s">
        <v>941</v>
      </c>
      <c r="BK938" s="136" t="s">
        <v>941</v>
      </c>
      <c r="BL938" s="136" t="s">
        <v>941</v>
      </c>
      <c r="BM938" s="136" t="s">
        <v>941</v>
      </c>
      <c r="BN938" s="136" t="s">
        <v>941</v>
      </c>
      <c r="BO938" s="136" t="s">
        <v>941</v>
      </c>
      <c r="BP938" s="136" t="s">
        <v>941</v>
      </c>
      <c r="BQ938" s="136" t="s">
        <v>941</v>
      </c>
      <c r="BR938" s="136" t="s">
        <v>941</v>
      </c>
      <c r="BS938" s="136" t="s">
        <v>941</v>
      </c>
      <c r="BT938" s="136" t="s">
        <v>941</v>
      </c>
      <c r="BU938" s="136" t="s">
        <v>941</v>
      </c>
      <c r="BV938" s="136" t="s">
        <v>941</v>
      </c>
      <c r="BW938" s="136" t="s">
        <v>941</v>
      </c>
      <c r="BX938" s="136" t="s">
        <v>941</v>
      </c>
      <c r="BY938" s="136" t="s">
        <v>941</v>
      </c>
      <c r="BZ938" s="136" t="s">
        <v>941</v>
      </c>
      <c r="CA938" s="136" t="s">
        <v>941</v>
      </c>
      <c r="CB938" s="136" t="s">
        <v>948</v>
      </c>
      <c r="CC938" s="136" t="s">
        <v>948</v>
      </c>
      <c r="CD938" s="136" t="s">
        <v>941</v>
      </c>
      <c r="CE938" s="136" t="s">
        <v>948</v>
      </c>
      <c r="CF938" s="136" t="s">
        <v>941</v>
      </c>
      <c r="CG938" s="136" t="s">
        <v>948</v>
      </c>
      <c r="CH938" s="136" t="s">
        <v>948</v>
      </c>
      <c r="CI938" s="136" t="s">
        <v>941</v>
      </c>
      <c r="CJ938" s="136" t="s">
        <v>941</v>
      </c>
      <c r="CK938" s="136" t="s">
        <v>941</v>
      </c>
      <c r="CL938" s="136" t="s">
        <v>941</v>
      </c>
      <c r="CM938" s="136" t="s">
        <v>941</v>
      </c>
      <c r="CN938" s="136" t="s">
        <v>948</v>
      </c>
      <c r="CO938" s="136" t="s">
        <v>540</v>
      </c>
      <c r="CP938" s="136" t="s">
        <v>948</v>
      </c>
      <c r="CQ938" s="136" t="s">
        <v>941</v>
      </c>
      <c r="CR938" s="136" t="s">
        <v>941</v>
      </c>
      <c r="CS938" s="136" t="s">
        <v>941</v>
      </c>
      <c r="CT938" s="136" t="s">
        <v>941</v>
      </c>
      <c r="CU938" s="136" t="s">
        <v>941</v>
      </c>
      <c r="CV938" s="136" t="s">
        <v>941</v>
      </c>
      <c r="CW938" s="136" t="s">
        <v>941</v>
      </c>
      <c r="CX938" s="136" t="s">
        <v>941</v>
      </c>
      <c r="CY938" s="136" t="s">
        <v>941</v>
      </c>
      <c r="CZ938" s="136" t="s">
        <v>941</v>
      </c>
      <c r="DA938" s="136" t="s">
        <v>941</v>
      </c>
      <c r="DB938" s="136" t="s">
        <v>941</v>
      </c>
      <c r="DC938" s="136" t="s">
        <v>941</v>
      </c>
      <c r="DD938" s="136" t="s">
        <v>941</v>
      </c>
      <c r="DE938" s="136" t="s">
        <v>941</v>
      </c>
      <c r="DF938" s="136" t="s">
        <v>941</v>
      </c>
      <c r="DG938" s="136" t="s">
        <v>941</v>
      </c>
      <c r="DH938" s="136" t="s">
        <v>941</v>
      </c>
      <c r="DI938" s="136" t="s">
        <v>941</v>
      </c>
      <c r="DJ938" s="136" t="s">
        <v>1353</v>
      </c>
      <c r="DK938" s="137">
        <v>43160.463078703702</v>
      </c>
      <c r="DL938" s="136" t="s">
        <v>1353</v>
      </c>
      <c r="DM938" s="137">
        <v>43164.392569444448</v>
      </c>
      <c r="DN938" s="133">
        <v>42432.433483796296</v>
      </c>
      <c r="DO938" s="132" t="s">
        <v>1692</v>
      </c>
      <c r="DP938" s="133">
        <v>42432.433483796296</v>
      </c>
    </row>
    <row r="939" spans="1:120" ht="58" x14ac:dyDescent="0.35">
      <c r="A939" s="135">
        <v>943</v>
      </c>
      <c r="B939" s="136" t="s">
        <v>13815</v>
      </c>
      <c r="C939" s="135">
        <v>327</v>
      </c>
      <c r="D939" s="135" t="b">
        <v>1</v>
      </c>
      <c r="E939" s="136" t="s">
        <v>941</v>
      </c>
      <c r="F939" s="136" t="s">
        <v>2898</v>
      </c>
      <c r="G939" s="136" t="s">
        <v>1243</v>
      </c>
      <c r="H939" s="136" t="s">
        <v>2899</v>
      </c>
      <c r="I939" s="136" t="s">
        <v>15225</v>
      </c>
      <c r="J939" s="136" t="s">
        <v>2898</v>
      </c>
      <c r="K939" s="136" t="s">
        <v>941</v>
      </c>
      <c r="L939" s="136" t="s">
        <v>2899</v>
      </c>
      <c r="M939" s="136" t="s">
        <v>15225</v>
      </c>
      <c r="N939" s="136" t="s">
        <v>941</v>
      </c>
      <c r="O939" s="136" t="s">
        <v>20806</v>
      </c>
      <c r="P939" s="136" t="s">
        <v>20807</v>
      </c>
      <c r="Q939" s="136" t="s">
        <v>20808</v>
      </c>
      <c r="R939" s="136" t="s">
        <v>948</v>
      </c>
      <c r="S939" s="136" t="s">
        <v>20809</v>
      </c>
      <c r="T939" s="136" t="s">
        <v>20810</v>
      </c>
      <c r="U939" s="136" t="s">
        <v>20811</v>
      </c>
      <c r="V939" s="136" t="s">
        <v>2901</v>
      </c>
      <c r="W939" s="136" t="s">
        <v>2902</v>
      </c>
      <c r="X939" s="136" t="s">
        <v>2903</v>
      </c>
      <c r="Y939" s="136" t="s">
        <v>20812</v>
      </c>
      <c r="Z939" s="136" t="s">
        <v>20813</v>
      </c>
      <c r="AA939" s="136" t="s">
        <v>20814</v>
      </c>
      <c r="AB939" s="136" t="s">
        <v>20815</v>
      </c>
      <c r="AC939" s="136" t="s">
        <v>948</v>
      </c>
      <c r="AD939" s="136" t="s">
        <v>20815</v>
      </c>
      <c r="AE939" s="136" t="s">
        <v>20816</v>
      </c>
      <c r="AF939" s="136" t="s">
        <v>20817</v>
      </c>
      <c r="AG939" s="136" t="s">
        <v>1882</v>
      </c>
      <c r="AH939" s="136" t="s">
        <v>20818</v>
      </c>
      <c r="AI939" s="136" t="s">
        <v>20819</v>
      </c>
      <c r="AJ939" s="136" t="s">
        <v>3107</v>
      </c>
      <c r="AK939" s="136" t="s">
        <v>948</v>
      </c>
      <c r="AL939" s="136" t="s">
        <v>941</v>
      </c>
      <c r="AM939" s="136" t="s">
        <v>20820</v>
      </c>
      <c r="AN939" s="136" t="s">
        <v>941</v>
      </c>
      <c r="AO939" s="136" t="s">
        <v>941</v>
      </c>
      <c r="AP939" s="136" t="s">
        <v>941</v>
      </c>
      <c r="AQ939" s="136" t="s">
        <v>941</v>
      </c>
      <c r="AR939" s="136" t="s">
        <v>941</v>
      </c>
      <c r="AS939" s="136" t="s">
        <v>941</v>
      </c>
      <c r="AT939" s="136" t="s">
        <v>941</v>
      </c>
      <c r="AU939" s="136" t="s">
        <v>941</v>
      </c>
      <c r="AV939" s="136" t="s">
        <v>941</v>
      </c>
      <c r="AW939" s="136" t="s">
        <v>941</v>
      </c>
      <c r="AX939" s="136" t="s">
        <v>941</v>
      </c>
      <c r="AY939" s="136" t="s">
        <v>941</v>
      </c>
      <c r="AZ939" s="136" t="s">
        <v>941</v>
      </c>
      <c r="BA939" s="136" t="s">
        <v>941</v>
      </c>
      <c r="BB939" s="136" t="s">
        <v>941</v>
      </c>
      <c r="BC939" s="136" t="s">
        <v>941</v>
      </c>
      <c r="BD939" s="136" t="s">
        <v>941</v>
      </c>
      <c r="BE939" s="136" t="s">
        <v>941</v>
      </c>
      <c r="BF939" s="136" t="s">
        <v>941</v>
      </c>
      <c r="BG939" s="136" t="s">
        <v>941</v>
      </c>
      <c r="BH939" s="136" t="s">
        <v>941</v>
      </c>
      <c r="BI939" s="136" t="s">
        <v>941</v>
      </c>
      <c r="BJ939" s="136" t="s">
        <v>941</v>
      </c>
      <c r="BK939" s="136" t="s">
        <v>941</v>
      </c>
      <c r="BL939" s="136" t="s">
        <v>941</v>
      </c>
      <c r="BM939" s="136" t="s">
        <v>941</v>
      </c>
      <c r="BN939" s="136" t="s">
        <v>941</v>
      </c>
      <c r="BO939" s="136" t="s">
        <v>941</v>
      </c>
      <c r="BP939" s="136" t="s">
        <v>941</v>
      </c>
      <c r="BQ939" s="136" t="s">
        <v>941</v>
      </c>
      <c r="BR939" s="136" t="s">
        <v>941</v>
      </c>
      <c r="BS939" s="136" t="s">
        <v>941</v>
      </c>
      <c r="BT939" s="136" t="s">
        <v>941</v>
      </c>
      <c r="BU939" s="136" t="s">
        <v>941</v>
      </c>
      <c r="BV939" s="136" t="s">
        <v>941</v>
      </c>
      <c r="BW939" s="136" t="s">
        <v>941</v>
      </c>
      <c r="BX939" s="136" t="s">
        <v>941</v>
      </c>
      <c r="BY939" s="136" t="s">
        <v>941</v>
      </c>
      <c r="BZ939" s="136" t="s">
        <v>941</v>
      </c>
      <c r="CA939" s="136" t="s">
        <v>941</v>
      </c>
      <c r="CB939" s="136" t="s">
        <v>948</v>
      </c>
      <c r="CC939" s="136" t="s">
        <v>948</v>
      </c>
      <c r="CD939" s="136" t="s">
        <v>941</v>
      </c>
      <c r="CE939" s="136" t="s">
        <v>948</v>
      </c>
      <c r="CF939" s="136" t="s">
        <v>941</v>
      </c>
      <c r="CG939" s="136" t="s">
        <v>948</v>
      </c>
      <c r="CH939" s="136" t="s">
        <v>948</v>
      </c>
      <c r="CI939" s="136" t="s">
        <v>941</v>
      </c>
      <c r="CJ939" s="136" t="s">
        <v>941</v>
      </c>
      <c r="CK939" s="136" t="s">
        <v>941</v>
      </c>
      <c r="CL939" s="136" t="s">
        <v>941</v>
      </c>
      <c r="CM939" s="136" t="s">
        <v>941</v>
      </c>
      <c r="CN939" s="136" t="s">
        <v>948</v>
      </c>
      <c r="CO939" s="136" t="s">
        <v>540</v>
      </c>
      <c r="CP939" s="136" t="s">
        <v>948</v>
      </c>
      <c r="CQ939" s="136" t="s">
        <v>941</v>
      </c>
      <c r="CR939" s="136" t="s">
        <v>941</v>
      </c>
      <c r="CS939" s="136" t="s">
        <v>941</v>
      </c>
      <c r="CT939" s="136" t="s">
        <v>941</v>
      </c>
      <c r="CU939" s="136" t="s">
        <v>941</v>
      </c>
      <c r="CV939" s="136" t="s">
        <v>941</v>
      </c>
      <c r="CW939" s="136" t="s">
        <v>941</v>
      </c>
      <c r="CX939" s="136" t="s">
        <v>941</v>
      </c>
      <c r="CY939" s="136" t="s">
        <v>941</v>
      </c>
      <c r="CZ939" s="136" t="s">
        <v>941</v>
      </c>
      <c r="DA939" s="136" t="s">
        <v>941</v>
      </c>
      <c r="DB939" s="136" t="s">
        <v>941</v>
      </c>
      <c r="DC939" s="136" t="s">
        <v>941</v>
      </c>
      <c r="DD939" s="136" t="s">
        <v>941</v>
      </c>
      <c r="DE939" s="136" t="s">
        <v>941</v>
      </c>
      <c r="DF939" s="136" t="s">
        <v>941</v>
      </c>
      <c r="DG939" s="136" t="s">
        <v>941</v>
      </c>
      <c r="DH939" s="136" t="s">
        <v>941</v>
      </c>
      <c r="DI939" s="136" t="s">
        <v>941</v>
      </c>
      <c r="DJ939" s="136" t="s">
        <v>1353</v>
      </c>
      <c r="DK939" s="137">
        <v>43160.625694444447</v>
      </c>
      <c r="DL939" s="136" t="s">
        <v>1353</v>
      </c>
      <c r="DM939" s="137">
        <v>43160.625694444447</v>
      </c>
      <c r="DN939" s="133">
        <v>42432.439803240741</v>
      </c>
      <c r="DO939" s="132" t="s">
        <v>1353</v>
      </c>
      <c r="DP939" s="133">
        <v>42432.474826388891</v>
      </c>
    </row>
    <row r="940" spans="1:120" ht="58" x14ac:dyDescent="0.35">
      <c r="A940" s="135">
        <v>944</v>
      </c>
      <c r="B940" s="136" t="s">
        <v>13815</v>
      </c>
      <c r="C940" s="135">
        <v>79</v>
      </c>
      <c r="D940" s="135" t="b">
        <v>1</v>
      </c>
      <c r="E940" s="136" t="s">
        <v>1196</v>
      </c>
      <c r="F940" s="136" t="s">
        <v>20821</v>
      </c>
      <c r="G940" s="136" t="s">
        <v>2551</v>
      </c>
      <c r="H940" s="136" t="s">
        <v>2661</v>
      </c>
      <c r="I940" s="136" t="s">
        <v>941</v>
      </c>
      <c r="J940" s="136" t="s">
        <v>20821</v>
      </c>
      <c r="K940" s="136" t="s">
        <v>941</v>
      </c>
      <c r="L940" s="136" t="s">
        <v>20822</v>
      </c>
      <c r="M940" s="136" t="s">
        <v>2662</v>
      </c>
      <c r="N940" s="136" t="s">
        <v>20823</v>
      </c>
      <c r="O940" s="136" t="s">
        <v>20824</v>
      </c>
      <c r="P940" s="136" t="s">
        <v>20825</v>
      </c>
      <c r="Q940" s="136" t="s">
        <v>20826</v>
      </c>
      <c r="R940" s="136" t="s">
        <v>20827</v>
      </c>
      <c r="S940" s="136" t="s">
        <v>20828</v>
      </c>
      <c r="T940" s="136" t="s">
        <v>20829</v>
      </c>
      <c r="U940" s="136" t="s">
        <v>20830</v>
      </c>
      <c r="V940" s="136" t="s">
        <v>948</v>
      </c>
      <c r="W940" s="136" t="s">
        <v>948</v>
      </c>
      <c r="X940" s="136" t="s">
        <v>948</v>
      </c>
      <c r="Y940" s="136" t="s">
        <v>20831</v>
      </c>
      <c r="Z940" s="136" t="s">
        <v>20832</v>
      </c>
      <c r="AA940" s="136" t="s">
        <v>948</v>
      </c>
      <c r="AB940" s="136" t="s">
        <v>20833</v>
      </c>
      <c r="AC940" s="136" t="s">
        <v>948</v>
      </c>
      <c r="AD940" s="136" t="s">
        <v>20833</v>
      </c>
      <c r="AE940" s="136" t="s">
        <v>20834</v>
      </c>
      <c r="AF940" s="136" t="s">
        <v>20835</v>
      </c>
      <c r="AG940" s="136" t="s">
        <v>2664</v>
      </c>
      <c r="AH940" s="136" t="s">
        <v>20836</v>
      </c>
      <c r="AI940" s="136" t="s">
        <v>20837</v>
      </c>
      <c r="AJ940" s="136" t="s">
        <v>20838</v>
      </c>
      <c r="AK940" s="136" t="s">
        <v>20839</v>
      </c>
      <c r="AL940" s="136" t="s">
        <v>941</v>
      </c>
      <c r="AM940" s="136" t="s">
        <v>20840</v>
      </c>
      <c r="AN940" s="136" t="s">
        <v>941</v>
      </c>
      <c r="AO940" s="136" t="s">
        <v>941</v>
      </c>
      <c r="AP940" s="136" t="s">
        <v>941</v>
      </c>
      <c r="AQ940" s="136" t="s">
        <v>941</v>
      </c>
      <c r="AR940" s="136" t="s">
        <v>941</v>
      </c>
      <c r="AS940" s="136" t="s">
        <v>941</v>
      </c>
      <c r="AT940" s="136" t="s">
        <v>941</v>
      </c>
      <c r="AU940" s="136" t="s">
        <v>941</v>
      </c>
      <c r="AV940" s="136" t="s">
        <v>941</v>
      </c>
      <c r="AW940" s="136" t="s">
        <v>941</v>
      </c>
      <c r="AX940" s="136" t="s">
        <v>941</v>
      </c>
      <c r="AY940" s="136" t="s">
        <v>941</v>
      </c>
      <c r="AZ940" s="136" t="s">
        <v>941</v>
      </c>
      <c r="BA940" s="136" t="s">
        <v>941</v>
      </c>
      <c r="BB940" s="136" t="s">
        <v>941</v>
      </c>
      <c r="BC940" s="136" t="s">
        <v>941</v>
      </c>
      <c r="BD940" s="136" t="s">
        <v>941</v>
      </c>
      <c r="BE940" s="136" t="s">
        <v>941</v>
      </c>
      <c r="BF940" s="136" t="s">
        <v>941</v>
      </c>
      <c r="BG940" s="136" t="s">
        <v>941</v>
      </c>
      <c r="BH940" s="136" t="s">
        <v>941</v>
      </c>
      <c r="BI940" s="136" t="s">
        <v>941</v>
      </c>
      <c r="BJ940" s="136" t="s">
        <v>941</v>
      </c>
      <c r="BK940" s="136" t="s">
        <v>941</v>
      </c>
      <c r="BL940" s="136" t="s">
        <v>941</v>
      </c>
      <c r="BM940" s="136" t="s">
        <v>941</v>
      </c>
      <c r="BN940" s="136" t="s">
        <v>941</v>
      </c>
      <c r="BO940" s="136" t="s">
        <v>941</v>
      </c>
      <c r="BP940" s="136" t="s">
        <v>941</v>
      </c>
      <c r="BQ940" s="136" t="s">
        <v>941</v>
      </c>
      <c r="BR940" s="136" t="s">
        <v>941</v>
      </c>
      <c r="BS940" s="136" t="s">
        <v>941</v>
      </c>
      <c r="BT940" s="136" t="s">
        <v>941</v>
      </c>
      <c r="BU940" s="136" t="s">
        <v>941</v>
      </c>
      <c r="BV940" s="136" t="s">
        <v>941</v>
      </c>
      <c r="BW940" s="136" t="s">
        <v>941</v>
      </c>
      <c r="BX940" s="136" t="s">
        <v>941</v>
      </c>
      <c r="BY940" s="136" t="s">
        <v>941</v>
      </c>
      <c r="BZ940" s="136" t="s">
        <v>941</v>
      </c>
      <c r="CA940" s="136" t="s">
        <v>941</v>
      </c>
      <c r="CB940" s="136" t="s">
        <v>948</v>
      </c>
      <c r="CC940" s="136" t="s">
        <v>948</v>
      </c>
      <c r="CD940" s="136" t="s">
        <v>941</v>
      </c>
      <c r="CE940" s="136" t="s">
        <v>948</v>
      </c>
      <c r="CF940" s="136" t="s">
        <v>941</v>
      </c>
      <c r="CG940" s="136" t="s">
        <v>948</v>
      </c>
      <c r="CH940" s="136" t="s">
        <v>948</v>
      </c>
      <c r="CI940" s="136" t="s">
        <v>941</v>
      </c>
      <c r="CJ940" s="136" t="s">
        <v>941</v>
      </c>
      <c r="CK940" s="136" t="s">
        <v>941</v>
      </c>
      <c r="CL940" s="136" t="s">
        <v>941</v>
      </c>
      <c r="CM940" s="136" t="s">
        <v>941</v>
      </c>
      <c r="CN940" s="136" t="s">
        <v>948</v>
      </c>
      <c r="CO940" s="136" t="s">
        <v>540</v>
      </c>
      <c r="CP940" s="136" t="s">
        <v>948</v>
      </c>
      <c r="CQ940" s="136" t="s">
        <v>941</v>
      </c>
      <c r="CR940" s="136" t="s">
        <v>941</v>
      </c>
      <c r="CS940" s="136" t="s">
        <v>941</v>
      </c>
      <c r="CT940" s="136" t="s">
        <v>941</v>
      </c>
      <c r="CU940" s="136" t="s">
        <v>941</v>
      </c>
      <c r="CV940" s="136" t="s">
        <v>941</v>
      </c>
      <c r="CW940" s="136" t="s">
        <v>941</v>
      </c>
      <c r="CX940" s="136" t="s">
        <v>941</v>
      </c>
      <c r="CY940" s="136" t="s">
        <v>941</v>
      </c>
      <c r="CZ940" s="136" t="s">
        <v>941</v>
      </c>
      <c r="DA940" s="136" t="s">
        <v>941</v>
      </c>
      <c r="DB940" s="136" t="s">
        <v>941</v>
      </c>
      <c r="DC940" s="136" t="s">
        <v>941</v>
      </c>
      <c r="DD940" s="136" t="s">
        <v>941</v>
      </c>
      <c r="DE940" s="136" t="s">
        <v>941</v>
      </c>
      <c r="DF940" s="136" t="s">
        <v>941</v>
      </c>
      <c r="DG940" s="136" t="s">
        <v>941</v>
      </c>
      <c r="DH940" s="136" t="s">
        <v>941</v>
      </c>
      <c r="DI940" s="136" t="s">
        <v>941</v>
      </c>
      <c r="DJ940" s="136" t="s">
        <v>1353</v>
      </c>
      <c r="DK940" s="137">
        <v>43161.666284722225</v>
      </c>
      <c r="DL940" s="136" t="s">
        <v>1353</v>
      </c>
      <c r="DM940" s="137">
        <v>43164.463310185187</v>
      </c>
      <c r="DN940" s="133">
        <v>42432.44290509259</v>
      </c>
      <c r="DO940" s="132" t="s">
        <v>1692</v>
      </c>
      <c r="DP940" s="133">
        <v>42432.626828703702</v>
      </c>
    </row>
    <row r="941" spans="1:120" ht="43.5" x14ac:dyDescent="0.35">
      <c r="A941" s="135">
        <v>945</v>
      </c>
      <c r="B941" s="136" t="s">
        <v>13815</v>
      </c>
      <c r="C941" s="135">
        <v>171</v>
      </c>
      <c r="D941" s="135" t="b">
        <v>1</v>
      </c>
      <c r="E941" s="136" t="s">
        <v>1196</v>
      </c>
      <c r="F941" s="136" t="s">
        <v>20841</v>
      </c>
      <c r="G941" s="136" t="s">
        <v>1010</v>
      </c>
      <c r="H941" s="136" t="s">
        <v>1011</v>
      </c>
      <c r="I941" s="136" t="s">
        <v>941</v>
      </c>
      <c r="J941" s="136" t="s">
        <v>1345</v>
      </c>
      <c r="K941" s="136" t="s">
        <v>941</v>
      </c>
      <c r="L941" s="136" t="s">
        <v>1346</v>
      </c>
      <c r="M941" s="136" t="s">
        <v>1012</v>
      </c>
      <c r="N941" s="136" t="s">
        <v>1013</v>
      </c>
      <c r="O941" s="136" t="s">
        <v>20842</v>
      </c>
      <c r="P941" s="136" t="s">
        <v>20843</v>
      </c>
      <c r="Q941" s="136" t="s">
        <v>20844</v>
      </c>
      <c r="R941" s="136" t="s">
        <v>20845</v>
      </c>
      <c r="S941" s="136" t="s">
        <v>20846</v>
      </c>
      <c r="T941" s="136" t="s">
        <v>20847</v>
      </c>
      <c r="U941" s="136" t="s">
        <v>20848</v>
      </c>
      <c r="V941" s="136" t="s">
        <v>20849</v>
      </c>
      <c r="W941" s="136" t="s">
        <v>20850</v>
      </c>
      <c r="X941" s="136" t="s">
        <v>20851</v>
      </c>
      <c r="Y941" s="136" t="s">
        <v>20852</v>
      </c>
      <c r="Z941" s="136" t="s">
        <v>20853</v>
      </c>
      <c r="AA941" s="136" t="s">
        <v>948</v>
      </c>
      <c r="AB941" s="136" t="s">
        <v>20854</v>
      </c>
      <c r="AC941" s="136" t="s">
        <v>948</v>
      </c>
      <c r="AD941" s="136" t="s">
        <v>20854</v>
      </c>
      <c r="AE941" s="136" t="s">
        <v>20855</v>
      </c>
      <c r="AF941" s="136" t="s">
        <v>20856</v>
      </c>
      <c r="AG941" s="136" t="s">
        <v>993</v>
      </c>
      <c r="AH941" s="136" t="s">
        <v>20857</v>
      </c>
      <c r="AI941" s="136" t="s">
        <v>20858</v>
      </c>
      <c r="AJ941" s="136" t="s">
        <v>1466</v>
      </c>
      <c r="AK941" s="136" t="s">
        <v>20859</v>
      </c>
      <c r="AL941" s="136" t="s">
        <v>941</v>
      </c>
      <c r="AM941" s="136" t="s">
        <v>20860</v>
      </c>
      <c r="AN941" s="136" t="s">
        <v>941</v>
      </c>
      <c r="AO941" s="136" t="s">
        <v>941</v>
      </c>
      <c r="AP941" s="136" t="s">
        <v>941</v>
      </c>
      <c r="AQ941" s="136" t="s">
        <v>941</v>
      </c>
      <c r="AR941" s="136" t="s">
        <v>941</v>
      </c>
      <c r="AS941" s="136" t="s">
        <v>941</v>
      </c>
      <c r="AT941" s="136" t="s">
        <v>941</v>
      </c>
      <c r="AU941" s="136" t="s">
        <v>941</v>
      </c>
      <c r="AV941" s="136" t="s">
        <v>941</v>
      </c>
      <c r="AW941" s="136" t="s">
        <v>941</v>
      </c>
      <c r="AX941" s="136" t="s">
        <v>941</v>
      </c>
      <c r="AY941" s="136" t="s">
        <v>941</v>
      </c>
      <c r="AZ941" s="136" t="s">
        <v>941</v>
      </c>
      <c r="BA941" s="136" t="s">
        <v>941</v>
      </c>
      <c r="BB941" s="136" t="s">
        <v>941</v>
      </c>
      <c r="BC941" s="136" t="s">
        <v>941</v>
      </c>
      <c r="BD941" s="136" t="s">
        <v>941</v>
      </c>
      <c r="BE941" s="136" t="s">
        <v>941</v>
      </c>
      <c r="BF941" s="136" t="s">
        <v>941</v>
      </c>
      <c r="BG941" s="136" t="s">
        <v>941</v>
      </c>
      <c r="BH941" s="136" t="s">
        <v>941</v>
      </c>
      <c r="BI941" s="136" t="s">
        <v>941</v>
      </c>
      <c r="BJ941" s="136" t="s">
        <v>941</v>
      </c>
      <c r="BK941" s="136" t="s">
        <v>941</v>
      </c>
      <c r="BL941" s="136" t="s">
        <v>941</v>
      </c>
      <c r="BM941" s="136" t="s">
        <v>941</v>
      </c>
      <c r="BN941" s="136" t="s">
        <v>941</v>
      </c>
      <c r="BO941" s="136" t="s">
        <v>941</v>
      </c>
      <c r="BP941" s="136" t="s">
        <v>941</v>
      </c>
      <c r="BQ941" s="136" t="s">
        <v>941</v>
      </c>
      <c r="BR941" s="136" t="s">
        <v>941</v>
      </c>
      <c r="BS941" s="136" t="s">
        <v>941</v>
      </c>
      <c r="BT941" s="136" t="s">
        <v>941</v>
      </c>
      <c r="BU941" s="136" t="s">
        <v>941</v>
      </c>
      <c r="BV941" s="136" t="s">
        <v>941</v>
      </c>
      <c r="BW941" s="136" t="s">
        <v>941</v>
      </c>
      <c r="BX941" s="136" t="s">
        <v>941</v>
      </c>
      <c r="BY941" s="136" t="s">
        <v>941</v>
      </c>
      <c r="BZ941" s="136" t="s">
        <v>941</v>
      </c>
      <c r="CA941" s="136" t="s">
        <v>941</v>
      </c>
      <c r="CB941" s="136" t="s">
        <v>948</v>
      </c>
      <c r="CC941" s="136" t="s">
        <v>948</v>
      </c>
      <c r="CD941" s="136" t="s">
        <v>941</v>
      </c>
      <c r="CE941" s="136" t="s">
        <v>948</v>
      </c>
      <c r="CF941" s="136" t="s">
        <v>941</v>
      </c>
      <c r="CG941" s="136" t="s">
        <v>948</v>
      </c>
      <c r="CH941" s="136" t="s">
        <v>948</v>
      </c>
      <c r="CI941" s="136" t="s">
        <v>941</v>
      </c>
      <c r="CJ941" s="136" t="s">
        <v>941</v>
      </c>
      <c r="CK941" s="136" t="s">
        <v>941</v>
      </c>
      <c r="CL941" s="136" t="s">
        <v>941</v>
      </c>
      <c r="CM941" s="136" t="s">
        <v>941</v>
      </c>
      <c r="CN941" s="136" t="s">
        <v>948</v>
      </c>
      <c r="CO941" s="136" t="s">
        <v>540</v>
      </c>
      <c r="CP941" s="136" t="s">
        <v>948</v>
      </c>
      <c r="CQ941" s="136" t="s">
        <v>941</v>
      </c>
      <c r="CR941" s="136" t="s">
        <v>941</v>
      </c>
      <c r="CS941" s="136" t="s">
        <v>941</v>
      </c>
      <c r="CT941" s="136" t="s">
        <v>941</v>
      </c>
      <c r="CU941" s="136" t="s">
        <v>941</v>
      </c>
      <c r="CV941" s="136" t="s">
        <v>941</v>
      </c>
      <c r="CW941" s="136" t="s">
        <v>941</v>
      </c>
      <c r="CX941" s="136" t="s">
        <v>941</v>
      </c>
      <c r="CY941" s="136" t="s">
        <v>941</v>
      </c>
      <c r="CZ941" s="136" t="s">
        <v>941</v>
      </c>
      <c r="DA941" s="136" t="s">
        <v>941</v>
      </c>
      <c r="DB941" s="136" t="s">
        <v>941</v>
      </c>
      <c r="DC941" s="136" t="s">
        <v>941</v>
      </c>
      <c r="DD941" s="136" t="s">
        <v>941</v>
      </c>
      <c r="DE941" s="136" t="s">
        <v>941</v>
      </c>
      <c r="DF941" s="136" t="s">
        <v>941</v>
      </c>
      <c r="DG941" s="136" t="s">
        <v>941</v>
      </c>
      <c r="DH941" s="136" t="s">
        <v>941</v>
      </c>
      <c r="DI941" s="136" t="s">
        <v>941</v>
      </c>
      <c r="DJ941" s="136" t="s">
        <v>1692</v>
      </c>
      <c r="DK941" s="137">
        <v>43164.575381944444</v>
      </c>
      <c r="DL941" s="136" t="s">
        <v>1692</v>
      </c>
      <c r="DM941" s="137">
        <v>43164.575543981482</v>
      </c>
      <c r="DN941" s="133">
        <v>42432.626342592594</v>
      </c>
      <c r="DO941" s="132" t="s">
        <v>1692</v>
      </c>
      <c r="DP941" s="133">
        <v>42432.626342592594</v>
      </c>
    </row>
    <row r="942" spans="1:120" ht="43.5" x14ac:dyDescent="0.35">
      <c r="A942" s="135">
        <v>946</v>
      </c>
      <c r="B942" s="136" t="s">
        <v>13815</v>
      </c>
      <c r="C942" s="135">
        <v>173</v>
      </c>
      <c r="D942" s="135" t="b">
        <v>1</v>
      </c>
      <c r="E942" s="136" t="s">
        <v>1196</v>
      </c>
      <c r="F942" s="136" t="s">
        <v>20861</v>
      </c>
      <c r="G942" s="136" t="s">
        <v>1317</v>
      </c>
      <c r="H942" s="136" t="s">
        <v>1011</v>
      </c>
      <c r="I942" s="136" t="s">
        <v>941</v>
      </c>
      <c r="J942" s="136" t="s">
        <v>20862</v>
      </c>
      <c r="K942" s="136" t="s">
        <v>941</v>
      </c>
      <c r="L942" s="136" t="s">
        <v>1346</v>
      </c>
      <c r="M942" s="136" t="s">
        <v>20863</v>
      </c>
      <c r="N942" s="136" t="s">
        <v>20864</v>
      </c>
      <c r="O942" s="136" t="s">
        <v>20865</v>
      </c>
      <c r="P942" s="136" t="s">
        <v>20866</v>
      </c>
      <c r="Q942" s="136" t="s">
        <v>20867</v>
      </c>
      <c r="R942" s="136" t="s">
        <v>20868</v>
      </c>
      <c r="S942" s="136" t="s">
        <v>20869</v>
      </c>
      <c r="T942" s="136" t="s">
        <v>20870</v>
      </c>
      <c r="U942" s="136" t="s">
        <v>20871</v>
      </c>
      <c r="V942" s="136" t="s">
        <v>20872</v>
      </c>
      <c r="W942" s="136" t="s">
        <v>20873</v>
      </c>
      <c r="X942" s="136" t="s">
        <v>20874</v>
      </c>
      <c r="Y942" s="136" t="s">
        <v>20875</v>
      </c>
      <c r="Z942" s="136" t="s">
        <v>20876</v>
      </c>
      <c r="AA942" s="136" t="s">
        <v>948</v>
      </c>
      <c r="AB942" s="136" t="s">
        <v>20877</v>
      </c>
      <c r="AC942" s="136" t="s">
        <v>948</v>
      </c>
      <c r="AD942" s="136" t="s">
        <v>20877</v>
      </c>
      <c r="AE942" s="136" t="s">
        <v>20878</v>
      </c>
      <c r="AF942" s="136" t="s">
        <v>20879</v>
      </c>
      <c r="AG942" s="136" t="s">
        <v>1489</v>
      </c>
      <c r="AH942" s="136" t="s">
        <v>20880</v>
      </c>
      <c r="AI942" s="136" t="s">
        <v>20881</v>
      </c>
      <c r="AJ942" s="136" t="s">
        <v>1177</v>
      </c>
      <c r="AK942" s="136" t="s">
        <v>20882</v>
      </c>
      <c r="AL942" s="136" t="s">
        <v>941</v>
      </c>
      <c r="AM942" s="136" t="s">
        <v>20883</v>
      </c>
      <c r="AN942" s="136" t="s">
        <v>941</v>
      </c>
      <c r="AO942" s="136" t="s">
        <v>941</v>
      </c>
      <c r="AP942" s="136" t="s">
        <v>941</v>
      </c>
      <c r="AQ942" s="136" t="s">
        <v>941</v>
      </c>
      <c r="AR942" s="136" t="s">
        <v>941</v>
      </c>
      <c r="AS942" s="136" t="s">
        <v>941</v>
      </c>
      <c r="AT942" s="136" t="s">
        <v>941</v>
      </c>
      <c r="AU942" s="136" t="s">
        <v>941</v>
      </c>
      <c r="AV942" s="136" t="s">
        <v>941</v>
      </c>
      <c r="AW942" s="136" t="s">
        <v>941</v>
      </c>
      <c r="AX942" s="136" t="s">
        <v>941</v>
      </c>
      <c r="AY942" s="136" t="s">
        <v>941</v>
      </c>
      <c r="AZ942" s="136" t="s">
        <v>941</v>
      </c>
      <c r="BA942" s="136" t="s">
        <v>941</v>
      </c>
      <c r="BB942" s="136" t="s">
        <v>941</v>
      </c>
      <c r="BC942" s="136" t="s">
        <v>941</v>
      </c>
      <c r="BD942" s="136" t="s">
        <v>941</v>
      </c>
      <c r="BE942" s="136" t="s">
        <v>941</v>
      </c>
      <c r="BF942" s="136" t="s">
        <v>941</v>
      </c>
      <c r="BG942" s="136" t="s">
        <v>941</v>
      </c>
      <c r="BH942" s="136" t="s">
        <v>941</v>
      </c>
      <c r="BI942" s="136" t="s">
        <v>941</v>
      </c>
      <c r="BJ942" s="136" t="s">
        <v>941</v>
      </c>
      <c r="BK942" s="136" t="s">
        <v>941</v>
      </c>
      <c r="BL942" s="136" t="s">
        <v>941</v>
      </c>
      <c r="BM942" s="136" t="s">
        <v>941</v>
      </c>
      <c r="BN942" s="136" t="s">
        <v>941</v>
      </c>
      <c r="BO942" s="136" t="s">
        <v>941</v>
      </c>
      <c r="BP942" s="136" t="s">
        <v>941</v>
      </c>
      <c r="BQ942" s="136" t="s">
        <v>941</v>
      </c>
      <c r="BR942" s="136" t="s">
        <v>941</v>
      </c>
      <c r="BS942" s="136" t="s">
        <v>941</v>
      </c>
      <c r="BT942" s="136" t="s">
        <v>941</v>
      </c>
      <c r="BU942" s="136" t="s">
        <v>941</v>
      </c>
      <c r="BV942" s="136" t="s">
        <v>941</v>
      </c>
      <c r="BW942" s="136" t="s">
        <v>941</v>
      </c>
      <c r="BX942" s="136" t="s">
        <v>941</v>
      </c>
      <c r="BY942" s="136" t="s">
        <v>941</v>
      </c>
      <c r="BZ942" s="136" t="s">
        <v>941</v>
      </c>
      <c r="CA942" s="136" t="s">
        <v>941</v>
      </c>
      <c r="CB942" s="136" t="s">
        <v>948</v>
      </c>
      <c r="CC942" s="136" t="s">
        <v>948</v>
      </c>
      <c r="CD942" s="136" t="s">
        <v>941</v>
      </c>
      <c r="CE942" s="136" t="s">
        <v>948</v>
      </c>
      <c r="CF942" s="136" t="s">
        <v>941</v>
      </c>
      <c r="CG942" s="136" t="s">
        <v>948</v>
      </c>
      <c r="CH942" s="136" t="s">
        <v>948</v>
      </c>
      <c r="CI942" s="136" t="s">
        <v>941</v>
      </c>
      <c r="CJ942" s="136" t="s">
        <v>941</v>
      </c>
      <c r="CK942" s="136" t="s">
        <v>941</v>
      </c>
      <c r="CL942" s="136" t="s">
        <v>941</v>
      </c>
      <c r="CM942" s="136" t="s">
        <v>941</v>
      </c>
      <c r="CN942" s="136" t="s">
        <v>948</v>
      </c>
      <c r="CO942" s="136" t="s">
        <v>540</v>
      </c>
      <c r="CP942" s="136" t="s">
        <v>948</v>
      </c>
      <c r="CQ942" s="136" t="s">
        <v>941</v>
      </c>
      <c r="CR942" s="136" t="s">
        <v>941</v>
      </c>
      <c r="CS942" s="136" t="s">
        <v>941</v>
      </c>
      <c r="CT942" s="136" t="s">
        <v>941</v>
      </c>
      <c r="CU942" s="136" t="s">
        <v>941</v>
      </c>
      <c r="CV942" s="136" t="s">
        <v>941</v>
      </c>
      <c r="CW942" s="136" t="s">
        <v>941</v>
      </c>
      <c r="CX942" s="136" t="s">
        <v>941</v>
      </c>
      <c r="CY942" s="136" t="s">
        <v>941</v>
      </c>
      <c r="CZ942" s="136" t="s">
        <v>941</v>
      </c>
      <c r="DA942" s="136" t="s">
        <v>941</v>
      </c>
      <c r="DB942" s="136" t="s">
        <v>941</v>
      </c>
      <c r="DC942" s="136" t="s">
        <v>941</v>
      </c>
      <c r="DD942" s="136" t="s">
        <v>941</v>
      </c>
      <c r="DE942" s="136" t="s">
        <v>941</v>
      </c>
      <c r="DF942" s="136" t="s">
        <v>941</v>
      </c>
      <c r="DG942" s="136" t="s">
        <v>941</v>
      </c>
      <c r="DH942" s="136" t="s">
        <v>941</v>
      </c>
      <c r="DI942" s="136" t="s">
        <v>941</v>
      </c>
      <c r="DJ942" s="136" t="s">
        <v>1692</v>
      </c>
      <c r="DK942" s="137">
        <v>43164.59479166667</v>
      </c>
      <c r="DL942" s="136" t="s">
        <v>1692</v>
      </c>
      <c r="DM942" s="137">
        <v>43164.59479166667</v>
      </c>
      <c r="DN942" s="133">
        <v>42432.659733796296</v>
      </c>
      <c r="DO942" s="132" t="s">
        <v>1692</v>
      </c>
      <c r="DP942" s="133">
        <v>42432.659733796296</v>
      </c>
    </row>
    <row r="943" spans="1:120" ht="43.5" x14ac:dyDescent="0.35">
      <c r="A943" s="135">
        <v>947</v>
      </c>
      <c r="B943" s="136" t="s">
        <v>13815</v>
      </c>
      <c r="C943" s="135">
        <v>174</v>
      </c>
      <c r="D943" s="135" t="b">
        <v>1</v>
      </c>
      <c r="E943" s="136" t="s">
        <v>1196</v>
      </c>
      <c r="F943" s="136" t="s">
        <v>941</v>
      </c>
      <c r="G943" s="136" t="s">
        <v>941</v>
      </c>
      <c r="H943" s="136" t="s">
        <v>941</v>
      </c>
      <c r="I943" s="136" t="s">
        <v>941</v>
      </c>
      <c r="J943" s="136" t="s">
        <v>1345</v>
      </c>
      <c r="K943" s="136" t="s">
        <v>941</v>
      </c>
      <c r="L943" s="136" t="s">
        <v>1346</v>
      </c>
      <c r="M943" s="136" t="s">
        <v>941</v>
      </c>
      <c r="N943" s="136" t="s">
        <v>1013</v>
      </c>
      <c r="O943" s="136" t="s">
        <v>20884</v>
      </c>
      <c r="P943" s="136" t="s">
        <v>20885</v>
      </c>
      <c r="Q943" s="136" t="s">
        <v>20886</v>
      </c>
      <c r="R943" s="136" t="s">
        <v>20887</v>
      </c>
      <c r="S943" s="136" t="s">
        <v>20888</v>
      </c>
      <c r="T943" s="136" t="s">
        <v>20889</v>
      </c>
      <c r="U943" s="136" t="s">
        <v>20890</v>
      </c>
      <c r="V943" s="136" t="s">
        <v>20891</v>
      </c>
      <c r="W943" s="136" t="s">
        <v>20892</v>
      </c>
      <c r="X943" s="136" t="s">
        <v>20893</v>
      </c>
      <c r="Y943" s="136" t="s">
        <v>20894</v>
      </c>
      <c r="Z943" s="136" t="s">
        <v>20895</v>
      </c>
      <c r="AA943" s="136" t="s">
        <v>948</v>
      </c>
      <c r="AB943" s="136" t="s">
        <v>20896</v>
      </c>
      <c r="AC943" s="136" t="s">
        <v>948</v>
      </c>
      <c r="AD943" s="136" t="s">
        <v>20896</v>
      </c>
      <c r="AE943" s="136" t="s">
        <v>20897</v>
      </c>
      <c r="AF943" s="136" t="s">
        <v>20898</v>
      </c>
      <c r="AG943" s="136" t="s">
        <v>1261</v>
      </c>
      <c r="AH943" s="136" t="s">
        <v>20899</v>
      </c>
      <c r="AI943" s="136" t="s">
        <v>20900</v>
      </c>
      <c r="AJ943" s="136" t="s">
        <v>3826</v>
      </c>
      <c r="AK943" s="136" t="s">
        <v>20901</v>
      </c>
      <c r="AL943" s="136" t="s">
        <v>941</v>
      </c>
      <c r="AM943" s="136" t="s">
        <v>20902</v>
      </c>
      <c r="AN943" s="136" t="s">
        <v>941</v>
      </c>
      <c r="AO943" s="136" t="s">
        <v>941</v>
      </c>
      <c r="AP943" s="136" t="s">
        <v>941</v>
      </c>
      <c r="AQ943" s="136" t="s">
        <v>941</v>
      </c>
      <c r="AR943" s="136" t="s">
        <v>941</v>
      </c>
      <c r="AS943" s="136" t="s">
        <v>941</v>
      </c>
      <c r="AT943" s="136" t="s">
        <v>941</v>
      </c>
      <c r="AU943" s="136" t="s">
        <v>941</v>
      </c>
      <c r="AV943" s="136" t="s">
        <v>941</v>
      </c>
      <c r="AW943" s="136" t="s">
        <v>941</v>
      </c>
      <c r="AX943" s="136" t="s">
        <v>941</v>
      </c>
      <c r="AY943" s="136" t="s">
        <v>941</v>
      </c>
      <c r="AZ943" s="136" t="s">
        <v>941</v>
      </c>
      <c r="BA943" s="136" t="s">
        <v>941</v>
      </c>
      <c r="BB943" s="136" t="s">
        <v>941</v>
      </c>
      <c r="BC943" s="136" t="s">
        <v>941</v>
      </c>
      <c r="BD943" s="136" t="s">
        <v>941</v>
      </c>
      <c r="BE943" s="136" t="s">
        <v>941</v>
      </c>
      <c r="BF943" s="136" t="s">
        <v>941</v>
      </c>
      <c r="BG943" s="136" t="s">
        <v>941</v>
      </c>
      <c r="BH943" s="136" t="s">
        <v>941</v>
      </c>
      <c r="BI943" s="136" t="s">
        <v>941</v>
      </c>
      <c r="BJ943" s="136" t="s">
        <v>941</v>
      </c>
      <c r="BK943" s="136" t="s">
        <v>941</v>
      </c>
      <c r="BL943" s="136" t="s">
        <v>941</v>
      </c>
      <c r="BM943" s="136" t="s">
        <v>941</v>
      </c>
      <c r="BN943" s="136" t="s">
        <v>941</v>
      </c>
      <c r="BO943" s="136" t="s">
        <v>941</v>
      </c>
      <c r="BP943" s="136" t="s">
        <v>941</v>
      </c>
      <c r="BQ943" s="136" t="s">
        <v>941</v>
      </c>
      <c r="BR943" s="136" t="s">
        <v>941</v>
      </c>
      <c r="BS943" s="136" t="s">
        <v>941</v>
      </c>
      <c r="BT943" s="136" t="s">
        <v>941</v>
      </c>
      <c r="BU943" s="136" t="s">
        <v>941</v>
      </c>
      <c r="BV943" s="136" t="s">
        <v>941</v>
      </c>
      <c r="BW943" s="136" t="s">
        <v>941</v>
      </c>
      <c r="BX943" s="136" t="s">
        <v>941</v>
      </c>
      <c r="BY943" s="136" t="s">
        <v>941</v>
      </c>
      <c r="BZ943" s="136" t="s">
        <v>941</v>
      </c>
      <c r="CA943" s="136" t="s">
        <v>941</v>
      </c>
      <c r="CB943" s="136" t="s">
        <v>948</v>
      </c>
      <c r="CC943" s="136" t="s">
        <v>948</v>
      </c>
      <c r="CD943" s="136" t="s">
        <v>941</v>
      </c>
      <c r="CE943" s="136" t="s">
        <v>948</v>
      </c>
      <c r="CF943" s="136" t="s">
        <v>941</v>
      </c>
      <c r="CG943" s="136" t="s">
        <v>948</v>
      </c>
      <c r="CH943" s="136" t="s">
        <v>948</v>
      </c>
      <c r="CI943" s="136" t="s">
        <v>941</v>
      </c>
      <c r="CJ943" s="136" t="s">
        <v>941</v>
      </c>
      <c r="CK943" s="136" t="s">
        <v>941</v>
      </c>
      <c r="CL943" s="136" t="s">
        <v>941</v>
      </c>
      <c r="CM943" s="136" t="s">
        <v>941</v>
      </c>
      <c r="CN943" s="136" t="s">
        <v>948</v>
      </c>
      <c r="CO943" s="136" t="s">
        <v>540</v>
      </c>
      <c r="CP943" s="136" t="s">
        <v>948</v>
      </c>
      <c r="CQ943" s="136" t="s">
        <v>941</v>
      </c>
      <c r="CR943" s="136" t="s">
        <v>941</v>
      </c>
      <c r="CS943" s="136" t="s">
        <v>941</v>
      </c>
      <c r="CT943" s="136" t="s">
        <v>941</v>
      </c>
      <c r="CU943" s="136" t="s">
        <v>941</v>
      </c>
      <c r="CV943" s="136" t="s">
        <v>941</v>
      </c>
      <c r="CW943" s="136" t="s">
        <v>941</v>
      </c>
      <c r="CX943" s="136" t="s">
        <v>941</v>
      </c>
      <c r="CY943" s="136" t="s">
        <v>941</v>
      </c>
      <c r="CZ943" s="136" t="s">
        <v>941</v>
      </c>
      <c r="DA943" s="136" t="s">
        <v>941</v>
      </c>
      <c r="DB943" s="136" t="s">
        <v>941</v>
      </c>
      <c r="DC943" s="136" t="s">
        <v>941</v>
      </c>
      <c r="DD943" s="136" t="s">
        <v>941</v>
      </c>
      <c r="DE943" s="136" t="s">
        <v>941</v>
      </c>
      <c r="DF943" s="136" t="s">
        <v>941</v>
      </c>
      <c r="DG943" s="136" t="s">
        <v>941</v>
      </c>
      <c r="DH943" s="136" t="s">
        <v>941</v>
      </c>
      <c r="DI943" s="136" t="s">
        <v>941</v>
      </c>
      <c r="DJ943" s="136" t="s">
        <v>1692</v>
      </c>
      <c r="DK943" s="137">
        <v>43164.600208333337</v>
      </c>
      <c r="DL943" s="136" t="s">
        <v>1692</v>
      </c>
      <c r="DM943" s="137">
        <v>43164.600208333337</v>
      </c>
      <c r="DN943" s="133">
        <v>42432.675462962965</v>
      </c>
      <c r="DO943" s="132" t="s">
        <v>1692</v>
      </c>
      <c r="DP943" s="133">
        <v>42432.675462962965</v>
      </c>
    </row>
    <row r="944" spans="1:120" ht="101.5" x14ac:dyDescent="0.35">
      <c r="A944" s="135">
        <v>948</v>
      </c>
      <c r="B944" s="136" t="s">
        <v>13815</v>
      </c>
      <c r="C944" s="135">
        <v>682</v>
      </c>
      <c r="D944" s="135" t="b">
        <v>1</v>
      </c>
      <c r="E944" s="136" t="s">
        <v>941</v>
      </c>
      <c r="F944" s="136" t="s">
        <v>2858</v>
      </c>
      <c r="G944" s="136" t="s">
        <v>1135</v>
      </c>
      <c r="H944" s="136" t="s">
        <v>2859</v>
      </c>
      <c r="I944" s="136" t="s">
        <v>13949</v>
      </c>
      <c r="J944" s="136" t="s">
        <v>20903</v>
      </c>
      <c r="K944" s="136" t="s">
        <v>941</v>
      </c>
      <c r="L944" s="136" t="s">
        <v>20904</v>
      </c>
      <c r="M944" s="136" t="s">
        <v>941</v>
      </c>
      <c r="N944" s="136" t="s">
        <v>20905</v>
      </c>
      <c r="O944" s="136" t="s">
        <v>11649</v>
      </c>
      <c r="P944" s="136" t="s">
        <v>4088</v>
      </c>
      <c r="Q944" s="136" t="s">
        <v>948</v>
      </c>
      <c r="R944" s="136" t="s">
        <v>948</v>
      </c>
      <c r="S944" s="136" t="s">
        <v>11650</v>
      </c>
      <c r="T944" s="136" t="s">
        <v>948</v>
      </c>
      <c r="U944" s="136" t="s">
        <v>11650</v>
      </c>
      <c r="V944" s="136" t="s">
        <v>948</v>
      </c>
      <c r="W944" s="136" t="s">
        <v>948</v>
      </c>
      <c r="X944" s="136" t="s">
        <v>948</v>
      </c>
      <c r="Y944" s="136" t="s">
        <v>11651</v>
      </c>
      <c r="Z944" s="136" t="s">
        <v>948</v>
      </c>
      <c r="AA944" s="136" t="s">
        <v>948</v>
      </c>
      <c r="AB944" s="136" t="s">
        <v>11651</v>
      </c>
      <c r="AC944" s="136" t="s">
        <v>948</v>
      </c>
      <c r="AD944" s="136" t="s">
        <v>11651</v>
      </c>
      <c r="AE944" s="136" t="s">
        <v>948</v>
      </c>
      <c r="AF944" s="136" t="s">
        <v>11652</v>
      </c>
      <c r="AG944" s="136" t="s">
        <v>4089</v>
      </c>
      <c r="AH944" s="136" t="s">
        <v>20906</v>
      </c>
      <c r="AI944" s="136" t="s">
        <v>20907</v>
      </c>
      <c r="AJ944" s="136" t="s">
        <v>2781</v>
      </c>
      <c r="AK944" s="136" t="s">
        <v>948</v>
      </c>
      <c r="AL944" s="136" t="s">
        <v>941</v>
      </c>
      <c r="AM944" s="136" t="s">
        <v>20908</v>
      </c>
      <c r="AN944" s="136" t="s">
        <v>941</v>
      </c>
      <c r="AO944" s="136" t="s">
        <v>941</v>
      </c>
      <c r="AP944" s="136" t="s">
        <v>941</v>
      </c>
      <c r="AQ944" s="136" t="s">
        <v>941</v>
      </c>
      <c r="AR944" s="136" t="s">
        <v>941</v>
      </c>
      <c r="AS944" s="136" t="s">
        <v>941</v>
      </c>
      <c r="AT944" s="136" t="s">
        <v>941</v>
      </c>
      <c r="AU944" s="136" t="s">
        <v>941</v>
      </c>
      <c r="AV944" s="136" t="s">
        <v>941</v>
      </c>
      <c r="AW944" s="136" t="s">
        <v>941</v>
      </c>
      <c r="AX944" s="136" t="s">
        <v>941</v>
      </c>
      <c r="AY944" s="136" t="s">
        <v>941</v>
      </c>
      <c r="AZ944" s="136" t="s">
        <v>941</v>
      </c>
      <c r="BA944" s="136" t="s">
        <v>941</v>
      </c>
      <c r="BB944" s="136" t="s">
        <v>941</v>
      </c>
      <c r="BC944" s="136" t="s">
        <v>941</v>
      </c>
      <c r="BD944" s="136" t="s">
        <v>941</v>
      </c>
      <c r="BE944" s="136" t="s">
        <v>941</v>
      </c>
      <c r="BF944" s="136" t="s">
        <v>941</v>
      </c>
      <c r="BG944" s="136" t="s">
        <v>941</v>
      </c>
      <c r="BH944" s="136" t="s">
        <v>941</v>
      </c>
      <c r="BI944" s="136" t="s">
        <v>941</v>
      </c>
      <c r="BJ944" s="136" t="s">
        <v>941</v>
      </c>
      <c r="BK944" s="136" t="s">
        <v>941</v>
      </c>
      <c r="BL944" s="136" t="s">
        <v>941</v>
      </c>
      <c r="BM944" s="136" t="s">
        <v>941</v>
      </c>
      <c r="BN944" s="136" t="s">
        <v>941</v>
      </c>
      <c r="BO944" s="136" t="s">
        <v>941</v>
      </c>
      <c r="BP944" s="136" t="s">
        <v>941</v>
      </c>
      <c r="BQ944" s="136" t="s">
        <v>941</v>
      </c>
      <c r="BR944" s="136" t="s">
        <v>941</v>
      </c>
      <c r="BS944" s="136" t="s">
        <v>941</v>
      </c>
      <c r="BT944" s="136" t="s">
        <v>941</v>
      </c>
      <c r="BU944" s="136" t="s">
        <v>941</v>
      </c>
      <c r="BV944" s="136" t="s">
        <v>941</v>
      </c>
      <c r="BW944" s="136" t="s">
        <v>941</v>
      </c>
      <c r="BX944" s="136" t="s">
        <v>941</v>
      </c>
      <c r="BY944" s="136" t="s">
        <v>941</v>
      </c>
      <c r="BZ944" s="136" t="s">
        <v>941</v>
      </c>
      <c r="CA944" s="136" t="s">
        <v>941</v>
      </c>
      <c r="CB944" s="136" t="s">
        <v>948</v>
      </c>
      <c r="CC944" s="136" t="s">
        <v>948</v>
      </c>
      <c r="CD944" s="136" t="s">
        <v>941</v>
      </c>
      <c r="CE944" s="136" t="s">
        <v>948</v>
      </c>
      <c r="CF944" s="136" t="s">
        <v>941</v>
      </c>
      <c r="CG944" s="136" t="s">
        <v>948</v>
      </c>
      <c r="CH944" s="136" t="s">
        <v>1227</v>
      </c>
      <c r="CI944" s="136" t="s">
        <v>20909</v>
      </c>
      <c r="CJ944" s="136" t="s">
        <v>941</v>
      </c>
      <c r="CK944" s="136" t="s">
        <v>941</v>
      </c>
      <c r="CL944" s="136" t="s">
        <v>941</v>
      </c>
      <c r="CM944" s="136" t="s">
        <v>941</v>
      </c>
      <c r="CN944" s="136" t="s">
        <v>20909</v>
      </c>
      <c r="CO944" s="136" t="s">
        <v>4090</v>
      </c>
      <c r="CP944" s="136" t="s">
        <v>941</v>
      </c>
      <c r="CQ944" s="136" t="s">
        <v>941</v>
      </c>
      <c r="CR944" s="136" t="s">
        <v>941</v>
      </c>
      <c r="CS944" s="136" t="s">
        <v>941</v>
      </c>
      <c r="CT944" s="136" t="s">
        <v>941</v>
      </c>
      <c r="CU944" s="136" t="s">
        <v>941</v>
      </c>
      <c r="CV944" s="136" t="s">
        <v>941</v>
      </c>
      <c r="CW944" s="136" t="s">
        <v>941</v>
      </c>
      <c r="CX944" s="136" t="s">
        <v>941</v>
      </c>
      <c r="CY944" s="136" t="s">
        <v>941</v>
      </c>
      <c r="CZ944" s="136" t="s">
        <v>941</v>
      </c>
      <c r="DA944" s="136" t="s">
        <v>941</v>
      </c>
      <c r="DB944" s="136" t="s">
        <v>941</v>
      </c>
      <c r="DC944" s="136" t="s">
        <v>941</v>
      </c>
      <c r="DD944" s="136" t="s">
        <v>941</v>
      </c>
      <c r="DE944" s="136" t="s">
        <v>941</v>
      </c>
      <c r="DF944" s="136" t="s">
        <v>941</v>
      </c>
      <c r="DG944" s="136" t="s">
        <v>941</v>
      </c>
      <c r="DH944" s="136" t="s">
        <v>941</v>
      </c>
      <c r="DI944" s="136" t="s">
        <v>941</v>
      </c>
      <c r="DJ944" s="136" t="s">
        <v>1692</v>
      </c>
      <c r="DK944" s="137">
        <v>43165.370567129627</v>
      </c>
      <c r="DL944" s="136" t="s">
        <v>1692</v>
      </c>
      <c r="DM944" s="137">
        <v>43165.370567129627</v>
      </c>
      <c r="DN944" s="133">
        <v>42433.444166666668</v>
      </c>
      <c r="DO944" s="132" t="s">
        <v>1111</v>
      </c>
      <c r="DP944" s="133">
        <v>42433.444166666668</v>
      </c>
    </row>
    <row r="945" spans="1:120" ht="43.5" x14ac:dyDescent="0.35">
      <c r="A945" s="135">
        <v>949</v>
      </c>
      <c r="B945" s="136" t="s">
        <v>13815</v>
      </c>
      <c r="C945" s="135">
        <v>368</v>
      </c>
      <c r="D945" s="135" t="b">
        <v>1</v>
      </c>
      <c r="E945" s="136" t="s">
        <v>941</v>
      </c>
      <c r="F945" s="136" t="s">
        <v>1059</v>
      </c>
      <c r="G945" s="136" t="s">
        <v>1010</v>
      </c>
      <c r="H945" s="136" t="s">
        <v>1060</v>
      </c>
      <c r="I945" s="136" t="s">
        <v>16237</v>
      </c>
      <c r="J945" s="136" t="s">
        <v>1059</v>
      </c>
      <c r="K945" s="136" t="s">
        <v>941</v>
      </c>
      <c r="L945" s="136" t="s">
        <v>1060</v>
      </c>
      <c r="M945" s="136" t="s">
        <v>1061</v>
      </c>
      <c r="N945" s="136" t="s">
        <v>1062</v>
      </c>
      <c r="O945" s="136" t="s">
        <v>20910</v>
      </c>
      <c r="P945" s="136" t="s">
        <v>20911</v>
      </c>
      <c r="Q945" s="136" t="s">
        <v>948</v>
      </c>
      <c r="R945" s="136" t="s">
        <v>948</v>
      </c>
      <c r="S945" s="136" t="s">
        <v>20912</v>
      </c>
      <c r="T945" s="136" t="s">
        <v>20913</v>
      </c>
      <c r="U945" s="136" t="s">
        <v>20914</v>
      </c>
      <c r="V945" s="136" t="s">
        <v>20915</v>
      </c>
      <c r="W945" s="136" t="s">
        <v>20916</v>
      </c>
      <c r="X945" s="136" t="s">
        <v>20917</v>
      </c>
      <c r="Y945" s="136" t="s">
        <v>20918</v>
      </c>
      <c r="Z945" s="136" t="s">
        <v>20919</v>
      </c>
      <c r="AA945" s="136" t="s">
        <v>948</v>
      </c>
      <c r="AB945" s="136" t="s">
        <v>20920</v>
      </c>
      <c r="AC945" s="136" t="s">
        <v>948</v>
      </c>
      <c r="AD945" s="136" t="s">
        <v>20920</v>
      </c>
      <c r="AE945" s="136" t="s">
        <v>20921</v>
      </c>
      <c r="AF945" s="136" t="s">
        <v>20922</v>
      </c>
      <c r="AG945" s="136" t="s">
        <v>1039</v>
      </c>
      <c r="AH945" s="136" t="s">
        <v>11414</v>
      </c>
      <c r="AI945" s="136" t="s">
        <v>974</v>
      </c>
      <c r="AJ945" s="136" t="s">
        <v>979</v>
      </c>
      <c r="AK945" s="136" t="s">
        <v>948</v>
      </c>
      <c r="AL945" s="136" t="s">
        <v>941</v>
      </c>
      <c r="AM945" s="136" t="s">
        <v>1496</v>
      </c>
      <c r="AN945" s="136" t="s">
        <v>941</v>
      </c>
      <c r="AO945" s="136" t="s">
        <v>941</v>
      </c>
      <c r="AP945" s="136" t="s">
        <v>941</v>
      </c>
      <c r="AQ945" s="136" t="s">
        <v>941</v>
      </c>
      <c r="AR945" s="136" t="s">
        <v>941</v>
      </c>
      <c r="AS945" s="136" t="s">
        <v>941</v>
      </c>
      <c r="AT945" s="136" t="s">
        <v>941</v>
      </c>
      <c r="AU945" s="136" t="s">
        <v>941</v>
      </c>
      <c r="AV945" s="136" t="s">
        <v>941</v>
      </c>
      <c r="AW945" s="136" t="s">
        <v>941</v>
      </c>
      <c r="AX945" s="136" t="s">
        <v>941</v>
      </c>
      <c r="AY945" s="136" t="s">
        <v>941</v>
      </c>
      <c r="AZ945" s="136" t="s">
        <v>941</v>
      </c>
      <c r="BA945" s="136" t="s">
        <v>941</v>
      </c>
      <c r="BB945" s="136" t="s">
        <v>941</v>
      </c>
      <c r="BC945" s="136" t="s">
        <v>941</v>
      </c>
      <c r="BD945" s="136" t="s">
        <v>941</v>
      </c>
      <c r="BE945" s="136" t="s">
        <v>941</v>
      </c>
      <c r="BF945" s="136" t="s">
        <v>941</v>
      </c>
      <c r="BG945" s="136" t="s">
        <v>941</v>
      </c>
      <c r="BH945" s="136" t="s">
        <v>941</v>
      </c>
      <c r="BI945" s="136" t="s">
        <v>941</v>
      </c>
      <c r="BJ945" s="136" t="s">
        <v>941</v>
      </c>
      <c r="BK945" s="136" t="s">
        <v>941</v>
      </c>
      <c r="BL945" s="136" t="s">
        <v>941</v>
      </c>
      <c r="BM945" s="136" t="s">
        <v>941</v>
      </c>
      <c r="BN945" s="136" t="s">
        <v>941</v>
      </c>
      <c r="BO945" s="136" t="s">
        <v>941</v>
      </c>
      <c r="BP945" s="136" t="s">
        <v>941</v>
      </c>
      <c r="BQ945" s="136" t="s">
        <v>941</v>
      </c>
      <c r="BR945" s="136" t="s">
        <v>941</v>
      </c>
      <c r="BS945" s="136" t="s">
        <v>941</v>
      </c>
      <c r="BT945" s="136" t="s">
        <v>941</v>
      </c>
      <c r="BU945" s="136" t="s">
        <v>941</v>
      </c>
      <c r="BV945" s="136" t="s">
        <v>941</v>
      </c>
      <c r="BW945" s="136" t="s">
        <v>941</v>
      </c>
      <c r="BX945" s="136" t="s">
        <v>941</v>
      </c>
      <c r="BY945" s="136" t="s">
        <v>941</v>
      </c>
      <c r="BZ945" s="136" t="s">
        <v>941</v>
      </c>
      <c r="CA945" s="136" t="s">
        <v>941</v>
      </c>
      <c r="CB945" s="136" t="s">
        <v>948</v>
      </c>
      <c r="CC945" s="136" t="s">
        <v>948</v>
      </c>
      <c r="CD945" s="136" t="s">
        <v>941</v>
      </c>
      <c r="CE945" s="136" t="s">
        <v>948</v>
      </c>
      <c r="CF945" s="136" t="s">
        <v>941</v>
      </c>
      <c r="CG945" s="136" t="s">
        <v>948</v>
      </c>
      <c r="CH945" s="136" t="s">
        <v>948</v>
      </c>
      <c r="CI945" s="136" t="s">
        <v>941</v>
      </c>
      <c r="CJ945" s="136" t="s">
        <v>941</v>
      </c>
      <c r="CK945" s="136" t="s">
        <v>941</v>
      </c>
      <c r="CL945" s="136" t="s">
        <v>941</v>
      </c>
      <c r="CM945" s="136" t="s">
        <v>941</v>
      </c>
      <c r="CN945" s="136" t="s">
        <v>948</v>
      </c>
      <c r="CO945" s="136" t="s">
        <v>540</v>
      </c>
      <c r="CP945" s="136" t="s">
        <v>948</v>
      </c>
      <c r="CQ945" s="136" t="s">
        <v>941</v>
      </c>
      <c r="CR945" s="136" t="s">
        <v>941</v>
      </c>
      <c r="CS945" s="136" t="s">
        <v>941</v>
      </c>
      <c r="CT945" s="136" t="s">
        <v>941</v>
      </c>
      <c r="CU945" s="136" t="s">
        <v>941</v>
      </c>
      <c r="CV945" s="136" t="s">
        <v>941</v>
      </c>
      <c r="CW945" s="136" t="s">
        <v>941</v>
      </c>
      <c r="CX945" s="136" t="s">
        <v>941</v>
      </c>
      <c r="CY945" s="136" t="s">
        <v>941</v>
      </c>
      <c r="CZ945" s="136" t="s">
        <v>941</v>
      </c>
      <c r="DA945" s="136" t="s">
        <v>941</v>
      </c>
      <c r="DB945" s="136" t="s">
        <v>941</v>
      </c>
      <c r="DC945" s="136" t="s">
        <v>941</v>
      </c>
      <c r="DD945" s="136" t="s">
        <v>941</v>
      </c>
      <c r="DE945" s="136" t="s">
        <v>941</v>
      </c>
      <c r="DF945" s="136" t="s">
        <v>941</v>
      </c>
      <c r="DG945" s="136" t="s">
        <v>941</v>
      </c>
      <c r="DH945" s="136" t="s">
        <v>941</v>
      </c>
      <c r="DI945" s="136" t="s">
        <v>941</v>
      </c>
      <c r="DJ945" s="136" t="s">
        <v>1692</v>
      </c>
      <c r="DK945" s="137">
        <v>43165.374918981484</v>
      </c>
      <c r="DL945" s="136" t="s">
        <v>1692</v>
      </c>
      <c r="DM945" s="137">
        <v>43165.374918981484</v>
      </c>
      <c r="DN945" s="133">
        <v>42433.446585648147</v>
      </c>
      <c r="DO945" s="132" t="s">
        <v>1692</v>
      </c>
      <c r="DP945" s="133">
        <v>42433.446585648147</v>
      </c>
    </row>
    <row r="946" spans="1:120" ht="43.5" x14ac:dyDescent="0.35">
      <c r="A946" s="135">
        <v>950</v>
      </c>
      <c r="B946" s="136" t="s">
        <v>13815</v>
      </c>
      <c r="C946" s="135">
        <v>29</v>
      </c>
      <c r="D946" s="135" t="b">
        <v>1</v>
      </c>
      <c r="E946" s="136" t="s">
        <v>1196</v>
      </c>
      <c r="F946" s="136" t="s">
        <v>1059</v>
      </c>
      <c r="G946" s="136" t="s">
        <v>1010</v>
      </c>
      <c r="H946" s="136" t="s">
        <v>1060</v>
      </c>
      <c r="I946" s="136" t="s">
        <v>941</v>
      </c>
      <c r="J946" s="136" t="s">
        <v>1059</v>
      </c>
      <c r="K946" s="136" t="s">
        <v>941</v>
      </c>
      <c r="L946" s="136" t="s">
        <v>1060</v>
      </c>
      <c r="M946" s="136" t="s">
        <v>1061</v>
      </c>
      <c r="N946" s="136" t="s">
        <v>1062</v>
      </c>
      <c r="O946" s="136" t="s">
        <v>20923</v>
      </c>
      <c r="P946" s="136" t="s">
        <v>20924</v>
      </c>
      <c r="Q946" s="136" t="s">
        <v>948</v>
      </c>
      <c r="R946" s="136" t="s">
        <v>948</v>
      </c>
      <c r="S946" s="136" t="s">
        <v>20925</v>
      </c>
      <c r="T946" s="136" t="s">
        <v>20926</v>
      </c>
      <c r="U946" s="136" t="s">
        <v>20927</v>
      </c>
      <c r="V946" s="136" t="s">
        <v>20928</v>
      </c>
      <c r="W946" s="136" t="s">
        <v>20929</v>
      </c>
      <c r="X946" s="136" t="s">
        <v>20930</v>
      </c>
      <c r="Y946" s="136" t="s">
        <v>20931</v>
      </c>
      <c r="Z946" s="136" t="s">
        <v>20932</v>
      </c>
      <c r="AA946" s="136" t="s">
        <v>948</v>
      </c>
      <c r="AB946" s="136" t="s">
        <v>20933</v>
      </c>
      <c r="AC946" s="136" t="s">
        <v>948</v>
      </c>
      <c r="AD946" s="136" t="s">
        <v>20933</v>
      </c>
      <c r="AE946" s="136" t="s">
        <v>20934</v>
      </c>
      <c r="AF946" s="136" t="s">
        <v>20935</v>
      </c>
      <c r="AG946" s="136" t="s">
        <v>1123</v>
      </c>
      <c r="AH946" s="136" t="s">
        <v>20936</v>
      </c>
      <c r="AI946" s="136" t="s">
        <v>1048</v>
      </c>
      <c r="AJ946" s="136" t="s">
        <v>3025</v>
      </c>
      <c r="AK946" s="136" t="s">
        <v>948</v>
      </c>
      <c r="AL946" s="136" t="s">
        <v>941</v>
      </c>
      <c r="AM946" s="136" t="s">
        <v>20937</v>
      </c>
      <c r="AN946" s="136" t="s">
        <v>941</v>
      </c>
      <c r="AO946" s="136" t="s">
        <v>941</v>
      </c>
      <c r="AP946" s="136" t="s">
        <v>941</v>
      </c>
      <c r="AQ946" s="136" t="s">
        <v>941</v>
      </c>
      <c r="AR946" s="136" t="s">
        <v>941</v>
      </c>
      <c r="AS946" s="136" t="s">
        <v>941</v>
      </c>
      <c r="AT946" s="136" t="s">
        <v>941</v>
      </c>
      <c r="AU946" s="136" t="s">
        <v>941</v>
      </c>
      <c r="AV946" s="136" t="s">
        <v>941</v>
      </c>
      <c r="AW946" s="136" t="s">
        <v>941</v>
      </c>
      <c r="AX946" s="136" t="s">
        <v>941</v>
      </c>
      <c r="AY946" s="136" t="s">
        <v>941</v>
      </c>
      <c r="AZ946" s="136" t="s">
        <v>941</v>
      </c>
      <c r="BA946" s="136" t="s">
        <v>941</v>
      </c>
      <c r="BB946" s="136" t="s">
        <v>941</v>
      </c>
      <c r="BC946" s="136" t="s">
        <v>941</v>
      </c>
      <c r="BD946" s="136" t="s">
        <v>941</v>
      </c>
      <c r="BE946" s="136" t="s">
        <v>941</v>
      </c>
      <c r="BF946" s="136" t="s">
        <v>941</v>
      </c>
      <c r="BG946" s="136" t="s">
        <v>941</v>
      </c>
      <c r="BH946" s="136" t="s">
        <v>941</v>
      </c>
      <c r="BI946" s="136" t="s">
        <v>941</v>
      </c>
      <c r="BJ946" s="136" t="s">
        <v>941</v>
      </c>
      <c r="BK946" s="136" t="s">
        <v>941</v>
      </c>
      <c r="BL946" s="136" t="s">
        <v>941</v>
      </c>
      <c r="BM946" s="136" t="s">
        <v>941</v>
      </c>
      <c r="BN946" s="136" t="s">
        <v>941</v>
      </c>
      <c r="BO946" s="136" t="s">
        <v>941</v>
      </c>
      <c r="BP946" s="136" t="s">
        <v>941</v>
      </c>
      <c r="BQ946" s="136" t="s">
        <v>941</v>
      </c>
      <c r="BR946" s="136" t="s">
        <v>941</v>
      </c>
      <c r="BS946" s="136" t="s">
        <v>941</v>
      </c>
      <c r="BT946" s="136" t="s">
        <v>941</v>
      </c>
      <c r="BU946" s="136" t="s">
        <v>941</v>
      </c>
      <c r="BV946" s="136" t="s">
        <v>941</v>
      </c>
      <c r="BW946" s="136" t="s">
        <v>941</v>
      </c>
      <c r="BX946" s="136" t="s">
        <v>941</v>
      </c>
      <c r="BY946" s="136" t="s">
        <v>941</v>
      </c>
      <c r="BZ946" s="136" t="s">
        <v>941</v>
      </c>
      <c r="CA946" s="136" t="s">
        <v>941</v>
      </c>
      <c r="CB946" s="136" t="s">
        <v>948</v>
      </c>
      <c r="CC946" s="136" t="s">
        <v>948</v>
      </c>
      <c r="CD946" s="136" t="s">
        <v>941</v>
      </c>
      <c r="CE946" s="136" t="s">
        <v>948</v>
      </c>
      <c r="CF946" s="136" t="s">
        <v>941</v>
      </c>
      <c r="CG946" s="136" t="s">
        <v>948</v>
      </c>
      <c r="CH946" s="136" t="s">
        <v>948</v>
      </c>
      <c r="CI946" s="136" t="s">
        <v>941</v>
      </c>
      <c r="CJ946" s="136" t="s">
        <v>941</v>
      </c>
      <c r="CK946" s="136" t="s">
        <v>941</v>
      </c>
      <c r="CL946" s="136" t="s">
        <v>941</v>
      </c>
      <c r="CM946" s="136" t="s">
        <v>941</v>
      </c>
      <c r="CN946" s="136" t="s">
        <v>948</v>
      </c>
      <c r="CO946" s="136" t="s">
        <v>540</v>
      </c>
      <c r="CP946" s="136" t="s">
        <v>948</v>
      </c>
      <c r="CQ946" s="136" t="s">
        <v>941</v>
      </c>
      <c r="CR946" s="136" t="s">
        <v>941</v>
      </c>
      <c r="CS946" s="136" t="s">
        <v>941</v>
      </c>
      <c r="CT946" s="136" t="s">
        <v>941</v>
      </c>
      <c r="CU946" s="136" t="s">
        <v>941</v>
      </c>
      <c r="CV946" s="136" t="s">
        <v>941</v>
      </c>
      <c r="CW946" s="136" t="s">
        <v>941</v>
      </c>
      <c r="CX946" s="136" t="s">
        <v>941</v>
      </c>
      <c r="CY946" s="136" t="s">
        <v>941</v>
      </c>
      <c r="CZ946" s="136" t="s">
        <v>941</v>
      </c>
      <c r="DA946" s="136" t="s">
        <v>941</v>
      </c>
      <c r="DB946" s="136" t="s">
        <v>941</v>
      </c>
      <c r="DC946" s="136" t="s">
        <v>941</v>
      </c>
      <c r="DD946" s="136" t="s">
        <v>941</v>
      </c>
      <c r="DE946" s="136" t="s">
        <v>941</v>
      </c>
      <c r="DF946" s="136" t="s">
        <v>941</v>
      </c>
      <c r="DG946" s="136" t="s">
        <v>941</v>
      </c>
      <c r="DH946" s="136" t="s">
        <v>941</v>
      </c>
      <c r="DI946" s="136" t="s">
        <v>941</v>
      </c>
      <c r="DJ946" s="136" t="s">
        <v>1692</v>
      </c>
      <c r="DK946" s="137">
        <v>43165.376851851855</v>
      </c>
      <c r="DL946" s="136" t="s">
        <v>1692</v>
      </c>
      <c r="DM946" s="137">
        <v>43165.376851851855</v>
      </c>
      <c r="DN946" s="133">
        <v>42433.452164351853</v>
      </c>
      <c r="DO946" s="132" t="s">
        <v>1692</v>
      </c>
      <c r="DP946" s="133">
        <v>42433.531921296293</v>
      </c>
    </row>
    <row r="947" spans="1:120" ht="43.5" x14ac:dyDescent="0.35">
      <c r="A947" s="135">
        <v>951</v>
      </c>
      <c r="B947" s="136" t="s">
        <v>13815</v>
      </c>
      <c r="C947" s="135">
        <v>351</v>
      </c>
      <c r="D947" s="135" t="b">
        <v>1</v>
      </c>
      <c r="E947" s="136" t="s">
        <v>941</v>
      </c>
      <c r="F947" s="136" t="s">
        <v>20938</v>
      </c>
      <c r="G947" s="136" t="s">
        <v>989</v>
      </c>
      <c r="H947" s="136" t="s">
        <v>2447</v>
      </c>
      <c r="I947" s="136" t="s">
        <v>20939</v>
      </c>
      <c r="J947" s="136" t="s">
        <v>2448</v>
      </c>
      <c r="K947" s="136" t="s">
        <v>941</v>
      </c>
      <c r="L947" s="136" t="s">
        <v>3591</v>
      </c>
      <c r="M947" s="136" t="s">
        <v>941</v>
      </c>
      <c r="N947" s="136" t="s">
        <v>2449</v>
      </c>
      <c r="O947" s="136" t="s">
        <v>20940</v>
      </c>
      <c r="P947" s="136" t="s">
        <v>20941</v>
      </c>
      <c r="Q947" s="136" t="s">
        <v>20942</v>
      </c>
      <c r="R947" s="136" t="s">
        <v>948</v>
      </c>
      <c r="S947" s="136" t="s">
        <v>20943</v>
      </c>
      <c r="T947" s="136" t="s">
        <v>20944</v>
      </c>
      <c r="U947" s="136" t="s">
        <v>20945</v>
      </c>
      <c r="V947" s="136" t="s">
        <v>20946</v>
      </c>
      <c r="W947" s="136" t="s">
        <v>20947</v>
      </c>
      <c r="X947" s="136" t="s">
        <v>20948</v>
      </c>
      <c r="Y947" s="136" t="s">
        <v>20949</v>
      </c>
      <c r="Z947" s="136" t="s">
        <v>20950</v>
      </c>
      <c r="AA947" s="136" t="s">
        <v>20951</v>
      </c>
      <c r="AB947" s="136" t="s">
        <v>20952</v>
      </c>
      <c r="AC947" s="136" t="s">
        <v>20953</v>
      </c>
      <c r="AD947" s="136" t="s">
        <v>20954</v>
      </c>
      <c r="AE947" s="136" t="s">
        <v>20955</v>
      </c>
      <c r="AF947" s="136" t="s">
        <v>20956</v>
      </c>
      <c r="AG947" s="136" t="s">
        <v>20957</v>
      </c>
      <c r="AH947" s="136" t="s">
        <v>20958</v>
      </c>
      <c r="AI947" s="136" t="s">
        <v>948</v>
      </c>
      <c r="AJ947" s="136" t="s">
        <v>4544</v>
      </c>
      <c r="AK947" s="136" t="s">
        <v>948</v>
      </c>
      <c r="AL947" s="136" t="s">
        <v>604</v>
      </c>
      <c r="AM947" s="136" t="s">
        <v>20959</v>
      </c>
      <c r="AN947" s="136" t="s">
        <v>941</v>
      </c>
      <c r="AO947" s="136" t="s">
        <v>941</v>
      </c>
      <c r="AP947" s="136" t="s">
        <v>941</v>
      </c>
      <c r="AQ947" s="136" t="s">
        <v>941</v>
      </c>
      <c r="AR947" s="136" t="s">
        <v>941</v>
      </c>
      <c r="AS947" s="136" t="s">
        <v>941</v>
      </c>
      <c r="AT947" s="136" t="s">
        <v>941</v>
      </c>
      <c r="AU947" s="136" t="s">
        <v>941</v>
      </c>
      <c r="AV947" s="136" t="s">
        <v>941</v>
      </c>
      <c r="AW947" s="136" t="s">
        <v>941</v>
      </c>
      <c r="AX947" s="136" t="s">
        <v>941</v>
      </c>
      <c r="AY947" s="136" t="s">
        <v>941</v>
      </c>
      <c r="AZ947" s="136" t="s">
        <v>941</v>
      </c>
      <c r="BA947" s="136" t="s">
        <v>941</v>
      </c>
      <c r="BB947" s="136" t="s">
        <v>941</v>
      </c>
      <c r="BC947" s="136" t="s">
        <v>941</v>
      </c>
      <c r="BD947" s="136" t="s">
        <v>941</v>
      </c>
      <c r="BE947" s="136" t="s">
        <v>941</v>
      </c>
      <c r="BF947" s="136" t="s">
        <v>941</v>
      </c>
      <c r="BG947" s="136" t="s">
        <v>941</v>
      </c>
      <c r="BH947" s="136" t="s">
        <v>941</v>
      </c>
      <c r="BI947" s="136" t="s">
        <v>941</v>
      </c>
      <c r="BJ947" s="136" t="s">
        <v>941</v>
      </c>
      <c r="BK947" s="136" t="s">
        <v>941</v>
      </c>
      <c r="BL947" s="136" t="s">
        <v>941</v>
      </c>
      <c r="BM947" s="136" t="s">
        <v>941</v>
      </c>
      <c r="BN947" s="136" t="s">
        <v>941</v>
      </c>
      <c r="BO947" s="136" t="s">
        <v>941</v>
      </c>
      <c r="BP947" s="136" t="s">
        <v>941</v>
      </c>
      <c r="BQ947" s="136" t="s">
        <v>941</v>
      </c>
      <c r="BR947" s="136" t="s">
        <v>941</v>
      </c>
      <c r="BS947" s="136" t="s">
        <v>941</v>
      </c>
      <c r="BT947" s="136" t="s">
        <v>941</v>
      </c>
      <c r="BU947" s="136" t="s">
        <v>941</v>
      </c>
      <c r="BV947" s="136" t="s">
        <v>941</v>
      </c>
      <c r="BW947" s="136" t="s">
        <v>941</v>
      </c>
      <c r="BX947" s="136" t="s">
        <v>941</v>
      </c>
      <c r="BY947" s="136" t="s">
        <v>941</v>
      </c>
      <c r="BZ947" s="136" t="s">
        <v>941</v>
      </c>
      <c r="CA947" s="136" t="s">
        <v>941</v>
      </c>
      <c r="CB947" s="136" t="s">
        <v>948</v>
      </c>
      <c r="CC947" s="136" t="s">
        <v>948</v>
      </c>
      <c r="CD947" s="136" t="s">
        <v>941</v>
      </c>
      <c r="CE947" s="136" t="s">
        <v>948</v>
      </c>
      <c r="CF947" s="136" t="s">
        <v>941</v>
      </c>
      <c r="CG947" s="136" t="s">
        <v>948</v>
      </c>
      <c r="CH947" s="136" t="s">
        <v>948</v>
      </c>
      <c r="CI947" s="136" t="s">
        <v>941</v>
      </c>
      <c r="CJ947" s="136" t="s">
        <v>941</v>
      </c>
      <c r="CK947" s="136" t="s">
        <v>941</v>
      </c>
      <c r="CL947" s="136" t="s">
        <v>941</v>
      </c>
      <c r="CM947" s="136" t="s">
        <v>941</v>
      </c>
      <c r="CN947" s="136" t="s">
        <v>948</v>
      </c>
      <c r="CO947" s="136" t="s">
        <v>540</v>
      </c>
      <c r="CP947" s="136" t="s">
        <v>948</v>
      </c>
      <c r="CQ947" s="136" t="s">
        <v>941</v>
      </c>
      <c r="CR947" s="136" t="s">
        <v>17840</v>
      </c>
      <c r="CS947" s="136" t="s">
        <v>941</v>
      </c>
      <c r="CT947" s="136" t="s">
        <v>941</v>
      </c>
      <c r="CU947" s="136" t="s">
        <v>941</v>
      </c>
      <c r="CV947" s="136" t="s">
        <v>941</v>
      </c>
      <c r="CW947" s="136" t="s">
        <v>941</v>
      </c>
      <c r="CX947" s="136" t="s">
        <v>941</v>
      </c>
      <c r="CY947" s="136" t="s">
        <v>941</v>
      </c>
      <c r="CZ947" s="136" t="s">
        <v>941</v>
      </c>
      <c r="DA947" s="136" t="s">
        <v>941</v>
      </c>
      <c r="DB947" s="136" t="s">
        <v>941</v>
      </c>
      <c r="DC947" s="136" t="s">
        <v>941</v>
      </c>
      <c r="DD947" s="136" t="s">
        <v>941</v>
      </c>
      <c r="DE947" s="136" t="s">
        <v>941</v>
      </c>
      <c r="DF947" s="136" t="s">
        <v>941</v>
      </c>
      <c r="DG947" s="136" t="s">
        <v>941</v>
      </c>
      <c r="DH947" s="136" t="s">
        <v>941</v>
      </c>
      <c r="DI947" s="136" t="s">
        <v>941</v>
      </c>
      <c r="DJ947" s="136" t="s">
        <v>1353</v>
      </c>
      <c r="DK947" s="137">
        <v>43165.471180555556</v>
      </c>
      <c r="DL947" s="136" t="s">
        <v>1353</v>
      </c>
      <c r="DM947" s="137">
        <v>43165.471180555556</v>
      </c>
      <c r="DN947" s="133">
        <v>42433.45239583333</v>
      </c>
      <c r="DO947" s="132" t="s">
        <v>1692</v>
      </c>
      <c r="DP947" s="133">
        <v>42433.532129629632</v>
      </c>
    </row>
    <row r="948" spans="1:120" ht="43.5" x14ac:dyDescent="0.35">
      <c r="A948" s="135">
        <v>952</v>
      </c>
      <c r="B948" s="136" t="s">
        <v>13815</v>
      </c>
      <c r="C948" s="135">
        <v>476</v>
      </c>
      <c r="D948" s="135" t="b">
        <v>1</v>
      </c>
      <c r="E948" s="136" t="s">
        <v>941</v>
      </c>
      <c r="F948" s="136" t="s">
        <v>3131</v>
      </c>
      <c r="G948" s="136" t="s">
        <v>1135</v>
      </c>
      <c r="H948" s="136" t="s">
        <v>13616</v>
      </c>
      <c r="I948" s="136" t="s">
        <v>15346</v>
      </c>
      <c r="J948" s="136" t="s">
        <v>20960</v>
      </c>
      <c r="K948" s="136" t="s">
        <v>941</v>
      </c>
      <c r="L948" s="136" t="s">
        <v>13616</v>
      </c>
      <c r="M948" s="136" t="s">
        <v>20961</v>
      </c>
      <c r="N948" s="136" t="s">
        <v>20962</v>
      </c>
      <c r="O948" s="136" t="s">
        <v>20963</v>
      </c>
      <c r="P948" s="136" t="s">
        <v>20964</v>
      </c>
      <c r="Q948" s="136" t="s">
        <v>20965</v>
      </c>
      <c r="R948" s="136" t="s">
        <v>948</v>
      </c>
      <c r="S948" s="136" t="s">
        <v>20966</v>
      </c>
      <c r="T948" s="136" t="s">
        <v>20967</v>
      </c>
      <c r="U948" s="136" t="s">
        <v>20968</v>
      </c>
      <c r="V948" s="136" t="s">
        <v>20969</v>
      </c>
      <c r="W948" s="136" t="s">
        <v>20970</v>
      </c>
      <c r="X948" s="136" t="s">
        <v>20971</v>
      </c>
      <c r="Y948" s="136" t="s">
        <v>20972</v>
      </c>
      <c r="Z948" s="136" t="s">
        <v>20973</v>
      </c>
      <c r="AA948" s="136" t="s">
        <v>948</v>
      </c>
      <c r="AB948" s="136" t="s">
        <v>20974</v>
      </c>
      <c r="AC948" s="136" t="s">
        <v>1250</v>
      </c>
      <c r="AD948" s="136" t="s">
        <v>20975</v>
      </c>
      <c r="AE948" s="136" t="s">
        <v>20976</v>
      </c>
      <c r="AF948" s="136" t="s">
        <v>20977</v>
      </c>
      <c r="AG948" s="136" t="s">
        <v>1806</v>
      </c>
      <c r="AH948" s="136" t="s">
        <v>20978</v>
      </c>
      <c r="AI948" s="136" t="s">
        <v>20979</v>
      </c>
      <c r="AJ948" s="136" t="s">
        <v>20980</v>
      </c>
      <c r="AK948" s="136" t="s">
        <v>948</v>
      </c>
      <c r="AL948" s="136" t="s">
        <v>941</v>
      </c>
      <c r="AM948" s="136" t="s">
        <v>20981</v>
      </c>
      <c r="AN948" s="136" t="s">
        <v>941</v>
      </c>
      <c r="AO948" s="136" t="s">
        <v>941</v>
      </c>
      <c r="AP948" s="136" t="s">
        <v>941</v>
      </c>
      <c r="AQ948" s="136" t="s">
        <v>941</v>
      </c>
      <c r="AR948" s="136" t="s">
        <v>941</v>
      </c>
      <c r="AS948" s="136" t="s">
        <v>941</v>
      </c>
      <c r="AT948" s="136" t="s">
        <v>941</v>
      </c>
      <c r="AU948" s="136" t="s">
        <v>941</v>
      </c>
      <c r="AV948" s="136" t="s">
        <v>941</v>
      </c>
      <c r="AW948" s="136" t="s">
        <v>941</v>
      </c>
      <c r="AX948" s="136" t="s">
        <v>941</v>
      </c>
      <c r="AY948" s="136" t="s">
        <v>941</v>
      </c>
      <c r="AZ948" s="136" t="s">
        <v>941</v>
      </c>
      <c r="BA948" s="136" t="s">
        <v>941</v>
      </c>
      <c r="BB948" s="136" t="s">
        <v>941</v>
      </c>
      <c r="BC948" s="136" t="s">
        <v>941</v>
      </c>
      <c r="BD948" s="136" t="s">
        <v>941</v>
      </c>
      <c r="BE948" s="136" t="s">
        <v>941</v>
      </c>
      <c r="BF948" s="136" t="s">
        <v>941</v>
      </c>
      <c r="BG948" s="136" t="s">
        <v>941</v>
      </c>
      <c r="BH948" s="136" t="s">
        <v>941</v>
      </c>
      <c r="BI948" s="136" t="s">
        <v>941</v>
      </c>
      <c r="BJ948" s="136" t="s">
        <v>941</v>
      </c>
      <c r="BK948" s="136" t="s">
        <v>948</v>
      </c>
      <c r="BL948" s="136" t="s">
        <v>941</v>
      </c>
      <c r="BM948" s="136" t="s">
        <v>941</v>
      </c>
      <c r="BN948" s="136" t="s">
        <v>941</v>
      </c>
      <c r="BO948" s="136" t="s">
        <v>941</v>
      </c>
      <c r="BP948" s="136" t="s">
        <v>941</v>
      </c>
      <c r="BQ948" s="136" t="s">
        <v>941</v>
      </c>
      <c r="BR948" s="136" t="s">
        <v>941</v>
      </c>
      <c r="BS948" s="136" t="s">
        <v>941</v>
      </c>
      <c r="BT948" s="136" t="s">
        <v>941</v>
      </c>
      <c r="BU948" s="136" t="s">
        <v>941</v>
      </c>
      <c r="BV948" s="136" t="s">
        <v>941</v>
      </c>
      <c r="BW948" s="136" t="s">
        <v>941</v>
      </c>
      <c r="BX948" s="136" t="s">
        <v>941</v>
      </c>
      <c r="BY948" s="136" t="s">
        <v>941</v>
      </c>
      <c r="BZ948" s="136" t="s">
        <v>941</v>
      </c>
      <c r="CA948" s="136" t="s">
        <v>941</v>
      </c>
      <c r="CB948" s="136" t="s">
        <v>948</v>
      </c>
      <c r="CC948" s="136" t="s">
        <v>956</v>
      </c>
      <c r="CD948" s="136" t="s">
        <v>3481</v>
      </c>
      <c r="CE948" s="136" t="s">
        <v>948</v>
      </c>
      <c r="CF948" s="136" t="s">
        <v>941</v>
      </c>
      <c r="CG948" s="136" t="s">
        <v>3481</v>
      </c>
      <c r="CH948" s="136" t="s">
        <v>948</v>
      </c>
      <c r="CI948" s="136" t="s">
        <v>941</v>
      </c>
      <c r="CJ948" s="136" t="s">
        <v>941</v>
      </c>
      <c r="CK948" s="136" t="s">
        <v>941</v>
      </c>
      <c r="CL948" s="136" t="s">
        <v>941</v>
      </c>
      <c r="CM948" s="136" t="s">
        <v>941</v>
      </c>
      <c r="CN948" s="136" t="s">
        <v>948</v>
      </c>
      <c r="CO948" s="136" t="s">
        <v>540</v>
      </c>
      <c r="CP948" s="136" t="s">
        <v>948</v>
      </c>
      <c r="CQ948" s="136" t="s">
        <v>941</v>
      </c>
      <c r="CR948" s="136" t="s">
        <v>941</v>
      </c>
      <c r="CS948" s="136" t="s">
        <v>941</v>
      </c>
      <c r="CT948" s="136" t="s">
        <v>941</v>
      </c>
      <c r="CU948" s="136" t="s">
        <v>941</v>
      </c>
      <c r="CV948" s="136" t="s">
        <v>941</v>
      </c>
      <c r="CW948" s="136" t="s">
        <v>941</v>
      </c>
      <c r="CX948" s="136" t="s">
        <v>941</v>
      </c>
      <c r="CY948" s="136" t="s">
        <v>941</v>
      </c>
      <c r="CZ948" s="136" t="s">
        <v>941</v>
      </c>
      <c r="DA948" s="136" t="s">
        <v>941</v>
      </c>
      <c r="DB948" s="136" t="s">
        <v>941</v>
      </c>
      <c r="DC948" s="136" t="s">
        <v>941</v>
      </c>
      <c r="DD948" s="136" t="s">
        <v>941</v>
      </c>
      <c r="DE948" s="136" t="s">
        <v>941</v>
      </c>
      <c r="DF948" s="136" t="s">
        <v>941</v>
      </c>
      <c r="DG948" s="136" t="s">
        <v>941</v>
      </c>
      <c r="DH948" s="136" t="s">
        <v>941</v>
      </c>
      <c r="DI948" s="136" t="s">
        <v>941</v>
      </c>
      <c r="DJ948" s="136" t="s">
        <v>1353</v>
      </c>
      <c r="DK948" s="137">
        <v>43165.48269675926</v>
      </c>
      <c r="DL948" s="136" t="s">
        <v>1353</v>
      </c>
      <c r="DM948" s="137">
        <v>43165.503900462965</v>
      </c>
      <c r="DN948" s="133">
        <v>42433.454004629632</v>
      </c>
      <c r="DO948" s="132" t="s">
        <v>1692</v>
      </c>
      <c r="DP948" s="133">
        <v>42475.418958333335</v>
      </c>
    </row>
    <row r="949" spans="1:120" ht="58" x14ac:dyDescent="0.35">
      <c r="A949" s="135">
        <v>953</v>
      </c>
      <c r="B949" s="136" t="s">
        <v>13815</v>
      </c>
      <c r="C949" s="135">
        <v>596</v>
      </c>
      <c r="D949" s="135" t="b">
        <v>1</v>
      </c>
      <c r="E949" s="136" t="s">
        <v>941</v>
      </c>
      <c r="F949" s="136" t="s">
        <v>20982</v>
      </c>
      <c r="G949" s="136" t="s">
        <v>989</v>
      </c>
      <c r="H949" s="136" t="s">
        <v>3724</v>
      </c>
      <c r="I949" s="136" t="s">
        <v>15346</v>
      </c>
      <c r="J949" s="136" t="s">
        <v>20982</v>
      </c>
      <c r="K949" s="136" t="s">
        <v>941</v>
      </c>
      <c r="L949" s="136" t="s">
        <v>3724</v>
      </c>
      <c r="M949" s="136" t="s">
        <v>7335</v>
      </c>
      <c r="N949" s="136" t="s">
        <v>7336</v>
      </c>
      <c r="O949" s="136" t="s">
        <v>20983</v>
      </c>
      <c r="P949" s="136" t="s">
        <v>20984</v>
      </c>
      <c r="Q949" s="136" t="s">
        <v>7339</v>
      </c>
      <c r="R949" s="136" t="s">
        <v>948</v>
      </c>
      <c r="S949" s="136" t="s">
        <v>20985</v>
      </c>
      <c r="T949" s="136" t="s">
        <v>20986</v>
      </c>
      <c r="U949" s="136" t="s">
        <v>20987</v>
      </c>
      <c r="V949" s="136" t="s">
        <v>20985</v>
      </c>
      <c r="W949" s="136" t="s">
        <v>20988</v>
      </c>
      <c r="X949" s="136" t="s">
        <v>20989</v>
      </c>
      <c r="Y949" s="136" t="s">
        <v>20990</v>
      </c>
      <c r="Z949" s="136" t="s">
        <v>20991</v>
      </c>
      <c r="AA949" s="136" t="s">
        <v>20992</v>
      </c>
      <c r="AB949" s="136" t="s">
        <v>20993</v>
      </c>
      <c r="AC949" s="136" t="s">
        <v>20994</v>
      </c>
      <c r="AD949" s="136" t="s">
        <v>20995</v>
      </c>
      <c r="AE949" s="136" t="s">
        <v>20996</v>
      </c>
      <c r="AF949" s="136" t="s">
        <v>20997</v>
      </c>
      <c r="AG949" s="136" t="s">
        <v>1199</v>
      </c>
      <c r="AH949" s="136" t="s">
        <v>20998</v>
      </c>
      <c r="AI949" s="136" t="s">
        <v>20999</v>
      </c>
      <c r="AJ949" s="136" t="s">
        <v>8073</v>
      </c>
      <c r="AK949" s="136" t="s">
        <v>948</v>
      </c>
      <c r="AL949" s="136" t="s">
        <v>941</v>
      </c>
      <c r="AM949" s="136" t="s">
        <v>21000</v>
      </c>
      <c r="AN949" s="136" t="s">
        <v>941</v>
      </c>
      <c r="AO949" s="136" t="s">
        <v>941</v>
      </c>
      <c r="AP949" s="136" t="s">
        <v>941</v>
      </c>
      <c r="AQ949" s="136" t="s">
        <v>941</v>
      </c>
      <c r="AR949" s="136" t="s">
        <v>941</v>
      </c>
      <c r="AS949" s="136" t="s">
        <v>941</v>
      </c>
      <c r="AT949" s="136" t="s">
        <v>941</v>
      </c>
      <c r="AU949" s="136" t="s">
        <v>941</v>
      </c>
      <c r="AV949" s="136" t="s">
        <v>941</v>
      </c>
      <c r="AW949" s="136" t="s">
        <v>941</v>
      </c>
      <c r="AX949" s="136" t="s">
        <v>941</v>
      </c>
      <c r="AY949" s="136" t="s">
        <v>941</v>
      </c>
      <c r="AZ949" s="136" t="s">
        <v>941</v>
      </c>
      <c r="BA949" s="136" t="s">
        <v>941</v>
      </c>
      <c r="BB949" s="136" t="s">
        <v>941</v>
      </c>
      <c r="BC949" s="136" t="s">
        <v>941</v>
      </c>
      <c r="BD949" s="136" t="s">
        <v>941</v>
      </c>
      <c r="BE949" s="136" t="s">
        <v>941</v>
      </c>
      <c r="BF949" s="136" t="s">
        <v>941</v>
      </c>
      <c r="BG949" s="136" t="s">
        <v>941</v>
      </c>
      <c r="BH949" s="136" t="s">
        <v>941</v>
      </c>
      <c r="BI949" s="136" t="s">
        <v>941</v>
      </c>
      <c r="BJ949" s="136" t="s">
        <v>941</v>
      </c>
      <c r="BK949" s="136" t="s">
        <v>941</v>
      </c>
      <c r="BL949" s="136" t="s">
        <v>941</v>
      </c>
      <c r="BM949" s="136" t="s">
        <v>941</v>
      </c>
      <c r="BN949" s="136" t="s">
        <v>941</v>
      </c>
      <c r="BO949" s="136" t="s">
        <v>941</v>
      </c>
      <c r="BP949" s="136" t="s">
        <v>941</v>
      </c>
      <c r="BQ949" s="136" t="s">
        <v>941</v>
      </c>
      <c r="BR949" s="136" t="s">
        <v>941</v>
      </c>
      <c r="BS949" s="136" t="s">
        <v>941</v>
      </c>
      <c r="BT949" s="136" t="s">
        <v>941</v>
      </c>
      <c r="BU949" s="136" t="s">
        <v>941</v>
      </c>
      <c r="BV949" s="136" t="s">
        <v>941</v>
      </c>
      <c r="BW949" s="136" t="s">
        <v>941</v>
      </c>
      <c r="BX949" s="136" t="s">
        <v>941</v>
      </c>
      <c r="BY949" s="136" t="s">
        <v>941</v>
      </c>
      <c r="BZ949" s="136" t="s">
        <v>941</v>
      </c>
      <c r="CA949" s="136" t="s">
        <v>941</v>
      </c>
      <c r="CB949" s="136" t="s">
        <v>948</v>
      </c>
      <c r="CC949" s="136" t="s">
        <v>948</v>
      </c>
      <c r="CD949" s="136" t="s">
        <v>941</v>
      </c>
      <c r="CE949" s="136" t="s">
        <v>948</v>
      </c>
      <c r="CF949" s="136" t="s">
        <v>941</v>
      </c>
      <c r="CG949" s="136" t="s">
        <v>948</v>
      </c>
      <c r="CH949" s="136" t="s">
        <v>1204</v>
      </c>
      <c r="CI949" s="136" t="s">
        <v>21001</v>
      </c>
      <c r="CJ949" s="136" t="s">
        <v>21001</v>
      </c>
      <c r="CK949" s="136" t="s">
        <v>941</v>
      </c>
      <c r="CL949" s="136" t="s">
        <v>941</v>
      </c>
      <c r="CM949" s="136" t="s">
        <v>941</v>
      </c>
      <c r="CN949" s="136" t="s">
        <v>21001</v>
      </c>
      <c r="CO949" s="136" t="s">
        <v>7352</v>
      </c>
      <c r="CP949" s="136" t="s">
        <v>948</v>
      </c>
      <c r="CQ949" s="136" t="s">
        <v>941</v>
      </c>
      <c r="CR949" s="136" t="s">
        <v>941</v>
      </c>
      <c r="CS949" s="136" t="s">
        <v>941</v>
      </c>
      <c r="CT949" s="136" t="s">
        <v>941</v>
      </c>
      <c r="CU949" s="136" t="s">
        <v>941</v>
      </c>
      <c r="CV949" s="136" t="s">
        <v>941</v>
      </c>
      <c r="CW949" s="136" t="s">
        <v>941</v>
      </c>
      <c r="CX949" s="136" t="s">
        <v>941</v>
      </c>
      <c r="CY949" s="136" t="s">
        <v>941</v>
      </c>
      <c r="CZ949" s="136" t="s">
        <v>941</v>
      </c>
      <c r="DA949" s="136" t="s">
        <v>941</v>
      </c>
      <c r="DB949" s="136" t="s">
        <v>941</v>
      </c>
      <c r="DC949" s="136" t="s">
        <v>941</v>
      </c>
      <c r="DD949" s="136" t="s">
        <v>941</v>
      </c>
      <c r="DE949" s="136" t="s">
        <v>941</v>
      </c>
      <c r="DF949" s="136" t="s">
        <v>941</v>
      </c>
      <c r="DG949" s="136" t="s">
        <v>941</v>
      </c>
      <c r="DH949" s="136" t="s">
        <v>941</v>
      </c>
      <c r="DI949" s="136" t="s">
        <v>941</v>
      </c>
      <c r="DJ949" s="136" t="s">
        <v>1353</v>
      </c>
      <c r="DK949" s="137">
        <v>43165.489837962959</v>
      </c>
      <c r="DL949" s="136" t="s">
        <v>1353</v>
      </c>
      <c r="DM949" s="137">
        <v>43165.489837962959</v>
      </c>
      <c r="DN949" s="133">
        <v>42433.45521990741</v>
      </c>
      <c r="DO949" s="132" t="s">
        <v>1692</v>
      </c>
      <c r="DP949" s="133">
        <v>42475.37605324074</v>
      </c>
    </row>
    <row r="950" spans="1:120" ht="58" x14ac:dyDescent="0.35">
      <c r="A950" s="135">
        <v>954</v>
      </c>
      <c r="B950" s="136" t="s">
        <v>13815</v>
      </c>
      <c r="C950" s="135">
        <v>80</v>
      </c>
      <c r="D950" s="135" t="b">
        <v>1</v>
      </c>
      <c r="E950" s="136" t="s">
        <v>941</v>
      </c>
      <c r="F950" s="136" t="s">
        <v>2548</v>
      </c>
      <c r="G950" s="136" t="s">
        <v>989</v>
      </c>
      <c r="H950" s="136" t="s">
        <v>2549</v>
      </c>
      <c r="I950" s="136" t="s">
        <v>21002</v>
      </c>
      <c r="J950" s="136" t="s">
        <v>2550</v>
      </c>
      <c r="K950" s="136" t="s">
        <v>941</v>
      </c>
      <c r="L950" s="136" t="s">
        <v>2552</v>
      </c>
      <c r="M950" s="136" t="s">
        <v>2553</v>
      </c>
      <c r="N950" s="136" t="s">
        <v>2554</v>
      </c>
      <c r="O950" s="136" t="s">
        <v>21003</v>
      </c>
      <c r="P950" s="136" t="s">
        <v>21004</v>
      </c>
      <c r="Q950" s="136" t="s">
        <v>21005</v>
      </c>
      <c r="R950" s="136" t="s">
        <v>21006</v>
      </c>
      <c r="S950" s="136" t="s">
        <v>21007</v>
      </c>
      <c r="T950" s="136" t="s">
        <v>21008</v>
      </c>
      <c r="U950" s="136" t="s">
        <v>21009</v>
      </c>
      <c r="V950" s="136" t="s">
        <v>3574</v>
      </c>
      <c r="W950" s="136" t="s">
        <v>3575</v>
      </c>
      <c r="X950" s="136" t="s">
        <v>3576</v>
      </c>
      <c r="Y950" s="136" t="s">
        <v>21010</v>
      </c>
      <c r="Z950" s="136" t="s">
        <v>21011</v>
      </c>
      <c r="AA950" s="136" t="s">
        <v>21012</v>
      </c>
      <c r="AB950" s="136" t="s">
        <v>21013</v>
      </c>
      <c r="AC950" s="136" t="s">
        <v>21014</v>
      </c>
      <c r="AD950" s="136" t="s">
        <v>21015</v>
      </c>
      <c r="AE950" s="136" t="s">
        <v>21016</v>
      </c>
      <c r="AF950" s="136" t="s">
        <v>21017</v>
      </c>
      <c r="AG950" s="136" t="s">
        <v>1366</v>
      </c>
      <c r="AH950" s="136" t="s">
        <v>21018</v>
      </c>
      <c r="AI950" s="136" t="s">
        <v>21019</v>
      </c>
      <c r="AJ950" s="136" t="s">
        <v>21020</v>
      </c>
      <c r="AK950" s="136" t="s">
        <v>21021</v>
      </c>
      <c r="AL950" s="136" t="s">
        <v>941</v>
      </c>
      <c r="AM950" s="136" t="s">
        <v>21022</v>
      </c>
      <c r="AN950" s="136" t="s">
        <v>21003</v>
      </c>
      <c r="AO950" s="136" t="s">
        <v>21004</v>
      </c>
      <c r="AP950" s="136" t="s">
        <v>21005</v>
      </c>
      <c r="AQ950" s="136" t="s">
        <v>21006</v>
      </c>
      <c r="AR950" s="136" t="s">
        <v>21007</v>
      </c>
      <c r="AS950" s="136" t="s">
        <v>21008</v>
      </c>
      <c r="AT950" s="136" t="s">
        <v>21009</v>
      </c>
      <c r="AU950" s="136" t="s">
        <v>941</v>
      </c>
      <c r="AV950" s="136" t="s">
        <v>941</v>
      </c>
      <c r="AW950" s="136" t="s">
        <v>941</v>
      </c>
      <c r="AX950" s="136" t="s">
        <v>21010</v>
      </c>
      <c r="AY950" s="136" t="s">
        <v>21011</v>
      </c>
      <c r="AZ950" s="136" t="s">
        <v>21012</v>
      </c>
      <c r="BA950" s="136" t="s">
        <v>21013</v>
      </c>
      <c r="BB950" s="136" t="s">
        <v>21014</v>
      </c>
      <c r="BC950" s="136" t="s">
        <v>21015</v>
      </c>
      <c r="BD950" s="136" t="s">
        <v>21016</v>
      </c>
      <c r="BE950" s="136" t="s">
        <v>21017</v>
      </c>
      <c r="BF950" s="136" t="s">
        <v>21018</v>
      </c>
      <c r="BG950" s="136" t="s">
        <v>21019</v>
      </c>
      <c r="BH950" s="136" t="s">
        <v>21020</v>
      </c>
      <c r="BI950" s="136" t="s">
        <v>21021</v>
      </c>
      <c r="BJ950" s="136" t="s">
        <v>21022</v>
      </c>
      <c r="BK950" s="136" t="s">
        <v>941</v>
      </c>
      <c r="BL950" s="136" t="s">
        <v>21023</v>
      </c>
      <c r="BM950" s="136" t="s">
        <v>1127</v>
      </c>
      <c r="BN950" s="136" t="s">
        <v>21024</v>
      </c>
      <c r="BO950" s="136" t="s">
        <v>941</v>
      </c>
      <c r="BP950" s="136" t="s">
        <v>941</v>
      </c>
      <c r="BQ950" s="136" t="s">
        <v>941</v>
      </c>
      <c r="BR950" s="136" t="s">
        <v>941</v>
      </c>
      <c r="BS950" s="136" t="s">
        <v>941</v>
      </c>
      <c r="BT950" s="136" t="s">
        <v>941</v>
      </c>
      <c r="BU950" s="136" t="s">
        <v>941</v>
      </c>
      <c r="BV950" s="136" t="s">
        <v>941</v>
      </c>
      <c r="BW950" s="136" t="s">
        <v>941</v>
      </c>
      <c r="BX950" s="136" t="s">
        <v>941</v>
      </c>
      <c r="BY950" s="136" t="s">
        <v>941</v>
      </c>
      <c r="BZ950" s="136" t="s">
        <v>941</v>
      </c>
      <c r="CA950" s="136" t="s">
        <v>941</v>
      </c>
      <c r="CB950" s="136" t="s">
        <v>21025</v>
      </c>
      <c r="CC950" s="136" t="s">
        <v>956</v>
      </c>
      <c r="CD950" s="136" t="s">
        <v>21026</v>
      </c>
      <c r="CE950" s="136" t="s">
        <v>948</v>
      </c>
      <c r="CF950" s="136" t="s">
        <v>941</v>
      </c>
      <c r="CG950" s="136" t="s">
        <v>21026</v>
      </c>
      <c r="CH950" s="136" t="s">
        <v>948</v>
      </c>
      <c r="CI950" s="136" t="s">
        <v>941</v>
      </c>
      <c r="CJ950" s="136" t="s">
        <v>941</v>
      </c>
      <c r="CK950" s="136" t="s">
        <v>941</v>
      </c>
      <c r="CL950" s="136" t="s">
        <v>941</v>
      </c>
      <c r="CM950" s="136" t="s">
        <v>941</v>
      </c>
      <c r="CN950" s="136" t="s">
        <v>948</v>
      </c>
      <c r="CO950" s="136" t="s">
        <v>540</v>
      </c>
      <c r="CP950" s="136" t="s">
        <v>948</v>
      </c>
      <c r="CQ950" s="136" t="s">
        <v>941</v>
      </c>
      <c r="CR950" s="136" t="s">
        <v>941</v>
      </c>
      <c r="CS950" s="136" t="s">
        <v>941</v>
      </c>
      <c r="CT950" s="136" t="s">
        <v>941</v>
      </c>
      <c r="CU950" s="136" t="s">
        <v>941</v>
      </c>
      <c r="CV950" s="136" t="s">
        <v>941</v>
      </c>
      <c r="CW950" s="136" t="s">
        <v>941</v>
      </c>
      <c r="CX950" s="136" t="s">
        <v>941</v>
      </c>
      <c r="CY950" s="136" t="s">
        <v>941</v>
      </c>
      <c r="CZ950" s="136" t="s">
        <v>941</v>
      </c>
      <c r="DA950" s="136" t="s">
        <v>941</v>
      </c>
      <c r="DB950" s="136" t="s">
        <v>941</v>
      </c>
      <c r="DC950" s="136" t="s">
        <v>941</v>
      </c>
      <c r="DD950" s="136" t="s">
        <v>941</v>
      </c>
      <c r="DE950" s="136" t="s">
        <v>941</v>
      </c>
      <c r="DF950" s="136" t="s">
        <v>941</v>
      </c>
      <c r="DG950" s="136" t="s">
        <v>941</v>
      </c>
      <c r="DH950" s="136" t="s">
        <v>941</v>
      </c>
      <c r="DI950" s="136" t="s">
        <v>941</v>
      </c>
      <c r="DJ950" s="136" t="s">
        <v>1692</v>
      </c>
      <c r="DK950" s="137">
        <v>43165.519317129627</v>
      </c>
      <c r="DL950" s="136" t="s">
        <v>1692</v>
      </c>
      <c r="DM950" s="137">
        <v>43165.519456018519</v>
      </c>
      <c r="DN950" s="133">
        <v>42433.465590277781</v>
      </c>
      <c r="DO950" s="132" t="s">
        <v>1353</v>
      </c>
      <c r="DP950" s="133">
        <v>42461.371435185189</v>
      </c>
    </row>
    <row r="951" spans="1:120" ht="43.5" x14ac:dyDescent="0.35">
      <c r="A951" s="135">
        <v>955</v>
      </c>
      <c r="B951" s="136" t="s">
        <v>13815</v>
      </c>
      <c r="C951" s="135">
        <v>77</v>
      </c>
      <c r="D951" s="135" t="b">
        <v>1</v>
      </c>
      <c r="E951" s="136" t="s">
        <v>941</v>
      </c>
      <c r="F951" s="136" t="s">
        <v>3123</v>
      </c>
      <c r="G951" s="136" t="s">
        <v>989</v>
      </c>
      <c r="H951" s="136" t="s">
        <v>3124</v>
      </c>
      <c r="I951" s="136" t="s">
        <v>21027</v>
      </c>
      <c r="J951" s="136" t="s">
        <v>3123</v>
      </c>
      <c r="K951" s="136" t="s">
        <v>941</v>
      </c>
      <c r="L951" s="136" t="s">
        <v>3124</v>
      </c>
      <c r="M951" s="136" t="s">
        <v>3125</v>
      </c>
      <c r="N951" s="136" t="s">
        <v>8869</v>
      </c>
      <c r="O951" s="136" t="s">
        <v>21028</v>
      </c>
      <c r="P951" s="136" t="s">
        <v>948</v>
      </c>
      <c r="Q951" s="136" t="s">
        <v>948</v>
      </c>
      <c r="R951" s="136" t="s">
        <v>948</v>
      </c>
      <c r="S951" s="136" t="s">
        <v>21028</v>
      </c>
      <c r="T951" s="136" t="s">
        <v>21029</v>
      </c>
      <c r="U951" s="136" t="s">
        <v>21030</v>
      </c>
      <c r="V951" s="136" t="s">
        <v>948</v>
      </c>
      <c r="W951" s="136" t="s">
        <v>948</v>
      </c>
      <c r="X951" s="136" t="s">
        <v>948</v>
      </c>
      <c r="Y951" s="136" t="s">
        <v>21031</v>
      </c>
      <c r="Z951" s="136" t="s">
        <v>948</v>
      </c>
      <c r="AA951" s="136" t="s">
        <v>948</v>
      </c>
      <c r="AB951" s="136" t="s">
        <v>21031</v>
      </c>
      <c r="AC951" s="136" t="s">
        <v>21032</v>
      </c>
      <c r="AD951" s="136" t="s">
        <v>21033</v>
      </c>
      <c r="AE951" s="136" t="s">
        <v>21034</v>
      </c>
      <c r="AF951" s="136" t="s">
        <v>21035</v>
      </c>
      <c r="AG951" s="136" t="s">
        <v>8877</v>
      </c>
      <c r="AH951" s="136" t="s">
        <v>21036</v>
      </c>
      <c r="AI951" s="136" t="s">
        <v>948</v>
      </c>
      <c r="AJ951" s="136" t="s">
        <v>948</v>
      </c>
      <c r="AK951" s="136" t="s">
        <v>948</v>
      </c>
      <c r="AL951" s="136" t="s">
        <v>941</v>
      </c>
      <c r="AM951" s="136" t="s">
        <v>21036</v>
      </c>
      <c r="AN951" s="136" t="s">
        <v>941</v>
      </c>
      <c r="AO951" s="136" t="s">
        <v>941</v>
      </c>
      <c r="AP951" s="136" t="s">
        <v>941</v>
      </c>
      <c r="AQ951" s="136" t="s">
        <v>941</v>
      </c>
      <c r="AR951" s="136" t="s">
        <v>941</v>
      </c>
      <c r="AS951" s="136" t="s">
        <v>941</v>
      </c>
      <c r="AT951" s="136" t="s">
        <v>941</v>
      </c>
      <c r="AU951" s="136" t="s">
        <v>941</v>
      </c>
      <c r="AV951" s="136" t="s">
        <v>941</v>
      </c>
      <c r="AW951" s="136" t="s">
        <v>941</v>
      </c>
      <c r="AX951" s="136" t="s">
        <v>941</v>
      </c>
      <c r="AY951" s="136" t="s">
        <v>941</v>
      </c>
      <c r="AZ951" s="136" t="s">
        <v>941</v>
      </c>
      <c r="BA951" s="136" t="s">
        <v>941</v>
      </c>
      <c r="BB951" s="136" t="s">
        <v>941</v>
      </c>
      <c r="BC951" s="136" t="s">
        <v>941</v>
      </c>
      <c r="BD951" s="136" t="s">
        <v>941</v>
      </c>
      <c r="BE951" s="136" t="s">
        <v>941</v>
      </c>
      <c r="BF951" s="136" t="s">
        <v>941</v>
      </c>
      <c r="BG951" s="136" t="s">
        <v>941</v>
      </c>
      <c r="BH951" s="136" t="s">
        <v>941</v>
      </c>
      <c r="BI951" s="136" t="s">
        <v>941</v>
      </c>
      <c r="BJ951" s="136" t="s">
        <v>941</v>
      </c>
      <c r="BK951" s="136" t="s">
        <v>941</v>
      </c>
      <c r="BL951" s="136" t="s">
        <v>941</v>
      </c>
      <c r="BM951" s="136" t="s">
        <v>941</v>
      </c>
      <c r="BN951" s="136" t="s">
        <v>941</v>
      </c>
      <c r="BO951" s="136" t="s">
        <v>941</v>
      </c>
      <c r="BP951" s="136" t="s">
        <v>941</v>
      </c>
      <c r="BQ951" s="136" t="s">
        <v>941</v>
      </c>
      <c r="BR951" s="136" t="s">
        <v>941</v>
      </c>
      <c r="BS951" s="136" t="s">
        <v>941</v>
      </c>
      <c r="BT951" s="136" t="s">
        <v>941</v>
      </c>
      <c r="BU951" s="136" t="s">
        <v>941</v>
      </c>
      <c r="BV951" s="136" t="s">
        <v>941</v>
      </c>
      <c r="BW951" s="136" t="s">
        <v>941</v>
      </c>
      <c r="BX951" s="136" t="s">
        <v>941</v>
      </c>
      <c r="BY951" s="136" t="s">
        <v>941</v>
      </c>
      <c r="BZ951" s="136" t="s">
        <v>941</v>
      </c>
      <c r="CA951" s="136" t="s">
        <v>941</v>
      </c>
      <c r="CB951" s="136" t="s">
        <v>948</v>
      </c>
      <c r="CC951" s="136" t="s">
        <v>948</v>
      </c>
      <c r="CD951" s="136" t="s">
        <v>941</v>
      </c>
      <c r="CE951" s="136" t="s">
        <v>948</v>
      </c>
      <c r="CF951" s="136" t="s">
        <v>941</v>
      </c>
      <c r="CG951" s="136" t="s">
        <v>948</v>
      </c>
      <c r="CH951" s="136" t="s">
        <v>948</v>
      </c>
      <c r="CI951" s="136" t="s">
        <v>941</v>
      </c>
      <c r="CJ951" s="136" t="s">
        <v>941</v>
      </c>
      <c r="CK951" s="136" t="s">
        <v>941</v>
      </c>
      <c r="CL951" s="136" t="s">
        <v>941</v>
      </c>
      <c r="CM951" s="136" t="s">
        <v>941</v>
      </c>
      <c r="CN951" s="136" t="s">
        <v>948</v>
      </c>
      <c r="CO951" s="136" t="s">
        <v>941</v>
      </c>
      <c r="CP951" s="136" t="s">
        <v>948</v>
      </c>
      <c r="CQ951" s="136" t="s">
        <v>941</v>
      </c>
      <c r="CR951" s="136" t="s">
        <v>941</v>
      </c>
      <c r="CS951" s="136" t="s">
        <v>941</v>
      </c>
      <c r="CT951" s="136" t="s">
        <v>941</v>
      </c>
      <c r="CU951" s="136" t="s">
        <v>941</v>
      </c>
      <c r="CV951" s="136" t="s">
        <v>941</v>
      </c>
      <c r="CW951" s="136" t="s">
        <v>941</v>
      </c>
      <c r="CX951" s="136" t="s">
        <v>941</v>
      </c>
      <c r="CY951" s="136" t="s">
        <v>941</v>
      </c>
      <c r="CZ951" s="136" t="s">
        <v>941</v>
      </c>
      <c r="DA951" s="136" t="s">
        <v>941</v>
      </c>
      <c r="DB951" s="136" t="s">
        <v>941</v>
      </c>
      <c r="DC951" s="136" t="s">
        <v>941</v>
      </c>
      <c r="DD951" s="136" t="s">
        <v>941</v>
      </c>
      <c r="DE951" s="136" t="s">
        <v>941</v>
      </c>
      <c r="DF951" s="136" t="s">
        <v>941</v>
      </c>
      <c r="DG951" s="136" t="s">
        <v>941</v>
      </c>
      <c r="DH951" s="136" t="s">
        <v>941</v>
      </c>
      <c r="DI951" s="136" t="s">
        <v>941</v>
      </c>
      <c r="DJ951" s="136" t="s">
        <v>1692</v>
      </c>
      <c r="DK951" s="137">
        <v>43166.456145833334</v>
      </c>
      <c r="DL951" s="136" t="s">
        <v>1692</v>
      </c>
      <c r="DM951" s="137">
        <v>43166.456145833334</v>
      </c>
      <c r="DN951" s="133">
        <v>42433.470081018517</v>
      </c>
      <c r="DO951" s="132" t="s">
        <v>1353</v>
      </c>
      <c r="DP951" s="133">
        <v>42433.470081018517</v>
      </c>
    </row>
    <row r="952" spans="1:120" ht="43.5" x14ac:dyDescent="0.35">
      <c r="A952" s="135">
        <v>956</v>
      </c>
      <c r="B952" s="136" t="s">
        <v>13815</v>
      </c>
      <c r="C952" s="135">
        <v>325</v>
      </c>
      <c r="D952" s="135" t="b">
        <v>1</v>
      </c>
      <c r="E952" s="136" t="s">
        <v>941</v>
      </c>
      <c r="F952" s="136" t="s">
        <v>2122</v>
      </c>
      <c r="G952" s="136" t="s">
        <v>981</v>
      </c>
      <c r="H952" s="136" t="s">
        <v>2124</v>
      </c>
      <c r="I952" s="136" t="s">
        <v>21027</v>
      </c>
      <c r="J952" s="136" t="s">
        <v>2122</v>
      </c>
      <c r="K952" s="136" t="s">
        <v>941</v>
      </c>
      <c r="L952" s="136" t="s">
        <v>2124</v>
      </c>
      <c r="M952" s="136" t="s">
        <v>2125</v>
      </c>
      <c r="N952" s="136" t="s">
        <v>2126</v>
      </c>
      <c r="O952" s="136" t="s">
        <v>21037</v>
      </c>
      <c r="P952" s="136" t="s">
        <v>21038</v>
      </c>
      <c r="Q952" s="136" t="s">
        <v>21039</v>
      </c>
      <c r="R952" s="136" t="s">
        <v>948</v>
      </c>
      <c r="S952" s="136" t="s">
        <v>21040</v>
      </c>
      <c r="T952" s="136" t="s">
        <v>21041</v>
      </c>
      <c r="U952" s="136" t="s">
        <v>21042</v>
      </c>
      <c r="V952" s="136" t="s">
        <v>2128</v>
      </c>
      <c r="W952" s="136" t="s">
        <v>2129</v>
      </c>
      <c r="X952" s="136" t="s">
        <v>2130</v>
      </c>
      <c r="Y952" s="136" t="s">
        <v>21043</v>
      </c>
      <c r="Z952" s="136" t="s">
        <v>21044</v>
      </c>
      <c r="AA952" s="136" t="s">
        <v>21045</v>
      </c>
      <c r="AB952" s="136" t="s">
        <v>21046</v>
      </c>
      <c r="AC952" s="136" t="s">
        <v>21047</v>
      </c>
      <c r="AD952" s="136" t="s">
        <v>21048</v>
      </c>
      <c r="AE952" s="136" t="s">
        <v>21049</v>
      </c>
      <c r="AF952" s="136" t="s">
        <v>21050</v>
      </c>
      <c r="AG952" s="136" t="s">
        <v>1094</v>
      </c>
      <c r="AH952" s="136" t="s">
        <v>21051</v>
      </c>
      <c r="AI952" s="136" t="s">
        <v>1383</v>
      </c>
      <c r="AJ952" s="136" t="s">
        <v>1151</v>
      </c>
      <c r="AK952" s="136" t="s">
        <v>948</v>
      </c>
      <c r="AL952" s="136" t="s">
        <v>604</v>
      </c>
      <c r="AM952" s="136" t="s">
        <v>21052</v>
      </c>
      <c r="AN952" s="136" t="s">
        <v>941</v>
      </c>
      <c r="AO952" s="136" t="s">
        <v>941</v>
      </c>
      <c r="AP952" s="136" t="s">
        <v>941</v>
      </c>
      <c r="AQ952" s="136" t="s">
        <v>941</v>
      </c>
      <c r="AR952" s="136" t="s">
        <v>941</v>
      </c>
      <c r="AS952" s="136" t="s">
        <v>941</v>
      </c>
      <c r="AT952" s="136" t="s">
        <v>941</v>
      </c>
      <c r="AU952" s="136" t="s">
        <v>941</v>
      </c>
      <c r="AV952" s="136" t="s">
        <v>941</v>
      </c>
      <c r="AW952" s="136" t="s">
        <v>941</v>
      </c>
      <c r="AX952" s="136" t="s">
        <v>941</v>
      </c>
      <c r="AY952" s="136" t="s">
        <v>941</v>
      </c>
      <c r="AZ952" s="136" t="s">
        <v>941</v>
      </c>
      <c r="BA952" s="136" t="s">
        <v>941</v>
      </c>
      <c r="BB952" s="136" t="s">
        <v>941</v>
      </c>
      <c r="BC952" s="136" t="s">
        <v>941</v>
      </c>
      <c r="BD952" s="136" t="s">
        <v>941</v>
      </c>
      <c r="BE952" s="136" t="s">
        <v>941</v>
      </c>
      <c r="BF952" s="136" t="s">
        <v>941</v>
      </c>
      <c r="BG952" s="136" t="s">
        <v>941</v>
      </c>
      <c r="BH952" s="136" t="s">
        <v>941</v>
      </c>
      <c r="BI952" s="136" t="s">
        <v>941</v>
      </c>
      <c r="BJ952" s="136" t="s">
        <v>941</v>
      </c>
      <c r="BK952" s="136" t="s">
        <v>941</v>
      </c>
      <c r="BL952" s="136" t="s">
        <v>941</v>
      </c>
      <c r="BM952" s="136" t="s">
        <v>941</v>
      </c>
      <c r="BN952" s="136" t="s">
        <v>941</v>
      </c>
      <c r="BO952" s="136" t="s">
        <v>941</v>
      </c>
      <c r="BP952" s="136" t="s">
        <v>941</v>
      </c>
      <c r="BQ952" s="136" t="s">
        <v>941</v>
      </c>
      <c r="BR952" s="136" t="s">
        <v>941</v>
      </c>
      <c r="BS952" s="136" t="s">
        <v>941</v>
      </c>
      <c r="BT952" s="136" t="s">
        <v>941</v>
      </c>
      <c r="BU952" s="136" t="s">
        <v>941</v>
      </c>
      <c r="BV952" s="136" t="s">
        <v>941</v>
      </c>
      <c r="BW952" s="136" t="s">
        <v>941</v>
      </c>
      <c r="BX952" s="136" t="s">
        <v>941</v>
      </c>
      <c r="BY952" s="136" t="s">
        <v>941</v>
      </c>
      <c r="BZ952" s="136" t="s">
        <v>941</v>
      </c>
      <c r="CA952" s="136" t="s">
        <v>941</v>
      </c>
      <c r="CB952" s="136" t="s">
        <v>948</v>
      </c>
      <c r="CC952" s="136" t="s">
        <v>948</v>
      </c>
      <c r="CD952" s="136" t="s">
        <v>941</v>
      </c>
      <c r="CE952" s="136" t="s">
        <v>948</v>
      </c>
      <c r="CF952" s="136" t="s">
        <v>941</v>
      </c>
      <c r="CG952" s="136" t="s">
        <v>948</v>
      </c>
      <c r="CH952" s="136" t="s">
        <v>948</v>
      </c>
      <c r="CI952" s="136" t="s">
        <v>941</v>
      </c>
      <c r="CJ952" s="136" t="s">
        <v>941</v>
      </c>
      <c r="CK952" s="136" t="s">
        <v>941</v>
      </c>
      <c r="CL952" s="136" t="s">
        <v>941</v>
      </c>
      <c r="CM952" s="136" t="s">
        <v>941</v>
      </c>
      <c r="CN952" s="136" t="s">
        <v>948</v>
      </c>
      <c r="CO952" s="136" t="s">
        <v>540</v>
      </c>
      <c r="CP952" s="136" t="s">
        <v>948</v>
      </c>
      <c r="CQ952" s="136" t="s">
        <v>941</v>
      </c>
      <c r="CR952" s="136" t="s">
        <v>941</v>
      </c>
      <c r="CS952" s="136" t="s">
        <v>941</v>
      </c>
      <c r="CT952" s="136" t="s">
        <v>941</v>
      </c>
      <c r="CU952" s="136" t="s">
        <v>941</v>
      </c>
      <c r="CV952" s="136" t="s">
        <v>941</v>
      </c>
      <c r="CW952" s="136" t="s">
        <v>941</v>
      </c>
      <c r="CX952" s="136" t="s">
        <v>941</v>
      </c>
      <c r="CY952" s="136" t="s">
        <v>941</v>
      </c>
      <c r="CZ952" s="136" t="s">
        <v>941</v>
      </c>
      <c r="DA952" s="136" t="s">
        <v>941</v>
      </c>
      <c r="DB952" s="136" t="s">
        <v>941</v>
      </c>
      <c r="DC952" s="136" t="s">
        <v>941</v>
      </c>
      <c r="DD952" s="136" t="s">
        <v>941</v>
      </c>
      <c r="DE952" s="136" t="s">
        <v>941</v>
      </c>
      <c r="DF952" s="136" t="s">
        <v>941</v>
      </c>
      <c r="DG952" s="136" t="s">
        <v>941</v>
      </c>
      <c r="DH952" s="136" t="s">
        <v>941</v>
      </c>
      <c r="DI952" s="136" t="s">
        <v>941</v>
      </c>
      <c r="DJ952" s="136" t="s">
        <v>1353</v>
      </c>
      <c r="DK952" s="137">
        <v>43166.461527777778</v>
      </c>
      <c r="DL952" s="136" t="s">
        <v>1353</v>
      </c>
      <c r="DM952" s="137">
        <v>43166.461527777778</v>
      </c>
      <c r="DN952" s="133">
        <v>42433.522743055553</v>
      </c>
      <c r="DO952" s="132" t="s">
        <v>1692</v>
      </c>
      <c r="DP952" s="133">
        <v>42433.522743055553</v>
      </c>
    </row>
    <row r="953" spans="1:120" ht="43.5" x14ac:dyDescent="0.35">
      <c r="A953" s="135">
        <v>957</v>
      </c>
      <c r="B953" s="136" t="s">
        <v>13815</v>
      </c>
      <c r="C953" s="135">
        <v>83</v>
      </c>
      <c r="D953" s="135" t="b">
        <v>1</v>
      </c>
      <c r="E953" s="136" t="s">
        <v>941</v>
      </c>
      <c r="F953" s="136" t="s">
        <v>3555</v>
      </c>
      <c r="G953" s="136" t="s">
        <v>1005</v>
      </c>
      <c r="H953" s="136" t="s">
        <v>3556</v>
      </c>
      <c r="I953" s="136" t="s">
        <v>21027</v>
      </c>
      <c r="J953" s="136" t="s">
        <v>3555</v>
      </c>
      <c r="K953" s="136" t="s">
        <v>941</v>
      </c>
      <c r="L953" s="136" t="s">
        <v>3556</v>
      </c>
      <c r="M953" s="136" t="s">
        <v>3557</v>
      </c>
      <c r="N953" s="136" t="s">
        <v>3558</v>
      </c>
      <c r="O953" s="136" t="s">
        <v>21053</v>
      </c>
      <c r="P953" s="136" t="s">
        <v>21054</v>
      </c>
      <c r="Q953" s="136" t="s">
        <v>21055</v>
      </c>
      <c r="R953" s="136" t="s">
        <v>948</v>
      </c>
      <c r="S953" s="136" t="s">
        <v>21056</v>
      </c>
      <c r="T953" s="136" t="s">
        <v>21057</v>
      </c>
      <c r="U953" s="136" t="s">
        <v>21058</v>
      </c>
      <c r="V953" s="136" t="s">
        <v>948</v>
      </c>
      <c r="W953" s="136" t="s">
        <v>948</v>
      </c>
      <c r="X953" s="136" t="s">
        <v>948</v>
      </c>
      <c r="Y953" s="136" t="s">
        <v>21059</v>
      </c>
      <c r="Z953" s="136" t="s">
        <v>21060</v>
      </c>
      <c r="AA953" s="136" t="s">
        <v>948</v>
      </c>
      <c r="AB953" s="136" t="s">
        <v>21061</v>
      </c>
      <c r="AC953" s="136" t="s">
        <v>21062</v>
      </c>
      <c r="AD953" s="136" t="s">
        <v>21063</v>
      </c>
      <c r="AE953" s="136" t="s">
        <v>21064</v>
      </c>
      <c r="AF953" s="136" t="s">
        <v>21065</v>
      </c>
      <c r="AG953" s="136" t="s">
        <v>947</v>
      </c>
      <c r="AH953" s="136" t="s">
        <v>21066</v>
      </c>
      <c r="AI953" s="136" t="s">
        <v>948</v>
      </c>
      <c r="AJ953" s="136" t="s">
        <v>948</v>
      </c>
      <c r="AK953" s="136" t="s">
        <v>948</v>
      </c>
      <c r="AL953" s="136" t="s">
        <v>604</v>
      </c>
      <c r="AM953" s="136" t="s">
        <v>21066</v>
      </c>
      <c r="AN953" s="136" t="s">
        <v>941</v>
      </c>
      <c r="AO953" s="136" t="s">
        <v>941</v>
      </c>
      <c r="AP953" s="136" t="s">
        <v>941</v>
      </c>
      <c r="AQ953" s="136" t="s">
        <v>941</v>
      </c>
      <c r="AR953" s="136" t="s">
        <v>941</v>
      </c>
      <c r="AS953" s="136" t="s">
        <v>941</v>
      </c>
      <c r="AT953" s="136" t="s">
        <v>941</v>
      </c>
      <c r="AU953" s="136" t="s">
        <v>941</v>
      </c>
      <c r="AV953" s="136" t="s">
        <v>941</v>
      </c>
      <c r="AW953" s="136" t="s">
        <v>941</v>
      </c>
      <c r="AX953" s="136" t="s">
        <v>941</v>
      </c>
      <c r="AY953" s="136" t="s">
        <v>941</v>
      </c>
      <c r="AZ953" s="136" t="s">
        <v>941</v>
      </c>
      <c r="BA953" s="136" t="s">
        <v>941</v>
      </c>
      <c r="BB953" s="136" t="s">
        <v>941</v>
      </c>
      <c r="BC953" s="136" t="s">
        <v>941</v>
      </c>
      <c r="BD953" s="136" t="s">
        <v>941</v>
      </c>
      <c r="BE953" s="136" t="s">
        <v>941</v>
      </c>
      <c r="BF953" s="136" t="s">
        <v>941</v>
      </c>
      <c r="BG953" s="136" t="s">
        <v>941</v>
      </c>
      <c r="BH953" s="136" t="s">
        <v>941</v>
      </c>
      <c r="BI953" s="136" t="s">
        <v>941</v>
      </c>
      <c r="BJ953" s="136" t="s">
        <v>941</v>
      </c>
      <c r="BK953" s="136" t="s">
        <v>941</v>
      </c>
      <c r="BL953" s="136" t="s">
        <v>941</v>
      </c>
      <c r="BM953" s="136" t="s">
        <v>941</v>
      </c>
      <c r="BN953" s="136" t="s">
        <v>941</v>
      </c>
      <c r="BO953" s="136" t="s">
        <v>941</v>
      </c>
      <c r="BP953" s="136" t="s">
        <v>941</v>
      </c>
      <c r="BQ953" s="136" t="s">
        <v>941</v>
      </c>
      <c r="BR953" s="136" t="s">
        <v>941</v>
      </c>
      <c r="BS953" s="136" t="s">
        <v>941</v>
      </c>
      <c r="BT953" s="136" t="s">
        <v>941</v>
      </c>
      <c r="BU953" s="136" t="s">
        <v>941</v>
      </c>
      <c r="BV953" s="136" t="s">
        <v>941</v>
      </c>
      <c r="BW953" s="136" t="s">
        <v>941</v>
      </c>
      <c r="BX953" s="136" t="s">
        <v>941</v>
      </c>
      <c r="BY953" s="136" t="s">
        <v>941</v>
      </c>
      <c r="BZ953" s="136" t="s">
        <v>941</v>
      </c>
      <c r="CA953" s="136" t="s">
        <v>941</v>
      </c>
      <c r="CB953" s="136" t="s">
        <v>948</v>
      </c>
      <c r="CC953" s="136" t="s">
        <v>956</v>
      </c>
      <c r="CD953" s="136" t="s">
        <v>988</v>
      </c>
      <c r="CE953" s="136" t="s">
        <v>948</v>
      </c>
      <c r="CF953" s="136" t="s">
        <v>941</v>
      </c>
      <c r="CG953" s="136" t="s">
        <v>988</v>
      </c>
      <c r="CH953" s="136" t="s">
        <v>948</v>
      </c>
      <c r="CI953" s="136" t="s">
        <v>941</v>
      </c>
      <c r="CJ953" s="136" t="s">
        <v>941</v>
      </c>
      <c r="CK953" s="136" t="s">
        <v>941</v>
      </c>
      <c r="CL953" s="136" t="s">
        <v>941</v>
      </c>
      <c r="CM953" s="136" t="s">
        <v>941</v>
      </c>
      <c r="CN953" s="136" t="s">
        <v>948</v>
      </c>
      <c r="CO953" s="136" t="s">
        <v>540</v>
      </c>
      <c r="CP953" s="136" t="s">
        <v>948</v>
      </c>
      <c r="CQ953" s="136" t="s">
        <v>941</v>
      </c>
      <c r="CR953" s="136" t="s">
        <v>941</v>
      </c>
      <c r="CS953" s="136" t="s">
        <v>941</v>
      </c>
      <c r="CT953" s="136" t="s">
        <v>941</v>
      </c>
      <c r="CU953" s="136" t="s">
        <v>941</v>
      </c>
      <c r="CV953" s="136" t="s">
        <v>941</v>
      </c>
      <c r="CW953" s="136" t="s">
        <v>941</v>
      </c>
      <c r="CX953" s="136" t="s">
        <v>941</v>
      </c>
      <c r="CY953" s="136" t="s">
        <v>941</v>
      </c>
      <c r="CZ953" s="136" t="s">
        <v>941</v>
      </c>
      <c r="DA953" s="136" t="s">
        <v>941</v>
      </c>
      <c r="DB953" s="136" t="s">
        <v>941</v>
      </c>
      <c r="DC953" s="136" t="s">
        <v>941</v>
      </c>
      <c r="DD953" s="136" t="s">
        <v>941</v>
      </c>
      <c r="DE953" s="136" t="s">
        <v>941</v>
      </c>
      <c r="DF953" s="136" t="s">
        <v>941</v>
      </c>
      <c r="DG953" s="136" t="s">
        <v>941</v>
      </c>
      <c r="DH953" s="136" t="s">
        <v>941</v>
      </c>
      <c r="DI953" s="136" t="s">
        <v>941</v>
      </c>
      <c r="DJ953" s="136" t="s">
        <v>1692</v>
      </c>
      <c r="DK953" s="137">
        <v>43166.528321759259</v>
      </c>
      <c r="DL953" s="136" t="s">
        <v>1692</v>
      </c>
      <c r="DM953" s="137">
        <v>43166.528495370374</v>
      </c>
      <c r="DN953" s="133">
        <v>42433.570370370369</v>
      </c>
      <c r="DO953" s="132" t="s">
        <v>1692</v>
      </c>
      <c r="DP953" s="133">
        <v>42436.466284722221</v>
      </c>
    </row>
    <row r="954" spans="1:120" ht="43.5" x14ac:dyDescent="0.35">
      <c r="A954" s="135">
        <v>958</v>
      </c>
      <c r="B954" s="136" t="s">
        <v>13815</v>
      </c>
      <c r="C954" s="135">
        <v>324</v>
      </c>
      <c r="D954" s="135" t="b">
        <v>1</v>
      </c>
      <c r="E954" s="136" t="s">
        <v>1196</v>
      </c>
      <c r="F954" s="136" t="s">
        <v>21067</v>
      </c>
      <c r="G954" s="136" t="s">
        <v>981</v>
      </c>
      <c r="H954" s="136" t="s">
        <v>6632</v>
      </c>
      <c r="I954" s="136" t="s">
        <v>941</v>
      </c>
      <c r="J954" s="136" t="s">
        <v>6633</v>
      </c>
      <c r="K954" s="136" t="s">
        <v>941</v>
      </c>
      <c r="L954" s="136" t="s">
        <v>6632</v>
      </c>
      <c r="M954" s="136" t="s">
        <v>6634</v>
      </c>
      <c r="N954" s="136" t="s">
        <v>6635</v>
      </c>
      <c r="O954" s="136" t="s">
        <v>21068</v>
      </c>
      <c r="P954" s="136" t="s">
        <v>21069</v>
      </c>
      <c r="Q954" s="136" t="s">
        <v>21070</v>
      </c>
      <c r="R954" s="136" t="s">
        <v>948</v>
      </c>
      <c r="S954" s="136" t="s">
        <v>21071</v>
      </c>
      <c r="T954" s="136" t="s">
        <v>21072</v>
      </c>
      <c r="U954" s="136" t="s">
        <v>21073</v>
      </c>
      <c r="V954" s="136" t="s">
        <v>948</v>
      </c>
      <c r="W954" s="136" t="s">
        <v>948</v>
      </c>
      <c r="X954" s="136" t="s">
        <v>948</v>
      </c>
      <c r="Y954" s="136" t="s">
        <v>21074</v>
      </c>
      <c r="Z954" s="136" t="s">
        <v>21075</v>
      </c>
      <c r="AA954" s="136" t="s">
        <v>948</v>
      </c>
      <c r="AB954" s="136" t="s">
        <v>21076</v>
      </c>
      <c r="AC954" s="136" t="s">
        <v>948</v>
      </c>
      <c r="AD954" s="136" t="s">
        <v>21076</v>
      </c>
      <c r="AE954" s="136" t="s">
        <v>21077</v>
      </c>
      <c r="AF954" s="136" t="s">
        <v>21078</v>
      </c>
      <c r="AG954" s="136" t="s">
        <v>1051</v>
      </c>
      <c r="AH954" s="136" t="s">
        <v>21079</v>
      </c>
      <c r="AI954" s="136" t="s">
        <v>968</v>
      </c>
      <c r="AJ954" s="136" t="s">
        <v>948</v>
      </c>
      <c r="AK954" s="136" t="s">
        <v>21080</v>
      </c>
      <c r="AL954" s="136" t="s">
        <v>941</v>
      </c>
      <c r="AM954" s="136" t="s">
        <v>21081</v>
      </c>
      <c r="AN954" s="136" t="s">
        <v>941</v>
      </c>
      <c r="AO954" s="136" t="s">
        <v>941</v>
      </c>
      <c r="AP954" s="136" t="s">
        <v>941</v>
      </c>
      <c r="AQ954" s="136" t="s">
        <v>941</v>
      </c>
      <c r="AR954" s="136" t="s">
        <v>941</v>
      </c>
      <c r="AS954" s="136" t="s">
        <v>941</v>
      </c>
      <c r="AT954" s="136" t="s">
        <v>941</v>
      </c>
      <c r="AU954" s="136" t="s">
        <v>941</v>
      </c>
      <c r="AV954" s="136" t="s">
        <v>941</v>
      </c>
      <c r="AW954" s="136" t="s">
        <v>941</v>
      </c>
      <c r="AX954" s="136" t="s">
        <v>941</v>
      </c>
      <c r="AY954" s="136" t="s">
        <v>941</v>
      </c>
      <c r="AZ954" s="136" t="s">
        <v>941</v>
      </c>
      <c r="BA954" s="136" t="s">
        <v>941</v>
      </c>
      <c r="BB954" s="136" t="s">
        <v>941</v>
      </c>
      <c r="BC954" s="136" t="s">
        <v>941</v>
      </c>
      <c r="BD954" s="136" t="s">
        <v>941</v>
      </c>
      <c r="BE954" s="136" t="s">
        <v>941</v>
      </c>
      <c r="BF954" s="136" t="s">
        <v>941</v>
      </c>
      <c r="BG954" s="136" t="s">
        <v>941</v>
      </c>
      <c r="BH954" s="136" t="s">
        <v>941</v>
      </c>
      <c r="BI954" s="136" t="s">
        <v>941</v>
      </c>
      <c r="BJ954" s="136" t="s">
        <v>941</v>
      </c>
      <c r="BK954" s="136" t="s">
        <v>941</v>
      </c>
      <c r="BL954" s="136" t="s">
        <v>941</v>
      </c>
      <c r="BM954" s="136" t="s">
        <v>941</v>
      </c>
      <c r="BN954" s="136" t="s">
        <v>941</v>
      </c>
      <c r="BO954" s="136" t="s">
        <v>941</v>
      </c>
      <c r="BP954" s="136" t="s">
        <v>941</v>
      </c>
      <c r="BQ954" s="136" t="s">
        <v>941</v>
      </c>
      <c r="BR954" s="136" t="s">
        <v>941</v>
      </c>
      <c r="BS954" s="136" t="s">
        <v>941</v>
      </c>
      <c r="BT954" s="136" t="s">
        <v>941</v>
      </c>
      <c r="BU954" s="136" t="s">
        <v>941</v>
      </c>
      <c r="BV954" s="136" t="s">
        <v>941</v>
      </c>
      <c r="BW954" s="136" t="s">
        <v>941</v>
      </c>
      <c r="BX954" s="136" t="s">
        <v>941</v>
      </c>
      <c r="BY954" s="136" t="s">
        <v>941</v>
      </c>
      <c r="BZ954" s="136" t="s">
        <v>941</v>
      </c>
      <c r="CA954" s="136" t="s">
        <v>941</v>
      </c>
      <c r="CB954" s="136" t="s">
        <v>948</v>
      </c>
      <c r="CC954" s="136" t="s">
        <v>948</v>
      </c>
      <c r="CD954" s="136" t="s">
        <v>941</v>
      </c>
      <c r="CE954" s="136" t="s">
        <v>948</v>
      </c>
      <c r="CF954" s="136" t="s">
        <v>941</v>
      </c>
      <c r="CG954" s="136" t="s">
        <v>948</v>
      </c>
      <c r="CH954" s="136" t="s">
        <v>948</v>
      </c>
      <c r="CI954" s="136" t="s">
        <v>941</v>
      </c>
      <c r="CJ954" s="136" t="s">
        <v>941</v>
      </c>
      <c r="CK954" s="136" t="s">
        <v>941</v>
      </c>
      <c r="CL954" s="136" t="s">
        <v>941</v>
      </c>
      <c r="CM954" s="136" t="s">
        <v>941</v>
      </c>
      <c r="CN954" s="136" t="s">
        <v>948</v>
      </c>
      <c r="CO954" s="136" t="s">
        <v>540</v>
      </c>
      <c r="CP954" s="136" t="s">
        <v>948</v>
      </c>
      <c r="CQ954" s="136" t="s">
        <v>941</v>
      </c>
      <c r="CR954" s="136" t="s">
        <v>941</v>
      </c>
      <c r="CS954" s="136" t="s">
        <v>941</v>
      </c>
      <c r="CT954" s="136" t="s">
        <v>941</v>
      </c>
      <c r="CU954" s="136" t="s">
        <v>941</v>
      </c>
      <c r="CV954" s="136" t="s">
        <v>941</v>
      </c>
      <c r="CW954" s="136" t="s">
        <v>941</v>
      </c>
      <c r="CX954" s="136" t="s">
        <v>941</v>
      </c>
      <c r="CY954" s="136" t="s">
        <v>941</v>
      </c>
      <c r="CZ954" s="136" t="s">
        <v>941</v>
      </c>
      <c r="DA954" s="136" t="s">
        <v>941</v>
      </c>
      <c r="DB954" s="136" t="s">
        <v>941</v>
      </c>
      <c r="DC954" s="136" t="s">
        <v>941</v>
      </c>
      <c r="DD954" s="136" t="s">
        <v>941</v>
      </c>
      <c r="DE954" s="136" t="s">
        <v>941</v>
      </c>
      <c r="DF954" s="136" t="s">
        <v>941</v>
      </c>
      <c r="DG954" s="136" t="s">
        <v>941</v>
      </c>
      <c r="DH954" s="136" t="s">
        <v>941</v>
      </c>
      <c r="DI954" s="136" t="s">
        <v>941</v>
      </c>
      <c r="DJ954" s="136" t="s">
        <v>1692</v>
      </c>
      <c r="DK954" s="137">
        <v>43167.32980324074</v>
      </c>
      <c r="DL954" s="136" t="s">
        <v>1692</v>
      </c>
      <c r="DM954" s="137">
        <v>43171.566435185188</v>
      </c>
      <c r="DN954" s="133">
        <v>42436.466539351852</v>
      </c>
      <c r="DO954" s="132" t="s">
        <v>1692</v>
      </c>
      <c r="DP954" s="133">
        <v>42436.466539351852</v>
      </c>
    </row>
    <row r="955" spans="1:120" ht="58" x14ac:dyDescent="0.35">
      <c r="A955" s="135">
        <v>959</v>
      </c>
      <c r="B955" s="136" t="s">
        <v>13815</v>
      </c>
      <c r="C955" s="135">
        <v>66</v>
      </c>
      <c r="D955" s="135" t="b">
        <v>1</v>
      </c>
      <c r="E955" s="136" t="s">
        <v>941</v>
      </c>
      <c r="F955" s="136" t="s">
        <v>1670</v>
      </c>
      <c r="G955" s="136" t="s">
        <v>1037</v>
      </c>
      <c r="H955" s="136" t="s">
        <v>1671</v>
      </c>
      <c r="I955" s="136" t="s">
        <v>21027</v>
      </c>
      <c r="J955" s="136" t="s">
        <v>21082</v>
      </c>
      <c r="K955" s="136" t="s">
        <v>941</v>
      </c>
      <c r="L955" s="136" t="s">
        <v>1671</v>
      </c>
      <c r="M955" s="136" t="s">
        <v>4255</v>
      </c>
      <c r="N955" s="136" t="s">
        <v>4256</v>
      </c>
      <c r="O955" s="136" t="s">
        <v>21083</v>
      </c>
      <c r="P955" s="136" t="s">
        <v>21084</v>
      </c>
      <c r="Q955" s="136" t="s">
        <v>21085</v>
      </c>
      <c r="R955" s="136" t="s">
        <v>948</v>
      </c>
      <c r="S955" s="136" t="s">
        <v>21086</v>
      </c>
      <c r="T955" s="136" t="s">
        <v>21087</v>
      </c>
      <c r="U955" s="136" t="s">
        <v>21088</v>
      </c>
      <c r="V955" s="136" t="s">
        <v>21089</v>
      </c>
      <c r="W955" s="136" t="s">
        <v>21090</v>
      </c>
      <c r="X955" s="136" t="s">
        <v>21091</v>
      </c>
      <c r="Y955" s="136" t="s">
        <v>21092</v>
      </c>
      <c r="Z955" s="136" t="s">
        <v>21093</v>
      </c>
      <c r="AA955" s="136" t="s">
        <v>21094</v>
      </c>
      <c r="AB955" s="136" t="s">
        <v>21095</v>
      </c>
      <c r="AC955" s="136" t="s">
        <v>948</v>
      </c>
      <c r="AD955" s="136" t="s">
        <v>21095</v>
      </c>
      <c r="AE955" s="136" t="s">
        <v>21096</v>
      </c>
      <c r="AF955" s="136" t="s">
        <v>21097</v>
      </c>
      <c r="AG955" s="136" t="s">
        <v>987</v>
      </c>
      <c r="AH955" s="136" t="s">
        <v>21098</v>
      </c>
      <c r="AI955" s="136" t="s">
        <v>948</v>
      </c>
      <c r="AJ955" s="136" t="s">
        <v>948</v>
      </c>
      <c r="AK955" s="136" t="s">
        <v>948</v>
      </c>
      <c r="AL955" s="136" t="s">
        <v>941</v>
      </c>
      <c r="AM955" s="136" t="s">
        <v>21098</v>
      </c>
      <c r="AN955" s="136" t="s">
        <v>941</v>
      </c>
      <c r="AO955" s="136" t="s">
        <v>941</v>
      </c>
      <c r="AP955" s="136" t="s">
        <v>941</v>
      </c>
      <c r="AQ955" s="136" t="s">
        <v>941</v>
      </c>
      <c r="AR955" s="136" t="s">
        <v>941</v>
      </c>
      <c r="AS955" s="136" t="s">
        <v>941</v>
      </c>
      <c r="AT955" s="136" t="s">
        <v>941</v>
      </c>
      <c r="AU955" s="136" t="s">
        <v>941</v>
      </c>
      <c r="AV955" s="136" t="s">
        <v>941</v>
      </c>
      <c r="AW955" s="136" t="s">
        <v>941</v>
      </c>
      <c r="AX955" s="136" t="s">
        <v>941</v>
      </c>
      <c r="AY955" s="136" t="s">
        <v>941</v>
      </c>
      <c r="AZ955" s="136" t="s">
        <v>941</v>
      </c>
      <c r="BA955" s="136" t="s">
        <v>941</v>
      </c>
      <c r="BB955" s="136" t="s">
        <v>941</v>
      </c>
      <c r="BC955" s="136" t="s">
        <v>941</v>
      </c>
      <c r="BD955" s="136" t="s">
        <v>941</v>
      </c>
      <c r="BE955" s="136" t="s">
        <v>941</v>
      </c>
      <c r="BF955" s="136" t="s">
        <v>941</v>
      </c>
      <c r="BG955" s="136" t="s">
        <v>941</v>
      </c>
      <c r="BH955" s="136" t="s">
        <v>941</v>
      </c>
      <c r="BI955" s="136" t="s">
        <v>941</v>
      </c>
      <c r="BJ955" s="136" t="s">
        <v>941</v>
      </c>
      <c r="BK955" s="136" t="s">
        <v>941</v>
      </c>
      <c r="BL955" s="136" t="s">
        <v>941</v>
      </c>
      <c r="BM955" s="136" t="s">
        <v>941</v>
      </c>
      <c r="BN955" s="136" t="s">
        <v>941</v>
      </c>
      <c r="BO955" s="136" t="s">
        <v>941</v>
      </c>
      <c r="BP955" s="136" t="s">
        <v>941</v>
      </c>
      <c r="BQ955" s="136" t="s">
        <v>941</v>
      </c>
      <c r="BR955" s="136" t="s">
        <v>941</v>
      </c>
      <c r="BS955" s="136" t="s">
        <v>941</v>
      </c>
      <c r="BT955" s="136" t="s">
        <v>941</v>
      </c>
      <c r="BU955" s="136" t="s">
        <v>941</v>
      </c>
      <c r="BV955" s="136" t="s">
        <v>941</v>
      </c>
      <c r="BW955" s="136" t="s">
        <v>941</v>
      </c>
      <c r="BX955" s="136" t="s">
        <v>941</v>
      </c>
      <c r="BY955" s="136" t="s">
        <v>941</v>
      </c>
      <c r="BZ955" s="136" t="s">
        <v>941</v>
      </c>
      <c r="CA955" s="136" t="s">
        <v>941</v>
      </c>
      <c r="CB955" s="136" t="s">
        <v>948</v>
      </c>
      <c r="CC955" s="136" t="s">
        <v>948</v>
      </c>
      <c r="CD955" s="136" t="s">
        <v>941</v>
      </c>
      <c r="CE955" s="136" t="s">
        <v>948</v>
      </c>
      <c r="CF955" s="136" t="s">
        <v>941</v>
      </c>
      <c r="CG955" s="136" t="s">
        <v>948</v>
      </c>
      <c r="CH955" s="136" t="s">
        <v>948</v>
      </c>
      <c r="CI955" s="136" t="s">
        <v>941</v>
      </c>
      <c r="CJ955" s="136" t="s">
        <v>941</v>
      </c>
      <c r="CK955" s="136" t="s">
        <v>941</v>
      </c>
      <c r="CL955" s="136" t="s">
        <v>941</v>
      </c>
      <c r="CM955" s="136" t="s">
        <v>941</v>
      </c>
      <c r="CN955" s="136" t="s">
        <v>948</v>
      </c>
      <c r="CO955" s="136" t="s">
        <v>540</v>
      </c>
      <c r="CP955" s="136" t="s">
        <v>948</v>
      </c>
      <c r="CQ955" s="136" t="s">
        <v>941</v>
      </c>
      <c r="CR955" s="136" t="s">
        <v>941</v>
      </c>
      <c r="CS955" s="136" t="s">
        <v>941</v>
      </c>
      <c r="CT955" s="136" t="s">
        <v>941</v>
      </c>
      <c r="CU955" s="136" t="s">
        <v>941</v>
      </c>
      <c r="CV955" s="136" t="s">
        <v>941</v>
      </c>
      <c r="CW955" s="136" t="s">
        <v>941</v>
      </c>
      <c r="CX955" s="136" t="s">
        <v>941</v>
      </c>
      <c r="CY955" s="136" t="s">
        <v>941</v>
      </c>
      <c r="CZ955" s="136" t="s">
        <v>941</v>
      </c>
      <c r="DA955" s="136" t="s">
        <v>941</v>
      </c>
      <c r="DB955" s="136" t="s">
        <v>941</v>
      </c>
      <c r="DC955" s="136" t="s">
        <v>941</v>
      </c>
      <c r="DD955" s="136" t="s">
        <v>941</v>
      </c>
      <c r="DE955" s="136" t="s">
        <v>941</v>
      </c>
      <c r="DF955" s="136" t="s">
        <v>941</v>
      </c>
      <c r="DG955" s="136" t="s">
        <v>941</v>
      </c>
      <c r="DH955" s="136" t="s">
        <v>941</v>
      </c>
      <c r="DI955" s="136" t="s">
        <v>941</v>
      </c>
      <c r="DJ955" s="136" t="s">
        <v>1692</v>
      </c>
      <c r="DK955" s="137">
        <v>43167.340381944443</v>
      </c>
      <c r="DL955" s="136" t="s">
        <v>1692</v>
      </c>
      <c r="DM955" s="137">
        <v>43167.340381944443</v>
      </c>
      <c r="DN955" s="133">
        <v>42436.479733796295</v>
      </c>
      <c r="DO955" s="132" t="s">
        <v>1692</v>
      </c>
      <c r="DP955" s="133">
        <v>42436.480000000003</v>
      </c>
    </row>
    <row r="956" spans="1:120" ht="58" x14ac:dyDescent="0.35">
      <c r="A956" s="135">
        <v>960</v>
      </c>
      <c r="B956" s="136" t="s">
        <v>13815</v>
      </c>
      <c r="C956" s="135">
        <v>417</v>
      </c>
      <c r="D956" s="135" t="b">
        <v>1</v>
      </c>
      <c r="E956" s="136" t="s">
        <v>941</v>
      </c>
      <c r="F956" s="136" t="s">
        <v>21099</v>
      </c>
      <c r="G956" s="136" t="s">
        <v>1064</v>
      </c>
      <c r="H956" s="136" t="s">
        <v>21100</v>
      </c>
      <c r="I956" s="136" t="s">
        <v>21027</v>
      </c>
      <c r="J956" s="136" t="s">
        <v>21099</v>
      </c>
      <c r="K956" s="136" t="s">
        <v>941</v>
      </c>
      <c r="L956" s="136" t="s">
        <v>21100</v>
      </c>
      <c r="M956" s="136" t="s">
        <v>21101</v>
      </c>
      <c r="N956" s="136" t="s">
        <v>21102</v>
      </c>
      <c r="O956" s="136" t="s">
        <v>21103</v>
      </c>
      <c r="P956" s="136" t="s">
        <v>21104</v>
      </c>
      <c r="Q956" s="136" t="s">
        <v>21105</v>
      </c>
      <c r="R956" s="136" t="s">
        <v>948</v>
      </c>
      <c r="S956" s="136" t="s">
        <v>21106</v>
      </c>
      <c r="T956" s="136" t="s">
        <v>21107</v>
      </c>
      <c r="U956" s="136" t="s">
        <v>21108</v>
      </c>
      <c r="V956" s="136" t="s">
        <v>21109</v>
      </c>
      <c r="W956" s="136" t="s">
        <v>21110</v>
      </c>
      <c r="X956" s="136" t="s">
        <v>21111</v>
      </c>
      <c r="Y956" s="136" t="s">
        <v>21112</v>
      </c>
      <c r="Z956" s="136" t="s">
        <v>21113</v>
      </c>
      <c r="AA956" s="136" t="s">
        <v>21114</v>
      </c>
      <c r="AB956" s="136" t="s">
        <v>21115</v>
      </c>
      <c r="AC956" s="136" t="s">
        <v>21116</v>
      </c>
      <c r="AD956" s="136" t="s">
        <v>21117</v>
      </c>
      <c r="AE956" s="136" t="s">
        <v>21118</v>
      </c>
      <c r="AF956" s="136" t="s">
        <v>21119</v>
      </c>
      <c r="AG956" s="136" t="s">
        <v>1275</v>
      </c>
      <c r="AH956" s="136" t="s">
        <v>21120</v>
      </c>
      <c r="AI956" s="136" t="s">
        <v>1790</v>
      </c>
      <c r="AJ956" s="136" t="s">
        <v>2591</v>
      </c>
      <c r="AK956" s="136" t="s">
        <v>948</v>
      </c>
      <c r="AL956" s="136" t="s">
        <v>604</v>
      </c>
      <c r="AM956" s="136" t="s">
        <v>21121</v>
      </c>
      <c r="AN956" s="136" t="s">
        <v>941</v>
      </c>
      <c r="AO956" s="136" t="s">
        <v>941</v>
      </c>
      <c r="AP956" s="136" t="s">
        <v>941</v>
      </c>
      <c r="AQ956" s="136" t="s">
        <v>941</v>
      </c>
      <c r="AR956" s="136" t="s">
        <v>941</v>
      </c>
      <c r="AS956" s="136" t="s">
        <v>941</v>
      </c>
      <c r="AT956" s="136" t="s">
        <v>941</v>
      </c>
      <c r="AU956" s="136" t="s">
        <v>941</v>
      </c>
      <c r="AV956" s="136" t="s">
        <v>941</v>
      </c>
      <c r="AW956" s="136" t="s">
        <v>941</v>
      </c>
      <c r="AX956" s="136" t="s">
        <v>941</v>
      </c>
      <c r="AY956" s="136" t="s">
        <v>941</v>
      </c>
      <c r="AZ956" s="136" t="s">
        <v>941</v>
      </c>
      <c r="BA956" s="136" t="s">
        <v>941</v>
      </c>
      <c r="BB956" s="136" t="s">
        <v>941</v>
      </c>
      <c r="BC956" s="136" t="s">
        <v>941</v>
      </c>
      <c r="BD956" s="136" t="s">
        <v>941</v>
      </c>
      <c r="BE956" s="136" t="s">
        <v>941</v>
      </c>
      <c r="BF956" s="136" t="s">
        <v>941</v>
      </c>
      <c r="BG956" s="136" t="s">
        <v>941</v>
      </c>
      <c r="BH956" s="136" t="s">
        <v>941</v>
      </c>
      <c r="BI956" s="136" t="s">
        <v>941</v>
      </c>
      <c r="BJ956" s="136" t="s">
        <v>941</v>
      </c>
      <c r="BK956" s="136" t="s">
        <v>941</v>
      </c>
      <c r="BL956" s="136" t="s">
        <v>941</v>
      </c>
      <c r="BM956" s="136" t="s">
        <v>941</v>
      </c>
      <c r="BN956" s="136" t="s">
        <v>941</v>
      </c>
      <c r="BO956" s="136" t="s">
        <v>941</v>
      </c>
      <c r="BP956" s="136" t="s">
        <v>941</v>
      </c>
      <c r="BQ956" s="136" t="s">
        <v>941</v>
      </c>
      <c r="BR956" s="136" t="s">
        <v>941</v>
      </c>
      <c r="BS956" s="136" t="s">
        <v>941</v>
      </c>
      <c r="BT956" s="136" t="s">
        <v>941</v>
      </c>
      <c r="BU956" s="136" t="s">
        <v>941</v>
      </c>
      <c r="BV956" s="136" t="s">
        <v>941</v>
      </c>
      <c r="BW956" s="136" t="s">
        <v>941</v>
      </c>
      <c r="BX956" s="136" t="s">
        <v>941</v>
      </c>
      <c r="BY956" s="136" t="s">
        <v>941</v>
      </c>
      <c r="BZ956" s="136" t="s">
        <v>941</v>
      </c>
      <c r="CA956" s="136" t="s">
        <v>941</v>
      </c>
      <c r="CB956" s="136" t="s">
        <v>948</v>
      </c>
      <c r="CC956" s="136" t="s">
        <v>948</v>
      </c>
      <c r="CD956" s="136" t="s">
        <v>941</v>
      </c>
      <c r="CE956" s="136" t="s">
        <v>948</v>
      </c>
      <c r="CF956" s="136" t="s">
        <v>941</v>
      </c>
      <c r="CG956" s="136" t="s">
        <v>948</v>
      </c>
      <c r="CH956" s="136" t="s">
        <v>948</v>
      </c>
      <c r="CI956" s="136" t="s">
        <v>941</v>
      </c>
      <c r="CJ956" s="136" t="s">
        <v>941</v>
      </c>
      <c r="CK956" s="136" t="s">
        <v>941</v>
      </c>
      <c r="CL956" s="136" t="s">
        <v>941</v>
      </c>
      <c r="CM956" s="136" t="s">
        <v>941</v>
      </c>
      <c r="CN956" s="136" t="s">
        <v>948</v>
      </c>
      <c r="CO956" s="136" t="s">
        <v>540</v>
      </c>
      <c r="CP956" s="136" t="s">
        <v>948</v>
      </c>
      <c r="CQ956" s="136" t="s">
        <v>941</v>
      </c>
      <c r="CR956" s="136" t="s">
        <v>941</v>
      </c>
      <c r="CS956" s="136" t="s">
        <v>941</v>
      </c>
      <c r="CT956" s="136" t="s">
        <v>941</v>
      </c>
      <c r="CU956" s="136" t="s">
        <v>941</v>
      </c>
      <c r="CV956" s="136" t="s">
        <v>941</v>
      </c>
      <c r="CW956" s="136" t="s">
        <v>941</v>
      </c>
      <c r="CX956" s="136" t="s">
        <v>941</v>
      </c>
      <c r="CY956" s="136" t="s">
        <v>941</v>
      </c>
      <c r="CZ956" s="136" t="s">
        <v>941</v>
      </c>
      <c r="DA956" s="136" t="s">
        <v>941</v>
      </c>
      <c r="DB956" s="136" t="s">
        <v>941</v>
      </c>
      <c r="DC956" s="136" t="s">
        <v>941</v>
      </c>
      <c r="DD956" s="136" t="s">
        <v>941</v>
      </c>
      <c r="DE956" s="136" t="s">
        <v>941</v>
      </c>
      <c r="DF956" s="136" t="s">
        <v>941</v>
      </c>
      <c r="DG956" s="136" t="s">
        <v>941</v>
      </c>
      <c r="DH956" s="136" t="s">
        <v>941</v>
      </c>
      <c r="DI956" s="136" t="s">
        <v>941</v>
      </c>
      <c r="DJ956" s="136" t="s">
        <v>1692</v>
      </c>
      <c r="DK956" s="137">
        <v>43167.366759259261</v>
      </c>
      <c r="DL956" s="136" t="s">
        <v>1692</v>
      </c>
      <c r="DM956" s="137">
        <v>43167.366759259261</v>
      </c>
      <c r="DN956" s="133">
        <v>42436.499490740738</v>
      </c>
      <c r="DO956" s="132" t="s">
        <v>1692</v>
      </c>
      <c r="DP956" s="133">
        <v>42436.499490740738</v>
      </c>
    </row>
    <row r="957" spans="1:120" ht="43.5" x14ac:dyDescent="0.35">
      <c r="A957" s="135">
        <v>961</v>
      </c>
      <c r="B957" s="136" t="s">
        <v>13815</v>
      </c>
      <c r="C957" s="135">
        <v>107</v>
      </c>
      <c r="D957" s="135" t="b">
        <v>1</v>
      </c>
      <c r="E957" s="136" t="s">
        <v>941</v>
      </c>
      <c r="F957" s="136" t="s">
        <v>3971</v>
      </c>
      <c r="G957" s="136" t="s">
        <v>981</v>
      </c>
      <c r="H957" s="136" t="s">
        <v>5099</v>
      </c>
      <c r="I957" s="136" t="s">
        <v>21122</v>
      </c>
      <c r="J957" s="136" t="s">
        <v>3971</v>
      </c>
      <c r="K957" s="136" t="s">
        <v>941</v>
      </c>
      <c r="L957" s="136" t="s">
        <v>5099</v>
      </c>
      <c r="M957" s="136" t="s">
        <v>5100</v>
      </c>
      <c r="N957" s="136" t="s">
        <v>3972</v>
      </c>
      <c r="O957" s="136" t="s">
        <v>21123</v>
      </c>
      <c r="P957" s="136" t="s">
        <v>21124</v>
      </c>
      <c r="Q957" s="136" t="s">
        <v>5103</v>
      </c>
      <c r="R957" s="136" t="s">
        <v>948</v>
      </c>
      <c r="S957" s="136" t="s">
        <v>21125</v>
      </c>
      <c r="T957" s="136" t="s">
        <v>21126</v>
      </c>
      <c r="U957" s="136" t="s">
        <v>21127</v>
      </c>
      <c r="V957" s="136" t="s">
        <v>2495</v>
      </c>
      <c r="W957" s="136" t="s">
        <v>5107</v>
      </c>
      <c r="X957" s="136" t="s">
        <v>3301</v>
      </c>
      <c r="Y957" s="136" t="s">
        <v>21128</v>
      </c>
      <c r="Z957" s="136" t="s">
        <v>21129</v>
      </c>
      <c r="AA957" s="136" t="s">
        <v>4017</v>
      </c>
      <c r="AB957" s="136" t="s">
        <v>21130</v>
      </c>
      <c r="AC957" s="136" t="s">
        <v>948</v>
      </c>
      <c r="AD957" s="136" t="s">
        <v>21130</v>
      </c>
      <c r="AE957" s="136" t="s">
        <v>21131</v>
      </c>
      <c r="AF957" s="136" t="s">
        <v>21132</v>
      </c>
      <c r="AG957" s="136" t="s">
        <v>2461</v>
      </c>
      <c r="AH957" s="136" t="s">
        <v>21133</v>
      </c>
      <c r="AI957" s="136" t="s">
        <v>21134</v>
      </c>
      <c r="AJ957" s="136" t="s">
        <v>2140</v>
      </c>
      <c r="AK957" s="136" t="s">
        <v>948</v>
      </c>
      <c r="AL957" s="136" t="s">
        <v>941</v>
      </c>
      <c r="AM957" s="136" t="s">
        <v>21135</v>
      </c>
      <c r="AN957" s="136" t="s">
        <v>941</v>
      </c>
      <c r="AO957" s="136" t="s">
        <v>941</v>
      </c>
      <c r="AP957" s="136" t="s">
        <v>941</v>
      </c>
      <c r="AQ957" s="136" t="s">
        <v>941</v>
      </c>
      <c r="AR957" s="136" t="s">
        <v>941</v>
      </c>
      <c r="AS957" s="136" t="s">
        <v>941</v>
      </c>
      <c r="AT957" s="136" t="s">
        <v>941</v>
      </c>
      <c r="AU957" s="136" t="s">
        <v>941</v>
      </c>
      <c r="AV957" s="136" t="s">
        <v>941</v>
      </c>
      <c r="AW957" s="136" t="s">
        <v>941</v>
      </c>
      <c r="AX957" s="136" t="s">
        <v>941</v>
      </c>
      <c r="AY957" s="136" t="s">
        <v>941</v>
      </c>
      <c r="AZ957" s="136" t="s">
        <v>941</v>
      </c>
      <c r="BA957" s="136" t="s">
        <v>941</v>
      </c>
      <c r="BB957" s="136" t="s">
        <v>941</v>
      </c>
      <c r="BC957" s="136" t="s">
        <v>941</v>
      </c>
      <c r="BD957" s="136" t="s">
        <v>941</v>
      </c>
      <c r="BE957" s="136" t="s">
        <v>941</v>
      </c>
      <c r="BF957" s="136" t="s">
        <v>941</v>
      </c>
      <c r="BG957" s="136" t="s">
        <v>941</v>
      </c>
      <c r="BH957" s="136" t="s">
        <v>941</v>
      </c>
      <c r="BI957" s="136" t="s">
        <v>941</v>
      </c>
      <c r="BJ957" s="136" t="s">
        <v>941</v>
      </c>
      <c r="BK957" s="136" t="s">
        <v>941</v>
      </c>
      <c r="BL957" s="136" t="s">
        <v>941</v>
      </c>
      <c r="BM957" s="136" t="s">
        <v>941</v>
      </c>
      <c r="BN957" s="136" t="s">
        <v>941</v>
      </c>
      <c r="BO957" s="136" t="s">
        <v>941</v>
      </c>
      <c r="BP957" s="136" t="s">
        <v>941</v>
      </c>
      <c r="BQ957" s="136" t="s">
        <v>941</v>
      </c>
      <c r="BR957" s="136" t="s">
        <v>941</v>
      </c>
      <c r="BS957" s="136" t="s">
        <v>941</v>
      </c>
      <c r="BT957" s="136" t="s">
        <v>941</v>
      </c>
      <c r="BU957" s="136" t="s">
        <v>941</v>
      </c>
      <c r="BV957" s="136" t="s">
        <v>941</v>
      </c>
      <c r="BW957" s="136" t="s">
        <v>941</v>
      </c>
      <c r="BX957" s="136" t="s">
        <v>941</v>
      </c>
      <c r="BY957" s="136" t="s">
        <v>941</v>
      </c>
      <c r="BZ957" s="136" t="s">
        <v>941</v>
      </c>
      <c r="CA957" s="136" t="s">
        <v>941</v>
      </c>
      <c r="CB957" s="136" t="s">
        <v>948</v>
      </c>
      <c r="CC957" s="136" t="s">
        <v>948</v>
      </c>
      <c r="CD957" s="136" t="s">
        <v>941</v>
      </c>
      <c r="CE957" s="136" t="s">
        <v>948</v>
      </c>
      <c r="CF957" s="136" t="s">
        <v>941</v>
      </c>
      <c r="CG957" s="136" t="s">
        <v>948</v>
      </c>
      <c r="CH957" s="136" t="s">
        <v>948</v>
      </c>
      <c r="CI957" s="136" t="s">
        <v>941</v>
      </c>
      <c r="CJ957" s="136" t="s">
        <v>941</v>
      </c>
      <c r="CK957" s="136" t="s">
        <v>941</v>
      </c>
      <c r="CL957" s="136" t="s">
        <v>941</v>
      </c>
      <c r="CM957" s="136" t="s">
        <v>941</v>
      </c>
      <c r="CN957" s="136" t="s">
        <v>948</v>
      </c>
      <c r="CO957" s="136" t="s">
        <v>540</v>
      </c>
      <c r="CP957" s="136" t="s">
        <v>948</v>
      </c>
      <c r="CQ957" s="136" t="s">
        <v>941</v>
      </c>
      <c r="CR957" s="136" t="s">
        <v>941</v>
      </c>
      <c r="CS957" s="136" t="s">
        <v>941</v>
      </c>
      <c r="CT957" s="136" t="s">
        <v>941</v>
      </c>
      <c r="CU957" s="136" t="s">
        <v>941</v>
      </c>
      <c r="CV957" s="136" t="s">
        <v>941</v>
      </c>
      <c r="CW957" s="136" t="s">
        <v>941</v>
      </c>
      <c r="CX957" s="136" t="s">
        <v>941</v>
      </c>
      <c r="CY957" s="136" t="s">
        <v>941</v>
      </c>
      <c r="CZ957" s="136" t="s">
        <v>941</v>
      </c>
      <c r="DA957" s="136" t="s">
        <v>941</v>
      </c>
      <c r="DB957" s="136" t="s">
        <v>941</v>
      </c>
      <c r="DC957" s="136" t="s">
        <v>941</v>
      </c>
      <c r="DD957" s="136" t="s">
        <v>941</v>
      </c>
      <c r="DE957" s="136" t="s">
        <v>941</v>
      </c>
      <c r="DF957" s="136" t="s">
        <v>941</v>
      </c>
      <c r="DG957" s="136" t="s">
        <v>941</v>
      </c>
      <c r="DH957" s="136" t="s">
        <v>941</v>
      </c>
      <c r="DI957" s="136" t="s">
        <v>941</v>
      </c>
      <c r="DJ957" s="136" t="s">
        <v>1692</v>
      </c>
      <c r="DK957" s="137">
        <v>43167.387916666667</v>
      </c>
      <c r="DL957" s="136" t="s">
        <v>1692</v>
      </c>
      <c r="DM957" s="137">
        <v>43167.387916666667</v>
      </c>
      <c r="DN957" s="133">
        <v>42436.556655092594</v>
      </c>
      <c r="DO957" s="132" t="s">
        <v>1353</v>
      </c>
      <c r="DP957" s="133">
        <v>42436.556655092594</v>
      </c>
    </row>
    <row r="958" spans="1:120" ht="29" x14ac:dyDescent="0.35">
      <c r="A958" s="135">
        <v>962</v>
      </c>
      <c r="B958" s="136" t="s">
        <v>13815</v>
      </c>
      <c r="C958" s="135">
        <v>340</v>
      </c>
      <c r="D958" s="135" t="b">
        <v>1</v>
      </c>
      <c r="E958" s="136" t="s">
        <v>1196</v>
      </c>
      <c r="F958" s="136" t="s">
        <v>21136</v>
      </c>
      <c r="G958" s="136" t="s">
        <v>981</v>
      </c>
      <c r="H958" s="136" t="s">
        <v>21137</v>
      </c>
      <c r="I958" s="136" t="s">
        <v>941</v>
      </c>
      <c r="J958" s="136" t="s">
        <v>941</v>
      </c>
      <c r="K958" s="136" t="s">
        <v>941</v>
      </c>
      <c r="L958" s="136" t="s">
        <v>941</v>
      </c>
      <c r="M958" s="136" t="s">
        <v>941</v>
      </c>
      <c r="N958" s="136" t="s">
        <v>941</v>
      </c>
      <c r="O958" s="136" t="s">
        <v>21138</v>
      </c>
      <c r="P958" s="136" t="s">
        <v>948</v>
      </c>
      <c r="Q958" s="136" t="s">
        <v>948</v>
      </c>
      <c r="R958" s="136" t="s">
        <v>948</v>
      </c>
      <c r="S958" s="136" t="s">
        <v>21138</v>
      </c>
      <c r="T958" s="136" t="s">
        <v>21139</v>
      </c>
      <c r="U958" s="136" t="s">
        <v>21140</v>
      </c>
      <c r="V958" s="136" t="s">
        <v>948</v>
      </c>
      <c r="W958" s="136" t="s">
        <v>948</v>
      </c>
      <c r="X958" s="136" t="s">
        <v>948</v>
      </c>
      <c r="Y958" s="136" t="s">
        <v>21141</v>
      </c>
      <c r="Z958" s="136" t="s">
        <v>21142</v>
      </c>
      <c r="AA958" s="136" t="s">
        <v>948</v>
      </c>
      <c r="AB958" s="136" t="s">
        <v>21143</v>
      </c>
      <c r="AC958" s="136" t="s">
        <v>948</v>
      </c>
      <c r="AD958" s="136" t="s">
        <v>21143</v>
      </c>
      <c r="AE958" s="136" t="s">
        <v>21144</v>
      </c>
      <c r="AF958" s="136" t="s">
        <v>21145</v>
      </c>
      <c r="AG958" s="136" t="s">
        <v>1882</v>
      </c>
      <c r="AH958" s="136" t="s">
        <v>21146</v>
      </c>
      <c r="AI958" s="136" t="s">
        <v>948</v>
      </c>
      <c r="AJ958" s="136" t="s">
        <v>948</v>
      </c>
      <c r="AK958" s="136" t="s">
        <v>948</v>
      </c>
      <c r="AL958" s="136" t="s">
        <v>941</v>
      </c>
      <c r="AM958" s="136" t="s">
        <v>21146</v>
      </c>
      <c r="AN958" s="136" t="s">
        <v>941</v>
      </c>
      <c r="AO958" s="136" t="s">
        <v>941</v>
      </c>
      <c r="AP958" s="136" t="s">
        <v>941</v>
      </c>
      <c r="AQ958" s="136" t="s">
        <v>941</v>
      </c>
      <c r="AR958" s="136" t="s">
        <v>941</v>
      </c>
      <c r="AS958" s="136" t="s">
        <v>941</v>
      </c>
      <c r="AT958" s="136" t="s">
        <v>941</v>
      </c>
      <c r="AU958" s="136" t="s">
        <v>941</v>
      </c>
      <c r="AV958" s="136" t="s">
        <v>941</v>
      </c>
      <c r="AW958" s="136" t="s">
        <v>941</v>
      </c>
      <c r="AX958" s="136" t="s">
        <v>941</v>
      </c>
      <c r="AY958" s="136" t="s">
        <v>941</v>
      </c>
      <c r="AZ958" s="136" t="s">
        <v>941</v>
      </c>
      <c r="BA958" s="136" t="s">
        <v>941</v>
      </c>
      <c r="BB958" s="136" t="s">
        <v>941</v>
      </c>
      <c r="BC958" s="136" t="s">
        <v>941</v>
      </c>
      <c r="BD958" s="136" t="s">
        <v>941</v>
      </c>
      <c r="BE958" s="136" t="s">
        <v>941</v>
      </c>
      <c r="BF958" s="136" t="s">
        <v>941</v>
      </c>
      <c r="BG958" s="136" t="s">
        <v>941</v>
      </c>
      <c r="BH958" s="136" t="s">
        <v>941</v>
      </c>
      <c r="BI958" s="136" t="s">
        <v>941</v>
      </c>
      <c r="BJ958" s="136" t="s">
        <v>941</v>
      </c>
      <c r="BK958" s="136" t="s">
        <v>2141</v>
      </c>
      <c r="BL958" s="136" t="s">
        <v>2435</v>
      </c>
      <c r="BM958" s="136" t="s">
        <v>941</v>
      </c>
      <c r="BN958" s="136" t="s">
        <v>941</v>
      </c>
      <c r="BO958" s="136" t="s">
        <v>941</v>
      </c>
      <c r="BP958" s="136" t="s">
        <v>941</v>
      </c>
      <c r="BQ958" s="136" t="s">
        <v>941</v>
      </c>
      <c r="BR958" s="136" t="s">
        <v>941</v>
      </c>
      <c r="BS958" s="136" t="s">
        <v>941</v>
      </c>
      <c r="BT958" s="136" t="s">
        <v>941</v>
      </c>
      <c r="BU958" s="136" t="s">
        <v>941</v>
      </c>
      <c r="BV958" s="136" t="s">
        <v>941</v>
      </c>
      <c r="BW958" s="136" t="s">
        <v>941</v>
      </c>
      <c r="BX958" s="136" t="s">
        <v>941</v>
      </c>
      <c r="BY958" s="136" t="s">
        <v>941</v>
      </c>
      <c r="BZ958" s="136" t="s">
        <v>941</v>
      </c>
      <c r="CA958" s="136" t="s">
        <v>941</v>
      </c>
      <c r="CB958" s="136" t="s">
        <v>3753</v>
      </c>
      <c r="CC958" s="136" t="s">
        <v>948</v>
      </c>
      <c r="CD958" s="136" t="s">
        <v>941</v>
      </c>
      <c r="CE958" s="136" t="s">
        <v>948</v>
      </c>
      <c r="CF958" s="136" t="s">
        <v>941</v>
      </c>
      <c r="CG958" s="136" t="s">
        <v>948</v>
      </c>
      <c r="CH958" s="136" t="s">
        <v>948</v>
      </c>
      <c r="CI958" s="136" t="s">
        <v>941</v>
      </c>
      <c r="CJ958" s="136" t="s">
        <v>941</v>
      </c>
      <c r="CK958" s="136" t="s">
        <v>941</v>
      </c>
      <c r="CL958" s="136" t="s">
        <v>941</v>
      </c>
      <c r="CM958" s="136" t="s">
        <v>941</v>
      </c>
      <c r="CN958" s="136" t="s">
        <v>948</v>
      </c>
      <c r="CO958" s="136" t="s">
        <v>540</v>
      </c>
      <c r="CP958" s="136" t="s">
        <v>948</v>
      </c>
      <c r="CQ958" s="136" t="s">
        <v>941</v>
      </c>
      <c r="CR958" s="136" t="s">
        <v>941</v>
      </c>
      <c r="CS958" s="136" t="s">
        <v>941</v>
      </c>
      <c r="CT958" s="136" t="s">
        <v>941</v>
      </c>
      <c r="CU958" s="136" t="s">
        <v>941</v>
      </c>
      <c r="CV958" s="136" t="s">
        <v>941</v>
      </c>
      <c r="CW958" s="136" t="s">
        <v>941</v>
      </c>
      <c r="CX958" s="136" t="s">
        <v>941</v>
      </c>
      <c r="CY958" s="136" t="s">
        <v>941</v>
      </c>
      <c r="CZ958" s="136" t="s">
        <v>941</v>
      </c>
      <c r="DA958" s="136" t="s">
        <v>941</v>
      </c>
      <c r="DB958" s="136" t="s">
        <v>941</v>
      </c>
      <c r="DC958" s="136" t="s">
        <v>941</v>
      </c>
      <c r="DD958" s="136" t="s">
        <v>941</v>
      </c>
      <c r="DE958" s="136" t="s">
        <v>941</v>
      </c>
      <c r="DF958" s="136" t="s">
        <v>941</v>
      </c>
      <c r="DG958" s="136" t="s">
        <v>941</v>
      </c>
      <c r="DH958" s="136" t="s">
        <v>941</v>
      </c>
      <c r="DI958" s="136" t="s">
        <v>941</v>
      </c>
      <c r="DJ958" s="136" t="s">
        <v>1353</v>
      </c>
      <c r="DK958" s="137">
        <v>43167.403912037036</v>
      </c>
      <c r="DL958" s="136" t="s">
        <v>1353</v>
      </c>
      <c r="DM958" s="137">
        <v>43167.403912037036</v>
      </c>
      <c r="DN958" s="133">
        <v>42436.565960648149</v>
      </c>
      <c r="DO958" s="132" t="s">
        <v>1353</v>
      </c>
      <c r="DP958" s="133">
        <v>42436.565960648149</v>
      </c>
    </row>
    <row r="959" spans="1:120" ht="58" x14ac:dyDescent="0.35">
      <c r="A959" s="135">
        <v>963</v>
      </c>
      <c r="B959" s="136" t="s">
        <v>13815</v>
      </c>
      <c r="C959" s="135">
        <v>341</v>
      </c>
      <c r="D959" s="135" t="b">
        <v>1</v>
      </c>
      <c r="E959" s="136" t="s">
        <v>941</v>
      </c>
      <c r="F959" s="136" t="s">
        <v>1774</v>
      </c>
      <c r="G959" s="136" t="s">
        <v>1243</v>
      </c>
      <c r="H959" s="136" t="s">
        <v>1775</v>
      </c>
      <c r="I959" s="136" t="s">
        <v>21027</v>
      </c>
      <c r="J959" s="136" t="s">
        <v>3738</v>
      </c>
      <c r="K959" s="136" t="s">
        <v>941</v>
      </c>
      <c r="L959" s="136" t="s">
        <v>1775</v>
      </c>
      <c r="M959" s="136" t="s">
        <v>1776</v>
      </c>
      <c r="N959" s="136" t="s">
        <v>11633</v>
      </c>
      <c r="O959" s="136" t="s">
        <v>21147</v>
      </c>
      <c r="P959" s="136" t="s">
        <v>11635</v>
      </c>
      <c r="Q959" s="136" t="s">
        <v>948</v>
      </c>
      <c r="R959" s="136" t="s">
        <v>948</v>
      </c>
      <c r="S959" s="136" t="s">
        <v>21148</v>
      </c>
      <c r="T959" s="136" t="s">
        <v>11637</v>
      </c>
      <c r="U959" s="136" t="s">
        <v>21149</v>
      </c>
      <c r="V959" s="136" t="s">
        <v>11639</v>
      </c>
      <c r="W959" s="136" t="s">
        <v>11640</v>
      </c>
      <c r="X959" s="136" t="s">
        <v>11641</v>
      </c>
      <c r="Y959" s="136" t="s">
        <v>11642</v>
      </c>
      <c r="Z959" s="136" t="s">
        <v>21150</v>
      </c>
      <c r="AA959" s="136" t="s">
        <v>948</v>
      </c>
      <c r="AB959" s="136" t="s">
        <v>21151</v>
      </c>
      <c r="AC959" s="136" t="s">
        <v>948</v>
      </c>
      <c r="AD959" s="136" t="s">
        <v>21151</v>
      </c>
      <c r="AE959" s="136" t="s">
        <v>11645</v>
      </c>
      <c r="AF959" s="136" t="s">
        <v>21152</v>
      </c>
      <c r="AG959" s="136" t="s">
        <v>1777</v>
      </c>
      <c r="AH959" s="136" t="s">
        <v>11647</v>
      </c>
      <c r="AI959" s="136" t="s">
        <v>948</v>
      </c>
      <c r="AJ959" s="136" t="s">
        <v>1321</v>
      </c>
      <c r="AK959" s="136" t="s">
        <v>1406</v>
      </c>
      <c r="AL959" s="136" t="s">
        <v>941</v>
      </c>
      <c r="AM959" s="136" t="s">
        <v>11648</v>
      </c>
      <c r="AN959" s="136" t="s">
        <v>941</v>
      </c>
      <c r="AO959" s="136" t="s">
        <v>941</v>
      </c>
      <c r="AP959" s="136" t="s">
        <v>941</v>
      </c>
      <c r="AQ959" s="136" t="s">
        <v>941</v>
      </c>
      <c r="AR959" s="136" t="s">
        <v>941</v>
      </c>
      <c r="AS959" s="136" t="s">
        <v>941</v>
      </c>
      <c r="AT959" s="136" t="s">
        <v>941</v>
      </c>
      <c r="AU959" s="136" t="s">
        <v>941</v>
      </c>
      <c r="AV959" s="136" t="s">
        <v>941</v>
      </c>
      <c r="AW959" s="136" t="s">
        <v>941</v>
      </c>
      <c r="AX959" s="136" t="s">
        <v>941</v>
      </c>
      <c r="AY959" s="136" t="s">
        <v>941</v>
      </c>
      <c r="AZ959" s="136" t="s">
        <v>941</v>
      </c>
      <c r="BA959" s="136" t="s">
        <v>941</v>
      </c>
      <c r="BB959" s="136" t="s">
        <v>941</v>
      </c>
      <c r="BC959" s="136" t="s">
        <v>941</v>
      </c>
      <c r="BD959" s="136" t="s">
        <v>941</v>
      </c>
      <c r="BE959" s="136" t="s">
        <v>941</v>
      </c>
      <c r="BF959" s="136" t="s">
        <v>941</v>
      </c>
      <c r="BG959" s="136" t="s">
        <v>941</v>
      </c>
      <c r="BH959" s="136" t="s">
        <v>941</v>
      </c>
      <c r="BI959" s="136" t="s">
        <v>941</v>
      </c>
      <c r="BJ959" s="136" t="s">
        <v>941</v>
      </c>
      <c r="BK959" s="136" t="s">
        <v>941</v>
      </c>
      <c r="BL959" s="136" t="s">
        <v>941</v>
      </c>
      <c r="BM959" s="136" t="s">
        <v>941</v>
      </c>
      <c r="BN959" s="136" t="s">
        <v>941</v>
      </c>
      <c r="BO959" s="136" t="s">
        <v>941</v>
      </c>
      <c r="BP959" s="136" t="s">
        <v>941</v>
      </c>
      <c r="BQ959" s="136" t="s">
        <v>941</v>
      </c>
      <c r="BR959" s="136" t="s">
        <v>941</v>
      </c>
      <c r="BS959" s="136" t="s">
        <v>941</v>
      </c>
      <c r="BT959" s="136" t="s">
        <v>941</v>
      </c>
      <c r="BU959" s="136" t="s">
        <v>941</v>
      </c>
      <c r="BV959" s="136" t="s">
        <v>941</v>
      </c>
      <c r="BW959" s="136" t="s">
        <v>941</v>
      </c>
      <c r="BX959" s="136" t="s">
        <v>941</v>
      </c>
      <c r="BY959" s="136" t="s">
        <v>941</v>
      </c>
      <c r="BZ959" s="136" t="s">
        <v>941</v>
      </c>
      <c r="CA959" s="136" t="s">
        <v>941</v>
      </c>
      <c r="CB959" s="136" t="s">
        <v>948</v>
      </c>
      <c r="CC959" s="136" t="s">
        <v>948</v>
      </c>
      <c r="CD959" s="136" t="s">
        <v>941</v>
      </c>
      <c r="CE959" s="136" t="s">
        <v>948</v>
      </c>
      <c r="CF959" s="136" t="s">
        <v>941</v>
      </c>
      <c r="CG959" s="136" t="s">
        <v>948</v>
      </c>
      <c r="CH959" s="136" t="s">
        <v>948</v>
      </c>
      <c r="CI959" s="136" t="s">
        <v>941</v>
      </c>
      <c r="CJ959" s="136" t="s">
        <v>941</v>
      </c>
      <c r="CK959" s="136" t="s">
        <v>941</v>
      </c>
      <c r="CL959" s="136" t="s">
        <v>941</v>
      </c>
      <c r="CM959" s="136" t="s">
        <v>941</v>
      </c>
      <c r="CN959" s="136" t="s">
        <v>948</v>
      </c>
      <c r="CO959" s="136" t="s">
        <v>540</v>
      </c>
      <c r="CP959" s="136" t="s">
        <v>948</v>
      </c>
      <c r="CQ959" s="136" t="s">
        <v>941</v>
      </c>
      <c r="CR959" s="136" t="s">
        <v>941</v>
      </c>
      <c r="CS959" s="136" t="s">
        <v>941</v>
      </c>
      <c r="CT959" s="136" t="s">
        <v>941</v>
      </c>
      <c r="CU959" s="136" t="s">
        <v>941</v>
      </c>
      <c r="CV959" s="136" t="s">
        <v>941</v>
      </c>
      <c r="CW959" s="136" t="s">
        <v>941</v>
      </c>
      <c r="CX959" s="136" t="s">
        <v>941</v>
      </c>
      <c r="CY959" s="136" t="s">
        <v>941</v>
      </c>
      <c r="CZ959" s="136" t="s">
        <v>941</v>
      </c>
      <c r="DA959" s="136" t="s">
        <v>941</v>
      </c>
      <c r="DB959" s="136" t="s">
        <v>941</v>
      </c>
      <c r="DC959" s="136" t="s">
        <v>941</v>
      </c>
      <c r="DD959" s="136" t="s">
        <v>941</v>
      </c>
      <c r="DE959" s="136" t="s">
        <v>941</v>
      </c>
      <c r="DF959" s="136" t="s">
        <v>941</v>
      </c>
      <c r="DG959" s="136" t="s">
        <v>941</v>
      </c>
      <c r="DH959" s="136" t="s">
        <v>941</v>
      </c>
      <c r="DI959" s="136" t="s">
        <v>941</v>
      </c>
      <c r="DJ959" s="136" t="s">
        <v>1692</v>
      </c>
      <c r="DK959" s="137">
        <v>43167.480613425927</v>
      </c>
      <c r="DL959" s="136" t="s">
        <v>1692</v>
      </c>
      <c r="DM959" s="137">
        <v>43167.480613425927</v>
      </c>
      <c r="DN959" s="133">
        <v>42437.345891203702</v>
      </c>
      <c r="DO959" s="132" t="s">
        <v>1353</v>
      </c>
      <c r="DP959" s="133">
        <v>42437.345891203702</v>
      </c>
    </row>
    <row r="960" spans="1:120" ht="72.5" x14ac:dyDescent="0.35">
      <c r="A960" s="135">
        <v>964</v>
      </c>
      <c r="B960" s="136" t="s">
        <v>13815</v>
      </c>
      <c r="C960" s="135">
        <v>375</v>
      </c>
      <c r="D960" s="135" t="b">
        <v>1</v>
      </c>
      <c r="E960" s="136" t="s">
        <v>941</v>
      </c>
      <c r="F960" s="136" t="s">
        <v>3092</v>
      </c>
      <c r="G960" s="136" t="s">
        <v>2814</v>
      </c>
      <c r="H960" s="136" t="s">
        <v>3093</v>
      </c>
      <c r="I960" s="136" t="s">
        <v>21122</v>
      </c>
      <c r="J960" s="136" t="s">
        <v>3092</v>
      </c>
      <c r="K960" s="136" t="s">
        <v>941</v>
      </c>
      <c r="L960" s="136" t="s">
        <v>3093</v>
      </c>
      <c r="M960" s="136" t="s">
        <v>3094</v>
      </c>
      <c r="N960" s="136" t="s">
        <v>3095</v>
      </c>
      <c r="O960" s="136" t="s">
        <v>21153</v>
      </c>
      <c r="P960" s="136" t="s">
        <v>12016</v>
      </c>
      <c r="Q960" s="136" t="s">
        <v>948</v>
      </c>
      <c r="R960" s="136" t="s">
        <v>21154</v>
      </c>
      <c r="S960" s="136" t="s">
        <v>21155</v>
      </c>
      <c r="T960" s="136" t="s">
        <v>21156</v>
      </c>
      <c r="U960" s="136" t="s">
        <v>21157</v>
      </c>
      <c r="V960" s="136" t="s">
        <v>4055</v>
      </c>
      <c r="W960" s="136" t="s">
        <v>4056</v>
      </c>
      <c r="X960" s="136" t="s">
        <v>4057</v>
      </c>
      <c r="Y960" s="136" t="s">
        <v>21158</v>
      </c>
      <c r="Z960" s="136" t="s">
        <v>21159</v>
      </c>
      <c r="AA960" s="136" t="s">
        <v>21160</v>
      </c>
      <c r="AB960" s="136" t="s">
        <v>21161</v>
      </c>
      <c r="AC960" s="136" t="s">
        <v>21162</v>
      </c>
      <c r="AD960" s="136" t="s">
        <v>21163</v>
      </c>
      <c r="AE960" s="136" t="s">
        <v>21164</v>
      </c>
      <c r="AF960" s="136" t="s">
        <v>21165</v>
      </c>
      <c r="AG960" s="136" t="s">
        <v>2085</v>
      </c>
      <c r="AH960" s="136" t="s">
        <v>21166</v>
      </c>
      <c r="AI960" s="136" t="s">
        <v>21167</v>
      </c>
      <c r="AJ960" s="136" t="s">
        <v>2163</v>
      </c>
      <c r="AK960" s="136" t="s">
        <v>948</v>
      </c>
      <c r="AL960" s="136" t="s">
        <v>941</v>
      </c>
      <c r="AM960" s="136" t="s">
        <v>21168</v>
      </c>
      <c r="AN960" s="136" t="s">
        <v>941</v>
      </c>
      <c r="AO960" s="136" t="s">
        <v>941</v>
      </c>
      <c r="AP960" s="136" t="s">
        <v>941</v>
      </c>
      <c r="AQ960" s="136" t="s">
        <v>941</v>
      </c>
      <c r="AR960" s="136" t="s">
        <v>941</v>
      </c>
      <c r="AS960" s="136" t="s">
        <v>941</v>
      </c>
      <c r="AT960" s="136" t="s">
        <v>941</v>
      </c>
      <c r="AU960" s="136" t="s">
        <v>941</v>
      </c>
      <c r="AV960" s="136" t="s">
        <v>941</v>
      </c>
      <c r="AW960" s="136" t="s">
        <v>941</v>
      </c>
      <c r="AX960" s="136" t="s">
        <v>941</v>
      </c>
      <c r="AY960" s="136" t="s">
        <v>941</v>
      </c>
      <c r="AZ960" s="136" t="s">
        <v>941</v>
      </c>
      <c r="BA960" s="136" t="s">
        <v>941</v>
      </c>
      <c r="BB960" s="136" t="s">
        <v>941</v>
      </c>
      <c r="BC960" s="136" t="s">
        <v>941</v>
      </c>
      <c r="BD960" s="136" t="s">
        <v>941</v>
      </c>
      <c r="BE960" s="136" t="s">
        <v>941</v>
      </c>
      <c r="BF960" s="136" t="s">
        <v>941</v>
      </c>
      <c r="BG960" s="136" t="s">
        <v>941</v>
      </c>
      <c r="BH960" s="136" t="s">
        <v>941</v>
      </c>
      <c r="BI960" s="136" t="s">
        <v>941</v>
      </c>
      <c r="BJ960" s="136" t="s">
        <v>941</v>
      </c>
      <c r="BK960" s="136" t="s">
        <v>941</v>
      </c>
      <c r="BL960" s="136" t="s">
        <v>941</v>
      </c>
      <c r="BM960" s="136" t="s">
        <v>941</v>
      </c>
      <c r="BN960" s="136" t="s">
        <v>941</v>
      </c>
      <c r="BO960" s="136" t="s">
        <v>941</v>
      </c>
      <c r="BP960" s="136" t="s">
        <v>941</v>
      </c>
      <c r="BQ960" s="136" t="s">
        <v>941</v>
      </c>
      <c r="BR960" s="136" t="s">
        <v>941</v>
      </c>
      <c r="BS960" s="136" t="s">
        <v>941</v>
      </c>
      <c r="BT960" s="136" t="s">
        <v>941</v>
      </c>
      <c r="BU960" s="136" t="s">
        <v>941</v>
      </c>
      <c r="BV960" s="136" t="s">
        <v>941</v>
      </c>
      <c r="BW960" s="136" t="s">
        <v>941</v>
      </c>
      <c r="BX960" s="136" t="s">
        <v>941</v>
      </c>
      <c r="BY960" s="136" t="s">
        <v>941</v>
      </c>
      <c r="BZ960" s="136" t="s">
        <v>941</v>
      </c>
      <c r="CA960" s="136" t="s">
        <v>941</v>
      </c>
      <c r="CB960" s="136" t="s">
        <v>948</v>
      </c>
      <c r="CC960" s="136" t="s">
        <v>948</v>
      </c>
      <c r="CD960" s="136" t="s">
        <v>941</v>
      </c>
      <c r="CE960" s="136" t="s">
        <v>948</v>
      </c>
      <c r="CF960" s="136" t="s">
        <v>941</v>
      </c>
      <c r="CG960" s="136" t="s">
        <v>948</v>
      </c>
      <c r="CH960" s="136" t="s">
        <v>948</v>
      </c>
      <c r="CI960" s="136" t="s">
        <v>941</v>
      </c>
      <c r="CJ960" s="136" t="s">
        <v>941</v>
      </c>
      <c r="CK960" s="136" t="s">
        <v>941</v>
      </c>
      <c r="CL960" s="136" t="s">
        <v>941</v>
      </c>
      <c r="CM960" s="136" t="s">
        <v>941</v>
      </c>
      <c r="CN960" s="136" t="s">
        <v>948</v>
      </c>
      <c r="CO960" s="136" t="s">
        <v>540</v>
      </c>
      <c r="CP960" s="136" t="s">
        <v>948</v>
      </c>
      <c r="CQ960" s="136" t="s">
        <v>941</v>
      </c>
      <c r="CR960" s="136" t="s">
        <v>941</v>
      </c>
      <c r="CS960" s="136" t="s">
        <v>941</v>
      </c>
      <c r="CT960" s="136" t="s">
        <v>941</v>
      </c>
      <c r="CU960" s="136" t="s">
        <v>941</v>
      </c>
      <c r="CV960" s="136" t="s">
        <v>941</v>
      </c>
      <c r="CW960" s="136" t="s">
        <v>941</v>
      </c>
      <c r="CX960" s="136" t="s">
        <v>941</v>
      </c>
      <c r="CY960" s="136" t="s">
        <v>941</v>
      </c>
      <c r="CZ960" s="136" t="s">
        <v>941</v>
      </c>
      <c r="DA960" s="136" t="s">
        <v>941</v>
      </c>
      <c r="DB960" s="136" t="s">
        <v>941</v>
      </c>
      <c r="DC960" s="136" t="s">
        <v>941</v>
      </c>
      <c r="DD960" s="136" t="s">
        <v>941</v>
      </c>
      <c r="DE960" s="136" t="s">
        <v>941</v>
      </c>
      <c r="DF960" s="136" t="s">
        <v>941</v>
      </c>
      <c r="DG960" s="136" t="s">
        <v>941</v>
      </c>
      <c r="DH960" s="136" t="s">
        <v>941</v>
      </c>
      <c r="DI960" s="136" t="s">
        <v>941</v>
      </c>
      <c r="DJ960" s="136" t="s">
        <v>1692</v>
      </c>
      <c r="DK960" s="137">
        <v>43167.602453703701</v>
      </c>
      <c r="DL960" s="136" t="s">
        <v>1692</v>
      </c>
      <c r="DM960" s="137">
        <v>43174.633877314816</v>
      </c>
      <c r="DN960" s="133">
        <v>42437.570555555554</v>
      </c>
      <c r="DO960" s="132" t="s">
        <v>1692</v>
      </c>
      <c r="DP960" s="133">
        <v>42437.570555555554</v>
      </c>
    </row>
    <row r="961" spans="1:120" ht="58" x14ac:dyDescent="0.35">
      <c r="A961" s="135">
        <v>965</v>
      </c>
      <c r="B961" s="136" t="s">
        <v>13815</v>
      </c>
      <c r="C961" s="135">
        <v>444</v>
      </c>
      <c r="D961" s="135" t="b">
        <v>1</v>
      </c>
      <c r="E961" s="136" t="s">
        <v>941</v>
      </c>
      <c r="F961" s="136" t="s">
        <v>21169</v>
      </c>
      <c r="G961" s="136" t="s">
        <v>1850</v>
      </c>
      <c r="H961" s="136" t="s">
        <v>21170</v>
      </c>
      <c r="I961" s="136" t="s">
        <v>15225</v>
      </c>
      <c r="J961" s="136" t="s">
        <v>21171</v>
      </c>
      <c r="K961" s="136" t="s">
        <v>941</v>
      </c>
      <c r="L961" s="136" t="s">
        <v>21172</v>
      </c>
      <c r="M961" s="136" t="s">
        <v>21173</v>
      </c>
      <c r="N961" s="136" t="s">
        <v>21174</v>
      </c>
      <c r="O961" s="136" t="s">
        <v>21175</v>
      </c>
      <c r="P961" s="136" t="s">
        <v>21176</v>
      </c>
      <c r="Q961" s="136" t="s">
        <v>21177</v>
      </c>
      <c r="R961" s="136" t="s">
        <v>948</v>
      </c>
      <c r="S961" s="136" t="s">
        <v>21178</v>
      </c>
      <c r="T961" s="136" t="s">
        <v>21179</v>
      </c>
      <c r="U961" s="136" t="s">
        <v>21180</v>
      </c>
      <c r="V961" s="136" t="s">
        <v>21181</v>
      </c>
      <c r="W961" s="136" t="s">
        <v>21182</v>
      </c>
      <c r="X961" s="136" t="s">
        <v>21183</v>
      </c>
      <c r="Y961" s="136" t="s">
        <v>21184</v>
      </c>
      <c r="Z961" s="136" t="s">
        <v>21185</v>
      </c>
      <c r="AA961" s="136" t="s">
        <v>21186</v>
      </c>
      <c r="AB961" s="136" t="s">
        <v>21187</v>
      </c>
      <c r="AC961" s="136" t="s">
        <v>948</v>
      </c>
      <c r="AD961" s="136" t="s">
        <v>21187</v>
      </c>
      <c r="AE961" s="136" t="s">
        <v>21188</v>
      </c>
      <c r="AF961" s="136" t="s">
        <v>21189</v>
      </c>
      <c r="AG961" s="136" t="s">
        <v>21190</v>
      </c>
      <c r="AH961" s="136" t="s">
        <v>21191</v>
      </c>
      <c r="AI961" s="136" t="s">
        <v>21192</v>
      </c>
      <c r="AJ961" s="136" t="s">
        <v>21193</v>
      </c>
      <c r="AK961" s="136" t="s">
        <v>21194</v>
      </c>
      <c r="AL961" s="136" t="s">
        <v>941</v>
      </c>
      <c r="AM961" s="136" t="s">
        <v>21195</v>
      </c>
      <c r="AN961" s="136" t="s">
        <v>21175</v>
      </c>
      <c r="AO961" s="136" t="s">
        <v>21176</v>
      </c>
      <c r="AP961" s="136" t="s">
        <v>21177</v>
      </c>
      <c r="AQ961" s="136" t="s">
        <v>948</v>
      </c>
      <c r="AR961" s="136" t="s">
        <v>21178</v>
      </c>
      <c r="AS961" s="136" t="s">
        <v>21179</v>
      </c>
      <c r="AT961" s="136" t="s">
        <v>21180</v>
      </c>
      <c r="AU961" s="136" t="s">
        <v>941</v>
      </c>
      <c r="AV961" s="136" t="s">
        <v>941</v>
      </c>
      <c r="AW961" s="136" t="s">
        <v>941</v>
      </c>
      <c r="AX961" s="136" t="s">
        <v>21184</v>
      </c>
      <c r="AY961" s="136" t="s">
        <v>21185</v>
      </c>
      <c r="AZ961" s="136" t="s">
        <v>21186</v>
      </c>
      <c r="BA961" s="136" t="s">
        <v>21187</v>
      </c>
      <c r="BB961" s="136" t="s">
        <v>948</v>
      </c>
      <c r="BC961" s="136" t="s">
        <v>21187</v>
      </c>
      <c r="BD961" s="136" t="s">
        <v>21188</v>
      </c>
      <c r="BE961" s="136" t="s">
        <v>21189</v>
      </c>
      <c r="BF961" s="136" t="s">
        <v>21191</v>
      </c>
      <c r="BG961" s="136" t="s">
        <v>21192</v>
      </c>
      <c r="BH961" s="136" t="s">
        <v>21193</v>
      </c>
      <c r="BI961" s="136" t="s">
        <v>21194</v>
      </c>
      <c r="BJ961" s="136" t="s">
        <v>21195</v>
      </c>
      <c r="BK961" s="136" t="s">
        <v>21196</v>
      </c>
      <c r="BL961" s="136" t="s">
        <v>21197</v>
      </c>
      <c r="BM961" s="136" t="s">
        <v>1212</v>
      </c>
      <c r="BN961" s="136" t="s">
        <v>21198</v>
      </c>
      <c r="BO961" s="136" t="s">
        <v>21199</v>
      </c>
      <c r="BP961" s="136" t="s">
        <v>941</v>
      </c>
      <c r="BQ961" s="136" t="s">
        <v>941</v>
      </c>
      <c r="BR961" s="136" t="s">
        <v>941</v>
      </c>
      <c r="BS961" s="136" t="s">
        <v>21200</v>
      </c>
      <c r="BT961" s="136" t="s">
        <v>941</v>
      </c>
      <c r="BU961" s="136" t="s">
        <v>941</v>
      </c>
      <c r="BV961" s="136" t="s">
        <v>941</v>
      </c>
      <c r="BW961" s="136" t="s">
        <v>941</v>
      </c>
      <c r="BX961" s="136" t="s">
        <v>941</v>
      </c>
      <c r="BY961" s="136" t="s">
        <v>941</v>
      </c>
      <c r="BZ961" s="136" t="s">
        <v>941</v>
      </c>
      <c r="CA961" s="136" t="s">
        <v>941</v>
      </c>
      <c r="CB961" s="136" t="s">
        <v>21201</v>
      </c>
      <c r="CC961" s="136" t="s">
        <v>956</v>
      </c>
      <c r="CD961" s="136" t="s">
        <v>21202</v>
      </c>
      <c r="CE961" s="136" t="s">
        <v>1352</v>
      </c>
      <c r="CF961" s="136" t="s">
        <v>21203</v>
      </c>
      <c r="CG961" s="136" t="s">
        <v>21204</v>
      </c>
      <c r="CH961" s="136" t="s">
        <v>948</v>
      </c>
      <c r="CI961" s="136" t="s">
        <v>941</v>
      </c>
      <c r="CJ961" s="136" t="s">
        <v>941</v>
      </c>
      <c r="CK961" s="136" t="s">
        <v>941</v>
      </c>
      <c r="CL961" s="136" t="s">
        <v>941</v>
      </c>
      <c r="CM961" s="136" t="s">
        <v>941</v>
      </c>
      <c r="CN961" s="136" t="s">
        <v>948</v>
      </c>
      <c r="CO961" s="136" t="s">
        <v>540</v>
      </c>
      <c r="CP961" s="136" t="s">
        <v>948</v>
      </c>
      <c r="CQ961" s="136" t="s">
        <v>941</v>
      </c>
      <c r="CR961" s="136" t="s">
        <v>941</v>
      </c>
      <c r="CS961" s="136" t="s">
        <v>941</v>
      </c>
      <c r="CT961" s="136" t="s">
        <v>941</v>
      </c>
      <c r="CU961" s="136" t="s">
        <v>941</v>
      </c>
      <c r="CV961" s="136" t="s">
        <v>941</v>
      </c>
      <c r="CW961" s="136" t="s">
        <v>941</v>
      </c>
      <c r="CX961" s="136" t="s">
        <v>941</v>
      </c>
      <c r="CY961" s="136" t="s">
        <v>941</v>
      </c>
      <c r="CZ961" s="136" t="s">
        <v>941</v>
      </c>
      <c r="DA961" s="136" t="s">
        <v>941</v>
      </c>
      <c r="DB961" s="136" t="s">
        <v>941</v>
      </c>
      <c r="DC961" s="136" t="s">
        <v>941</v>
      </c>
      <c r="DD961" s="136" t="s">
        <v>941</v>
      </c>
      <c r="DE961" s="136" t="s">
        <v>941</v>
      </c>
      <c r="DF961" s="136" t="s">
        <v>941</v>
      </c>
      <c r="DG961" s="136" t="s">
        <v>941</v>
      </c>
      <c r="DH961" s="136" t="s">
        <v>941</v>
      </c>
      <c r="DI961" s="136" t="s">
        <v>941</v>
      </c>
      <c r="DJ961" s="136" t="s">
        <v>1692</v>
      </c>
      <c r="DK961" s="137">
        <v>43167.699074074073</v>
      </c>
      <c r="DL961" s="136" t="s">
        <v>1692</v>
      </c>
      <c r="DM961" s="137">
        <v>43167.711435185185</v>
      </c>
      <c r="DN961" s="133">
        <v>42437.647986111115</v>
      </c>
      <c r="DO961" s="132" t="s">
        <v>1692</v>
      </c>
      <c r="DP961" s="133">
        <v>42445.473032407404</v>
      </c>
    </row>
    <row r="962" spans="1:120" ht="43.5" x14ac:dyDescent="0.35">
      <c r="A962" s="135">
        <v>966</v>
      </c>
      <c r="B962" s="136" t="s">
        <v>13815</v>
      </c>
      <c r="C962" s="135">
        <v>170</v>
      </c>
      <c r="D962" s="135" t="b">
        <v>1</v>
      </c>
      <c r="E962" s="136" t="s">
        <v>941</v>
      </c>
      <c r="F962" s="136" t="s">
        <v>20841</v>
      </c>
      <c r="G962" s="136" t="s">
        <v>1010</v>
      </c>
      <c r="H962" s="136" t="s">
        <v>1011</v>
      </c>
      <c r="I962" s="136" t="s">
        <v>20203</v>
      </c>
      <c r="J962" s="136" t="s">
        <v>1345</v>
      </c>
      <c r="K962" s="136" t="s">
        <v>941</v>
      </c>
      <c r="L962" s="136" t="s">
        <v>1346</v>
      </c>
      <c r="M962" s="136" t="s">
        <v>1012</v>
      </c>
      <c r="N962" s="136" t="s">
        <v>1013</v>
      </c>
      <c r="O962" s="136" t="s">
        <v>21205</v>
      </c>
      <c r="P962" s="136" t="s">
        <v>21206</v>
      </c>
      <c r="Q962" s="136" t="s">
        <v>21207</v>
      </c>
      <c r="R962" s="136" t="s">
        <v>21208</v>
      </c>
      <c r="S962" s="136" t="s">
        <v>21209</v>
      </c>
      <c r="T962" s="136" t="s">
        <v>21210</v>
      </c>
      <c r="U962" s="136" t="s">
        <v>21211</v>
      </c>
      <c r="V962" s="136" t="s">
        <v>21212</v>
      </c>
      <c r="W962" s="136" t="s">
        <v>21213</v>
      </c>
      <c r="X962" s="136" t="s">
        <v>21214</v>
      </c>
      <c r="Y962" s="136" t="s">
        <v>21215</v>
      </c>
      <c r="Z962" s="136" t="s">
        <v>21216</v>
      </c>
      <c r="AA962" s="136" t="s">
        <v>21217</v>
      </c>
      <c r="AB962" s="136" t="s">
        <v>21218</v>
      </c>
      <c r="AC962" s="136" t="s">
        <v>948</v>
      </c>
      <c r="AD962" s="136" t="s">
        <v>21218</v>
      </c>
      <c r="AE962" s="136" t="s">
        <v>21219</v>
      </c>
      <c r="AF962" s="136" t="s">
        <v>21220</v>
      </c>
      <c r="AG962" s="136" t="s">
        <v>1014</v>
      </c>
      <c r="AH962" s="136" t="s">
        <v>21221</v>
      </c>
      <c r="AI962" s="136" t="s">
        <v>21222</v>
      </c>
      <c r="AJ962" s="136" t="s">
        <v>1603</v>
      </c>
      <c r="AK962" s="136" t="s">
        <v>21223</v>
      </c>
      <c r="AL962" s="136" t="s">
        <v>941</v>
      </c>
      <c r="AM962" s="136" t="s">
        <v>21224</v>
      </c>
      <c r="AN962" s="136" t="s">
        <v>21205</v>
      </c>
      <c r="AO962" s="136" t="s">
        <v>21206</v>
      </c>
      <c r="AP962" s="136" t="s">
        <v>21207</v>
      </c>
      <c r="AQ962" s="136" t="s">
        <v>21208</v>
      </c>
      <c r="AR962" s="136" t="s">
        <v>21209</v>
      </c>
      <c r="AS962" s="136" t="s">
        <v>21210</v>
      </c>
      <c r="AT962" s="136" t="s">
        <v>21211</v>
      </c>
      <c r="AU962" s="136" t="s">
        <v>941</v>
      </c>
      <c r="AV962" s="136" t="s">
        <v>941</v>
      </c>
      <c r="AW962" s="136" t="s">
        <v>941</v>
      </c>
      <c r="AX962" s="136" t="s">
        <v>21215</v>
      </c>
      <c r="AY962" s="136" t="s">
        <v>21216</v>
      </c>
      <c r="AZ962" s="136" t="s">
        <v>21217</v>
      </c>
      <c r="BA962" s="136" t="s">
        <v>21218</v>
      </c>
      <c r="BB962" s="136" t="s">
        <v>948</v>
      </c>
      <c r="BC962" s="136" t="s">
        <v>21218</v>
      </c>
      <c r="BD962" s="136" t="s">
        <v>21219</v>
      </c>
      <c r="BE962" s="136" t="s">
        <v>21220</v>
      </c>
      <c r="BF962" s="136" t="s">
        <v>21221</v>
      </c>
      <c r="BG962" s="136" t="s">
        <v>21222</v>
      </c>
      <c r="BH962" s="136" t="s">
        <v>1603</v>
      </c>
      <c r="BI962" s="136" t="s">
        <v>21223</v>
      </c>
      <c r="BJ962" s="136" t="s">
        <v>21224</v>
      </c>
      <c r="BK962" s="136" t="s">
        <v>941</v>
      </c>
      <c r="BL962" s="136" t="s">
        <v>941</v>
      </c>
      <c r="BM962" s="136" t="s">
        <v>941</v>
      </c>
      <c r="BN962" s="136" t="s">
        <v>941</v>
      </c>
      <c r="BO962" s="136" t="s">
        <v>941</v>
      </c>
      <c r="BP962" s="136" t="s">
        <v>941</v>
      </c>
      <c r="BQ962" s="136" t="s">
        <v>941</v>
      </c>
      <c r="BR962" s="136" t="s">
        <v>941</v>
      </c>
      <c r="BS962" s="136" t="s">
        <v>941</v>
      </c>
      <c r="BT962" s="136" t="s">
        <v>941</v>
      </c>
      <c r="BU962" s="136" t="s">
        <v>941</v>
      </c>
      <c r="BV962" s="136" t="s">
        <v>941</v>
      </c>
      <c r="BW962" s="136" t="s">
        <v>941</v>
      </c>
      <c r="BX962" s="136" t="s">
        <v>941</v>
      </c>
      <c r="BY962" s="136" t="s">
        <v>941</v>
      </c>
      <c r="BZ962" s="136" t="s">
        <v>941</v>
      </c>
      <c r="CA962" s="136" t="s">
        <v>941</v>
      </c>
      <c r="CB962" s="136" t="s">
        <v>948</v>
      </c>
      <c r="CC962" s="136" t="s">
        <v>948</v>
      </c>
      <c r="CD962" s="136" t="s">
        <v>941</v>
      </c>
      <c r="CE962" s="136" t="s">
        <v>948</v>
      </c>
      <c r="CF962" s="136" t="s">
        <v>941</v>
      </c>
      <c r="CG962" s="136" t="s">
        <v>948</v>
      </c>
      <c r="CH962" s="136" t="s">
        <v>948</v>
      </c>
      <c r="CI962" s="136" t="s">
        <v>941</v>
      </c>
      <c r="CJ962" s="136" t="s">
        <v>941</v>
      </c>
      <c r="CK962" s="136" t="s">
        <v>941</v>
      </c>
      <c r="CL962" s="136" t="s">
        <v>941</v>
      </c>
      <c r="CM962" s="136" t="s">
        <v>941</v>
      </c>
      <c r="CN962" s="136" t="s">
        <v>948</v>
      </c>
      <c r="CO962" s="136" t="s">
        <v>540</v>
      </c>
      <c r="CP962" s="136" t="s">
        <v>948</v>
      </c>
      <c r="CQ962" s="136" t="s">
        <v>941</v>
      </c>
      <c r="CR962" s="136" t="s">
        <v>941</v>
      </c>
      <c r="CS962" s="136" t="s">
        <v>941</v>
      </c>
      <c r="CT962" s="136" t="s">
        <v>941</v>
      </c>
      <c r="CU962" s="136" t="s">
        <v>941</v>
      </c>
      <c r="CV962" s="136" t="s">
        <v>941</v>
      </c>
      <c r="CW962" s="136" t="s">
        <v>941</v>
      </c>
      <c r="CX962" s="136" t="s">
        <v>941</v>
      </c>
      <c r="CY962" s="136" t="s">
        <v>941</v>
      </c>
      <c r="CZ962" s="136" t="s">
        <v>941</v>
      </c>
      <c r="DA962" s="136" t="s">
        <v>941</v>
      </c>
      <c r="DB962" s="136" t="s">
        <v>941</v>
      </c>
      <c r="DC962" s="136" t="s">
        <v>941</v>
      </c>
      <c r="DD962" s="136" t="s">
        <v>941</v>
      </c>
      <c r="DE962" s="136" t="s">
        <v>941</v>
      </c>
      <c r="DF962" s="136" t="s">
        <v>941</v>
      </c>
      <c r="DG962" s="136" t="s">
        <v>941</v>
      </c>
      <c r="DH962" s="136" t="s">
        <v>941</v>
      </c>
      <c r="DI962" s="136" t="s">
        <v>941</v>
      </c>
      <c r="DJ962" s="136" t="s">
        <v>1692</v>
      </c>
      <c r="DK962" s="137">
        <v>43168.471250000002</v>
      </c>
      <c r="DL962" s="136" t="s">
        <v>1692</v>
      </c>
      <c r="DM962" s="137">
        <v>43168.471250000002</v>
      </c>
      <c r="DN962" s="133">
        <v>42438.337939814817</v>
      </c>
      <c r="DO962" s="132" t="s">
        <v>1692</v>
      </c>
      <c r="DP962" s="133">
        <v>42438.337939814817</v>
      </c>
    </row>
    <row r="963" spans="1:120" ht="43.5" x14ac:dyDescent="0.35">
      <c r="A963" s="135">
        <v>967</v>
      </c>
      <c r="B963" s="136" t="s">
        <v>13815</v>
      </c>
      <c r="C963" s="135">
        <v>298</v>
      </c>
      <c r="D963" s="135" t="b">
        <v>1</v>
      </c>
      <c r="E963" s="136" t="s">
        <v>1196</v>
      </c>
      <c r="F963" s="136" t="s">
        <v>21225</v>
      </c>
      <c r="G963" s="136" t="s">
        <v>3946</v>
      </c>
      <c r="H963" s="136" t="s">
        <v>2431</v>
      </c>
      <c r="I963" s="136" t="s">
        <v>941</v>
      </c>
      <c r="J963" s="136" t="s">
        <v>21226</v>
      </c>
      <c r="K963" s="136" t="s">
        <v>941</v>
      </c>
      <c r="L963" s="136" t="s">
        <v>3948</v>
      </c>
      <c r="M963" s="136" t="s">
        <v>2432</v>
      </c>
      <c r="N963" s="136" t="s">
        <v>8076</v>
      </c>
      <c r="O963" s="136" t="s">
        <v>21227</v>
      </c>
      <c r="P963" s="136" t="s">
        <v>21228</v>
      </c>
      <c r="Q963" s="136" t="s">
        <v>21229</v>
      </c>
      <c r="R963" s="136" t="s">
        <v>948</v>
      </c>
      <c r="S963" s="136" t="s">
        <v>21230</v>
      </c>
      <c r="T963" s="136" t="s">
        <v>21231</v>
      </c>
      <c r="U963" s="136" t="s">
        <v>21232</v>
      </c>
      <c r="V963" s="136" t="s">
        <v>21233</v>
      </c>
      <c r="W963" s="136" t="s">
        <v>21234</v>
      </c>
      <c r="X963" s="136" t="s">
        <v>21235</v>
      </c>
      <c r="Y963" s="136" t="s">
        <v>21236</v>
      </c>
      <c r="Z963" s="136" t="s">
        <v>21237</v>
      </c>
      <c r="AA963" s="136" t="s">
        <v>21238</v>
      </c>
      <c r="AB963" s="136" t="s">
        <v>21239</v>
      </c>
      <c r="AC963" s="136" t="s">
        <v>21240</v>
      </c>
      <c r="AD963" s="136" t="s">
        <v>21241</v>
      </c>
      <c r="AE963" s="136" t="s">
        <v>21242</v>
      </c>
      <c r="AF963" s="136" t="s">
        <v>21243</v>
      </c>
      <c r="AG963" s="136" t="s">
        <v>2434</v>
      </c>
      <c r="AH963" s="136" t="s">
        <v>21244</v>
      </c>
      <c r="AI963" s="136" t="s">
        <v>21245</v>
      </c>
      <c r="AJ963" s="136" t="s">
        <v>2184</v>
      </c>
      <c r="AK963" s="136" t="s">
        <v>3264</v>
      </c>
      <c r="AL963" s="136" t="s">
        <v>941</v>
      </c>
      <c r="AM963" s="136" t="s">
        <v>21246</v>
      </c>
      <c r="AN963" s="136" t="s">
        <v>941</v>
      </c>
      <c r="AO963" s="136" t="s">
        <v>941</v>
      </c>
      <c r="AP963" s="136" t="s">
        <v>941</v>
      </c>
      <c r="AQ963" s="136" t="s">
        <v>941</v>
      </c>
      <c r="AR963" s="136" t="s">
        <v>941</v>
      </c>
      <c r="AS963" s="136" t="s">
        <v>941</v>
      </c>
      <c r="AT963" s="136" t="s">
        <v>941</v>
      </c>
      <c r="AU963" s="136" t="s">
        <v>941</v>
      </c>
      <c r="AV963" s="136" t="s">
        <v>941</v>
      </c>
      <c r="AW963" s="136" t="s">
        <v>941</v>
      </c>
      <c r="AX963" s="136" t="s">
        <v>941</v>
      </c>
      <c r="AY963" s="136" t="s">
        <v>941</v>
      </c>
      <c r="AZ963" s="136" t="s">
        <v>941</v>
      </c>
      <c r="BA963" s="136" t="s">
        <v>941</v>
      </c>
      <c r="BB963" s="136" t="s">
        <v>941</v>
      </c>
      <c r="BC963" s="136" t="s">
        <v>941</v>
      </c>
      <c r="BD963" s="136" t="s">
        <v>941</v>
      </c>
      <c r="BE963" s="136" t="s">
        <v>941</v>
      </c>
      <c r="BF963" s="136" t="s">
        <v>941</v>
      </c>
      <c r="BG963" s="136" t="s">
        <v>941</v>
      </c>
      <c r="BH963" s="136" t="s">
        <v>941</v>
      </c>
      <c r="BI963" s="136" t="s">
        <v>941</v>
      </c>
      <c r="BJ963" s="136" t="s">
        <v>941</v>
      </c>
      <c r="BK963" s="136" t="s">
        <v>1232</v>
      </c>
      <c r="BL963" s="136" t="s">
        <v>941</v>
      </c>
      <c r="BM963" s="136" t="s">
        <v>941</v>
      </c>
      <c r="BN963" s="136" t="s">
        <v>941</v>
      </c>
      <c r="BO963" s="136" t="s">
        <v>941</v>
      </c>
      <c r="BP963" s="136" t="s">
        <v>941</v>
      </c>
      <c r="BQ963" s="136" t="s">
        <v>963</v>
      </c>
      <c r="BR963" s="136" t="s">
        <v>941</v>
      </c>
      <c r="BS963" s="136" t="s">
        <v>941</v>
      </c>
      <c r="BT963" s="136" t="s">
        <v>941</v>
      </c>
      <c r="BU963" s="136" t="s">
        <v>941</v>
      </c>
      <c r="BV963" s="136" t="s">
        <v>941</v>
      </c>
      <c r="BW963" s="136" t="s">
        <v>941</v>
      </c>
      <c r="BX963" s="136" t="s">
        <v>941</v>
      </c>
      <c r="BY963" s="136" t="s">
        <v>941</v>
      </c>
      <c r="BZ963" s="136" t="s">
        <v>941</v>
      </c>
      <c r="CA963" s="136" t="s">
        <v>941</v>
      </c>
      <c r="CB963" s="136" t="s">
        <v>1493</v>
      </c>
      <c r="CC963" s="136" t="s">
        <v>948</v>
      </c>
      <c r="CD963" s="136" t="s">
        <v>941</v>
      </c>
      <c r="CE963" s="136" t="s">
        <v>948</v>
      </c>
      <c r="CF963" s="136" t="s">
        <v>941</v>
      </c>
      <c r="CG963" s="136" t="s">
        <v>948</v>
      </c>
      <c r="CH963" s="136" t="s">
        <v>948</v>
      </c>
      <c r="CI963" s="136" t="s">
        <v>941</v>
      </c>
      <c r="CJ963" s="136" t="s">
        <v>941</v>
      </c>
      <c r="CK963" s="136" t="s">
        <v>941</v>
      </c>
      <c r="CL963" s="136" t="s">
        <v>941</v>
      </c>
      <c r="CM963" s="136" t="s">
        <v>941</v>
      </c>
      <c r="CN963" s="136" t="s">
        <v>948</v>
      </c>
      <c r="CO963" s="136" t="s">
        <v>540</v>
      </c>
      <c r="CP963" s="136" t="s">
        <v>948</v>
      </c>
      <c r="CQ963" s="136" t="s">
        <v>941</v>
      </c>
      <c r="CR963" s="136" t="s">
        <v>941</v>
      </c>
      <c r="CS963" s="136" t="s">
        <v>941</v>
      </c>
      <c r="CT963" s="136" t="s">
        <v>941</v>
      </c>
      <c r="CU963" s="136" t="s">
        <v>941</v>
      </c>
      <c r="CV963" s="136" t="s">
        <v>941</v>
      </c>
      <c r="CW963" s="136" t="s">
        <v>941</v>
      </c>
      <c r="CX963" s="136" t="s">
        <v>941</v>
      </c>
      <c r="CY963" s="136" t="s">
        <v>941</v>
      </c>
      <c r="CZ963" s="136" t="s">
        <v>941</v>
      </c>
      <c r="DA963" s="136" t="s">
        <v>941</v>
      </c>
      <c r="DB963" s="136" t="s">
        <v>941</v>
      </c>
      <c r="DC963" s="136" t="s">
        <v>941</v>
      </c>
      <c r="DD963" s="136" t="s">
        <v>941</v>
      </c>
      <c r="DE963" s="136" t="s">
        <v>941</v>
      </c>
      <c r="DF963" s="136" t="s">
        <v>941</v>
      </c>
      <c r="DG963" s="136" t="s">
        <v>941</v>
      </c>
      <c r="DH963" s="136" t="s">
        <v>941</v>
      </c>
      <c r="DI963" s="136" t="s">
        <v>941</v>
      </c>
      <c r="DJ963" s="136" t="s">
        <v>1353</v>
      </c>
      <c r="DK963" s="137">
        <v>43168.481550925928</v>
      </c>
      <c r="DL963" s="136" t="s">
        <v>1353</v>
      </c>
      <c r="DM963" s="137">
        <v>43168.481550925928</v>
      </c>
      <c r="DN963" s="133">
        <v>42438.566874999997</v>
      </c>
      <c r="DO963" s="132" t="s">
        <v>1692</v>
      </c>
      <c r="DP963" s="133">
        <v>42438.566874999997</v>
      </c>
    </row>
    <row r="964" spans="1:120" ht="87" x14ac:dyDescent="0.35">
      <c r="A964" s="135">
        <v>968</v>
      </c>
      <c r="B964" s="136" t="s">
        <v>13815</v>
      </c>
      <c r="C964" s="135">
        <v>172</v>
      </c>
      <c r="D964" s="135" t="b">
        <v>1</v>
      </c>
      <c r="E964" s="136" t="s">
        <v>941</v>
      </c>
      <c r="F964" s="136" t="s">
        <v>20841</v>
      </c>
      <c r="G964" s="136" t="s">
        <v>1010</v>
      </c>
      <c r="H964" s="136" t="s">
        <v>1011</v>
      </c>
      <c r="I964" s="136" t="s">
        <v>20104</v>
      </c>
      <c r="J964" s="136" t="s">
        <v>1345</v>
      </c>
      <c r="K964" s="136" t="s">
        <v>941</v>
      </c>
      <c r="L964" s="136" t="s">
        <v>1346</v>
      </c>
      <c r="M964" s="136" t="s">
        <v>1012</v>
      </c>
      <c r="N964" s="136" t="s">
        <v>1013</v>
      </c>
      <c r="O964" s="136" t="s">
        <v>21247</v>
      </c>
      <c r="P964" s="136" t="s">
        <v>21248</v>
      </c>
      <c r="Q964" s="136" t="s">
        <v>21249</v>
      </c>
      <c r="R964" s="136" t="s">
        <v>21250</v>
      </c>
      <c r="S964" s="136" t="s">
        <v>21251</v>
      </c>
      <c r="T964" s="136" t="s">
        <v>21252</v>
      </c>
      <c r="U964" s="136" t="s">
        <v>21253</v>
      </c>
      <c r="V964" s="136" t="s">
        <v>21254</v>
      </c>
      <c r="W964" s="136" t="s">
        <v>21255</v>
      </c>
      <c r="X964" s="136" t="s">
        <v>21256</v>
      </c>
      <c r="Y964" s="136" t="s">
        <v>21257</v>
      </c>
      <c r="Z964" s="136" t="s">
        <v>21258</v>
      </c>
      <c r="AA964" s="136" t="s">
        <v>948</v>
      </c>
      <c r="AB964" s="136" t="s">
        <v>21259</v>
      </c>
      <c r="AC964" s="136" t="s">
        <v>948</v>
      </c>
      <c r="AD964" s="136" t="s">
        <v>21259</v>
      </c>
      <c r="AE964" s="136" t="s">
        <v>21260</v>
      </c>
      <c r="AF964" s="136" t="s">
        <v>21261</v>
      </c>
      <c r="AG964" s="136" t="s">
        <v>1084</v>
      </c>
      <c r="AH964" s="136" t="s">
        <v>21262</v>
      </c>
      <c r="AI964" s="136" t="s">
        <v>3642</v>
      </c>
      <c r="AJ964" s="136" t="s">
        <v>21263</v>
      </c>
      <c r="AK964" s="136" t="s">
        <v>21264</v>
      </c>
      <c r="AL964" s="136" t="s">
        <v>941</v>
      </c>
      <c r="AM964" s="136" t="s">
        <v>21265</v>
      </c>
      <c r="AN964" s="136" t="s">
        <v>941</v>
      </c>
      <c r="AO964" s="136" t="s">
        <v>941</v>
      </c>
      <c r="AP964" s="136" t="s">
        <v>941</v>
      </c>
      <c r="AQ964" s="136" t="s">
        <v>941</v>
      </c>
      <c r="AR964" s="136" t="s">
        <v>941</v>
      </c>
      <c r="AS964" s="136" t="s">
        <v>941</v>
      </c>
      <c r="AT964" s="136" t="s">
        <v>941</v>
      </c>
      <c r="AU964" s="136" t="s">
        <v>941</v>
      </c>
      <c r="AV964" s="136" t="s">
        <v>941</v>
      </c>
      <c r="AW964" s="136" t="s">
        <v>941</v>
      </c>
      <c r="AX964" s="136" t="s">
        <v>941</v>
      </c>
      <c r="AY964" s="136" t="s">
        <v>941</v>
      </c>
      <c r="AZ964" s="136" t="s">
        <v>941</v>
      </c>
      <c r="BA964" s="136" t="s">
        <v>941</v>
      </c>
      <c r="BB964" s="136" t="s">
        <v>941</v>
      </c>
      <c r="BC964" s="136" t="s">
        <v>941</v>
      </c>
      <c r="BD964" s="136" t="s">
        <v>941</v>
      </c>
      <c r="BE964" s="136" t="s">
        <v>941</v>
      </c>
      <c r="BF964" s="136" t="s">
        <v>941</v>
      </c>
      <c r="BG964" s="136" t="s">
        <v>941</v>
      </c>
      <c r="BH964" s="136" t="s">
        <v>941</v>
      </c>
      <c r="BI964" s="136" t="s">
        <v>941</v>
      </c>
      <c r="BJ964" s="136" t="s">
        <v>941</v>
      </c>
      <c r="BK964" s="136" t="s">
        <v>941</v>
      </c>
      <c r="BL964" s="136" t="s">
        <v>941</v>
      </c>
      <c r="BM964" s="136" t="s">
        <v>941</v>
      </c>
      <c r="BN964" s="136" t="s">
        <v>941</v>
      </c>
      <c r="BO964" s="136" t="s">
        <v>941</v>
      </c>
      <c r="BP964" s="136" t="s">
        <v>941</v>
      </c>
      <c r="BQ964" s="136" t="s">
        <v>941</v>
      </c>
      <c r="BR964" s="136" t="s">
        <v>941</v>
      </c>
      <c r="BS964" s="136" t="s">
        <v>941</v>
      </c>
      <c r="BT964" s="136" t="s">
        <v>941</v>
      </c>
      <c r="BU964" s="136" t="s">
        <v>941</v>
      </c>
      <c r="BV964" s="136" t="s">
        <v>941</v>
      </c>
      <c r="BW964" s="136" t="s">
        <v>941</v>
      </c>
      <c r="BX964" s="136" t="s">
        <v>941</v>
      </c>
      <c r="BY964" s="136" t="s">
        <v>941</v>
      </c>
      <c r="BZ964" s="136" t="s">
        <v>941</v>
      </c>
      <c r="CA964" s="136" t="s">
        <v>941</v>
      </c>
      <c r="CB964" s="136" t="s">
        <v>948</v>
      </c>
      <c r="CC964" s="136" t="s">
        <v>948</v>
      </c>
      <c r="CD964" s="136" t="s">
        <v>941</v>
      </c>
      <c r="CE964" s="136" t="s">
        <v>948</v>
      </c>
      <c r="CF964" s="136" t="s">
        <v>941</v>
      </c>
      <c r="CG964" s="136" t="s">
        <v>948</v>
      </c>
      <c r="CH964" s="136" t="s">
        <v>1791</v>
      </c>
      <c r="CI964" s="136" t="s">
        <v>21266</v>
      </c>
      <c r="CJ964" s="136" t="s">
        <v>941</v>
      </c>
      <c r="CK964" s="136" t="s">
        <v>941</v>
      </c>
      <c r="CL964" s="136" t="s">
        <v>941</v>
      </c>
      <c r="CM964" s="136" t="s">
        <v>21266</v>
      </c>
      <c r="CN964" s="136" t="s">
        <v>21266</v>
      </c>
      <c r="CO964" s="136" t="s">
        <v>21267</v>
      </c>
      <c r="CP964" s="136" t="s">
        <v>948</v>
      </c>
      <c r="CQ964" s="136" t="s">
        <v>941</v>
      </c>
      <c r="CR964" s="136" t="s">
        <v>941</v>
      </c>
      <c r="CS964" s="136" t="s">
        <v>941</v>
      </c>
      <c r="CT964" s="136" t="s">
        <v>941</v>
      </c>
      <c r="CU964" s="136" t="s">
        <v>941</v>
      </c>
      <c r="CV964" s="136" t="s">
        <v>941</v>
      </c>
      <c r="CW964" s="136" t="s">
        <v>941</v>
      </c>
      <c r="CX964" s="136" t="s">
        <v>941</v>
      </c>
      <c r="CY964" s="136" t="s">
        <v>941</v>
      </c>
      <c r="CZ964" s="136" t="s">
        <v>941</v>
      </c>
      <c r="DA964" s="136" t="s">
        <v>941</v>
      </c>
      <c r="DB964" s="136" t="s">
        <v>941</v>
      </c>
      <c r="DC964" s="136" t="s">
        <v>941</v>
      </c>
      <c r="DD964" s="136" t="s">
        <v>941</v>
      </c>
      <c r="DE964" s="136" t="s">
        <v>941</v>
      </c>
      <c r="DF964" s="136" t="s">
        <v>941</v>
      </c>
      <c r="DG964" s="136" t="s">
        <v>941</v>
      </c>
      <c r="DH964" s="136" t="s">
        <v>941</v>
      </c>
      <c r="DI964" s="136" t="s">
        <v>941</v>
      </c>
      <c r="DJ964" s="136" t="s">
        <v>1692</v>
      </c>
      <c r="DK964" s="137">
        <v>43168.594421296293</v>
      </c>
      <c r="DL964" s="136" t="s">
        <v>1692</v>
      </c>
      <c r="DM964" s="137">
        <v>43168.597777777781</v>
      </c>
      <c r="DN964" s="133">
        <v>42438.614884259259</v>
      </c>
      <c r="DO964" s="132" t="s">
        <v>1353</v>
      </c>
      <c r="DP964" s="133">
        <v>42438.614884259259</v>
      </c>
    </row>
    <row r="965" spans="1:120" ht="43.5" x14ac:dyDescent="0.35">
      <c r="A965" s="135">
        <v>969</v>
      </c>
      <c r="B965" s="136" t="s">
        <v>13815</v>
      </c>
      <c r="C965" s="135">
        <v>520</v>
      </c>
      <c r="D965" s="135" t="b">
        <v>1</v>
      </c>
      <c r="E965" s="136" t="s">
        <v>941</v>
      </c>
      <c r="F965" s="136" t="s">
        <v>4095</v>
      </c>
      <c r="G965" s="136" t="s">
        <v>1135</v>
      </c>
      <c r="H965" s="136" t="s">
        <v>1941</v>
      </c>
      <c r="I965" s="136" t="s">
        <v>21268</v>
      </c>
      <c r="J965" s="136" t="s">
        <v>4096</v>
      </c>
      <c r="K965" s="136" t="s">
        <v>941</v>
      </c>
      <c r="L965" s="136" t="s">
        <v>1941</v>
      </c>
      <c r="M965" s="136" t="s">
        <v>1942</v>
      </c>
      <c r="N965" s="136" t="s">
        <v>4097</v>
      </c>
      <c r="O965" s="136" t="s">
        <v>21269</v>
      </c>
      <c r="P965" s="136" t="s">
        <v>948</v>
      </c>
      <c r="Q965" s="136" t="s">
        <v>948</v>
      </c>
      <c r="R965" s="136" t="s">
        <v>948</v>
      </c>
      <c r="S965" s="136" t="s">
        <v>21269</v>
      </c>
      <c r="T965" s="136" t="s">
        <v>21270</v>
      </c>
      <c r="U965" s="136" t="s">
        <v>21271</v>
      </c>
      <c r="V965" s="136" t="s">
        <v>948</v>
      </c>
      <c r="W965" s="136" t="s">
        <v>948</v>
      </c>
      <c r="X965" s="136" t="s">
        <v>948</v>
      </c>
      <c r="Y965" s="136" t="s">
        <v>21272</v>
      </c>
      <c r="Z965" s="136" t="s">
        <v>21273</v>
      </c>
      <c r="AA965" s="136" t="s">
        <v>21274</v>
      </c>
      <c r="AB965" s="136" t="s">
        <v>21275</v>
      </c>
      <c r="AC965" s="136" t="s">
        <v>21276</v>
      </c>
      <c r="AD965" s="136" t="s">
        <v>21277</v>
      </c>
      <c r="AE965" s="136" t="s">
        <v>21278</v>
      </c>
      <c r="AF965" s="136" t="s">
        <v>21279</v>
      </c>
      <c r="AG965" s="136" t="s">
        <v>4244</v>
      </c>
      <c r="AH965" s="136" t="s">
        <v>21280</v>
      </c>
      <c r="AI965" s="136" t="s">
        <v>948</v>
      </c>
      <c r="AJ965" s="136" t="s">
        <v>948</v>
      </c>
      <c r="AK965" s="136" t="s">
        <v>948</v>
      </c>
      <c r="AL965" s="136" t="s">
        <v>941</v>
      </c>
      <c r="AM965" s="136" t="s">
        <v>21280</v>
      </c>
      <c r="AN965" s="136" t="s">
        <v>941</v>
      </c>
      <c r="AO965" s="136" t="s">
        <v>941</v>
      </c>
      <c r="AP965" s="136" t="s">
        <v>941</v>
      </c>
      <c r="AQ965" s="136" t="s">
        <v>941</v>
      </c>
      <c r="AR965" s="136" t="s">
        <v>941</v>
      </c>
      <c r="AS965" s="136" t="s">
        <v>941</v>
      </c>
      <c r="AT965" s="136" t="s">
        <v>941</v>
      </c>
      <c r="AU965" s="136" t="s">
        <v>941</v>
      </c>
      <c r="AV965" s="136" t="s">
        <v>941</v>
      </c>
      <c r="AW965" s="136" t="s">
        <v>941</v>
      </c>
      <c r="AX965" s="136" t="s">
        <v>941</v>
      </c>
      <c r="AY965" s="136" t="s">
        <v>941</v>
      </c>
      <c r="AZ965" s="136" t="s">
        <v>941</v>
      </c>
      <c r="BA965" s="136" t="s">
        <v>941</v>
      </c>
      <c r="BB965" s="136" t="s">
        <v>941</v>
      </c>
      <c r="BC965" s="136" t="s">
        <v>941</v>
      </c>
      <c r="BD965" s="136" t="s">
        <v>941</v>
      </c>
      <c r="BE965" s="136" t="s">
        <v>941</v>
      </c>
      <c r="BF965" s="136" t="s">
        <v>941</v>
      </c>
      <c r="BG965" s="136" t="s">
        <v>941</v>
      </c>
      <c r="BH965" s="136" t="s">
        <v>941</v>
      </c>
      <c r="BI965" s="136" t="s">
        <v>941</v>
      </c>
      <c r="BJ965" s="136" t="s">
        <v>941</v>
      </c>
      <c r="BK965" s="136" t="s">
        <v>941</v>
      </c>
      <c r="BL965" s="136" t="s">
        <v>941</v>
      </c>
      <c r="BM965" s="136" t="s">
        <v>941</v>
      </c>
      <c r="BN965" s="136" t="s">
        <v>941</v>
      </c>
      <c r="BO965" s="136" t="s">
        <v>941</v>
      </c>
      <c r="BP965" s="136" t="s">
        <v>964</v>
      </c>
      <c r="BQ965" s="136" t="s">
        <v>941</v>
      </c>
      <c r="BR965" s="136" t="s">
        <v>21281</v>
      </c>
      <c r="BS965" s="136" t="s">
        <v>1125</v>
      </c>
      <c r="BT965" s="136" t="s">
        <v>941</v>
      </c>
      <c r="BU965" s="136" t="s">
        <v>941</v>
      </c>
      <c r="BV965" s="136" t="s">
        <v>941</v>
      </c>
      <c r="BW965" s="136" t="s">
        <v>941</v>
      </c>
      <c r="BX965" s="136" t="s">
        <v>941</v>
      </c>
      <c r="BY965" s="136" t="s">
        <v>941</v>
      </c>
      <c r="BZ965" s="136" t="s">
        <v>941</v>
      </c>
      <c r="CA965" s="136" t="s">
        <v>941</v>
      </c>
      <c r="CB965" s="136" t="s">
        <v>1283</v>
      </c>
      <c r="CC965" s="136" t="s">
        <v>948</v>
      </c>
      <c r="CD965" s="136" t="s">
        <v>941</v>
      </c>
      <c r="CE965" s="136" t="s">
        <v>948</v>
      </c>
      <c r="CF965" s="136" t="s">
        <v>941</v>
      </c>
      <c r="CG965" s="136" t="s">
        <v>948</v>
      </c>
      <c r="CH965" s="136" t="s">
        <v>948</v>
      </c>
      <c r="CI965" s="136" t="s">
        <v>941</v>
      </c>
      <c r="CJ965" s="136" t="s">
        <v>941</v>
      </c>
      <c r="CK965" s="136" t="s">
        <v>941</v>
      </c>
      <c r="CL965" s="136" t="s">
        <v>941</v>
      </c>
      <c r="CM965" s="136" t="s">
        <v>941</v>
      </c>
      <c r="CN965" s="136" t="s">
        <v>948</v>
      </c>
      <c r="CO965" s="136" t="s">
        <v>540</v>
      </c>
      <c r="CP965" s="136" t="s">
        <v>948</v>
      </c>
      <c r="CQ965" s="136" t="s">
        <v>941</v>
      </c>
      <c r="CR965" s="136" t="s">
        <v>941</v>
      </c>
      <c r="CS965" s="136" t="s">
        <v>941</v>
      </c>
      <c r="CT965" s="136" t="s">
        <v>941</v>
      </c>
      <c r="CU965" s="136" t="s">
        <v>941</v>
      </c>
      <c r="CV965" s="136" t="s">
        <v>941</v>
      </c>
      <c r="CW965" s="136" t="s">
        <v>941</v>
      </c>
      <c r="CX965" s="136" t="s">
        <v>941</v>
      </c>
      <c r="CY965" s="136" t="s">
        <v>941</v>
      </c>
      <c r="CZ965" s="136" t="s">
        <v>941</v>
      </c>
      <c r="DA965" s="136" t="s">
        <v>941</v>
      </c>
      <c r="DB965" s="136" t="s">
        <v>941</v>
      </c>
      <c r="DC965" s="136" t="s">
        <v>941</v>
      </c>
      <c r="DD965" s="136" t="s">
        <v>941</v>
      </c>
      <c r="DE965" s="136" t="s">
        <v>941</v>
      </c>
      <c r="DF965" s="136" t="s">
        <v>941</v>
      </c>
      <c r="DG965" s="136" t="s">
        <v>941</v>
      </c>
      <c r="DH965" s="136" t="s">
        <v>941</v>
      </c>
      <c r="DI965" s="136" t="s">
        <v>941</v>
      </c>
      <c r="DJ965" s="136" t="s">
        <v>1692</v>
      </c>
      <c r="DK965" s="137">
        <v>43168.64638888889</v>
      </c>
      <c r="DL965" s="136" t="s">
        <v>1692</v>
      </c>
      <c r="DM965" s="137">
        <v>43168.64638888889</v>
      </c>
      <c r="DN965" s="133">
        <v>42438.630162037036</v>
      </c>
      <c r="DO965" s="132" t="s">
        <v>1353</v>
      </c>
      <c r="DP965" s="133">
        <v>42438.630162037036</v>
      </c>
    </row>
    <row r="966" spans="1:120" ht="43.5" x14ac:dyDescent="0.35">
      <c r="A966" s="135">
        <v>970</v>
      </c>
      <c r="B966" s="136" t="s">
        <v>13815</v>
      </c>
      <c r="C966" s="135">
        <v>149</v>
      </c>
      <c r="D966" s="135" t="b">
        <v>1</v>
      </c>
      <c r="E966" s="136" t="s">
        <v>941</v>
      </c>
      <c r="F966" s="136" t="s">
        <v>3620</v>
      </c>
      <c r="G966" s="136" t="s">
        <v>943</v>
      </c>
      <c r="H966" s="136" t="s">
        <v>2541</v>
      </c>
      <c r="I966" s="136" t="s">
        <v>21268</v>
      </c>
      <c r="J966" s="136" t="s">
        <v>21282</v>
      </c>
      <c r="K966" s="136" t="s">
        <v>941</v>
      </c>
      <c r="L966" s="136" t="s">
        <v>2541</v>
      </c>
      <c r="M966" s="136" t="s">
        <v>2542</v>
      </c>
      <c r="N966" s="136" t="s">
        <v>21283</v>
      </c>
      <c r="O966" s="136" t="s">
        <v>21284</v>
      </c>
      <c r="P966" s="136" t="s">
        <v>21285</v>
      </c>
      <c r="Q966" s="136" t="s">
        <v>5165</v>
      </c>
      <c r="R966" s="136" t="s">
        <v>948</v>
      </c>
      <c r="S966" s="136" t="s">
        <v>21286</v>
      </c>
      <c r="T966" s="136" t="s">
        <v>21287</v>
      </c>
      <c r="U966" s="136" t="s">
        <v>21288</v>
      </c>
      <c r="V966" s="136" t="s">
        <v>3621</v>
      </c>
      <c r="W966" s="136" t="s">
        <v>3622</v>
      </c>
      <c r="X966" s="136" t="s">
        <v>2543</v>
      </c>
      <c r="Y966" s="136" t="s">
        <v>21289</v>
      </c>
      <c r="Z966" s="136" t="s">
        <v>21290</v>
      </c>
      <c r="AA966" s="136" t="s">
        <v>21291</v>
      </c>
      <c r="AB966" s="136" t="s">
        <v>21292</v>
      </c>
      <c r="AC966" s="136" t="s">
        <v>948</v>
      </c>
      <c r="AD966" s="136" t="s">
        <v>21292</v>
      </c>
      <c r="AE966" s="136" t="s">
        <v>21293</v>
      </c>
      <c r="AF966" s="136" t="s">
        <v>21294</v>
      </c>
      <c r="AG966" s="136" t="s">
        <v>947</v>
      </c>
      <c r="AH966" s="136" t="s">
        <v>21295</v>
      </c>
      <c r="AI966" s="136" t="s">
        <v>3529</v>
      </c>
      <c r="AJ966" s="136" t="s">
        <v>5047</v>
      </c>
      <c r="AK966" s="136" t="s">
        <v>948</v>
      </c>
      <c r="AL966" s="136" t="s">
        <v>941</v>
      </c>
      <c r="AM966" s="136" t="s">
        <v>21296</v>
      </c>
      <c r="AN966" s="136" t="s">
        <v>941</v>
      </c>
      <c r="AO966" s="136" t="s">
        <v>941</v>
      </c>
      <c r="AP966" s="136" t="s">
        <v>941</v>
      </c>
      <c r="AQ966" s="136" t="s">
        <v>941</v>
      </c>
      <c r="AR966" s="136" t="s">
        <v>941</v>
      </c>
      <c r="AS966" s="136" t="s">
        <v>941</v>
      </c>
      <c r="AT966" s="136" t="s">
        <v>941</v>
      </c>
      <c r="AU966" s="136" t="s">
        <v>941</v>
      </c>
      <c r="AV966" s="136" t="s">
        <v>941</v>
      </c>
      <c r="AW966" s="136" t="s">
        <v>941</v>
      </c>
      <c r="AX966" s="136" t="s">
        <v>941</v>
      </c>
      <c r="AY966" s="136" t="s">
        <v>941</v>
      </c>
      <c r="AZ966" s="136" t="s">
        <v>941</v>
      </c>
      <c r="BA966" s="136" t="s">
        <v>941</v>
      </c>
      <c r="BB966" s="136" t="s">
        <v>941</v>
      </c>
      <c r="BC966" s="136" t="s">
        <v>941</v>
      </c>
      <c r="BD966" s="136" t="s">
        <v>941</v>
      </c>
      <c r="BE966" s="136" t="s">
        <v>941</v>
      </c>
      <c r="BF966" s="136" t="s">
        <v>941</v>
      </c>
      <c r="BG966" s="136" t="s">
        <v>941</v>
      </c>
      <c r="BH966" s="136" t="s">
        <v>941</v>
      </c>
      <c r="BI966" s="136" t="s">
        <v>941</v>
      </c>
      <c r="BJ966" s="136" t="s">
        <v>941</v>
      </c>
      <c r="BK966" s="136" t="s">
        <v>941</v>
      </c>
      <c r="BL966" s="136" t="s">
        <v>941</v>
      </c>
      <c r="BM966" s="136" t="s">
        <v>941</v>
      </c>
      <c r="BN966" s="136" t="s">
        <v>941</v>
      </c>
      <c r="BO966" s="136" t="s">
        <v>941</v>
      </c>
      <c r="BP966" s="136" t="s">
        <v>941</v>
      </c>
      <c r="BQ966" s="136" t="s">
        <v>941</v>
      </c>
      <c r="BR966" s="136" t="s">
        <v>941</v>
      </c>
      <c r="BS966" s="136" t="s">
        <v>941</v>
      </c>
      <c r="BT966" s="136" t="s">
        <v>941</v>
      </c>
      <c r="BU966" s="136" t="s">
        <v>941</v>
      </c>
      <c r="BV966" s="136" t="s">
        <v>941</v>
      </c>
      <c r="BW966" s="136" t="s">
        <v>941</v>
      </c>
      <c r="BX966" s="136" t="s">
        <v>941</v>
      </c>
      <c r="BY966" s="136" t="s">
        <v>941</v>
      </c>
      <c r="BZ966" s="136" t="s">
        <v>941</v>
      </c>
      <c r="CA966" s="136" t="s">
        <v>941</v>
      </c>
      <c r="CB966" s="136" t="s">
        <v>948</v>
      </c>
      <c r="CC966" s="136" t="s">
        <v>956</v>
      </c>
      <c r="CD966" s="136" t="s">
        <v>21297</v>
      </c>
      <c r="CE966" s="136" t="s">
        <v>948</v>
      </c>
      <c r="CF966" s="136" t="s">
        <v>941</v>
      </c>
      <c r="CG966" s="136" t="s">
        <v>21297</v>
      </c>
      <c r="CH966" s="136" t="s">
        <v>948</v>
      </c>
      <c r="CI966" s="136" t="s">
        <v>941</v>
      </c>
      <c r="CJ966" s="136" t="s">
        <v>941</v>
      </c>
      <c r="CK966" s="136" t="s">
        <v>941</v>
      </c>
      <c r="CL966" s="136" t="s">
        <v>941</v>
      </c>
      <c r="CM966" s="136" t="s">
        <v>941</v>
      </c>
      <c r="CN966" s="136" t="s">
        <v>948</v>
      </c>
      <c r="CO966" s="136" t="s">
        <v>540</v>
      </c>
      <c r="CP966" s="136" t="s">
        <v>948</v>
      </c>
      <c r="CQ966" s="136" t="s">
        <v>941</v>
      </c>
      <c r="CR966" s="136" t="s">
        <v>941</v>
      </c>
      <c r="CS966" s="136" t="s">
        <v>941</v>
      </c>
      <c r="CT966" s="136" t="s">
        <v>941</v>
      </c>
      <c r="CU966" s="136" t="s">
        <v>941</v>
      </c>
      <c r="CV966" s="136" t="s">
        <v>941</v>
      </c>
      <c r="CW966" s="136" t="s">
        <v>941</v>
      </c>
      <c r="CX966" s="136" t="s">
        <v>941</v>
      </c>
      <c r="CY966" s="136" t="s">
        <v>941</v>
      </c>
      <c r="CZ966" s="136" t="s">
        <v>941</v>
      </c>
      <c r="DA966" s="136" t="s">
        <v>941</v>
      </c>
      <c r="DB966" s="136" t="s">
        <v>941</v>
      </c>
      <c r="DC966" s="136" t="s">
        <v>941</v>
      </c>
      <c r="DD966" s="136" t="s">
        <v>941</v>
      </c>
      <c r="DE966" s="136" t="s">
        <v>941</v>
      </c>
      <c r="DF966" s="136" t="s">
        <v>941</v>
      </c>
      <c r="DG966" s="136" t="s">
        <v>941</v>
      </c>
      <c r="DH966" s="136" t="s">
        <v>941</v>
      </c>
      <c r="DI966" s="136" t="s">
        <v>941</v>
      </c>
      <c r="DJ966" s="136" t="s">
        <v>1692</v>
      </c>
      <c r="DK966" s="137">
        <v>43168.666655092595</v>
      </c>
      <c r="DL966" s="136" t="s">
        <v>1692</v>
      </c>
      <c r="DM966" s="137">
        <v>43168.666655092595</v>
      </c>
      <c r="DN966" s="133">
        <v>42439.413217592592</v>
      </c>
      <c r="DO966" s="132" t="s">
        <v>1353</v>
      </c>
      <c r="DP966" s="133">
        <v>42439.45648148148</v>
      </c>
    </row>
    <row r="967" spans="1:120" ht="72.5" x14ac:dyDescent="0.35">
      <c r="A967" s="135">
        <v>971</v>
      </c>
      <c r="B967" s="136" t="s">
        <v>13815</v>
      </c>
      <c r="C967" s="135">
        <v>50</v>
      </c>
      <c r="D967" s="135" t="b">
        <v>1</v>
      </c>
      <c r="E967" s="136" t="s">
        <v>941</v>
      </c>
      <c r="F967" s="136" t="s">
        <v>7120</v>
      </c>
      <c r="G967" s="136" t="s">
        <v>1158</v>
      </c>
      <c r="H967" s="136" t="s">
        <v>21298</v>
      </c>
      <c r="I967" s="136" t="s">
        <v>21002</v>
      </c>
      <c r="J967" s="136" t="s">
        <v>7120</v>
      </c>
      <c r="K967" s="136" t="s">
        <v>941</v>
      </c>
      <c r="L967" s="136" t="s">
        <v>21298</v>
      </c>
      <c r="M967" s="136" t="s">
        <v>1682</v>
      </c>
      <c r="N967" s="136" t="s">
        <v>7123</v>
      </c>
      <c r="O967" s="136" t="s">
        <v>21299</v>
      </c>
      <c r="P967" s="136" t="s">
        <v>21300</v>
      </c>
      <c r="Q967" s="136" t="s">
        <v>7126</v>
      </c>
      <c r="R967" s="136" t="s">
        <v>948</v>
      </c>
      <c r="S967" s="136" t="s">
        <v>21301</v>
      </c>
      <c r="T967" s="136" t="s">
        <v>21302</v>
      </c>
      <c r="U967" s="136" t="s">
        <v>21303</v>
      </c>
      <c r="V967" s="136" t="s">
        <v>21304</v>
      </c>
      <c r="W967" s="136" t="s">
        <v>21305</v>
      </c>
      <c r="X967" s="136" t="s">
        <v>21306</v>
      </c>
      <c r="Y967" s="136" t="s">
        <v>21307</v>
      </c>
      <c r="Z967" s="136" t="s">
        <v>21308</v>
      </c>
      <c r="AA967" s="136" t="s">
        <v>21309</v>
      </c>
      <c r="AB967" s="136" t="s">
        <v>21310</v>
      </c>
      <c r="AC967" s="136" t="s">
        <v>948</v>
      </c>
      <c r="AD967" s="136" t="s">
        <v>21310</v>
      </c>
      <c r="AE967" s="136" t="s">
        <v>21311</v>
      </c>
      <c r="AF967" s="136" t="s">
        <v>21312</v>
      </c>
      <c r="AG967" s="136" t="s">
        <v>1261</v>
      </c>
      <c r="AH967" s="136" t="s">
        <v>21313</v>
      </c>
      <c r="AI967" s="136" t="s">
        <v>21314</v>
      </c>
      <c r="AJ967" s="136" t="s">
        <v>4239</v>
      </c>
      <c r="AK967" s="136" t="s">
        <v>948</v>
      </c>
      <c r="AL967" s="136" t="s">
        <v>941</v>
      </c>
      <c r="AM967" s="136" t="s">
        <v>21315</v>
      </c>
      <c r="AN967" s="136" t="s">
        <v>941</v>
      </c>
      <c r="AO967" s="136" t="s">
        <v>941</v>
      </c>
      <c r="AP967" s="136" t="s">
        <v>941</v>
      </c>
      <c r="AQ967" s="136" t="s">
        <v>941</v>
      </c>
      <c r="AR967" s="136" t="s">
        <v>941</v>
      </c>
      <c r="AS967" s="136" t="s">
        <v>941</v>
      </c>
      <c r="AT967" s="136" t="s">
        <v>941</v>
      </c>
      <c r="AU967" s="136" t="s">
        <v>941</v>
      </c>
      <c r="AV967" s="136" t="s">
        <v>941</v>
      </c>
      <c r="AW967" s="136" t="s">
        <v>941</v>
      </c>
      <c r="AX967" s="136" t="s">
        <v>941</v>
      </c>
      <c r="AY967" s="136" t="s">
        <v>941</v>
      </c>
      <c r="AZ967" s="136" t="s">
        <v>941</v>
      </c>
      <c r="BA967" s="136" t="s">
        <v>941</v>
      </c>
      <c r="BB967" s="136" t="s">
        <v>941</v>
      </c>
      <c r="BC967" s="136" t="s">
        <v>941</v>
      </c>
      <c r="BD967" s="136" t="s">
        <v>941</v>
      </c>
      <c r="BE967" s="136" t="s">
        <v>941</v>
      </c>
      <c r="BF967" s="136" t="s">
        <v>941</v>
      </c>
      <c r="BG967" s="136" t="s">
        <v>941</v>
      </c>
      <c r="BH967" s="136" t="s">
        <v>941</v>
      </c>
      <c r="BI967" s="136" t="s">
        <v>941</v>
      </c>
      <c r="BJ967" s="136" t="s">
        <v>941</v>
      </c>
      <c r="BK967" s="136" t="s">
        <v>941</v>
      </c>
      <c r="BL967" s="136" t="s">
        <v>941</v>
      </c>
      <c r="BM967" s="136" t="s">
        <v>941</v>
      </c>
      <c r="BN967" s="136" t="s">
        <v>941</v>
      </c>
      <c r="BO967" s="136" t="s">
        <v>941</v>
      </c>
      <c r="BP967" s="136" t="s">
        <v>941</v>
      </c>
      <c r="BQ967" s="136" t="s">
        <v>1294</v>
      </c>
      <c r="BR967" s="136" t="s">
        <v>941</v>
      </c>
      <c r="BS967" s="136" t="s">
        <v>941</v>
      </c>
      <c r="BT967" s="136" t="s">
        <v>941</v>
      </c>
      <c r="BU967" s="136" t="s">
        <v>941</v>
      </c>
      <c r="BV967" s="136" t="s">
        <v>941</v>
      </c>
      <c r="BW967" s="136" t="s">
        <v>941</v>
      </c>
      <c r="BX967" s="136" t="s">
        <v>941</v>
      </c>
      <c r="BY967" s="136" t="s">
        <v>941</v>
      </c>
      <c r="BZ967" s="136" t="s">
        <v>941</v>
      </c>
      <c r="CA967" s="136" t="s">
        <v>941</v>
      </c>
      <c r="CB967" s="136" t="s">
        <v>1294</v>
      </c>
      <c r="CC967" s="136" t="s">
        <v>948</v>
      </c>
      <c r="CD967" s="136" t="s">
        <v>941</v>
      </c>
      <c r="CE967" s="136" t="s">
        <v>948</v>
      </c>
      <c r="CF967" s="136" t="s">
        <v>941</v>
      </c>
      <c r="CG967" s="136" t="s">
        <v>948</v>
      </c>
      <c r="CH967" s="136" t="s">
        <v>948</v>
      </c>
      <c r="CI967" s="136" t="s">
        <v>941</v>
      </c>
      <c r="CJ967" s="136" t="s">
        <v>941</v>
      </c>
      <c r="CK967" s="136" t="s">
        <v>941</v>
      </c>
      <c r="CL967" s="136" t="s">
        <v>941</v>
      </c>
      <c r="CM967" s="136" t="s">
        <v>941</v>
      </c>
      <c r="CN967" s="136" t="s">
        <v>948</v>
      </c>
      <c r="CO967" s="136" t="s">
        <v>540</v>
      </c>
      <c r="CP967" s="136" t="s">
        <v>948</v>
      </c>
      <c r="CQ967" s="136" t="s">
        <v>941</v>
      </c>
      <c r="CR967" s="136" t="s">
        <v>941</v>
      </c>
      <c r="CS967" s="136" t="s">
        <v>941</v>
      </c>
      <c r="CT967" s="136" t="s">
        <v>941</v>
      </c>
      <c r="CU967" s="136" t="s">
        <v>941</v>
      </c>
      <c r="CV967" s="136" t="s">
        <v>941</v>
      </c>
      <c r="CW967" s="136" t="s">
        <v>941</v>
      </c>
      <c r="CX967" s="136" t="s">
        <v>941</v>
      </c>
      <c r="CY967" s="136" t="s">
        <v>941</v>
      </c>
      <c r="CZ967" s="136" t="s">
        <v>941</v>
      </c>
      <c r="DA967" s="136" t="s">
        <v>941</v>
      </c>
      <c r="DB967" s="136" t="s">
        <v>941</v>
      </c>
      <c r="DC967" s="136" t="s">
        <v>941</v>
      </c>
      <c r="DD967" s="136" t="s">
        <v>941</v>
      </c>
      <c r="DE967" s="136" t="s">
        <v>941</v>
      </c>
      <c r="DF967" s="136" t="s">
        <v>941</v>
      </c>
      <c r="DG967" s="136" t="s">
        <v>941</v>
      </c>
      <c r="DH967" s="136" t="s">
        <v>941</v>
      </c>
      <c r="DI967" s="136" t="s">
        <v>941</v>
      </c>
      <c r="DJ967" s="136" t="s">
        <v>1692</v>
      </c>
      <c r="DK967" s="137">
        <v>43171.36582175926</v>
      </c>
      <c r="DL967" s="136" t="s">
        <v>1692</v>
      </c>
      <c r="DM967" s="137">
        <v>43171.366087962961</v>
      </c>
      <c r="DN967" s="133">
        <v>42439.41505787037</v>
      </c>
      <c r="DO967" s="132" t="s">
        <v>1353</v>
      </c>
      <c r="DP967" s="133">
        <v>42439.41505787037</v>
      </c>
    </row>
    <row r="968" spans="1:120" ht="43.5" x14ac:dyDescent="0.35">
      <c r="A968" s="135">
        <v>972</v>
      </c>
      <c r="B968" s="136" t="s">
        <v>13815</v>
      </c>
      <c r="C968" s="135">
        <v>304</v>
      </c>
      <c r="D968" s="135" t="b">
        <v>1</v>
      </c>
      <c r="E968" s="136" t="s">
        <v>941</v>
      </c>
      <c r="F968" s="136" t="s">
        <v>3152</v>
      </c>
      <c r="G968" s="136" t="s">
        <v>981</v>
      </c>
      <c r="H968" s="136" t="s">
        <v>21316</v>
      </c>
      <c r="I968" s="136" t="s">
        <v>21317</v>
      </c>
      <c r="J968" s="136" t="s">
        <v>8075</v>
      </c>
      <c r="K968" s="136" t="s">
        <v>941</v>
      </c>
      <c r="L968" s="136" t="s">
        <v>12641</v>
      </c>
      <c r="M968" s="136" t="s">
        <v>12642</v>
      </c>
      <c r="N968" s="136" t="s">
        <v>8076</v>
      </c>
      <c r="O968" s="136" t="s">
        <v>21318</v>
      </c>
      <c r="P968" s="136" t="s">
        <v>21319</v>
      </c>
      <c r="Q968" s="136" t="s">
        <v>21320</v>
      </c>
      <c r="R968" s="136" t="s">
        <v>948</v>
      </c>
      <c r="S968" s="136" t="s">
        <v>21321</v>
      </c>
      <c r="T968" s="136" t="s">
        <v>21322</v>
      </c>
      <c r="U968" s="136" t="s">
        <v>21323</v>
      </c>
      <c r="V968" s="136" t="s">
        <v>21324</v>
      </c>
      <c r="W968" s="136" t="s">
        <v>21325</v>
      </c>
      <c r="X968" s="136" t="s">
        <v>21326</v>
      </c>
      <c r="Y968" s="136" t="s">
        <v>21327</v>
      </c>
      <c r="Z968" s="136" t="s">
        <v>21328</v>
      </c>
      <c r="AA968" s="136" t="s">
        <v>21329</v>
      </c>
      <c r="AB968" s="136" t="s">
        <v>21330</v>
      </c>
      <c r="AC968" s="136" t="s">
        <v>21331</v>
      </c>
      <c r="AD968" s="136" t="s">
        <v>21332</v>
      </c>
      <c r="AE968" s="136" t="s">
        <v>21333</v>
      </c>
      <c r="AF968" s="136" t="s">
        <v>21334</v>
      </c>
      <c r="AG968" s="136" t="s">
        <v>1084</v>
      </c>
      <c r="AH968" s="136" t="s">
        <v>21244</v>
      </c>
      <c r="AI968" s="136" t="s">
        <v>16385</v>
      </c>
      <c r="AJ968" s="136" t="s">
        <v>2184</v>
      </c>
      <c r="AK968" s="136" t="s">
        <v>3264</v>
      </c>
      <c r="AL968" s="136" t="s">
        <v>941</v>
      </c>
      <c r="AM968" s="136" t="s">
        <v>21335</v>
      </c>
      <c r="AN968" s="136" t="s">
        <v>941</v>
      </c>
      <c r="AO968" s="136" t="s">
        <v>941</v>
      </c>
      <c r="AP968" s="136" t="s">
        <v>941</v>
      </c>
      <c r="AQ968" s="136" t="s">
        <v>941</v>
      </c>
      <c r="AR968" s="136" t="s">
        <v>941</v>
      </c>
      <c r="AS968" s="136" t="s">
        <v>941</v>
      </c>
      <c r="AT968" s="136" t="s">
        <v>941</v>
      </c>
      <c r="AU968" s="136" t="s">
        <v>941</v>
      </c>
      <c r="AV968" s="136" t="s">
        <v>941</v>
      </c>
      <c r="AW968" s="136" t="s">
        <v>941</v>
      </c>
      <c r="AX968" s="136" t="s">
        <v>941</v>
      </c>
      <c r="AY968" s="136" t="s">
        <v>941</v>
      </c>
      <c r="AZ968" s="136" t="s">
        <v>941</v>
      </c>
      <c r="BA968" s="136" t="s">
        <v>941</v>
      </c>
      <c r="BB968" s="136" t="s">
        <v>941</v>
      </c>
      <c r="BC968" s="136" t="s">
        <v>941</v>
      </c>
      <c r="BD968" s="136" t="s">
        <v>941</v>
      </c>
      <c r="BE968" s="136" t="s">
        <v>941</v>
      </c>
      <c r="BF968" s="136" t="s">
        <v>941</v>
      </c>
      <c r="BG968" s="136" t="s">
        <v>941</v>
      </c>
      <c r="BH968" s="136" t="s">
        <v>941</v>
      </c>
      <c r="BI968" s="136" t="s">
        <v>941</v>
      </c>
      <c r="BJ968" s="136" t="s">
        <v>941</v>
      </c>
      <c r="BK968" s="136" t="s">
        <v>1085</v>
      </c>
      <c r="BL968" s="136" t="s">
        <v>21336</v>
      </c>
      <c r="BM968" s="136" t="s">
        <v>1071</v>
      </c>
      <c r="BN968" s="136" t="s">
        <v>941</v>
      </c>
      <c r="BO968" s="136" t="s">
        <v>941</v>
      </c>
      <c r="BP968" s="136" t="s">
        <v>941</v>
      </c>
      <c r="BQ968" s="136" t="s">
        <v>941</v>
      </c>
      <c r="BR968" s="136" t="s">
        <v>2352</v>
      </c>
      <c r="BS968" s="136" t="s">
        <v>1601</v>
      </c>
      <c r="BT968" s="136" t="s">
        <v>941</v>
      </c>
      <c r="BU968" s="136" t="s">
        <v>941</v>
      </c>
      <c r="BV968" s="136" t="s">
        <v>941</v>
      </c>
      <c r="BW968" s="136" t="s">
        <v>941</v>
      </c>
      <c r="BX968" s="136" t="s">
        <v>941</v>
      </c>
      <c r="BY968" s="136" t="s">
        <v>941</v>
      </c>
      <c r="BZ968" s="136" t="s">
        <v>941</v>
      </c>
      <c r="CA968" s="136" t="s">
        <v>941</v>
      </c>
      <c r="CB968" s="136" t="s">
        <v>21337</v>
      </c>
      <c r="CC968" s="136" t="s">
        <v>948</v>
      </c>
      <c r="CD968" s="136" t="s">
        <v>941</v>
      </c>
      <c r="CE968" s="136" t="s">
        <v>948</v>
      </c>
      <c r="CF968" s="136" t="s">
        <v>941</v>
      </c>
      <c r="CG968" s="136" t="s">
        <v>948</v>
      </c>
      <c r="CH968" s="136" t="s">
        <v>948</v>
      </c>
      <c r="CI968" s="136" t="s">
        <v>941</v>
      </c>
      <c r="CJ968" s="136" t="s">
        <v>941</v>
      </c>
      <c r="CK968" s="136" t="s">
        <v>941</v>
      </c>
      <c r="CL968" s="136" t="s">
        <v>941</v>
      </c>
      <c r="CM968" s="136" t="s">
        <v>941</v>
      </c>
      <c r="CN968" s="136" t="s">
        <v>948</v>
      </c>
      <c r="CO968" s="136" t="s">
        <v>540</v>
      </c>
      <c r="CP968" s="136" t="s">
        <v>948</v>
      </c>
      <c r="CQ968" s="136" t="s">
        <v>941</v>
      </c>
      <c r="CR968" s="136" t="s">
        <v>941</v>
      </c>
      <c r="CS968" s="136" t="s">
        <v>941</v>
      </c>
      <c r="CT968" s="136" t="s">
        <v>941</v>
      </c>
      <c r="CU968" s="136" t="s">
        <v>941</v>
      </c>
      <c r="CV968" s="136" t="s">
        <v>941</v>
      </c>
      <c r="CW968" s="136" t="s">
        <v>941</v>
      </c>
      <c r="CX968" s="136" t="s">
        <v>941</v>
      </c>
      <c r="CY968" s="136" t="s">
        <v>941</v>
      </c>
      <c r="CZ968" s="136" t="s">
        <v>941</v>
      </c>
      <c r="DA968" s="136" t="s">
        <v>941</v>
      </c>
      <c r="DB968" s="136" t="s">
        <v>941</v>
      </c>
      <c r="DC968" s="136" t="s">
        <v>941</v>
      </c>
      <c r="DD968" s="136" t="s">
        <v>941</v>
      </c>
      <c r="DE968" s="136" t="s">
        <v>941</v>
      </c>
      <c r="DF968" s="136" t="s">
        <v>941</v>
      </c>
      <c r="DG968" s="136" t="s">
        <v>941</v>
      </c>
      <c r="DH968" s="136" t="s">
        <v>941</v>
      </c>
      <c r="DI968" s="136" t="s">
        <v>941</v>
      </c>
      <c r="DJ968" s="136" t="s">
        <v>1353</v>
      </c>
      <c r="DK968" s="137">
        <v>43171.409745370373</v>
      </c>
      <c r="DL968" s="136" t="s">
        <v>1692</v>
      </c>
      <c r="DM968" s="137">
        <v>43195.660115740742</v>
      </c>
      <c r="DN968" s="133">
        <v>42439.418634259258</v>
      </c>
      <c r="DO968" s="132" t="s">
        <v>1692</v>
      </c>
      <c r="DP968" s="133">
        <v>42439.418634259258</v>
      </c>
    </row>
    <row r="969" spans="1:120" ht="72.5" x14ac:dyDescent="0.35">
      <c r="A969" s="135">
        <v>973</v>
      </c>
      <c r="B969" s="136" t="s">
        <v>13815</v>
      </c>
      <c r="C969" s="135">
        <v>474</v>
      </c>
      <c r="D969" s="135" t="b">
        <v>1</v>
      </c>
      <c r="E969" s="136" t="s">
        <v>941</v>
      </c>
      <c r="F969" s="136" t="s">
        <v>13052</v>
      </c>
      <c r="G969" s="136" t="s">
        <v>989</v>
      </c>
      <c r="H969" s="136" t="s">
        <v>2394</v>
      </c>
      <c r="I969" s="136" t="s">
        <v>21268</v>
      </c>
      <c r="J969" s="136" t="s">
        <v>13052</v>
      </c>
      <c r="K969" s="136" t="s">
        <v>941</v>
      </c>
      <c r="L969" s="136" t="s">
        <v>2394</v>
      </c>
      <c r="M969" s="136" t="s">
        <v>2395</v>
      </c>
      <c r="N969" s="136" t="s">
        <v>13053</v>
      </c>
      <c r="O969" s="136" t="s">
        <v>21338</v>
      </c>
      <c r="P969" s="136" t="s">
        <v>21339</v>
      </c>
      <c r="Q969" s="136" t="s">
        <v>21340</v>
      </c>
      <c r="R969" s="136" t="s">
        <v>21341</v>
      </c>
      <c r="S969" s="136" t="s">
        <v>21342</v>
      </c>
      <c r="T969" s="136" t="s">
        <v>21343</v>
      </c>
      <c r="U969" s="136" t="s">
        <v>21344</v>
      </c>
      <c r="V969" s="136" t="s">
        <v>21345</v>
      </c>
      <c r="W969" s="136" t="s">
        <v>21346</v>
      </c>
      <c r="X969" s="136" t="s">
        <v>21347</v>
      </c>
      <c r="Y969" s="136" t="s">
        <v>21348</v>
      </c>
      <c r="Z969" s="136" t="s">
        <v>21349</v>
      </c>
      <c r="AA969" s="136" t="s">
        <v>21350</v>
      </c>
      <c r="AB969" s="136" t="s">
        <v>21351</v>
      </c>
      <c r="AC969" s="136" t="s">
        <v>21352</v>
      </c>
      <c r="AD969" s="136" t="s">
        <v>21353</v>
      </c>
      <c r="AE969" s="136" t="s">
        <v>21354</v>
      </c>
      <c r="AF969" s="136" t="s">
        <v>21355</v>
      </c>
      <c r="AG969" s="136" t="s">
        <v>21356</v>
      </c>
      <c r="AH969" s="136" t="s">
        <v>21357</v>
      </c>
      <c r="AI969" s="136" t="s">
        <v>21358</v>
      </c>
      <c r="AJ969" s="136" t="s">
        <v>21359</v>
      </c>
      <c r="AK969" s="136" t="s">
        <v>21360</v>
      </c>
      <c r="AL969" s="136" t="s">
        <v>941</v>
      </c>
      <c r="AM969" s="136" t="s">
        <v>21361</v>
      </c>
      <c r="AN969" s="136" t="s">
        <v>941</v>
      </c>
      <c r="AO969" s="136" t="s">
        <v>941</v>
      </c>
      <c r="AP969" s="136" t="s">
        <v>941</v>
      </c>
      <c r="AQ969" s="136" t="s">
        <v>941</v>
      </c>
      <c r="AR969" s="136" t="s">
        <v>941</v>
      </c>
      <c r="AS969" s="136" t="s">
        <v>941</v>
      </c>
      <c r="AT969" s="136" t="s">
        <v>941</v>
      </c>
      <c r="AU969" s="136" t="s">
        <v>941</v>
      </c>
      <c r="AV969" s="136" t="s">
        <v>941</v>
      </c>
      <c r="AW969" s="136" t="s">
        <v>941</v>
      </c>
      <c r="AX969" s="136" t="s">
        <v>941</v>
      </c>
      <c r="AY969" s="136" t="s">
        <v>941</v>
      </c>
      <c r="AZ969" s="136" t="s">
        <v>941</v>
      </c>
      <c r="BA969" s="136" t="s">
        <v>941</v>
      </c>
      <c r="BB969" s="136" t="s">
        <v>941</v>
      </c>
      <c r="BC969" s="136" t="s">
        <v>941</v>
      </c>
      <c r="BD969" s="136" t="s">
        <v>941</v>
      </c>
      <c r="BE969" s="136" t="s">
        <v>941</v>
      </c>
      <c r="BF969" s="136" t="s">
        <v>941</v>
      </c>
      <c r="BG969" s="136" t="s">
        <v>941</v>
      </c>
      <c r="BH969" s="136" t="s">
        <v>941</v>
      </c>
      <c r="BI969" s="136" t="s">
        <v>941</v>
      </c>
      <c r="BJ969" s="136" t="s">
        <v>941</v>
      </c>
      <c r="BK969" s="136" t="s">
        <v>21362</v>
      </c>
      <c r="BL969" s="136" t="s">
        <v>21363</v>
      </c>
      <c r="BM969" s="136" t="s">
        <v>1071</v>
      </c>
      <c r="BN969" s="136" t="s">
        <v>941</v>
      </c>
      <c r="BO969" s="136" t="s">
        <v>21364</v>
      </c>
      <c r="BP969" s="136" t="s">
        <v>941</v>
      </c>
      <c r="BQ969" s="136" t="s">
        <v>941</v>
      </c>
      <c r="BR969" s="136" t="s">
        <v>941</v>
      </c>
      <c r="BS969" s="136" t="s">
        <v>941</v>
      </c>
      <c r="BT969" s="136" t="s">
        <v>941</v>
      </c>
      <c r="BU969" s="136" t="s">
        <v>941</v>
      </c>
      <c r="BV969" s="136" t="s">
        <v>941</v>
      </c>
      <c r="BW969" s="136" t="s">
        <v>941</v>
      </c>
      <c r="BX969" s="136" t="s">
        <v>941</v>
      </c>
      <c r="BY969" s="136" t="s">
        <v>941</v>
      </c>
      <c r="BZ969" s="136" t="s">
        <v>941</v>
      </c>
      <c r="CA969" s="136" t="s">
        <v>941</v>
      </c>
      <c r="CB969" s="136" t="s">
        <v>21365</v>
      </c>
      <c r="CC969" s="136" t="s">
        <v>956</v>
      </c>
      <c r="CD969" s="136" t="s">
        <v>21366</v>
      </c>
      <c r="CE969" s="136" t="s">
        <v>2731</v>
      </c>
      <c r="CF969" s="136" t="s">
        <v>21367</v>
      </c>
      <c r="CG969" s="136" t="s">
        <v>21368</v>
      </c>
      <c r="CH969" s="136" t="s">
        <v>1227</v>
      </c>
      <c r="CI969" s="136" t="s">
        <v>21369</v>
      </c>
      <c r="CJ969" s="136" t="s">
        <v>941</v>
      </c>
      <c r="CK969" s="136" t="s">
        <v>941</v>
      </c>
      <c r="CL969" s="136" t="s">
        <v>941</v>
      </c>
      <c r="CM969" s="136" t="s">
        <v>21369</v>
      </c>
      <c r="CN969" s="136" t="s">
        <v>21369</v>
      </c>
      <c r="CO969" s="136" t="s">
        <v>2399</v>
      </c>
      <c r="CP969" s="136" t="s">
        <v>948</v>
      </c>
      <c r="CQ969" s="136" t="s">
        <v>941</v>
      </c>
      <c r="CR969" s="136" t="s">
        <v>941</v>
      </c>
      <c r="CS969" s="136" t="s">
        <v>941</v>
      </c>
      <c r="CT969" s="136" t="s">
        <v>941</v>
      </c>
      <c r="CU969" s="136" t="s">
        <v>941</v>
      </c>
      <c r="CV969" s="136" t="s">
        <v>941</v>
      </c>
      <c r="CW969" s="136" t="s">
        <v>941</v>
      </c>
      <c r="CX969" s="136" t="s">
        <v>941</v>
      </c>
      <c r="CY969" s="136" t="s">
        <v>941</v>
      </c>
      <c r="CZ969" s="136" t="s">
        <v>941</v>
      </c>
      <c r="DA969" s="136" t="s">
        <v>941</v>
      </c>
      <c r="DB969" s="136" t="s">
        <v>941</v>
      </c>
      <c r="DC969" s="136" t="s">
        <v>941</v>
      </c>
      <c r="DD969" s="136" t="s">
        <v>941</v>
      </c>
      <c r="DE969" s="136" t="s">
        <v>941</v>
      </c>
      <c r="DF969" s="136" t="s">
        <v>941</v>
      </c>
      <c r="DG969" s="136" t="s">
        <v>941</v>
      </c>
      <c r="DH969" s="136" t="s">
        <v>941</v>
      </c>
      <c r="DI969" s="136" t="s">
        <v>941</v>
      </c>
      <c r="DJ969" s="136" t="s">
        <v>1692</v>
      </c>
      <c r="DK969" s="137">
        <v>43171.418206018519</v>
      </c>
      <c r="DL969" s="136" t="s">
        <v>1692</v>
      </c>
      <c r="DM969" s="137">
        <v>43171.445798611108</v>
      </c>
      <c r="DN969" s="133">
        <v>42439.420277777775</v>
      </c>
      <c r="DO969" s="132" t="s">
        <v>1353</v>
      </c>
      <c r="DP969" s="133">
        <v>42439.420277777775</v>
      </c>
    </row>
    <row r="970" spans="1:120" ht="58" x14ac:dyDescent="0.35">
      <c r="A970" s="135">
        <v>974</v>
      </c>
      <c r="B970" s="136" t="s">
        <v>13815</v>
      </c>
      <c r="C970" s="135">
        <v>305</v>
      </c>
      <c r="D970" s="135" t="b">
        <v>1</v>
      </c>
      <c r="E970" s="136" t="s">
        <v>941</v>
      </c>
      <c r="F970" s="136" t="s">
        <v>2732</v>
      </c>
      <c r="G970" s="136" t="s">
        <v>1096</v>
      </c>
      <c r="H970" s="136" t="s">
        <v>2733</v>
      </c>
      <c r="I970" s="136" t="s">
        <v>21268</v>
      </c>
      <c r="J970" s="136" t="s">
        <v>2734</v>
      </c>
      <c r="K970" s="136" t="s">
        <v>941</v>
      </c>
      <c r="L970" s="136" t="s">
        <v>2733</v>
      </c>
      <c r="M970" s="136" t="s">
        <v>2735</v>
      </c>
      <c r="N970" s="136" t="s">
        <v>2736</v>
      </c>
      <c r="O970" s="136" t="s">
        <v>21370</v>
      </c>
      <c r="P970" s="136" t="s">
        <v>9587</v>
      </c>
      <c r="Q970" s="136" t="s">
        <v>948</v>
      </c>
      <c r="R970" s="136" t="s">
        <v>948</v>
      </c>
      <c r="S970" s="136" t="s">
        <v>21371</v>
      </c>
      <c r="T970" s="136" t="s">
        <v>21372</v>
      </c>
      <c r="U970" s="136" t="s">
        <v>21373</v>
      </c>
      <c r="V970" s="136" t="s">
        <v>21371</v>
      </c>
      <c r="W970" s="136" t="s">
        <v>21374</v>
      </c>
      <c r="X970" s="136" t="s">
        <v>21375</v>
      </c>
      <c r="Y970" s="136" t="s">
        <v>21376</v>
      </c>
      <c r="Z970" s="136" t="s">
        <v>21377</v>
      </c>
      <c r="AA970" s="136" t="s">
        <v>948</v>
      </c>
      <c r="AB970" s="136" t="s">
        <v>21378</v>
      </c>
      <c r="AC970" s="136" t="s">
        <v>21379</v>
      </c>
      <c r="AD970" s="136" t="s">
        <v>21380</v>
      </c>
      <c r="AE970" s="136" t="s">
        <v>21381</v>
      </c>
      <c r="AF970" s="136" t="s">
        <v>21382</v>
      </c>
      <c r="AG970" s="136" t="s">
        <v>2085</v>
      </c>
      <c r="AH970" s="136" t="s">
        <v>21383</v>
      </c>
      <c r="AI970" s="136" t="s">
        <v>948</v>
      </c>
      <c r="AJ970" s="136" t="s">
        <v>948</v>
      </c>
      <c r="AK970" s="136" t="s">
        <v>948</v>
      </c>
      <c r="AL970" s="136" t="s">
        <v>941</v>
      </c>
      <c r="AM970" s="136" t="s">
        <v>21383</v>
      </c>
      <c r="AN970" s="136" t="s">
        <v>941</v>
      </c>
      <c r="AO970" s="136" t="s">
        <v>941</v>
      </c>
      <c r="AP970" s="136" t="s">
        <v>941</v>
      </c>
      <c r="AQ970" s="136" t="s">
        <v>941</v>
      </c>
      <c r="AR970" s="136" t="s">
        <v>941</v>
      </c>
      <c r="AS970" s="136" t="s">
        <v>941</v>
      </c>
      <c r="AT970" s="136" t="s">
        <v>941</v>
      </c>
      <c r="AU970" s="136" t="s">
        <v>941</v>
      </c>
      <c r="AV970" s="136" t="s">
        <v>941</v>
      </c>
      <c r="AW970" s="136" t="s">
        <v>941</v>
      </c>
      <c r="AX970" s="136" t="s">
        <v>941</v>
      </c>
      <c r="AY970" s="136" t="s">
        <v>941</v>
      </c>
      <c r="AZ970" s="136" t="s">
        <v>941</v>
      </c>
      <c r="BA970" s="136" t="s">
        <v>941</v>
      </c>
      <c r="BB970" s="136" t="s">
        <v>941</v>
      </c>
      <c r="BC970" s="136" t="s">
        <v>941</v>
      </c>
      <c r="BD970" s="136" t="s">
        <v>941</v>
      </c>
      <c r="BE970" s="136" t="s">
        <v>941</v>
      </c>
      <c r="BF970" s="136" t="s">
        <v>941</v>
      </c>
      <c r="BG970" s="136" t="s">
        <v>941</v>
      </c>
      <c r="BH970" s="136" t="s">
        <v>941</v>
      </c>
      <c r="BI970" s="136" t="s">
        <v>941</v>
      </c>
      <c r="BJ970" s="136" t="s">
        <v>941</v>
      </c>
      <c r="BK970" s="136" t="s">
        <v>1407</v>
      </c>
      <c r="BL970" s="136" t="s">
        <v>941</v>
      </c>
      <c r="BM970" s="136" t="s">
        <v>941</v>
      </c>
      <c r="BN970" s="136" t="s">
        <v>941</v>
      </c>
      <c r="BO970" s="136" t="s">
        <v>941</v>
      </c>
      <c r="BP970" s="136" t="s">
        <v>941</v>
      </c>
      <c r="BQ970" s="136" t="s">
        <v>941</v>
      </c>
      <c r="BR970" s="136" t="s">
        <v>2737</v>
      </c>
      <c r="BS970" s="136" t="s">
        <v>21384</v>
      </c>
      <c r="BT970" s="136" t="s">
        <v>941</v>
      </c>
      <c r="BU970" s="136" t="s">
        <v>941</v>
      </c>
      <c r="BV970" s="136" t="s">
        <v>941</v>
      </c>
      <c r="BW970" s="136" t="s">
        <v>941</v>
      </c>
      <c r="BX970" s="136" t="s">
        <v>941</v>
      </c>
      <c r="BY970" s="136" t="s">
        <v>941</v>
      </c>
      <c r="BZ970" s="136" t="s">
        <v>941</v>
      </c>
      <c r="CA970" s="136" t="s">
        <v>941</v>
      </c>
      <c r="CB970" s="136" t="s">
        <v>13528</v>
      </c>
      <c r="CC970" s="136" t="s">
        <v>948</v>
      </c>
      <c r="CD970" s="136" t="s">
        <v>941</v>
      </c>
      <c r="CE970" s="136" t="s">
        <v>948</v>
      </c>
      <c r="CF970" s="136" t="s">
        <v>941</v>
      </c>
      <c r="CG970" s="136" t="s">
        <v>948</v>
      </c>
      <c r="CH970" s="136" t="s">
        <v>948</v>
      </c>
      <c r="CI970" s="136" t="s">
        <v>941</v>
      </c>
      <c r="CJ970" s="136" t="s">
        <v>941</v>
      </c>
      <c r="CK970" s="136" t="s">
        <v>941</v>
      </c>
      <c r="CL970" s="136" t="s">
        <v>941</v>
      </c>
      <c r="CM970" s="136" t="s">
        <v>941</v>
      </c>
      <c r="CN970" s="136" t="s">
        <v>948</v>
      </c>
      <c r="CO970" s="136" t="s">
        <v>540</v>
      </c>
      <c r="CP970" s="136" t="s">
        <v>948</v>
      </c>
      <c r="CQ970" s="136" t="s">
        <v>941</v>
      </c>
      <c r="CR970" s="136" t="s">
        <v>941</v>
      </c>
      <c r="CS970" s="136" t="s">
        <v>941</v>
      </c>
      <c r="CT970" s="136" t="s">
        <v>941</v>
      </c>
      <c r="CU970" s="136" t="s">
        <v>941</v>
      </c>
      <c r="CV970" s="136" t="s">
        <v>941</v>
      </c>
      <c r="CW970" s="136" t="s">
        <v>941</v>
      </c>
      <c r="CX970" s="136" t="s">
        <v>941</v>
      </c>
      <c r="CY970" s="136" t="s">
        <v>941</v>
      </c>
      <c r="CZ970" s="136" t="s">
        <v>941</v>
      </c>
      <c r="DA970" s="136" t="s">
        <v>941</v>
      </c>
      <c r="DB970" s="136" t="s">
        <v>941</v>
      </c>
      <c r="DC970" s="136" t="s">
        <v>941</v>
      </c>
      <c r="DD970" s="136" t="s">
        <v>941</v>
      </c>
      <c r="DE970" s="136" t="s">
        <v>941</v>
      </c>
      <c r="DF970" s="136" t="s">
        <v>941</v>
      </c>
      <c r="DG970" s="136" t="s">
        <v>941</v>
      </c>
      <c r="DH970" s="136" t="s">
        <v>941</v>
      </c>
      <c r="DI970" s="136" t="s">
        <v>941</v>
      </c>
      <c r="DJ970" s="136" t="s">
        <v>1353</v>
      </c>
      <c r="DK970" s="137">
        <v>43171.420335648145</v>
      </c>
      <c r="DL970" s="136" t="s">
        <v>1353</v>
      </c>
      <c r="DM970" s="137">
        <v>43171.420335648145</v>
      </c>
      <c r="DN970" s="133">
        <v>42439.425393518519</v>
      </c>
      <c r="DO970" s="132" t="s">
        <v>1353</v>
      </c>
      <c r="DP970" s="133">
        <v>42439.425393518519</v>
      </c>
    </row>
    <row r="971" spans="1:120" ht="43.5" x14ac:dyDescent="0.35">
      <c r="A971" s="135">
        <v>975</v>
      </c>
      <c r="B971" s="136" t="s">
        <v>13815</v>
      </c>
      <c r="C971" s="135">
        <v>76</v>
      </c>
      <c r="D971" s="135" t="b">
        <v>1</v>
      </c>
      <c r="E971" s="136" t="s">
        <v>941</v>
      </c>
      <c r="F971" s="136" t="s">
        <v>21385</v>
      </c>
      <c r="G971" s="136" t="s">
        <v>21386</v>
      </c>
      <c r="H971" s="136" t="s">
        <v>1878</v>
      </c>
      <c r="I971" s="136" t="s">
        <v>21387</v>
      </c>
      <c r="J971" s="136" t="s">
        <v>21388</v>
      </c>
      <c r="K971" s="136" t="s">
        <v>941</v>
      </c>
      <c r="L971" s="136" t="s">
        <v>4114</v>
      </c>
      <c r="M971" s="136" t="s">
        <v>941</v>
      </c>
      <c r="N971" s="136" t="s">
        <v>21389</v>
      </c>
      <c r="O971" s="136" t="s">
        <v>21390</v>
      </c>
      <c r="P971" s="136" t="s">
        <v>12392</v>
      </c>
      <c r="Q971" s="136" t="s">
        <v>948</v>
      </c>
      <c r="R971" s="136" t="s">
        <v>948</v>
      </c>
      <c r="S971" s="136" t="s">
        <v>21391</v>
      </c>
      <c r="T971" s="136" t="s">
        <v>21392</v>
      </c>
      <c r="U971" s="136" t="s">
        <v>21393</v>
      </c>
      <c r="V971" s="136" t="s">
        <v>948</v>
      </c>
      <c r="W971" s="136" t="s">
        <v>948</v>
      </c>
      <c r="X971" s="136" t="s">
        <v>948</v>
      </c>
      <c r="Y971" s="136" t="s">
        <v>21394</v>
      </c>
      <c r="Z971" s="136" t="s">
        <v>21395</v>
      </c>
      <c r="AA971" s="136" t="s">
        <v>948</v>
      </c>
      <c r="AB971" s="136" t="s">
        <v>21396</v>
      </c>
      <c r="AC971" s="136" t="s">
        <v>4446</v>
      </c>
      <c r="AD971" s="136" t="s">
        <v>21397</v>
      </c>
      <c r="AE971" s="136" t="s">
        <v>21398</v>
      </c>
      <c r="AF971" s="136" t="s">
        <v>21399</v>
      </c>
      <c r="AG971" s="136" t="s">
        <v>1079</v>
      </c>
      <c r="AH971" s="136" t="s">
        <v>21400</v>
      </c>
      <c r="AI971" s="136" t="s">
        <v>948</v>
      </c>
      <c r="AJ971" s="136" t="s">
        <v>948</v>
      </c>
      <c r="AK971" s="136" t="s">
        <v>948</v>
      </c>
      <c r="AL971" s="136" t="s">
        <v>941</v>
      </c>
      <c r="AM971" s="136" t="s">
        <v>21400</v>
      </c>
      <c r="AN971" s="136" t="s">
        <v>21390</v>
      </c>
      <c r="AO971" s="136" t="s">
        <v>12392</v>
      </c>
      <c r="AP971" s="136" t="s">
        <v>948</v>
      </c>
      <c r="AQ971" s="136" t="s">
        <v>948</v>
      </c>
      <c r="AR971" s="136" t="s">
        <v>21391</v>
      </c>
      <c r="AS971" s="136" t="s">
        <v>21392</v>
      </c>
      <c r="AT971" s="136" t="s">
        <v>21393</v>
      </c>
      <c r="AU971" s="136" t="s">
        <v>941</v>
      </c>
      <c r="AV971" s="136" t="s">
        <v>941</v>
      </c>
      <c r="AW971" s="136" t="s">
        <v>941</v>
      </c>
      <c r="AX971" s="136" t="s">
        <v>21394</v>
      </c>
      <c r="AY971" s="136" t="s">
        <v>21395</v>
      </c>
      <c r="AZ971" s="136" t="s">
        <v>948</v>
      </c>
      <c r="BA971" s="136" t="s">
        <v>21396</v>
      </c>
      <c r="BB971" s="136" t="s">
        <v>4446</v>
      </c>
      <c r="BC971" s="136" t="s">
        <v>21397</v>
      </c>
      <c r="BD971" s="136" t="s">
        <v>21398</v>
      </c>
      <c r="BE971" s="136" t="s">
        <v>21399</v>
      </c>
      <c r="BF971" s="136" t="s">
        <v>21400</v>
      </c>
      <c r="BG971" s="136" t="s">
        <v>948</v>
      </c>
      <c r="BH971" s="136" t="s">
        <v>948</v>
      </c>
      <c r="BI971" s="136" t="s">
        <v>948</v>
      </c>
      <c r="BJ971" s="136" t="s">
        <v>21400</v>
      </c>
      <c r="BK971" s="136" t="s">
        <v>941</v>
      </c>
      <c r="BL971" s="136" t="s">
        <v>941</v>
      </c>
      <c r="BM971" s="136" t="s">
        <v>941</v>
      </c>
      <c r="BN971" s="136" t="s">
        <v>941</v>
      </c>
      <c r="BO971" s="136" t="s">
        <v>941</v>
      </c>
      <c r="BP971" s="136" t="s">
        <v>941</v>
      </c>
      <c r="BQ971" s="136" t="s">
        <v>941</v>
      </c>
      <c r="BR971" s="136" t="s">
        <v>941</v>
      </c>
      <c r="BS971" s="136" t="s">
        <v>941</v>
      </c>
      <c r="BT971" s="136" t="s">
        <v>941</v>
      </c>
      <c r="BU971" s="136" t="s">
        <v>941</v>
      </c>
      <c r="BV971" s="136" t="s">
        <v>941</v>
      </c>
      <c r="BW971" s="136" t="s">
        <v>941</v>
      </c>
      <c r="BX971" s="136" t="s">
        <v>941</v>
      </c>
      <c r="BY971" s="136" t="s">
        <v>941</v>
      </c>
      <c r="BZ971" s="136" t="s">
        <v>941</v>
      </c>
      <c r="CA971" s="136" t="s">
        <v>941</v>
      </c>
      <c r="CB971" s="136" t="s">
        <v>948</v>
      </c>
      <c r="CC971" s="136" t="s">
        <v>948</v>
      </c>
      <c r="CD971" s="136" t="s">
        <v>941</v>
      </c>
      <c r="CE971" s="136" t="s">
        <v>948</v>
      </c>
      <c r="CF971" s="136" t="s">
        <v>941</v>
      </c>
      <c r="CG971" s="136" t="s">
        <v>948</v>
      </c>
      <c r="CH971" s="136" t="s">
        <v>948</v>
      </c>
      <c r="CI971" s="136" t="s">
        <v>941</v>
      </c>
      <c r="CJ971" s="136" t="s">
        <v>941</v>
      </c>
      <c r="CK971" s="136" t="s">
        <v>941</v>
      </c>
      <c r="CL971" s="136" t="s">
        <v>941</v>
      </c>
      <c r="CM971" s="136" t="s">
        <v>941</v>
      </c>
      <c r="CN971" s="136" t="s">
        <v>948</v>
      </c>
      <c r="CO971" s="136" t="s">
        <v>540</v>
      </c>
      <c r="CP971" s="136" t="s">
        <v>948</v>
      </c>
      <c r="CQ971" s="136" t="s">
        <v>941</v>
      </c>
      <c r="CR971" s="136" t="s">
        <v>941</v>
      </c>
      <c r="CS971" s="136" t="s">
        <v>941</v>
      </c>
      <c r="CT971" s="136" t="s">
        <v>941</v>
      </c>
      <c r="CU971" s="136" t="s">
        <v>941</v>
      </c>
      <c r="CV971" s="136" t="s">
        <v>941</v>
      </c>
      <c r="CW971" s="136" t="s">
        <v>941</v>
      </c>
      <c r="CX971" s="136" t="s">
        <v>941</v>
      </c>
      <c r="CY971" s="136" t="s">
        <v>941</v>
      </c>
      <c r="CZ971" s="136" t="s">
        <v>941</v>
      </c>
      <c r="DA971" s="136" t="s">
        <v>941</v>
      </c>
      <c r="DB971" s="136" t="s">
        <v>941</v>
      </c>
      <c r="DC971" s="136" t="s">
        <v>941</v>
      </c>
      <c r="DD971" s="136" t="s">
        <v>941</v>
      </c>
      <c r="DE971" s="136" t="s">
        <v>941</v>
      </c>
      <c r="DF971" s="136" t="s">
        <v>941</v>
      </c>
      <c r="DG971" s="136" t="s">
        <v>941</v>
      </c>
      <c r="DH971" s="136" t="s">
        <v>941</v>
      </c>
      <c r="DI971" s="136" t="s">
        <v>941</v>
      </c>
      <c r="DJ971" s="136" t="s">
        <v>1692</v>
      </c>
      <c r="DK971" s="137">
        <v>43171.468298611115</v>
      </c>
      <c r="DL971" s="136" t="s">
        <v>1692</v>
      </c>
      <c r="DM971" s="137">
        <v>43172.458124999997</v>
      </c>
      <c r="DN971" s="133">
        <v>42439.648923611108</v>
      </c>
      <c r="DO971" s="132" t="s">
        <v>1692</v>
      </c>
      <c r="DP971" s="133">
        <v>42439.708969907406</v>
      </c>
    </row>
    <row r="972" spans="1:120" ht="29" x14ac:dyDescent="0.35">
      <c r="A972" s="135">
        <v>976</v>
      </c>
      <c r="B972" s="136" t="s">
        <v>13815</v>
      </c>
      <c r="C972" s="135">
        <v>135</v>
      </c>
      <c r="D972" s="135" t="b">
        <v>1</v>
      </c>
      <c r="E972" s="136" t="s">
        <v>941</v>
      </c>
      <c r="F972" s="136" t="s">
        <v>4006</v>
      </c>
      <c r="G972" s="136" t="s">
        <v>981</v>
      </c>
      <c r="H972" s="136" t="s">
        <v>21401</v>
      </c>
      <c r="I972" s="136" t="s">
        <v>21268</v>
      </c>
      <c r="J972" s="136" t="s">
        <v>4006</v>
      </c>
      <c r="K972" s="136" t="s">
        <v>941</v>
      </c>
      <c r="L972" s="136" t="s">
        <v>21401</v>
      </c>
      <c r="M972" s="136" t="s">
        <v>941</v>
      </c>
      <c r="N972" s="136" t="s">
        <v>21402</v>
      </c>
      <c r="O972" s="136" t="s">
        <v>21403</v>
      </c>
      <c r="P972" s="136" t="s">
        <v>21404</v>
      </c>
      <c r="Q972" s="136" t="s">
        <v>21405</v>
      </c>
      <c r="R972" s="136" t="s">
        <v>21406</v>
      </c>
      <c r="S972" s="136" t="s">
        <v>21407</v>
      </c>
      <c r="T972" s="136" t="s">
        <v>21408</v>
      </c>
      <c r="U972" s="136" t="s">
        <v>21409</v>
      </c>
      <c r="V972" s="136" t="s">
        <v>21410</v>
      </c>
      <c r="W972" s="136" t="s">
        <v>21411</v>
      </c>
      <c r="X972" s="136" t="s">
        <v>21412</v>
      </c>
      <c r="Y972" s="136" t="s">
        <v>21413</v>
      </c>
      <c r="Z972" s="136" t="s">
        <v>21414</v>
      </c>
      <c r="AA972" s="136" t="s">
        <v>21415</v>
      </c>
      <c r="AB972" s="136" t="s">
        <v>21416</v>
      </c>
      <c r="AC972" s="136" t="s">
        <v>948</v>
      </c>
      <c r="AD972" s="136" t="s">
        <v>21416</v>
      </c>
      <c r="AE972" s="136" t="s">
        <v>21417</v>
      </c>
      <c r="AF972" s="136" t="s">
        <v>21418</v>
      </c>
      <c r="AG972" s="136" t="s">
        <v>1452</v>
      </c>
      <c r="AH972" s="136" t="s">
        <v>21419</v>
      </c>
      <c r="AI972" s="136" t="s">
        <v>21420</v>
      </c>
      <c r="AJ972" s="136" t="s">
        <v>948</v>
      </c>
      <c r="AK972" s="136" t="s">
        <v>948</v>
      </c>
      <c r="AL972" s="136" t="s">
        <v>941</v>
      </c>
      <c r="AM972" s="136" t="s">
        <v>21421</v>
      </c>
      <c r="AN972" s="136" t="s">
        <v>941</v>
      </c>
      <c r="AO972" s="136" t="s">
        <v>941</v>
      </c>
      <c r="AP972" s="136" t="s">
        <v>941</v>
      </c>
      <c r="AQ972" s="136" t="s">
        <v>941</v>
      </c>
      <c r="AR972" s="136" t="s">
        <v>941</v>
      </c>
      <c r="AS972" s="136" t="s">
        <v>941</v>
      </c>
      <c r="AT972" s="136" t="s">
        <v>941</v>
      </c>
      <c r="AU972" s="136" t="s">
        <v>941</v>
      </c>
      <c r="AV972" s="136" t="s">
        <v>941</v>
      </c>
      <c r="AW972" s="136" t="s">
        <v>941</v>
      </c>
      <c r="AX972" s="136" t="s">
        <v>941</v>
      </c>
      <c r="AY972" s="136" t="s">
        <v>941</v>
      </c>
      <c r="AZ972" s="136" t="s">
        <v>941</v>
      </c>
      <c r="BA972" s="136" t="s">
        <v>941</v>
      </c>
      <c r="BB972" s="136" t="s">
        <v>941</v>
      </c>
      <c r="BC972" s="136" t="s">
        <v>941</v>
      </c>
      <c r="BD972" s="136" t="s">
        <v>941</v>
      </c>
      <c r="BE972" s="136" t="s">
        <v>941</v>
      </c>
      <c r="BF972" s="136" t="s">
        <v>941</v>
      </c>
      <c r="BG972" s="136" t="s">
        <v>941</v>
      </c>
      <c r="BH972" s="136" t="s">
        <v>941</v>
      </c>
      <c r="BI972" s="136" t="s">
        <v>941</v>
      </c>
      <c r="BJ972" s="136" t="s">
        <v>941</v>
      </c>
      <c r="BK972" s="136" t="s">
        <v>941</v>
      </c>
      <c r="BL972" s="136" t="s">
        <v>941</v>
      </c>
      <c r="BM972" s="136" t="s">
        <v>941</v>
      </c>
      <c r="BN972" s="136" t="s">
        <v>941</v>
      </c>
      <c r="BO972" s="136" t="s">
        <v>941</v>
      </c>
      <c r="BP972" s="136" t="s">
        <v>941</v>
      </c>
      <c r="BQ972" s="136" t="s">
        <v>941</v>
      </c>
      <c r="BR972" s="136" t="s">
        <v>941</v>
      </c>
      <c r="BS972" s="136" t="s">
        <v>941</v>
      </c>
      <c r="BT972" s="136" t="s">
        <v>941</v>
      </c>
      <c r="BU972" s="136" t="s">
        <v>941</v>
      </c>
      <c r="BV972" s="136" t="s">
        <v>941</v>
      </c>
      <c r="BW972" s="136" t="s">
        <v>941</v>
      </c>
      <c r="BX972" s="136" t="s">
        <v>941</v>
      </c>
      <c r="BY972" s="136" t="s">
        <v>941</v>
      </c>
      <c r="BZ972" s="136" t="s">
        <v>941</v>
      </c>
      <c r="CA972" s="136" t="s">
        <v>941</v>
      </c>
      <c r="CB972" s="136" t="s">
        <v>948</v>
      </c>
      <c r="CC972" s="136" t="s">
        <v>948</v>
      </c>
      <c r="CD972" s="136" t="s">
        <v>941</v>
      </c>
      <c r="CE972" s="136" t="s">
        <v>948</v>
      </c>
      <c r="CF972" s="136" t="s">
        <v>941</v>
      </c>
      <c r="CG972" s="136" t="s">
        <v>948</v>
      </c>
      <c r="CH972" s="136" t="s">
        <v>948</v>
      </c>
      <c r="CI972" s="136" t="s">
        <v>941</v>
      </c>
      <c r="CJ972" s="136" t="s">
        <v>941</v>
      </c>
      <c r="CK972" s="136" t="s">
        <v>941</v>
      </c>
      <c r="CL972" s="136" t="s">
        <v>941</v>
      </c>
      <c r="CM972" s="136" t="s">
        <v>941</v>
      </c>
      <c r="CN972" s="136" t="s">
        <v>948</v>
      </c>
      <c r="CO972" s="136" t="s">
        <v>540</v>
      </c>
      <c r="CP972" s="136" t="s">
        <v>948</v>
      </c>
      <c r="CQ972" s="136" t="s">
        <v>941</v>
      </c>
      <c r="CR972" s="136" t="s">
        <v>941</v>
      </c>
      <c r="CS972" s="136" t="s">
        <v>941</v>
      </c>
      <c r="CT972" s="136" t="s">
        <v>941</v>
      </c>
      <c r="CU972" s="136" t="s">
        <v>941</v>
      </c>
      <c r="CV972" s="136" t="s">
        <v>941</v>
      </c>
      <c r="CW972" s="136" t="s">
        <v>941</v>
      </c>
      <c r="CX972" s="136" t="s">
        <v>941</v>
      </c>
      <c r="CY972" s="136" t="s">
        <v>941</v>
      </c>
      <c r="CZ972" s="136" t="s">
        <v>941</v>
      </c>
      <c r="DA972" s="136" t="s">
        <v>941</v>
      </c>
      <c r="DB972" s="136" t="s">
        <v>941</v>
      </c>
      <c r="DC972" s="136" t="s">
        <v>941</v>
      </c>
      <c r="DD972" s="136" t="s">
        <v>941</v>
      </c>
      <c r="DE972" s="136" t="s">
        <v>941</v>
      </c>
      <c r="DF972" s="136" t="s">
        <v>941</v>
      </c>
      <c r="DG972" s="136" t="s">
        <v>941</v>
      </c>
      <c r="DH972" s="136" t="s">
        <v>941</v>
      </c>
      <c r="DI972" s="136" t="s">
        <v>941</v>
      </c>
      <c r="DJ972" s="136" t="s">
        <v>1692</v>
      </c>
      <c r="DK972" s="137">
        <v>43171.580625000002</v>
      </c>
      <c r="DL972" s="136" t="s">
        <v>1692</v>
      </c>
      <c r="DM972" s="137">
        <v>43171.588252314818</v>
      </c>
      <c r="DN972" s="133">
        <v>42439.70884259259</v>
      </c>
      <c r="DO972" s="132" t="s">
        <v>1692</v>
      </c>
      <c r="DP972" s="133">
        <v>42439.70884259259</v>
      </c>
    </row>
    <row r="973" spans="1:120" ht="72.5" x14ac:dyDescent="0.35">
      <c r="A973" s="135">
        <v>977</v>
      </c>
      <c r="B973" s="136" t="s">
        <v>13815</v>
      </c>
      <c r="C973" s="135">
        <v>168</v>
      </c>
      <c r="D973" s="135" t="b">
        <v>1</v>
      </c>
      <c r="E973" s="136" t="s">
        <v>941</v>
      </c>
      <c r="F973" s="136" t="s">
        <v>21422</v>
      </c>
      <c r="G973" s="136" t="s">
        <v>1532</v>
      </c>
      <c r="H973" s="136" t="s">
        <v>1987</v>
      </c>
      <c r="I973" s="136" t="s">
        <v>21387</v>
      </c>
      <c r="J973" s="136" t="s">
        <v>21422</v>
      </c>
      <c r="K973" s="136" t="s">
        <v>941</v>
      </c>
      <c r="L973" s="136" t="s">
        <v>1987</v>
      </c>
      <c r="M973" s="136" t="s">
        <v>3978</v>
      </c>
      <c r="N973" s="136" t="s">
        <v>21423</v>
      </c>
      <c r="O973" s="136" t="s">
        <v>21424</v>
      </c>
      <c r="P973" s="136" t="s">
        <v>21425</v>
      </c>
      <c r="Q973" s="136" t="s">
        <v>948</v>
      </c>
      <c r="R973" s="136" t="s">
        <v>948</v>
      </c>
      <c r="S973" s="136" t="s">
        <v>21426</v>
      </c>
      <c r="T973" s="136" t="s">
        <v>21427</v>
      </c>
      <c r="U973" s="136" t="s">
        <v>21428</v>
      </c>
      <c r="V973" s="136" t="s">
        <v>21429</v>
      </c>
      <c r="W973" s="136" t="s">
        <v>21430</v>
      </c>
      <c r="X973" s="136" t="s">
        <v>21431</v>
      </c>
      <c r="Y973" s="136" t="s">
        <v>21432</v>
      </c>
      <c r="Z973" s="136" t="s">
        <v>21433</v>
      </c>
      <c r="AA973" s="136" t="s">
        <v>948</v>
      </c>
      <c r="AB973" s="136" t="s">
        <v>21434</v>
      </c>
      <c r="AC973" s="136" t="s">
        <v>2972</v>
      </c>
      <c r="AD973" s="136" t="s">
        <v>21435</v>
      </c>
      <c r="AE973" s="136" t="s">
        <v>21436</v>
      </c>
      <c r="AF973" s="136" t="s">
        <v>21437</v>
      </c>
      <c r="AG973" s="136" t="s">
        <v>3980</v>
      </c>
      <c r="AH973" s="136" t="s">
        <v>21438</v>
      </c>
      <c r="AI973" s="136" t="s">
        <v>948</v>
      </c>
      <c r="AJ973" s="136" t="s">
        <v>21439</v>
      </c>
      <c r="AK973" s="136" t="s">
        <v>948</v>
      </c>
      <c r="AL973" s="136" t="s">
        <v>604</v>
      </c>
      <c r="AM973" s="136" t="s">
        <v>21440</v>
      </c>
      <c r="AN973" s="136" t="s">
        <v>941</v>
      </c>
      <c r="AO973" s="136" t="s">
        <v>941</v>
      </c>
      <c r="AP973" s="136" t="s">
        <v>941</v>
      </c>
      <c r="AQ973" s="136" t="s">
        <v>941</v>
      </c>
      <c r="AR973" s="136" t="s">
        <v>941</v>
      </c>
      <c r="AS973" s="136" t="s">
        <v>941</v>
      </c>
      <c r="AT973" s="136" t="s">
        <v>941</v>
      </c>
      <c r="AU973" s="136" t="s">
        <v>941</v>
      </c>
      <c r="AV973" s="136" t="s">
        <v>941</v>
      </c>
      <c r="AW973" s="136" t="s">
        <v>941</v>
      </c>
      <c r="AX973" s="136" t="s">
        <v>941</v>
      </c>
      <c r="AY973" s="136" t="s">
        <v>941</v>
      </c>
      <c r="AZ973" s="136" t="s">
        <v>941</v>
      </c>
      <c r="BA973" s="136" t="s">
        <v>941</v>
      </c>
      <c r="BB973" s="136" t="s">
        <v>941</v>
      </c>
      <c r="BC973" s="136" t="s">
        <v>941</v>
      </c>
      <c r="BD973" s="136" t="s">
        <v>941</v>
      </c>
      <c r="BE973" s="136" t="s">
        <v>941</v>
      </c>
      <c r="BF973" s="136" t="s">
        <v>941</v>
      </c>
      <c r="BG973" s="136" t="s">
        <v>941</v>
      </c>
      <c r="BH973" s="136" t="s">
        <v>941</v>
      </c>
      <c r="BI973" s="136" t="s">
        <v>941</v>
      </c>
      <c r="BJ973" s="136" t="s">
        <v>941</v>
      </c>
      <c r="BK973" s="136" t="s">
        <v>1021</v>
      </c>
      <c r="BL973" s="136" t="s">
        <v>2010</v>
      </c>
      <c r="BM973" s="136" t="s">
        <v>941</v>
      </c>
      <c r="BN973" s="136" t="s">
        <v>941</v>
      </c>
      <c r="BO973" s="136" t="s">
        <v>941</v>
      </c>
      <c r="BP973" s="136" t="s">
        <v>941</v>
      </c>
      <c r="BQ973" s="136" t="s">
        <v>941</v>
      </c>
      <c r="BR973" s="136" t="s">
        <v>941</v>
      </c>
      <c r="BS973" s="136" t="s">
        <v>941</v>
      </c>
      <c r="BT973" s="136" t="s">
        <v>941</v>
      </c>
      <c r="BU973" s="136" t="s">
        <v>941</v>
      </c>
      <c r="BV973" s="136" t="s">
        <v>941</v>
      </c>
      <c r="BW973" s="136" t="s">
        <v>941</v>
      </c>
      <c r="BX973" s="136" t="s">
        <v>941</v>
      </c>
      <c r="BY973" s="136" t="s">
        <v>941</v>
      </c>
      <c r="BZ973" s="136" t="s">
        <v>941</v>
      </c>
      <c r="CA973" s="136" t="s">
        <v>941</v>
      </c>
      <c r="CB973" s="136" t="s">
        <v>1157</v>
      </c>
      <c r="CC973" s="136" t="s">
        <v>948</v>
      </c>
      <c r="CD973" s="136" t="s">
        <v>941</v>
      </c>
      <c r="CE973" s="136" t="s">
        <v>948</v>
      </c>
      <c r="CF973" s="136" t="s">
        <v>941</v>
      </c>
      <c r="CG973" s="136" t="s">
        <v>948</v>
      </c>
      <c r="CH973" s="136" t="s">
        <v>948</v>
      </c>
      <c r="CI973" s="136" t="s">
        <v>941</v>
      </c>
      <c r="CJ973" s="136" t="s">
        <v>941</v>
      </c>
      <c r="CK973" s="136" t="s">
        <v>941</v>
      </c>
      <c r="CL973" s="136" t="s">
        <v>941</v>
      </c>
      <c r="CM973" s="136" t="s">
        <v>941</v>
      </c>
      <c r="CN973" s="136" t="s">
        <v>948</v>
      </c>
      <c r="CO973" s="136" t="s">
        <v>540</v>
      </c>
      <c r="CP973" s="136" t="s">
        <v>948</v>
      </c>
      <c r="CQ973" s="136" t="s">
        <v>941</v>
      </c>
      <c r="CR973" s="136" t="s">
        <v>941</v>
      </c>
      <c r="CS973" s="136" t="s">
        <v>941</v>
      </c>
      <c r="CT973" s="136" t="s">
        <v>941</v>
      </c>
      <c r="CU973" s="136" t="s">
        <v>941</v>
      </c>
      <c r="CV973" s="136" t="s">
        <v>941</v>
      </c>
      <c r="CW973" s="136" t="s">
        <v>941</v>
      </c>
      <c r="CX973" s="136" t="s">
        <v>941</v>
      </c>
      <c r="CY973" s="136" t="s">
        <v>941</v>
      </c>
      <c r="CZ973" s="136" t="s">
        <v>941</v>
      </c>
      <c r="DA973" s="136" t="s">
        <v>941</v>
      </c>
      <c r="DB973" s="136" t="s">
        <v>941</v>
      </c>
      <c r="DC973" s="136" t="s">
        <v>941</v>
      </c>
      <c r="DD973" s="136" t="s">
        <v>941</v>
      </c>
      <c r="DE973" s="136" t="s">
        <v>941</v>
      </c>
      <c r="DF973" s="136" t="s">
        <v>941</v>
      </c>
      <c r="DG973" s="136" t="s">
        <v>941</v>
      </c>
      <c r="DH973" s="136" t="s">
        <v>941</v>
      </c>
      <c r="DI973" s="136" t="s">
        <v>941</v>
      </c>
      <c r="DJ973" s="136" t="s">
        <v>1692</v>
      </c>
      <c r="DK973" s="137">
        <v>43171.595914351848</v>
      </c>
      <c r="DL973" s="136" t="s">
        <v>1692</v>
      </c>
      <c r="DM973" s="137">
        <v>43196.409201388888</v>
      </c>
      <c r="DN973" s="133">
        <v>42439.710868055554</v>
      </c>
      <c r="DO973" s="132" t="s">
        <v>1692</v>
      </c>
      <c r="DP973" s="133">
        <v>42439.710868055554</v>
      </c>
    </row>
    <row r="974" spans="1:120" ht="43.5" x14ac:dyDescent="0.35">
      <c r="A974" s="135">
        <v>978</v>
      </c>
      <c r="B974" s="136" t="s">
        <v>13815</v>
      </c>
      <c r="C974" s="135">
        <v>399</v>
      </c>
      <c r="D974" s="135" t="b">
        <v>1</v>
      </c>
      <c r="E974" s="136" t="s">
        <v>941</v>
      </c>
      <c r="F974" s="136" t="s">
        <v>21441</v>
      </c>
      <c r="G974" s="136" t="s">
        <v>981</v>
      </c>
      <c r="H974" s="136" t="s">
        <v>21442</v>
      </c>
      <c r="I974" s="136" t="s">
        <v>21387</v>
      </c>
      <c r="J974" s="136" t="s">
        <v>21443</v>
      </c>
      <c r="K974" s="136" t="s">
        <v>941</v>
      </c>
      <c r="L974" s="136" t="s">
        <v>21444</v>
      </c>
      <c r="M974" s="136" t="s">
        <v>941</v>
      </c>
      <c r="N974" s="136" t="s">
        <v>21445</v>
      </c>
      <c r="O974" s="136" t="s">
        <v>21446</v>
      </c>
      <c r="P974" s="136" t="s">
        <v>21447</v>
      </c>
      <c r="Q974" s="136" t="s">
        <v>13701</v>
      </c>
      <c r="R974" s="136" t="s">
        <v>948</v>
      </c>
      <c r="S974" s="136" t="s">
        <v>21448</v>
      </c>
      <c r="T974" s="136" t="s">
        <v>21449</v>
      </c>
      <c r="U974" s="136" t="s">
        <v>21450</v>
      </c>
      <c r="V974" s="136" t="s">
        <v>21451</v>
      </c>
      <c r="W974" s="136" t="s">
        <v>21452</v>
      </c>
      <c r="X974" s="136" t="s">
        <v>21453</v>
      </c>
      <c r="Y974" s="136" t="s">
        <v>21454</v>
      </c>
      <c r="Z974" s="136" t="s">
        <v>21455</v>
      </c>
      <c r="AA974" s="136" t="s">
        <v>21456</v>
      </c>
      <c r="AB974" s="136" t="s">
        <v>21457</v>
      </c>
      <c r="AC974" s="136" t="s">
        <v>13718</v>
      </c>
      <c r="AD974" s="136" t="s">
        <v>21458</v>
      </c>
      <c r="AE974" s="136" t="s">
        <v>21459</v>
      </c>
      <c r="AF974" s="136" t="s">
        <v>21460</v>
      </c>
      <c r="AG974" s="136" t="s">
        <v>1204</v>
      </c>
      <c r="AH974" s="136" t="s">
        <v>19949</v>
      </c>
      <c r="AI974" s="136" t="s">
        <v>21461</v>
      </c>
      <c r="AJ974" s="136" t="s">
        <v>1021</v>
      </c>
      <c r="AK974" s="136" t="s">
        <v>948</v>
      </c>
      <c r="AL974" s="136" t="s">
        <v>4779</v>
      </c>
      <c r="AM974" s="136" t="s">
        <v>17181</v>
      </c>
      <c r="AN974" s="136" t="s">
        <v>941</v>
      </c>
      <c r="AO974" s="136" t="s">
        <v>941</v>
      </c>
      <c r="AP974" s="136" t="s">
        <v>941</v>
      </c>
      <c r="AQ974" s="136" t="s">
        <v>941</v>
      </c>
      <c r="AR974" s="136" t="s">
        <v>941</v>
      </c>
      <c r="AS974" s="136" t="s">
        <v>941</v>
      </c>
      <c r="AT974" s="136" t="s">
        <v>941</v>
      </c>
      <c r="AU974" s="136" t="s">
        <v>941</v>
      </c>
      <c r="AV974" s="136" t="s">
        <v>941</v>
      </c>
      <c r="AW974" s="136" t="s">
        <v>941</v>
      </c>
      <c r="AX974" s="136" t="s">
        <v>941</v>
      </c>
      <c r="AY974" s="136" t="s">
        <v>941</v>
      </c>
      <c r="AZ974" s="136" t="s">
        <v>941</v>
      </c>
      <c r="BA974" s="136" t="s">
        <v>941</v>
      </c>
      <c r="BB974" s="136" t="s">
        <v>941</v>
      </c>
      <c r="BC974" s="136" t="s">
        <v>941</v>
      </c>
      <c r="BD974" s="136" t="s">
        <v>941</v>
      </c>
      <c r="BE974" s="136" t="s">
        <v>941</v>
      </c>
      <c r="BF974" s="136" t="s">
        <v>941</v>
      </c>
      <c r="BG974" s="136" t="s">
        <v>941</v>
      </c>
      <c r="BH974" s="136" t="s">
        <v>941</v>
      </c>
      <c r="BI974" s="136" t="s">
        <v>941</v>
      </c>
      <c r="BJ974" s="136" t="s">
        <v>941</v>
      </c>
      <c r="BK974" s="136" t="s">
        <v>941</v>
      </c>
      <c r="BL974" s="136" t="s">
        <v>941</v>
      </c>
      <c r="BM974" s="136" t="s">
        <v>941</v>
      </c>
      <c r="BN974" s="136" t="s">
        <v>941</v>
      </c>
      <c r="BO974" s="136" t="s">
        <v>941</v>
      </c>
      <c r="BP974" s="136" t="s">
        <v>941</v>
      </c>
      <c r="BQ974" s="136" t="s">
        <v>941</v>
      </c>
      <c r="BR974" s="136" t="s">
        <v>941</v>
      </c>
      <c r="BS974" s="136" t="s">
        <v>941</v>
      </c>
      <c r="BT974" s="136" t="s">
        <v>941</v>
      </c>
      <c r="BU974" s="136" t="s">
        <v>941</v>
      </c>
      <c r="BV974" s="136" t="s">
        <v>941</v>
      </c>
      <c r="BW974" s="136" t="s">
        <v>941</v>
      </c>
      <c r="BX974" s="136" t="s">
        <v>941</v>
      </c>
      <c r="BY974" s="136" t="s">
        <v>941</v>
      </c>
      <c r="BZ974" s="136" t="s">
        <v>941</v>
      </c>
      <c r="CA974" s="136" t="s">
        <v>941</v>
      </c>
      <c r="CB974" s="136" t="s">
        <v>948</v>
      </c>
      <c r="CC974" s="136" t="s">
        <v>948</v>
      </c>
      <c r="CD974" s="136" t="s">
        <v>941</v>
      </c>
      <c r="CE974" s="136" t="s">
        <v>948</v>
      </c>
      <c r="CF974" s="136" t="s">
        <v>941</v>
      </c>
      <c r="CG974" s="136" t="s">
        <v>948</v>
      </c>
      <c r="CH974" s="136" t="s">
        <v>948</v>
      </c>
      <c r="CI974" s="136" t="s">
        <v>941</v>
      </c>
      <c r="CJ974" s="136" t="s">
        <v>941</v>
      </c>
      <c r="CK974" s="136" t="s">
        <v>941</v>
      </c>
      <c r="CL974" s="136" t="s">
        <v>941</v>
      </c>
      <c r="CM974" s="136" t="s">
        <v>941</v>
      </c>
      <c r="CN974" s="136" t="s">
        <v>948</v>
      </c>
      <c r="CO974" s="136" t="s">
        <v>540</v>
      </c>
      <c r="CP974" s="136" t="s">
        <v>948</v>
      </c>
      <c r="CQ974" s="136" t="s">
        <v>941</v>
      </c>
      <c r="CR974" s="136" t="s">
        <v>941</v>
      </c>
      <c r="CS974" s="136" t="s">
        <v>941</v>
      </c>
      <c r="CT974" s="136" t="s">
        <v>941</v>
      </c>
      <c r="CU974" s="136" t="s">
        <v>941</v>
      </c>
      <c r="CV974" s="136" t="s">
        <v>941</v>
      </c>
      <c r="CW974" s="136" t="s">
        <v>941</v>
      </c>
      <c r="CX974" s="136" t="s">
        <v>941</v>
      </c>
      <c r="CY974" s="136" t="s">
        <v>941</v>
      </c>
      <c r="CZ974" s="136" t="s">
        <v>941</v>
      </c>
      <c r="DA974" s="136" t="s">
        <v>941</v>
      </c>
      <c r="DB974" s="136" t="s">
        <v>941</v>
      </c>
      <c r="DC974" s="136" t="s">
        <v>941</v>
      </c>
      <c r="DD974" s="136" t="s">
        <v>941</v>
      </c>
      <c r="DE974" s="136" t="s">
        <v>941</v>
      </c>
      <c r="DF974" s="136" t="s">
        <v>941</v>
      </c>
      <c r="DG974" s="136" t="s">
        <v>941</v>
      </c>
      <c r="DH974" s="136" t="s">
        <v>941</v>
      </c>
      <c r="DI974" s="136" t="s">
        <v>941</v>
      </c>
      <c r="DJ974" s="136" t="s">
        <v>1692</v>
      </c>
      <c r="DK974" s="137">
        <v>43172.347581018519</v>
      </c>
      <c r="DL974" s="136" t="s">
        <v>1692</v>
      </c>
      <c r="DM974" s="137">
        <v>43172.347581018519</v>
      </c>
      <c r="DN974" s="133">
        <v>42440.374895833331</v>
      </c>
      <c r="DO974" s="132" t="s">
        <v>1353</v>
      </c>
      <c r="DP974" s="133">
        <v>42445.56144675926</v>
      </c>
    </row>
    <row r="975" spans="1:120" ht="58" x14ac:dyDescent="0.35">
      <c r="A975" s="135">
        <v>979</v>
      </c>
      <c r="B975" s="136" t="s">
        <v>13815</v>
      </c>
      <c r="C975" s="135">
        <v>433</v>
      </c>
      <c r="D975" s="135" t="b">
        <v>1</v>
      </c>
      <c r="E975" s="136" t="s">
        <v>941</v>
      </c>
      <c r="F975" s="136" t="s">
        <v>13035</v>
      </c>
      <c r="G975" s="136" t="s">
        <v>21462</v>
      </c>
      <c r="H975" s="136" t="s">
        <v>13036</v>
      </c>
      <c r="I975" s="136" t="s">
        <v>15225</v>
      </c>
      <c r="J975" s="136" t="s">
        <v>941</v>
      </c>
      <c r="K975" s="136" t="s">
        <v>941</v>
      </c>
      <c r="L975" s="136" t="s">
        <v>941</v>
      </c>
      <c r="M975" s="136" t="s">
        <v>941</v>
      </c>
      <c r="N975" s="136" t="s">
        <v>941</v>
      </c>
      <c r="O975" s="136" t="s">
        <v>21463</v>
      </c>
      <c r="P975" s="136" t="s">
        <v>3618</v>
      </c>
      <c r="Q975" s="136" t="s">
        <v>3619</v>
      </c>
      <c r="R975" s="136" t="s">
        <v>948</v>
      </c>
      <c r="S975" s="136" t="s">
        <v>21464</v>
      </c>
      <c r="T975" s="136" t="s">
        <v>21465</v>
      </c>
      <c r="U975" s="136" t="s">
        <v>21466</v>
      </c>
      <c r="V975" s="136" t="s">
        <v>21467</v>
      </c>
      <c r="W975" s="136" t="s">
        <v>21468</v>
      </c>
      <c r="X975" s="136" t="s">
        <v>21469</v>
      </c>
      <c r="Y975" s="136" t="s">
        <v>21470</v>
      </c>
      <c r="Z975" s="136" t="s">
        <v>21471</v>
      </c>
      <c r="AA975" s="136" t="s">
        <v>21472</v>
      </c>
      <c r="AB975" s="136" t="s">
        <v>21473</v>
      </c>
      <c r="AC975" s="136" t="s">
        <v>948</v>
      </c>
      <c r="AD975" s="136" t="s">
        <v>21473</v>
      </c>
      <c r="AE975" s="136" t="s">
        <v>21474</v>
      </c>
      <c r="AF975" s="136" t="s">
        <v>21475</v>
      </c>
      <c r="AG975" s="136" t="s">
        <v>1833</v>
      </c>
      <c r="AH975" s="136" t="s">
        <v>21476</v>
      </c>
      <c r="AI975" s="136" t="s">
        <v>948</v>
      </c>
      <c r="AJ975" s="136" t="s">
        <v>1596</v>
      </c>
      <c r="AK975" s="136" t="s">
        <v>948</v>
      </c>
      <c r="AL975" s="136" t="s">
        <v>604</v>
      </c>
      <c r="AM975" s="136" t="s">
        <v>21477</v>
      </c>
      <c r="AN975" s="136" t="s">
        <v>941</v>
      </c>
      <c r="AO975" s="136" t="s">
        <v>941</v>
      </c>
      <c r="AP975" s="136" t="s">
        <v>941</v>
      </c>
      <c r="AQ975" s="136" t="s">
        <v>941</v>
      </c>
      <c r="AR975" s="136" t="s">
        <v>941</v>
      </c>
      <c r="AS975" s="136" t="s">
        <v>941</v>
      </c>
      <c r="AT975" s="136" t="s">
        <v>941</v>
      </c>
      <c r="AU975" s="136" t="s">
        <v>941</v>
      </c>
      <c r="AV975" s="136" t="s">
        <v>941</v>
      </c>
      <c r="AW975" s="136" t="s">
        <v>941</v>
      </c>
      <c r="AX975" s="136" t="s">
        <v>941</v>
      </c>
      <c r="AY975" s="136" t="s">
        <v>941</v>
      </c>
      <c r="AZ975" s="136" t="s">
        <v>941</v>
      </c>
      <c r="BA975" s="136" t="s">
        <v>941</v>
      </c>
      <c r="BB975" s="136" t="s">
        <v>941</v>
      </c>
      <c r="BC975" s="136" t="s">
        <v>941</v>
      </c>
      <c r="BD975" s="136" t="s">
        <v>941</v>
      </c>
      <c r="BE975" s="136" t="s">
        <v>941</v>
      </c>
      <c r="BF975" s="136" t="s">
        <v>941</v>
      </c>
      <c r="BG975" s="136" t="s">
        <v>941</v>
      </c>
      <c r="BH975" s="136" t="s">
        <v>941</v>
      </c>
      <c r="BI975" s="136" t="s">
        <v>941</v>
      </c>
      <c r="BJ975" s="136" t="s">
        <v>941</v>
      </c>
      <c r="BK975" s="136" t="s">
        <v>941</v>
      </c>
      <c r="BL975" s="136" t="s">
        <v>941</v>
      </c>
      <c r="BM975" s="136" t="s">
        <v>941</v>
      </c>
      <c r="BN975" s="136" t="s">
        <v>941</v>
      </c>
      <c r="BO975" s="136" t="s">
        <v>941</v>
      </c>
      <c r="BP975" s="136" t="s">
        <v>941</v>
      </c>
      <c r="BQ975" s="136" t="s">
        <v>941</v>
      </c>
      <c r="BR975" s="136" t="s">
        <v>941</v>
      </c>
      <c r="BS975" s="136" t="s">
        <v>941</v>
      </c>
      <c r="BT975" s="136" t="s">
        <v>941</v>
      </c>
      <c r="BU975" s="136" t="s">
        <v>941</v>
      </c>
      <c r="BV975" s="136" t="s">
        <v>941</v>
      </c>
      <c r="BW975" s="136" t="s">
        <v>941</v>
      </c>
      <c r="BX975" s="136" t="s">
        <v>941</v>
      </c>
      <c r="BY975" s="136" t="s">
        <v>941</v>
      </c>
      <c r="BZ975" s="136" t="s">
        <v>941</v>
      </c>
      <c r="CA975" s="136" t="s">
        <v>941</v>
      </c>
      <c r="CB975" s="136" t="s">
        <v>948</v>
      </c>
      <c r="CC975" s="136" t="s">
        <v>948</v>
      </c>
      <c r="CD975" s="136" t="s">
        <v>941</v>
      </c>
      <c r="CE975" s="136" t="s">
        <v>948</v>
      </c>
      <c r="CF975" s="136" t="s">
        <v>941</v>
      </c>
      <c r="CG975" s="136" t="s">
        <v>948</v>
      </c>
      <c r="CH975" s="136" t="s">
        <v>948</v>
      </c>
      <c r="CI975" s="136" t="s">
        <v>941</v>
      </c>
      <c r="CJ975" s="136" t="s">
        <v>941</v>
      </c>
      <c r="CK975" s="136" t="s">
        <v>941</v>
      </c>
      <c r="CL975" s="136" t="s">
        <v>941</v>
      </c>
      <c r="CM975" s="136" t="s">
        <v>941</v>
      </c>
      <c r="CN975" s="136" t="s">
        <v>948</v>
      </c>
      <c r="CO975" s="136" t="s">
        <v>540</v>
      </c>
      <c r="CP975" s="136" t="s">
        <v>948</v>
      </c>
      <c r="CQ975" s="136" t="s">
        <v>941</v>
      </c>
      <c r="CR975" s="136" t="s">
        <v>941</v>
      </c>
      <c r="CS975" s="136" t="s">
        <v>941</v>
      </c>
      <c r="CT975" s="136" t="s">
        <v>941</v>
      </c>
      <c r="CU975" s="136" t="s">
        <v>941</v>
      </c>
      <c r="CV975" s="136" t="s">
        <v>941</v>
      </c>
      <c r="CW975" s="136" t="s">
        <v>941</v>
      </c>
      <c r="CX975" s="136" t="s">
        <v>941</v>
      </c>
      <c r="CY975" s="136" t="s">
        <v>941</v>
      </c>
      <c r="CZ975" s="136" t="s">
        <v>941</v>
      </c>
      <c r="DA975" s="136" t="s">
        <v>941</v>
      </c>
      <c r="DB975" s="136" t="s">
        <v>941</v>
      </c>
      <c r="DC975" s="136" t="s">
        <v>941</v>
      </c>
      <c r="DD975" s="136" t="s">
        <v>941</v>
      </c>
      <c r="DE975" s="136" t="s">
        <v>941</v>
      </c>
      <c r="DF975" s="136" t="s">
        <v>941</v>
      </c>
      <c r="DG975" s="136" t="s">
        <v>941</v>
      </c>
      <c r="DH975" s="136" t="s">
        <v>941</v>
      </c>
      <c r="DI975" s="136" t="s">
        <v>941</v>
      </c>
      <c r="DJ975" s="136" t="s">
        <v>1692</v>
      </c>
      <c r="DK975" s="137">
        <v>43172.354942129627</v>
      </c>
      <c r="DL975" s="136" t="s">
        <v>1692</v>
      </c>
      <c r="DM975" s="137">
        <v>43172.355243055557</v>
      </c>
      <c r="DN975" s="133">
        <v>42440.427511574075</v>
      </c>
      <c r="DO975" s="132" t="s">
        <v>1692</v>
      </c>
      <c r="DP975" s="133">
        <v>42440.427511574075</v>
      </c>
    </row>
    <row r="976" spans="1:120" ht="58" x14ac:dyDescent="0.35">
      <c r="A976" s="135">
        <v>980</v>
      </c>
      <c r="B976" s="136" t="s">
        <v>13815</v>
      </c>
      <c r="C976" s="135">
        <v>112</v>
      </c>
      <c r="D976" s="135" t="b">
        <v>1</v>
      </c>
      <c r="E976" s="136" t="s">
        <v>1196</v>
      </c>
      <c r="F976" s="136" t="s">
        <v>2357</v>
      </c>
      <c r="G976" s="136" t="s">
        <v>989</v>
      </c>
      <c r="H976" s="136" t="s">
        <v>21478</v>
      </c>
      <c r="I976" s="136" t="s">
        <v>941</v>
      </c>
      <c r="J976" s="136" t="s">
        <v>2357</v>
      </c>
      <c r="K976" s="136" t="s">
        <v>941</v>
      </c>
      <c r="L976" s="136" t="s">
        <v>21478</v>
      </c>
      <c r="M976" s="136" t="s">
        <v>2359</v>
      </c>
      <c r="N976" s="136" t="s">
        <v>21479</v>
      </c>
      <c r="O976" s="136" t="s">
        <v>21480</v>
      </c>
      <c r="P976" s="136" t="s">
        <v>21481</v>
      </c>
      <c r="Q976" s="136" t="s">
        <v>21482</v>
      </c>
      <c r="R976" s="136" t="s">
        <v>21483</v>
      </c>
      <c r="S976" s="136" t="s">
        <v>21484</v>
      </c>
      <c r="T976" s="136" t="s">
        <v>21483</v>
      </c>
      <c r="U976" s="136" t="s">
        <v>21485</v>
      </c>
      <c r="V976" s="136" t="s">
        <v>948</v>
      </c>
      <c r="W976" s="136" t="s">
        <v>948</v>
      </c>
      <c r="X976" s="136" t="s">
        <v>948</v>
      </c>
      <c r="Y976" s="136" t="s">
        <v>21486</v>
      </c>
      <c r="Z976" s="136" t="s">
        <v>21487</v>
      </c>
      <c r="AA976" s="136" t="s">
        <v>21488</v>
      </c>
      <c r="AB976" s="136" t="s">
        <v>21489</v>
      </c>
      <c r="AC976" s="136" t="s">
        <v>948</v>
      </c>
      <c r="AD976" s="136" t="s">
        <v>21489</v>
      </c>
      <c r="AE976" s="136" t="s">
        <v>21490</v>
      </c>
      <c r="AF976" s="136" t="s">
        <v>21491</v>
      </c>
      <c r="AG976" s="136" t="s">
        <v>1014</v>
      </c>
      <c r="AH976" s="136" t="s">
        <v>21492</v>
      </c>
      <c r="AI976" s="136" t="s">
        <v>4001</v>
      </c>
      <c r="AJ976" s="136" t="s">
        <v>948</v>
      </c>
      <c r="AK976" s="136" t="s">
        <v>948</v>
      </c>
      <c r="AL976" s="136" t="s">
        <v>941</v>
      </c>
      <c r="AM976" s="136" t="s">
        <v>21493</v>
      </c>
      <c r="AN976" s="136" t="s">
        <v>941</v>
      </c>
      <c r="AO976" s="136" t="s">
        <v>941</v>
      </c>
      <c r="AP976" s="136" t="s">
        <v>941</v>
      </c>
      <c r="AQ976" s="136" t="s">
        <v>941</v>
      </c>
      <c r="AR976" s="136" t="s">
        <v>941</v>
      </c>
      <c r="AS976" s="136" t="s">
        <v>941</v>
      </c>
      <c r="AT976" s="136" t="s">
        <v>941</v>
      </c>
      <c r="AU976" s="136" t="s">
        <v>941</v>
      </c>
      <c r="AV976" s="136" t="s">
        <v>941</v>
      </c>
      <c r="AW976" s="136" t="s">
        <v>941</v>
      </c>
      <c r="AX976" s="136" t="s">
        <v>941</v>
      </c>
      <c r="AY976" s="136" t="s">
        <v>941</v>
      </c>
      <c r="AZ976" s="136" t="s">
        <v>941</v>
      </c>
      <c r="BA976" s="136" t="s">
        <v>941</v>
      </c>
      <c r="BB976" s="136" t="s">
        <v>941</v>
      </c>
      <c r="BC976" s="136" t="s">
        <v>941</v>
      </c>
      <c r="BD976" s="136" t="s">
        <v>941</v>
      </c>
      <c r="BE976" s="136" t="s">
        <v>941</v>
      </c>
      <c r="BF976" s="136" t="s">
        <v>941</v>
      </c>
      <c r="BG976" s="136" t="s">
        <v>941</v>
      </c>
      <c r="BH976" s="136" t="s">
        <v>941</v>
      </c>
      <c r="BI976" s="136" t="s">
        <v>941</v>
      </c>
      <c r="BJ976" s="136" t="s">
        <v>941</v>
      </c>
      <c r="BK976" s="136" t="s">
        <v>1047</v>
      </c>
      <c r="BL976" s="136" t="s">
        <v>941</v>
      </c>
      <c r="BM976" s="136" t="s">
        <v>941</v>
      </c>
      <c r="BN976" s="136" t="s">
        <v>941</v>
      </c>
      <c r="BO976" s="136" t="s">
        <v>941</v>
      </c>
      <c r="BP976" s="136" t="s">
        <v>941</v>
      </c>
      <c r="BQ976" s="136" t="s">
        <v>941</v>
      </c>
      <c r="BR976" s="136" t="s">
        <v>941</v>
      </c>
      <c r="BS976" s="136" t="s">
        <v>941</v>
      </c>
      <c r="BT976" s="136" t="s">
        <v>941</v>
      </c>
      <c r="BU976" s="136" t="s">
        <v>941</v>
      </c>
      <c r="BV976" s="136" t="s">
        <v>941</v>
      </c>
      <c r="BW976" s="136" t="s">
        <v>941</v>
      </c>
      <c r="BX976" s="136" t="s">
        <v>941</v>
      </c>
      <c r="BY976" s="136" t="s">
        <v>941</v>
      </c>
      <c r="BZ976" s="136" t="s">
        <v>941</v>
      </c>
      <c r="CA976" s="136" t="s">
        <v>941</v>
      </c>
      <c r="CB976" s="136" t="s">
        <v>1047</v>
      </c>
      <c r="CC976" s="136" t="s">
        <v>948</v>
      </c>
      <c r="CD976" s="136" t="s">
        <v>941</v>
      </c>
      <c r="CE976" s="136" t="s">
        <v>948</v>
      </c>
      <c r="CF976" s="136" t="s">
        <v>941</v>
      </c>
      <c r="CG976" s="136" t="s">
        <v>948</v>
      </c>
      <c r="CH976" s="136" t="s">
        <v>948</v>
      </c>
      <c r="CI976" s="136" t="s">
        <v>941</v>
      </c>
      <c r="CJ976" s="136" t="s">
        <v>941</v>
      </c>
      <c r="CK976" s="136" t="s">
        <v>941</v>
      </c>
      <c r="CL976" s="136" t="s">
        <v>941</v>
      </c>
      <c r="CM976" s="136" t="s">
        <v>941</v>
      </c>
      <c r="CN976" s="136" t="s">
        <v>948</v>
      </c>
      <c r="CO976" s="136" t="s">
        <v>540</v>
      </c>
      <c r="CP976" s="136" t="s">
        <v>948</v>
      </c>
      <c r="CQ976" s="136" t="s">
        <v>941</v>
      </c>
      <c r="CR976" s="136" t="s">
        <v>941</v>
      </c>
      <c r="CS976" s="136" t="s">
        <v>941</v>
      </c>
      <c r="CT976" s="136" t="s">
        <v>941</v>
      </c>
      <c r="CU976" s="136" t="s">
        <v>941</v>
      </c>
      <c r="CV976" s="136" t="s">
        <v>941</v>
      </c>
      <c r="CW976" s="136" t="s">
        <v>941</v>
      </c>
      <c r="CX976" s="136" t="s">
        <v>941</v>
      </c>
      <c r="CY976" s="136" t="s">
        <v>941</v>
      </c>
      <c r="CZ976" s="136" t="s">
        <v>941</v>
      </c>
      <c r="DA976" s="136" t="s">
        <v>941</v>
      </c>
      <c r="DB976" s="136" t="s">
        <v>941</v>
      </c>
      <c r="DC976" s="136" t="s">
        <v>941</v>
      </c>
      <c r="DD976" s="136" t="s">
        <v>941</v>
      </c>
      <c r="DE976" s="136" t="s">
        <v>941</v>
      </c>
      <c r="DF976" s="136" t="s">
        <v>941</v>
      </c>
      <c r="DG976" s="136" t="s">
        <v>941</v>
      </c>
      <c r="DH976" s="136" t="s">
        <v>941</v>
      </c>
      <c r="DI976" s="136" t="s">
        <v>941</v>
      </c>
      <c r="DJ976" s="136" t="s">
        <v>1692</v>
      </c>
      <c r="DK976" s="137">
        <v>43172.428182870368</v>
      </c>
      <c r="DL976" s="136" t="s">
        <v>1692</v>
      </c>
      <c r="DM976" s="137">
        <v>43172.428182870368</v>
      </c>
      <c r="DN976" s="133">
        <v>42440.433240740742</v>
      </c>
      <c r="DO976" s="132" t="s">
        <v>1692</v>
      </c>
      <c r="DP976" s="133">
        <v>42440.433240740742</v>
      </c>
    </row>
    <row r="977" spans="1:120" ht="58" x14ac:dyDescent="0.35">
      <c r="A977" s="135">
        <v>981</v>
      </c>
      <c r="B977" s="136" t="s">
        <v>13815</v>
      </c>
      <c r="C977" s="135">
        <v>279</v>
      </c>
      <c r="D977" s="135" t="b">
        <v>1</v>
      </c>
      <c r="E977" s="136" t="s">
        <v>941</v>
      </c>
      <c r="F977" s="136" t="s">
        <v>3444</v>
      </c>
      <c r="G977" s="136" t="s">
        <v>981</v>
      </c>
      <c r="H977" s="136" t="s">
        <v>2831</v>
      </c>
      <c r="I977" s="136" t="s">
        <v>21494</v>
      </c>
      <c r="J977" s="136" t="s">
        <v>15940</v>
      </c>
      <c r="K977" s="136" t="s">
        <v>941</v>
      </c>
      <c r="L977" s="136" t="s">
        <v>15941</v>
      </c>
      <c r="M977" s="136" t="s">
        <v>21495</v>
      </c>
      <c r="N977" s="136" t="s">
        <v>15943</v>
      </c>
      <c r="O977" s="136" t="s">
        <v>21496</v>
      </c>
      <c r="P977" s="136" t="s">
        <v>7391</v>
      </c>
      <c r="Q977" s="136" t="s">
        <v>948</v>
      </c>
      <c r="R977" s="136" t="s">
        <v>948</v>
      </c>
      <c r="S977" s="136" t="s">
        <v>21497</v>
      </c>
      <c r="T977" s="136" t="s">
        <v>21498</v>
      </c>
      <c r="U977" s="136" t="s">
        <v>21499</v>
      </c>
      <c r="V977" s="136" t="s">
        <v>21500</v>
      </c>
      <c r="W977" s="136" t="s">
        <v>21501</v>
      </c>
      <c r="X977" s="136" t="s">
        <v>21502</v>
      </c>
      <c r="Y977" s="136" t="s">
        <v>21503</v>
      </c>
      <c r="Z977" s="136" t="s">
        <v>21504</v>
      </c>
      <c r="AA977" s="136" t="s">
        <v>948</v>
      </c>
      <c r="AB977" s="136" t="s">
        <v>21505</v>
      </c>
      <c r="AC977" s="136" t="s">
        <v>948</v>
      </c>
      <c r="AD977" s="136" t="s">
        <v>21505</v>
      </c>
      <c r="AE977" s="136" t="s">
        <v>21506</v>
      </c>
      <c r="AF977" s="136" t="s">
        <v>21507</v>
      </c>
      <c r="AG977" s="136" t="s">
        <v>1554</v>
      </c>
      <c r="AH977" s="136" t="s">
        <v>21508</v>
      </c>
      <c r="AI977" s="136" t="s">
        <v>1877</v>
      </c>
      <c r="AJ977" s="136" t="s">
        <v>948</v>
      </c>
      <c r="AK977" s="136" t="s">
        <v>948</v>
      </c>
      <c r="AL977" s="136" t="s">
        <v>941</v>
      </c>
      <c r="AM977" s="136" t="s">
        <v>3419</v>
      </c>
      <c r="AN977" s="136" t="s">
        <v>941</v>
      </c>
      <c r="AO977" s="136" t="s">
        <v>941</v>
      </c>
      <c r="AP977" s="136" t="s">
        <v>941</v>
      </c>
      <c r="AQ977" s="136" t="s">
        <v>941</v>
      </c>
      <c r="AR977" s="136" t="s">
        <v>941</v>
      </c>
      <c r="AS977" s="136" t="s">
        <v>941</v>
      </c>
      <c r="AT977" s="136" t="s">
        <v>941</v>
      </c>
      <c r="AU977" s="136" t="s">
        <v>941</v>
      </c>
      <c r="AV977" s="136" t="s">
        <v>941</v>
      </c>
      <c r="AW977" s="136" t="s">
        <v>941</v>
      </c>
      <c r="AX977" s="136" t="s">
        <v>941</v>
      </c>
      <c r="AY977" s="136" t="s">
        <v>941</v>
      </c>
      <c r="AZ977" s="136" t="s">
        <v>941</v>
      </c>
      <c r="BA977" s="136" t="s">
        <v>941</v>
      </c>
      <c r="BB977" s="136" t="s">
        <v>941</v>
      </c>
      <c r="BC977" s="136" t="s">
        <v>941</v>
      </c>
      <c r="BD977" s="136" t="s">
        <v>941</v>
      </c>
      <c r="BE977" s="136" t="s">
        <v>941</v>
      </c>
      <c r="BF977" s="136" t="s">
        <v>941</v>
      </c>
      <c r="BG977" s="136" t="s">
        <v>941</v>
      </c>
      <c r="BH977" s="136" t="s">
        <v>941</v>
      </c>
      <c r="BI977" s="136" t="s">
        <v>941</v>
      </c>
      <c r="BJ977" s="136" t="s">
        <v>941</v>
      </c>
      <c r="BK977" s="136" t="s">
        <v>1107</v>
      </c>
      <c r="BL977" s="136" t="s">
        <v>941</v>
      </c>
      <c r="BM977" s="136" t="s">
        <v>941</v>
      </c>
      <c r="BN977" s="136" t="s">
        <v>941</v>
      </c>
      <c r="BO977" s="136" t="s">
        <v>941</v>
      </c>
      <c r="BP977" s="136" t="s">
        <v>941</v>
      </c>
      <c r="BQ977" s="136" t="s">
        <v>941</v>
      </c>
      <c r="BR977" s="136" t="s">
        <v>7406</v>
      </c>
      <c r="BS977" s="136" t="s">
        <v>1292</v>
      </c>
      <c r="BT977" s="136" t="s">
        <v>941</v>
      </c>
      <c r="BU977" s="136" t="s">
        <v>941</v>
      </c>
      <c r="BV977" s="136" t="s">
        <v>941</v>
      </c>
      <c r="BW977" s="136" t="s">
        <v>941</v>
      </c>
      <c r="BX977" s="136" t="s">
        <v>941</v>
      </c>
      <c r="BY977" s="136" t="s">
        <v>941</v>
      </c>
      <c r="BZ977" s="136" t="s">
        <v>941</v>
      </c>
      <c r="CA977" s="136" t="s">
        <v>941</v>
      </c>
      <c r="CB977" s="136" t="s">
        <v>1300</v>
      </c>
      <c r="CC977" s="136" t="s">
        <v>948</v>
      </c>
      <c r="CD977" s="136" t="s">
        <v>941</v>
      </c>
      <c r="CE977" s="136" t="s">
        <v>948</v>
      </c>
      <c r="CF977" s="136" t="s">
        <v>941</v>
      </c>
      <c r="CG977" s="136" t="s">
        <v>948</v>
      </c>
      <c r="CH977" s="136" t="s">
        <v>948</v>
      </c>
      <c r="CI977" s="136" t="s">
        <v>941</v>
      </c>
      <c r="CJ977" s="136" t="s">
        <v>941</v>
      </c>
      <c r="CK977" s="136" t="s">
        <v>941</v>
      </c>
      <c r="CL977" s="136" t="s">
        <v>941</v>
      </c>
      <c r="CM977" s="136" t="s">
        <v>941</v>
      </c>
      <c r="CN977" s="136" t="s">
        <v>948</v>
      </c>
      <c r="CO977" s="136" t="s">
        <v>540</v>
      </c>
      <c r="CP977" s="136" t="s">
        <v>948</v>
      </c>
      <c r="CQ977" s="136" t="s">
        <v>941</v>
      </c>
      <c r="CR977" s="136" t="s">
        <v>941</v>
      </c>
      <c r="CS977" s="136" t="s">
        <v>941</v>
      </c>
      <c r="CT977" s="136" t="s">
        <v>941</v>
      </c>
      <c r="CU977" s="136" t="s">
        <v>941</v>
      </c>
      <c r="CV977" s="136" t="s">
        <v>941</v>
      </c>
      <c r="CW977" s="136" t="s">
        <v>941</v>
      </c>
      <c r="CX977" s="136" t="s">
        <v>941</v>
      </c>
      <c r="CY977" s="136" t="s">
        <v>941</v>
      </c>
      <c r="CZ977" s="136" t="s">
        <v>941</v>
      </c>
      <c r="DA977" s="136" t="s">
        <v>941</v>
      </c>
      <c r="DB977" s="136" t="s">
        <v>941</v>
      </c>
      <c r="DC977" s="136" t="s">
        <v>941</v>
      </c>
      <c r="DD977" s="136" t="s">
        <v>941</v>
      </c>
      <c r="DE977" s="136" t="s">
        <v>941</v>
      </c>
      <c r="DF977" s="136" t="s">
        <v>941</v>
      </c>
      <c r="DG977" s="136" t="s">
        <v>941</v>
      </c>
      <c r="DH977" s="136" t="s">
        <v>941</v>
      </c>
      <c r="DI977" s="136" t="s">
        <v>941</v>
      </c>
      <c r="DJ977" s="136" t="s">
        <v>1353</v>
      </c>
      <c r="DK977" s="137">
        <v>43172.479027777779</v>
      </c>
      <c r="DL977" s="136" t="s">
        <v>1353</v>
      </c>
      <c r="DM977" s="137">
        <v>43172.479027777779</v>
      </c>
      <c r="DN977" s="133">
        <v>42440.439421296294</v>
      </c>
      <c r="DO977" s="132" t="s">
        <v>1692</v>
      </c>
      <c r="DP977" s="133">
        <v>42440.439421296294</v>
      </c>
    </row>
    <row r="978" spans="1:120" ht="116" x14ac:dyDescent="0.35">
      <c r="A978" s="135">
        <v>982</v>
      </c>
      <c r="B978" s="136" t="s">
        <v>13815</v>
      </c>
      <c r="C978" s="135">
        <v>57</v>
      </c>
      <c r="D978" s="135" t="b">
        <v>1</v>
      </c>
      <c r="E978" s="136" t="s">
        <v>941</v>
      </c>
      <c r="F978" s="136" t="s">
        <v>11906</v>
      </c>
      <c r="G978" s="136" t="s">
        <v>2416</v>
      </c>
      <c r="H978" s="136" t="s">
        <v>11905</v>
      </c>
      <c r="I978" s="136" t="s">
        <v>21387</v>
      </c>
      <c r="J978" s="136" t="s">
        <v>11906</v>
      </c>
      <c r="K978" s="136" t="s">
        <v>941</v>
      </c>
      <c r="L978" s="136" t="s">
        <v>11905</v>
      </c>
      <c r="M978" s="136" t="s">
        <v>11907</v>
      </c>
      <c r="N978" s="136" t="s">
        <v>11908</v>
      </c>
      <c r="O978" s="136" t="s">
        <v>21509</v>
      </c>
      <c r="P978" s="136" t="s">
        <v>21510</v>
      </c>
      <c r="Q978" s="136" t="s">
        <v>21511</v>
      </c>
      <c r="R978" s="136" t="s">
        <v>21512</v>
      </c>
      <c r="S978" s="136" t="s">
        <v>21513</v>
      </c>
      <c r="T978" s="136" t="s">
        <v>21514</v>
      </c>
      <c r="U978" s="136" t="s">
        <v>21515</v>
      </c>
      <c r="V978" s="136" t="s">
        <v>948</v>
      </c>
      <c r="W978" s="136" t="s">
        <v>948</v>
      </c>
      <c r="X978" s="136" t="s">
        <v>948</v>
      </c>
      <c r="Y978" s="136" t="s">
        <v>21516</v>
      </c>
      <c r="Z978" s="136" t="s">
        <v>21517</v>
      </c>
      <c r="AA978" s="136" t="s">
        <v>21518</v>
      </c>
      <c r="AB978" s="136" t="s">
        <v>21519</v>
      </c>
      <c r="AC978" s="136" t="s">
        <v>21520</v>
      </c>
      <c r="AD978" s="136" t="s">
        <v>21521</v>
      </c>
      <c r="AE978" s="136" t="s">
        <v>21522</v>
      </c>
      <c r="AF978" s="136" t="s">
        <v>21523</v>
      </c>
      <c r="AG978" s="136" t="s">
        <v>1094</v>
      </c>
      <c r="AH978" s="136" t="s">
        <v>21524</v>
      </c>
      <c r="AI978" s="136" t="s">
        <v>21525</v>
      </c>
      <c r="AJ978" s="136" t="s">
        <v>1086</v>
      </c>
      <c r="AK978" s="136" t="s">
        <v>954</v>
      </c>
      <c r="AL978" s="136" t="s">
        <v>941</v>
      </c>
      <c r="AM978" s="136" t="s">
        <v>21526</v>
      </c>
      <c r="AN978" s="136" t="s">
        <v>941</v>
      </c>
      <c r="AO978" s="136" t="s">
        <v>941</v>
      </c>
      <c r="AP978" s="136" t="s">
        <v>941</v>
      </c>
      <c r="AQ978" s="136" t="s">
        <v>941</v>
      </c>
      <c r="AR978" s="136" t="s">
        <v>941</v>
      </c>
      <c r="AS978" s="136" t="s">
        <v>941</v>
      </c>
      <c r="AT978" s="136" t="s">
        <v>941</v>
      </c>
      <c r="AU978" s="136" t="s">
        <v>941</v>
      </c>
      <c r="AV978" s="136" t="s">
        <v>941</v>
      </c>
      <c r="AW978" s="136" t="s">
        <v>941</v>
      </c>
      <c r="AX978" s="136" t="s">
        <v>941</v>
      </c>
      <c r="AY978" s="136" t="s">
        <v>941</v>
      </c>
      <c r="AZ978" s="136" t="s">
        <v>941</v>
      </c>
      <c r="BA978" s="136" t="s">
        <v>941</v>
      </c>
      <c r="BB978" s="136" t="s">
        <v>941</v>
      </c>
      <c r="BC978" s="136" t="s">
        <v>941</v>
      </c>
      <c r="BD978" s="136" t="s">
        <v>941</v>
      </c>
      <c r="BE978" s="136" t="s">
        <v>941</v>
      </c>
      <c r="BF978" s="136" t="s">
        <v>941</v>
      </c>
      <c r="BG978" s="136" t="s">
        <v>941</v>
      </c>
      <c r="BH978" s="136" t="s">
        <v>941</v>
      </c>
      <c r="BI978" s="136" t="s">
        <v>941</v>
      </c>
      <c r="BJ978" s="136" t="s">
        <v>941</v>
      </c>
      <c r="BK978" s="136" t="s">
        <v>941</v>
      </c>
      <c r="BL978" s="136" t="s">
        <v>941</v>
      </c>
      <c r="BM978" s="136" t="s">
        <v>941</v>
      </c>
      <c r="BN978" s="136" t="s">
        <v>941</v>
      </c>
      <c r="BO978" s="136" t="s">
        <v>941</v>
      </c>
      <c r="BP978" s="136" t="s">
        <v>941</v>
      </c>
      <c r="BQ978" s="136" t="s">
        <v>941</v>
      </c>
      <c r="BR978" s="136" t="s">
        <v>941</v>
      </c>
      <c r="BS978" s="136" t="s">
        <v>941</v>
      </c>
      <c r="BT978" s="136" t="s">
        <v>941</v>
      </c>
      <c r="BU978" s="136" t="s">
        <v>941</v>
      </c>
      <c r="BV978" s="136" t="s">
        <v>941</v>
      </c>
      <c r="BW978" s="136" t="s">
        <v>941</v>
      </c>
      <c r="BX978" s="136" t="s">
        <v>941</v>
      </c>
      <c r="BY978" s="136" t="s">
        <v>941</v>
      </c>
      <c r="BZ978" s="136" t="s">
        <v>941</v>
      </c>
      <c r="CA978" s="136" t="s">
        <v>941</v>
      </c>
      <c r="CB978" s="136" t="s">
        <v>948</v>
      </c>
      <c r="CC978" s="136" t="s">
        <v>948</v>
      </c>
      <c r="CD978" s="136" t="s">
        <v>941</v>
      </c>
      <c r="CE978" s="136" t="s">
        <v>948</v>
      </c>
      <c r="CF978" s="136" t="s">
        <v>941</v>
      </c>
      <c r="CG978" s="136" t="s">
        <v>948</v>
      </c>
      <c r="CH978" s="136" t="s">
        <v>948</v>
      </c>
      <c r="CI978" s="136" t="s">
        <v>941</v>
      </c>
      <c r="CJ978" s="136" t="s">
        <v>941</v>
      </c>
      <c r="CK978" s="136" t="s">
        <v>941</v>
      </c>
      <c r="CL978" s="136" t="s">
        <v>941</v>
      </c>
      <c r="CM978" s="136" t="s">
        <v>941</v>
      </c>
      <c r="CN978" s="136" t="s">
        <v>948</v>
      </c>
      <c r="CO978" s="136" t="s">
        <v>540</v>
      </c>
      <c r="CP978" s="136" t="s">
        <v>948</v>
      </c>
      <c r="CQ978" s="136" t="s">
        <v>941</v>
      </c>
      <c r="CR978" s="136" t="s">
        <v>941</v>
      </c>
      <c r="CS978" s="136" t="s">
        <v>941</v>
      </c>
      <c r="CT978" s="136" t="s">
        <v>941</v>
      </c>
      <c r="CU978" s="136" t="s">
        <v>941</v>
      </c>
      <c r="CV978" s="136" t="s">
        <v>941</v>
      </c>
      <c r="CW978" s="136" t="s">
        <v>941</v>
      </c>
      <c r="CX978" s="136" t="s">
        <v>941</v>
      </c>
      <c r="CY978" s="136" t="s">
        <v>941</v>
      </c>
      <c r="CZ978" s="136" t="s">
        <v>941</v>
      </c>
      <c r="DA978" s="136" t="s">
        <v>941</v>
      </c>
      <c r="DB978" s="136" t="s">
        <v>21527</v>
      </c>
      <c r="DC978" s="136" t="s">
        <v>941</v>
      </c>
      <c r="DD978" s="136" t="s">
        <v>941</v>
      </c>
      <c r="DE978" s="136" t="s">
        <v>941</v>
      </c>
      <c r="DF978" s="136" t="s">
        <v>941</v>
      </c>
      <c r="DG978" s="136" t="s">
        <v>941</v>
      </c>
      <c r="DH978" s="136" t="s">
        <v>941</v>
      </c>
      <c r="DI978" s="136" t="s">
        <v>941</v>
      </c>
      <c r="DJ978" s="136" t="s">
        <v>1692</v>
      </c>
      <c r="DK978" s="137">
        <v>43172.552974537037</v>
      </c>
      <c r="DL978" s="136" t="s">
        <v>1692</v>
      </c>
      <c r="DM978" s="137">
        <v>43172.552974537037</v>
      </c>
      <c r="DN978" s="133">
        <v>42440.444849537038</v>
      </c>
      <c r="DO978" s="132" t="s">
        <v>1692</v>
      </c>
      <c r="DP978" s="133">
        <v>42440.444849537038</v>
      </c>
    </row>
    <row r="979" spans="1:120" ht="58" x14ac:dyDescent="0.35">
      <c r="A979" s="135">
        <v>983</v>
      </c>
      <c r="B979" s="136" t="s">
        <v>13815</v>
      </c>
      <c r="C979" s="135">
        <v>148</v>
      </c>
      <c r="D979" s="135" t="b">
        <v>1</v>
      </c>
      <c r="E979" s="136" t="s">
        <v>941</v>
      </c>
      <c r="F979" s="136" t="s">
        <v>2684</v>
      </c>
      <c r="G979" s="136" t="s">
        <v>2685</v>
      </c>
      <c r="H979" s="136" t="s">
        <v>2686</v>
      </c>
      <c r="I979" s="136" t="s">
        <v>21494</v>
      </c>
      <c r="J979" s="136" t="s">
        <v>2684</v>
      </c>
      <c r="K979" s="136" t="s">
        <v>941</v>
      </c>
      <c r="L979" s="136" t="s">
        <v>2686</v>
      </c>
      <c r="M979" s="136" t="s">
        <v>2687</v>
      </c>
      <c r="N979" s="136" t="s">
        <v>2688</v>
      </c>
      <c r="O979" s="136" t="s">
        <v>21528</v>
      </c>
      <c r="P979" s="136" t="s">
        <v>12795</v>
      </c>
      <c r="Q979" s="136" t="s">
        <v>12796</v>
      </c>
      <c r="R979" s="136" t="s">
        <v>948</v>
      </c>
      <c r="S979" s="136" t="s">
        <v>21529</v>
      </c>
      <c r="T979" s="136" t="s">
        <v>21530</v>
      </c>
      <c r="U979" s="136" t="s">
        <v>21531</v>
      </c>
      <c r="V979" s="136" t="s">
        <v>4195</v>
      </c>
      <c r="W979" s="136" t="s">
        <v>4196</v>
      </c>
      <c r="X979" s="136" t="s">
        <v>4197</v>
      </c>
      <c r="Y979" s="136" t="s">
        <v>21532</v>
      </c>
      <c r="Z979" s="136" t="s">
        <v>21533</v>
      </c>
      <c r="AA979" s="136" t="s">
        <v>21534</v>
      </c>
      <c r="AB979" s="136" t="s">
        <v>21535</v>
      </c>
      <c r="AC979" s="136" t="s">
        <v>948</v>
      </c>
      <c r="AD979" s="136" t="s">
        <v>21535</v>
      </c>
      <c r="AE979" s="136" t="s">
        <v>21536</v>
      </c>
      <c r="AF979" s="136" t="s">
        <v>21537</v>
      </c>
      <c r="AG979" s="136" t="s">
        <v>1101</v>
      </c>
      <c r="AH979" s="136" t="s">
        <v>21538</v>
      </c>
      <c r="AI979" s="136" t="s">
        <v>948</v>
      </c>
      <c r="AJ979" s="136" t="s">
        <v>1521</v>
      </c>
      <c r="AK979" s="136" t="s">
        <v>948</v>
      </c>
      <c r="AL979" s="136" t="s">
        <v>941</v>
      </c>
      <c r="AM979" s="136" t="s">
        <v>21539</v>
      </c>
      <c r="AN979" s="136" t="s">
        <v>941</v>
      </c>
      <c r="AO979" s="136" t="s">
        <v>941</v>
      </c>
      <c r="AP979" s="136" t="s">
        <v>941</v>
      </c>
      <c r="AQ979" s="136" t="s">
        <v>941</v>
      </c>
      <c r="AR979" s="136" t="s">
        <v>941</v>
      </c>
      <c r="AS979" s="136" t="s">
        <v>941</v>
      </c>
      <c r="AT979" s="136" t="s">
        <v>941</v>
      </c>
      <c r="AU979" s="136" t="s">
        <v>941</v>
      </c>
      <c r="AV979" s="136" t="s">
        <v>941</v>
      </c>
      <c r="AW979" s="136" t="s">
        <v>941</v>
      </c>
      <c r="AX979" s="136" t="s">
        <v>941</v>
      </c>
      <c r="AY979" s="136" t="s">
        <v>941</v>
      </c>
      <c r="AZ979" s="136" t="s">
        <v>941</v>
      </c>
      <c r="BA979" s="136" t="s">
        <v>941</v>
      </c>
      <c r="BB979" s="136" t="s">
        <v>941</v>
      </c>
      <c r="BC979" s="136" t="s">
        <v>941</v>
      </c>
      <c r="BD979" s="136" t="s">
        <v>941</v>
      </c>
      <c r="BE979" s="136" t="s">
        <v>941</v>
      </c>
      <c r="BF979" s="136" t="s">
        <v>941</v>
      </c>
      <c r="BG979" s="136" t="s">
        <v>941</v>
      </c>
      <c r="BH979" s="136" t="s">
        <v>941</v>
      </c>
      <c r="BI979" s="136" t="s">
        <v>941</v>
      </c>
      <c r="BJ979" s="136" t="s">
        <v>941</v>
      </c>
      <c r="BK979" s="136" t="s">
        <v>941</v>
      </c>
      <c r="BL979" s="136" t="s">
        <v>21540</v>
      </c>
      <c r="BM979" s="136" t="s">
        <v>1071</v>
      </c>
      <c r="BN979" s="136" t="s">
        <v>941</v>
      </c>
      <c r="BO979" s="136" t="s">
        <v>941</v>
      </c>
      <c r="BP979" s="136" t="s">
        <v>941</v>
      </c>
      <c r="BQ979" s="136" t="s">
        <v>975</v>
      </c>
      <c r="BR979" s="136" t="s">
        <v>941</v>
      </c>
      <c r="BS979" s="136" t="s">
        <v>941</v>
      </c>
      <c r="BT979" s="136" t="s">
        <v>941</v>
      </c>
      <c r="BU979" s="136" t="s">
        <v>941</v>
      </c>
      <c r="BV979" s="136" t="s">
        <v>941</v>
      </c>
      <c r="BW979" s="136" t="s">
        <v>941</v>
      </c>
      <c r="BX979" s="136" t="s">
        <v>941</v>
      </c>
      <c r="BY979" s="136" t="s">
        <v>941</v>
      </c>
      <c r="BZ979" s="136" t="s">
        <v>941</v>
      </c>
      <c r="CA979" s="136" t="s">
        <v>941</v>
      </c>
      <c r="CB979" s="136" t="s">
        <v>21541</v>
      </c>
      <c r="CC979" s="136" t="s">
        <v>948</v>
      </c>
      <c r="CD979" s="136" t="s">
        <v>941</v>
      </c>
      <c r="CE979" s="136" t="s">
        <v>948</v>
      </c>
      <c r="CF979" s="136" t="s">
        <v>941</v>
      </c>
      <c r="CG979" s="136" t="s">
        <v>948</v>
      </c>
      <c r="CH979" s="136" t="s">
        <v>948</v>
      </c>
      <c r="CI979" s="136" t="s">
        <v>941</v>
      </c>
      <c r="CJ979" s="136" t="s">
        <v>941</v>
      </c>
      <c r="CK979" s="136" t="s">
        <v>941</v>
      </c>
      <c r="CL979" s="136" t="s">
        <v>941</v>
      </c>
      <c r="CM979" s="136" t="s">
        <v>941</v>
      </c>
      <c r="CN979" s="136" t="s">
        <v>948</v>
      </c>
      <c r="CO979" s="136" t="s">
        <v>540</v>
      </c>
      <c r="CP979" s="136" t="s">
        <v>948</v>
      </c>
      <c r="CQ979" s="136" t="s">
        <v>941</v>
      </c>
      <c r="CR979" s="136" t="s">
        <v>941</v>
      </c>
      <c r="CS979" s="136" t="s">
        <v>941</v>
      </c>
      <c r="CT979" s="136" t="s">
        <v>941</v>
      </c>
      <c r="CU979" s="136" t="s">
        <v>941</v>
      </c>
      <c r="CV979" s="136" t="s">
        <v>941</v>
      </c>
      <c r="CW979" s="136" t="s">
        <v>941</v>
      </c>
      <c r="CX979" s="136" t="s">
        <v>941</v>
      </c>
      <c r="CY979" s="136" t="s">
        <v>941</v>
      </c>
      <c r="CZ979" s="136" t="s">
        <v>941</v>
      </c>
      <c r="DA979" s="136" t="s">
        <v>941</v>
      </c>
      <c r="DB979" s="136" t="s">
        <v>941</v>
      </c>
      <c r="DC979" s="136" t="s">
        <v>941</v>
      </c>
      <c r="DD979" s="136" t="s">
        <v>941</v>
      </c>
      <c r="DE979" s="136" t="s">
        <v>941</v>
      </c>
      <c r="DF979" s="136" t="s">
        <v>941</v>
      </c>
      <c r="DG979" s="136" t="s">
        <v>941</v>
      </c>
      <c r="DH979" s="136" t="s">
        <v>941</v>
      </c>
      <c r="DI979" s="136" t="s">
        <v>941</v>
      </c>
      <c r="DJ979" s="136" t="s">
        <v>1692</v>
      </c>
      <c r="DK979" s="137">
        <v>43172.571250000001</v>
      </c>
      <c r="DL979" s="136" t="s">
        <v>1692</v>
      </c>
      <c r="DM979" s="137">
        <v>43172.587233796294</v>
      </c>
      <c r="DN979" s="133">
        <v>42440.454386574071</v>
      </c>
      <c r="DO979" s="132" t="s">
        <v>1692</v>
      </c>
      <c r="DP979" s="133">
        <v>42440.454386574071</v>
      </c>
    </row>
    <row r="980" spans="1:120" ht="58" x14ac:dyDescent="0.35">
      <c r="A980" s="135">
        <v>984</v>
      </c>
      <c r="B980" s="136" t="s">
        <v>13815</v>
      </c>
      <c r="C980" s="135">
        <v>322</v>
      </c>
      <c r="D980" s="135" t="b">
        <v>1</v>
      </c>
      <c r="E980" s="136" t="s">
        <v>1196</v>
      </c>
      <c r="F980" s="136" t="s">
        <v>21542</v>
      </c>
      <c r="G980" s="136" t="s">
        <v>1112</v>
      </c>
      <c r="H980" s="136" t="s">
        <v>2891</v>
      </c>
      <c r="I980" s="136" t="s">
        <v>941</v>
      </c>
      <c r="J980" s="136" t="s">
        <v>21542</v>
      </c>
      <c r="K980" s="136" t="s">
        <v>941</v>
      </c>
      <c r="L980" s="136" t="s">
        <v>2891</v>
      </c>
      <c r="M980" s="136" t="s">
        <v>2891</v>
      </c>
      <c r="N980" s="136" t="s">
        <v>2892</v>
      </c>
      <c r="O980" s="136" t="s">
        <v>21543</v>
      </c>
      <c r="P980" s="136" t="s">
        <v>21544</v>
      </c>
      <c r="Q980" s="136" t="s">
        <v>948</v>
      </c>
      <c r="R980" s="136" t="s">
        <v>948</v>
      </c>
      <c r="S980" s="136" t="s">
        <v>21545</v>
      </c>
      <c r="T980" s="136" t="s">
        <v>21546</v>
      </c>
      <c r="U980" s="136" t="s">
        <v>21547</v>
      </c>
      <c r="V980" s="136" t="s">
        <v>21548</v>
      </c>
      <c r="W980" s="136" t="s">
        <v>21549</v>
      </c>
      <c r="X980" s="136" t="s">
        <v>21550</v>
      </c>
      <c r="Y980" s="136" t="s">
        <v>21551</v>
      </c>
      <c r="Z980" s="136" t="s">
        <v>21552</v>
      </c>
      <c r="AA980" s="136" t="s">
        <v>948</v>
      </c>
      <c r="AB980" s="136" t="s">
        <v>21553</v>
      </c>
      <c r="AC980" s="136" t="s">
        <v>21554</v>
      </c>
      <c r="AD980" s="136" t="s">
        <v>21555</v>
      </c>
      <c r="AE980" s="136" t="s">
        <v>21556</v>
      </c>
      <c r="AF980" s="136" t="s">
        <v>21557</v>
      </c>
      <c r="AG980" s="136" t="s">
        <v>2893</v>
      </c>
      <c r="AH980" s="136" t="s">
        <v>21558</v>
      </c>
      <c r="AI980" s="136" t="s">
        <v>21559</v>
      </c>
      <c r="AJ980" s="136" t="s">
        <v>2014</v>
      </c>
      <c r="AK980" s="136" t="s">
        <v>2985</v>
      </c>
      <c r="AL980" s="136" t="s">
        <v>941</v>
      </c>
      <c r="AM980" s="136" t="s">
        <v>21560</v>
      </c>
      <c r="AN980" s="136" t="s">
        <v>941</v>
      </c>
      <c r="AO980" s="136" t="s">
        <v>941</v>
      </c>
      <c r="AP980" s="136" t="s">
        <v>941</v>
      </c>
      <c r="AQ980" s="136" t="s">
        <v>941</v>
      </c>
      <c r="AR980" s="136" t="s">
        <v>941</v>
      </c>
      <c r="AS980" s="136" t="s">
        <v>941</v>
      </c>
      <c r="AT980" s="136" t="s">
        <v>941</v>
      </c>
      <c r="AU980" s="136" t="s">
        <v>941</v>
      </c>
      <c r="AV980" s="136" t="s">
        <v>941</v>
      </c>
      <c r="AW980" s="136" t="s">
        <v>941</v>
      </c>
      <c r="AX980" s="136" t="s">
        <v>941</v>
      </c>
      <c r="AY980" s="136" t="s">
        <v>941</v>
      </c>
      <c r="AZ980" s="136" t="s">
        <v>941</v>
      </c>
      <c r="BA980" s="136" t="s">
        <v>941</v>
      </c>
      <c r="BB980" s="136" t="s">
        <v>941</v>
      </c>
      <c r="BC980" s="136" t="s">
        <v>941</v>
      </c>
      <c r="BD980" s="136" t="s">
        <v>941</v>
      </c>
      <c r="BE980" s="136" t="s">
        <v>941</v>
      </c>
      <c r="BF980" s="136" t="s">
        <v>941</v>
      </c>
      <c r="BG980" s="136" t="s">
        <v>941</v>
      </c>
      <c r="BH980" s="136" t="s">
        <v>941</v>
      </c>
      <c r="BI980" s="136" t="s">
        <v>941</v>
      </c>
      <c r="BJ980" s="136" t="s">
        <v>941</v>
      </c>
      <c r="BK980" s="136" t="s">
        <v>941</v>
      </c>
      <c r="BL980" s="136" t="s">
        <v>941</v>
      </c>
      <c r="BM980" s="136" t="s">
        <v>941</v>
      </c>
      <c r="BN980" s="136" t="s">
        <v>941</v>
      </c>
      <c r="BO980" s="136" t="s">
        <v>941</v>
      </c>
      <c r="BP980" s="136" t="s">
        <v>941</v>
      </c>
      <c r="BQ980" s="136" t="s">
        <v>941</v>
      </c>
      <c r="BR980" s="136" t="s">
        <v>941</v>
      </c>
      <c r="BS980" s="136" t="s">
        <v>941</v>
      </c>
      <c r="BT980" s="136" t="s">
        <v>941</v>
      </c>
      <c r="BU980" s="136" t="s">
        <v>941</v>
      </c>
      <c r="BV980" s="136" t="s">
        <v>941</v>
      </c>
      <c r="BW980" s="136" t="s">
        <v>941</v>
      </c>
      <c r="BX980" s="136" t="s">
        <v>941</v>
      </c>
      <c r="BY980" s="136" t="s">
        <v>941</v>
      </c>
      <c r="BZ980" s="136" t="s">
        <v>941</v>
      </c>
      <c r="CA980" s="136" t="s">
        <v>941</v>
      </c>
      <c r="CB980" s="136" t="s">
        <v>948</v>
      </c>
      <c r="CC980" s="136" t="s">
        <v>948</v>
      </c>
      <c r="CD980" s="136" t="s">
        <v>941</v>
      </c>
      <c r="CE980" s="136" t="s">
        <v>948</v>
      </c>
      <c r="CF980" s="136" t="s">
        <v>941</v>
      </c>
      <c r="CG980" s="136" t="s">
        <v>948</v>
      </c>
      <c r="CH980" s="136" t="s">
        <v>948</v>
      </c>
      <c r="CI980" s="136" t="s">
        <v>941</v>
      </c>
      <c r="CJ980" s="136" t="s">
        <v>941</v>
      </c>
      <c r="CK980" s="136" t="s">
        <v>941</v>
      </c>
      <c r="CL980" s="136" t="s">
        <v>941</v>
      </c>
      <c r="CM980" s="136" t="s">
        <v>941</v>
      </c>
      <c r="CN980" s="136" t="s">
        <v>948</v>
      </c>
      <c r="CO980" s="136" t="s">
        <v>540</v>
      </c>
      <c r="CP980" s="136" t="s">
        <v>948</v>
      </c>
      <c r="CQ980" s="136" t="s">
        <v>941</v>
      </c>
      <c r="CR980" s="136" t="s">
        <v>941</v>
      </c>
      <c r="CS980" s="136" t="s">
        <v>941</v>
      </c>
      <c r="CT980" s="136" t="s">
        <v>941</v>
      </c>
      <c r="CU980" s="136" t="s">
        <v>941</v>
      </c>
      <c r="CV980" s="136" t="s">
        <v>941</v>
      </c>
      <c r="CW980" s="136" t="s">
        <v>941</v>
      </c>
      <c r="CX980" s="136" t="s">
        <v>941</v>
      </c>
      <c r="CY980" s="136" t="s">
        <v>941</v>
      </c>
      <c r="CZ980" s="136" t="s">
        <v>941</v>
      </c>
      <c r="DA980" s="136" t="s">
        <v>941</v>
      </c>
      <c r="DB980" s="136" t="s">
        <v>941</v>
      </c>
      <c r="DC980" s="136" t="s">
        <v>941</v>
      </c>
      <c r="DD980" s="136" t="s">
        <v>941</v>
      </c>
      <c r="DE980" s="136" t="s">
        <v>941</v>
      </c>
      <c r="DF980" s="136" t="s">
        <v>941</v>
      </c>
      <c r="DG980" s="136" t="s">
        <v>941</v>
      </c>
      <c r="DH980" s="136" t="s">
        <v>941</v>
      </c>
      <c r="DI980" s="136" t="s">
        <v>941</v>
      </c>
      <c r="DJ980" s="136" t="s">
        <v>1353</v>
      </c>
      <c r="DK980" s="137">
        <v>43172.626597222225</v>
      </c>
      <c r="DL980" s="136" t="s">
        <v>1353</v>
      </c>
      <c r="DM980" s="137">
        <v>43172.626597222225</v>
      </c>
      <c r="DN980" s="133">
        <v>42440.458831018521</v>
      </c>
      <c r="DO980" s="132" t="s">
        <v>1692</v>
      </c>
      <c r="DP980" s="133">
        <v>42472.490185185183</v>
      </c>
    </row>
    <row r="981" spans="1:120" ht="43.5" x14ac:dyDescent="0.35">
      <c r="A981" s="135">
        <v>985</v>
      </c>
      <c r="B981" s="136" t="s">
        <v>13815</v>
      </c>
      <c r="C981" s="135">
        <v>131</v>
      </c>
      <c r="D981" s="135" t="b">
        <v>1</v>
      </c>
      <c r="E981" s="136" t="s">
        <v>941</v>
      </c>
      <c r="F981" s="136" t="s">
        <v>1471</v>
      </c>
      <c r="G981" s="136" t="s">
        <v>1096</v>
      </c>
      <c r="H981" s="136" t="s">
        <v>1473</v>
      </c>
      <c r="I981" s="136" t="s">
        <v>14353</v>
      </c>
      <c r="J981" s="136" t="s">
        <v>3973</v>
      </c>
      <c r="K981" s="136" t="s">
        <v>941</v>
      </c>
      <c r="L981" s="136" t="s">
        <v>1472</v>
      </c>
      <c r="M981" s="136" t="s">
        <v>1474</v>
      </c>
      <c r="N981" s="136" t="s">
        <v>3974</v>
      </c>
      <c r="O981" s="136" t="s">
        <v>21561</v>
      </c>
      <c r="P981" s="136" t="s">
        <v>948</v>
      </c>
      <c r="Q981" s="136" t="s">
        <v>948</v>
      </c>
      <c r="R981" s="136" t="s">
        <v>948</v>
      </c>
      <c r="S981" s="136" t="s">
        <v>21561</v>
      </c>
      <c r="T981" s="136" t="s">
        <v>21562</v>
      </c>
      <c r="U981" s="136" t="s">
        <v>21563</v>
      </c>
      <c r="V981" s="136" t="s">
        <v>948</v>
      </c>
      <c r="W981" s="136" t="s">
        <v>948</v>
      </c>
      <c r="X981" s="136" t="s">
        <v>948</v>
      </c>
      <c r="Y981" s="136" t="s">
        <v>21564</v>
      </c>
      <c r="Z981" s="136" t="s">
        <v>948</v>
      </c>
      <c r="AA981" s="136" t="s">
        <v>948</v>
      </c>
      <c r="AB981" s="136" t="s">
        <v>21564</v>
      </c>
      <c r="AC981" s="136" t="s">
        <v>948</v>
      </c>
      <c r="AD981" s="136" t="s">
        <v>21564</v>
      </c>
      <c r="AE981" s="136" t="s">
        <v>21565</v>
      </c>
      <c r="AF981" s="136" t="s">
        <v>21566</v>
      </c>
      <c r="AG981" s="136" t="s">
        <v>1475</v>
      </c>
      <c r="AH981" s="136" t="s">
        <v>21567</v>
      </c>
      <c r="AI981" s="136" t="s">
        <v>948</v>
      </c>
      <c r="AJ981" s="136" t="s">
        <v>948</v>
      </c>
      <c r="AK981" s="136" t="s">
        <v>3604</v>
      </c>
      <c r="AL981" s="136" t="s">
        <v>941</v>
      </c>
      <c r="AM981" s="136" t="s">
        <v>21568</v>
      </c>
      <c r="AN981" s="136" t="s">
        <v>941</v>
      </c>
      <c r="AO981" s="136" t="s">
        <v>941</v>
      </c>
      <c r="AP981" s="136" t="s">
        <v>941</v>
      </c>
      <c r="AQ981" s="136" t="s">
        <v>941</v>
      </c>
      <c r="AR981" s="136" t="s">
        <v>941</v>
      </c>
      <c r="AS981" s="136" t="s">
        <v>941</v>
      </c>
      <c r="AT981" s="136" t="s">
        <v>941</v>
      </c>
      <c r="AU981" s="136" t="s">
        <v>941</v>
      </c>
      <c r="AV981" s="136" t="s">
        <v>941</v>
      </c>
      <c r="AW981" s="136" t="s">
        <v>941</v>
      </c>
      <c r="AX981" s="136" t="s">
        <v>941</v>
      </c>
      <c r="AY981" s="136" t="s">
        <v>941</v>
      </c>
      <c r="AZ981" s="136" t="s">
        <v>941</v>
      </c>
      <c r="BA981" s="136" t="s">
        <v>941</v>
      </c>
      <c r="BB981" s="136" t="s">
        <v>941</v>
      </c>
      <c r="BC981" s="136" t="s">
        <v>941</v>
      </c>
      <c r="BD981" s="136" t="s">
        <v>941</v>
      </c>
      <c r="BE981" s="136" t="s">
        <v>941</v>
      </c>
      <c r="BF981" s="136" t="s">
        <v>941</v>
      </c>
      <c r="BG981" s="136" t="s">
        <v>941</v>
      </c>
      <c r="BH981" s="136" t="s">
        <v>941</v>
      </c>
      <c r="BI981" s="136" t="s">
        <v>941</v>
      </c>
      <c r="BJ981" s="136" t="s">
        <v>941</v>
      </c>
      <c r="BK981" s="136" t="s">
        <v>21569</v>
      </c>
      <c r="BL981" s="136" t="s">
        <v>948</v>
      </c>
      <c r="BM981" s="136" t="s">
        <v>941</v>
      </c>
      <c r="BN981" s="136" t="s">
        <v>948</v>
      </c>
      <c r="BO981" s="136" t="s">
        <v>948</v>
      </c>
      <c r="BP981" s="136" t="s">
        <v>948</v>
      </c>
      <c r="BQ981" s="136" t="s">
        <v>948</v>
      </c>
      <c r="BR981" s="136" t="s">
        <v>941</v>
      </c>
      <c r="BS981" s="136" t="s">
        <v>948</v>
      </c>
      <c r="BT981" s="136" t="s">
        <v>941</v>
      </c>
      <c r="BU981" s="136" t="s">
        <v>948</v>
      </c>
      <c r="BV981" s="136" t="s">
        <v>941</v>
      </c>
      <c r="BW981" s="136" t="s">
        <v>948</v>
      </c>
      <c r="BX981" s="136" t="s">
        <v>941</v>
      </c>
      <c r="BY981" s="136" t="s">
        <v>948</v>
      </c>
      <c r="BZ981" s="136" t="s">
        <v>941</v>
      </c>
      <c r="CA981" s="136" t="s">
        <v>948</v>
      </c>
      <c r="CB981" s="136" t="s">
        <v>21569</v>
      </c>
      <c r="CC981" s="136" t="s">
        <v>948</v>
      </c>
      <c r="CD981" s="136" t="s">
        <v>941</v>
      </c>
      <c r="CE981" s="136" t="s">
        <v>948</v>
      </c>
      <c r="CF981" s="136" t="s">
        <v>941</v>
      </c>
      <c r="CG981" s="136" t="s">
        <v>948</v>
      </c>
      <c r="CH981" s="136" t="s">
        <v>948</v>
      </c>
      <c r="CI981" s="136" t="s">
        <v>941</v>
      </c>
      <c r="CJ981" s="136" t="s">
        <v>941</v>
      </c>
      <c r="CK981" s="136" t="s">
        <v>941</v>
      </c>
      <c r="CL981" s="136" t="s">
        <v>941</v>
      </c>
      <c r="CM981" s="136" t="s">
        <v>941</v>
      </c>
      <c r="CN981" s="136" t="s">
        <v>948</v>
      </c>
      <c r="CO981" s="136" t="s">
        <v>941</v>
      </c>
      <c r="CP981" s="136" t="s">
        <v>948</v>
      </c>
      <c r="CQ981" s="136" t="s">
        <v>941</v>
      </c>
      <c r="CR981" s="136" t="s">
        <v>941</v>
      </c>
      <c r="CS981" s="136" t="s">
        <v>941</v>
      </c>
      <c r="CT981" s="136" t="s">
        <v>941</v>
      </c>
      <c r="CU981" s="136" t="s">
        <v>941</v>
      </c>
      <c r="CV981" s="136" t="s">
        <v>941</v>
      </c>
      <c r="CW981" s="136" t="s">
        <v>941</v>
      </c>
      <c r="CX981" s="136" t="s">
        <v>941</v>
      </c>
      <c r="CY981" s="136" t="s">
        <v>941</v>
      </c>
      <c r="CZ981" s="136" t="s">
        <v>941</v>
      </c>
      <c r="DA981" s="136" t="s">
        <v>941</v>
      </c>
      <c r="DB981" s="136" t="s">
        <v>941</v>
      </c>
      <c r="DC981" s="136" t="s">
        <v>941</v>
      </c>
      <c r="DD981" s="136" t="s">
        <v>941</v>
      </c>
      <c r="DE981" s="136" t="s">
        <v>941</v>
      </c>
      <c r="DF981" s="136" t="s">
        <v>941</v>
      </c>
      <c r="DG981" s="136" t="s">
        <v>941</v>
      </c>
      <c r="DH981" s="136" t="s">
        <v>941</v>
      </c>
      <c r="DI981" s="136" t="s">
        <v>941</v>
      </c>
      <c r="DJ981" s="136" t="s">
        <v>1692</v>
      </c>
      <c r="DK981" s="137">
        <v>43173.460335648146</v>
      </c>
      <c r="DL981" s="136" t="s">
        <v>1692</v>
      </c>
      <c r="DM981" s="137">
        <v>43173.463090277779</v>
      </c>
      <c r="DN981" s="133">
        <v>42440.465011574073</v>
      </c>
      <c r="DO981" s="132" t="s">
        <v>1692</v>
      </c>
      <c r="DP981" s="133">
        <v>42440.593738425923</v>
      </c>
    </row>
    <row r="982" spans="1:120" ht="43.5" x14ac:dyDescent="0.35">
      <c r="A982" s="135">
        <v>986</v>
      </c>
      <c r="B982" s="136" t="s">
        <v>13815</v>
      </c>
      <c r="C982" s="135">
        <v>386</v>
      </c>
      <c r="D982" s="135" t="b">
        <v>1</v>
      </c>
      <c r="E982" s="136" t="s">
        <v>941</v>
      </c>
      <c r="F982" s="136" t="s">
        <v>10154</v>
      </c>
      <c r="G982" s="136" t="s">
        <v>21570</v>
      </c>
      <c r="H982" s="136" t="s">
        <v>4171</v>
      </c>
      <c r="I982" s="136" t="s">
        <v>21494</v>
      </c>
      <c r="J982" s="136" t="s">
        <v>10154</v>
      </c>
      <c r="K982" s="136" t="s">
        <v>941</v>
      </c>
      <c r="L982" s="136" t="s">
        <v>4171</v>
      </c>
      <c r="M982" s="136" t="s">
        <v>10156</v>
      </c>
      <c r="N982" s="136" t="s">
        <v>4172</v>
      </c>
      <c r="O982" s="136" t="s">
        <v>21571</v>
      </c>
      <c r="P982" s="136" t="s">
        <v>4173</v>
      </c>
      <c r="Q982" s="136" t="s">
        <v>948</v>
      </c>
      <c r="R982" s="136" t="s">
        <v>948</v>
      </c>
      <c r="S982" s="136" t="s">
        <v>21572</v>
      </c>
      <c r="T982" s="136" t="s">
        <v>21573</v>
      </c>
      <c r="U982" s="136" t="s">
        <v>21574</v>
      </c>
      <c r="V982" s="136" t="s">
        <v>948</v>
      </c>
      <c r="W982" s="136" t="s">
        <v>948</v>
      </c>
      <c r="X982" s="136" t="s">
        <v>948</v>
      </c>
      <c r="Y982" s="136" t="s">
        <v>21575</v>
      </c>
      <c r="Z982" s="136" t="s">
        <v>948</v>
      </c>
      <c r="AA982" s="136" t="s">
        <v>21576</v>
      </c>
      <c r="AB982" s="136" t="s">
        <v>21577</v>
      </c>
      <c r="AC982" s="136" t="s">
        <v>4174</v>
      </c>
      <c r="AD982" s="136" t="s">
        <v>21578</v>
      </c>
      <c r="AE982" s="136" t="s">
        <v>21579</v>
      </c>
      <c r="AF982" s="136" t="s">
        <v>21580</v>
      </c>
      <c r="AG982" s="136" t="s">
        <v>1156</v>
      </c>
      <c r="AH982" s="136" t="s">
        <v>21581</v>
      </c>
      <c r="AI982" s="136" t="s">
        <v>948</v>
      </c>
      <c r="AJ982" s="136" t="s">
        <v>948</v>
      </c>
      <c r="AK982" s="136" t="s">
        <v>2344</v>
      </c>
      <c r="AL982" s="136" t="s">
        <v>941</v>
      </c>
      <c r="AM982" s="136" t="s">
        <v>21582</v>
      </c>
      <c r="AN982" s="136" t="s">
        <v>941</v>
      </c>
      <c r="AO982" s="136" t="s">
        <v>941</v>
      </c>
      <c r="AP982" s="136" t="s">
        <v>941</v>
      </c>
      <c r="AQ982" s="136" t="s">
        <v>941</v>
      </c>
      <c r="AR982" s="136" t="s">
        <v>941</v>
      </c>
      <c r="AS982" s="136" t="s">
        <v>941</v>
      </c>
      <c r="AT982" s="136" t="s">
        <v>941</v>
      </c>
      <c r="AU982" s="136" t="s">
        <v>941</v>
      </c>
      <c r="AV982" s="136" t="s">
        <v>941</v>
      </c>
      <c r="AW982" s="136" t="s">
        <v>941</v>
      </c>
      <c r="AX982" s="136" t="s">
        <v>941</v>
      </c>
      <c r="AY982" s="136" t="s">
        <v>941</v>
      </c>
      <c r="AZ982" s="136" t="s">
        <v>941</v>
      </c>
      <c r="BA982" s="136" t="s">
        <v>941</v>
      </c>
      <c r="BB982" s="136" t="s">
        <v>941</v>
      </c>
      <c r="BC982" s="136" t="s">
        <v>941</v>
      </c>
      <c r="BD982" s="136" t="s">
        <v>941</v>
      </c>
      <c r="BE982" s="136" t="s">
        <v>941</v>
      </c>
      <c r="BF982" s="136" t="s">
        <v>941</v>
      </c>
      <c r="BG982" s="136" t="s">
        <v>941</v>
      </c>
      <c r="BH982" s="136" t="s">
        <v>941</v>
      </c>
      <c r="BI982" s="136" t="s">
        <v>941</v>
      </c>
      <c r="BJ982" s="136" t="s">
        <v>941</v>
      </c>
      <c r="BK982" s="136" t="s">
        <v>941</v>
      </c>
      <c r="BL982" s="136" t="s">
        <v>941</v>
      </c>
      <c r="BM982" s="136" t="s">
        <v>941</v>
      </c>
      <c r="BN982" s="136" t="s">
        <v>941</v>
      </c>
      <c r="BO982" s="136" t="s">
        <v>941</v>
      </c>
      <c r="BP982" s="136" t="s">
        <v>941</v>
      </c>
      <c r="BQ982" s="136" t="s">
        <v>941</v>
      </c>
      <c r="BR982" s="136" t="s">
        <v>941</v>
      </c>
      <c r="BS982" s="136" t="s">
        <v>941</v>
      </c>
      <c r="BT982" s="136" t="s">
        <v>941</v>
      </c>
      <c r="BU982" s="136" t="s">
        <v>941</v>
      </c>
      <c r="BV982" s="136" t="s">
        <v>941</v>
      </c>
      <c r="BW982" s="136" t="s">
        <v>941</v>
      </c>
      <c r="BX982" s="136" t="s">
        <v>941</v>
      </c>
      <c r="BY982" s="136" t="s">
        <v>941</v>
      </c>
      <c r="BZ982" s="136" t="s">
        <v>941</v>
      </c>
      <c r="CA982" s="136" t="s">
        <v>941</v>
      </c>
      <c r="CB982" s="136" t="s">
        <v>948</v>
      </c>
      <c r="CC982" s="136" t="s">
        <v>948</v>
      </c>
      <c r="CD982" s="136" t="s">
        <v>941</v>
      </c>
      <c r="CE982" s="136" t="s">
        <v>948</v>
      </c>
      <c r="CF982" s="136" t="s">
        <v>941</v>
      </c>
      <c r="CG982" s="136" t="s">
        <v>948</v>
      </c>
      <c r="CH982" s="136" t="s">
        <v>948</v>
      </c>
      <c r="CI982" s="136" t="s">
        <v>941</v>
      </c>
      <c r="CJ982" s="136" t="s">
        <v>941</v>
      </c>
      <c r="CK982" s="136" t="s">
        <v>941</v>
      </c>
      <c r="CL982" s="136" t="s">
        <v>941</v>
      </c>
      <c r="CM982" s="136" t="s">
        <v>941</v>
      </c>
      <c r="CN982" s="136" t="s">
        <v>948</v>
      </c>
      <c r="CO982" s="136" t="s">
        <v>540</v>
      </c>
      <c r="CP982" s="136" t="s">
        <v>948</v>
      </c>
      <c r="CQ982" s="136" t="s">
        <v>941</v>
      </c>
      <c r="CR982" s="136" t="s">
        <v>941</v>
      </c>
      <c r="CS982" s="136" t="s">
        <v>941</v>
      </c>
      <c r="CT982" s="136" t="s">
        <v>941</v>
      </c>
      <c r="CU982" s="136" t="s">
        <v>941</v>
      </c>
      <c r="CV982" s="136" t="s">
        <v>941</v>
      </c>
      <c r="CW982" s="136" t="s">
        <v>941</v>
      </c>
      <c r="CX982" s="136" t="s">
        <v>941</v>
      </c>
      <c r="CY982" s="136" t="s">
        <v>941</v>
      </c>
      <c r="CZ982" s="136" t="s">
        <v>941</v>
      </c>
      <c r="DA982" s="136" t="s">
        <v>941</v>
      </c>
      <c r="DB982" s="136" t="s">
        <v>941</v>
      </c>
      <c r="DC982" s="136" t="s">
        <v>941</v>
      </c>
      <c r="DD982" s="136" t="s">
        <v>941</v>
      </c>
      <c r="DE982" s="136" t="s">
        <v>941</v>
      </c>
      <c r="DF982" s="136" t="s">
        <v>941</v>
      </c>
      <c r="DG982" s="136" t="s">
        <v>941</v>
      </c>
      <c r="DH982" s="136" t="s">
        <v>941</v>
      </c>
      <c r="DI982" s="136" t="s">
        <v>941</v>
      </c>
      <c r="DJ982" s="136" t="s">
        <v>1692</v>
      </c>
      <c r="DK982" s="137">
        <v>43173.514305555553</v>
      </c>
      <c r="DL982" s="136" t="s">
        <v>1692</v>
      </c>
      <c r="DM982" s="137">
        <v>43173.514305555553</v>
      </c>
      <c r="DN982" s="133">
        <v>42440.474189814813</v>
      </c>
      <c r="DO982" s="132" t="s">
        <v>1692</v>
      </c>
      <c r="DP982" s="133">
        <v>42440.474189814813</v>
      </c>
    </row>
    <row r="983" spans="1:120" ht="58" x14ac:dyDescent="0.35">
      <c r="A983" s="135">
        <v>987</v>
      </c>
      <c r="B983" s="136" t="s">
        <v>13815</v>
      </c>
      <c r="C983" s="135">
        <v>685</v>
      </c>
      <c r="D983" s="135" t="b">
        <v>1</v>
      </c>
      <c r="E983" s="136" t="s">
        <v>941</v>
      </c>
      <c r="F983" s="136" t="s">
        <v>3202</v>
      </c>
      <c r="G983" s="136" t="s">
        <v>3203</v>
      </c>
      <c r="H983" s="136" t="s">
        <v>3204</v>
      </c>
      <c r="I983" s="136" t="s">
        <v>21494</v>
      </c>
      <c r="J983" s="136" t="s">
        <v>3202</v>
      </c>
      <c r="K983" s="136" t="s">
        <v>941</v>
      </c>
      <c r="L983" s="136" t="s">
        <v>3204</v>
      </c>
      <c r="M983" s="136" t="s">
        <v>3204</v>
      </c>
      <c r="N983" s="136" t="s">
        <v>3205</v>
      </c>
      <c r="O983" s="136" t="s">
        <v>21583</v>
      </c>
      <c r="P983" s="136" t="s">
        <v>21584</v>
      </c>
      <c r="Q983" s="136" t="s">
        <v>948</v>
      </c>
      <c r="R983" s="136" t="s">
        <v>948</v>
      </c>
      <c r="S983" s="136" t="s">
        <v>21585</v>
      </c>
      <c r="T983" s="136" t="s">
        <v>21586</v>
      </c>
      <c r="U983" s="136" t="s">
        <v>21587</v>
      </c>
      <c r="V983" s="136" t="s">
        <v>21588</v>
      </c>
      <c r="W983" s="136" t="s">
        <v>21589</v>
      </c>
      <c r="X983" s="136" t="s">
        <v>21590</v>
      </c>
      <c r="Y983" s="136" t="s">
        <v>21591</v>
      </c>
      <c r="Z983" s="136" t="s">
        <v>21592</v>
      </c>
      <c r="AA983" s="136" t="s">
        <v>21593</v>
      </c>
      <c r="AB983" s="136" t="s">
        <v>21594</v>
      </c>
      <c r="AC983" s="136" t="s">
        <v>21595</v>
      </c>
      <c r="AD983" s="136" t="s">
        <v>21596</v>
      </c>
      <c r="AE983" s="136" t="s">
        <v>21597</v>
      </c>
      <c r="AF983" s="136" t="s">
        <v>21598</v>
      </c>
      <c r="AG983" s="136" t="s">
        <v>1204</v>
      </c>
      <c r="AH983" s="136" t="s">
        <v>21599</v>
      </c>
      <c r="AI983" s="136" t="s">
        <v>1522</v>
      </c>
      <c r="AJ983" s="136" t="s">
        <v>2907</v>
      </c>
      <c r="AK983" s="136" t="s">
        <v>948</v>
      </c>
      <c r="AL983" s="136" t="s">
        <v>941</v>
      </c>
      <c r="AM983" s="136" t="s">
        <v>21600</v>
      </c>
      <c r="AN983" s="136" t="s">
        <v>941</v>
      </c>
      <c r="AO983" s="136" t="s">
        <v>941</v>
      </c>
      <c r="AP983" s="136" t="s">
        <v>941</v>
      </c>
      <c r="AQ983" s="136" t="s">
        <v>941</v>
      </c>
      <c r="AR983" s="136" t="s">
        <v>941</v>
      </c>
      <c r="AS983" s="136" t="s">
        <v>941</v>
      </c>
      <c r="AT983" s="136" t="s">
        <v>941</v>
      </c>
      <c r="AU983" s="136" t="s">
        <v>941</v>
      </c>
      <c r="AV983" s="136" t="s">
        <v>941</v>
      </c>
      <c r="AW983" s="136" t="s">
        <v>941</v>
      </c>
      <c r="AX983" s="136" t="s">
        <v>941</v>
      </c>
      <c r="AY983" s="136" t="s">
        <v>941</v>
      </c>
      <c r="AZ983" s="136" t="s">
        <v>941</v>
      </c>
      <c r="BA983" s="136" t="s">
        <v>941</v>
      </c>
      <c r="BB983" s="136" t="s">
        <v>941</v>
      </c>
      <c r="BC983" s="136" t="s">
        <v>941</v>
      </c>
      <c r="BD983" s="136" t="s">
        <v>941</v>
      </c>
      <c r="BE983" s="136" t="s">
        <v>941</v>
      </c>
      <c r="BF983" s="136" t="s">
        <v>941</v>
      </c>
      <c r="BG983" s="136" t="s">
        <v>941</v>
      </c>
      <c r="BH983" s="136" t="s">
        <v>941</v>
      </c>
      <c r="BI983" s="136" t="s">
        <v>941</v>
      </c>
      <c r="BJ983" s="136" t="s">
        <v>941</v>
      </c>
      <c r="BK983" s="136" t="s">
        <v>6498</v>
      </c>
      <c r="BL983" s="136" t="s">
        <v>941</v>
      </c>
      <c r="BM983" s="136" t="s">
        <v>941</v>
      </c>
      <c r="BN983" s="136" t="s">
        <v>941</v>
      </c>
      <c r="BO983" s="136" t="s">
        <v>941</v>
      </c>
      <c r="BP983" s="136" t="s">
        <v>941</v>
      </c>
      <c r="BQ983" s="136" t="s">
        <v>941</v>
      </c>
      <c r="BR983" s="136" t="s">
        <v>941</v>
      </c>
      <c r="BS983" s="136" t="s">
        <v>941</v>
      </c>
      <c r="BT983" s="136" t="s">
        <v>941</v>
      </c>
      <c r="BU983" s="136" t="s">
        <v>941</v>
      </c>
      <c r="BV983" s="136" t="s">
        <v>941</v>
      </c>
      <c r="BW983" s="136" t="s">
        <v>941</v>
      </c>
      <c r="BX983" s="136" t="s">
        <v>941</v>
      </c>
      <c r="BY983" s="136" t="s">
        <v>941</v>
      </c>
      <c r="BZ983" s="136" t="s">
        <v>941</v>
      </c>
      <c r="CA983" s="136" t="s">
        <v>941</v>
      </c>
      <c r="CB983" s="136" t="s">
        <v>6498</v>
      </c>
      <c r="CC983" s="136" t="s">
        <v>948</v>
      </c>
      <c r="CD983" s="136" t="s">
        <v>941</v>
      </c>
      <c r="CE983" s="136" t="s">
        <v>948</v>
      </c>
      <c r="CF983" s="136" t="s">
        <v>941</v>
      </c>
      <c r="CG983" s="136" t="s">
        <v>948</v>
      </c>
      <c r="CH983" s="136" t="s">
        <v>948</v>
      </c>
      <c r="CI983" s="136" t="s">
        <v>941</v>
      </c>
      <c r="CJ983" s="136" t="s">
        <v>941</v>
      </c>
      <c r="CK983" s="136" t="s">
        <v>941</v>
      </c>
      <c r="CL983" s="136" t="s">
        <v>941</v>
      </c>
      <c r="CM983" s="136" t="s">
        <v>941</v>
      </c>
      <c r="CN983" s="136" t="s">
        <v>948</v>
      </c>
      <c r="CO983" s="136" t="s">
        <v>540</v>
      </c>
      <c r="CP983" s="136" t="s">
        <v>948</v>
      </c>
      <c r="CQ983" s="136" t="s">
        <v>941</v>
      </c>
      <c r="CR983" s="136" t="s">
        <v>941</v>
      </c>
      <c r="CS983" s="136" t="s">
        <v>941</v>
      </c>
      <c r="CT983" s="136" t="s">
        <v>941</v>
      </c>
      <c r="CU983" s="136" t="s">
        <v>941</v>
      </c>
      <c r="CV983" s="136" t="s">
        <v>941</v>
      </c>
      <c r="CW983" s="136" t="s">
        <v>941</v>
      </c>
      <c r="CX983" s="136" t="s">
        <v>941</v>
      </c>
      <c r="CY983" s="136" t="s">
        <v>941</v>
      </c>
      <c r="CZ983" s="136" t="s">
        <v>941</v>
      </c>
      <c r="DA983" s="136" t="s">
        <v>941</v>
      </c>
      <c r="DB983" s="136" t="s">
        <v>941</v>
      </c>
      <c r="DC983" s="136" t="s">
        <v>941</v>
      </c>
      <c r="DD983" s="136" t="s">
        <v>941</v>
      </c>
      <c r="DE983" s="136" t="s">
        <v>941</v>
      </c>
      <c r="DF983" s="136" t="s">
        <v>941</v>
      </c>
      <c r="DG983" s="136" t="s">
        <v>941</v>
      </c>
      <c r="DH983" s="136" t="s">
        <v>941</v>
      </c>
      <c r="DI983" s="136" t="s">
        <v>941</v>
      </c>
      <c r="DJ983" s="136" t="s">
        <v>1353</v>
      </c>
      <c r="DK983" s="137">
        <v>43173.585648148146</v>
      </c>
      <c r="DL983" s="136" t="s">
        <v>1353</v>
      </c>
      <c r="DM983" s="137">
        <v>43173.585648148146</v>
      </c>
      <c r="DN983" s="133">
        <v>42440.640868055554</v>
      </c>
      <c r="DO983" s="132" t="s">
        <v>1353</v>
      </c>
      <c r="DP983" s="133">
        <v>42440.640868055554</v>
      </c>
    </row>
    <row r="984" spans="1:120" ht="87" x14ac:dyDescent="0.35">
      <c r="A984" s="135">
        <v>988</v>
      </c>
      <c r="B984" s="136" t="s">
        <v>13815</v>
      </c>
      <c r="C984" s="135">
        <v>419</v>
      </c>
      <c r="D984" s="135" t="b">
        <v>1</v>
      </c>
      <c r="E984" s="136" t="s">
        <v>941</v>
      </c>
      <c r="F984" s="136" t="s">
        <v>21601</v>
      </c>
      <c r="G984" s="136" t="s">
        <v>989</v>
      </c>
      <c r="H984" s="136" t="s">
        <v>21602</v>
      </c>
      <c r="I984" s="136" t="s">
        <v>16237</v>
      </c>
      <c r="J984" s="136" t="s">
        <v>8617</v>
      </c>
      <c r="K984" s="136" t="s">
        <v>941</v>
      </c>
      <c r="L984" s="136" t="s">
        <v>21602</v>
      </c>
      <c r="M984" s="136" t="s">
        <v>8619</v>
      </c>
      <c r="N984" s="136" t="s">
        <v>21603</v>
      </c>
      <c r="O984" s="136" t="s">
        <v>21604</v>
      </c>
      <c r="P984" s="136" t="s">
        <v>948</v>
      </c>
      <c r="Q984" s="136" t="s">
        <v>948</v>
      </c>
      <c r="R984" s="136" t="s">
        <v>948</v>
      </c>
      <c r="S984" s="136" t="s">
        <v>21604</v>
      </c>
      <c r="T984" s="136" t="s">
        <v>948</v>
      </c>
      <c r="U984" s="136" t="s">
        <v>21604</v>
      </c>
      <c r="V984" s="136" t="s">
        <v>948</v>
      </c>
      <c r="W984" s="136" t="s">
        <v>948</v>
      </c>
      <c r="X984" s="136" t="s">
        <v>948</v>
      </c>
      <c r="Y984" s="136" t="s">
        <v>21605</v>
      </c>
      <c r="Z984" s="136" t="s">
        <v>21606</v>
      </c>
      <c r="AA984" s="136" t="s">
        <v>948</v>
      </c>
      <c r="AB984" s="136" t="s">
        <v>21607</v>
      </c>
      <c r="AC984" s="136" t="s">
        <v>21608</v>
      </c>
      <c r="AD984" s="136" t="s">
        <v>21609</v>
      </c>
      <c r="AE984" s="136" t="s">
        <v>21610</v>
      </c>
      <c r="AF984" s="136" t="s">
        <v>21611</v>
      </c>
      <c r="AG984" s="136" t="s">
        <v>2675</v>
      </c>
      <c r="AH984" s="136" t="s">
        <v>21612</v>
      </c>
      <c r="AI984" s="136" t="s">
        <v>21613</v>
      </c>
      <c r="AJ984" s="136" t="s">
        <v>21614</v>
      </c>
      <c r="AK984" s="136" t="s">
        <v>21615</v>
      </c>
      <c r="AL984" s="136" t="s">
        <v>941</v>
      </c>
      <c r="AM984" s="136" t="s">
        <v>21616</v>
      </c>
      <c r="AN984" s="136" t="s">
        <v>941</v>
      </c>
      <c r="AO984" s="136" t="s">
        <v>941</v>
      </c>
      <c r="AP984" s="136" t="s">
        <v>941</v>
      </c>
      <c r="AQ984" s="136" t="s">
        <v>941</v>
      </c>
      <c r="AR984" s="136" t="s">
        <v>941</v>
      </c>
      <c r="AS984" s="136" t="s">
        <v>941</v>
      </c>
      <c r="AT984" s="136" t="s">
        <v>941</v>
      </c>
      <c r="AU984" s="136" t="s">
        <v>941</v>
      </c>
      <c r="AV984" s="136" t="s">
        <v>941</v>
      </c>
      <c r="AW984" s="136" t="s">
        <v>941</v>
      </c>
      <c r="AX984" s="136" t="s">
        <v>941</v>
      </c>
      <c r="AY984" s="136" t="s">
        <v>941</v>
      </c>
      <c r="AZ984" s="136" t="s">
        <v>941</v>
      </c>
      <c r="BA984" s="136" t="s">
        <v>941</v>
      </c>
      <c r="BB984" s="136" t="s">
        <v>941</v>
      </c>
      <c r="BC984" s="136" t="s">
        <v>941</v>
      </c>
      <c r="BD984" s="136" t="s">
        <v>941</v>
      </c>
      <c r="BE984" s="136" t="s">
        <v>941</v>
      </c>
      <c r="BF984" s="136" t="s">
        <v>941</v>
      </c>
      <c r="BG984" s="136" t="s">
        <v>941</v>
      </c>
      <c r="BH984" s="136" t="s">
        <v>941</v>
      </c>
      <c r="BI984" s="136" t="s">
        <v>941</v>
      </c>
      <c r="BJ984" s="136" t="s">
        <v>941</v>
      </c>
      <c r="BK984" s="136" t="s">
        <v>3687</v>
      </c>
      <c r="BL984" s="136" t="s">
        <v>941</v>
      </c>
      <c r="BM984" s="136" t="s">
        <v>941</v>
      </c>
      <c r="BN984" s="136" t="s">
        <v>941</v>
      </c>
      <c r="BO984" s="136" t="s">
        <v>941</v>
      </c>
      <c r="BP984" s="136" t="s">
        <v>941</v>
      </c>
      <c r="BQ984" s="136" t="s">
        <v>941</v>
      </c>
      <c r="BR984" s="136" t="s">
        <v>21617</v>
      </c>
      <c r="BS984" s="136" t="s">
        <v>2795</v>
      </c>
      <c r="BT984" s="136" t="s">
        <v>941</v>
      </c>
      <c r="BU984" s="136" t="s">
        <v>941</v>
      </c>
      <c r="BV984" s="136" t="s">
        <v>941</v>
      </c>
      <c r="BW984" s="136" t="s">
        <v>941</v>
      </c>
      <c r="BX984" s="136" t="s">
        <v>941</v>
      </c>
      <c r="BY984" s="136" t="s">
        <v>941</v>
      </c>
      <c r="BZ984" s="136" t="s">
        <v>941</v>
      </c>
      <c r="CA984" s="136" t="s">
        <v>941</v>
      </c>
      <c r="CB984" s="136" t="s">
        <v>2803</v>
      </c>
      <c r="CC984" s="136" t="s">
        <v>956</v>
      </c>
      <c r="CD984" s="136" t="s">
        <v>21618</v>
      </c>
      <c r="CE984" s="136" t="s">
        <v>948</v>
      </c>
      <c r="CF984" s="136" t="s">
        <v>941</v>
      </c>
      <c r="CG984" s="136" t="s">
        <v>21618</v>
      </c>
      <c r="CH984" s="136" t="s">
        <v>1227</v>
      </c>
      <c r="CI984" s="136" t="s">
        <v>21619</v>
      </c>
      <c r="CJ984" s="136" t="s">
        <v>21620</v>
      </c>
      <c r="CK984" s="136" t="s">
        <v>941</v>
      </c>
      <c r="CL984" s="136" t="s">
        <v>941</v>
      </c>
      <c r="CM984" s="136" t="s">
        <v>21621</v>
      </c>
      <c r="CN984" s="136" t="s">
        <v>21619</v>
      </c>
      <c r="CO984" s="136" t="s">
        <v>21622</v>
      </c>
      <c r="CP984" s="136" t="s">
        <v>948</v>
      </c>
      <c r="CQ984" s="136" t="s">
        <v>941</v>
      </c>
      <c r="CR984" s="136" t="s">
        <v>941</v>
      </c>
      <c r="CS984" s="136" t="s">
        <v>941</v>
      </c>
      <c r="CT984" s="136" t="s">
        <v>941</v>
      </c>
      <c r="CU984" s="136" t="s">
        <v>941</v>
      </c>
      <c r="CV984" s="136" t="s">
        <v>941</v>
      </c>
      <c r="CW984" s="136" t="s">
        <v>21623</v>
      </c>
      <c r="CX984" s="136" t="s">
        <v>941</v>
      </c>
      <c r="CY984" s="136" t="s">
        <v>941</v>
      </c>
      <c r="CZ984" s="136" t="s">
        <v>941</v>
      </c>
      <c r="DA984" s="136" t="s">
        <v>941</v>
      </c>
      <c r="DB984" s="136" t="s">
        <v>941</v>
      </c>
      <c r="DC984" s="136" t="s">
        <v>941</v>
      </c>
      <c r="DD984" s="136" t="s">
        <v>941</v>
      </c>
      <c r="DE984" s="136" t="s">
        <v>941</v>
      </c>
      <c r="DF984" s="136" t="s">
        <v>941</v>
      </c>
      <c r="DG984" s="136" t="s">
        <v>941</v>
      </c>
      <c r="DH984" s="136" t="s">
        <v>941</v>
      </c>
      <c r="DI984" s="136" t="s">
        <v>941</v>
      </c>
      <c r="DJ984" s="136" t="s">
        <v>1353</v>
      </c>
      <c r="DK984" s="137">
        <v>43173.602951388886</v>
      </c>
      <c r="DL984" s="136" t="s">
        <v>1353</v>
      </c>
      <c r="DM984" s="137">
        <v>43173.605902777781</v>
      </c>
      <c r="DN984" s="133">
        <v>42443.690023148149</v>
      </c>
      <c r="DO984" s="132" t="s">
        <v>1692</v>
      </c>
      <c r="DP984" s="133">
        <v>42443.690335648149</v>
      </c>
    </row>
    <row r="985" spans="1:120" ht="43.5" x14ac:dyDescent="0.35">
      <c r="A985" s="135">
        <v>989</v>
      </c>
      <c r="B985" s="136" t="s">
        <v>13815</v>
      </c>
      <c r="C985" s="135">
        <v>408</v>
      </c>
      <c r="D985" s="135" t="b">
        <v>1</v>
      </c>
      <c r="E985" s="136" t="s">
        <v>941</v>
      </c>
      <c r="F985" s="136" t="s">
        <v>11556</v>
      </c>
      <c r="G985" s="136" t="s">
        <v>1850</v>
      </c>
      <c r="H985" s="136" t="s">
        <v>2841</v>
      </c>
      <c r="I985" s="136" t="s">
        <v>16237</v>
      </c>
      <c r="J985" s="136" t="s">
        <v>11557</v>
      </c>
      <c r="K985" s="136" t="s">
        <v>941</v>
      </c>
      <c r="L985" s="136" t="s">
        <v>2843</v>
      </c>
      <c r="M985" s="136" t="s">
        <v>2844</v>
      </c>
      <c r="N985" s="136" t="s">
        <v>11558</v>
      </c>
      <c r="O985" s="136" t="s">
        <v>21624</v>
      </c>
      <c r="P985" s="136" t="s">
        <v>21625</v>
      </c>
      <c r="Q985" s="136" t="s">
        <v>21626</v>
      </c>
      <c r="R985" s="136" t="s">
        <v>21627</v>
      </c>
      <c r="S985" s="136" t="s">
        <v>21628</v>
      </c>
      <c r="T985" s="136" t="s">
        <v>21629</v>
      </c>
      <c r="U985" s="136" t="s">
        <v>21630</v>
      </c>
      <c r="V985" s="136" t="s">
        <v>21631</v>
      </c>
      <c r="W985" s="136" t="s">
        <v>21632</v>
      </c>
      <c r="X985" s="136" t="s">
        <v>21633</v>
      </c>
      <c r="Y985" s="136" t="s">
        <v>21634</v>
      </c>
      <c r="Z985" s="136" t="s">
        <v>21635</v>
      </c>
      <c r="AA985" s="136" t="s">
        <v>21636</v>
      </c>
      <c r="AB985" s="136" t="s">
        <v>21637</v>
      </c>
      <c r="AC985" s="136" t="s">
        <v>21638</v>
      </c>
      <c r="AD985" s="136" t="s">
        <v>21639</v>
      </c>
      <c r="AE985" s="136" t="s">
        <v>21640</v>
      </c>
      <c r="AF985" s="136" t="s">
        <v>21641</v>
      </c>
      <c r="AG985" s="136" t="s">
        <v>11577</v>
      </c>
      <c r="AH985" s="136" t="s">
        <v>21642</v>
      </c>
      <c r="AI985" s="136" t="s">
        <v>21643</v>
      </c>
      <c r="AJ985" s="136" t="s">
        <v>21644</v>
      </c>
      <c r="AK985" s="136" t="s">
        <v>21645</v>
      </c>
      <c r="AL985" s="136" t="s">
        <v>941</v>
      </c>
      <c r="AM985" s="136" t="s">
        <v>21646</v>
      </c>
      <c r="AN985" s="136" t="s">
        <v>941</v>
      </c>
      <c r="AO985" s="136" t="s">
        <v>941</v>
      </c>
      <c r="AP985" s="136" t="s">
        <v>941</v>
      </c>
      <c r="AQ985" s="136" t="s">
        <v>941</v>
      </c>
      <c r="AR985" s="136" t="s">
        <v>941</v>
      </c>
      <c r="AS985" s="136" t="s">
        <v>941</v>
      </c>
      <c r="AT985" s="136" t="s">
        <v>941</v>
      </c>
      <c r="AU985" s="136" t="s">
        <v>941</v>
      </c>
      <c r="AV985" s="136" t="s">
        <v>941</v>
      </c>
      <c r="AW985" s="136" t="s">
        <v>941</v>
      </c>
      <c r="AX985" s="136" t="s">
        <v>941</v>
      </c>
      <c r="AY985" s="136" t="s">
        <v>941</v>
      </c>
      <c r="AZ985" s="136" t="s">
        <v>941</v>
      </c>
      <c r="BA985" s="136" t="s">
        <v>941</v>
      </c>
      <c r="BB985" s="136" t="s">
        <v>941</v>
      </c>
      <c r="BC985" s="136" t="s">
        <v>941</v>
      </c>
      <c r="BD985" s="136" t="s">
        <v>941</v>
      </c>
      <c r="BE985" s="136" t="s">
        <v>941</v>
      </c>
      <c r="BF985" s="136" t="s">
        <v>941</v>
      </c>
      <c r="BG985" s="136" t="s">
        <v>941</v>
      </c>
      <c r="BH985" s="136" t="s">
        <v>941</v>
      </c>
      <c r="BI985" s="136" t="s">
        <v>941</v>
      </c>
      <c r="BJ985" s="136" t="s">
        <v>941</v>
      </c>
      <c r="BK985" s="136" t="s">
        <v>21647</v>
      </c>
      <c r="BL985" s="136" t="s">
        <v>21648</v>
      </c>
      <c r="BM985" s="136" t="s">
        <v>941</v>
      </c>
      <c r="BN985" s="136" t="s">
        <v>21649</v>
      </c>
      <c r="BO985" s="136" t="s">
        <v>8993</v>
      </c>
      <c r="BP985" s="136" t="s">
        <v>941</v>
      </c>
      <c r="BQ985" s="136" t="s">
        <v>21650</v>
      </c>
      <c r="BR985" s="136" t="s">
        <v>941</v>
      </c>
      <c r="BS985" s="136" t="s">
        <v>941</v>
      </c>
      <c r="BT985" s="136" t="s">
        <v>941</v>
      </c>
      <c r="BU985" s="136" t="s">
        <v>941</v>
      </c>
      <c r="BV985" s="136" t="s">
        <v>941</v>
      </c>
      <c r="BW985" s="136" t="s">
        <v>941</v>
      </c>
      <c r="BX985" s="136" t="s">
        <v>941</v>
      </c>
      <c r="BY985" s="136" t="s">
        <v>941</v>
      </c>
      <c r="BZ985" s="136" t="s">
        <v>941</v>
      </c>
      <c r="CA985" s="136" t="s">
        <v>941</v>
      </c>
      <c r="CB985" s="136" t="s">
        <v>21651</v>
      </c>
      <c r="CC985" s="136" t="s">
        <v>956</v>
      </c>
      <c r="CD985" s="136" t="s">
        <v>21652</v>
      </c>
      <c r="CE985" s="136" t="s">
        <v>1352</v>
      </c>
      <c r="CF985" s="136" t="s">
        <v>21653</v>
      </c>
      <c r="CG985" s="136" t="s">
        <v>21654</v>
      </c>
      <c r="CH985" s="136" t="s">
        <v>948</v>
      </c>
      <c r="CI985" s="136" t="s">
        <v>941</v>
      </c>
      <c r="CJ985" s="136" t="s">
        <v>941</v>
      </c>
      <c r="CK985" s="136" t="s">
        <v>941</v>
      </c>
      <c r="CL985" s="136" t="s">
        <v>941</v>
      </c>
      <c r="CM985" s="136" t="s">
        <v>941</v>
      </c>
      <c r="CN985" s="136" t="s">
        <v>948</v>
      </c>
      <c r="CO985" s="136" t="s">
        <v>540</v>
      </c>
      <c r="CP985" s="136" t="s">
        <v>948</v>
      </c>
      <c r="CQ985" s="136" t="s">
        <v>941</v>
      </c>
      <c r="CR985" s="136" t="s">
        <v>21655</v>
      </c>
      <c r="CS985" s="136" t="s">
        <v>941</v>
      </c>
      <c r="CT985" s="136" t="s">
        <v>941</v>
      </c>
      <c r="CU985" s="136" t="s">
        <v>941</v>
      </c>
      <c r="CV985" s="136" t="s">
        <v>941</v>
      </c>
      <c r="CW985" s="136" t="s">
        <v>941</v>
      </c>
      <c r="CX985" s="136" t="s">
        <v>941</v>
      </c>
      <c r="CY985" s="136" t="s">
        <v>941</v>
      </c>
      <c r="CZ985" s="136" t="s">
        <v>941</v>
      </c>
      <c r="DA985" s="136" t="s">
        <v>941</v>
      </c>
      <c r="DB985" s="136" t="s">
        <v>941</v>
      </c>
      <c r="DC985" s="136" t="s">
        <v>941</v>
      </c>
      <c r="DD985" s="136" t="s">
        <v>941</v>
      </c>
      <c r="DE985" s="136" t="s">
        <v>941</v>
      </c>
      <c r="DF985" s="136" t="s">
        <v>941</v>
      </c>
      <c r="DG985" s="136" t="s">
        <v>941</v>
      </c>
      <c r="DH985" s="136" t="s">
        <v>941</v>
      </c>
      <c r="DI985" s="136" t="s">
        <v>941</v>
      </c>
      <c r="DJ985" s="136" t="s">
        <v>1353</v>
      </c>
      <c r="DK985" s="137">
        <v>43173.665023148147</v>
      </c>
      <c r="DL985" s="136" t="s">
        <v>1353</v>
      </c>
      <c r="DM985" s="137">
        <v>43173.665023148147</v>
      </c>
      <c r="DN985" s="133">
        <v>42444.42664351852</v>
      </c>
      <c r="DO985" s="132" t="s">
        <v>1692</v>
      </c>
      <c r="DP985" s="133">
        <v>42444.500902777778</v>
      </c>
    </row>
    <row r="986" spans="1:120" ht="43.5" x14ac:dyDescent="0.35">
      <c r="A986" s="135">
        <v>990</v>
      </c>
      <c r="B986" s="136" t="s">
        <v>13815</v>
      </c>
      <c r="C986" s="135">
        <v>130</v>
      </c>
      <c r="D986" s="135" t="b">
        <v>1</v>
      </c>
      <c r="E986" s="136" t="s">
        <v>941</v>
      </c>
      <c r="F986" s="136" t="s">
        <v>2557</v>
      </c>
      <c r="G986" s="136" t="s">
        <v>981</v>
      </c>
      <c r="H986" s="136" t="s">
        <v>2558</v>
      </c>
      <c r="I986" s="136" t="s">
        <v>21656</v>
      </c>
      <c r="J986" s="136" t="s">
        <v>2557</v>
      </c>
      <c r="K986" s="136" t="s">
        <v>941</v>
      </c>
      <c r="L986" s="136" t="s">
        <v>2558</v>
      </c>
      <c r="M986" s="136" t="s">
        <v>2559</v>
      </c>
      <c r="N986" s="136" t="s">
        <v>2560</v>
      </c>
      <c r="O986" s="136" t="s">
        <v>21657</v>
      </c>
      <c r="P986" s="136" t="s">
        <v>948</v>
      </c>
      <c r="Q986" s="136" t="s">
        <v>948</v>
      </c>
      <c r="R986" s="136" t="s">
        <v>948</v>
      </c>
      <c r="S986" s="136" t="s">
        <v>21657</v>
      </c>
      <c r="T986" s="136" t="s">
        <v>21658</v>
      </c>
      <c r="U986" s="136" t="s">
        <v>21659</v>
      </c>
      <c r="V986" s="136" t="s">
        <v>948</v>
      </c>
      <c r="W986" s="136" t="s">
        <v>948</v>
      </c>
      <c r="X986" s="136" t="s">
        <v>948</v>
      </c>
      <c r="Y986" s="136" t="s">
        <v>21660</v>
      </c>
      <c r="Z986" s="136" t="s">
        <v>21661</v>
      </c>
      <c r="AA986" s="136" t="s">
        <v>21662</v>
      </c>
      <c r="AB986" s="136" t="s">
        <v>21663</v>
      </c>
      <c r="AC986" s="136" t="s">
        <v>948</v>
      </c>
      <c r="AD986" s="136" t="s">
        <v>21663</v>
      </c>
      <c r="AE986" s="136" t="s">
        <v>21664</v>
      </c>
      <c r="AF986" s="136" t="s">
        <v>21665</v>
      </c>
      <c r="AG986" s="136" t="s">
        <v>2230</v>
      </c>
      <c r="AH986" s="136" t="s">
        <v>21666</v>
      </c>
      <c r="AI986" s="136" t="s">
        <v>948</v>
      </c>
      <c r="AJ986" s="136" t="s">
        <v>948</v>
      </c>
      <c r="AK986" s="136" t="s">
        <v>948</v>
      </c>
      <c r="AL986" s="136" t="s">
        <v>941</v>
      </c>
      <c r="AM986" s="136" t="s">
        <v>21666</v>
      </c>
      <c r="AN986" s="136" t="s">
        <v>941</v>
      </c>
      <c r="AO986" s="136" t="s">
        <v>941</v>
      </c>
      <c r="AP986" s="136" t="s">
        <v>941</v>
      </c>
      <c r="AQ986" s="136" t="s">
        <v>941</v>
      </c>
      <c r="AR986" s="136" t="s">
        <v>941</v>
      </c>
      <c r="AS986" s="136" t="s">
        <v>941</v>
      </c>
      <c r="AT986" s="136" t="s">
        <v>941</v>
      </c>
      <c r="AU986" s="136" t="s">
        <v>941</v>
      </c>
      <c r="AV986" s="136" t="s">
        <v>941</v>
      </c>
      <c r="AW986" s="136" t="s">
        <v>941</v>
      </c>
      <c r="AX986" s="136" t="s">
        <v>941</v>
      </c>
      <c r="AY986" s="136" t="s">
        <v>941</v>
      </c>
      <c r="AZ986" s="136" t="s">
        <v>941</v>
      </c>
      <c r="BA986" s="136" t="s">
        <v>941</v>
      </c>
      <c r="BB986" s="136" t="s">
        <v>941</v>
      </c>
      <c r="BC986" s="136" t="s">
        <v>941</v>
      </c>
      <c r="BD986" s="136" t="s">
        <v>941</v>
      </c>
      <c r="BE986" s="136" t="s">
        <v>941</v>
      </c>
      <c r="BF986" s="136" t="s">
        <v>941</v>
      </c>
      <c r="BG986" s="136" t="s">
        <v>941</v>
      </c>
      <c r="BH986" s="136" t="s">
        <v>941</v>
      </c>
      <c r="BI986" s="136" t="s">
        <v>941</v>
      </c>
      <c r="BJ986" s="136" t="s">
        <v>941</v>
      </c>
      <c r="BK986" s="136" t="s">
        <v>941</v>
      </c>
      <c r="BL986" s="136" t="s">
        <v>941</v>
      </c>
      <c r="BM986" s="136" t="s">
        <v>941</v>
      </c>
      <c r="BN986" s="136" t="s">
        <v>941</v>
      </c>
      <c r="BO986" s="136" t="s">
        <v>941</v>
      </c>
      <c r="BP986" s="136" t="s">
        <v>941</v>
      </c>
      <c r="BQ986" s="136" t="s">
        <v>941</v>
      </c>
      <c r="BR986" s="136" t="s">
        <v>941</v>
      </c>
      <c r="BS986" s="136" t="s">
        <v>941</v>
      </c>
      <c r="BT986" s="136" t="s">
        <v>941</v>
      </c>
      <c r="BU986" s="136" t="s">
        <v>941</v>
      </c>
      <c r="BV986" s="136" t="s">
        <v>941</v>
      </c>
      <c r="BW986" s="136" t="s">
        <v>941</v>
      </c>
      <c r="BX986" s="136" t="s">
        <v>941</v>
      </c>
      <c r="BY986" s="136" t="s">
        <v>941</v>
      </c>
      <c r="BZ986" s="136" t="s">
        <v>941</v>
      </c>
      <c r="CA986" s="136" t="s">
        <v>941</v>
      </c>
      <c r="CB986" s="136" t="s">
        <v>948</v>
      </c>
      <c r="CC986" s="136" t="s">
        <v>948</v>
      </c>
      <c r="CD986" s="136" t="s">
        <v>941</v>
      </c>
      <c r="CE986" s="136" t="s">
        <v>948</v>
      </c>
      <c r="CF986" s="136" t="s">
        <v>941</v>
      </c>
      <c r="CG986" s="136" t="s">
        <v>948</v>
      </c>
      <c r="CH986" s="136" t="s">
        <v>948</v>
      </c>
      <c r="CI986" s="136" t="s">
        <v>941</v>
      </c>
      <c r="CJ986" s="136" t="s">
        <v>941</v>
      </c>
      <c r="CK986" s="136" t="s">
        <v>941</v>
      </c>
      <c r="CL986" s="136" t="s">
        <v>941</v>
      </c>
      <c r="CM986" s="136" t="s">
        <v>941</v>
      </c>
      <c r="CN986" s="136" t="s">
        <v>948</v>
      </c>
      <c r="CO986" s="136" t="s">
        <v>540</v>
      </c>
      <c r="CP986" s="136" t="s">
        <v>948</v>
      </c>
      <c r="CQ986" s="136" t="s">
        <v>941</v>
      </c>
      <c r="CR986" s="136" t="s">
        <v>941</v>
      </c>
      <c r="CS986" s="136" t="s">
        <v>941</v>
      </c>
      <c r="CT986" s="136" t="s">
        <v>941</v>
      </c>
      <c r="CU986" s="136" t="s">
        <v>941</v>
      </c>
      <c r="CV986" s="136" t="s">
        <v>941</v>
      </c>
      <c r="CW986" s="136" t="s">
        <v>941</v>
      </c>
      <c r="CX986" s="136" t="s">
        <v>941</v>
      </c>
      <c r="CY986" s="136" t="s">
        <v>941</v>
      </c>
      <c r="CZ986" s="136" t="s">
        <v>941</v>
      </c>
      <c r="DA986" s="136" t="s">
        <v>941</v>
      </c>
      <c r="DB986" s="136" t="s">
        <v>941</v>
      </c>
      <c r="DC986" s="136" t="s">
        <v>941</v>
      </c>
      <c r="DD986" s="136" t="s">
        <v>941</v>
      </c>
      <c r="DE986" s="136" t="s">
        <v>941</v>
      </c>
      <c r="DF986" s="136" t="s">
        <v>941</v>
      </c>
      <c r="DG986" s="136" t="s">
        <v>941</v>
      </c>
      <c r="DH986" s="136" t="s">
        <v>941</v>
      </c>
      <c r="DI986" s="136" t="s">
        <v>941</v>
      </c>
      <c r="DJ986" s="136" t="s">
        <v>1692</v>
      </c>
      <c r="DK986" s="137">
        <v>43174.511747685188</v>
      </c>
      <c r="DL986" s="136" t="s">
        <v>1692</v>
      </c>
      <c r="DM986" s="137">
        <v>43174.511747685188</v>
      </c>
      <c r="DN986" s="133">
        <v>42444.491956018515</v>
      </c>
      <c r="DO986" s="132" t="s">
        <v>1692</v>
      </c>
      <c r="DP986" s="133">
        <v>42444.492488425924</v>
      </c>
    </row>
    <row r="987" spans="1:120" ht="58" x14ac:dyDescent="0.35">
      <c r="A987" s="135">
        <v>991</v>
      </c>
      <c r="B987" s="136" t="s">
        <v>13815</v>
      </c>
      <c r="C987" s="135">
        <v>17</v>
      </c>
      <c r="D987" s="135" t="b">
        <v>1</v>
      </c>
      <c r="E987" s="136" t="s">
        <v>941</v>
      </c>
      <c r="F987" s="136" t="s">
        <v>21667</v>
      </c>
      <c r="G987" s="136" t="s">
        <v>981</v>
      </c>
      <c r="H987" s="136" t="s">
        <v>2429</v>
      </c>
      <c r="I987" s="136" t="s">
        <v>21656</v>
      </c>
      <c r="J987" s="136" t="s">
        <v>21667</v>
      </c>
      <c r="K987" s="136" t="s">
        <v>941</v>
      </c>
      <c r="L987" s="136" t="s">
        <v>2429</v>
      </c>
      <c r="M987" s="136" t="s">
        <v>2430</v>
      </c>
      <c r="N987" s="136" t="s">
        <v>4213</v>
      </c>
      <c r="O987" s="136" t="s">
        <v>21668</v>
      </c>
      <c r="P987" s="136" t="s">
        <v>21669</v>
      </c>
      <c r="Q987" s="136" t="s">
        <v>948</v>
      </c>
      <c r="R987" s="136" t="s">
        <v>948</v>
      </c>
      <c r="S987" s="136" t="s">
        <v>21670</v>
      </c>
      <c r="T987" s="136" t="s">
        <v>21671</v>
      </c>
      <c r="U987" s="136" t="s">
        <v>21672</v>
      </c>
      <c r="V987" s="136" t="s">
        <v>948</v>
      </c>
      <c r="W987" s="136" t="s">
        <v>948</v>
      </c>
      <c r="X987" s="136" t="s">
        <v>948</v>
      </c>
      <c r="Y987" s="136" t="s">
        <v>21673</v>
      </c>
      <c r="Z987" s="136" t="s">
        <v>21674</v>
      </c>
      <c r="AA987" s="136" t="s">
        <v>948</v>
      </c>
      <c r="AB987" s="136" t="s">
        <v>21675</v>
      </c>
      <c r="AC987" s="136" t="s">
        <v>948</v>
      </c>
      <c r="AD987" s="136" t="s">
        <v>21675</v>
      </c>
      <c r="AE987" s="136" t="s">
        <v>21676</v>
      </c>
      <c r="AF987" s="136" t="s">
        <v>21677</v>
      </c>
      <c r="AG987" s="136" t="s">
        <v>1882</v>
      </c>
      <c r="AH987" s="136" t="s">
        <v>21678</v>
      </c>
      <c r="AI987" s="136" t="s">
        <v>8498</v>
      </c>
      <c r="AJ987" s="136" t="s">
        <v>1241</v>
      </c>
      <c r="AK987" s="136" t="s">
        <v>948</v>
      </c>
      <c r="AL987" s="136" t="s">
        <v>941</v>
      </c>
      <c r="AM987" s="136" t="s">
        <v>21679</v>
      </c>
      <c r="AN987" s="136" t="s">
        <v>941</v>
      </c>
      <c r="AO987" s="136" t="s">
        <v>941</v>
      </c>
      <c r="AP987" s="136" t="s">
        <v>941</v>
      </c>
      <c r="AQ987" s="136" t="s">
        <v>941</v>
      </c>
      <c r="AR987" s="136" t="s">
        <v>941</v>
      </c>
      <c r="AS987" s="136" t="s">
        <v>941</v>
      </c>
      <c r="AT987" s="136" t="s">
        <v>941</v>
      </c>
      <c r="AU987" s="136" t="s">
        <v>941</v>
      </c>
      <c r="AV987" s="136" t="s">
        <v>941</v>
      </c>
      <c r="AW987" s="136" t="s">
        <v>941</v>
      </c>
      <c r="AX987" s="136" t="s">
        <v>941</v>
      </c>
      <c r="AY987" s="136" t="s">
        <v>941</v>
      </c>
      <c r="AZ987" s="136" t="s">
        <v>941</v>
      </c>
      <c r="BA987" s="136" t="s">
        <v>941</v>
      </c>
      <c r="BB987" s="136" t="s">
        <v>941</v>
      </c>
      <c r="BC987" s="136" t="s">
        <v>941</v>
      </c>
      <c r="BD987" s="136" t="s">
        <v>941</v>
      </c>
      <c r="BE987" s="136" t="s">
        <v>941</v>
      </c>
      <c r="BF987" s="136" t="s">
        <v>941</v>
      </c>
      <c r="BG987" s="136" t="s">
        <v>941</v>
      </c>
      <c r="BH987" s="136" t="s">
        <v>941</v>
      </c>
      <c r="BI987" s="136" t="s">
        <v>941</v>
      </c>
      <c r="BJ987" s="136" t="s">
        <v>941</v>
      </c>
      <c r="BK987" s="136" t="s">
        <v>941</v>
      </c>
      <c r="BL987" s="136" t="s">
        <v>941</v>
      </c>
      <c r="BM987" s="136" t="s">
        <v>941</v>
      </c>
      <c r="BN987" s="136" t="s">
        <v>941</v>
      </c>
      <c r="BO987" s="136" t="s">
        <v>941</v>
      </c>
      <c r="BP987" s="136" t="s">
        <v>941</v>
      </c>
      <c r="BQ987" s="136" t="s">
        <v>941</v>
      </c>
      <c r="BR987" s="136" t="s">
        <v>941</v>
      </c>
      <c r="BS987" s="136" t="s">
        <v>941</v>
      </c>
      <c r="BT987" s="136" t="s">
        <v>941</v>
      </c>
      <c r="BU987" s="136" t="s">
        <v>941</v>
      </c>
      <c r="BV987" s="136" t="s">
        <v>941</v>
      </c>
      <c r="BW987" s="136" t="s">
        <v>941</v>
      </c>
      <c r="BX987" s="136" t="s">
        <v>941</v>
      </c>
      <c r="BY987" s="136" t="s">
        <v>941</v>
      </c>
      <c r="BZ987" s="136" t="s">
        <v>941</v>
      </c>
      <c r="CA987" s="136" t="s">
        <v>941</v>
      </c>
      <c r="CB987" s="136" t="s">
        <v>948</v>
      </c>
      <c r="CC987" s="136" t="s">
        <v>948</v>
      </c>
      <c r="CD987" s="136" t="s">
        <v>941</v>
      </c>
      <c r="CE987" s="136" t="s">
        <v>948</v>
      </c>
      <c r="CF987" s="136" t="s">
        <v>941</v>
      </c>
      <c r="CG987" s="136" t="s">
        <v>948</v>
      </c>
      <c r="CH987" s="136" t="s">
        <v>948</v>
      </c>
      <c r="CI987" s="136" t="s">
        <v>941</v>
      </c>
      <c r="CJ987" s="136" t="s">
        <v>941</v>
      </c>
      <c r="CK987" s="136" t="s">
        <v>941</v>
      </c>
      <c r="CL987" s="136" t="s">
        <v>941</v>
      </c>
      <c r="CM987" s="136" t="s">
        <v>941</v>
      </c>
      <c r="CN987" s="136" t="s">
        <v>948</v>
      </c>
      <c r="CO987" s="136" t="s">
        <v>540</v>
      </c>
      <c r="CP987" s="136" t="s">
        <v>948</v>
      </c>
      <c r="CQ987" s="136" t="s">
        <v>941</v>
      </c>
      <c r="CR987" s="136" t="s">
        <v>941</v>
      </c>
      <c r="CS987" s="136" t="s">
        <v>941</v>
      </c>
      <c r="CT987" s="136" t="s">
        <v>941</v>
      </c>
      <c r="CU987" s="136" t="s">
        <v>941</v>
      </c>
      <c r="CV987" s="136" t="s">
        <v>941</v>
      </c>
      <c r="CW987" s="136" t="s">
        <v>941</v>
      </c>
      <c r="CX987" s="136" t="s">
        <v>941</v>
      </c>
      <c r="CY987" s="136" t="s">
        <v>941</v>
      </c>
      <c r="CZ987" s="136" t="s">
        <v>941</v>
      </c>
      <c r="DA987" s="136" t="s">
        <v>941</v>
      </c>
      <c r="DB987" s="136" t="s">
        <v>941</v>
      </c>
      <c r="DC987" s="136" t="s">
        <v>941</v>
      </c>
      <c r="DD987" s="136" t="s">
        <v>941</v>
      </c>
      <c r="DE987" s="136" t="s">
        <v>941</v>
      </c>
      <c r="DF987" s="136" t="s">
        <v>941</v>
      </c>
      <c r="DG987" s="136" t="s">
        <v>941</v>
      </c>
      <c r="DH987" s="136" t="s">
        <v>941</v>
      </c>
      <c r="DI987" s="136" t="s">
        <v>941</v>
      </c>
      <c r="DJ987" s="136" t="s">
        <v>1692</v>
      </c>
      <c r="DK987" s="137">
        <v>43174.538715277777</v>
      </c>
      <c r="DL987" s="136" t="s">
        <v>1692</v>
      </c>
      <c r="DM987" s="137">
        <v>43174.538715277777</v>
      </c>
      <c r="DN987" s="133">
        <v>42444.492071759261</v>
      </c>
      <c r="DO987" s="132" t="s">
        <v>1692</v>
      </c>
      <c r="DP987" s="133">
        <v>42444.492604166669</v>
      </c>
    </row>
    <row r="988" spans="1:120" ht="58" x14ac:dyDescent="0.35">
      <c r="A988" s="135">
        <v>992</v>
      </c>
      <c r="B988" s="136" t="s">
        <v>13815</v>
      </c>
      <c r="C988" s="135">
        <v>282</v>
      </c>
      <c r="D988" s="135" t="b">
        <v>1</v>
      </c>
      <c r="E988" s="136" t="s">
        <v>941</v>
      </c>
      <c r="F988" s="136" t="s">
        <v>4907</v>
      </c>
      <c r="G988" s="136" t="s">
        <v>1330</v>
      </c>
      <c r="H988" s="136" t="s">
        <v>4908</v>
      </c>
      <c r="I988" s="136" t="s">
        <v>21494</v>
      </c>
      <c r="J988" s="136" t="s">
        <v>4909</v>
      </c>
      <c r="K988" s="136" t="s">
        <v>941</v>
      </c>
      <c r="L988" s="136" t="s">
        <v>4910</v>
      </c>
      <c r="M988" s="136" t="s">
        <v>2677</v>
      </c>
      <c r="N988" s="136" t="s">
        <v>2678</v>
      </c>
      <c r="O988" s="136" t="s">
        <v>21680</v>
      </c>
      <c r="P988" s="136" t="s">
        <v>948</v>
      </c>
      <c r="Q988" s="136" t="s">
        <v>948</v>
      </c>
      <c r="R988" s="136" t="s">
        <v>948</v>
      </c>
      <c r="S988" s="136" t="s">
        <v>21680</v>
      </c>
      <c r="T988" s="136" t="s">
        <v>21681</v>
      </c>
      <c r="U988" s="136" t="s">
        <v>21682</v>
      </c>
      <c r="V988" s="136" t="s">
        <v>948</v>
      </c>
      <c r="W988" s="136" t="s">
        <v>948</v>
      </c>
      <c r="X988" s="136" t="s">
        <v>948</v>
      </c>
      <c r="Y988" s="136" t="s">
        <v>948</v>
      </c>
      <c r="Z988" s="136" t="s">
        <v>21683</v>
      </c>
      <c r="AA988" s="136" t="s">
        <v>948</v>
      </c>
      <c r="AB988" s="136" t="s">
        <v>21683</v>
      </c>
      <c r="AC988" s="136" t="s">
        <v>948</v>
      </c>
      <c r="AD988" s="136" t="s">
        <v>21683</v>
      </c>
      <c r="AE988" s="136" t="s">
        <v>21684</v>
      </c>
      <c r="AF988" s="136" t="s">
        <v>21685</v>
      </c>
      <c r="AG988" s="136" t="s">
        <v>2230</v>
      </c>
      <c r="AH988" s="136" t="s">
        <v>21686</v>
      </c>
      <c r="AI988" s="136" t="s">
        <v>21687</v>
      </c>
      <c r="AJ988" s="136" t="s">
        <v>1177</v>
      </c>
      <c r="AK988" s="136" t="s">
        <v>948</v>
      </c>
      <c r="AL988" s="136" t="s">
        <v>604</v>
      </c>
      <c r="AM988" s="136" t="s">
        <v>21688</v>
      </c>
      <c r="AN988" s="136" t="s">
        <v>941</v>
      </c>
      <c r="AO988" s="136" t="s">
        <v>941</v>
      </c>
      <c r="AP988" s="136" t="s">
        <v>941</v>
      </c>
      <c r="AQ988" s="136" t="s">
        <v>941</v>
      </c>
      <c r="AR988" s="136" t="s">
        <v>941</v>
      </c>
      <c r="AS988" s="136" t="s">
        <v>941</v>
      </c>
      <c r="AT988" s="136" t="s">
        <v>941</v>
      </c>
      <c r="AU988" s="136" t="s">
        <v>941</v>
      </c>
      <c r="AV988" s="136" t="s">
        <v>941</v>
      </c>
      <c r="AW988" s="136" t="s">
        <v>941</v>
      </c>
      <c r="AX988" s="136" t="s">
        <v>941</v>
      </c>
      <c r="AY988" s="136" t="s">
        <v>941</v>
      </c>
      <c r="AZ988" s="136" t="s">
        <v>941</v>
      </c>
      <c r="BA988" s="136" t="s">
        <v>941</v>
      </c>
      <c r="BB988" s="136" t="s">
        <v>941</v>
      </c>
      <c r="BC988" s="136" t="s">
        <v>941</v>
      </c>
      <c r="BD988" s="136" t="s">
        <v>941</v>
      </c>
      <c r="BE988" s="136" t="s">
        <v>941</v>
      </c>
      <c r="BF988" s="136" t="s">
        <v>941</v>
      </c>
      <c r="BG988" s="136" t="s">
        <v>941</v>
      </c>
      <c r="BH988" s="136" t="s">
        <v>941</v>
      </c>
      <c r="BI988" s="136" t="s">
        <v>941</v>
      </c>
      <c r="BJ988" s="136" t="s">
        <v>941</v>
      </c>
      <c r="BK988" s="136" t="s">
        <v>3417</v>
      </c>
      <c r="BL988" s="136" t="s">
        <v>21689</v>
      </c>
      <c r="BM988" s="136" t="s">
        <v>1071</v>
      </c>
      <c r="BN988" s="136" t="s">
        <v>941</v>
      </c>
      <c r="BO988" s="136" t="s">
        <v>941</v>
      </c>
      <c r="BP988" s="136" t="s">
        <v>941</v>
      </c>
      <c r="BQ988" s="136" t="s">
        <v>941</v>
      </c>
      <c r="BR988" s="136" t="s">
        <v>21690</v>
      </c>
      <c r="BS988" s="136" t="s">
        <v>3960</v>
      </c>
      <c r="BT988" s="136" t="s">
        <v>941</v>
      </c>
      <c r="BU988" s="136" t="s">
        <v>941</v>
      </c>
      <c r="BV988" s="136" t="s">
        <v>941</v>
      </c>
      <c r="BW988" s="136" t="s">
        <v>941</v>
      </c>
      <c r="BX988" s="136" t="s">
        <v>941</v>
      </c>
      <c r="BY988" s="136" t="s">
        <v>941</v>
      </c>
      <c r="BZ988" s="136" t="s">
        <v>941</v>
      </c>
      <c r="CA988" s="136" t="s">
        <v>941</v>
      </c>
      <c r="CB988" s="136" t="s">
        <v>4617</v>
      </c>
      <c r="CC988" s="136" t="s">
        <v>948</v>
      </c>
      <c r="CD988" s="136" t="s">
        <v>941</v>
      </c>
      <c r="CE988" s="136" t="s">
        <v>948</v>
      </c>
      <c r="CF988" s="136" t="s">
        <v>941</v>
      </c>
      <c r="CG988" s="136" t="s">
        <v>948</v>
      </c>
      <c r="CH988" s="136" t="s">
        <v>948</v>
      </c>
      <c r="CI988" s="136" t="s">
        <v>941</v>
      </c>
      <c r="CJ988" s="136" t="s">
        <v>941</v>
      </c>
      <c r="CK988" s="136" t="s">
        <v>941</v>
      </c>
      <c r="CL988" s="136" t="s">
        <v>941</v>
      </c>
      <c r="CM988" s="136" t="s">
        <v>941</v>
      </c>
      <c r="CN988" s="136" t="s">
        <v>948</v>
      </c>
      <c r="CO988" s="136" t="s">
        <v>540</v>
      </c>
      <c r="CP988" s="136" t="s">
        <v>948</v>
      </c>
      <c r="CQ988" s="136" t="s">
        <v>941</v>
      </c>
      <c r="CR988" s="136" t="s">
        <v>941</v>
      </c>
      <c r="CS988" s="136" t="s">
        <v>941</v>
      </c>
      <c r="CT988" s="136" t="s">
        <v>941</v>
      </c>
      <c r="CU988" s="136" t="s">
        <v>941</v>
      </c>
      <c r="CV988" s="136" t="s">
        <v>941</v>
      </c>
      <c r="CW988" s="136" t="s">
        <v>941</v>
      </c>
      <c r="CX988" s="136" t="s">
        <v>941</v>
      </c>
      <c r="CY988" s="136" t="s">
        <v>941</v>
      </c>
      <c r="CZ988" s="136" t="s">
        <v>941</v>
      </c>
      <c r="DA988" s="136" t="s">
        <v>941</v>
      </c>
      <c r="DB988" s="136" t="s">
        <v>941</v>
      </c>
      <c r="DC988" s="136" t="s">
        <v>941</v>
      </c>
      <c r="DD988" s="136" t="s">
        <v>941</v>
      </c>
      <c r="DE988" s="136" t="s">
        <v>941</v>
      </c>
      <c r="DF988" s="136" t="s">
        <v>941</v>
      </c>
      <c r="DG988" s="136" t="s">
        <v>941</v>
      </c>
      <c r="DH988" s="136" t="s">
        <v>941</v>
      </c>
      <c r="DI988" s="136" t="s">
        <v>941</v>
      </c>
      <c r="DJ988" s="136" t="s">
        <v>1353</v>
      </c>
      <c r="DK988" s="137">
        <v>43174.606724537036</v>
      </c>
      <c r="DL988" s="136" t="s">
        <v>1353</v>
      </c>
      <c r="DM988" s="137">
        <v>43174.606724537036</v>
      </c>
      <c r="DN988" s="133">
        <v>42444.492106481484</v>
      </c>
      <c r="DO988" s="132" t="s">
        <v>1692</v>
      </c>
      <c r="DP988" s="133">
        <v>42444.492974537039</v>
      </c>
    </row>
    <row r="989" spans="1:120" ht="72.5" x14ac:dyDescent="0.35">
      <c r="A989" s="135">
        <v>993</v>
      </c>
      <c r="B989" s="136" t="s">
        <v>13815</v>
      </c>
      <c r="C989" s="135">
        <v>321</v>
      </c>
      <c r="D989" s="135" t="b">
        <v>1</v>
      </c>
      <c r="E989" s="136" t="s">
        <v>941</v>
      </c>
      <c r="F989" s="136" t="s">
        <v>2916</v>
      </c>
      <c r="G989" s="136" t="s">
        <v>1158</v>
      </c>
      <c r="H989" s="136" t="s">
        <v>2917</v>
      </c>
      <c r="I989" s="136" t="s">
        <v>21387</v>
      </c>
      <c r="J989" s="136" t="s">
        <v>2916</v>
      </c>
      <c r="K989" s="136" t="s">
        <v>941</v>
      </c>
      <c r="L989" s="136" t="s">
        <v>2917</v>
      </c>
      <c r="M989" s="136" t="s">
        <v>2918</v>
      </c>
      <c r="N989" s="136" t="s">
        <v>21691</v>
      </c>
      <c r="O989" s="136" t="s">
        <v>21692</v>
      </c>
      <c r="P989" s="136" t="s">
        <v>21693</v>
      </c>
      <c r="Q989" s="136" t="s">
        <v>21694</v>
      </c>
      <c r="R989" s="136" t="s">
        <v>948</v>
      </c>
      <c r="S989" s="136" t="s">
        <v>21695</v>
      </c>
      <c r="T989" s="136" t="s">
        <v>21696</v>
      </c>
      <c r="U989" s="136" t="s">
        <v>21697</v>
      </c>
      <c r="V989" s="136" t="s">
        <v>9081</v>
      </c>
      <c r="W989" s="136" t="s">
        <v>9082</v>
      </c>
      <c r="X989" s="136" t="s">
        <v>9083</v>
      </c>
      <c r="Y989" s="136" t="s">
        <v>21698</v>
      </c>
      <c r="Z989" s="136" t="s">
        <v>21699</v>
      </c>
      <c r="AA989" s="136" t="s">
        <v>948</v>
      </c>
      <c r="AB989" s="136" t="s">
        <v>21700</v>
      </c>
      <c r="AC989" s="136" t="s">
        <v>948</v>
      </c>
      <c r="AD989" s="136" t="s">
        <v>21700</v>
      </c>
      <c r="AE989" s="136" t="s">
        <v>21701</v>
      </c>
      <c r="AF989" s="136" t="s">
        <v>21702</v>
      </c>
      <c r="AG989" s="136" t="s">
        <v>3349</v>
      </c>
      <c r="AH989" s="136" t="s">
        <v>21703</v>
      </c>
      <c r="AI989" s="136" t="s">
        <v>21704</v>
      </c>
      <c r="AJ989" s="136" t="s">
        <v>1660</v>
      </c>
      <c r="AK989" s="136" t="s">
        <v>21705</v>
      </c>
      <c r="AL989" s="136" t="s">
        <v>941</v>
      </c>
      <c r="AM989" s="136" t="s">
        <v>21706</v>
      </c>
      <c r="AN989" s="136" t="s">
        <v>941</v>
      </c>
      <c r="AO989" s="136" t="s">
        <v>941</v>
      </c>
      <c r="AP989" s="136" t="s">
        <v>941</v>
      </c>
      <c r="AQ989" s="136" t="s">
        <v>941</v>
      </c>
      <c r="AR989" s="136" t="s">
        <v>941</v>
      </c>
      <c r="AS989" s="136" t="s">
        <v>941</v>
      </c>
      <c r="AT989" s="136" t="s">
        <v>941</v>
      </c>
      <c r="AU989" s="136" t="s">
        <v>941</v>
      </c>
      <c r="AV989" s="136" t="s">
        <v>941</v>
      </c>
      <c r="AW989" s="136" t="s">
        <v>941</v>
      </c>
      <c r="AX989" s="136" t="s">
        <v>941</v>
      </c>
      <c r="AY989" s="136" t="s">
        <v>941</v>
      </c>
      <c r="AZ989" s="136" t="s">
        <v>941</v>
      </c>
      <c r="BA989" s="136" t="s">
        <v>941</v>
      </c>
      <c r="BB989" s="136" t="s">
        <v>941</v>
      </c>
      <c r="BC989" s="136" t="s">
        <v>941</v>
      </c>
      <c r="BD989" s="136" t="s">
        <v>941</v>
      </c>
      <c r="BE989" s="136" t="s">
        <v>941</v>
      </c>
      <c r="BF989" s="136" t="s">
        <v>941</v>
      </c>
      <c r="BG989" s="136" t="s">
        <v>941</v>
      </c>
      <c r="BH989" s="136" t="s">
        <v>941</v>
      </c>
      <c r="BI989" s="136" t="s">
        <v>941</v>
      </c>
      <c r="BJ989" s="136" t="s">
        <v>941</v>
      </c>
      <c r="BK989" s="136" t="s">
        <v>1251</v>
      </c>
      <c r="BL989" s="136" t="s">
        <v>21707</v>
      </c>
      <c r="BM989" s="136" t="s">
        <v>1071</v>
      </c>
      <c r="BN989" s="136" t="s">
        <v>941</v>
      </c>
      <c r="BO989" s="136" t="s">
        <v>941</v>
      </c>
      <c r="BP989" s="136" t="s">
        <v>941</v>
      </c>
      <c r="BQ989" s="136" t="s">
        <v>21708</v>
      </c>
      <c r="BR989" s="136" t="s">
        <v>941</v>
      </c>
      <c r="BS989" s="136" t="s">
        <v>941</v>
      </c>
      <c r="BT989" s="136" t="s">
        <v>941</v>
      </c>
      <c r="BU989" s="136" t="s">
        <v>941</v>
      </c>
      <c r="BV989" s="136" t="s">
        <v>941</v>
      </c>
      <c r="BW989" s="136" t="s">
        <v>941</v>
      </c>
      <c r="BX989" s="136" t="s">
        <v>941</v>
      </c>
      <c r="BY989" s="136" t="s">
        <v>941</v>
      </c>
      <c r="BZ989" s="136" t="s">
        <v>941</v>
      </c>
      <c r="CA989" s="136" t="s">
        <v>941</v>
      </c>
      <c r="CB989" s="136" t="s">
        <v>21709</v>
      </c>
      <c r="CC989" s="136" t="s">
        <v>956</v>
      </c>
      <c r="CD989" s="136" t="s">
        <v>5328</v>
      </c>
      <c r="CE989" s="136" t="s">
        <v>948</v>
      </c>
      <c r="CF989" s="136" t="s">
        <v>941</v>
      </c>
      <c r="CG989" s="136" t="s">
        <v>5328</v>
      </c>
      <c r="CH989" s="136" t="s">
        <v>948</v>
      </c>
      <c r="CI989" s="136" t="s">
        <v>941</v>
      </c>
      <c r="CJ989" s="136" t="s">
        <v>941</v>
      </c>
      <c r="CK989" s="136" t="s">
        <v>941</v>
      </c>
      <c r="CL989" s="136" t="s">
        <v>941</v>
      </c>
      <c r="CM989" s="136" t="s">
        <v>941</v>
      </c>
      <c r="CN989" s="136" t="s">
        <v>948</v>
      </c>
      <c r="CO989" s="136" t="s">
        <v>540</v>
      </c>
      <c r="CP989" s="136" t="s">
        <v>948</v>
      </c>
      <c r="CQ989" s="136" t="s">
        <v>941</v>
      </c>
      <c r="CR989" s="136" t="s">
        <v>941</v>
      </c>
      <c r="CS989" s="136" t="s">
        <v>941</v>
      </c>
      <c r="CT989" s="136" t="s">
        <v>941</v>
      </c>
      <c r="CU989" s="136" t="s">
        <v>941</v>
      </c>
      <c r="CV989" s="136" t="s">
        <v>941</v>
      </c>
      <c r="CW989" s="136" t="s">
        <v>941</v>
      </c>
      <c r="CX989" s="136" t="s">
        <v>941</v>
      </c>
      <c r="CY989" s="136" t="s">
        <v>941</v>
      </c>
      <c r="CZ989" s="136" t="s">
        <v>941</v>
      </c>
      <c r="DA989" s="136" t="s">
        <v>941</v>
      </c>
      <c r="DB989" s="136" t="s">
        <v>941</v>
      </c>
      <c r="DC989" s="136" t="s">
        <v>941</v>
      </c>
      <c r="DD989" s="136" t="s">
        <v>941</v>
      </c>
      <c r="DE989" s="136" t="s">
        <v>941</v>
      </c>
      <c r="DF989" s="136" t="s">
        <v>941</v>
      </c>
      <c r="DG989" s="136" t="s">
        <v>941</v>
      </c>
      <c r="DH989" s="136" t="s">
        <v>941</v>
      </c>
      <c r="DI989" s="136" t="s">
        <v>941</v>
      </c>
      <c r="DJ989" s="136" t="s">
        <v>1353</v>
      </c>
      <c r="DK989" s="137">
        <v>43174.620092592595</v>
      </c>
      <c r="DL989" s="136" t="s">
        <v>1353</v>
      </c>
      <c r="DM989" s="137">
        <v>43174.620092592595</v>
      </c>
      <c r="DN989" s="133">
        <v>42444.492129629631</v>
      </c>
      <c r="DO989" s="132" t="s">
        <v>1692</v>
      </c>
      <c r="DP989" s="133">
        <v>42444.493090277778</v>
      </c>
    </row>
    <row r="990" spans="1:120" ht="72.5" x14ac:dyDescent="0.35">
      <c r="A990" s="135">
        <v>994</v>
      </c>
      <c r="B990" s="136" t="s">
        <v>13815</v>
      </c>
      <c r="C990" s="135">
        <v>286</v>
      </c>
      <c r="D990" s="135" t="b">
        <v>1</v>
      </c>
      <c r="E990" s="136" t="s">
        <v>3548</v>
      </c>
      <c r="F990" s="136" t="s">
        <v>21710</v>
      </c>
      <c r="G990" s="136" t="s">
        <v>981</v>
      </c>
      <c r="H990" s="136" t="s">
        <v>13745</v>
      </c>
      <c r="I990" s="136" t="s">
        <v>21711</v>
      </c>
      <c r="J990" s="136" t="s">
        <v>21710</v>
      </c>
      <c r="K990" s="136" t="s">
        <v>941</v>
      </c>
      <c r="L990" s="136" t="s">
        <v>13745</v>
      </c>
      <c r="M990" s="136" t="s">
        <v>2373</v>
      </c>
      <c r="N990" s="136" t="s">
        <v>13747</v>
      </c>
      <c r="O990" s="136" t="s">
        <v>21712</v>
      </c>
      <c r="P990" s="136" t="s">
        <v>948</v>
      </c>
      <c r="Q990" s="136" t="s">
        <v>948</v>
      </c>
      <c r="R990" s="136" t="s">
        <v>948</v>
      </c>
      <c r="S990" s="136" t="s">
        <v>21712</v>
      </c>
      <c r="T990" s="136" t="s">
        <v>21713</v>
      </c>
      <c r="U990" s="136" t="s">
        <v>21714</v>
      </c>
      <c r="V990" s="136" t="s">
        <v>948</v>
      </c>
      <c r="W990" s="136" t="s">
        <v>948</v>
      </c>
      <c r="X990" s="136" t="s">
        <v>948</v>
      </c>
      <c r="Y990" s="136" t="s">
        <v>21715</v>
      </c>
      <c r="Z990" s="136" t="s">
        <v>2268</v>
      </c>
      <c r="AA990" s="136" t="s">
        <v>948</v>
      </c>
      <c r="AB990" s="136" t="s">
        <v>21716</v>
      </c>
      <c r="AC990" s="136" t="s">
        <v>948</v>
      </c>
      <c r="AD990" s="136" t="s">
        <v>21716</v>
      </c>
      <c r="AE990" s="136" t="s">
        <v>21717</v>
      </c>
      <c r="AF990" s="136" t="s">
        <v>21718</v>
      </c>
      <c r="AG990" s="136" t="s">
        <v>1452</v>
      </c>
      <c r="AH990" s="136" t="s">
        <v>21719</v>
      </c>
      <c r="AI990" s="136" t="s">
        <v>948</v>
      </c>
      <c r="AJ990" s="136" t="s">
        <v>948</v>
      </c>
      <c r="AK990" s="136" t="s">
        <v>948</v>
      </c>
      <c r="AL990" s="136" t="s">
        <v>941</v>
      </c>
      <c r="AM990" s="136" t="s">
        <v>21719</v>
      </c>
      <c r="AN990" s="136" t="s">
        <v>13748</v>
      </c>
      <c r="AO990" s="136" t="s">
        <v>948</v>
      </c>
      <c r="AP990" s="136" t="s">
        <v>948</v>
      </c>
      <c r="AQ990" s="136" t="s">
        <v>948</v>
      </c>
      <c r="AR990" s="136" t="s">
        <v>13748</v>
      </c>
      <c r="AS990" s="136" t="s">
        <v>948</v>
      </c>
      <c r="AT990" s="136" t="s">
        <v>13748</v>
      </c>
      <c r="AU990" s="136" t="s">
        <v>941</v>
      </c>
      <c r="AV990" s="136" t="s">
        <v>941</v>
      </c>
      <c r="AW990" s="136" t="s">
        <v>941</v>
      </c>
      <c r="AX990" s="136" t="s">
        <v>13751</v>
      </c>
      <c r="AY990" s="136" t="s">
        <v>948</v>
      </c>
      <c r="AZ990" s="136" t="s">
        <v>948</v>
      </c>
      <c r="BA990" s="136" t="s">
        <v>13751</v>
      </c>
      <c r="BB990" s="136" t="s">
        <v>948</v>
      </c>
      <c r="BC990" s="136" t="s">
        <v>13751</v>
      </c>
      <c r="BD990" s="136" t="s">
        <v>13752</v>
      </c>
      <c r="BE990" s="136" t="s">
        <v>21720</v>
      </c>
      <c r="BF990" s="136" t="s">
        <v>948</v>
      </c>
      <c r="BG990" s="136" t="s">
        <v>948</v>
      </c>
      <c r="BH990" s="136" t="s">
        <v>948</v>
      </c>
      <c r="BI990" s="136" t="s">
        <v>948</v>
      </c>
      <c r="BJ990" s="136" t="s">
        <v>948</v>
      </c>
      <c r="BK990" s="136" t="s">
        <v>941</v>
      </c>
      <c r="BL990" s="136" t="s">
        <v>941</v>
      </c>
      <c r="BM990" s="136" t="s">
        <v>941</v>
      </c>
      <c r="BN990" s="136" t="s">
        <v>941</v>
      </c>
      <c r="BO990" s="136" t="s">
        <v>941</v>
      </c>
      <c r="BP990" s="136" t="s">
        <v>941</v>
      </c>
      <c r="BQ990" s="136" t="s">
        <v>941</v>
      </c>
      <c r="BR990" s="136" t="s">
        <v>941</v>
      </c>
      <c r="BS990" s="136" t="s">
        <v>941</v>
      </c>
      <c r="BT990" s="136" t="s">
        <v>941</v>
      </c>
      <c r="BU990" s="136" t="s">
        <v>941</v>
      </c>
      <c r="BV990" s="136" t="s">
        <v>941</v>
      </c>
      <c r="BW990" s="136" t="s">
        <v>941</v>
      </c>
      <c r="BX990" s="136" t="s">
        <v>941</v>
      </c>
      <c r="BY990" s="136" t="s">
        <v>941</v>
      </c>
      <c r="BZ990" s="136" t="s">
        <v>941</v>
      </c>
      <c r="CA990" s="136" t="s">
        <v>941</v>
      </c>
      <c r="CB990" s="136" t="s">
        <v>948</v>
      </c>
      <c r="CC990" s="136" t="s">
        <v>948</v>
      </c>
      <c r="CD990" s="136" t="s">
        <v>941</v>
      </c>
      <c r="CE990" s="136" t="s">
        <v>948</v>
      </c>
      <c r="CF990" s="136" t="s">
        <v>941</v>
      </c>
      <c r="CG990" s="136" t="s">
        <v>948</v>
      </c>
      <c r="CH990" s="136" t="s">
        <v>948</v>
      </c>
      <c r="CI990" s="136" t="s">
        <v>941</v>
      </c>
      <c r="CJ990" s="136" t="s">
        <v>941</v>
      </c>
      <c r="CK990" s="136" t="s">
        <v>941</v>
      </c>
      <c r="CL990" s="136" t="s">
        <v>941</v>
      </c>
      <c r="CM990" s="136" t="s">
        <v>941</v>
      </c>
      <c r="CN990" s="136" t="s">
        <v>948</v>
      </c>
      <c r="CO990" s="136" t="s">
        <v>540</v>
      </c>
      <c r="CP990" s="136" t="s">
        <v>948</v>
      </c>
      <c r="CQ990" s="136" t="s">
        <v>941</v>
      </c>
      <c r="CR990" s="136" t="s">
        <v>941</v>
      </c>
      <c r="CS990" s="136" t="s">
        <v>941</v>
      </c>
      <c r="CT990" s="136" t="s">
        <v>941</v>
      </c>
      <c r="CU990" s="136" t="s">
        <v>941</v>
      </c>
      <c r="CV990" s="136" t="s">
        <v>941</v>
      </c>
      <c r="CW990" s="136" t="s">
        <v>941</v>
      </c>
      <c r="CX990" s="136" t="s">
        <v>941</v>
      </c>
      <c r="CY990" s="136" t="s">
        <v>941</v>
      </c>
      <c r="CZ990" s="136" t="s">
        <v>941</v>
      </c>
      <c r="DA990" s="136" t="s">
        <v>941</v>
      </c>
      <c r="DB990" s="136" t="s">
        <v>941</v>
      </c>
      <c r="DC990" s="136" t="s">
        <v>941</v>
      </c>
      <c r="DD990" s="136" t="s">
        <v>941</v>
      </c>
      <c r="DE990" s="136" t="s">
        <v>941</v>
      </c>
      <c r="DF990" s="136" t="s">
        <v>941</v>
      </c>
      <c r="DG990" s="136" t="s">
        <v>941</v>
      </c>
      <c r="DH990" s="136" t="s">
        <v>941</v>
      </c>
      <c r="DI990" s="136" t="s">
        <v>941</v>
      </c>
      <c r="DJ990" s="136" t="s">
        <v>1353</v>
      </c>
      <c r="DK990" s="137">
        <v>43174.639004629629</v>
      </c>
      <c r="DL990" s="136" t="s">
        <v>1692</v>
      </c>
      <c r="DM990" s="137">
        <v>43193.62363425926</v>
      </c>
      <c r="DN990" s="133">
        <v>42444.623611111114</v>
      </c>
      <c r="DO990" s="132" t="s">
        <v>1692</v>
      </c>
      <c r="DP990" s="133">
        <v>42444.623611111114</v>
      </c>
    </row>
    <row r="991" spans="1:120" ht="87" x14ac:dyDescent="0.35">
      <c r="A991" s="135">
        <v>995</v>
      </c>
      <c r="B991" s="136" t="s">
        <v>13815</v>
      </c>
      <c r="C991" s="135">
        <v>84</v>
      </c>
      <c r="D991" s="135" t="b">
        <v>1</v>
      </c>
      <c r="E991" s="136" t="s">
        <v>1196</v>
      </c>
      <c r="F991" s="136" t="s">
        <v>21721</v>
      </c>
      <c r="G991" s="136" t="s">
        <v>1148</v>
      </c>
      <c r="H991" s="136" t="s">
        <v>7504</v>
      </c>
      <c r="I991" s="136" t="s">
        <v>941</v>
      </c>
      <c r="J991" s="136" t="s">
        <v>21721</v>
      </c>
      <c r="K991" s="136" t="s">
        <v>941</v>
      </c>
      <c r="L991" s="136" t="s">
        <v>7504</v>
      </c>
      <c r="M991" s="136" t="s">
        <v>7505</v>
      </c>
      <c r="N991" s="136" t="s">
        <v>7506</v>
      </c>
      <c r="O991" s="136" t="s">
        <v>21722</v>
      </c>
      <c r="P991" s="136" t="s">
        <v>21723</v>
      </c>
      <c r="Q991" s="136" t="s">
        <v>21724</v>
      </c>
      <c r="R991" s="136" t="s">
        <v>948</v>
      </c>
      <c r="S991" s="136" t="s">
        <v>21725</v>
      </c>
      <c r="T991" s="136" t="s">
        <v>21726</v>
      </c>
      <c r="U991" s="136" t="s">
        <v>21727</v>
      </c>
      <c r="V991" s="136" t="s">
        <v>948</v>
      </c>
      <c r="W991" s="136" t="s">
        <v>948</v>
      </c>
      <c r="X991" s="136" t="s">
        <v>948</v>
      </c>
      <c r="Y991" s="136" t="s">
        <v>21728</v>
      </c>
      <c r="Z991" s="136" t="s">
        <v>948</v>
      </c>
      <c r="AA991" s="136" t="s">
        <v>948</v>
      </c>
      <c r="AB991" s="136" t="s">
        <v>21728</v>
      </c>
      <c r="AC991" s="136" t="s">
        <v>948</v>
      </c>
      <c r="AD991" s="136" t="s">
        <v>21728</v>
      </c>
      <c r="AE991" s="136" t="s">
        <v>21729</v>
      </c>
      <c r="AF991" s="136" t="s">
        <v>21730</v>
      </c>
      <c r="AG991" s="136" t="s">
        <v>1277</v>
      </c>
      <c r="AH991" s="136" t="s">
        <v>21731</v>
      </c>
      <c r="AI991" s="136" t="s">
        <v>948</v>
      </c>
      <c r="AJ991" s="136" t="s">
        <v>1598</v>
      </c>
      <c r="AK991" s="136" t="s">
        <v>21732</v>
      </c>
      <c r="AL991" s="136" t="s">
        <v>941</v>
      </c>
      <c r="AM991" s="136" t="s">
        <v>21733</v>
      </c>
      <c r="AN991" s="136" t="s">
        <v>941</v>
      </c>
      <c r="AO991" s="136" t="s">
        <v>941</v>
      </c>
      <c r="AP991" s="136" t="s">
        <v>941</v>
      </c>
      <c r="AQ991" s="136" t="s">
        <v>941</v>
      </c>
      <c r="AR991" s="136" t="s">
        <v>941</v>
      </c>
      <c r="AS991" s="136" t="s">
        <v>941</v>
      </c>
      <c r="AT991" s="136" t="s">
        <v>941</v>
      </c>
      <c r="AU991" s="136" t="s">
        <v>941</v>
      </c>
      <c r="AV991" s="136" t="s">
        <v>941</v>
      </c>
      <c r="AW991" s="136" t="s">
        <v>941</v>
      </c>
      <c r="AX991" s="136" t="s">
        <v>941</v>
      </c>
      <c r="AY991" s="136" t="s">
        <v>941</v>
      </c>
      <c r="AZ991" s="136" t="s">
        <v>941</v>
      </c>
      <c r="BA991" s="136" t="s">
        <v>941</v>
      </c>
      <c r="BB991" s="136" t="s">
        <v>941</v>
      </c>
      <c r="BC991" s="136" t="s">
        <v>941</v>
      </c>
      <c r="BD991" s="136" t="s">
        <v>941</v>
      </c>
      <c r="BE991" s="136" t="s">
        <v>941</v>
      </c>
      <c r="BF991" s="136" t="s">
        <v>941</v>
      </c>
      <c r="BG991" s="136" t="s">
        <v>941</v>
      </c>
      <c r="BH991" s="136" t="s">
        <v>941</v>
      </c>
      <c r="BI991" s="136" t="s">
        <v>941</v>
      </c>
      <c r="BJ991" s="136" t="s">
        <v>941</v>
      </c>
      <c r="BK991" s="136" t="s">
        <v>4188</v>
      </c>
      <c r="BL991" s="136" t="s">
        <v>941</v>
      </c>
      <c r="BM991" s="136" t="s">
        <v>941</v>
      </c>
      <c r="BN991" s="136" t="s">
        <v>941</v>
      </c>
      <c r="BO991" s="136" t="s">
        <v>941</v>
      </c>
      <c r="BP991" s="136" t="s">
        <v>941</v>
      </c>
      <c r="BQ991" s="136" t="s">
        <v>941</v>
      </c>
      <c r="BR991" s="136" t="s">
        <v>941</v>
      </c>
      <c r="BS991" s="136" t="s">
        <v>941</v>
      </c>
      <c r="BT991" s="136" t="s">
        <v>941</v>
      </c>
      <c r="BU991" s="136" t="s">
        <v>941</v>
      </c>
      <c r="BV991" s="136" t="s">
        <v>941</v>
      </c>
      <c r="BW991" s="136" t="s">
        <v>941</v>
      </c>
      <c r="BX991" s="136" t="s">
        <v>941</v>
      </c>
      <c r="BY991" s="136" t="s">
        <v>941</v>
      </c>
      <c r="BZ991" s="136" t="s">
        <v>941</v>
      </c>
      <c r="CA991" s="136" t="s">
        <v>941</v>
      </c>
      <c r="CB991" s="136" t="s">
        <v>4188</v>
      </c>
      <c r="CC991" s="136" t="s">
        <v>956</v>
      </c>
      <c r="CD991" s="136" t="s">
        <v>21734</v>
      </c>
      <c r="CE991" s="136" t="s">
        <v>948</v>
      </c>
      <c r="CF991" s="136" t="s">
        <v>941</v>
      </c>
      <c r="CG991" s="136" t="s">
        <v>21734</v>
      </c>
      <c r="CH991" s="136" t="s">
        <v>1227</v>
      </c>
      <c r="CI991" s="136" t="s">
        <v>21735</v>
      </c>
      <c r="CJ991" s="136" t="s">
        <v>941</v>
      </c>
      <c r="CK991" s="136" t="s">
        <v>941</v>
      </c>
      <c r="CL991" s="136" t="s">
        <v>941</v>
      </c>
      <c r="CM991" s="136" t="s">
        <v>21735</v>
      </c>
      <c r="CN991" s="136" t="s">
        <v>21735</v>
      </c>
      <c r="CO991" s="136" t="s">
        <v>21736</v>
      </c>
      <c r="CP991" s="136" t="s">
        <v>948</v>
      </c>
      <c r="CQ991" s="136" t="s">
        <v>941</v>
      </c>
      <c r="CR991" s="136" t="s">
        <v>941</v>
      </c>
      <c r="CS991" s="136" t="s">
        <v>941</v>
      </c>
      <c r="CT991" s="136" t="s">
        <v>941</v>
      </c>
      <c r="CU991" s="136" t="s">
        <v>941</v>
      </c>
      <c r="CV991" s="136" t="s">
        <v>941</v>
      </c>
      <c r="CW991" s="136" t="s">
        <v>941</v>
      </c>
      <c r="CX991" s="136" t="s">
        <v>941</v>
      </c>
      <c r="CY991" s="136" t="s">
        <v>941</v>
      </c>
      <c r="CZ991" s="136" t="s">
        <v>941</v>
      </c>
      <c r="DA991" s="136" t="s">
        <v>941</v>
      </c>
      <c r="DB991" s="136" t="s">
        <v>941</v>
      </c>
      <c r="DC991" s="136" t="s">
        <v>941</v>
      </c>
      <c r="DD991" s="136" t="s">
        <v>941</v>
      </c>
      <c r="DE991" s="136" t="s">
        <v>941</v>
      </c>
      <c r="DF991" s="136" t="s">
        <v>941</v>
      </c>
      <c r="DG991" s="136" t="s">
        <v>941</v>
      </c>
      <c r="DH991" s="136" t="s">
        <v>941</v>
      </c>
      <c r="DI991" s="136" t="s">
        <v>941</v>
      </c>
      <c r="DJ991" s="136" t="s">
        <v>1692</v>
      </c>
      <c r="DK991" s="137">
        <v>43175.374247685184</v>
      </c>
      <c r="DL991" s="136" t="s">
        <v>1692</v>
      </c>
      <c r="DM991" s="137">
        <v>43175.374247685184</v>
      </c>
      <c r="DN991" s="133">
        <v>42445.348310185182</v>
      </c>
      <c r="DO991" s="132" t="s">
        <v>1353</v>
      </c>
      <c r="DP991" s="133">
        <v>42445.348310185182</v>
      </c>
    </row>
    <row r="992" spans="1:120" ht="58" x14ac:dyDescent="0.35">
      <c r="A992" s="135">
        <v>996</v>
      </c>
      <c r="B992" s="136" t="s">
        <v>13815</v>
      </c>
      <c r="C992" s="135">
        <v>514</v>
      </c>
      <c r="D992" s="135" t="b">
        <v>1</v>
      </c>
      <c r="E992" s="136" t="s">
        <v>941</v>
      </c>
      <c r="F992" s="136" t="s">
        <v>11157</v>
      </c>
      <c r="G992" s="136" t="s">
        <v>1135</v>
      </c>
      <c r="H992" s="136" t="s">
        <v>2758</v>
      </c>
      <c r="I992" s="136" t="s">
        <v>21268</v>
      </c>
      <c r="J992" s="136" t="s">
        <v>11157</v>
      </c>
      <c r="K992" s="136" t="s">
        <v>941</v>
      </c>
      <c r="L992" s="136" t="s">
        <v>2758</v>
      </c>
      <c r="M992" s="136" t="s">
        <v>2758</v>
      </c>
      <c r="N992" s="136" t="s">
        <v>21737</v>
      </c>
      <c r="O992" s="136" t="s">
        <v>21738</v>
      </c>
      <c r="P992" s="136" t="s">
        <v>948</v>
      </c>
      <c r="Q992" s="136" t="s">
        <v>948</v>
      </c>
      <c r="R992" s="136" t="s">
        <v>948</v>
      </c>
      <c r="S992" s="136" t="s">
        <v>21738</v>
      </c>
      <c r="T992" s="136" t="s">
        <v>21739</v>
      </c>
      <c r="U992" s="136" t="s">
        <v>21740</v>
      </c>
      <c r="V992" s="136" t="s">
        <v>948</v>
      </c>
      <c r="W992" s="136" t="s">
        <v>948</v>
      </c>
      <c r="X992" s="136" t="s">
        <v>948</v>
      </c>
      <c r="Y992" s="136" t="s">
        <v>2760</v>
      </c>
      <c r="Z992" s="136" t="s">
        <v>21741</v>
      </c>
      <c r="AA992" s="136" t="s">
        <v>948</v>
      </c>
      <c r="AB992" s="136" t="s">
        <v>21742</v>
      </c>
      <c r="AC992" s="136" t="s">
        <v>948</v>
      </c>
      <c r="AD992" s="136" t="s">
        <v>21742</v>
      </c>
      <c r="AE992" s="136" t="s">
        <v>21743</v>
      </c>
      <c r="AF992" s="136" t="s">
        <v>21744</v>
      </c>
      <c r="AG992" s="136" t="s">
        <v>1308</v>
      </c>
      <c r="AH992" s="136" t="s">
        <v>21745</v>
      </c>
      <c r="AI992" s="136" t="s">
        <v>948</v>
      </c>
      <c r="AJ992" s="136" t="s">
        <v>3670</v>
      </c>
      <c r="AK992" s="136" t="s">
        <v>948</v>
      </c>
      <c r="AL992" s="136" t="s">
        <v>941</v>
      </c>
      <c r="AM992" s="136" t="s">
        <v>21746</v>
      </c>
      <c r="AN992" s="136" t="s">
        <v>941</v>
      </c>
      <c r="AO992" s="136" t="s">
        <v>941</v>
      </c>
      <c r="AP992" s="136" t="s">
        <v>941</v>
      </c>
      <c r="AQ992" s="136" t="s">
        <v>941</v>
      </c>
      <c r="AR992" s="136" t="s">
        <v>941</v>
      </c>
      <c r="AS992" s="136" t="s">
        <v>941</v>
      </c>
      <c r="AT992" s="136" t="s">
        <v>941</v>
      </c>
      <c r="AU992" s="136" t="s">
        <v>941</v>
      </c>
      <c r="AV992" s="136" t="s">
        <v>941</v>
      </c>
      <c r="AW992" s="136" t="s">
        <v>941</v>
      </c>
      <c r="AX992" s="136" t="s">
        <v>941</v>
      </c>
      <c r="AY992" s="136" t="s">
        <v>941</v>
      </c>
      <c r="AZ992" s="136" t="s">
        <v>941</v>
      </c>
      <c r="BA992" s="136" t="s">
        <v>941</v>
      </c>
      <c r="BB992" s="136" t="s">
        <v>941</v>
      </c>
      <c r="BC992" s="136" t="s">
        <v>941</v>
      </c>
      <c r="BD992" s="136" t="s">
        <v>941</v>
      </c>
      <c r="BE992" s="136" t="s">
        <v>941</v>
      </c>
      <c r="BF992" s="136" t="s">
        <v>941</v>
      </c>
      <c r="BG992" s="136" t="s">
        <v>941</v>
      </c>
      <c r="BH992" s="136" t="s">
        <v>941</v>
      </c>
      <c r="BI992" s="136" t="s">
        <v>941</v>
      </c>
      <c r="BJ992" s="136" t="s">
        <v>941</v>
      </c>
      <c r="BK992" s="136" t="s">
        <v>941</v>
      </c>
      <c r="BL992" s="136" t="s">
        <v>941</v>
      </c>
      <c r="BM992" s="136" t="s">
        <v>941</v>
      </c>
      <c r="BN992" s="136" t="s">
        <v>941</v>
      </c>
      <c r="BO992" s="136" t="s">
        <v>941</v>
      </c>
      <c r="BP992" s="136" t="s">
        <v>941</v>
      </c>
      <c r="BQ992" s="136" t="s">
        <v>941</v>
      </c>
      <c r="BR992" s="136" t="s">
        <v>941</v>
      </c>
      <c r="BS992" s="136" t="s">
        <v>941</v>
      </c>
      <c r="BT992" s="136" t="s">
        <v>941</v>
      </c>
      <c r="BU992" s="136" t="s">
        <v>941</v>
      </c>
      <c r="BV992" s="136" t="s">
        <v>941</v>
      </c>
      <c r="BW992" s="136" t="s">
        <v>941</v>
      </c>
      <c r="BX992" s="136" t="s">
        <v>941</v>
      </c>
      <c r="BY992" s="136" t="s">
        <v>941</v>
      </c>
      <c r="BZ992" s="136" t="s">
        <v>941</v>
      </c>
      <c r="CA992" s="136" t="s">
        <v>941</v>
      </c>
      <c r="CB992" s="136" t="s">
        <v>948</v>
      </c>
      <c r="CC992" s="136" t="s">
        <v>948</v>
      </c>
      <c r="CD992" s="136" t="s">
        <v>941</v>
      </c>
      <c r="CE992" s="136" t="s">
        <v>948</v>
      </c>
      <c r="CF992" s="136" t="s">
        <v>941</v>
      </c>
      <c r="CG992" s="136" t="s">
        <v>948</v>
      </c>
      <c r="CH992" s="136" t="s">
        <v>948</v>
      </c>
      <c r="CI992" s="136" t="s">
        <v>941</v>
      </c>
      <c r="CJ992" s="136" t="s">
        <v>941</v>
      </c>
      <c r="CK992" s="136" t="s">
        <v>941</v>
      </c>
      <c r="CL992" s="136" t="s">
        <v>941</v>
      </c>
      <c r="CM992" s="136" t="s">
        <v>941</v>
      </c>
      <c r="CN992" s="136" t="s">
        <v>948</v>
      </c>
      <c r="CO992" s="136" t="s">
        <v>540</v>
      </c>
      <c r="CP992" s="136" t="s">
        <v>948</v>
      </c>
      <c r="CQ992" s="136" t="s">
        <v>941</v>
      </c>
      <c r="CR992" s="136" t="s">
        <v>941</v>
      </c>
      <c r="CS992" s="136" t="s">
        <v>941</v>
      </c>
      <c r="CT992" s="136" t="s">
        <v>941</v>
      </c>
      <c r="CU992" s="136" t="s">
        <v>941</v>
      </c>
      <c r="CV992" s="136" t="s">
        <v>941</v>
      </c>
      <c r="CW992" s="136" t="s">
        <v>941</v>
      </c>
      <c r="CX992" s="136" t="s">
        <v>941</v>
      </c>
      <c r="CY992" s="136" t="s">
        <v>941</v>
      </c>
      <c r="CZ992" s="136" t="s">
        <v>941</v>
      </c>
      <c r="DA992" s="136" t="s">
        <v>941</v>
      </c>
      <c r="DB992" s="136" t="s">
        <v>941</v>
      </c>
      <c r="DC992" s="136" t="s">
        <v>941</v>
      </c>
      <c r="DD992" s="136" t="s">
        <v>941</v>
      </c>
      <c r="DE992" s="136" t="s">
        <v>941</v>
      </c>
      <c r="DF992" s="136" t="s">
        <v>941</v>
      </c>
      <c r="DG992" s="136" t="s">
        <v>941</v>
      </c>
      <c r="DH992" s="136" t="s">
        <v>941</v>
      </c>
      <c r="DI992" s="136" t="s">
        <v>941</v>
      </c>
      <c r="DJ992" s="136" t="s">
        <v>1692</v>
      </c>
      <c r="DK992" s="137">
        <v>43175.436689814815</v>
      </c>
      <c r="DL992" s="136" t="s">
        <v>1692</v>
      </c>
      <c r="DM992" s="137">
        <v>43175.436689814815</v>
      </c>
      <c r="DN992" s="133">
        <v>42445.432627314818</v>
      </c>
      <c r="DO992" s="132" t="s">
        <v>1692</v>
      </c>
      <c r="DP992" s="133">
        <v>42445.500844907408</v>
      </c>
    </row>
    <row r="993" spans="1:120" ht="72.5" x14ac:dyDescent="0.35">
      <c r="A993" s="135">
        <v>997</v>
      </c>
      <c r="B993" s="136" t="s">
        <v>13815</v>
      </c>
      <c r="C993" s="135">
        <v>249</v>
      </c>
      <c r="D993" s="135" t="b">
        <v>1</v>
      </c>
      <c r="E993" s="136" t="s">
        <v>941</v>
      </c>
      <c r="F993" s="136" t="s">
        <v>13680</v>
      </c>
      <c r="G993" s="136" t="s">
        <v>943</v>
      </c>
      <c r="H993" s="136" t="s">
        <v>2092</v>
      </c>
      <c r="I993" s="136" t="s">
        <v>15225</v>
      </c>
      <c r="J993" s="136" t="s">
        <v>2502</v>
      </c>
      <c r="K993" s="136" t="s">
        <v>941</v>
      </c>
      <c r="L993" s="136" t="s">
        <v>941</v>
      </c>
      <c r="M993" s="136" t="s">
        <v>941</v>
      </c>
      <c r="N993" s="136" t="s">
        <v>941</v>
      </c>
      <c r="O993" s="136" t="s">
        <v>21747</v>
      </c>
      <c r="P993" s="136" t="s">
        <v>21748</v>
      </c>
      <c r="Q993" s="136" t="s">
        <v>21749</v>
      </c>
      <c r="R993" s="136" t="s">
        <v>948</v>
      </c>
      <c r="S993" s="136" t="s">
        <v>21750</v>
      </c>
      <c r="T993" s="136" t="s">
        <v>21751</v>
      </c>
      <c r="U993" s="136" t="s">
        <v>21752</v>
      </c>
      <c r="V993" s="136" t="s">
        <v>21753</v>
      </c>
      <c r="W993" s="136" t="s">
        <v>21754</v>
      </c>
      <c r="X993" s="136" t="s">
        <v>4022</v>
      </c>
      <c r="Y993" s="136" t="s">
        <v>21755</v>
      </c>
      <c r="Z993" s="136" t="s">
        <v>21756</v>
      </c>
      <c r="AA993" s="136" t="s">
        <v>21757</v>
      </c>
      <c r="AB993" s="136" t="s">
        <v>21758</v>
      </c>
      <c r="AC993" s="136" t="s">
        <v>2585</v>
      </c>
      <c r="AD993" s="136" t="s">
        <v>21759</v>
      </c>
      <c r="AE993" s="136" t="s">
        <v>21760</v>
      </c>
      <c r="AF993" s="136" t="s">
        <v>21761</v>
      </c>
      <c r="AG993" s="136" t="s">
        <v>1882</v>
      </c>
      <c r="AH993" s="136" t="s">
        <v>21762</v>
      </c>
      <c r="AI993" s="136" t="s">
        <v>948</v>
      </c>
      <c r="AJ993" s="136" t="s">
        <v>3369</v>
      </c>
      <c r="AK993" s="136" t="s">
        <v>948</v>
      </c>
      <c r="AL993" s="136" t="s">
        <v>604</v>
      </c>
      <c r="AM993" s="136" t="s">
        <v>21763</v>
      </c>
      <c r="AN993" s="136" t="s">
        <v>941</v>
      </c>
      <c r="AO993" s="136" t="s">
        <v>941</v>
      </c>
      <c r="AP993" s="136" t="s">
        <v>941</v>
      </c>
      <c r="AQ993" s="136" t="s">
        <v>941</v>
      </c>
      <c r="AR993" s="136" t="s">
        <v>941</v>
      </c>
      <c r="AS993" s="136" t="s">
        <v>941</v>
      </c>
      <c r="AT993" s="136" t="s">
        <v>941</v>
      </c>
      <c r="AU993" s="136" t="s">
        <v>941</v>
      </c>
      <c r="AV993" s="136" t="s">
        <v>941</v>
      </c>
      <c r="AW993" s="136" t="s">
        <v>941</v>
      </c>
      <c r="AX993" s="136" t="s">
        <v>941</v>
      </c>
      <c r="AY993" s="136" t="s">
        <v>941</v>
      </c>
      <c r="AZ993" s="136" t="s">
        <v>941</v>
      </c>
      <c r="BA993" s="136" t="s">
        <v>941</v>
      </c>
      <c r="BB993" s="136" t="s">
        <v>941</v>
      </c>
      <c r="BC993" s="136" t="s">
        <v>941</v>
      </c>
      <c r="BD993" s="136" t="s">
        <v>941</v>
      </c>
      <c r="BE993" s="136" t="s">
        <v>941</v>
      </c>
      <c r="BF993" s="136" t="s">
        <v>941</v>
      </c>
      <c r="BG993" s="136" t="s">
        <v>941</v>
      </c>
      <c r="BH993" s="136" t="s">
        <v>941</v>
      </c>
      <c r="BI993" s="136" t="s">
        <v>941</v>
      </c>
      <c r="BJ993" s="136" t="s">
        <v>941</v>
      </c>
      <c r="BK993" s="136" t="s">
        <v>1251</v>
      </c>
      <c r="BL993" s="136" t="s">
        <v>941</v>
      </c>
      <c r="BM993" s="136" t="s">
        <v>941</v>
      </c>
      <c r="BN993" s="136" t="s">
        <v>941</v>
      </c>
      <c r="BO993" s="136" t="s">
        <v>941</v>
      </c>
      <c r="BP993" s="136" t="s">
        <v>941</v>
      </c>
      <c r="BQ993" s="136" t="s">
        <v>21764</v>
      </c>
      <c r="BR993" s="136" t="s">
        <v>941</v>
      </c>
      <c r="BS993" s="136" t="s">
        <v>941</v>
      </c>
      <c r="BT993" s="136" t="s">
        <v>941</v>
      </c>
      <c r="BU993" s="136" t="s">
        <v>941</v>
      </c>
      <c r="BV993" s="136" t="s">
        <v>941</v>
      </c>
      <c r="BW993" s="136" t="s">
        <v>941</v>
      </c>
      <c r="BX993" s="136" t="s">
        <v>941</v>
      </c>
      <c r="BY993" s="136" t="s">
        <v>941</v>
      </c>
      <c r="BZ993" s="136" t="s">
        <v>941</v>
      </c>
      <c r="CA993" s="136" t="s">
        <v>941</v>
      </c>
      <c r="CB993" s="136" t="s">
        <v>3532</v>
      </c>
      <c r="CC993" s="136" t="s">
        <v>948</v>
      </c>
      <c r="CD993" s="136" t="s">
        <v>941</v>
      </c>
      <c r="CE993" s="136" t="s">
        <v>948</v>
      </c>
      <c r="CF993" s="136" t="s">
        <v>941</v>
      </c>
      <c r="CG993" s="136" t="s">
        <v>948</v>
      </c>
      <c r="CH993" s="136" t="s">
        <v>1791</v>
      </c>
      <c r="CI993" s="136" t="s">
        <v>21765</v>
      </c>
      <c r="CJ993" s="136" t="s">
        <v>941</v>
      </c>
      <c r="CK993" s="136" t="s">
        <v>941</v>
      </c>
      <c r="CL993" s="136" t="s">
        <v>941</v>
      </c>
      <c r="CM993" s="136" t="s">
        <v>21765</v>
      </c>
      <c r="CN993" s="136" t="s">
        <v>21765</v>
      </c>
      <c r="CO993" s="136" t="s">
        <v>21766</v>
      </c>
      <c r="CP993" s="136" t="s">
        <v>948</v>
      </c>
      <c r="CQ993" s="136" t="s">
        <v>941</v>
      </c>
      <c r="CR993" s="136" t="s">
        <v>941</v>
      </c>
      <c r="CS993" s="136" t="s">
        <v>941</v>
      </c>
      <c r="CT993" s="136" t="s">
        <v>941</v>
      </c>
      <c r="CU993" s="136" t="s">
        <v>941</v>
      </c>
      <c r="CV993" s="136" t="s">
        <v>941</v>
      </c>
      <c r="CW993" s="136" t="s">
        <v>941</v>
      </c>
      <c r="CX993" s="136" t="s">
        <v>941</v>
      </c>
      <c r="CY993" s="136" t="s">
        <v>941</v>
      </c>
      <c r="CZ993" s="136" t="s">
        <v>941</v>
      </c>
      <c r="DA993" s="136" t="s">
        <v>941</v>
      </c>
      <c r="DB993" s="136" t="s">
        <v>941</v>
      </c>
      <c r="DC993" s="136" t="s">
        <v>941</v>
      </c>
      <c r="DD993" s="136" t="s">
        <v>941</v>
      </c>
      <c r="DE993" s="136" t="s">
        <v>941</v>
      </c>
      <c r="DF993" s="136" t="s">
        <v>941</v>
      </c>
      <c r="DG993" s="136" t="s">
        <v>941</v>
      </c>
      <c r="DH993" s="136" t="s">
        <v>941</v>
      </c>
      <c r="DI993" s="136" t="s">
        <v>941</v>
      </c>
      <c r="DJ993" s="136" t="s">
        <v>1353</v>
      </c>
      <c r="DK993" s="137">
        <v>43175.488715277781</v>
      </c>
      <c r="DL993" s="136" t="s">
        <v>1353</v>
      </c>
      <c r="DM993" s="137">
        <v>43175.488715277781</v>
      </c>
      <c r="DN993" s="133">
        <v>42445.508055555554</v>
      </c>
      <c r="DO993" s="132" t="s">
        <v>1692</v>
      </c>
      <c r="DP993" s="133">
        <v>42445.508055555554</v>
      </c>
    </row>
    <row r="994" spans="1:120" ht="43.5" x14ac:dyDescent="0.35">
      <c r="A994" s="135">
        <v>998</v>
      </c>
      <c r="B994" s="136" t="s">
        <v>13815</v>
      </c>
      <c r="C994" s="135">
        <v>301</v>
      </c>
      <c r="D994" s="135" t="b">
        <v>1</v>
      </c>
      <c r="E994" s="136" t="s">
        <v>941</v>
      </c>
      <c r="F994" s="136" t="s">
        <v>13162</v>
      </c>
      <c r="G994" s="136" t="s">
        <v>1158</v>
      </c>
      <c r="H994" s="136" t="s">
        <v>1881</v>
      </c>
      <c r="I994" s="136" t="s">
        <v>15529</v>
      </c>
      <c r="J994" s="136" t="s">
        <v>8075</v>
      </c>
      <c r="K994" s="136" t="s">
        <v>941</v>
      </c>
      <c r="L994" s="136" t="s">
        <v>3948</v>
      </c>
      <c r="M994" s="136" t="s">
        <v>2432</v>
      </c>
      <c r="N994" s="136" t="s">
        <v>8076</v>
      </c>
      <c r="O994" s="136" t="s">
        <v>21767</v>
      </c>
      <c r="P994" s="136" t="s">
        <v>21768</v>
      </c>
      <c r="Q994" s="136" t="s">
        <v>13166</v>
      </c>
      <c r="R994" s="136" t="s">
        <v>948</v>
      </c>
      <c r="S994" s="136" t="s">
        <v>21769</v>
      </c>
      <c r="T994" s="136" t="s">
        <v>21770</v>
      </c>
      <c r="U994" s="136" t="s">
        <v>21771</v>
      </c>
      <c r="V994" s="136" t="s">
        <v>21772</v>
      </c>
      <c r="W994" s="136" t="s">
        <v>21773</v>
      </c>
      <c r="X994" s="136" t="s">
        <v>21774</v>
      </c>
      <c r="Y994" s="136" t="s">
        <v>21775</v>
      </c>
      <c r="Z994" s="136" t="s">
        <v>21776</v>
      </c>
      <c r="AA994" s="136" t="s">
        <v>21777</v>
      </c>
      <c r="AB994" s="136" t="s">
        <v>21778</v>
      </c>
      <c r="AC994" s="136" t="s">
        <v>948</v>
      </c>
      <c r="AD994" s="136" t="s">
        <v>21778</v>
      </c>
      <c r="AE994" s="136" t="s">
        <v>21779</v>
      </c>
      <c r="AF994" s="136" t="s">
        <v>21780</v>
      </c>
      <c r="AG994" s="136" t="s">
        <v>1882</v>
      </c>
      <c r="AH994" s="136" t="s">
        <v>21781</v>
      </c>
      <c r="AI994" s="136" t="s">
        <v>1085</v>
      </c>
      <c r="AJ994" s="136" t="s">
        <v>1424</v>
      </c>
      <c r="AK994" s="136" t="s">
        <v>952</v>
      </c>
      <c r="AL994" s="136" t="s">
        <v>941</v>
      </c>
      <c r="AM994" s="136" t="s">
        <v>21782</v>
      </c>
      <c r="AN994" s="136" t="s">
        <v>941</v>
      </c>
      <c r="AO994" s="136" t="s">
        <v>941</v>
      </c>
      <c r="AP994" s="136" t="s">
        <v>941</v>
      </c>
      <c r="AQ994" s="136" t="s">
        <v>941</v>
      </c>
      <c r="AR994" s="136" t="s">
        <v>941</v>
      </c>
      <c r="AS994" s="136" t="s">
        <v>941</v>
      </c>
      <c r="AT994" s="136" t="s">
        <v>941</v>
      </c>
      <c r="AU994" s="136" t="s">
        <v>941</v>
      </c>
      <c r="AV994" s="136" t="s">
        <v>941</v>
      </c>
      <c r="AW994" s="136" t="s">
        <v>941</v>
      </c>
      <c r="AX994" s="136" t="s">
        <v>941</v>
      </c>
      <c r="AY994" s="136" t="s">
        <v>941</v>
      </c>
      <c r="AZ994" s="136" t="s">
        <v>941</v>
      </c>
      <c r="BA994" s="136" t="s">
        <v>941</v>
      </c>
      <c r="BB994" s="136" t="s">
        <v>941</v>
      </c>
      <c r="BC994" s="136" t="s">
        <v>941</v>
      </c>
      <c r="BD994" s="136" t="s">
        <v>941</v>
      </c>
      <c r="BE994" s="136" t="s">
        <v>941</v>
      </c>
      <c r="BF994" s="136" t="s">
        <v>941</v>
      </c>
      <c r="BG994" s="136" t="s">
        <v>941</v>
      </c>
      <c r="BH994" s="136" t="s">
        <v>941</v>
      </c>
      <c r="BI994" s="136" t="s">
        <v>941</v>
      </c>
      <c r="BJ994" s="136" t="s">
        <v>941</v>
      </c>
      <c r="BK994" s="136" t="s">
        <v>1150</v>
      </c>
      <c r="BL994" s="136" t="s">
        <v>941</v>
      </c>
      <c r="BM994" s="136" t="s">
        <v>941</v>
      </c>
      <c r="BN994" s="136" t="s">
        <v>941</v>
      </c>
      <c r="BO994" s="136" t="s">
        <v>941</v>
      </c>
      <c r="BP994" s="136" t="s">
        <v>941</v>
      </c>
      <c r="BQ994" s="136" t="s">
        <v>941</v>
      </c>
      <c r="BR994" s="136" t="s">
        <v>941</v>
      </c>
      <c r="BS994" s="136" t="s">
        <v>1225</v>
      </c>
      <c r="BT994" s="136" t="s">
        <v>941</v>
      </c>
      <c r="BU994" s="136" t="s">
        <v>941</v>
      </c>
      <c r="BV994" s="136" t="s">
        <v>941</v>
      </c>
      <c r="BW994" s="136" t="s">
        <v>941</v>
      </c>
      <c r="BX994" s="136" t="s">
        <v>941</v>
      </c>
      <c r="BY994" s="136" t="s">
        <v>941</v>
      </c>
      <c r="BZ994" s="136" t="s">
        <v>941</v>
      </c>
      <c r="CA994" s="136" t="s">
        <v>941</v>
      </c>
      <c r="CB994" s="136" t="s">
        <v>1551</v>
      </c>
      <c r="CC994" s="136" t="s">
        <v>948</v>
      </c>
      <c r="CD994" s="136" t="s">
        <v>941</v>
      </c>
      <c r="CE994" s="136" t="s">
        <v>948</v>
      </c>
      <c r="CF994" s="136" t="s">
        <v>941</v>
      </c>
      <c r="CG994" s="136" t="s">
        <v>948</v>
      </c>
      <c r="CH994" s="136" t="s">
        <v>948</v>
      </c>
      <c r="CI994" s="136" t="s">
        <v>941</v>
      </c>
      <c r="CJ994" s="136" t="s">
        <v>941</v>
      </c>
      <c r="CK994" s="136" t="s">
        <v>941</v>
      </c>
      <c r="CL994" s="136" t="s">
        <v>941</v>
      </c>
      <c r="CM994" s="136" t="s">
        <v>941</v>
      </c>
      <c r="CN994" s="136" t="s">
        <v>948</v>
      </c>
      <c r="CO994" s="136" t="s">
        <v>540</v>
      </c>
      <c r="CP994" s="136" t="s">
        <v>948</v>
      </c>
      <c r="CQ994" s="136" t="s">
        <v>941</v>
      </c>
      <c r="CR994" s="136" t="s">
        <v>941</v>
      </c>
      <c r="CS994" s="136" t="s">
        <v>941</v>
      </c>
      <c r="CT994" s="136" t="s">
        <v>941</v>
      </c>
      <c r="CU994" s="136" t="s">
        <v>941</v>
      </c>
      <c r="CV994" s="136" t="s">
        <v>941</v>
      </c>
      <c r="CW994" s="136" t="s">
        <v>941</v>
      </c>
      <c r="CX994" s="136" t="s">
        <v>941</v>
      </c>
      <c r="CY994" s="136" t="s">
        <v>941</v>
      </c>
      <c r="CZ994" s="136" t="s">
        <v>941</v>
      </c>
      <c r="DA994" s="136" t="s">
        <v>941</v>
      </c>
      <c r="DB994" s="136" t="s">
        <v>941</v>
      </c>
      <c r="DC994" s="136" t="s">
        <v>941</v>
      </c>
      <c r="DD994" s="136" t="s">
        <v>941</v>
      </c>
      <c r="DE994" s="136" t="s">
        <v>941</v>
      </c>
      <c r="DF994" s="136" t="s">
        <v>941</v>
      </c>
      <c r="DG994" s="136" t="s">
        <v>941</v>
      </c>
      <c r="DH994" s="136" t="s">
        <v>941</v>
      </c>
      <c r="DI994" s="136" t="s">
        <v>941</v>
      </c>
      <c r="DJ994" s="136" t="s">
        <v>1353</v>
      </c>
      <c r="DK994" s="137">
        <v>43175.594282407408</v>
      </c>
      <c r="DL994" s="136" t="s">
        <v>1353</v>
      </c>
      <c r="DM994" s="137">
        <v>43175.594282407408</v>
      </c>
      <c r="DN994" s="133">
        <v>42446.624930555554</v>
      </c>
      <c r="DO994" s="132" t="s">
        <v>1353</v>
      </c>
      <c r="DP994" s="133">
        <v>42446.624930555554</v>
      </c>
    </row>
    <row r="995" spans="1:120" ht="58" x14ac:dyDescent="0.35">
      <c r="A995" s="135">
        <v>999</v>
      </c>
      <c r="B995" s="136" t="s">
        <v>13815</v>
      </c>
      <c r="C995" s="135">
        <v>285</v>
      </c>
      <c r="D995" s="135" t="b">
        <v>1</v>
      </c>
      <c r="E995" s="136" t="s">
        <v>941</v>
      </c>
      <c r="F995" s="136" t="s">
        <v>21783</v>
      </c>
      <c r="G995" s="136" t="s">
        <v>1158</v>
      </c>
      <c r="H995" s="136" t="s">
        <v>1273</v>
      </c>
      <c r="I995" s="136" t="s">
        <v>21656</v>
      </c>
      <c r="J995" s="136" t="s">
        <v>21783</v>
      </c>
      <c r="K995" s="136" t="s">
        <v>941</v>
      </c>
      <c r="L995" s="136" t="s">
        <v>1273</v>
      </c>
      <c r="M995" s="136" t="s">
        <v>1274</v>
      </c>
      <c r="N995" s="136" t="s">
        <v>3316</v>
      </c>
      <c r="O995" s="136" t="s">
        <v>21784</v>
      </c>
      <c r="P995" s="136" t="s">
        <v>948</v>
      </c>
      <c r="Q995" s="136" t="s">
        <v>948</v>
      </c>
      <c r="R995" s="136" t="s">
        <v>948</v>
      </c>
      <c r="S995" s="136" t="s">
        <v>21784</v>
      </c>
      <c r="T995" s="136" t="s">
        <v>21785</v>
      </c>
      <c r="U995" s="136" t="s">
        <v>21786</v>
      </c>
      <c r="V995" s="136" t="s">
        <v>948</v>
      </c>
      <c r="W995" s="136" t="s">
        <v>948</v>
      </c>
      <c r="X995" s="136" t="s">
        <v>948</v>
      </c>
      <c r="Y995" s="136" t="s">
        <v>21787</v>
      </c>
      <c r="Z995" s="136" t="s">
        <v>21788</v>
      </c>
      <c r="AA995" s="136" t="s">
        <v>948</v>
      </c>
      <c r="AB995" s="136" t="s">
        <v>21789</v>
      </c>
      <c r="AC995" s="136" t="s">
        <v>21785</v>
      </c>
      <c r="AD995" s="136" t="s">
        <v>21790</v>
      </c>
      <c r="AE995" s="136" t="s">
        <v>21791</v>
      </c>
      <c r="AF995" s="136" t="s">
        <v>21792</v>
      </c>
      <c r="AG995" s="136" t="s">
        <v>1051</v>
      </c>
      <c r="AH995" s="136" t="s">
        <v>21793</v>
      </c>
      <c r="AI995" s="136" t="s">
        <v>21794</v>
      </c>
      <c r="AJ995" s="136" t="s">
        <v>948</v>
      </c>
      <c r="AK995" s="136" t="s">
        <v>21795</v>
      </c>
      <c r="AL995" s="136" t="s">
        <v>941</v>
      </c>
      <c r="AM995" s="136" t="s">
        <v>21796</v>
      </c>
      <c r="AN995" s="136" t="s">
        <v>941</v>
      </c>
      <c r="AO995" s="136" t="s">
        <v>941</v>
      </c>
      <c r="AP995" s="136" t="s">
        <v>941</v>
      </c>
      <c r="AQ995" s="136" t="s">
        <v>941</v>
      </c>
      <c r="AR995" s="136" t="s">
        <v>941</v>
      </c>
      <c r="AS995" s="136" t="s">
        <v>941</v>
      </c>
      <c r="AT995" s="136" t="s">
        <v>941</v>
      </c>
      <c r="AU995" s="136" t="s">
        <v>941</v>
      </c>
      <c r="AV995" s="136" t="s">
        <v>941</v>
      </c>
      <c r="AW995" s="136" t="s">
        <v>941</v>
      </c>
      <c r="AX995" s="136" t="s">
        <v>941</v>
      </c>
      <c r="AY995" s="136" t="s">
        <v>941</v>
      </c>
      <c r="AZ995" s="136" t="s">
        <v>941</v>
      </c>
      <c r="BA995" s="136" t="s">
        <v>941</v>
      </c>
      <c r="BB995" s="136" t="s">
        <v>941</v>
      </c>
      <c r="BC995" s="136" t="s">
        <v>941</v>
      </c>
      <c r="BD995" s="136" t="s">
        <v>941</v>
      </c>
      <c r="BE995" s="136" t="s">
        <v>941</v>
      </c>
      <c r="BF995" s="136" t="s">
        <v>941</v>
      </c>
      <c r="BG995" s="136" t="s">
        <v>941</v>
      </c>
      <c r="BH995" s="136" t="s">
        <v>941</v>
      </c>
      <c r="BI995" s="136" t="s">
        <v>941</v>
      </c>
      <c r="BJ995" s="136" t="s">
        <v>941</v>
      </c>
      <c r="BK995" s="136" t="s">
        <v>1201</v>
      </c>
      <c r="BL995" s="136" t="s">
        <v>941</v>
      </c>
      <c r="BM995" s="136" t="s">
        <v>941</v>
      </c>
      <c r="BN995" s="136" t="s">
        <v>941</v>
      </c>
      <c r="BO995" s="136" t="s">
        <v>941</v>
      </c>
      <c r="BP995" s="136" t="s">
        <v>941</v>
      </c>
      <c r="BQ995" s="136" t="s">
        <v>941</v>
      </c>
      <c r="BR995" s="136" t="s">
        <v>941</v>
      </c>
      <c r="BS995" s="136" t="s">
        <v>941</v>
      </c>
      <c r="BT995" s="136" t="s">
        <v>941</v>
      </c>
      <c r="BU995" s="136" t="s">
        <v>941</v>
      </c>
      <c r="BV995" s="136" t="s">
        <v>941</v>
      </c>
      <c r="BW995" s="136" t="s">
        <v>941</v>
      </c>
      <c r="BX995" s="136" t="s">
        <v>941</v>
      </c>
      <c r="BY995" s="136" t="s">
        <v>941</v>
      </c>
      <c r="BZ995" s="136" t="s">
        <v>941</v>
      </c>
      <c r="CA995" s="136" t="s">
        <v>941</v>
      </c>
      <c r="CB995" s="136" t="s">
        <v>1201</v>
      </c>
      <c r="CC995" s="136" t="s">
        <v>948</v>
      </c>
      <c r="CD995" s="136" t="s">
        <v>941</v>
      </c>
      <c r="CE995" s="136" t="s">
        <v>948</v>
      </c>
      <c r="CF995" s="136" t="s">
        <v>941</v>
      </c>
      <c r="CG995" s="136" t="s">
        <v>948</v>
      </c>
      <c r="CH995" s="136" t="s">
        <v>1227</v>
      </c>
      <c r="CI995" s="136" t="s">
        <v>21797</v>
      </c>
      <c r="CJ995" s="136" t="s">
        <v>941</v>
      </c>
      <c r="CK995" s="136" t="s">
        <v>941</v>
      </c>
      <c r="CL995" s="136" t="s">
        <v>941</v>
      </c>
      <c r="CM995" s="136" t="s">
        <v>21797</v>
      </c>
      <c r="CN995" s="136" t="s">
        <v>21797</v>
      </c>
      <c r="CO995" s="136" t="s">
        <v>3318</v>
      </c>
      <c r="CP995" s="136" t="s">
        <v>948</v>
      </c>
      <c r="CQ995" s="136" t="s">
        <v>941</v>
      </c>
      <c r="CR995" s="136" t="s">
        <v>941</v>
      </c>
      <c r="CS995" s="136" t="s">
        <v>941</v>
      </c>
      <c r="CT995" s="136" t="s">
        <v>941</v>
      </c>
      <c r="CU995" s="136" t="s">
        <v>941</v>
      </c>
      <c r="CV995" s="136" t="s">
        <v>941</v>
      </c>
      <c r="CW995" s="136" t="s">
        <v>941</v>
      </c>
      <c r="CX995" s="136" t="s">
        <v>941</v>
      </c>
      <c r="CY995" s="136" t="s">
        <v>941</v>
      </c>
      <c r="CZ995" s="136" t="s">
        <v>941</v>
      </c>
      <c r="DA995" s="136" t="s">
        <v>941</v>
      </c>
      <c r="DB995" s="136" t="s">
        <v>941</v>
      </c>
      <c r="DC995" s="136" t="s">
        <v>941</v>
      </c>
      <c r="DD995" s="136" t="s">
        <v>941</v>
      </c>
      <c r="DE995" s="136" t="s">
        <v>941</v>
      </c>
      <c r="DF995" s="136" t="s">
        <v>941</v>
      </c>
      <c r="DG995" s="136" t="s">
        <v>941</v>
      </c>
      <c r="DH995" s="136" t="s">
        <v>941</v>
      </c>
      <c r="DI995" s="136" t="s">
        <v>941</v>
      </c>
      <c r="DJ995" s="136" t="s">
        <v>1692</v>
      </c>
      <c r="DK995" s="137">
        <v>43178.357199074075</v>
      </c>
      <c r="DL995" s="136" t="s">
        <v>1692</v>
      </c>
      <c r="DM995" s="137">
        <v>43178.357199074075</v>
      </c>
      <c r="DN995" s="133">
        <v>42447.354120370372</v>
      </c>
      <c r="DO995" s="132" t="s">
        <v>1692</v>
      </c>
      <c r="DP995" s="133">
        <v>42447.354120370372</v>
      </c>
    </row>
    <row r="996" spans="1:120" ht="58" x14ac:dyDescent="0.35">
      <c r="A996" s="135">
        <v>1000</v>
      </c>
      <c r="B996" s="136" t="s">
        <v>13815</v>
      </c>
      <c r="C996" s="135">
        <v>284</v>
      </c>
      <c r="D996" s="135" t="b">
        <v>1</v>
      </c>
      <c r="E996" s="136" t="s">
        <v>941</v>
      </c>
      <c r="F996" s="136" t="s">
        <v>1272</v>
      </c>
      <c r="G996" s="136" t="s">
        <v>989</v>
      </c>
      <c r="H996" s="136" t="s">
        <v>2160</v>
      </c>
      <c r="I996" s="136" t="s">
        <v>14139</v>
      </c>
      <c r="J996" s="136" t="s">
        <v>1272</v>
      </c>
      <c r="K996" s="136" t="s">
        <v>941</v>
      </c>
      <c r="L996" s="136" t="s">
        <v>2160</v>
      </c>
      <c r="M996" s="136" t="s">
        <v>2161</v>
      </c>
      <c r="N996" s="136" t="s">
        <v>21798</v>
      </c>
      <c r="O996" s="136" t="s">
        <v>21799</v>
      </c>
      <c r="P996" s="136" t="s">
        <v>3877</v>
      </c>
      <c r="Q996" s="136" t="s">
        <v>948</v>
      </c>
      <c r="R996" s="136" t="s">
        <v>948</v>
      </c>
      <c r="S996" s="136" t="s">
        <v>21800</v>
      </c>
      <c r="T996" s="136" t="s">
        <v>21801</v>
      </c>
      <c r="U996" s="136" t="s">
        <v>21802</v>
      </c>
      <c r="V996" s="136" t="s">
        <v>948</v>
      </c>
      <c r="W996" s="136" t="s">
        <v>948</v>
      </c>
      <c r="X996" s="136" t="s">
        <v>948</v>
      </c>
      <c r="Y996" s="136" t="s">
        <v>21803</v>
      </c>
      <c r="Z996" s="136" t="s">
        <v>21804</v>
      </c>
      <c r="AA996" s="136" t="s">
        <v>21805</v>
      </c>
      <c r="AB996" s="136" t="s">
        <v>21806</v>
      </c>
      <c r="AC996" s="136" t="s">
        <v>948</v>
      </c>
      <c r="AD996" s="136" t="s">
        <v>21806</v>
      </c>
      <c r="AE996" s="136" t="s">
        <v>21807</v>
      </c>
      <c r="AF996" s="136" t="s">
        <v>21808</v>
      </c>
      <c r="AG996" s="136" t="s">
        <v>1101</v>
      </c>
      <c r="AH996" s="136" t="s">
        <v>21809</v>
      </c>
      <c r="AI996" s="136" t="s">
        <v>21810</v>
      </c>
      <c r="AJ996" s="136" t="s">
        <v>21811</v>
      </c>
      <c r="AK996" s="136" t="s">
        <v>21812</v>
      </c>
      <c r="AL996" s="136" t="s">
        <v>941</v>
      </c>
      <c r="AM996" s="136" t="s">
        <v>21813</v>
      </c>
      <c r="AN996" s="136" t="s">
        <v>21799</v>
      </c>
      <c r="AO996" s="136" t="s">
        <v>3877</v>
      </c>
      <c r="AP996" s="136" t="s">
        <v>948</v>
      </c>
      <c r="AQ996" s="136" t="s">
        <v>948</v>
      </c>
      <c r="AR996" s="136" t="s">
        <v>21800</v>
      </c>
      <c r="AS996" s="136" t="s">
        <v>21801</v>
      </c>
      <c r="AT996" s="136" t="s">
        <v>21802</v>
      </c>
      <c r="AU996" s="136" t="s">
        <v>941</v>
      </c>
      <c r="AV996" s="136" t="s">
        <v>941</v>
      </c>
      <c r="AW996" s="136" t="s">
        <v>941</v>
      </c>
      <c r="AX996" s="136" t="s">
        <v>21803</v>
      </c>
      <c r="AY996" s="136" t="s">
        <v>21804</v>
      </c>
      <c r="AZ996" s="136" t="s">
        <v>21805</v>
      </c>
      <c r="BA996" s="136" t="s">
        <v>21806</v>
      </c>
      <c r="BB996" s="136" t="s">
        <v>948</v>
      </c>
      <c r="BC996" s="136" t="s">
        <v>21806</v>
      </c>
      <c r="BD996" s="136" t="s">
        <v>21807</v>
      </c>
      <c r="BE996" s="136" t="s">
        <v>21808</v>
      </c>
      <c r="BF996" s="136" t="s">
        <v>21809</v>
      </c>
      <c r="BG996" s="136" t="s">
        <v>948</v>
      </c>
      <c r="BH996" s="136" t="s">
        <v>21814</v>
      </c>
      <c r="BI996" s="136" t="s">
        <v>21815</v>
      </c>
      <c r="BJ996" s="136" t="s">
        <v>21816</v>
      </c>
      <c r="BK996" s="136" t="s">
        <v>2743</v>
      </c>
      <c r="BL996" s="136" t="s">
        <v>941</v>
      </c>
      <c r="BM996" s="136" t="s">
        <v>941</v>
      </c>
      <c r="BN996" s="136" t="s">
        <v>941</v>
      </c>
      <c r="BO996" s="136" t="s">
        <v>1232</v>
      </c>
      <c r="BP996" s="136" t="s">
        <v>2051</v>
      </c>
      <c r="BQ996" s="136" t="s">
        <v>941</v>
      </c>
      <c r="BR996" s="136" t="s">
        <v>941</v>
      </c>
      <c r="BS996" s="136" t="s">
        <v>941</v>
      </c>
      <c r="BT996" s="136" t="s">
        <v>941</v>
      </c>
      <c r="BU996" s="136" t="s">
        <v>941</v>
      </c>
      <c r="BV996" s="136" t="s">
        <v>941</v>
      </c>
      <c r="BW996" s="136" t="s">
        <v>941</v>
      </c>
      <c r="BX996" s="136" t="s">
        <v>941</v>
      </c>
      <c r="BY996" s="136" t="s">
        <v>941</v>
      </c>
      <c r="BZ996" s="136" t="s">
        <v>941</v>
      </c>
      <c r="CA996" s="136" t="s">
        <v>941</v>
      </c>
      <c r="CB996" s="136" t="s">
        <v>21817</v>
      </c>
      <c r="CC996" s="136" t="s">
        <v>948</v>
      </c>
      <c r="CD996" s="136" t="s">
        <v>941</v>
      </c>
      <c r="CE996" s="136" t="s">
        <v>948</v>
      </c>
      <c r="CF996" s="136" t="s">
        <v>941</v>
      </c>
      <c r="CG996" s="136" t="s">
        <v>948</v>
      </c>
      <c r="CH996" s="136" t="s">
        <v>1227</v>
      </c>
      <c r="CI996" s="136" t="s">
        <v>21818</v>
      </c>
      <c r="CJ996" s="136" t="s">
        <v>21818</v>
      </c>
      <c r="CK996" s="136" t="s">
        <v>941</v>
      </c>
      <c r="CL996" s="136" t="s">
        <v>941</v>
      </c>
      <c r="CM996" s="136" t="s">
        <v>941</v>
      </c>
      <c r="CN996" s="136" t="s">
        <v>21818</v>
      </c>
      <c r="CO996" s="136" t="s">
        <v>11674</v>
      </c>
      <c r="CP996" s="136" t="s">
        <v>948</v>
      </c>
      <c r="CQ996" s="136" t="s">
        <v>941</v>
      </c>
      <c r="CR996" s="136" t="s">
        <v>941</v>
      </c>
      <c r="CS996" s="136" t="s">
        <v>941</v>
      </c>
      <c r="CT996" s="136" t="s">
        <v>941</v>
      </c>
      <c r="CU996" s="136" t="s">
        <v>941</v>
      </c>
      <c r="CV996" s="136" t="s">
        <v>941</v>
      </c>
      <c r="CW996" s="136" t="s">
        <v>941</v>
      </c>
      <c r="CX996" s="136" t="s">
        <v>941</v>
      </c>
      <c r="CY996" s="136" t="s">
        <v>941</v>
      </c>
      <c r="CZ996" s="136" t="s">
        <v>941</v>
      </c>
      <c r="DA996" s="136" t="s">
        <v>941</v>
      </c>
      <c r="DB996" s="136" t="s">
        <v>941</v>
      </c>
      <c r="DC996" s="136" t="s">
        <v>941</v>
      </c>
      <c r="DD996" s="136" t="s">
        <v>941</v>
      </c>
      <c r="DE996" s="136" t="s">
        <v>941</v>
      </c>
      <c r="DF996" s="136" t="s">
        <v>941</v>
      </c>
      <c r="DG996" s="136" t="s">
        <v>941</v>
      </c>
      <c r="DH996" s="136" t="s">
        <v>941</v>
      </c>
      <c r="DI996" s="136" t="s">
        <v>941</v>
      </c>
      <c r="DJ996" s="136" t="s">
        <v>1353</v>
      </c>
      <c r="DK996" s="137">
        <v>43178.622013888889</v>
      </c>
      <c r="DL996" s="136" t="s">
        <v>1353</v>
      </c>
      <c r="DM996" s="137">
        <v>43178.622013888889</v>
      </c>
      <c r="DN996" s="133">
        <v>42447.372453703705</v>
      </c>
      <c r="DO996" s="132" t="s">
        <v>1692</v>
      </c>
      <c r="DP996" s="133">
        <v>42464.585231481484</v>
      </c>
    </row>
    <row r="997" spans="1:120" ht="58" x14ac:dyDescent="0.35">
      <c r="A997" s="135">
        <v>1001</v>
      </c>
      <c r="B997" s="136" t="s">
        <v>13815</v>
      </c>
      <c r="C997" s="135">
        <v>472</v>
      </c>
      <c r="D997" s="135" t="b">
        <v>1</v>
      </c>
      <c r="E997" s="136" t="s">
        <v>941</v>
      </c>
      <c r="F997" s="136" t="s">
        <v>2306</v>
      </c>
      <c r="G997" s="136" t="s">
        <v>943</v>
      </c>
      <c r="H997" s="136" t="s">
        <v>2307</v>
      </c>
      <c r="I997" s="136" t="s">
        <v>18259</v>
      </c>
      <c r="J997" s="136" t="s">
        <v>12662</v>
      </c>
      <c r="K997" s="136" t="s">
        <v>941</v>
      </c>
      <c r="L997" s="136" t="s">
        <v>2308</v>
      </c>
      <c r="M997" s="136" t="s">
        <v>2309</v>
      </c>
      <c r="N997" s="136" t="s">
        <v>2310</v>
      </c>
      <c r="O997" s="136" t="s">
        <v>21819</v>
      </c>
      <c r="P997" s="136" t="s">
        <v>948</v>
      </c>
      <c r="Q997" s="136" t="s">
        <v>948</v>
      </c>
      <c r="R997" s="136" t="s">
        <v>948</v>
      </c>
      <c r="S997" s="136" t="s">
        <v>21819</v>
      </c>
      <c r="T997" s="136" t="s">
        <v>21820</v>
      </c>
      <c r="U997" s="136" t="s">
        <v>21821</v>
      </c>
      <c r="V997" s="136" t="s">
        <v>21821</v>
      </c>
      <c r="W997" s="136" t="s">
        <v>4192</v>
      </c>
      <c r="X997" s="136" t="s">
        <v>21822</v>
      </c>
      <c r="Y997" s="136" t="s">
        <v>21823</v>
      </c>
      <c r="Z997" s="136" t="s">
        <v>948</v>
      </c>
      <c r="AA997" s="136" t="s">
        <v>21824</v>
      </c>
      <c r="AB997" s="136" t="s">
        <v>21825</v>
      </c>
      <c r="AC997" s="136" t="s">
        <v>948</v>
      </c>
      <c r="AD997" s="136" t="s">
        <v>21825</v>
      </c>
      <c r="AE997" s="136" t="s">
        <v>21826</v>
      </c>
      <c r="AF997" s="136" t="s">
        <v>21827</v>
      </c>
      <c r="AG997" s="136" t="s">
        <v>1204</v>
      </c>
      <c r="AH997" s="136" t="s">
        <v>21828</v>
      </c>
      <c r="AI997" s="136" t="s">
        <v>1877</v>
      </c>
      <c r="AJ997" s="136" t="s">
        <v>948</v>
      </c>
      <c r="AK997" s="136" t="s">
        <v>948</v>
      </c>
      <c r="AL997" s="136" t="s">
        <v>941</v>
      </c>
      <c r="AM997" s="136" t="s">
        <v>21829</v>
      </c>
      <c r="AN997" s="136" t="s">
        <v>941</v>
      </c>
      <c r="AO997" s="136" t="s">
        <v>941</v>
      </c>
      <c r="AP997" s="136" t="s">
        <v>941</v>
      </c>
      <c r="AQ997" s="136" t="s">
        <v>941</v>
      </c>
      <c r="AR997" s="136" t="s">
        <v>941</v>
      </c>
      <c r="AS997" s="136" t="s">
        <v>941</v>
      </c>
      <c r="AT997" s="136" t="s">
        <v>941</v>
      </c>
      <c r="AU997" s="136" t="s">
        <v>941</v>
      </c>
      <c r="AV997" s="136" t="s">
        <v>941</v>
      </c>
      <c r="AW997" s="136" t="s">
        <v>941</v>
      </c>
      <c r="AX997" s="136" t="s">
        <v>941</v>
      </c>
      <c r="AY997" s="136" t="s">
        <v>941</v>
      </c>
      <c r="AZ997" s="136" t="s">
        <v>941</v>
      </c>
      <c r="BA997" s="136" t="s">
        <v>941</v>
      </c>
      <c r="BB997" s="136" t="s">
        <v>941</v>
      </c>
      <c r="BC997" s="136" t="s">
        <v>941</v>
      </c>
      <c r="BD997" s="136" t="s">
        <v>941</v>
      </c>
      <c r="BE997" s="136" t="s">
        <v>941</v>
      </c>
      <c r="BF997" s="136" t="s">
        <v>941</v>
      </c>
      <c r="BG997" s="136" t="s">
        <v>941</v>
      </c>
      <c r="BH997" s="136" t="s">
        <v>941</v>
      </c>
      <c r="BI997" s="136" t="s">
        <v>941</v>
      </c>
      <c r="BJ997" s="136" t="s">
        <v>941</v>
      </c>
      <c r="BK997" s="136" t="s">
        <v>941</v>
      </c>
      <c r="BL997" s="136" t="s">
        <v>941</v>
      </c>
      <c r="BM997" s="136" t="s">
        <v>941</v>
      </c>
      <c r="BN997" s="136" t="s">
        <v>941</v>
      </c>
      <c r="BO997" s="136" t="s">
        <v>941</v>
      </c>
      <c r="BP997" s="136" t="s">
        <v>941</v>
      </c>
      <c r="BQ997" s="136" t="s">
        <v>941</v>
      </c>
      <c r="BR997" s="136" t="s">
        <v>941</v>
      </c>
      <c r="BS997" s="136" t="s">
        <v>941</v>
      </c>
      <c r="BT997" s="136" t="s">
        <v>941</v>
      </c>
      <c r="BU997" s="136" t="s">
        <v>941</v>
      </c>
      <c r="BV997" s="136" t="s">
        <v>941</v>
      </c>
      <c r="BW997" s="136" t="s">
        <v>941</v>
      </c>
      <c r="BX997" s="136" t="s">
        <v>941</v>
      </c>
      <c r="BY997" s="136" t="s">
        <v>941</v>
      </c>
      <c r="BZ997" s="136" t="s">
        <v>941</v>
      </c>
      <c r="CA997" s="136" t="s">
        <v>941</v>
      </c>
      <c r="CB997" s="136" t="s">
        <v>948</v>
      </c>
      <c r="CC997" s="136" t="s">
        <v>948</v>
      </c>
      <c r="CD997" s="136" t="s">
        <v>941</v>
      </c>
      <c r="CE997" s="136" t="s">
        <v>948</v>
      </c>
      <c r="CF997" s="136" t="s">
        <v>941</v>
      </c>
      <c r="CG997" s="136" t="s">
        <v>948</v>
      </c>
      <c r="CH997" s="136" t="s">
        <v>948</v>
      </c>
      <c r="CI997" s="136" t="s">
        <v>941</v>
      </c>
      <c r="CJ997" s="136" t="s">
        <v>941</v>
      </c>
      <c r="CK997" s="136" t="s">
        <v>941</v>
      </c>
      <c r="CL997" s="136" t="s">
        <v>941</v>
      </c>
      <c r="CM997" s="136" t="s">
        <v>941</v>
      </c>
      <c r="CN997" s="136" t="s">
        <v>948</v>
      </c>
      <c r="CO997" s="136" t="s">
        <v>540</v>
      </c>
      <c r="CP997" s="136" t="s">
        <v>948</v>
      </c>
      <c r="CQ997" s="136" t="s">
        <v>941</v>
      </c>
      <c r="CR997" s="136" t="s">
        <v>941</v>
      </c>
      <c r="CS997" s="136" t="s">
        <v>941</v>
      </c>
      <c r="CT997" s="136" t="s">
        <v>941</v>
      </c>
      <c r="CU997" s="136" t="s">
        <v>941</v>
      </c>
      <c r="CV997" s="136" t="s">
        <v>941</v>
      </c>
      <c r="CW997" s="136" t="s">
        <v>941</v>
      </c>
      <c r="CX997" s="136" t="s">
        <v>941</v>
      </c>
      <c r="CY997" s="136" t="s">
        <v>941</v>
      </c>
      <c r="CZ997" s="136" t="s">
        <v>941</v>
      </c>
      <c r="DA997" s="136" t="s">
        <v>941</v>
      </c>
      <c r="DB997" s="136" t="s">
        <v>941</v>
      </c>
      <c r="DC997" s="136" t="s">
        <v>941</v>
      </c>
      <c r="DD997" s="136" t="s">
        <v>941</v>
      </c>
      <c r="DE997" s="136" t="s">
        <v>941</v>
      </c>
      <c r="DF997" s="136" t="s">
        <v>941</v>
      </c>
      <c r="DG997" s="136" t="s">
        <v>941</v>
      </c>
      <c r="DH997" s="136" t="s">
        <v>941</v>
      </c>
      <c r="DI997" s="136" t="s">
        <v>941</v>
      </c>
      <c r="DJ997" s="136" t="s">
        <v>1353</v>
      </c>
      <c r="DK997" s="137">
        <v>43178.660555555558</v>
      </c>
      <c r="DL997" s="136" t="s">
        <v>1353</v>
      </c>
      <c r="DM997" s="137">
        <v>43178.660555555558</v>
      </c>
      <c r="DN997" s="133">
        <v>42447.421678240738</v>
      </c>
      <c r="DO997" s="132" t="s">
        <v>1692</v>
      </c>
      <c r="DP997" s="133">
        <v>42447.421678240738</v>
      </c>
    </row>
    <row r="998" spans="1:120" ht="43.5" x14ac:dyDescent="0.35">
      <c r="A998" s="135">
        <v>1002</v>
      </c>
      <c r="B998" s="136" t="s">
        <v>13815</v>
      </c>
      <c r="C998" s="135">
        <v>349</v>
      </c>
      <c r="D998" s="135" t="b">
        <v>1</v>
      </c>
      <c r="E998" s="136" t="s">
        <v>941</v>
      </c>
      <c r="F998" s="136" t="s">
        <v>3061</v>
      </c>
      <c r="G998" s="136" t="s">
        <v>1064</v>
      </c>
      <c r="H998" s="136" t="s">
        <v>3062</v>
      </c>
      <c r="I998" s="136" t="s">
        <v>20080</v>
      </c>
      <c r="J998" s="136" t="s">
        <v>21830</v>
      </c>
      <c r="K998" s="136" t="s">
        <v>941</v>
      </c>
      <c r="L998" s="136" t="s">
        <v>21831</v>
      </c>
      <c r="M998" s="136" t="s">
        <v>21832</v>
      </c>
      <c r="N998" s="136" t="s">
        <v>21833</v>
      </c>
      <c r="O998" s="136" t="s">
        <v>21834</v>
      </c>
      <c r="P998" s="136" t="s">
        <v>21835</v>
      </c>
      <c r="Q998" s="136" t="s">
        <v>948</v>
      </c>
      <c r="R998" s="136" t="s">
        <v>948</v>
      </c>
      <c r="S998" s="136" t="s">
        <v>21836</v>
      </c>
      <c r="T998" s="136" t="s">
        <v>21837</v>
      </c>
      <c r="U998" s="136" t="s">
        <v>21838</v>
      </c>
      <c r="V998" s="136" t="s">
        <v>948</v>
      </c>
      <c r="W998" s="136" t="s">
        <v>948</v>
      </c>
      <c r="X998" s="136" t="s">
        <v>948</v>
      </c>
      <c r="Y998" s="136" t="s">
        <v>21839</v>
      </c>
      <c r="Z998" s="136" t="s">
        <v>948</v>
      </c>
      <c r="AA998" s="136" t="s">
        <v>948</v>
      </c>
      <c r="AB998" s="136" t="s">
        <v>21839</v>
      </c>
      <c r="AC998" s="136" t="s">
        <v>948</v>
      </c>
      <c r="AD998" s="136" t="s">
        <v>21839</v>
      </c>
      <c r="AE998" s="136" t="s">
        <v>21840</v>
      </c>
      <c r="AF998" s="136" t="s">
        <v>21841</v>
      </c>
      <c r="AG998" s="136" t="s">
        <v>1806</v>
      </c>
      <c r="AH998" s="136" t="s">
        <v>21842</v>
      </c>
      <c r="AI998" s="136" t="s">
        <v>21843</v>
      </c>
      <c r="AJ998" s="136" t="s">
        <v>948</v>
      </c>
      <c r="AK998" s="136" t="s">
        <v>21844</v>
      </c>
      <c r="AL998" s="136" t="s">
        <v>941</v>
      </c>
      <c r="AM998" s="136" t="s">
        <v>21845</v>
      </c>
      <c r="AN998" s="136" t="s">
        <v>941</v>
      </c>
      <c r="AO998" s="136" t="s">
        <v>941</v>
      </c>
      <c r="AP998" s="136" t="s">
        <v>941</v>
      </c>
      <c r="AQ998" s="136" t="s">
        <v>941</v>
      </c>
      <c r="AR998" s="136" t="s">
        <v>941</v>
      </c>
      <c r="AS998" s="136" t="s">
        <v>941</v>
      </c>
      <c r="AT998" s="136" t="s">
        <v>941</v>
      </c>
      <c r="AU998" s="136" t="s">
        <v>941</v>
      </c>
      <c r="AV998" s="136" t="s">
        <v>941</v>
      </c>
      <c r="AW998" s="136" t="s">
        <v>941</v>
      </c>
      <c r="AX998" s="136" t="s">
        <v>941</v>
      </c>
      <c r="AY998" s="136" t="s">
        <v>941</v>
      </c>
      <c r="AZ998" s="136" t="s">
        <v>941</v>
      </c>
      <c r="BA998" s="136" t="s">
        <v>941</v>
      </c>
      <c r="BB998" s="136" t="s">
        <v>941</v>
      </c>
      <c r="BC998" s="136" t="s">
        <v>941</v>
      </c>
      <c r="BD998" s="136" t="s">
        <v>941</v>
      </c>
      <c r="BE998" s="136" t="s">
        <v>941</v>
      </c>
      <c r="BF998" s="136" t="s">
        <v>941</v>
      </c>
      <c r="BG998" s="136" t="s">
        <v>941</v>
      </c>
      <c r="BH998" s="136" t="s">
        <v>941</v>
      </c>
      <c r="BI998" s="136" t="s">
        <v>941</v>
      </c>
      <c r="BJ998" s="136" t="s">
        <v>941</v>
      </c>
      <c r="BK998" s="136" t="s">
        <v>1052</v>
      </c>
      <c r="BL998" s="136" t="s">
        <v>941</v>
      </c>
      <c r="BM998" s="136" t="s">
        <v>941</v>
      </c>
      <c r="BN998" s="136" t="s">
        <v>941</v>
      </c>
      <c r="BO998" s="136" t="s">
        <v>941</v>
      </c>
      <c r="BP998" s="136" t="s">
        <v>941</v>
      </c>
      <c r="BQ998" s="136" t="s">
        <v>941</v>
      </c>
      <c r="BR998" s="136" t="s">
        <v>941</v>
      </c>
      <c r="BS998" s="136" t="s">
        <v>941</v>
      </c>
      <c r="BT998" s="136" t="s">
        <v>941</v>
      </c>
      <c r="BU998" s="136" t="s">
        <v>941</v>
      </c>
      <c r="BV998" s="136" t="s">
        <v>941</v>
      </c>
      <c r="BW998" s="136" t="s">
        <v>941</v>
      </c>
      <c r="BX998" s="136" t="s">
        <v>941</v>
      </c>
      <c r="BY998" s="136" t="s">
        <v>941</v>
      </c>
      <c r="BZ998" s="136" t="s">
        <v>941</v>
      </c>
      <c r="CA998" s="136" t="s">
        <v>941</v>
      </c>
      <c r="CB998" s="136" t="s">
        <v>1052</v>
      </c>
      <c r="CC998" s="136" t="s">
        <v>956</v>
      </c>
      <c r="CD998" s="136" t="s">
        <v>21846</v>
      </c>
      <c r="CE998" s="136" t="s">
        <v>948</v>
      </c>
      <c r="CF998" s="136" t="s">
        <v>941</v>
      </c>
      <c r="CG998" s="136" t="s">
        <v>21846</v>
      </c>
      <c r="CH998" s="136" t="s">
        <v>1227</v>
      </c>
      <c r="CI998" s="136" t="s">
        <v>21847</v>
      </c>
      <c r="CJ998" s="136" t="s">
        <v>21848</v>
      </c>
      <c r="CK998" s="136" t="s">
        <v>941</v>
      </c>
      <c r="CL998" s="136" t="s">
        <v>941</v>
      </c>
      <c r="CM998" s="136" t="s">
        <v>21849</v>
      </c>
      <c r="CN998" s="136" t="s">
        <v>21847</v>
      </c>
      <c r="CO998" s="136" t="s">
        <v>540</v>
      </c>
      <c r="CP998" s="136" t="s">
        <v>948</v>
      </c>
      <c r="CQ998" s="136" t="s">
        <v>941</v>
      </c>
      <c r="CR998" s="136" t="s">
        <v>941</v>
      </c>
      <c r="CS998" s="136" t="s">
        <v>941</v>
      </c>
      <c r="CT998" s="136" t="s">
        <v>941</v>
      </c>
      <c r="CU998" s="136" t="s">
        <v>941</v>
      </c>
      <c r="CV998" s="136" t="s">
        <v>941</v>
      </c>
      <c r="CW998" s="136" t="s">
        <v>941</v>
      </c>
      <c r="CX998" s="136" t="s">
        <v>941</v>
      </c>
      <c r="CY998" s="136" t="s">
        <v>941</v>
      </c>
      <c r="CZ998" s="136" t="s">
        <v>941</v>
      </c>
      <c r="DA998" s="136" t="s">
        <v>941</v>
      </c>
      <c r="DB998" s="136" t="s">
        <v>941</v>
      </c>
      <c r="DC998" s="136" t="s">
        <v>941</v>
      </c>
      <c r="DD998" s="136" t="s">
        <v>941</v>
      </c>
      <c r="DE998" s="136" t="s">
        <v>941</v>
      </c>
      <c r="DF998" s="136" t="s">
        <v>941</v>
      </c>
      <c r="DG998" s="136" t="s">
        <v>941</v>
      </c>
      <c r="DH998" s="136" t="s">
        <v>941</v>
      </c>
      <c r="DI998" s="136" t="s">
        <v>941</v>
      </c>
      <c r="DJ998" s="136" t="s">
        <v>1692</v>
      </c>
      <c r="DK998" s="137">
        <v>43179.335057870368</v>
      </c>
      <c r="DL998" s="136" t="s">
        <v>1692</v>
      </c>
      <c r="DM998" s="137">
        <v>43179.335057870368</v>
      </c>
      <c r="DN998" s="133">
        <v>42450.356307870374</v>
      </c>
      <c r="DO998" s="132" t="s">
        <v>1692</v>
      </c>
      <c r="DP998" s="133">
        <v>42450.356307870374</v>
      </c>
    </row>
    <row r="999" spans="1:120" ht="43.5" x14ac:dyDescent="0.35">
      <c r="A999" s="135">
        <v>1003</v>
      </c>
      <c r="B999" s="136" t="s">
        <v>13815</v>
      </c>
      <c r="C999" s="135">
        <v>660</v>
      </c>
      <c r="D999" s="135" t="b">
        <v>1</v>
      </c>
      <c r="E999" s="136" t="s">
        <v>941</v>
      </c>
      <c r="F999" s="136" t="s">
        <v>1296</v>
      </c>
      <c r="G999" s="136" t="s">
        <v>1148</v>
      </c>
      <c r="H999" s="136" t="s">
        <v>1297</v>
      </c>
      <c r="I999" s="136" t="s">
        <v>13184</v>
      </c>
      <c r="J999" s="136" t="s">
        <v>1296</v>
      </c>
      <c r="K999" s="136" t="s">
        <v>941</v>
      </c>
      <c r="L999" s="136" t="s">
        <v>1297</v>
      </c>
      <c r="M999" s="136" t="s">
        <v>1298</v>
      </c>
      <c r="N999" s="136" t="s">
        <v>1299</v>
      </c>
      <c r="O999" s="136" t="s">
        <v>21850</v>
      </c>
      <c r="P999" s="136" t="s">
        <v>948</v>
      </c>
      <c r="Q999" s="136" t="s">
        <v>948</v>
      </c>
      <c r="R999" s="136" t="s">
        <v>948</v>
      </c>
      <c r="S999" s="136" t="s">
        <v>21850</v>
      </c>
      <c r="T999" s="136" t="s">
        <v>948</v>
      </c>
      <c r="U999" s="136" t="s">
        <v>21850</v>
      </c>
      <c r="V999" s="136" t="s">
        <v>948</v>
      </c>
      <c r="W999" s="136" t="s">
        <v>948</v>
      </c>
      <c r="X999" s="136" t="s">
        <v>948</v>
      </c>
      <c r="Y999" s="136" t="s">
        <v>21851</v>
      </c>
      <c r="Z999" s="136" t="s">
        <v>21852</v>
      </c>
      <c r="AA999" s="136" t="s">
        <v>948</v>
      </c>
      <c r="AB999" s="136" t="s">
        <v>21853</v>
      </c>
      <c r="AC999" s="136" t="s">
        <v>21854</v>
      </c>
      <c r="AD999" s="136" t="s">
        <v>21855</v>
      </c>
      <c r="AE999" s="136" t="s">
        <v>21856</v>
      </c>
      <c r="AF999" s="136" t="s">
        <v>21857</v>
      </c>
      <c r="AG999" s="136" t="s">
        <v>12447</v>
      </c>
      <c r="AH999" s="136" t="s">
        <v>21858</v>
      </c>
      <c r="AI999" s="136" t="s">
        <v>21859</v>
      </c>
      <c r="AJ999" s="136" t="s">
        <v>21860</v>
      </c>
      <c r="AK999" s="136" t="s">
        <v>21861</v>
      </c>
      <c r="AL999" s="136" t="s">
        <v>941</v>
      </c>
      <c r="AM999" s="136" t="s">
        <v>21862</v>
      </c>
      <c r="AN999" s="136" t="s">
        <v>941</v>
      </c>
      <c r="AO999" s="136" t="s">
        <v>941</v>
      </c>
      <c r="AP999" s="136" t="s">
        <v>941</v>
      </c>
      <c r="AQ999" s="136" t="s">
        <v>941</v>
      </c>
      <c r="AR999" s="136" t="s">
        <v>941</v>
      </c>
      <c r="AS999" s="136" t="s">
        <v>941</v>
      </c>
      <c r="AT999" s="136" t="s">
        <v>941</v>
      </c>
      <c r="AU999" s="136" t="s">
        <v>941</v>
      </c>
      <c r="AV999" s="136" t="s">
        <v>941</v>
      </c>
      <c r="AW999" s="136" t="s">
        <v>941</v>
      </c>
      <c r="AX999" s="136" t="s">
        <v>941</v>
      </c>
      <c r="AY999" s="136" t="s">
        <v>941</v>
      </c>
      <c r="AZ999" s="136" t="s">
        <v>941</v>
      </c>
      <c r="BA999" s="136" t="s">
        <v>941</v>
      </c>
      <c r="BB999" s="136" t="s">
        <v>941</v>
      </c>
      <c r="BC999" s="136" t="s">
        <v>941</v>
      </c>
      <c r="BD999" s="136" t="s">
        <v>941</v>
      </c>
      <c r="BE999" s="136" t="s">
        <v>941</v>
      </c>
      <c r="BF999" s="136" t="s">
        <v>941</v>
      </c>
      <c r="BG999" s="136" t="s">
        <v>941</v>
      </c>
      <c r="BH999" s="136" t="s">
        <v>941</v>
      </c>
      <c r="BI999" s="136" t="s">
        <v>941</v>
      </c>
      <c r="BJ999" s="136" t="s">
        <v>941</v>
      </c>
      <c r="BK999" s="136" t="s">
        <v>941</v>
      </c>
      <c r="BL999" s="136" t="s">
        <v>941</v>
      </c>
      <c r="BM999" s="136" t="s">
        <v>941</v>
      </c>
      <c r="BN999" s="136" t="s">
        <v>941</v>
      </c>
      <c r="BO999" s="136" t="s">
        <v>941</v>
      </c>
      <c r="BP999" s="136" t="s">
        <v>941</v>
      </c>
      <c r="BQ999" s="136" t="s">
        <v>941</v>
      </c>
      <c r="BR999" s="136" t="s">
        <v>941</v>
      </c>
      <c r="BS999" s="136" t="s">
        <v>941</v>
      </c>
      <c r="BT999" s="136" t="s">
        <v>941</v>
      </c>
      <c r="BU999" s="136" t="s">
        <v>941</v>
      </c>
      <c r="BV999" s="136" t="s">
        <v>941</v>
      </c>
      <c r="BW999" s="136" t="s">
        <v>941</v>
      </c>
      <c r="BX999" s="136" t="s">
        <v>941</v>
      </c>
      <c r="BY999" s="136" t="s">
        <v>941</v>
      </c>
      <c r="BZ999" s="136" t="s">
        <v>941</v>
      </c>
      <c r="CA999" s="136" t="s">
        <v>941</v>
      </c>
      <c r="CB999" s="136" t="s">
        <v>948</v>
      </c>
      <c r="CC999" s="136" t="s">
        <v>948</v>
      </c>
      <c r="CD999" s="136" t="s">
        <v>941</v>
      </c>
      <c r="CE999" s="136" t="s">
        <v>948</v>
      </c>
      <c r="CF999" s="136" t="s">
        <v>941</v>
      </c>
      <c r="CG999" s="136" t="s">
        <v>948</v>
      </c>
      <c r="CH999" s="136" t="s">
        <v>948</v>
      </c>
      <c r="CI999" s="136" t="s">
        <v>941</v>
      </c>
      <c r="CJ999" s="136" t="s">
        <v>941</v>
      </c>
      <c r="CK999" s="136" t="s">
        <v>941</v>
      </c>
      <c r="CL999" s="136" t="s">
        <v>941</v>
      </c>
      <c r="CM999" s="136" t="s">
        <v>941</v>
      </c>
      <c r="CN999" s="136" t="s">
        <v>948</v>
      </c>
      <c r="CO999" s="136" t="s">
        <v>540</v>
      </c>
      <c r="CP999" s="136" t="s">
        <v>948</v>
      </c>
      <c r="CQ999" s="136" t="s">
        <v>941</v>
      </c>
      <c r="CR999" s="136" t="s">
        <v>941</v>
      </c>
      <c r="CS999" s="136" t="s">
        <v>941</v>
      </c>
      <c r="CT999" s="136" t="s">
        <v>941</v>
      </c>
      <c r="CU999" s="136" t="s">
        <v>941</v>
      </c>
      <c r="CV999" s="136" t="s">
        <v>941</v>
      </c>
      <c r="CW999" s="136" t="s">
        <v>941</v>
      </c>
      <c r="CX999" s="136" t="s">
        <v>941</v>
      </c>
      <c r="CY999" s="136" t="s">
        <v>941</v>
      </c>
      <c r="CZ999" s="136" t="s">
        <v>941</v>
      </c>
      <c r="DA999" s="136" t="s">
        <v>941</v>
      </c>
      <c r="DB999" s="136" t="s">
        <v>941</v>
      </c>
      <c r="DC999" s="136" t="s">
        <v>941</v>
      </c>
      <c r="DD999" s="136" t="s">
        <v>941</v>
      </c>
      <c r="DE999" s="136" t="s">
        <v>941</v>
      </c>
      <c r="DF999" s="136" t="s">
        <v>941</v>
      </c>
      <c r="DG999" s="136" t="s">
        <v>941</v>
      </c>
      <c r="DH999" s="136" t="s">
        <v>941</v>
      </c>
      <c r="DI999" s="136" t="s">
        <v>941</v>
      </c>
      <c r="DJ999" s="136" t="s">
        <v>1692</v>
      </c>
      <c r="DK999" s="137">
        <v>43179.400370370371</v>
      </c>
      <c r="DL999" s="136" t="s">
        <v>1692</v>
      </c>
      <c r="DM999" s="137">
        <v>43179.400370370371</v>
      </c>
      <c r="DN999" s="133">
        <v>42450.377743055556</v>
      </c>
      <c r="DO999" s="132" t="s">
        <v>1353</v>
      </c>
      <c r="DP999" s="133">
        <v>42450.377743055556</v>
      </c>
    </row>
    <row r="1000" spans="1:120" ht="58" x14ac:dyDescent="0.35">
      <c r="A1000" s="135">
        <v>1004</v>
      </c>
      <c r="B1000" s="136" t="s">
        <v>13815</v>
      </c>
      <c r="C1000" s="135">
        <v>437</v>
      </c>
      <c r="D1000" s="135" t="b">
        <v>1</v>
      </c>
      <c r="E1000" s="136" t="s">
        <v>941</v>
      </c>
      <c r="F1000" s="136" t="s">
        <v>11735</v>
      </c>
      <c r="G1000" s="136" t="s">
        <v>943</v>
      </c>
      <c r="H1000" s="136" t="s">
        <v>11736</v>
      </c>
      <c r="I1000" s="136" t="s">
        <v>21863</v>
      </c>
      <c r="J1000" s="136" t="s">
        <v>11735</v>
      </c>
      <c r="K1000" s="136" t="s">
        <v>941</v>
      </c>
      <c r="L1000" s="136" t="s">
        <v>11736</v>
      </c>
      <c r="M1000" s="136" t="s">
        <v>3108</v>
      </c>
      <c r="N1000" s="136" t="s">
        <v>21864</v>
      </c>
      <c r="O1000" s="136" t="s">
        <v>21865</v>
      </c>
      <c r="P1000" s="136" t="s">
        <v>948</v>
      </c>
      <c r="Q1000" s="136" t="s">
        <v>948</v>
      </c>
      <c r="R1000" s="136" t="s">
        <v>948</v>
      </c>
      <c r="S1000" s="136" t="s">
        <v>21865</v>
      </c>
      <c r="T1000" s="136" t="s">
        <v>11739</v>
      </c>
      <c r="U1000" s="136" t="s">
        <v>21866</v>
      </c>
      <c r="V1000" s="136" t="s">
        <v>948</v>
      </c>
      <c r="W1000" s="136" t="s">
        <v>948</v>
      </c>
      <c r="X1000" s="136" t="s">
        <v>948</v>
      </c>
      <c r="Y1000" s="136" t="s">
        <v>21867</v>
      </c>
      <c r="Z1000" s="136" t="s">
        <v>21868</v>
      </c>
      <c r="AA1000" s="136" t="s">
        <v>21869</v>
      </c>
      <c r="AB1000" s="136" t="s">
        <v>21870</v>
      </c>
      <c r="AC1000" s="136" t="s">
        <v>948</v>
      </c>
      <c r="AD1000" s="136" t="s">
        <v>21870</v>
      </c>
      <c r="AE1000" s="136" t="s">
        <v>21871</v>
      </c>
      <c r="AF1000" s="136" t="s">
        <v>21872</v>
      </c>
      <c r="AG1000" s="136" t="s">
        <v>1263</v>
      </c>
      <c r="AH1000" s="136" t="s">
        <v>21873</v>
      </c>
      <c r="AI1000" s="136" t="s">
        <v>948</v>
      </c>
      <c r="AJ1000" s="136" t="s">
        <v>948</v>
      </c>
      <c r="AK1000" s="136" t="s">
        <v>948</v>
      </c>
      <c r="AL1000" s="136" t="s">
        <v>941</v>
      </c>
      <c r="AM1000" s="136" t="s">
        <v>21873</v>
      </c>
      <c r="AN1000" s="136" t="s">
        <v>21865</v>
      </c>
      <c r="AO1000" s="136" t="s">
        <v>948</v>
      </c>
      <c r="AP1000" s="136" t="s">
        <v>948</v>
      </c>
      <c r="AQ1000" s="136" t="s">
        <v>948</v>
      </c>
      <c r="AR1000" s="136" t="s">
        <v>21865</v>
      </c>
      <c r="AS1000" s="136" t="s">
        <v>11739</v>
      </c>
      <c r="AT1000" s="136" t="s">
        <v>21866</v>
      </c>
      <c r="AU1000" s="136" t="s">
        <v>941</v>
      </c>
      <c r="AV1000" s="136" t="s">
        <v>941</v>
      </c>
      <c r="AW1000" s="136" t="s">
        <v>941</v>
      </c>
      <c r="AX1000" s="136" t="s">
        <v>21867</v>
      </c>
      <c r="AY1000" s="136" t="s">
        <v>21868</v>
      </c>
      <c r="AZ1000" s="136" t="s">
        <v>21869</v>
      </c>
      <c r="BA1000" s="136" t="s">
        <v>21870</v>
      </c>
      <c r="BB1000" s="136" t="s">
        <v>948</v>
      </c>
      <c r="BC1000" s="136" t="s">
        <v>21870</v>
      </c>
      <c r="BD1000" s="136" t="s">
        <v>21871</v>
      </c>
      <c r="BE1000" s="136" t="s">
        <v>21872</v>
      </c>
      <c r="BF1000" s="136" t="s">
        <v>21873</v>
      </c>
      <c r="BG1000" s="136" t="s">
        <v>948</v>
      </c>
      <c r="BH1000" s="136" t="s">
        <v>948</v>
      </c>
      <c r="BI1000" s="136" t="s">
        <v>948</v>
      </c>
      <c r="BJ1000" s="136" t="s">
        <v>21873</v>
      </c>
      <c r="BK1000" s="136" t="s">
        <v>3589</v>
      </c>
      <c r="BL1000" s="136" t="s">
        <v>941</v>
      </c>
      <c r="BM1000" s="136" t="s">
        <v>941</v>
      </c>
      <c r="BN1000" s="136" t="s">
        <v>941</v>
      </c>
      <c r="BO1000" s="136" t="s">
        <v>941</v>
      </c>
      <c r="BP1000" s="136" t="s">
        <v>941</v>
      </c>
      <c r="BQ1000" s="136" t="s">
        <v>941</v>
      </c>
      <c r="BR1000" s="136" t="s">
        <v>941</v>
      </c>
      <c r="BS1000" s="136" t="s">
        <v>941</v>
      </c>
      <c r="BT1000" s="136" t="s">
        <v>941</v>
      </c>
      <c r="BU1000" s="136" t="s">
        <v>941</v>
      </c>
      <c r="BV1000" s="136" t="s">
        <v>941</v>
      </c>
      <c r="BW1000" s="136" t="s">
        <v>941</v>
      </c>
      <c r="BX1000" s="136" t="s">
        <v>941</v>
      </c>
      <c r="BY1000" s="136" t="s">
        <v>941</v>
      </c>
      <c r="BZ1000" s="136" t="s">
        <v>941</v>
      </c>
      <c r="CA1000" s="136" t="s">
        <v>941</v>
      </c>
      <c r="CB1000" s="136" t="s">
        <v>3589</v>
      </c>
      <c r="CC1000" s="136" t="s">
        <v>948</v>
      </c>
      <c r="CD1000" s="136" t="s">
        <v>941</v>
      </c>
      <c r="CE1000" s="136" t="s">
        <v>948</v>
      </c>
      <c r="CF1000" s="136" t="s">
        <v>941</v>
      </c>
      <c r="CG1000" s="136" t="s">
        <v>948</v>
      </c>
      <c r="CH1000" s="136" t="s">
        <v>948</v>
      </c>
      <c r="CI1000" s="136" t="s">
        <v>941</v>
      </c>
      <c r="CJ1000" s="136" t="s">
        <v>941</v>
      </c>
      <c r="CK1000" s="136" t="s">
        <v>941</v>
      </c>
      <c r="CL1000" s="136" t="s">
        <v>941</v>
      </c>
      <c r="CM1000" s="136" t="s">
        <v>941</v>
      </c>
      <c r="CN1000" s="136" t="s">
        <v>948</v>
      </c>
      <c r="CO1000" s="136" t="s">
        <v>540</v>
      </c>
      <c r="CP1000" s="136" t="s">
        <v>948</v>
      </c>
      <c r="CQ1000" s="136" t="s">
        <v>941</v>
      </c>
      <c r="CR1000" s="136" t="s">
        <v>941</v>
      </c>
      <c r="CS1000" s="136" t="s">
        <v>941</v>
      </c>
      <c r="CT1000" s="136" t="s">
        <v>941</v>
      </c>
      <c r="CU1000" s="136" t="s">
        <v>941</v>
      </c>
      <c r="CV1000" s="136" t="s">
        <v>941</v>
      </c>
      <c r="CW1000" s="136" t="s">
        <v>941</v>
      </c>
      <c r="CX1000" s="136" t="s">
        <v>941</v>
      </c>
      <c r="CY1000" s="136" t="s">
        <v>941</v>
      </c>
      <c r="CZ1000" s="136" t="s">
        <v>941</v>
      </c>
      <c r="DA1000" s="136" t="s">
        <v>941</v>
      </c>
      <c r="DB1000" s="136" t="s">
        <v>941</v>
      </c>
      <c r="DC1000" s="136" t="s">
        <v>941</v>
      </c>
      <c r="DD1000" s="136" t="s">
        <v>941</v>
      </c>
      <c r="DE1000" s="136" t="s">
        <v>941</v>
      </c>
      <c r="DF1000" s="136" t="s">
        <v>941</v>
      </c>
      <c r="DG1000" s="136" t="s">
        <v>941</v>
      </c>
      <c r="DH1000" s="136" t="s">
        <v>941</v>
      </c>
      <c r="DI1000" s="136" t="s">
        <v>941</v>
      </c>
      <c r="DJ1000" s="136" t="s">
        <v>1692</v>
      </c>
      <c r="DK1000" s="137">
        <v>43179.403761574074</v>
      </c>
      <c r="DL1000" s="136" t="s">
        <v>1692</v>
      </c>
      <c r="DM1000" s="137">
        <v>43193.471574074072</v>
      </c>
      <c r="DN1000" s="133">
        <v>42450.44903935185</v>
      </c>
      <c r="DO1000" s="132" t="s">
        <v>1353</v>
      </c>
      <c r="DP1000" s="133">
        <v>42450.44903935185</v>
      </c>
    </row>
    <row r="1001" spans="1:120" ht="58" x14ac:dyDescent="0.35">
      <c r="A1001" s="135">
        <v>1005</v>
      </c>
      <c r="B1001" s="136" t="s">
        <v>13815</v>
      </c>
      <c r="C1001" s="135">
        <v>266</v>
      </c>
      <c r="D1001" s="135" t="b">
        <v>1</v>
      </c>
      <c r="E1001" s="136" t="s">
        <v>941</v>
      </c>
      <c r="F1001" s="136" t="s">
        <v>21874</v>
      </c>
      <c r="G1001" s="136" t="s">
        <v>21875</v>
      </c>
      <c r="H1001" s="136" t="s">
        <v>2514</v>
      </c>
      <c r="I1001" s="136" t="s">
        <v>14461</v>
      </c>
      <c r="J1001" s="136" t="s">
        <v>21874</v>
      </c>
      <c r="K1001" s="136" t="s">
        <v>941</v>
      </c>
      <c r="L1001" s="136" t="s">
        <v>2514</v>
      </c>
      <c r="M1001" s="136" t="s">
        <v>21876</v>
      </c>
      <c r="N1001" s="136" t="s">
        <v>21877</v>
      </c>
      <c r="O1001" s="136" t="s">
        <v>21878</v>
      </c>
      <c r="P1001" s="136" t="s">
        <v>948</v>
      </c>
      <c r="Q1001" s="136" t="s">
        <v>948</v>
      </c>
      <c r="R1001" s="136" t="s">
        <v>948</v>
      </c>
      <c r="S1001" s="136" t="s">
        <v>21878</v>
      </c>
      <c r="T1001" s="136" t="s">
        <v>21879</v>
      </c>
      <c r="U1001" s="136" t="s">
        <v>21880</v>
      </c>
      <c r="V1001" s="136" t="s">
        <v>21881</v>
      </c>
      <c r="W1001" s="136" t="s">
        <v>21882</v>
      </c>
      <c r="X1001" s="136" t="s">
        <v>21883</v>
      </c>
      <c r="Y1001" s="136" t="s">
        <v>21884</v>
      </c>
      <c r="Z1001" s="136" t="s">
        <v>21885</v>
      </c>
      <c r="AA1001" s="136" t="s">
        <v>3754</v>
      </c>
      <c r="AB1001" s="136" t="s">
        <v>21886</v>
      </c>
      <c r="AC1001" s="136" t="s">
        <v>948</v>
      </c>
      <c r="AD1001" s="136" t="s">
        <v>21886</v>
      </c>
      <c r="AE1001" s="136" t="s">
        <v>21887</v>
      </c>
      <c r="AF1001" s="136" t="s">
        <v>21888</v>
      </c>
      <c r="AG1001" s="136" t="s">
        <v>3076</v>
      </c>
      <c r="AH1001" s="136" t="s">
        <v>21889</v>
      </c>
      <c r="AI1001" s="136" t="s">
        <v>21890</v>
      </c>
      <c r="AJ1001" s="136" t="s">
        <v>21891</v>
      </c>
      <c r="AK1001" s="136" t="s">
        <v>948</v>
      </c>
      <c r="AL1001" s="136" t="s">
        <v>941</v>
      </c>
      <c r="AM1001" s="136" t="s">
        <v>21892</v>
      </c>
      <c r="AN1001" s="136" t="s">
        <v>941</v>
      </c>
      <c r="AO1001" s="136" t="s">
        <v>941</v>
      </c>
      <c r="AP1001" s="136" t="s">
        <v>941</v>
      </c>
      <c r="AQ1001" s="136" t="s">
        <v>941</v>
      </c>
      <c r="AR1001" s="136" t="s">
        <v>941</v>
      </c>
      <c r="AS1001" s="136" t="s">
        <v>941</v>
      </c>
      <c r="AT1001" s="136" t="s">
        <v>941</v>
      </c>
      <c r="AU1001" s="136" t="s">
        <v>941</v>
      </c>
      <c r="AV1001" s="136" t="s">
        <v>941</v>
      </c>
      <c r="AW1001" s="136" t="s">
        <v>941</v>
      </c>
      <c r="AX1001" s="136" t="s">
        <v>941</v>
      </c>
      <c r="AY1001" s="136" t="s">
        <v>941</v>
      </c>
      <c r="AZ1001" s="136" t="s">
        <v>941</v>
      </c>
      <c r="BA1001" s="136" t="s">
        <v>941</v>
      </c>
      <c r="BB1001" s="136" t="s">
        <v>941</v>
      </c>
      <c r="BC1001" s="136" t="s">
        <v>941</v>
      </c>
      <c r="BD1001" s="136" t="s">
        <v>941</v>
      </c>
      <c r="BE1001" s="136" t="s">
        <v>941</v>
      </c>
      <c r="BF1001" s="136" t="s">
        <v>941</v>
      </c>
      <c r="BG1001" s="136" t="s">
        <v>941</v>
      </c>
      <c r="BH1001" s="136" t="s">
        <v>941</v>
      </c>
      <c r="BI1001" s="136" t="s">
        <v>941</v>
      </c>
      <c r="BJ1001" s="136" t="s">
        <v>941</v>
      </c>
      <c r="BK1001" s="136" t="s">
        <v>3686</v>
      </c>
      <c r="BL1001" s="136" t="s">
        <v>21893</v>
      </c>
      <c r="BM1001" s="136" t="s">
        <v>1071</v>
      </c>
      <c r="BN1001" s="136" t="s">
        <v>941</v>
      </c>
      <c r="BO1001" s="136" t="s">
        <v>941</v>
      </c>
      <c r="BP1001" s="136" t="s">
        <v>2925</v>
      </c>
      <c r="BQ1001" s="136" t="s">
        <v>941</v>
      </c>
      <c r="BR1001" s="136" t="s">
        <v>941</v>
      </c>
      <c r="BS1001" s="136" t="s">
        <v>941</v>
      </c>
      <c r="BT1001" s="136" t="s">
        <v>941</v>
      </c>
      <c r="BU1001" s="136" t="s">
        <v>941</v>
      </c>
      <c r="BV1001" s="136" t="s">
        <v>941</v>
      </c>
      <c r="BW1001" s="136" t="s">
        <v>941</v>
      </c>
      <c r="BX1001" s="136" t="s">
        <v>941</v>
      </c>
      <c r="BY1001" s="136" t="s">
        <v>941</v>
      </c>
      <c r="BZ1001" s="136" t="s">
        <v>941</v>
      </c>
      <c r="CA1001" s="136" t="s">
        <v>941</v>
      </c>
      <c r="CB1001" s="136" t="s">
        <v>21894</v>
      </c>
      <c r="CC1001" s="136" t="s">
        <v>956</v>
      </c>
      <c r="CD1001" s="136" t="s">
        <v>15267</v>
      </c>
      <c r="CE1001" s="136" t="s">
        <v>948</v>
      </c>
      <c r="CF1001" s="136" t="s">
        <v>941</v>
      </c>
      <c r="CG1001" s="136" t="s">
        <v>15267</v>
      </c>
      <c r="CH1001" s="136" t="s">
        <v>948</v>
      </c>
      <c r="CI1001" s="136" t="s">
        <v>941</v>
      </c>
      <c r="CJ1001" s="136" t="s">
        <v>941</v>
      </c>
      <c r="CK1001" s="136" t="s">
        <v>941</v>
      </c>
      <c r="CL1001" s="136" t="s">
        <v>941</v>
      </c>
      <c r="CM1001" s="136" t="s">
        <v>941</v>
      </c>
      <c r="CN1001" s="136" t="s">
        <v>948</v>
      </c>
      <c r="CO1001" s="136" t="s">
        <v>540</v>
      </c>
      <c r="CP1001" s="136" t="s">
        <v>948</v>
      </c>
      <c r="CQ1001" s="136" t="s">
        <v>941</v>
      </c>
      <c r="CR1001" s="136" t="s">
        <v>941</v>
      </c>
      <c r="CS1001" s="136" t="s">
        <v>941</v>
      </c>
      <c r="CT1001" s="136" t="s">
        <v>941</v>
      </c>
      <c r="CU1001" s="136" t="s">
        <v>941</v>
      </c>
      <c r="CV1001" s="136" t="s">
        <v>941</v>
      </c>
      <c r="CW1001" s="136" t="s">
        <v>941</v>
      </c>
      <c r="CX1001" s="136" t="s">
        <v>941</v>
      </c>
      <c r="CY1001" s="136" t="s">
        <v>941</v>
      </c>
      <c r="CZ1001" s="136" t="s">
        <v>941</v>
      </c>
      <c r="DA1001" s="136" t="s">
        <v>941</v>
      </c>
      <c r="DB1001" s="136" t="s">
        <v>941</v>
      </c>
      <c r="DC1001" s="136" t="s">
        <v>941</v>
      </c>
      <c r="DD1001" s="136" t="s">
        <v>941</v>
      </c>
      <c r="DE1001" s="136" t="s">
        <v>941</v>
      </c>
      <c r="DF1001" s="136" t="s">
        <v>941</v>
      </c>
      <c r="DG1001" s="136" t="s">
        <v>941</v>
      </c>
      <c r="DH1001" s="136" t="s">
        <v>941</v>
      </c>
      <c r="DI1001" s="136" t="s">
        <v>941</v>
      </c>
      <c r="DJ1001" s="136" t="s">
        <v>1353</v>
      </c>
      <c r="DK1001" s="137">
        <v>43179.467314814814</v>
      </c>
      <c r="DL1001" s="136" t="s">
        <v>1353</v>
      </c>
      <c r="DM1001" s="137">
        <v>43179.467314814814</v>
      </c>
      <c r="DN1001" s="133">
        <v>42450.469513888886</v>
      </c>
      <c r="DO1001" s="132" t="s">
        <v>1353</v>
      </c>
      <c r="DP1001" s="133">
        <v>42450.469513888886</v>
      </c>
    </row>
    <row r="1002" spans="1:120" ht="43.5" x14ac:dyDescent="0.35">
      <c r="A1002" s="135">
        <v>1006</v>
      </c>
      <c r="B1002" s="136" t="s">
        <v>13815</v>
      </c>
      <c r="C1002" s="135">
        <v>157</v>
      </c>
      <c r="D1002" s="135" t="b">
        <v>1</v>
      </c>
      <c r="E1002" s="136" t="s">
        <v>941</v>
      </c>
      <c r="F1002" s="136" t="s">
        <v>4031</v>
      </c>
      <c r="G1002" s="136" t="s">
        <v>2149</v>
      </c>
      <c r="H1002" s="136" t="s">
        <v>2150</v>
      </c>
      <c r="I1002" s="136" t="s">
        <v>21895</v>
      </c>
      <c r="J1002" s="136" t="s">
        <v>4031</v>
      </c>
      <c r="K1002" s="136" t="s">
        <v>941</v>
      </c>
      <c r="L1002" s="136" t="s">
        <v>2150</v>
      </c>
      <c r="M1002" s="136" t="s">
        <v>2151</v>
      </c>
      <c r="N1002" s="136" t="s">
        <v>2152</v>
      </c>
      <c r="O1002" s="136" t="s">
        <v>21896</v>
      </c>
      <c r="P1002" s="136" t="s">
        <v>948</v>
      </c>
      <c r="Q1002" s="136" t="s">
        <v>948</v>
      </c>
      <c r="R1002" s="136" t="s">
        <v>948</v>
      </c>
      <c r="S1002" s="136" t="s">
        <v>21896</v>
      </c>
      <c r="T1002" s="136" t="s">
        <v>21897</v>
      </c>
      <c r="U1002" s="136" t="s">
        <v>21898</v>
      </c>
      <c r="V1002" s="136" t="s">
        <v>948</v>
      </c>
      <c r="W1002" s="136" t="s">
        <v>948</v>
      </c>
      <c r="X1002" s="136" t="s">
        <v>948</v>
      </c>
      <c r="Y1002" s="136" t="s">
        <v>21899</v>
      </c>
      <c r="Z1002" s="136" t="s">
        <v>21900</v>
      </c>
      <c r="AA1002" s="136" t="s">
        <v>948</v>
      </c>
      <c r="AB1002" s="136" t="s">
        <v>21901</v>
      </c>
      <c r="AC1002" s="136" t="s">
        <v>948</v>
      </c>
      <c r="AD1002" s="136" t="s">
        <v>21901</v>
      </c>
      <c r="AE1002" s="136" t="s">
        <v>21902</v>
      </c>
      <c r="AF1002" s="136" t="s">
        <v>21903</v>
      </c>
      <c r="AG1002" s="136" t="s">
        <v>1338</v>
      </c>
      <c r="AH1002" s="136" t="s">
        <v>21904</v>
      </c>
      <c r="AI1002" s="136" t="s">
        <v>948</v>
      </c>
      <c r="AJ1002" s="136" t="s">
        <v>948</v>
      </c>
      <c r="AK1002" s="136" t="s">
        <v>948</v>
      </c>
      <c r="AL1002" s="136" t="s">
        <v>941</v>
      </c>
      <c r="AM1002" s="136" t="s">
        <v>21904</v>
      </c>
      <c r="AN1002" s="136" t="s">
        <v>941</v>
      </c>
      <c r="AO1002" s="136" t="s">
        <v>941</v>
      </c>
      <c r="AP1002" s="136" t="s">
        <v>941</v>
      </c>
      <c r="AQ1002" s="136" t="s">
        <v>941</v>
      </c>
      <c r="AR1002" s="136" t="s">
        <v>941</v>
      </c>
      <c r="AS1002" s="136" t="s">
        <v>941</v>
      </c>
      <c r="AT1002" s="136" t="s">
        <v>941</v>
      </c>
      <c r="AU1002" s="136" t="s">
        <v>941</v>
      </c>
      <c r="AV1002" s="136" t="s">
        <v>941</v>
      </c>
      <c r="AW1002" s="136" t="s">
        <v>941</v>
      </c>
      <c r="AX1002" s="136" t="s">
        <v>941</v>
      </c>
      <c r="AY1002" s="136" t="s">
        <v>941</v>
      </c>
      <c r="AZ1002" s="136" t="s">
        <v>941</v>
      </c>
      <c r="BA1002" s="136" t="s">
        <v>941</v>
      </c>
      <c r="BB1002" s="136" t="s">
        <v>941</v>
      </c>
      <c r="BC1002" s="136" t="s">
        <v>941</v>
      </c>
      <c r="BD1002" s="136" t="s">
        <v>941</v>
      </c>
      <c r="BE1002" s="136" t="s">
        <v>941</v>
      </c>
      <c r="BF1002" s="136" t="s">
        <v>941</v>
      </c>
      <c r="BG1002" s="136" t="s">
        <v>941</v>
      </c>
      <c r="BH1002" s="136" t="s">
        <v>941</v>
      </c>
      <c r="BI1002" s="136" t="s">
        <v>941</v>
      </c>
      <c r="BJ1002" s="136" t="s">
        <v>941</v>
      </c>
      <c r="BK1002" s="136" t="s">
        <v>1212</v>
      </c>
      <c r="BL1002" s="136" t="s">
        <v>941</v>
      </c>
      <c r="BM1002" s="136" t="s">
        <v>941</v>
      </c>
      <c r="BN1002" s="136" t="s">
        <v>941</v>
      </c>
      <c r="BO1002" s="136" t="s">
        <v>941</v>
      </c>
      <c r="BP1002" s="136" t="s">
        <v>941</v>
      </c>
      <c r="BQ1002" s="136" t="s">
        <v>941</v>
      </c>
      <c r="BR1002" s="136" t="s">
        <v>941</v>
      </c>
      <c r="BS1002" s="136" t="s">
        <v>941</v>
      </c>
      <c r="BT1002" s="136" t="s">
        <v>941</v>
      </c>
      <c r="BU1002" s="136" t="s">
        <v>941</v>
      </c>
      <c r="BV1002" s="136" t="s">
        <v>941</v>
      </c>
      <c r="BW1002" s="136" t="s">
        <v>941</v>
      </c>
      <c r="BX1002" s="136" t="s">
        <v>941</v>
      </c>
      <c r="BY1002" s="136" t="s">
        <v>941</v>
      </c>
      <c r="BZ1002" s="136" t="s">
        <v>941</v>
      </c>
      <c r="CA1002" s="136" t="s">
        <v>941</v>
      </c>
      <c r="CB1002" s="136" t="s">
        <v>1212</v>
      </c>
      <c r="CC1002" s="136" t="s">
        <v>948</v>
      </c>
      <c r="CD1002" s="136" t="s">
        <v>941</v>
      </c>
      <c r="CE1002" s="136" t="s">
        <v>948</v>
      </c>
      <c r="CF1002" s="136" t="s">
        <v>941</v>
      </c>
      <c r="CG1002" s="136" t="s">
        <v>948</v>
      </c>
      <c r="CH1002" s="136" t="s">
        <v>948</v>
      </c>
      <c r="CI1002" s="136" t="s">
        <v>941</v>
      </c>
      <c r="CJ1002" s="136" t="s">
        <v>941</v>
      </c>
      <c r="CK1002" s="136" t="s">
        <v>941</v>
      </c>
      <c r="CL1002" s="136" t="s">
        <v>941</v>
      </c>
      <c r="CM1002" s="136" t="s">
        <v>941</v>
      </c>
      <c r="CN1002" s="136" t="s">
        <v>948</v>
      </c>
      <c r="CO1002" s="136" t="s">
        <v>540</v>
      </c>
      <c r="CP1002" s="136" t="s">
        <v>948</v>
      </c>
      <c r="CQ1002" s="136" t="s">
        <v>941</v>
      </c>
      <c r="CR1002" s="136" t="s">
        <v>941</v>
      </c>
      <c r="CS1002" s="136" t="s">
        <v>941</v>
      </c>
      <c r="CT1002" s="136" t="s">
        <v>941</v>
      </c>
      <c r="CU1002" s="136" t="s">
        <v>941</v>
      </c>
      <c r="CV1002" s="136" t="s">
        <v>941</v>
      </c>
      <c r="CW1002" s="136" t="s">
        <v>941</v>
      </c>
      <c r="CX1002" s="136" t="s">
        <v>941</v>
      </c>
      <c r="CY1002" s="136" t="s">
        <v>941</v>
      </c>
      <c r="CZ1002" s="136" t="s">
        <v>941</v>
      </c>
      <c r="DA1002" s="136" t="s">
        <v>941</v>
      </c>
      <c r="DB1002" s="136" t="s">
        <v>941</v>
      </c>
      <c r="DC1002" s="136" t="s">
        <v>941</v>
      </c>
      <c r="DD1002" s="136" t="s">
        <v>941</v>
      </c>
      <c r="DE1002" s="136" t="s">
        <v>941</v>
      </c>
      <c r="DF1002" s="136" t="s">
        <v>941</v>
      </c>
      <c r="DG1002" s="136" t="s">
        <v>941</v>
      </c>
      <c r="DH1002" s="136" t="s">
        <v>941</v>
      </c>
      <c r="DI1002" s="136" t="s">
        <v>941</v>
      </c>
      <c r="DJ1002" s="136" t="s">
        <v>1692</v>
      </c>
      <c r="DK1002" s="137">
        <v>43179.507673611108</v>
      </c>
      <c r="DL1002" s="136" t="s">
        <v>1692</v>
      </c>
      <c r="DM1002" s="137">
        <v>43179.507673611108</v>
      </c>
      <c r="DN1002" s="133">
        <v>42451.626064814816</v>
      </c>
      <c r="DO1002" s="132" t="s">
        <v>1692</v>
      </c>
      <c r="DP1002" s="133">
        <v>42475.532256944447</v>
      </c>
    </row>
    <row r="1003" spans="1:120" ht="58" x14ac:dyDescent="0.35">
      <c r="A1003" s="135">
        <v>1007</v>
      </c>
      <c r="B1003" s="136" t="s">
        <v>13815</v>
      </c>
      <c r="C1003" s="135">
        <v>358</v>
      </c>
      <c r="D1003" s="135" t="b">
        <v>1</v>
      </c>
      <c r="E1003" s="136" t="s">
        <v>941</v>
      </c>
      <c r="F1003" s="136" t="s">
        <v>3109</v>
      </c>
      <c r="G1003" s="136" t="s">
        <v>1135</v>
      </c>
      <c r="H1003" s="136" t="s">
        <v>3110</v>
      </c>
      <c r="I1003" s="136" t="s">
        <v>17151</v>
      </c>
      <c r="J1003" s="136" t="s">
        <v>3109</v>
      </c>
      <c r="K1003" s="136" t="s">
        <v>941</v>
      </c>
      <c r="L1003" s="136" t="s">
        <v>21905</v>
      </c>
      <c r="M1003" s="136" t="s">
        <v>3111</v>
      </c>
      <c r="N1003" s="136" t="s">
        <v>3112</v>
      </c>
      <c r="O1003" s="136" t="s">
        <v>21906</v>
      </c>
      <c r="P1003" s="136" t="s">
        <v>21907</v>
      </c>
      <c r="Q1003" s="136" t="s">
        <v>12041</v>
      </c>
      <c r="R1003" s="136" t="s">
        <v>948</v>
      </c>
      <c r="S1003" s="136" t="s">
        <v>21908</v>
      </c>
      <c r="T1003" s="136" t="s">
        <v>948</v>
      </c>
      <c r="U1003" s="136" t="s">
        <v>21908</v>
      </c>
      <c r="V1003" s="136" t="s">
        <v>12045</v>
      </c>
      <c r="W1003" s="136" t="s">
        <v>12046</v>
      </c>
      <c r="X1003" s="136" t="s">
        <v>12047</v>
      </c>
      <c r="Y1003" s="136" t="s">
        <v>21909</v>
      </c>
      <c r="Z1003" s="136" t="s">
        <v>21910</v>
      </c>
      <c r="AA1003" s="136" t="s">
        <v>21911</v>
      </c>
      <c r="AB1003" s="136" t="s">
        <v>21912</v>
      </c>
      <c r="AC1003" s="136" t="s">
        <v>994</v>
      </c>
      <c r="AD1003" s="136" t="s">
        <v>21913</v>
      </c>
      <c r="AE1003" s="136" t="s">
        <v>21914</v>
      </c>
      <c r="AF1003" s="136" t="s">
        <v>21915</v>
      </c>
      <c r="AG1003" s="136" t="s">
        <v>1079</v>
      </c>
      <c r="AH1003" s="136" t="s">
        <v>21916</v>
      </c>
      <c r="AI1003" s="136" t="s">
        <v>4590</v>
      </c>
      <c r="AJ1003" s="136" t="s">
        <v>1329</v>
      </c>
      <c r="AK1003" s="136" t="s">
        <v>948</v>
      </c>
      <c r="AL1003" s="136" t="s">
        <v>941</v>
      </c>
      <c r="AM1003" s="136" t="s">
        <v>21917</v>
      </c>
      <c r="AN1003" s="136" t="s">
        <v>941</v>
      </c>
      <c r="AO1003" s="136" t="s">
        <v>941</v>
      </c>
      <c r="AP1003" s="136" t="s">
        <v>941</v>
      </c>
      <c r="AQ1003" s="136" t="s">
        <v>941</v>
      </c>
      <c r="AR1003" s="136" t="s">
        <v>941</v>
      </c>
      <c r="AS1003" s="136" t="s">
        <v>941</v>
      </c>
      <c r="AT1003" s="136" t="s">
        <v>941</v>
      </c>
      <c r="AU1003" s="136" t="s">
        <v>941</v>
      </c>
      <c r="AV1003" s="136" t="s">
        <v>941</v>
      </c>
      <c r="AW1003" s="136" t="s">
        <v>941</v>
      </c>
      <c r="AX1003" s="136" t="s">
        <v>941</v>
      </c>
      <c r="AY1003" s="136" t="s">
        <v>941</v>
      </c>
      <c r="AZ1003" s="136" t="s">
        <v>941</v>
      </c>
      <c r="BA1003" s="136" t="s">
        <v>941</v>
      </c>
      <c r="BB1003" s="136" t="s">
        <v>941</v>
      </c>
      <c r="BC1003" s="136" t="s">
        <v>941</v>
      </c>
      <c r="BD1003" s="136" t="s">
        <v>941</v>
      </c>
      <c r="BE1003" s="136" t="s">
        <v>941</v>
      </c>
      <c r="BF1003" s="136" t="s">
        <v>941</v>
      </c>
      <c r="BG1003" s="136" t="s">
        <v>941</v>
      </c>
      <c r="BH1003" s="136" t="s">
        <v>941</v>
      </c>
      <c r="BI1003" s="136" t="s">
        <v>941</v>
      </c>
      <c r="BJ1003" s="136" t="s">
        <v>941</v>
      </c>
      <c r="BK1003" s="136" t="s">
        <v>941</v>
      </c>
      <c r="BL1003" s="136" t="s">
        <v>941</v>
      </c>
      <c r="BM1003" s="136" t="s">
        <v>941</v>
      </c>
      <c r="BN1003" s="136" t="s">
        <v>941</v>
      </c>
      <c r="BO1003" s="136" t="s">
        <v>941</v>
      </c>
      <c r="BP1003" s="136" t="s">
        <v>941</v>
      </c>
      <c r="BQ1003" s="136" t="s">
        <v>941</v>
      </c>
      <c r="BR1003" s="136" t="s">
        <v>941</v>
      </c>
      <c r="BS1003" s="136" t="s">
        <v>941</v>
      </c>
      <c r="BT1003" s="136" t="s">
        <v>941</v>
      </c>
      <c r="BU1003" s="136" t="s">
        <v>941</v>
      </c>
      <c r="BV1003" s="136" t="s">
        <v>941</v>
      </c>
      <c r="BW1003" s="136" t="s">
        <v>941</v>
      </c>
      <c r="BX1003" s="136" t="s">
        <v>941</v>
      </c>
      <c r="BY1003" s="136" t="s">
        <v>941</v>
      </c>
      <c r="BZ1003" s="136" t="s">
        <v>941</v>
      </c>
      <c r="CA1003" s="136" t="s">
        <v>941</v>
      </c>
      <c r="CB1003" s="136" t="s">
        <v>948</v>
      </c>
      <c r="CC1003" s="136" t="s">
        <v>948</v>
      </c>
      <c r="CD1003" s="136" t="s">
        <v>941</v>
      </c>
      <c r="CE1003" s="136" t="s">
        <v>948</v>
      </c>
      <c r="CF1003" s="136" t="s">
        <v>941</v>
      </c>
      <c r="CG1003" s="136" t="s">
        <v>948</v>
      </c>
      <c r="CH1003" s="136" t="s">
        <v>948</v>
      </c>
      <c r="CI1003" s="136" t="s">
        <v>941</v>
      </c>
      <c r="CJ1003" s="136" t="s">
        <v>941</v>
      </c>
      <c r="CK1003" s="136" t="s">
        <v>941</v>
      </c>
      <c r="CL1003" s="136" t="s">
        <v>941</v>
      </c>
      <c r="CM1003" s="136" t="s">
        <v>941</v>
      </c>
      <c r="CN1003" s="136" t="s">
        <v>948</v>
      </c>
      <c r="CO1003" s="136" t="s">
        <v>540</v>
      </c>
      <c r="CP1003" s="136" t="s">
        <v>948</v>
      </c>
      <c r="CQ1003" s="136" t="s">
        <v>941</v>
      </c>
      <c r="CR1003" s="136" t="s">
        <v>941</v>
      </c>
      <c r="CS1003" s="136" t="s">
        <v>941</v>
      </c>
      <c r="CT1003" s="136" t="s">
        <v>941</v>
      </c>
      <c r="CU1003" s="136" t="s">
        <v>941</v>
      </c>
      <c r="CV1003" s="136" t="s">
        <v>941</v>
      </c>
      <c r="CW1003" s="136" t="s">
        <v>941</v>
      </c>
      <c r="CX1003" s="136" t="s">
        <v>941</v>
      </c>
      <c r="CY1003" s="136" t="s">
        <v>941</v>
      </c>
      <c r="CZ1003" s="136" t="s">
        <v>941</v>
      </c>
      <c r="DA1003" s="136" t="s">
        <v>941</v>
      </c>
      <c r="DB1003" s="136" t="s">
        <v>941</v>
      </c>
      <c r="DC1003" s="136" t="s">
        <v>941</v>
      </c>
      <c r="DD1003" s="136" t="s">
        <v>941</v>
      </c>
      <c r="DE1003" s="136" t="s">
        <v>941</v>
      </c>
      <c r="DF1003" s="136" t="s">
        <v>941</v>
      </c>
      <c r="DG1003" s="136" t="s">
        <v>941</v>
      </c>
      <c r="DH1003" s="136" t="s">
        <v>941</v>
      </c>
      <c r="DI1003" s="136" t="s">
        <v>941</v>
      </c>
      <c r="DJ1003" s="136" t="s">
        <v>1692</v>
      </c>
      <c r="DK1003" s="137">
        <v>43179.577106481483</v>
      </c>
      <c r="DL1003" s="136" t="s">
        <v>1692</v>
      </c>
      <c r="DM1003" s="137">
        <v>43179.577106481483</v>
      </c>
      <c r="DN1003" s="133">
        <v>42457.348738425928</v>
      </c>
      <c r="DO1003" s="132" t="s">
        <v>1692</v>
      </c>
      <c r="DP1003" s="133">
        <v>42464.584988425922</v>
      </c>
    </row>
    <row r="1004" spans="1:120" ht="43.5" x14ac:dyDescent="0.35">
      <c r="A1004" s="135">
        <v>1008</v>
      </c>
      <c r="B1004" s="136" t="s">
        <v>13815</v>
      </c>
      <c r="C1004" s="135">
        <v>601</v>
      </c>
      <c r="D1004" s="135" t="b">
        <v>1</v>
      </c>
      <c r="E1004" s="136" t="s">
        <v>941</v>
      </c>
      <c r="F1004" s="136" t="s">
        <v>3055</v>
      </c>
      <c r="G1004" s="136" t="s">
        <v>1158</v>
      </c>
      <c r="H1004" s="136" t="s">
        <v>21918</v>
      </c>
      <c r="I1004" s="136" t="s">
        <v>21122</v>
      </c>
      <c r="J1004" s="136" t="s">
        <v>3055</v>
      </c>
      <c r="K1004" s="136" t="s">
        <v>941</v>
      </c>
      <c r="L1004" s="136" t="s">
        <v>21919</v>
      </c>
      <c r="M1004" s="136" t="s">
        <v>941</v>
      </c>
      <c r="N1004" s="136" t="s">
        <v>3057</v>
      </c>
      <c r="O1004" s="136" t="s">
        <v>12142</v>
      </c>
      <c r="P1004" s="136" t="s">
        <v>12143</v>
      </c>
      <c r="Q1004" s="136" t="s">
        <v>948</v>
      </c>
      <c r="R1004" s="136" t="s">
        <v>948</v>
      </c>
      <c r="S1004" s="136" t="s">
        <v>12144</v>
      </c>
      <c r="T1004" s="136" t="s">
        <v>2222</v>
      </c>
      <c r="U1004" s="136" t="s">
        <v>21920</v>
      </c>
      <c r="V1004" s="136" t="s">
        <v>948</v>
      </c>
      <c r="W1004" s="136" t="s">
        <v>948</v>
      </c>
      <c r="X1004" s="136" t="s">
        <v>948</v>
      </c>
      <c r="Y1004" s="136" t="s">
        <v>12145</v>
      </c>
      <c r="Z1004" s="136" t="s">
        <v>12146</v>
      </c>
      <c r="AA1004" s="136" t="s">
        <v>948</v>
      </c>
      <c r="AB1004" s="136" t="s">
        <v>12147</v>
      </c>
      <c r="AC1004" s="136" t="s">
        <v>948</v>
      </c>
      <c r="AD1004" s="136" t="s">
        <v>12147</v>
      </c>
      <c r="AE1004" s="136" t="s">
        <v>21921</v>
      </c>
      <c r="AF1004" s="136" t="s">
        <v>21922</v>
      </c>
      <c r="AG1004" s="136" t="s">
        <v>1039</v>
      </c>
      <c r="AH1004" s="136" t="s">
        <v>21923</v>
      </c>
      <c r="AI1004" s="136" t="s">
        <v>1902</v>
      </c>
      <c r="AJ1004" s="136" t="s">
        <v>948</v>
      </c>
      <c r="AK1004" s="136" t="s">
        <v>948</v>
      </c>
      <c r="AL1004" s="136" t="s">
        <v>941</v>
      </c>
      <c r="AM1004" s="136" t="s">
        <v>21924</v>
      </c>
      <c r="AN1004" s="136" t="s">
        <v>941</v>
      </c>
      <c r="AO1004" s="136" t="s">
        <v>941</v>
      </c>
      <c r="AP1004" s="136" t="s">
        <v>941</v>
      </c>
      <c r="AQ1004" s="136" t="s">
        <v>941</v>
      </c>
      <c r="AR1004" s="136" t="s">
        <v>941</v>
      </c>
      <c r="AS1004" s="136" t="s">
        <v>941</v>
      </c>
      <c r="AT1004" s="136" t="s">
        <v>941</v>
      </c>
      <c r="AU1004" s="136" t="s">
        <v>941</v>
      </c>
      <c r="AV1004" s="136" t="s">
        <v>941</v>
      </c>
      <c r="AW1004" s="136" t="s">
        <v>941</v>
      </c>
      <c r="AX1004" s="136" t="s">
        <v>941</v>
      </c>
      <c r="AY1004" s="136" t="s">
        <v>941</v>
      </c>
      <c r="AZ1004" s="136" t="s">
        <v>941</v>
      </c>
      <c r="BA1004" s="136" t="s">
        <v>941</v>
      </c>
      <c r="BB1004" s="136" t="s">
        <v>941</v>
      </c>
      <c r="BC1004" s="136" t="s">
        <v>941</v>
      </c>
      <c r="BD1004" s="136" t="s">
        <v>941</v>
      </c>
      <c r="BE1004" s="136" t="s">
        <v>941</v>
      </c>
      <c r="BF1004" s="136" t="s">
        <v>941</v>
      </c>
      <c r="BG1004" s="136" t="s">
        <v>941</v>
      </c>
      <c r="BH1004" s="136" t="s">
        <v>941</v>
      </c>
      <c r="BI1004" s="136" t="s">
        <v>941</v>
      </c>
      <c r="BJ1004" s="136" t="s">
        <v>941</v>
      </c>
      <c r="BK1004" s="136" t="s">
        <v>941</v>
      </c>
      <c r="BL1004" s="136" t="s">
        <v>941</v>
      </c>
      <c r="BM1004" s="136" t="s">
        <v>941</v>
      </c>
      <c r="BN1004" s="136" t="s">
        <v>941</v>
      </c>
      <c r="BO1004" s="136" t="s">
        <v>941</v>
      </c>
      <c r="BP1004" s="136" t="s">
        <v>941</v>
      </c>
      <c r="BQ1004" s="136" t="s">
        <v>941</v>
      </c>
      <c r="BR1004" s="136" t="s">
        <v>941</v>
      </c>
      <c r="BS1004" s="136" t="s">
        <v>941</v>
      </c>
      <c r="BT1004" s="136" t="s">
        <v>941</v>
      </c>
      <c r="BU1004" s="136" t="s">
        <v>941</v>
      </c>
      <c r="BV1004" s="136" t="s">
        <v>941</v>
      </c>
      <c r="BW1004" s="136" t="s">
        <v>941</v>
      </c>
      <c r="BX1004" s="136" t="s">
        <v>941</v>
      </c>
      <c r="BY1004" s="136" t="s">
        <v>941</v>
      </c>
      <c r="BZ1004" s="136" t="s">
        <v>941</v>
      </c>
      <c r="CA1004" s="136" t="s">
        <v>941</v>
      </c>
      <c r="CB1004" s="136" t="s">
        <v>948</v>
      </c>
      <c r="CC1004" s="136" t="s">
        <v>948</v>
      </c>
      <c r="CD1004" s="136" t="s">
        <v>941</v>
      </c>
      <c r="CE1004" s="136" t="s">
        <v>948</v>
      </c>
      <c r="CF1004" s="136" t="s">
        <v>941</v>
      </c>
      <c r="CG1004" s="136" t="s">
        <v>948</v>
      </c>
      <c r="CH1004" s="136" t="s">
        <v>948</v>
      </c>
      <c r="CI1004" s="136" t="s">
        <v>941</v>
      </c>
      <c r="CJ1004" s="136" t="s">
        <v>941</v>
      </c>
      <c r="CK1004" s="136" t="s">
        <v>941</v>
      </c>
      <c r="CL1004" s="136" t="s">
        <v>941</v>
      </c>
      <c r="CM1004" s="136" t="s">
        <v>941</v>
      </c>
      <c r="CN1004" s="136" t="s">
        <v>948</v>
      </c>
      <c r="CO1004" s="136" t="s">
        <v>540</v>
      </c>
      <c r="CP1004" s="136" t="s">
        <v>948</v>
      </c>
      <c r="CQ1004" s="136" t="s">
        <v>941</v>
      </c>
      <c r="CR1004" s="136" t="s">
        <v>941</v>
      </c>
      <c r="CS1004" s="136" t="s">
        <v>941</v>
      </c>
      <c r="CT1004" s="136" t="s">
        <v>941</v>
      </c>
      <c r="CU1004" s="136" t="s">
        <v>941</v>
      </c>
      <c r="CV1004" s="136" t="s">
        <v>941</v>
      </c>
      <c r="CW1004" s="136" t="s">
        <v>941</v>
      </c>
      <c r="CX1004" s="136" t="s">
        <v>941</v>
      </c>
      <c r="CY1004" s="136" t="s">
        <v>941</v>
      </c>
      <c r="CZ1004" s="136" t="s">
        <v>941</v>
      </c>
      <c r="DA1004" s="136" t="s">
        <v>941</v>
      </c>
      <c r="DB1004" s="136" t="s">
        <v>941</v>
      </c>
      <c r="DC1004" s="136" t="s">
        <v>941</v>
      </c>
      <c r="DD1004" s="136" t="s">
        <v>941</v>
      </c>
      <c r="DE1004" s="136" t="s">
        <v>941</v>
      </c>
      <c r="DF1004" s="136" t="s">
        <v>941</v>
      </c>
      <c r="DG1004" s="136" t="s">
        <v>941</v>
      </c>
      <c r="DH1004" s="136" t="s">
        <v>941</v>
      </c>
      <c r="DI1004" s="136" t="s">
        <v>941</v>
      </c>
      <c r="DJ1004" s="136" t="s">
        <v>1692</v>
      </c>
      <c r="DK1004" s="137">
        <v>43179.590231481481</v>
      </c>
      <c r="DL1004" s="136" t="s">
        <v>1692</v>
      </c>
      <c r="DM1004" s="137">
        <v>43179.590231481481</v>
      </c>
      <c r="DN1004" s="133">
        <v>42457.353784722225</v>
      </c>
      <c r="DO1004" s="132" t="s">
        <v>1692</v>
      </c>
      <c r="DP1004" s="133">
        <v>42457.353784722225</v>
      </c>
    </row>
    <row r="1005" spans="1:120" ht="43.5" x14ac:dyDescent="0.35">
      <c r="A1005" s="135">
        <v>1009</v>
      </c>
      <c r="B1005" s="136" t="s">
        <v>13815</v>
      </c>
      <c r="C1005" s="135">
        <v>300</v>
      </c>
      <c r="D1005" s="135" t="b">
        <v>1</v>
      </c>
      <c r="E1005" s="136" t="s">
        <v>941</v>
      </c>
      <c r="F1005" s="136" t="s">
        <v>13111</v>
      </c>
      <c r="G1005" s="136" t="s">
        <v>1096</v>
      </c>
      <c r="H1005" s="136" t="s">
        <v>4117</v>
      </c>
      <c r="I1005" s="136" t="s">
        <v>21925</v>
      </c>
      <c r="J1005" s="136" t="s">
        <v>21926</v>
      </c>
      <c r="K1005" s="136" t="s">
        <v>941</v>
      </c>
      <c r="L1005" s="136" t="s">
        <v>4117</v>
      </c>
      <c r="M1005" s="136" t="s">
        <v>4119</v>
      </c>
      <c r="N1005" s="136" t="s">
        <v>4120</v>
      </c>
      <c r="O1005" s="136" t="s">
        <v>21927</v>
      </c>
      <c r="P1005" s="136" t="s">
        <v>21928</v>
      </c>
      <c r="Q1005" s="136" t="s">
        <v>948</v>
      </c>
      <c r="R1005" s="136" t="s">
        <v>948</v>
      </c>
      <c r="S1005" s="136" t="s">
        <v>21929</v>
      </c>
      <c r="T1005" s="136" t="s">
        <v>21930</v>
      </c>
      <c r="U1005" s="136" t="s">
        <v>21931</v>
      </c>
      <c r="V1005" s="136" t="s">
        <v>21929</v>
      </c>
      <c r="W1005" s="136" t="s">
        <v>13118</v>
      </c>
      <c r="X1005" s="136" t="s">
        <v>21932</v>
      </c>
      <c r="Y1005" s="136" t="s">
        <v>21933</v>
      </c>
      <c r="Z1005" s="136" t="s">
        <v>948</v>
      </c>
      <c r="AA1005" s="136" t="s">
        <v>21934</v>
      </c>
      <c r="AB1005" s="136" t="s">
        <v>21935</v>
      </c>
      <c r="AC1005" s="136" t="s">
        <v>948</v>
      </c>
      <c r="AD1005" s="136" t="s">
        <v>21935</v>
      </c>
      <c r="AE1005" s="136" t="s">
        <v>21936</v>
      </c>
      <c r="AF1005" s="136" t="s">
        <v>21937</v>
      </c>
      <c r="AG1005" s="136" t="s">
        <v>1084</v>
      </c>
      <c r="AH1005" s="136" t="s">
        <v>21938</v>
      </c>
      <c r="AI1005" s="136" t="s">
        <v>21939</v>
      </c>
      <c r="AJ1005" s="136" t="s">
        <v>948</v>
      </c>
      <c r="AK1005" s="136" t="s">
        <v>948</v>
      </c>
      <c r="AL1005" s="136" t="s">
        <v>941</v>
      </c>
      <c r="AM1005" s="136" t="s">
        <v>21940</v>
      </c>
      <c r="AN1005" s="136" t="s">
        <v>941</v>
      </c>
      <c r="AO1005" s="136" t="s">
        <v>941</v>
      </c>
      <c r="AP1005" s="136" t="s">
        <v>941</v>
      </c>
      <c r="AQ1005" s="136" t="s">
        <v>941</v>
      </c>
      <c r="AR1005" s="136" t="s">
        <v>941</v>
      </c>
      <c r="AS1005" s="136" t="s">
        <v>941</v>
      </c>
      <c r="AT1005" s="136" t="s">
        <v>941</v>
      </c>
      <c r="AU1005" s="136" t="s">
        <v>941</v>
      </c>
      <c r="AV1005" s="136" t="s">
        <v>941</v>
      </c>
      <c r="AW1005" s="136" t="s">
        <v>941</v>
      </c>
      <c r="AX1005" s="136" t="s">
        <v>941</v>
      </c>
      <c r="AY1005" s="136" t="s">
        <v>941</v>
      </c>
      <c r="AZ1005" s="136" t="s">
        <v>941</v>
      </c>
      <c r="BA1005" s="136" t="s">
        <v>941</v>
      </c>
      <c r="BB1005" s="136" t="s">
        <v>941</v>
      </c>
      <c r="BC1005" s="136" t="s">
        <v>941</v>
      </c>
      <c r="BD1005" s="136" t="s">
        <v>941</v>
      </c>
      <c r="BE1005" s="136" t="s">
        <v>941</v>
      </c>
      <c r="BF1005" s="136" t="s">
        <v>941</v>
      </c>
      <c r="BG1005" s="136" t="s">
        <v>941</v>
      </c>
      <c r="BH1005" s="136" t="s">
        <v>941</v>
      </c>
      <c r="BI1005" s="136" t="s">
        <v>941</v>
      </c>
      <c r="BJ1005" s="136" t="s">
        <v>941</v>
      </c>
      <c r="BK1005" s="136" t="s">
        <v>941</v>
      </c>
      <c r="BL1005" s="136" t="s">
        <v>941</v>
      </c>
      <c r="BM1005" s="136" t="s">
        <v>941</v>
      </c>
      <c r="BN1005" s="136" t="s">
        <v>941</v>
      </c>
      <c r="BO1005" s="136" t="s">
        <v>941</v>
      </c>
      <c r="BP1005" s="136" t="s">
        <v>941</v>
      </c>
      <c r="BQ1005" s="136" t="s">
        <v>941</v>
      </c>
      <c r="BR1005" s="136" t="s">
        <v>941</v>
      </c>
      <c r="BS1005" s="136" t="s">
        <v>941</v>
      </c>
      <c r="BT1005" s="136" t="s">
        <v>941</v>
      </c>
      <c r="BU1005" s="136" t="s">
        <v>941</v>
      </c>
      <c r="BV1005" s="136" t="s">
        <v>941</v>
      </c>
      <c r="BW1005" s="136" t="s">
        <v>941</v>
      </c>
      <c r="BX1005" s="136" t="s">
        <v>941</v>
      </c>
      <c r="BY1005" s="136" t="s">
        <v>941</v>
      </c>
      <c r="BZ1005" s="136" t="s">
        <v>941</v>
      </c>
      <c r="CA1005" s="136" t="s">
        <v>941</v>
      </c>
      <c r="CB1005" s="136" t="s">
        <v>948</v>
      </c>
      <c r="CC1005" s="136" t="s">
        <v>948</v>
      </c>
      <c r="CD1005" s="136" t="s">
        <v>941</v>
      </c>
      <c r="CE1005" s="136" t="s">
        <v>948</v>
      </c>
      <c r="CF1005" s="136" t="s">
        <v>941</v>
      </c>
      <c r="CG1005" s="136" t="s">
        <v>948</v>
      </c>
      <c r="CH1005" s="136" t="s">
        <v>948</v>
      </c>
      <c r="CI1005" s="136" t="s">
        <v>941</v>
      </c>
      <c r="CJ1005" s="136" t="s">
        <v>941</v>
      </c>
      <c r="CK1005" s="136" t="s">
        <v>941</v>
      </c>
      <c r="CL1005" s="136" t="s">
        <v>941</v>
      </c>
      <c r="CM1005" s="136" t="s">
        <v>941</v>
      </c>
      <c r="CN1005" s="136" t="s">
        <v>948</v>
      </c>
      <c r="CO1005" s="136" t="s">
        <v>540</v>
      </c>
      <c r="CP1005" s="136" t="s">
        <v>948</v>
      </c>
      <c r="CQ1005" s="136" t="s">
        <v>941</v>
      </c>
      <c r="CR1005" s="136" t="s">
        <v>941</v>
      </c>
      <c r="CS1005" s="136" t="s">
        <v>941</v>
      </c>
      <c r="CT1005" s="136" t="s">
        <v>941</v>
      </c>
      <c r="CU1005" s="136" t="s">
        <v>941</v>
      </c>
      <c r="CV1005" s="136" t="s">
        <v>941</v>
      </c>
      <c r="CW1005" s="136" t="s">
        <v>941</v>
      </c>
      <c r="CX1005" s="136" t="s">
        <v>941</v>
      </c>
      <c r="CY1005" s="136" t="s">
        <v>941</v>
      </c>
      <c r="CZ1005" s="136" t="s">
        <v>941</v>
      </c>
      <c r="DA1005" s="136" t="s">
        <v>941</v>
      </c>
      <c r="DB1005" s="136" t="s">
        <v>941</v>
      </c>
      <c r="DC1005" s="136" t="s">
        <v>941</v>
      </c>
      <c r="DD1005" s="136" t="s">
        <v>941</v>
      </c>
      <c r="DE1005" s="136" t="s">
        <v>941</v>
      </c>
      <c r="DF1005" s="136" t="s">
        <v>941</v>
      </c>
      <c r="DG1005" s="136" t="s">
        <v>941</v>
      </c>
      <c r="DH1005" s="136" t="s">
        <v>941</v>
      </c>
      <c r="DI1005" s="136" t="s">
        <v>941</v>
      </c>
      <c r="DJ1005" s="136" t="s">
        <v>1353</v>
      </c>
      <c r="DK1005" s="137">
        <v>43179.649201388886</v>
      </c>
      <c r="DL1005" s="136" t="s">
        <v>1353</v>
      </c>
      <c r="DM1005" s="137">
        <v>43179.649895833332</v>
      </c>
      <c r="DN1005" s="133">
        <v>42457.358506944445</v>
      </c>
      <c r="DO1005" s="132" t="s">
        <v>1692</v>
      </c>
      <c r="DP1005" s="133">
        <v>42457.358506944445</v>
      </c>
    </row>
    <row r="1006" spans="1:120" ht="58" x14ac:dyDescent="0.35">
      <c r="A1006" s="135">
        <v>1010</v>
      </c>
      <c r="B1006" s="136" t="s">
        <v>13815</v>
      </c>
      <c r="C1006" s="135">
        <v>407</v>
      </c>
      <c r="D1006" s="135" t="b">
        <v>1</v>
      </c>
      <c r="E1006" s="136" t="s">
        <v>941</v>
      </c>
      <c r="F1006" s="136" t="s">
        <v>2833</v>
      </c>
      <c r="G1006" s="136" t="s">
        <v>943</v>
      </c>
      <c r="H1006" s="136" t="s">
        <v>2834</v>
      </c>
      <c r="I1006" s="136" t="s">
        <v>21941</v>
      </c>
      <c r="J1006" s="136" t="s">
        <v>2835</v>
      </c>
      <c r="K1006" s="136" t="s">
        <v>941</v>
      </c>
      <c r="L1006" s="136" t="s">
        <v>4803</v>
      </c>
      <c r="M1006" s="136" t="s">
        <v>2837</v>
      </c>
      <c r="N1006" s="136" t="s">
        <v>3445</v>
      </c>
      <c r="O1006" s="136" t="s">
        <v>21942</v>
      </c>
      <c r="P1006" s="136" t="s">
        <v>21943</v>
      </c>
      <c r="Q1006" s="136" t="s">
        <v>4806</v>
      </c>
      <c r="R1006" s="136" t="s">
        <v>948</v>
      </c>
      <c r="S1006" s="136" t="s">
        <v>21944</v>
      </c>
      <c r="T1006" s="136" t="s">
        <v>21945</v>
      </c>
      <c r="U1006" s="136" t="s">
        <v>21946</v>
      </c>
      <c r="V1006" s="136" t="s">
        <v>21947</v>
      </c>
      <c r="W1006" s="136" t="s">
        <v>21948</v>
      </c>
      <c r="X1006" s="136" t="s">
        <v>21949</v>
      </c>
      <c r="Y1006" s="136" t="s">
        <v>21950</v>
      </c>
      <c r="Z1006" s="136" t="s">
        <v>21951</v>
      </c>
      <c r="AA1006" s="136" t="s">
        <v>21952</v>
      </c>
      <c r="AB1006" s="136" t="s">
        <v>21953</v>
      </c>
      <c r="AC1006" s="136" t="s">
        <v>3689</v>
      </c>
      <c r="AD1006" s="136" t="s">
        <v>21954</v>
      </c>
      <c r="AE1006" s="136" t="s">
        <v>21955</v>
      </c>
      <c r="AF1006" s="136" t="s">
        <v>21956</v>
      </c>
      <c r="AG1006" s="136" t="s">
        <v>1204</v>
      </c>
      <c r="AH1006" s="136" t="s">
        <v>21957</v>
      </c>
      <c r="AI1006" s="136" t="s">
        <v>2376</v>
      </c>
      <c r="AJ1006" s="136" t="s">
        <v>1619</v>
      </c>
      <c r="AK1006" s="136" t="s">
        <v>948</v>
      </c>
      <c r="AL1006" s="136" t="s">
        <v>941</v>
      </c>
      <c r="AM1006" s="136" t="s">
        <v>21958</v>
      </c>
      <c r="AN1006" s="136" t="s">
        <v>941</v>
      </c>
      <c r="AO1006" s="136" t="s">
        <v>941</v>
      </c>
      <c r="AP1006" s="136" t="s">
        <v>941</v>
      </c>
      <c r="AQ1006" s="136" t="s">
        <v>941</v>
      </c>
      <c r="AR1006" s="136" t="s">
        <v>941</v>
      </c>
      <c r="AS1006" s="136" t="s">
        <v>941</v>
      </c>
      <c r="AT1006" s="136" t="s">
        <v>941</v>
      </c>
      <c r="AU1006" s="136" t="s">
        <v>941</v>
      </c>
      <c r="AV1006" s="136" t="s">
        <v>941</v>
      </c>
      <c r="AW1006" s="136" t="s">
        <v>941</v>
      </c>
      <c r="AX1006" s="136" t="s">
        <v>941</v>
      </c>
      <c r="AY1006" s="136" t="s">
        <v>941</v>
      </c>
      <c r="AZ1006" s="136" t="s">
        <v>941</v>
      </c>
      <c r="BA1006" s="136" t="s">
        <v>941</v>
      </c>
      <c r="BB1006" s="136" t="s">
        <v>941</v>
      </c>
      <c r="BC1006" s="136" t="s">
        <v>941</v>
      </c>
      <c r="BD1006" s="136" t="s">
        <v>941</v>
      </c>
      <c r="BE1006" s="136" t="s">
        <v>941</v>
      </c>
      <c r="BF1006" s="136" t="s">
        <v>941</v>
      </c>
      <c r="BG1006" s="136" t="s">
        <v>941</v>
      </c>
      <c r="BH1006" s="136" t="s">
        <v>941</v>
      </c>
      <c r="BI1006" s="136" t="s">
        <v>941</v>
      </c>
      <c r="BJ1006" s="136" t="s">
        <v>941</v>
      </c>
      <c r="BK1006" s="136" t="s">
        <v>1398</v>
      </c>
      <c r="BL1006" s="136" t="s">
        <v>941</v>
      </c>
      <c r="BM1006" s="136" t="s">
        <v>941</v>
      </c>
      <c r="BN1006" s="136" t="s">
        <v>941</v>
      </c>
      <c r="BO1006" s="136" t="s">
        <v>941</v>
      </c>
      <c r="BP1006" s="136" t="s">
        <v>941</v>
      </c>
      <c r="BQ1006" s="136" t="s">
        <v>941</v>
      </c>
      <c r="BR1006" s="136" t="s">
        <v>941</v>
      </c>
      <c r="BS1006" s="136" t="s">
        <v>941</v>
      </c>
      <c r="BT1006" s="136" t="s">
        <v>941</v>
      </c>
      <c r="BU1006" s="136" t="s">
        <v>941</v>
      </c>
      <c r="BV1006" s="136" t="s">
        <v>941</v>
      </c>
      <c r="BW1006" s="136" t="s">
        <v>941</v>
      </c>
      <c r="BX1006" s="136" t="s">
        <v>941</v>
      </c>
      <c r="BY1006" s="136" t="s">
        <v>941</v>
      </c>
      <c r="BZ1006" s="136" t="s">
        <v>941</v>
      </c>
      <c r="CA1006" s="136" t="s">
        <v>941</v>
      </c>
      <c r="CB1006" s="136" t="s">
        <v>1398</v>
      </c>
      <c r="CC1006" s="136" t="s">
        <v>948</v>
      </c>
      <c r="CD1006" s="136" t="s">
        <v>941</v>
      </c>
      <c r="CE1006" s="136" t="s">
        <v>948</v>
      </c>
      <c r="CF1006" s="136" t="s">
        <v>941</v>
      </c>
      <c r="CG1006" s="136" t="s">
        <v>948</v>
      </c>
      <c r="CH1006" s="136" t="s">
        <v>948</v>
      </c>
      <c r="CI1006" s="136" t="s">
        <v>941</v>
      </c>
      <c r="CJ1006" s="136" t="s">
        <v>941</v>
      </c>
      <c r="CK1006" s="136" t="s">
        <v>941</v>
      </c>
      <c r="CL1006" s="136" t="s">
        <v>941</v>
      </c>
      <c r="CM1006" s="136" t="s">
        <v>941</v>
      </c>
      <c r="CN1006" s="136" t="s">
        <v>948</v>
      </c>
      <c r="CO1006" s="136" t="s">
        <v>540</v>
      </c>
      <c r="CP1006" s="136" t="s">
        <v>948</v>
      </c>
      <c r="CQ1006" s="136" t="s">
        <v>941</v>
      </c>
      <c r="CR1006" s="136" t="s">
        <v>941</v>
      </c>
      <c r="CS1006" s="136" t="s">
        <v>941</v>
      </c>
      <c r="CT1006" s="136" t="s">
        <v>941</v>
      </c>
      <c r="CU1006" s="136" t="s">
        <v>941</v>
      </c>
      <c r="CV1006" s="136" t="s">
        <v>941</v>
      </c>
      <c r="CW1006" s="136" t="s">
        <v>941</v>
      </c>
      <c r="CX1006" s="136" t="s">
        <v>941</v>
      </c>
      <c r="CY1006" s="136" t="s">
        <v>941</v>
      </c>
      <c r="CZ1006" s="136" t="s">
        <v>941</v>
      </c>
      <c r="DA1006" s="136" t="s">
        <v>941</v>
      </c>
      <c r="DB1006" s="136" t="s">
        <v>941</v>
      </c>
      <c r="DC1006" s="136" t="s">
        <v>941</v>
      </c>
      <c r="DD1006" s="136" t="s">
        <v>941</v>
      </c>
      <c r="DE1006" s="136" t="s">
        <v>941</v>
      </c>
      <c r="DF1006" s="136" t="s">
        <v>941</v>
      </c>
      <c r="DG1006" s="136" t="s">
        <v>941</v>
      </c>
      <c r="DH1006" s="136" t="s">
        <v>941</v>
      </c>
      <c r="DI1006" s="136" t="s">
        <v>941</v>
      </c>
      <c r="DJ1006" s="136" t="s">
        <v>1692</v>
      </c>
      <c r="DK1006" s="137">
        <v>43180.372106481482</v>
      </c>
      <c r="DL1006" s="136" t="s">
        <v>1692</v>
      </c>
      <c r="DM1006" s="137">
        <v>43180.372106481482</v>
      </c>
      <c r="DN1006" s="133">
        <v>42458.378182870372</v>
      </c>
      <c r="DO1006" s="132" t="s">
        <v>1692</v>
      </c>
      <c r="DP1006" s="133">
        <v>42458.378182870372</v>
      </c>
    </row>
    <row r="1007" spans="1:120" ht="43.5" x14ac:dyDescent="0.35">
      <c r="A1007" s="135">
        <v>1011</v>
      </c>
      <c r="B1007" s="136" t="s">
        <v>13815</v>
      </c>
      <c r="C1007" s="135">
        <v>152</v>
      </c>
      <c r="D1007" s="135" t="b">
        <v>1</v>
      </c>
      <c r="E1007" s="136" t="s">
        <v>941</v>
      </c>
      <c r="F1007" s="136" t="s">
        <v>21959</v>
      </c>
      <c r="G1007" s="136" t="s">
        <v>989</v>
      </c>
      <c r="H1007" s="136" t="s">
        <v>5567</v>
      </c>
      <c r="I1007" s="136" t="s">
        <v>21960</v>
      </c>
      <c r="J1007" s="136" t="s">
        <v>21959</v>
      </c>
      <c r="K1007" s="136" t="s">
        <v>941</v>
      </c>
      <c r="L1007" s="136" t="s">
        <v>5567</v>
      </c>
      <c r="M1007" s="136" t="s">
        <v>5568</v>
      </c>
      <c r="N1007" s="136" t="s">
        <v>21961</v>
      </c>
      <c r="O1007" s="136" t="s">
        <v>21962</v>
      </c>
      <c r="P1007" s="136" t="s">
        <v>21963</v>
      </c>
      <c r="Q1007" s="136" t="s">
        <v>21964</v>
      </c>
      <c r="R1007" s="136" t="s">
        <v>948</v>
      </c>
      <c r="S1007" s="136" t="s">
        <v>21965</v>
      </c>
      <c r="T1007" s="136" t="s">
        <v>21966</v>
      </c>
      <c r="U1007" s="136" t="s">
        <v>21967</v>
      </c>
      <c r="V1007" s="136" t="s">
        <v>2114</v>
      </c>
      <c r="W1007" s="136" t="s">
        <v>2115</v>
      </c>
      <c r="X1007" s="136" t="s">
        <v>2116</v>
      </c>
      <c r="Y1007" s="136" t="s">
        <v>21968</v>
      </c>
      <c r="Z1007" s="136" t="s">
        <v>21969</v>
      </c>
      <c r="AA1007" s="136" t="s">
        <v>21970</v>
      </c>
      <c r="AB1007" s="136" t="s">
        <v>21971</v>
      </c>
      <c r="AC1007" s="136" t="s">
        <v>948</v>
      </c>
      <c r="AD1007" s="136" t="s">
        <v>21971</v>
      </c>
      <c r="AE1007" s="136" t="s">
        <v>21972</v>
      </c>
      <c r="AF1007" s="136" t="s">
        <v>21973</v>
      </c>
      <c r="AG1007" s="136" t="s">
        <v>1106</v>
      </c>
      <c r="AH1007" s="136" t="s">
        <v>21974</v>
      </c>
      <c r="AI1007" s="136" t="s">
        <v>21975</v>
      </c>
      <c r="AJ1007" s="136" t="s">
        <v>21976</v>
      </c>
      <c r="AK1007" s="136" t="s">
        <v>948</v>
      </c>
      <c r="AL1007" s="136" t="s">
        <v>941</v>
      </c>
      <c r="AM1007" s="136" t="s">
        <v>21977</v>
      </c>
      <c r="AN1007" s="136" t="s">
        <v>941</v>
      </c>
      <c r="AO1007" s="136" t="s">
        <v>941</v>
      </c>
      <c r="AP1007" s="136" t="s">
        <v>941</v>
      </c>
      <c r="AQ1007" s="136" t="s">
        <v>941</v>
      </c>
      <c r="AR1007" s="136" t="s">
        <v>941</v>
      </c>
      <c r="AS1007" s="136" t="s">
        <v>941</v>
      </c>
      <c r="AT1007" s="136" t="s">
        <v>941</v>
      </c>
      <c r="AU1007" s="136" t="s">
        <v>941</v>
      </c>
      <c r="AV1007" s="136" t="s">
        <v>941</v>
      </c>
      <c r="AW1007" s="136" t="s">
        <v>941</v>
      </c>
      <c r="AX1007" s="136" t="s">
        <v>941</v>
      </c>
      <c r="AY1007" s="136" t="s">
        <v>941</v>
      </c>
      <c r="AZ1007" s="136" t="s">
        <v>941</v>
      </c>
      <c r="BA1007" s="136" t="s">
        <v>941</v>
      </c>
      <c r="BB1007" s="136" t="s">
        <v>941</v>
      </c>
      <c r="BC1007" s="136" t="s">
        <v>941</v>
      </c>
      <c r="BD1007" s="136" t="s">
        <v>941</v>
      </c>
      <c r="BE1007" s="136" t="s">
        <v>941</v>
      </c>
      <c r="BF1007" s="136" t="s">
        <v>941</v>
      </c>
      <c r="BG1007" s="136" t="s">
        <v>941</v>
      </c>
      <c r="BH1007" s="136" t="s">
        <v>941</v>
      </c>
      <c r="BI1007" s="136" t="s">
        <v>941</v>
      </c>
      <c r="BJ1007" s="136" t="s">
        <v>941</v>
      </c>
      <c r="BK1007" s="136" t="s">
        <v>941</v>
      </c>
      <c r="BL1007" s="136" t="s">
        <v>941</v>
      </c>
      <c r="BM1007" s="136" t="s">
        <v>941</v>
      </c>
      <c r="BN1007" s="136" t="s">
        <v>941</v>
      </c>
      <c r="BO1007" s="136" t="s">
        <v>941</v>
      </c>
      <c r="BP1007" s="136" t="s">
        <v>941</v>
      </c>
      <c r="BQ1007" s="136" t="s">
        <v>941</v>
      </c>
      <c r="BR1007" s="136" t="s">
        <v>941</v>
      </c>
      <c r="BS1007" s="136" t="s">
        <v>941</v>
      </c>
      <c r="BT1007" s="136" t="s">
        <v>941</v>
      </c>
      <c r="BU1007" s="136" t="s">
        <v>941</v>
      </c>
      <c r="BV1007" s="136" t="s">
        <v>941</v>
      </c>
      <c r="BW1007" s="136" t="s">
        <v>941</v>
      </c>
      <c r="BX1007" s="136" t="s">
        <v>941</v>
      </c>
      <c r="BY1007" s="136" t="s">
        <v>941</v>
      </c>
      <c r="BZ1007" s="136" t="s">
        <v>941</v>
      </c>
      <c r="CA1007" s="136" t="s">
        <v>941</v>
      </c>
      <c r="CB1007" s="136" t="s">
        <v>948</v>
      </c>
      <c r="CC1007" s="136" t="s">
        <v>948</v>
      </c>
      <c r="CD1007" s="136" t="s">
        <v>941</v>
      </c>
      <c r="CE1007" s="136" t="s">
        <v>948</v>
      </c>
      <c r="CF1007" s="136" t="s">
        <v>941</v>
      </c>
      <c r="CG1007" s="136" t="s">
        <v>948</v>
      </c>
      <c r="CH1007" s="136" t="s">
        <v>948</v>
      </c>
      <c r="CI1007" s="136" t="s">
        <v>941</v>
      </c>
      <c r="CJ1007" s="136" t="s">
        <v>941</v>
      </c>
      <c r="CK1007" s="136" t="s">
        <v>941</v>
      </c>
      <c r="CL1007" s="136" t="s">
        <v>941</v>
      </c>
      <c r="CM1007" s="136" t="s">
        <v>941</v>
      </c>
      <c r="CN1007" s="136" t="s">
        <v>948</v>
      </c>
      <c r="CO1007" s="136" t="s">
        <v>540</v>
      </c>
      <c r="CP1007" s="136" t="s">
        <v>948</v>
      </c>
      <c r="CQ1007" s="136" t="s">
        <v>941</v>
      </c>
      <c r="CR1007" s="136" t="s">
        <v>941</v>
      </c>
      <c r="CS1007" s="136" t="s">
        <v>941</v>
      </c>
      <c r="CT1007" s="136" t="s">
        <v>941</v>
      </c>
      <c r="CU1007" s="136" t="s">
        <v>941</v>
      </c>
      <c r="CV1007" s="136" t="s">
        <v>941</v>
      </c>
      <c r="CW1007" s="136" t="s">
        <v>941</v>
      </c>
      <c r="CX1007" s="136" t="s">
        <v>941</v>
      </c>
      <c r="CY1007" s="136" t="s">
        <v>941</v>
      </c>
      <c r="CZ1007" s="136" t="s">
        <v>941</v>
      </c>
      <c r="DA1007" s="136" t="s">
        <v>941</v>
      </c>
      <c r="DB1007" s="136" t="s">
        <v>941</v>
      </c>
      <c r="DC1007" s="136" t="s">
        <v>941</v>
      </c>
      <c r="DD1007" s="136" t="s">
        <v>941</v>
      </c>
      <c r="DE1007" s="136" t="s">
        <v>941</v>
      </c>
      <c r="DF1007" s="136" t="s">
        <v>941</v>
      </c>
      <c r="DG1007" s="136" t="s">
        <v>941</v>
      </c>
      <c r="DH1007" s="136" t="s">
        <v>941</v>
      </c>
      <c r="DI1007" s="136" t="s">
        <v>941</v>
      </c>
      <c r="DJ1007" s="136" t="s">
        <v>1692</v>
      </c>
      <c r="DK1007" s="137">
        <v>43180.380057870374</v>
      </c>
      <c r="DL1007" s="136" t="s">
        <v>1692</v>
      </c>
      <c r="DM1007" s="137">
        <v>43180.380243055559</v>
      </c>
      <c r="DN1007" s="133">
        <v>42459.414444444446</v>
      </c>
      <c r="DO1007" s="132" t="s">
        <v>1353</v>
      </c>
      <c r="DP1007" s="133">
        <v>42459.414444444446</v>
      </c>
    </row>
    <row r="1008" spans="1:120" ht="58" x14ac:dyDescent="0.35">
      <c r="A1008" s="135">
        <v>1012</v>
      </c>
      <c r="B1008" s="136" t="s">
        <v>13815</v>
      </c>
      <c r="C1008" s="135">
        <v>486</v>
      </c>
      <c r="D1008" s="135" t="b">
        <v>1</v>
      </c>
      <c r="E1008" s="136" t="s">
        <v>941</v>
      </c>
      <c r="F1008" s="136" t="s">
        <v>4198</v>
      </c>
      <c r="G1008" s="136" t="s">
        <v>1243</v>
      </c>
      <c r="H1008" s="136" t="s">
        <v>21978</v>
      </c>
      <c r="I1008" s="136" t="s">
        <v>17151</v>
      </c>
      <c r="J1008" s="136" t="s">
        <v>4198</v>
      </c>
      <c r="K1008" s="136" t="s">
        <v>941</v>
      </c>
      <c r="L1008" s="136" t="s">
        <v>21978</v>
      </c>
      <c r="M1008" s="136" t="s">
        <v>21979</v>
      </c>
      <c r="N1008" s="136" t="s">
        <v>2964</v>
      </c>
      <c r="O1008" s="136" t="s">
        <v>21980</v>
      </c>
      <c r="P1008" s="136" t="s">
        <v>21981</v>
      </c>
      <c r="Q1008" s="136" t="s">
        <v>21982</v>
      </c>
      <c r="R1008" s="136" t="s">
        <v>948</v>
      </c>
      <c r="S1008" s="136" t="s">
        <v>21983</v>
      </c>
      <c r="T1008" s="136" t="s">
        <v>21984</v>
      </c>
      <c r="U1008" s="136" t="s">
        <v>21985</v>
      </c>
      <c r="V1008" s="136" t="s">
        <v>21983</v>
      </c>
      <c r="W1008" s="136" t="s">
        <v>21984</v>
      </c>
      <c r="X1008" s="136" t="s">
        <v>21985</v>
      </c>
      <c r="Y1008" s="136" t="s">
        <v>21986</v>
      </c>
      <c r="Z1008" s="136" t="s">
        <v>948</v>
      </c>
      <c r="AA1008" s="136" t="s">
        <v>948</v>
      </c>
      <c r="AB1008" s="136" t="s">
        <v>21986</v>
      </c>
      <c r="AC1008" s="136" t="s">
        <v>948</v>
      </c>
      <c r="AD1008" s="136" t="s">
        <v>21986</v>
      </c>
      <c r="AE1008" s="136" t="s">
        <v>21987</v>
      </c>
      <c r="AF1008" s="136" t="s">
        <v>21988</v>
      </c>
      <c r="AG1008" s="136" t="s">
        <v>1338</v>
      </c>
      <c r="AH1008" s="136" t="s">
        <v>21989</v>
      </c>
      <c r="AI1008" s="136" t="s">
        <v>948</v>
      </c>
      <c r="AJ1008" s="136" t="s">
        <v>3848</v>
      </c>
      <c r="AK1008" s="136" t="s">
        <v>948</v>
      </c>
      <c r="AL1008" s="136" t="s">
        <v>941</v>
      </c>
      <c r="AM1008" s="136" t="s">
        <v>21990</v>
      </c>
      <c r="AN1008" s="136" t="s">
        <v>941</v>
      </c>
      <c r="AO1008" s="136" t="s">
        <v>941</v>
      </c>
      <c r="AP1008" s="136" t="s">
        <v>941</v>
      </c>
      <c r="AQ1008" s="136" t="s">
        <v>941</v>
      </c>
      <c r="AR1008" s="136" t="s">
        <v>941</v>
      </c>
      <c r="AS1008" s="136" t="s">
        <v>941</v>
      </c>
      <c r="AT1008" s="136" t="s">
        <v>941</v>
      </c>
      <c r="AU1008" s="136" t="s">
        <v>941</v>
      </c>
      <c r="AV1008" s="136" t="s">
        <v>941</v>
      </c>
      <c r="AW1008" s="136" t="s">
        <v>941</v>
      </c>
      <c r="AX1008" s="136" t="s">
        <v>941</v>
      </c>
      <c r="AY1008" s="136" t="s">
        <v>941</v>
      </c>
      <c r="AZ1008" s="136" t="s">
        <v>941</v>
      </c>
      <c r="BA1008" s="136" t="s">
        <v>941</v>
      </c>
      <c r="BB1008" s="136" t="s">
        <v>941</v>
      </c>
      <c r="BC1008" s="136" t="s">
        <v>941</v>
      </c>
      <c r="BD1008" s="136" t="s">
        <v>941</v>
      </c>
      <c r="BE1008" s="136" t="s">
        <v>941</v>
      </c>
      <c r="BF1008" s="136" t="s">
        <v>941</v>
      </c>
      <c r="BG1008" s="136" t="s">
        <v>941</v>
      </c>
      <c r="BH1008" s="136" t="s">
        <v>941</v>
      </c>
      <c r="BI1008" s="136" t="s">
        <v>941</v>
      </c>
      <c r="BJ1008" s="136" t="s">
        <v>941</v>
      </c>
      <c r="BK1008" s="136" t="s">
        <v>941</v>
      </c>
      <c r="BL1008" s="136" t="s">
        <v>941</v>
      </c>
      <c r="BM1008" s="136" t="s">
        <v>941</v>
      </c>
      <c r="BN1008" s="136" t="s">
        <v>941</v>
      </c>
      <c r="BO1008" s="136" t="s">
        <v>941</v>
      </c>
      <c r="BP1008" s="136" t="s">
        <v>941</v>
      </c>
      <c r="BQ1008" s="136" t="s">
        <v>941</v>
      </c>
      <c r="BR1008" s="136" t="s">
        <v>2965</v>
      </c>
      <c r="BS1008" s="136" t="s">
        <v>2056</v>
      </c>
      <c r="BT1008" s="136" t="s">
        <v>941</v>
      </c>
      <c r="BU1008" s="136" t="s">
        <v>941</v>
      </c>
      <c r="BV1008" s="136" t="s">
        <v>941</v>
      </c>
      <c r="BW1008" s="136" t="s">
        <v>941</v>
      </c>
      <c r="BX1008" s="136" t="s">
        <v>941</v>
      </c>
      <c r="BY1008" s="136" t="s">
        <v>941</v>
      </c>
      <c r="BZ1008" s="136" t="s">
        <v>941</v>
      </c>
      <c r="CA1008" s="136" t="s">
        <v>941</v>
      </c>
      <c r="CB1008" s="136" t="s">
        <v>2056</v>
      </c>
      <c r="CC1008" s="136" t="s">
        <v>948</v>
      </c>
      <c r="CD1008" s="136" t="s">
        <v>941</v>
      </c>
      <c r="CE1008" s="136" t="s">
        <v>948</v>
      </c>
      <c r="CF1008" s="136" t="s">
        <v>941</v>
      </c>
      <c r="CG1008" s="136" t="s">
        <v>948</v>
      </c>
      <c r="CH1008" s="136" t="s">
        <v>948</v>
      </c>
      <c r="CI1008" s="136" t="s">
        <v>941</v>
      </c>
      <c r="CJ1008" s="136" t="s">
        <v>941</v>
      </c>
      <c r="CK1008" s="136" t="s">
        <v>941</v>
      </c>
      <c r="CL1008" s="136" t="s">
        <v>941</v>
      </c>
      <c r="CM1008" s="136" t="s">
        <v>941</v>
      </c>
      <c r="CN1008" s="136" t="s">
        <v>948</v>
      </c>
      <c r="CO1008" s="136" t="s">
        <v>540</v>
      </c>
      <c r="CP1008" s="136" t="s">
        <v>948</v>
      </c>
      <c r="CQ1008" s="136" t="s">
        <v>941</v>
      </c>
      <c r="CR1008" s="136" t="s">
        <v>941</v>
      </c>
      <c r="CS1008" s="136" t="s">
        <v>941</v>
      </c>
      <c r="CT1008" s="136" t="s">
        <v>941</v>
      </c>
      <c r="CU1008" s="136" t="s">
        <v>941</v>
      </c>
      <c r="CV1008" s="136" t="s">
        <v>941</v>
      </c>
      <c r="CW1008" s="136" t="s">
        <v>941</v>
      </c>
      <c r="CX1008" s="136" t="s">
        <v>941</v>
      </c>
      <c r="CY1008" s="136" t="s">
        <v>941</v>
      </c>
      <c r="CZ1008" s="136" t="s">
        <v>941</v>
      </c>
      <c r="DA1008" s="136" t="s">
        <v>941</v>
      </c>
      <c r="DB1008" s="136" t="s">
        <v>941</v>
      </c>
      <c r="DC1008" s="136" t="s">
        <v>941</v>
      </c>
      <c r="DD1008" s="136" t="s">
        <v>941</v>
      </c>
      <c r="DE1008" s="136" t="s">
        <v>941</v>
      </c>
      <c r="DF1008" s="136" t="s">
        <v>941</v>
      </c>
      <c r="DG1008" s="136" t="s">
        <v>941</v>
      </c>
      <c r="DH1008" s="136" t="s">
        <v>941</v>
      </c>
      <c r="DI1008" s="136" t="s">
        <v>941</v>
      </c>
      <c r="DJ1008" s="136" t="s">
        <v>1692</v>
      </c>
      <c r="DK1008" s="137">
        <v>43180.393159722225</v>
      </c>
      <c r="DL1008" s="136" t="s">
        <v>1692</v>
      </c>
      <c r="DM1008" s="137">
        <v>43180.393159722225</v>
      </c>
      <c r="DN1008" s="133">
        <v>42459.516539351855</v>
      </c>
      <c r="DO1008" s="132" t="s">
        <v>1692</v>
      </c>
      <c r="DP1008" s="133">
        <v>42459.516539351855</v>
      </c>
    </row>
    <row r="1009" spans="1:120" ht="43.5" x14ac:dyDescent="0.35">
      <c r="A1009" s="135">
        <v>1013</v>
      </c>
      <c r="B1009" s="136" t="s">
        <v>13815</v>
      </c>
      <c r="C1009" s="135">
        <v>94</v>
      </c>
      <c r="D1009" s="135" t="b">
        <v>1</v>
      </c>
      <c r="E1009" s="136" t="s">
        <v>1196</v>
      </c>
      <c r="F1009" s="136" t="s">
        <v>21991</v>
      </c>
      <c r="G1009" s="136" t="s">
        <v>943</v>
      </c>
      <c r="H1009" s="136" t="s">
        <v>21992</v>
      </c>
      <c r="I1009" s="136" t="s">
        <v>941</v>
      </c>
      <c r="J1009" s="136" t="s">
        <v>21991</v>
      </c>
      <c r="K1009" s="136" t="s">
        <v>941</v>
      </c>
      <c r="L1009" s="136" t="s">
        <v>21992</v>
      </c>
      <c r="M1009" s="136" t="s">
        <v>21993</v>
      </c>
      <c r="N1009" s="136" t="s">
        <v>21994</v>
      </c>
      <c r="O1009" s="136" t="s">
        <v>21995</v>
      </c>
      <c r="P1009" s="136" t="s">
        <v>3353</v>
      </c>
      <c r="Q1009" s="136" t="s">
        <v>3354</v>
      </c>
      <c r="R1009" s="136" t="s">
        <v>948</v>
      </c>
      <c r="S1009" s="136" t="s">
        <v>21996</v>
      </c>
      <c r="T1009" s="136" t="s">
        <v>21997</v>
      </c>
      <c r="U1009" s="136" t="s">
        <v>21998</v>
      </c>
      <c r="V1009" s="136" t="s">
        <v>948</v>
      </c>
      <c r="W1009" s="136" t="s">
        <v>948</v>
      </c>
      <c r="X1009" s="136" t="s">
        <v>948</v>
      </c>
      <c r="Y1009" s="136" t="s">
        <v>21999</v>
      </c>
      <c r="Z1009" s="136" t="s">
        <v>22000</v>
      </c>
      <c r="AA1009" s="136" t="s">
        <v>948</v>
      </c>
      <c r="AB1009" s="136" t="s">
        <v>22001</v>
      </c>
      <c r="AC1009" s="136" t="s">
        <v>948</v>
      </c>
      <c r="AD1009" s="136" t="s">
        <v>22001</v>
      </c>
      <c r="AE1009" s="136" t="s">
        <v>22002</v>
      </c>
      <c r="AF1009" s="136" t="s">
        <v>22003</v>
      </c>
      <c r="AG1009" s="136" t="s">
        <v>1275</v>
      </c>
      <c r="AH1009" s="136" t="s">
        <v>22004</v>
      </c>
      <c r="AI1009" s="136" t="s">
        <v>1622</v>
      </c>
      <c r="AJ1009" s="136" t="s">
        <v>3573</v>
      </c>
      <c r="AK1009" s="136" t="s">
        <v>948</v>
      </c>
      <c r="AL1009" s="136" t="s">
        <v>604</v>
      </c>
      <c r="AM1009" s="136" t="s">
        <v>22005</v>
      </c>
      <c r="AN1009" s="136" t="s">
        <v>941</v>
      </c>
      <c r="AO1009" s="136" t="s">
        <v>941</v>
      </c>
      <c r="AP1009" s="136" t="s">
        <v>941</v>
      </c>
      <c r="AQ1009" s="136" t="s">
        <v>941</v>
      </c>
      <c r="AR1009" s="136" t="s">
        <v>941</v>
      </c>
      <c r="AS1009" s="136" t="s">
        <v>941</v>
      </c>
      <c r="AT1009" s="136" t="s">
        <v>941</v>
      </c>
      <c r="AU1009" s="136" t="s">
        <v>941</v>
      </c>
      <c r="AV1009" s="136" t="s">
        <v>941</v>
      </c>
      <c r="AW1009" s="136" t="s">
        <v>941</v>
      </c>
      <c r="AX1009" s="136" t="s">
        <v>941</v>
      </c>
      <c r="AY1009" s="136" t="s">
        <v>941</v>
      </c>
      <c r="AZ1009" s="136" t="s">
        <v>941</v>
      </c>
      <c r="BA1009" s="136" t="s">
        <v>941</v>
      </c>
      <c r="BB1009" s="136" t="s">
        <v>941</v>
      </c>
      <c r="BC1009" s="136" t="s">
        <v>941</v>
      </c>
      <c r="BD1009" s="136" t="s">
        <v>941</v>
      </c>
      <c r="BE1009" s="136" t="s">
        <v>941</v>
      </c>
      <c r="BF1009" s="136" t="s">
        <v>941</v>
      </c>
      <c r="BG1009" s="136" t="s">
        <v>941</v>
      </c>
      <c r="BH1009" s="136" t="s">
        <v>941</v>
      </c>
      <c r="BI1009" s="136" t="s">
        <v>941</v>
      </c>
      <c r="BJ1009" s="136" t="s">
        <v>941</v>
      </c>
      <c r="BK1009" s="136" t="s">
        <v>941</v>
      </c>
      <c r="BL1009" s="136" t="s">
        <v>941</v>
      </c>
      <c r="BM1009" s="136" t="s">
        <v>941</v>
      </c>
      <c r="BN1009" s="136" t="s">
        <v>941</v>
      </c>
      <c r="BO1009" s="136" t="s">
        <v>941</v>
      </c>
      <c r="BP1009" s="136" t="s">
        <v>941</v>
      </c>
      <c r="BQ1009" s="136" t="s">
        <v>941</v>
      </c>
      <c r="BR1009" s="136" t="s">
        <v>941</v>
      </c>
      <c r="BS1009" s="136" t="s">
        <v>941</v>
      </c>
      <c r="BT1009" s="136" t="s">
        <v>941</v>
      </c>
      <c r="BU1009" s="136" t="s">
        <v>941</v>
      </c>
      <c r="BV1009" s="136" t="s">
        <v>941</v>
      </c>
      <c r="BW1009" s="136" t="s">
        <v>941</v>
      </c>
      <c r="BX1009" s="136" t="s">
        <v>941</v>
      </c>
      <c r="BY1009" s="136" t="s">
        <v>941</v>
      </c>
      <c r="BZ1009" s="136" t="s">
        <v>941</v>
      </c>
      <c r="CA1009" s="136" t="s">
        <v>941</v>
      </c>
      <c r="CB1009" s="136" t="s">
        <v>948</v>
      </c>
      <c r="CC1009" s="136" t="s">
        <v>948</v>
      </c>
      <c r="CD1009" s="136" t="s">
        <v>941</v>
      </c>
      <c r="CE1009" s="136" t="s">
        <v>948</v>
      </c>
      <c r="CF1009" s="136" t="s">
        <v>941</v>
      </c>
      <c r="CG1009" s="136" t="s">
        <v>948</v>
      </c>
      <c r="CH1009" s="136" t="s">
        <v>948</v>
      </c>
      <c r="CI1009" s="136" t="s">
        <v>941</v>
      </c>
      <c r="CJ1009" s="136" t="s">
        <v>941</v>
      </c>
      <c r="CK1009" s="136" t="s">
        <v>941</v>
      </c>
      <c r="CL1009" s="136" t="s">
        <v>941</v>
      </c>
      <c r="CM1009" s="136" t="s">
        <v>941</v>
      </c>
      <c r="CN1009" s="136" t="s">
        <v>948</v>
      </c>
      <c r="CO1009" s="136" t="s">
        <v>540</v>
      </c>
      <c r="CP1009" s="136" t="s">
        <v>948</v>
      </c>
      <c r="CQ1009" s="136" t="s">
        <v>941</v>
      </c>
      <c r="CR1009" s="136" t="s">
        <v>941</v>
      </c>
      <c r="CS1009" s="136" t="s">
        <v>941</v>
      </c>
      <c r="CT1009" s="136" t="s">
        <v>941</v>
      </c>
      <c r="CU1009" s="136" t="s">
        <v>941</v>
      </c>
      <c r="CV1009" s="136" t="s">
        <v>941</v>
      </c>
      <c r="CW1009" s="136" t="s">
        <v>941</v>
      </c>
      <c r="CX1009" s="136" t="s">
        <v>941</v>
      </c>
      <c r="CY1009" s="136" t="s">
        <v>941</v>
      </c>
      <c r="CZ1009" s="136" t="s">
        <v>941</v>
      </c>
      <c r="DA1009" s="136" t="s">
        <v>941</v>
      </c>
      <c r="DB1009" s="136" t="s">
        <v>941</v>
      </c>
      <c r="DC1009" s="136" t="s">
        <v>941</v>
      </c>
      <c r="DD1009" s="136" t="s">
        <v>941</v>
      </c>
      <c r="DE1009" s="136" t="s">
        <v>941</v>
      </c>
      <c r="DF1009" s="136" t="s">
        <v>941</v>
      </c>
      <c r="DG1009" s="136" t="s">
        <v>941</v>
      </c>
      <c r="DH1009" s="136" t="s">
        <v>941</v>
      </c>
      <c r="DI1009" s="136" t="s">
        <v>941</v>
      </c>
      <c r="DJ1009" s="136" t="s">
        <v>1692</v>
      </c>
      <c r="DK1009" s="137">
        <v>43180.446921296294</v>
      </c>
      <c r="DL1009" s="136" t="s">
        <v>1692</v>
      </c>
      <c r="DM1009" s="137">
        <v>43180.446921296294</v>
      </c>
      <c r="DN1009" s="133">
        <v>42459.588645833333</v>
      </c>
      <c r="DO1009" s="132" t="s">
        <v>1353</v>
      </c>
      <c r="DP1009" s="133">
        <v>42459.588645833333</v>
      </c>
    </row>
    <row r="1010" spans="1:120" ht="58" x14ac:dyDescent="0.35">
      <c r="A1010" s="135">
        <v>1014</v>
      </c>
      <c r="B1010" s="136" t="s">
        <v>13815</v>
      </c>
      <c r="C1010" s="135">
        <v>326</v>
      </c>
      <c r="D1010" s="135" t="b">
        <v>1</v>
      </c>
      <c r="E1010" s="136" t="s">
        <v>941</v>
      </c>
      <c r="F1010" s="136" t="s">
        <v>22006</v>
      </c>
      <c r="G1010" s="136" t="s">
        <v>1243</v>
      </c>
      <c r="H1010" s="136" t="s">
        <v>22007</v>
      </c>
      <c r="I1010" s="136" t="s">
        <v>21960</v>
      </c>
      <c r="J1010" s="136" t="s">
        <v>22006</v>
      </c>
      <c r="K1010" s="136" t="s">
        <v>941</v>
      </c>
      <c r="L1010" s="136" t="s">
        <v>22008</v>
      </c>
      <c r="M1010" s="136" t="s">
        <v>1628</v>
      </c>
      <c r="N1010" s="136" t="s">
        <v>22009</v>
      </c>
      <c r="O1010" s="136" t="s">
        <v>22010</v>
      </c>
      <c r="P1010" s="136" t="s">
        <v>22011</v>
      </c>
      <c r="Q1010" s="136" t="s">
        <v>22012</v>
      </c>
      <c r="R1010" s="136" t="s">
        <v>948</v>
      </c>
      <c r="S1010" s="136" t="s">
        <v>22013</v>
      </c>
      <c r="T1010" s="136" t="s">
        <v>22014</v>
      </c>
      <c r="U1010" s="136" t="s">
        <v>22015</v>
      </c>
      <c r="V1010" s="136" t="s">
        <v>22016</v>
      </c>
      <c r="W1010" s="136" t="s">
        <v>22017</v>
      </c>
      <c r="X1010" s="136" t="s">
        <v>22018</v>
      </c>
      <c r="Y1010" s="136" t="s">
        <v>22019</v>
      </c>
      <c r="Z1010" s="136" t="s">
        <v>22020</v>
      </c>
      <c r="AA1010" s="136" t="s">
        <v>22021</v>
      </c>
      <c r="AB1010" s="136" t="s">
        <v>22022</v>
      </c>
      <c r="AC1010" s="136" t="s">
        <v>1631</v>
      </c>
      <c r="AD1010" s="136" t="s">
        <v>22023</v>
      </c>
      <c r="AE1010" s="136" t="s">
        <v>22024</v>
      </c>
      <c r="AF1010" s="136" t="s">
        <v>22025</v>
      </c>
      <c r="AG1010" s="136" t="s">
        <v>1632</v>
      </c>
      <c r="AH1010" s="136" t="s">
        <v>22026</v>
      </c>
      <c r="AI1010" s="136" t="s">
        <v>1225</v>
      </c>
      <c r="AJ1010" s="136" t="s">
        <v>22027</v>
      </c>
      <c r="AK1010" s="136" t="s">
        <v>948</v>
      </c>
      <c r="AL1010" s="136" t="s">
        <v>941</v>
      </c>
      <c r="AM1010" s="136" t="s">
        <v>22028</v>
      </c>
      <c r="AN1010" s="136" t="s">
        <v>941</v>
      </c>
      <c r="AO1010" s="136" t="s">
        <v>941</v>
      </c>
      <c r="AP1010" s="136" t="s">
        <v>941</v>
      </c>
      <c r="AQ1010" s="136" t="s">
        <v>941</v>
      </c>
      <c r="AR1010" s="136" t="s">
        <v>941</v>
      </c>
      <c r="AS1010" s="136" t="s">
        <v>941</v>
      </c>
      <c r="AT1010" s="136" t="s">
        <v>941</v>
      </c>
      <c r="AU1010" s="136" t="s">
        <v>941</v>
      </c>
      <c r="AV1010" s="136" t="s">
        <v>941</v>
      </c>
      <c r="AW1010" s="136" t="s">
        <v>941</v>
      </c>
      <c r="AX1010" s="136" t="s">
        <v>941</v>
      </c>
      <c r="AY1010" s="136" t="s">
        <v>941</v>
      </c>
      <c r="AZ1010" s="136" t="s">
        <v>941</v>
      </c>
      <c r="BA1010" s="136" t="s">
        <v>941</v>
      </c>
      <c r="BB1010" s="136" t="s">
        <v>941</v>
      </c>
      <c r="BC1010" s="136" t="s">
        <v>941</v>
      </c>
      <c r="BD1010" s="136" t="s">
        <v>941</v>
      </c>
      <c r="BE1010" s="136" t="s">
        <v>941</v>
      </c>
      <c r="BF1010" s="136" t="s">
        <v>941</v>
      </c>
      <c r="BG1010" s="136" t="s">
        <v>941</v>
      </c>
      <c r="BH1010" s="136" t="s">
        <v>941</v>
      </c>
      <c r="BI1010" s="136" t="s">
        <v>941</v>
      </c>
      <c r="BJ1010" s="136" t="s">
        <v>941</v>
      </c>
      <c r="BK1010" s="136" t="s">
        <v>941</v>
      </c>
      <c r="BL1010" s="136" t="s">
        <v>941</v>
      </c>
      <c r="BM1010" s="136" t="s">
        <v>941</v>
      </c>
      <c r="BN1010" s="136" t="s">
        <v>941</v>
      </c>
      <c r="BO1010" s="136" t="s">
        <v>941</v>
      </c>
      <c r="BP1010" s="136" t="s">
        <v>941</v>
      </c>
      <c r="BQ1010" s="136" t="s">
        <v>941</v>
      </c>
      <c r="BR1010" s="136" t="s">
        <v>941</v>
      </c>
      <c r="BS1010" s="136" t="s">
        <v>941</v>
      </c>
      <c r="BT1010" s="136" t="s">
        <v>941</v>
      </c>
      <c r="BU1010" s="136" t="s">
        <v>941</v>
      </c>
      <c r="BV1010" s="136" t="s">
        <v>941</v>
      </c>
      <c r="BW1010" s="136" t="s">
        <v>941</v>
      </c>
      <c r="BX1010" s="136" t="s">
        <v>941</v>
      </c>
      <c r="BY1010" s="136" t="s">
        <v>941</v>
      </c>
      <c r="BZ1010" s="136" t="s">
        <v>941</v>
      </c>
      <c r="CA1010" s="136" t="s">
        <v>941</v>
      </c>
      <c r="CB1010" s="136" t="s">
        <v>948</v>
      </c>
      <c r="CC1010" s="136" t="s">
        <v>948</v>
      </c>
      <c r="CD1010" s="136" t="s">
        <v>941</v>
      </c>
      <c r="CE1010" s="136" t="s">
        <v>948</v>
      </c>
      <c r="CF1010" s="136" t="s">
        <v>941</v>
      </c>
      <c r="CG1010" s="136" t="s">
        <v>948</v>
      </c>
      <c r="CH1010" s="136" t="s">
        <v>948</v>
      </c>
      <c r="CI1010" s="136" t="s">
        <v>941</v>
      </c>
      <c r="CJ1010" s="136" t="s">
        <v>941</v>
      </c>
      <c r="CK1010" s="136" t="s">
        <v>941</v>
      </c>
      <c r="CL1010" s="136" t="s">
        <v>941</v>
      </c>
      <c r="CM1010" s="136" t="s">
        <v>941</v>
      </c>
      <c r="CN1010" s="136" t="s">
        <v>948</v>
      </c>
      <c r="CO1010" s="136" t="s">
        <v>540</v>
      </c>
      <c r="CP1010" s="136" t="s">
        <v>948</v>
      </c>
      <c r="CQ1010" s="136" t="s">
        <v>941</v>
      </c>
      <c r="CR1010" s="136" t="s">
        <v>941</v>
      </c>
      <c r="CS1010" s="136" t="s">
        <v>941</v>
      </c>
      <c r="CT1010" s="136" t="s">
        <v>941</v>
      </c>
      <c r="CU1010" s="136" t="s">
        <v>941</v>
      </c>
      <c r="CV1010" s="136" t="s">
        <v>941</v>
      </c>
      <c r="CW1010" s="136" t="s">
        <v>941</v>
      </c>
      <c r="CX1010" s="136" t="s">
        <v>941</v>
      </c>
      <c r="CY1010" s="136" t="s">
        <v>941</v>
      </c>
      <c r="CZ1010" s="136" t="s">
        <v>941</v>
      </c>
      <c r="DA1010" s="136" t="s">
        <v>941</v>
      </c>
      <c r="DB1010" s="136" t="s">
        <v>941</v>
      </c>
      <c r="DC1010" s="136" t="s">
        <v>941</v>
      </c>
      <c r="DD1010" s="136" t="s">
        <v>941</v>
      </c>
      <c r="DE1010" s="136" t="s">
        <v>941</v>
      </c>
      <c r="DF1010" s="136" t="s">
        <v>941</v>
      </c>
      <c r="DG1010" s="136" t="s">
        <v>941</v>
      </c>
      <c r="DH1010" s="136" t="s">
        <v>941</v>
      </c>
      <c r="DI1010" s="136" t="s">
        <v>941</v>
      </c>
      <c r="DJ1010" s="136" t="s">
        <v>1353</v>
      </c>
      <c r="DK1010" s="137">
        <v>43180.493101851855</v>
      </c>
      <c r="DL1010" s="136" t="s">
        <v>1353</v>
      </c>
      <c r="DM1010" s="137">
        <v>43180.493101851855</v>
      </c>
      <c r="DN1010" s="133">
        <v>42459.668946759259</v>
      </c>
      <c r="DO1010" s="132" t="s">
        <v>1692</v>
      </c>
      <c r="DP1010" s="133">
        <v>42459.668946759259</v>
      </c>
    </row>
    <row r="1011" spans="1:120" ht="43.5" x14ac:dyDescent="0.35">
      <c r="A1011" s="135">
        <v>1015</v>
      </c>
      <c r="B1011" s="136" t="s">
        <v>13815</v>
      </c>
      <c r="C1011" s="135">
        <v>41</v>
      </c>
      <c r="D1011" s="135" t="b">
        <v>1</v>
      </c>
      <c r="E1011" s="136" t="s">
        <v>941</v>
      </c>
      <c r="F1011" s="136" t="s">
        <v>2518</v>
      </c>
      <c r="G1011" s="136" t="s">
        <v>5640</v>
      </c>
      <c r="H1011" s="136" t="s">
        <v>2519</v>
      </c>
      <c r="I1011" s="136" t="s">
        <v>21941</v>
      </c>
      <c r="J1011" s="136" t="s">
        <v>4183</v>
      </c>
      <c r="K1011" s="136" t="s">
        <v>941</v>
      </c>
      <c r="L1011" s="136" t="s">
        <v>941</v>
      </c>
      <c r="M1011" s="136" t="s">
        <v>941</v>
      </c>
      <c r="N1011" s="136" t="s">
        <v>941</v>
      </c>
      <c r="O1011" s="136" t="s">
        <v>22029</v>
      </c>
      <c r="P1011" s="136" t="s">
        <v>948</v>
      </c>
      <c r="Q1011" s="136" t="s">
        <v>948</v>
      </c>
      <c r="R1011" s="136" t="s">
        <v>948</v>
      </c>
      <c r="S1011" s="136" t="s">
        <v>22029</v>
      </c>
      <c r="T1011" s="136" t="s">
        <v>22030</v>
      </c>
      <c r="U1011" s="136" t="s">
        <v>22031</v>
      </c>
      <c r="V1011" s="136" t="s">
        <v>948</v>
      </c>
      <c r="W1011" s="136" t="s">
        <v>948</v>
      </c>
      <c r="X1011" s="136" t="s">
        <v>948</v>
      </c>
      <c r="Y1011" s="136" t="s">
        <v>22032</v>
      </c>
      <c r="Z1011" s="136" t="s">
        <v>22033</v>
      </c>
      <c r="AA1011" s="136" t="s">
        <v>948</v>
      </c>
      <c r="AB1011" s="136" t="s">
        <v>22034</v>
      </c>
      <c r="AC1011" s="136" t="s">
        <v>948</v>
      </c>
      <c r="AD1011" s="136" t="s">
        <v>22034</v>
      </c>
      <c r="AE1011" s="136" t="s">
        <v>22035</v>
      </c>
      <c r="AF1011" s="136" t="s">
        <v>22036</v>
      </c>
      <c r="AG1011" s="136" t="s">
        <v>1275</v>
      </c>
      <c r="AH1011" s="136" t="s">
        <v>22037</v>
      </c>
      <c r="AI1011" s="136" t="s">
        <v>948</v>
      </c>
      <c r="AJ1011" s="136" t="s">
        <v>948</v>
      </c>
      <c r="AK1011" s="136" t="s">
        <v>948</v>
      </c>
      <c r="AL1011" s="136" t="s">
        <v>941</v>
      </c>
      <c r="AM1011" s="136" t="s">
        <v>22037</v>
      </c>
      <c r="AN1011" s="136" t="s">
        <v>941</v>
      </c>
      <c r="AO1011" s="136" t="s">
        <v>941</v>
      </c>
      <c r="AP1011" s="136" t="s">
        <v>941</v>
      </c>
      <c r="AQ1011" s="136" t="s">
        <v>941</v>
      </c>
      <c r="AR1011" s="136" t="s">
        <v>941</v>
      </c>
      <c r="AS1011" s="136" t="s">
        <v>941</v>
      </c>
      <c r="AT1011" s="136" t="s">
        <v>941</v>
      </c>
      <c r="AU1011" s="136" t="s">
        <v>941</v>
      </c>
      <c r="AV1011" s="136" t="s">
        <v>941</v>
      </c>
      <c r="AW1011" s="136" t="s">
        <v>941</v>
      </c>
      <c r="AX1011" s="136" t="s">
        <v>941</v>
      </c>
      <c r="AY1011" s="136" t="s">
        <v>941</v>
      </c>
      <c r="AZ1011" s="136" t="s">
        <v>941</v>
      </c>
      <c r="BA1011" s="136" t="s">
        <v>941</v>
      </c>
      <c r="BB1011" s="136" t="s">
        <v>941</v>
      </c>
      <c r="BC1011" s="136" t="s">
        <v>941</v>
      </c>
      <c r="BD1011" s="136" t="s">
        <v>941</v>
      </c>
      <c r="BE1011" s="136" t="s">
        <v>941</v>
      </c>
      <c r="BF1011" s="136" t="s">
        <v>941</v>
      </c>
      <c r="BG1011" s="136" t="s">
        <v>941</v>
      </c>
      <c r="BH1011" s="136" t="s">
        <v>941</v>
      </c>
      <c r="BI1011" s="136" t="s">
        <v>941</v>
      </c>
      <c r="BJ1011" s="136" t="s">
        <v>941</v>
      </c>
      <c r="BK1011" s="136" t="s">
        <v>941</v>
      </c>
      <c r="BL1011" s="136" t="s">
        <v>941</v>
      </c>
      <c r="BM1011" s="136" t="s">
        <v>941</v>
      </c>
      <c r="BN1011" s="136" t="s">
        <v>941</v>
      </c>
      <c r="BO1011" s="136" t="s">
        <v>941</v>
      </c>
      <c r="BP1011" s="136" t="s">
        <v>941</v>
      </c>
      <c r="BQ1011" s="136" t="s">
        <v>941</v>
      </c>
      <c r="BR1011" s="136" t="s">
        <v>941</v>
      </c>
      <c r="BS1011" s="136" t="s">
        <v>941</v>
      </c>
      <c r="BT1011" s="136" t="s">
        <v>941</v>
      </c>
      <c r="BU1011" s="136" t="s">
        <v>941</v>
      </c>
      <c r="BV1011" s="136" t="s">
        <v>941</v>
      </c>
      <c r="BW1011" s="136" t="s">
        <v>941</v>
      </c>
      <c r="BX1011" s="136" t="s">
        <v>941</v>
      </c>
      <c r="BY1011" s="136" t="s">
        <v>941</v>
      </c>
      <c r="BZ1011" s="136" t="s">
        <v>941</v>
      </c>
      <c r="CA1011" s="136" t="s">
        <v>941</v>
      </c>
      <c r="CB1011" s="136" t="s">
        <v>948</v>
      </c>
      <c r="CC1011" s="136" t="s">
        <v>948</v>
      </c>
      <c r="CD1011" s="136" t="s">
        <v>941</v>
      </c>
      <c r="CE1011" s="136" t="s">
        <v>948</v>
      </c>
      <c r="CF1011" s="136" t="s">
        <v>941</v>
      </c>
      <c r="CG1011" s="136" t="s">
        <v>948</v>
      </c>
      <c r="CH1011" s="136" t="s">
        <v>948</v>
      </c>
      <c r="CI1011" s="136" t="s">
        <v>941</v>
      </c>
      <c r="CJ1011" s="136" t="s">
        <v>941</v>
      </c>
      <c r="CK1011" s="136" t="s">
        <v>941</v>
      </c>
      <c r="CL1011" s="136" t="s">
        <v>941</v>
      </c>
      <c r="CM1011" s="136" t="s">
        <v>941</v>
      </c>
      <c r="CN1011" s="136" t="s">
        <v>948</v>
      </c>
      <c r="CO1011" s="136" t="s">
        <v>540</v>
      </c>
      <c r="CP1011" s="136" t="s">
        <v>948</v>
      </c>
      <c r="CQ1011" s="136" t="s">
        <v>941</v>
      </c>
      <c r="CR1011" s="136" t="s">
        <v>941</v>
      </c>
      <c r="CS1011" s="136" t="s">
        <v>941</v>
      </c>
      <c r="CT1011" s="136" t="s">
        <v>941</v>
      </c>
      <c r="CU1011" s="136" t="s">
        <v>941</v>
      </c>
      <c r="CV1011" s="136" t="s">
        <v>941</v>
      </c>
      <c r="CW1011" s="136" t="s">
        <v>941</v>
      </c>
      <c r="CX1011" s="136" t="s">
        <v>941</v>
      </c>
      <c r="CY1011" s="136" t="s">
        <v>941</v>
      </c>
      <c r="CZ1011" s="136" t="s">
        <v>941</v>
      </c>
      <c r="DA1011" s="136" t="s">
        <v>941</v>
      </c>
      <c r="DB1011" s="136" t="s">
        <v>941</v>
      </c>
      <c r="DC1011" s="136" t="s">
        <v>941</v>
      </c>
      <c r="DD1011" s="136" t="s">
        <v>941</v>
      </c>
      <c r="DE1011" s="136" t="s">
        <v>941</v>
      </c>
      <c r="DF1011" s="136" t="s">
        <v>941</v>
      </c>
      <c r="DG1011" s="136" t="s">
        <v>941</v>
      </c>
      <c r="DH1011" s="136" t="s">
        <v>941</v>
      </c>
      <c r="DI1011" s="136" t="s">
        <v>941</v>
      </c>
      <c r="DJ1011" s="136" t="s">
        <v>1692</v>
      </c>
      <c r="DK1011" s="137">
        <v>43180.578726851854</v>
      </c>
      <c r="DL1011" s="136" t="s">
        <v>1692</v>
      </c>
      <c r="DM1011" s="137">
        <v>43180.578726851854</v>
      </c>
      <c r="DN1011" s="133">
        <v>42459.669062499997</v>
      </c>
      <c r="DO1011" s="132" t="s">
        <v>1692</v>
      </c>
      <c r="DP1011" s="133">
        <v>42459.669062499997</v>
      </c>
    </row>
    <row r="1012" spans="1:120" ht="58" x14ac:dyDescent="0.35">
      <c r="A1012" s="135">
        <v>1016</v>
      </c>
      <c r="B1012" s="136" t="s">
        <v>13815</v>
      </c>
      <c r="C1012" s="135">
        <v>378</v>
      </c>
      <c r="D1012" s="135" t="b">
        <v>1</v>
      </c>
      <c r="E1012" s="136" t="s">
        <v>1196</v>
      </c>
      <c r="F1012" s="136" t="s">
        <v>2270</v>
      </c>
      <c r="G1012" s="136" t="s">
        <v>22038</v>
      </c>
      <c r="H1012" s="136" t="s">
        <v>2271</v>
      </c>
      <c r="I1012" s="136" t="s">
        <v>941</v>
      </c>
      <c r="J1012" s="136" t="s">
        <v>2272</v>
      </c>
      <c r="K1012" s="136" t="s">
        <v>941</v>
      </c>
      <c r="L1012" s="136" t="s">
        <v>2273</v>
      </c>
      <c r="M1012" s="136" t="s">
        <v>2274</v>
      </c>
      <c r="N1012" s="136" t="s">
        <v>2275</v>
      </c>
      <c r="O1012" s="136" t="s">
        <v>22039</v>
      </c>
      <c r="P1012" s="136" t="s">
        <v>22040</v>
      </c>
      <c r="Q1012" s="136" t="s">
        <v>22041</v>
      </c>
      <c r="R1012" s="136" t="s">
        <v>22042</v>
      </c>
      <c r="S1012" s="136" t="s">
        <v>22043</v>
      </c>
      <c r="T1012" s="136" t="s">
        <v>22044</v>
      </c>
      <c r="U1012" s="136" t="s">
        <v>22045</v>
      </c>
      <c r="V1012" s="136" t="s">
        <v>22046</v>
      </c>
      <c r="W1012" s="136" t="s">
        <v>22047</v>
      </c>
      <c r="X1012" s="136" t="s">
        <v>22048</v>
      </c>
      <c r="Y1012" s="136" t="s">
        <v>22049</v>
      </c>
      <c r="Z1012" s="136" t="s">
        <v>22050</v>
      </c>
      <c r="AA1012" s="136" t="s">
        <v>22051</v>
      </c>
      <c r="AB1012" s="136" t="s">
        <v>22052</v>
      </c>
      <c r="AC1012" s="136" t="s">
        <v>948</v>
      </c>
      <c r="AD1012" s="136" t="s">
        <v>22052</v>
      </c>
      <c r="AE1012" s="136" t="s">
        <v>22053</v>
      </c>
      <c r="AF1012" s="136" t="s">
        <v>22054</v>
      </c>
      <c r="AG1012" s="136" t="s">
        <v>1261</v>
      </c>
      <c r="AH1012" s="136" t="s">
        <v>22055</v>
      </c>
      <c r="AI1012" s="136" t="s">
        <v>22056</v>
      </c>
      <c r="AJ1012" s="136" t="s">
        <v>22057</v>
      </c>
      <c r="AK1012" s="136" t="s">
        <v>22058</v>
      </c>
      <c r="AL1012" s="136" t="s">
        <v>941</v>
      </c>
      <c r="AM1012" s="136" t="s">
        <v>22059</v>
      </c>
      <c r="AN1012" s="136" t="s">
        <v>22039</v>
      </c>
      <c r="AO1012" s="136" t="s">
        <v>22040</v>
      </c>
      <c r="AP1012" s="136" t="s">
        <v>22041</v>
      </c>
      <c r="AQ1012" s="136" t="s">
        <v>22042</v>
      </c>
      <c r="AR1012" s="136" t="s">
        <v>22043</v>
      </c>
      <c r="AS1012" s="136" t="s">
        <v>22044</v>
      </c>
      <c r="AT1012" s="136" t="s">
        <v>22045</v>
      </c>
      <c r="AU1012" s="136" t="s">
        <v>941</v>
      </c>
      <c r="AV1012" s="136" t="s">
        <v>941</v>
      </c>
      <c r="AW1012" s="136" t="s">
        <v>941</v>
      </c>
      <c r="AX1012" s="136" t="s">
        <v>22049</v>
      </c>
      <c r="AY1012" s="136" t="s">
        <v>22050</v>
      </c>
      <c r="AZ1012" s="136" t="s">
        <v>22051</v>
      </c>
      <c r="BA1012" s="136" t="s">
        <v>22052</v>
      </c>
      <c r="BB1012" s="136" t="s">
        <v>948</v>
      </c>
      <c r="BC1012" s="136" t="s">
        <v>22052</v>
      </c>
      <c r="BD1012" s="136" t="s">
        <v>22053</v>
      </c>
      <c r="BE1012" s="136" t="s">
        <v>22054</v>
      </c>
      <c r="BF1012" s="136" t="s">
        <v>22055</v>
      </c>
      <c r="BG1012" s="136" t="s">
        <v>22056</v>
      </c>
      <c r="BH1012" s="136" t="s">
        <v>22057</v>
      </c>
      <c r="BI1012" s="136" t="s">
        <v>22058</v>
      </c>
      <c r="BJ1012" s="136" t="s">
        <v>22059</v>
      </c>
      <c r="BK1012" s="136" t="s">
        <v>941</v>
      </c>
      <c r="BL1012" s="136" t="s">
        <v>2587</v>
      </c>
      <c r="BM1012" s="136" t="s">
        <v>941</v>
      </c>
      <c r="BN1012" s="136" t="s">
        <v>941</v>
      </c>
      <c r="BO1012" s="136" t="s">
        <v>941</v>
      </c>
      <c r="BP1012" s="136" t="s">
        <v>941</v>
      </c>
      <c r="BQ1012" s="136" t="s">
        <v>941</v>
      </c>
      <c r="BR1012" s="136" t="s">
        <v>941</v>
      </c>
      <c r="BS1012" s="136" t="s">
        <v>941</v>
      </c>
      <c r="BT1012" s="136" t="s">
        <v>941</v>
      </c>
      <c r="BU1012" s="136" t="s">
        <v>941</v>
      </c>
      <c r="BV1012" s="136" t="s">
        <v>941</v>
      </c>
      <c r="BW1012" s="136" t="s">
        <v>941</v>
      </c>
      <c r="BX1012" s="136" t="s">
        <v>941</v>
      </c>
      <c r="BY1012" s="136" t="s">
        <v>941</v>
      </c>
      <c r="BZ1012" s="136" t="s">
        <v>941</v>
      </c>
      <c r="CA1012" s="136" t="s">
        <v>941</v>
      </c>
      <c r="CB1012" s="136" t="s">
        <v>2587</v>
      </c>
      <c r="CC1012" s="136" t="s">
        <v>956</v>
      </c>
      <c r="CD1012" s="136" t="s">
        <v>22060</v>
      </c>
      <c r="CE1012" s="136" t="s">
        <v>948</v>
      </c>
      <c r="CF1012" s="136" t="s">
        <v>941</v>
      </c>
      <c r="CG1012" s="136" t="s">
        <v>22060</v>
      </c>
      <c r="CH1012" s="136" t="s">
        <v>948</v>
      </c>
      <c r="CI1012" s="136" t="s">
        <v>941</v>
      </c>
      <c r="CJ1012" s="136" t="s">
        <v>941</v>
      </c>
      <c r="CK1012" s="136" t="s">
        <v>941</v>
      </c>
      <c r="CL1012" s="136" t="s">
        <v>941</v>
      </c>
      <c r="CM1012" s="136" t="s">
        <v>941</v>
      </c>
      <c r="CN1012" s="136" t="s">
        <v>948</v>
      </c>
      <c r="CO1012" s="136" t="s">
        <v>540</v>
      </c>
      <c r="CP1012" s="136" t="s">
        <v>948</v>
      </c>
      <c r="CQ1012" s="136" t="s">
        <v>941</v>
      </c>
      <c r="CR1012" s="136" t="s">
        <v>941</v>
      </c>
      <c r="CS1012" s="136" t="s">
        <v>941</v>
      </c>
      <c r="CT1012" s="136" t="s">
        <v>941</v>
      </c>
      <c r="CU1012" s="136" t="s">
        <v>941</v>
      </c>
      <c r="CV1012" s="136" t="s">
        <v>941</v>
      </c>
      <c r="CW1012" s="136" t="s">
        <v>941</v>
      </c>
      <c r="CX1012" s="136" t="s">
        <v>941</v>
      </c>
      <c r="CY1012" s="136" t="s">
        <v>941</v>
      </c>
      <c r="CZ1012" s="136" t="s">
        <v>941</v>
      </c>
      <c r="DA1012" s="136" t="s">
        <v>941</v>
      </c>
      <c r="DB1012" s="136" t="s">
        <v>941</v>
      </c>
      <c r="DC1012" s="136" t="s">
        <v>941</v>
      </c>
      <c r="DD1012" s="136" t="s">
        <v>941</v>
      </c>
      <c r="DE1012" s="136" t="s">
        <v>941</v>
      </c>
      <c r="DF1012" s="136" t="s">
        <v>941</v>
      </c>
      <c r="DG1012" s="136" t="s">
        <v>941</v>
      </c>
      <c r="DH1012" s="136" t="s">
        <v>941</v>
      </c>
      <c r="DI1012" s="136" t="s">
        <v>941</v>
      </c>
      <c r="DJ1012" s="136" t="s">
        <v>1353</v>
      </c>
      <c r="DK1012" s="137">
        <v>43180.617245370369</v>
      </c>
      <c r="DL1012" s="136" t="s">
        <v>1353</v>
      </c>
      <c r="DM1012" s="137">
        <v>43180.617245370369</v>
      </c>
      <c r="DN1012" s="133">
        <v>42460.400960648149</v>
      </c>
      <c r="DO1012" s="132" t="s">
        <v>1692</v>
      </c>
      <c r="DP1012" s="133">
        <v>42460.400960648149</v>
      </c>
    </row>
    <row r="1013" spans="1:120" ht="58" x14ac:dyDescent="0.35">
      <c r="A1013" s="135">
        <v>1017</v>
      </c>
      <c r="B1013" s="136" t="s">
        <v>13815</v>
      </c>
      <c r="C1013" s="135">
        <v>371</v>
      </c>
      <c r="D1013" s="135" t="b">
        <v>1</v>
      </c>
      <c r="E1013" s="136" t="s">
        <v>941</v>
      </c>
      <c r="F1013" s="136" t="s">
        <v>13322</v>
      </c>
      <c r="G1013" s="136" t="s">
        <v>1148</v>
      </c>
      <c r="H1013" s="136" t="s">
        <v>22061</v>
      </c>
      <c r="I1013" s="136" t="s">
        <v>22062</v>
      </c>
      <c r="J1013" s="136" t="s">
        <v>13322</v>
      </c>
      <c r="K1013" s="136" t="s">
        <v>941</v>
      </c>
      <c r="L1013" s="136" t="s">
        <v>22063</v>
      </c>
      <c r="M1013" s="136" t="s">
        <v>3051</v>
      </c>
      <c r="N1013" s="136" t="s">
        <v>3052</v>
      </c>
      <c r="O1013" s="136" t="s">
        <v>22064</v>
      </c>
      <c r="P1013" s="136" t="s">
        <v>22065</v>
      </c>
      <c r="Q1013" s="136" t="s">
        <v>948</v>
      </c>
      <c r="R1013" s="136" t="s">
        <v>948</v>
      </c>
      <c r="S1013" s="136" t="s">
        <v>22066</v>
      </c>
      <c r="T1013" s="136" t="s">
        <v>22067</v>
      </c>
      <c r="U1013" s="136" t="s">
        <v>22068</v>
      </c>
      <c r="V1013" s="136" t="s">
        <v>948</v>
      </c>
      <c r="W1013" s="136" t="s">
        <v>948</v>
      </c>
      <c r="X1013" s="136" t="s">
        <v>948</v>
      </c>
      <c r="Y1013" s="136" t="s">
        <v>22069</v>
      </c>
      <c r="Z1013" s="136" t="s">
        <v>22070</v>
      </c>
      <c r="AA1013" s="136" t="s">
        <v>948</v>
      </c>
      <c r="AB1013" s="136" t="s">
        <v>22071</v>
      </c>
      <c r="AC1013" s="136" t="s">
        <v>22072</v>
      </c>
      <c r="AD1013" s="136" t="s">
        <v>22073</v>
      </c>
      <c r="AE1013" s="136" t="s">
        <v>22074</v>
      </c>
      <c r="AF1013" s="136" t="s">
        <v>22075</v>
      </c>
      <c r="AG1013" s="136" t="s">
        <v>1261</v>
      </c>
      <c r="AH1013" s="136" t="s">
        <v>22076</v>
      </c>
      <c r="AI1013" s="136" t="s">
        <v>3334</v>
      </c>
      <c r="AJ1013" s="136" t="s">
        <v>948</v>
      </c>
      <c r="AK1013" s="136" t="s">
        <v>948</v>
      </c>
      <c r="AL1013" s="136" t="s">
        <v>941</v>
      </c>
      <c r="AM1013" s="136" t="s">
        <v>22077</v>
      </c>
      <c r="AN1013" s="136" t="s">
        <v>941</v>
      </c>
      <c r="AO1013" s="136" t="s">
        <v>941</v>
      </c>
      <c r="AP1013" s="136" t="s">
        <v>941</v>
      </c>
      <c r="AQ1013" s="136" t="s">
        <v>941</v>
      </c>
      <c r="AR1013" s="136" t="s">
        <v>941</v>
      </c>
      <c r="AS1013" s="136" t="s">
        <v>941</v>
      </c>
      <c r="AT1013" s="136" t="s">
        <v>941</v>
      </c>
      <c r="AU1013" s="136" t="s">
        <v>941</v>
      </c>
      <c r="AV1013" s="136" t="s">
        <v>941</v>
      </c>
      <c r="AW1013" s="136" t="s">
        <v>941</v>
      </c>
      <c r="AX1013" s="136" t="s">
        <v>941</v>
      </c>
      <c r="AY1013" s="136" t="s">
        <v>941</v>
      </c>
      <c r="AZ1013" s="136" t="s">
        <v>941</v>
      </c>
      <c r="BA1013" s="136" t="s">
        <v>941</v>
      </c>
      <c r="BB1013" s="136" t="s">
        <v>941</v>
      </c>
      <c r="BC1013" s="136" t="s">
        <v>941</v>
      </c>
      <c r="BD1013" s="136" t="s">
        <v>941</v>
      </c>
      <c r="BE1013" s="136" t="s">
        <v>941</v>
      </c>
      <c r="BF1013" s="136" t="s">
        <v>941</v>
      </c>
      <c r="BG1013" s="136" t="s">
        <v>941</v>
      </c>
      <c r="BH1013" s="136" t="s">
        <v>941</v>
      </c>
      <c r="BI1013" s="136" t="s">
        <v>941</v>
      </c>
      <c r="BJ1013" s="136" t="s">
        <v>941</v>
      </c>
      <c r="BK1013" s="136" t="s">
        <v>941</v>
      </c>
      <c r="BL1013" s="136" t="s">
        <v>941</v>
      </c>
      <c r="BM1013" s="136" t="s">
        <v>941</v>
      </c>
      <c r="BN1013" s="136" t="s">
        <v>941</v>
      </c>
      <c r="BO1013" s="136" t="s">
        <v>941</v>
      </c>
      <c r="BP1013" s="136" t="s">
        <v>941</v>
      </c>
      <c r="BQ1013" s="136" t="s">
        <v>941</v>
      </c>
      <c r="BR1013" s="136" t="s">
        <v>941</v>
      </c>
      <c r="BS1013" s="136" t="s">
        <v>941</v>
      </c>
      <c r="BT1013" s="136" t="s">
        <v>941</v>
      </c>
      <c r="BU1013" s="136" t="s">
        <v>941</v>
      </c>
      <c r="BV1013" s="136" t="s">
        <v>941</v>
      </c>
      <c r="BW1013" s="136" t="s">
        <v>941</v>
      </c>
      <c r="BX1013" s="136" t="s">
        <v>941</v>
      </c>
      <c r="BY1013" s="136" t="s">
        <v>941</v>
      </c>
      <c r="BZ1013" s="136" t="s">
        <v>941</v>
      </c>
      <c r="CA1013" s="136" t="s">
        <v>941</v>
      </c>
      <c r="CB1013" s="136" t="s">
        <v>948</v>
      </c>
      <c r="CC1013" s="136" t="s">
        <v>948</v>
      </c>
      <c r="CD1013" s="136" t="s">
        <v>941</v>
      </c>
      <c r="CE1013" s="136" t="s">
        <v>948</v>
      </c>
      <c r="CF1013" s="136" t="s">
        <v>941</v>
      </c>
      <c r="CG1013" s="136" t="s">
        <v>948</v>
      </c>
      <c r="CH1013" s="136" t="s">
        <v>948</v>
      </c>
      <c r="CI1013" s="136" t="s">
        <v>941</v>
      </c>
      <c r="CJ1013" s="136" t="s">
        <v>941</v>
      </c>
      <c r="CK1013" s="136" t="s">
        <v>941</v>
      </c>
      <c r="CL1013" s="136" t="s">
        <v>941</v>
      </c>
      <c r="CM1013" s="136" t="s">
        <v>941</v>
      </c>
      <c r="CN1013" s="136" t="s">
        <v>948</v>
      </c>
      <c r="CO1013" s="136" t="s">
        <v>540</v>
      </c>
      <c r="CP1013" s="136" t="s">
        <v>948</v>
      </c>
      <c r="CQ1013" s="136" t="s">
        <v>941</v>
      </c>
      <c r="CR1013" s="136" t="s">
        <v>941</v>
      </c>
      <c r="CS1013" s="136" t="s">
        <v>941</v>
      </c>
      <c r="CT1013" s="136" t="s">
        <v>941</v>
      </c>
      <c r="CU1013" s="136" t="s">
        <v>941</v>
      </c>
      <c r="CV1013" s="136" t="s">
        <v>941</v>
      </c>
      <c r="CW1013" s="136" t="s">
        <v>941</v>
      </c>
      <c r="CX1013" s="136" t="s">
        <v>941</v>
      </c>
      <c r="CY1013" s="136" t="s">
        <v>941</v>
      </c>
      <c r="CZ1013" s="136" t="s">
        <v>941</v>
      </c>
      <c r="DA1013" s="136" t="s">
        <v>941</v>
      </c>
      <c r="DB1013" s="136" t="s">
        <v>941</v>
      </c>
      <c r="DC1013" s="136" t="s">
        <v>941</v>
      </c>
      <c r="DD1013" s="136" t="s">
        <v>941</v>
      </c>
      <c r="DE1013" s="136" t="s">
        <v>941</v>
      </c>
      <c r="DF1013" s="136" t="s">
        <v>941</v>
      </c>
      <c r="DG1013" s="136" t="s">
        <v>941</v>
      </c>
      <c r="DH1013" s="136" t="s">
        <v>941</v>
      </c>
      <c r="DI1013" s="136" t="s">
        <v>941</v>
      </c>
      <c r="DJ1013" s="136" t="s">
        <v>1692</v>
      </c>
      <c r="DK1013" s="137">
        <v>43180.68141203704</v>
      </c>
      <c r="DL1013" s="136" t="s">
        <v>1692</v>
      </c>
      <c r="DM1013" s="137">
        <v>43180.68141203704</v>
      </c>
      <c r="DN1013" s="133">
        <v>42460.658425925925</v>
      </c>
      <c r="DO1013" s="132" t="s">
        <v>1692</v>
      </c>
      <c r="DP1013" s="133">
        <v>42460.658425925925</v>
      </c>
    </row>
    <row r="1014" spans="1:120" ht="43.5" x14ac:dyDescent="0.35">
      <c r="A1014" s="135">
        <v>1018</v>
      </c>
      <c r="B1014" s="136" t="s">
        <v>13815</v>
      </c>
      <c r="C1014" s="135">
        <v>252</v>
      </c>
      <c r="D1014" s="135" t="b">
        <v>1</v>
      </c>
      <c r="E1014" s="136" t="s">
        <v>941</v>
      </c>
      <c r="F1014" s="136" t="s">
        <v>12128</v>
      </c>
      <c r="G1014" s="136" t="s">
        <v>1265</v>
      </c>
      <c r="H1014" s="136" t="s">
        <v>12129</v>
      </c>
      <c r="I1014" s="136" t="s">
        <v>22078</v>
      </c>
      <c r="J1014" s="136" t="s">
        <v>12130</v>
      </c>
      <c r="K1014" s="136" t="s">
        <v>941</v>
      </c>
      <c r="L1014" s="136" t="s">
        <v>12131</v>
      </c>
      <c r="M1014" s="136" t="s">
        <v>12132</v>
      </c>
      <c r="N1014" s="136" t="s">
        <v>12133</v>
      </c>
      <c r="O1014" s="136" t="s">
        <v>22079</v>
      </c>
      <c r="P1014" s="136" t="s">
        <v>3084</v>
      </c>
      <c r="Q1014" s="136" t="s">
        <v>948</v>
      </c>
      <c r="R1014" s="136" t="s">
        <v>948</v>
      </c>
      <c r="S1014" s="136" t="s">
        <v>22080</v>
      </c>
      <c r="T1014" s="136" t="s">
        <v>12136</v>
      </c>
      <c r="U1014" s="136" t="s">
        <v>22081</v>
      </c>
      <c r="V1014" s="136" t="s">
        <v>3085</v>
      </c>
      <c r="W1014" s="136" t="s">
        <v>3086</v>
      </c>
      <c r="X1014" s="136" t="s">
        <v>3087</v>
      </c>
      <c r="Y1014" s="136" t="s">
        <v>22082</v>
      </c>
      <c r="Z1014" s="136" t="s">
        <v>22083</v>
      </c>
      <c r="AA1014" s="136" t="s">
        <v>22084</v>
      </c>
      <c r="AB1014" s="136" t="s">
        <v>22085</v>
      </c>
      <c r="AC1014" s="136" t="s">
        <v>948</v>
      </c>
      <c r="AD1014" s="136" t="s">
        <v>22085</v>
      </c>
      <c r="AE1014" s="136" t="s">
        <v>22086</v>
      </c>
      <c r="AF1014" s="136" t="s">
        <v>22087</v>
      </c>
      <c r="AG1014" s="136" t="s">
        <v>1957</v>
      </c>
      <c r="AH1014" s="136" t="s">
        <v>3577</v>
      </c>
      <c r="AI1014" s="136" t="s">
        <v>1541</v>
      </c>
      <c r="AJ1014" s="136" t="s">
        <v>948</v>
      </c>
      <c r="AK1014" s="136" t="s">
        <v>948</v>
      </c>
      <c r="AL1014" s="136" t="s">
        <v>941</v>
      </c>
      <c r="AM1014" s="136" t="s">
        <v>22088</v>
      </c>
      <c r="AN1014" s="136" t="s">
        <v>941</v>
      </c>
      <c r="AO1014" s="136" t="s">
        <v>941</v>
      </c>
      <c r="AP1014" s="136" t="s">
        <v>941</v>
      </c>
      <c r="AQ1014" s="136" t="s">
        <v>941</v>
      </c>
      <c r="AR1014" s="136" t="s">
        <v>941</v>
      </c>
      <c r="AS1014" s="136" t="s">
        <v>941</v>
      </c>
      <c r="AT1014" s="136" t="s">
        <v>941</v>
      </c>
      <c r="AU1014" s="136" t="s">
        <v>941</v>
      </c>
      <c r="AV1014" s="136" t="s">
        <v>941</v>
      </c>
      <c r="AW1014" s="136" t="s">
        <v>941</v>
      </c>
      <c r="AX1014" s="136" t="s">
        <v>941</v>
      </c>
      <c r="AY1014" s="136" t="s">
        <v>941</v>
      </c>
      <c r="AZ1014" s="136" t="s">
        <v>941</v>
      </c>
      <c r="BA1014" s="136" t="s">
        <v>941</v>
      </c>
      <c r="BB1014" s="136" t="s">
        <v>941</v>
      </c>
      <c r="BC1014" s="136" t="s">
        <v>941</v>
      </c>
      <c r="BD1014" s="136" t="s">
        <v>941</v>
      </c>
      <c r="BE1014" s="136" t="s">
        <v>941</v>
      </c>
      <c r="BF1014" s="136" t="s">
        <v>941</v>
      </c>
      <c r="BG1014" s="136" t="s">
        <v>941</v>
      </c>
      <c r="BH1014" s="136" t="s">
        <v>941</v>
      </c>
      <c r="BI1014" s="136" t="s">
        <v>941</v>
      </c>
      <c r="BJ1014" s="136" t="s">
        <v>941</v>
      </c>
      <c r="BK1014" s="136" t="s">
        <v>941</v>
      </c>
      <c r="BL1014" s="136" t="s">
        <v>941</v>
      </c>
      <c r="BM1014" s="136" t="s">
        <v>941</v>
      </c>
      <c r="BN1014" s="136" t="s">
        <v>941</v>
      </c>
      <c r="BO1014" s="136" t="s">
        <v>941</v>
      </c>
      <c r="BP1014" s="136" t="s">
        <v>941</v>
      </c>
      <c r="BQ1014" s="136" t="s">
        <v>941</v>
      </c>
      <c r="BR1014" s="136" t="s">
        <v>941</v>
      </c>
      <c r="BS1014" s="136" t="s">
        <v>941</v>
      </c>
      <c r="BT1014" s="136" t="s">
        <v>941</v>
      </c>
      <c r="BU1014" s="136" t="s">
        <v>941</v>
      </c>
      <c r="BV1014" s="136" t="s">
        <v>941</v>
      </c>
      <c r="BW1014" s="136" t="s">
        <v>941</v>
      </c>
      <c r="BX1014" s="136" t="s">
        <v>941</v>
      </c>
      <c r="BY1014" s="136" t="s">
        <v>941</v>
      </c>
      <c r="BZ1014" s="136" t="s">
        <v>941</v>
      </c>
      <c r="CA1014" s="136" t="s">
        <v>941</v>
      </c>
      <c r="CB1014" s="136" t="s">
        <v>948</v>
      </c>
      <c r="CC1014" s="136" t="s">
        <v>948</v>
      </c>
      <c r="CD1014" s="136" t="s">
        <v>941</v>
      </c>
      <c r="CE1014" s="136" t="s">
        <v>948</v>
      </c>
      <c r="CF1014" s="136" t="s">
        <v>941</v>
      </c>
      <c r="CG1014" s="136" t="s">
        <v>948</v>
      </c>
      <c r="CH1014" s="136" t="s">
        <v>948</v>
      </c>
      <c r="CI1014" s="136" t="s">
        <v>941</v>
      </c>
      <c r="CJ1014" s="136" t="s">
        <v>941</v>
      </c>
      <c r="CK1014" s="136" t="s">
        <v>941</v>
      </c>
      <c r="CL1014" s="136" t="s">
        <v>941</v>
      </c>
      <c r="CM1014" s="136" t="s">
        <v>941</v>
      </c>
      <c r="CN1014" s="136" t="s">
        <v>948</v>
      </c>
      <c r="CO1014" s="136" t="s">
        <v>540</v>
      </c>
      <c r="CP1014" s="136" t="s">
        <v>948</v>
      </c>
      <c r="CQ1014" s="136" t="s">
        <v>941</v>
      </c>
      <c r="CR1014" s="136" t="s">
        <v>941</v>
      </c>
      <c r="CS1014" s="136" t="s">
        <v>941</v>
      </c>
      <c r="CT1014" s="136" t="s">
        <v>941</v>
      </c>
      <c r="CU1014" s="136" t="s">
        <v>941</v>
      </c>
      <c r="CV1014" s="136" t="s">
        <v>941</v>
      </c>
      <c r="CW1014" s="136" t="s">
        <v>941</v>
      </c>
      <c r="CX1014" s="136" t="s">
        <v>941</v>
      </c>
      <c r="CY1014" s="136" t="s">
        <v>941</v>
      </c>
      <c r="CZ1014" s="136" t="s">
        <v>941</v>
      </c>
      <c r="DA1014" s="136" t="s">
        <v>941</v>
      </c>
      <c r="DB1014" s="136" t="s">
        <v>941</v>
      </c>
      <c r="DC1014" s="136" t="s">
        <v>941</v>
      </c>
      <c r="DD1014" s="136" t="s">
        <v>941</v>
      </c>
      <c r="DE1014" s="136" t="s">
        <v>941</v>
      </c>
      <c r="DF1014" s="136" t="s">
        <v>941</v>
      </c>
      <c r="DG1014" s="136" t="s">
        <v>941</v>
      </c>
      <c r="DH1014" s="136" t="s">
        <v>941</v>
      </c>
      <c r="DI1014" s="136" t="s">
        <v>941</v>
      </c>
      <c r="DJ1014" s="136" t="s">
        <v>1353</v>
      </c>
      <c r="DK1014" s="137">
        <v>43181.535069444442</v>
      </c>
      <c r="DL1014" s="136" t="s">
        <v>1353</v>
      </c>
      <c r="DM1014" s="137">
        <v>43181.535069444442</v>
      </c>
      <c r="DN1014" s="133">
        <v>42460.688333333332</v>
      </c>
      <c r="DO1014" s="132" t="s">
        <v>1692</v>
      </c>
      <c r="DP1014" s="133">
        <v>42460.717256944445</v>
      </c>
    </row>
    <row r="1015" spans="1:120" ht="43.5" x14ac:dyDescent="0.35">
      <c r="A1015" s="135">
        <v>1019</v>
      </c>
      <c r="B1015" s="136" t="s">
        <v>13815</v>
      </c>
      <c r="C1015" s="135">
        <v>256</v>
      </c>
      <c r="D1015" s="135" t="b">
        <v>1</v>
      </c>
      <c r="E1015" s="136" t="s">
        <v>1196</v>
      </c>
      <c r="F1015" s="136" t="s">
        <v>2604</v>
      </c>
      <c r="G1015" s="136" t="s">
        <v>1030</v>
      </c>
      <c r="H1015" s="136" t="s">
        <v>2603</v>
      </c>
      <c r="I1015" s="136" t="s">
        <v>941</v>
      </c>
      <c r="J1015" s="136" t="s">
        <v>22089</v>
      </c>
      <c r="K1015" s="136" t="s">
        <v>941</v>
      </c>
      <c r="L1015" s="136" t="s">
        <v>2603</v>
      </c>
      <c r="M1015" s="136" t="s">
        <v>2605</v>
      </c>
      <c r="N1015" s="136" t="s">
        <v>2606</v>
      </c>
      <c r="O1015" s="136" t="s">
        <v>22090</v>
      </c>
      <c r="P1015" s="136" t="s">
        <v>948</v>
      </c>
      <c r="Q1015" s="136" t="s">
        <v>948</v>
      </c>
      <c r="R1015" s="136" t="s">
        <v>948</v>
      </c>
      <c r="S1015" s="136" t="s">
        <v>22090</v>
      </c>
      <c r="T1015" s="136" t="s">
        <v>22091</v>
      </c>
      <c r="U1015" s="136" t="s">
        <v>22092</v>
      </c>
      <c r="V1015" s="136" t="s">
        <v>948</v>
      </c>
      <c r="W1015" s="136" t="s">
        <v>948</v>
      </c>
      <c r="X1015" s="136" t="s">
        <v>948</v>
      </c>
      <c r="Y1015" s="136" t="s">
        <v>22093</v>
      </c>
      <c r="Z1015" s="136" t="s">
        <v>948</v>
      </c>
      <c r="AA1015" s="136" t="s">
        <v>948</v>
      </c>
      <c r="AB1015" s="136" t="s">
        <v>22093</v>
      </c>
      <c r="AC1015" s="136" t="s">
        <v>948</v>
      </c>
      <c r="AD1015" s="136" t="s">
        <v>22093</v>
      </c>
      <c r="AE1015" s="136" t="s">
        <v>22094</v>
      </c>
      <c r="AF1015" s="136" t="s">
        <v>22095</v>
      </c>
      <c r="AG1015" s="136" t="s">
        <v>1882</v>
      </c>
      <c r="AH1015" s="136" t="s">
        <v>22096</v>
      </c>
      <c r="AI1015" s="136" t="s">
        <v>22097</v>
      </c>
      <c r="AJ1015" s="136" t="s">
        <v>948</v>
      </c>
      <c r="AK1015" s="136" t="s">
        <v>948</v>
      </c>
      <c r="AL1015" s="136" t="s">
        <v>941</v>
      </c>
      <c r="AM1015" s="136" t="s">
        <v>22098</v>
      </c>
      <c r="AN1015" s="136" t="s">
        <v>941</v>
      </c>
      <c r="AO1015" s="136" t="s">
        <v>941</v>
      </c>
      <c r="AP1015" s="136" t="s">
        <v>941</v>
      </c>
      <c r="AQ1015" s="136" t="s">
        <v>941</v>
      </c>
      <c r="AR1015" s="136" t="s">
        <v>941</v>
      </c>
      <c r="AS1015" s="136" t="s">
        <v>941</v>
      </c>
      <c r="AT1015" s="136" t="s">
        <v>941</v>
      </c>
      <c r="AU1015" s="136" t="s">
        <v>941</v>
      </c>
      <c r="AV1015" s="136" t="s">
        <v>941</v>
      </c>
      <c r="AW1015" s="136" t="s">
        <v>941</v>
      </c>
      <c r="AX1015" s="136" t="s">
        <v>941</v>
      </c>
      <c r="AY1015" s="136" t="s">
        <v>941</v>
      </c>
      <c r="AZ1015" s="136" t="s">
        <v>941</v>
      </c>
      <c r="BA1015" s="136" t="s">
        <v>941</v>
      </c>
      <c r="BB1015" s="136" t="s">
        <v>941</v>
      </c>
      <c r="BC1015" s="136" t="s">
        <v>941</v>
      </c>
      <c r="BD1015" s="136" t="s">
        <v>941</v>
      </c>
      <c r="BE1015" s="136" t="s">
        <v>941</v>
      </c>
      <c r="BF1015" s="136" t="s">
        <v>941</v>
      </c>
      <c r="BG1015" s="136" t="s">
        <v>941</v>
      </c>
      <c r="BH1015" s="136" t="s">
        <v>941</v>
      </c>
      <c r="BI1015" s="136" t="s">
        <v>941</v>
      </c>
      <c r="BJ1015" s="136" t="s">
        <v>941</v>
      </c>
      <c r="BK1015" s="136" t="s">
        <v>22099</v>
      </c>
      <c r="BL1015" s="136" t="s">
        <v>22100</v>
      </c>
      <c r="BM1015" s="136" t="s">
        <v>941</v>
      </c>
      <c r="BN1015" s="136" t="s">
        <v>941</v>
      </c>
      <c r="BO1015" s="136" t="s">
        <v>941</v>
      </c>
      <c r="BP1015" s="136" t="s">
        <v>941</v>
      </c>
      <c r="BQ1015" s="136" t="s">
        <v>941</v>
      </c>
      <c r="BR1015" s="136" t="s">
        <v>941</v>
      </c>
      <c r="BS1015" s="136" t="s">
        <v>22101</v>
      </c>
      <c r="BT1015" s="136" t="s">
        <v>941</v>
      </c>
      <c r="BU1015" s="136" t="s">
        <v>941</v>
      </c>
      <c r="BV1015" s="136" t="s">
        <v>941</v>
      </c>
      <c r="BW1015" s="136" t="s">
        <v>941</v>
      </c>
      <c r="BX1015" s="136" t="s">
        <v>941</v>
      </c>
      <c r="BY1015" s="136" t="s">
        <v>941</v>
      </c>
      <c r="BZ1015" s="136" t="s">
        <v>941</v>
      </c>
      <c r="CA1015" s="136" t="s">
        <v>941</v>
      </c>
      <c r="CB1015" s="136" t="s">
        <v>22102</v>
      </c>
      <c r="CC1015" s="136" t="s">
        <v>948</v>
      </c>
      <c r="CD1015" s="136" t="s">
        <v>941</v>
      </c>
      <c r="CE1015" s="136" t="s">
        <v>948</v>
      </c>
      <c r="CF1015" s="136" t="s">
        <v>941</v>
      </c>
      <c r="CG1015" s="136" t="s">
        <v>948</v>
      </c>
      <c r="CH1015" s="136" t="s">
        <v>1791</v>
      </c>
      <c r="CI1015" s="136" t="s">
        <v>22103</v>
      </c>
      <c r="CJ1015" s="136" t="s">
        <v>22104</v>
      </c>
      <c r="CK1015" s="136" t="s">
        <v>941</v>
      </c>
      <c r="CL1015" s="136" t="s">
        <v>941</v>
      </c>
      <c r="CM1015" s="136" t="s">
        <v>22105</v>
      </c>
      <c r="CN1015" s="136" t="s">
        <v>22103</v>
      </c>
      <c r="CO1015" s="136" t="s">
        <v>540</v>
      </c>
      <c r="CP1015" s="136" t="s">
        <v>948</v>
      </c>
      <c r="CQ1015" s="136" t="s">
        <v>941</v>
      </c>
      <c r="CR1015" s="136" t="s">
        <v>941</v>
      </c>
      <c r="CS1015" s="136" t="s">
        <v>941</v>
      </c>
      <c r="CT1015" s="136" t="s">
        <v>941</v>
      </c>
      <c r="CU1015" s="136" t="s">
        <v>941</v>
      </c>
      <c r="CV1015" s="136" t="s">
        <v>941</v>
      </c>
      <c r="CW1015" s="136" t="s">
        <v>941</v>
      </c>
      <c r="CX1015" s="136" t="s">
        <v>941</v>
      </c>
      <c r="CY1015" s="136" t="s">
        <v>941</v>
      </c>
      <c r="CZ1015" s="136" t="s">
        <v>941</v>
      </c>
      <c r="DA1015" s="136" t="s">
        <v>941</v>
      </c>
      <c r="DB1015" s="136" t="s">
        <v>941</v>
      </c>
      <c r="DC1015" s="136" t="s">
        <v>941</v>
      </c>
      <c r="DD1015" s="136" t="s">
        <v>941</v>
      </c>
      <c r="DE1015" s="136" t="s">
        <v>941</v>
      </c>
      <c r="DF1015" s="136" t="s">
        <v>941</v>
      </c>
      <c r="DG1015" s="136" t="s">
        <v>941</v>
      </c>
      <c r="DH1015" s="136" t="s">
        <v>941</v>
      </c>
      <c r="DI1015" s="136" t="s">
        <v>941</v>
      </c>
      <c r="DJ1015" s="136" t="s">
        <v>1353</v>
      </c>
      <c r="DK1015" s="137">
        <v>43181.677824074075</v>
      </c>
      <c r="DL1015" s="136" t="s">
        <v>1353</v>
      </c>
      <c r="DM1015" s="137">
        <v>43181.677824074075</v>
      </c>
      <c r="DN1015" s="133">
        <v>42460.71738425926</v>
      </c>
      <c r="DO1015" s="132" t="s">
        <v>1692</v>
      </c>
      <c r="DP1015" s="133">
        <v>42460.71738425926</v>
      </c>
    </row>
    <row r="1016" spans="1:120" ht="43.5" x14ac:dyDescent="0.35">
      <c r="A1016" s="135">
        <v>1020</v>
      </c>
      <c r="B1016" s="136" t="s">
        <v>13815</v>
      </c>
      <c r="C1016" s="135">
        <v>269</v>
      </c>
      <c r="D1016" s="135" t="b">
        <v>1</v>
      </c>
      <c r="E1016" s="136" t="s">
        <v>941</v>
      </c>
      <c r="F1016" s="136" t="s">
        <v>22106</v>
      </c>
      <c r="G1016" s="136" t="s">
        <v>1005</v>
      </c>
      <c r="H1016" s="136" t="s">
        <v>2235</v>
      </c>
      <c r="I1016" s="136" t="s">
        <v>22107</v>
      </c>
      <c r="J1016" s="136" t="s">
        <v>2234</v>
      </c>
      <c r="K1016" s="136" t="s">
        <v>941</v>
      </c>
      <c r="L1016" s="136" t="s">
        <v>2235</v>
      </c>
      <c r="M1016" s="136" t="s">
        <v>2236</v>
      </c>
      <c r="N1016" s="136" t="s">
        <v>2237</v>
      </c>
      <c r="O1016" s="136" t="s">
        <v>22108</v>
      </c>
      <c r="P1016" s="136" t="s">
        <v>22109</v>
      </c>
      <c r="Q1016" s="136" t="s">
        <v>22110</v>
      </c>
      <c r="R1016" s="136" t="s">
        <v>948</v>
      </c>
      <c r="S1016" s="136" t="s">
        <v>22111</v>
      </c>
      <c r="T1016" s="136" t="s">
        <v>22112</v>
      </c>
      <c r="U1016" s="136" t="s">
        <v>22113</v>
      </c>
      <c r="V1016" s="136" t="s">
        <v>948</v>
      </c>
      <c r="W1016" s="136" t="s">
        <v>948</v>
      </c>
      <c r="X1016" s="136" t="s">
        <v>948</v>
      </c>
      <c r="Y1016" s="136" t="s">
        <v>22114</v>
      </c>
      <c r="Z1016" s="136" t="s">
        <v>22115</v>
      </c>
      <c r="AA1016" s="136" t="s">
        <v>948</v>
      </c>
      <c r="AB1016" s="136" t="s">
        <v>22116</v>
      </c>
      <c r="AC1016" s="136" t="s">
        <v>948</v>
      </c>
      <c r="AD1016" s="136" t="s">
        <v>22116</v>
      </c>
      <c r="AE1016" s="136" t="s">
        <v>22117</v>
      </c>
      <c r="AF1016" s="136" t="s">
        <v>22118</v>
      </c>
      <c r="AG1016" s="136" t="s">
        <v>22119</v>
      </c>
      <c r="AH1016" s="136" t="s">
        <v>22120</v>
      </c>
      <c r="AI1016" s="136" t="s">
        <v>3460</v>
      </c>
      <c r="AJ1016" s="136" t="s">
        <v>948</v>
      </c>
      <c r="AK1016" s="136" t="s">
        <v>3547</v>
      </c>
      <c r="AL1016" s="136" t="s">
        <v>941</v>
      </c>
      <c r="AM1016" s="136" t="s">
        <v>22121</v>
      </c>
      <c r="AN1016" s="136" t="s">
        <v>941</v>
      </c>
      <c r="AO1016" s="136" t="s">
        <v>941</v>
      </c>
      <c r="AP1016" s="136" t="s">
        <v>941</v>
      </c>
      <c r="AQ1016" s="136" t="s">
        <v>941</v>
      </c>
      <c r="AR1016" s="136" t="s">
        <v>941</v>
      </c>
      <c r="AS1016" s="136" t="s">
        <v>941</v>
      </c>
      <c r="AT1016" s="136" t="s">
        <v>941</v>
      </c>
      <c r="AU1016" s="136" t="s">
        <v>941</v>
      </c>
      <c r="AV1016" s="136" t="s">
        <v>941</v>
      </c>
      <c r="AW1016" s="136" t="s">
        <v>941</v>
      </c>
      <c r="AX1016" s="136" t="s">
        <v>941</v>
      </c>
      <c r="AY1016" s="136" t="s">
        <v>941</v>
      </c>
      <c r="AZ1016" s="136" t="s">
        <v>941</v>
      </c>
      <c r="BA1016" s="136" t="s">
        <v>941</v>
      </c>
      <c r="BB1016" s="136" t="s">
        <v>941</v>
      </c>
      <c r="BC1016" s="136" t="s">
        <v>941</v>
      </c>
      <c r="BD1016" s="136" t="s">
        <v>941</v>
      </c>
      <c r="BE1016" s="136" t="s">
        <v>941</v>
      </c>
      <c r="BF1016" s="136" t="s">
        <v>941</v>
      </c>
      <c r="BG1016" s="136" t="s">
        <v>941</v>
      </c>
      <c r="BH1016" s="136" t="s">
        <v>941</v>
      </c>
      <c r="BI1016" s="136" t="s">
        <v>941</v>
      </c>
      <c r="BJ1016" s="136" t="s">
        <v>941</v>
      </c>
      <c r="BK1016" s="136" t="s">
        <v>941</v>
      </c>
      <c r="BL1016" s="136" t="s">
        <v>941</v>
      </c>
      <c r="BM1016" s="136" t="s">
        <v>941</v>
      </c>
      <c r="BN1016" s="136" t="s">
        <v>941</v>
      </c>
      <c r="BO1016" s="136" t="s">
        <v>941</v>
      </c>
      <c r="BP1016" s="136" t="s">
        <v>941</v>
      </c>
      <c r="BQ1016" s="136" t="s">
        <v>941</v>
      </c>
      <c r="BR1016" s="136" t="s">
        <v>941</v>
      </c>
      <c r="BS1016" s="136" t="s">
        <v>941</v>
      </c>
      <c r="BT1016" s="136" t="s">
        <v>941</v>
      </c>
      <c r="BU1016" s="136" t="s">
        <v>941</v>
      </c>
      <c r="BV1016" s="136" t="s">
        <v>941</v>
      </c>
      <c r="BW1016" s="136" t="s">
        <v>941</v>
      </c>
      <c r="BX1016" s="136" t="s">
        <v>941</v>
      </c>
      <c r="BY1016" s="136" t="s">
        <v>941</v>
      </c>
      <c r="BZ1016" s="136" t="s">
        <v>941</v>
      </c>
      <c r="CA1016" s="136" t="s">
        <v>941</v>
      </c>
      <c r="CB1016" s="136" t="s">
        <v>948</v>
      </c>
      <c r="CC1016" s="136" t="s">
        <v>948</v>
      </c>
      <c r="CD1016" s="136" t="s">
        <v>941</v>
      </c>
      <c r="CE1016" s="136" t="s">
        <v>948</v>
      </c>
      <c r="CF1016" s="136" t="s">
        <v>941</v>
      </c>
      <c r="CG1016" s="136" t="s">
        <v>948</v>
      </c>
      <c r="CH1016" s="136" t="s">
        <v>1227</v>
      </c>
      <c r="CI1016" s="136" t="s">
        <v>22122</v>
      </c>
      <c r="CJ1016" s="136" t="s">
        <v>941</v>
      </c>
      <c r="CK1016" s="136" t="s">
        <v>941</v>
      </c>
      <c r="CL1016" s="136" t="s">
        <v>941</v>
      </c>
      <c r="CM1016" s="136" t="s">
        <v>22122</v>
      </c>
      <c r="CN1016" s="136" t="s">
        <v>22122</v>
      </c>
      <c r="CO1016" s="136" t="s">
        <v>22123</v>
      </c>
      <c r="CP1016" s="136" t="s">
        <v>948</v>
      </c>
      <c r="CQ1016" s="136" t="s">
        <v>941</v>
      </c>
      <c r="CR1016" s="136" t="s">
        <v>941</v>
      </c>
      <c r="CS1016" s="136" t="s">
        <v>941</v>
      </c>
      <c r="CT1016" s="136" t="s">
        <v>941</v>
      </c>
      <c r="CU1016" s="136" t="s">
        <v>941</v>
      </c>
      <c r="CV1016" s="136" t="s">
        <v>941</v>
      </c>
      <c r="CW1016" s="136" t="s">
        <v>941</v>
      </c>
      <c r="CX1016" s="136" t="s">
        <v>941</v>
      </c>
      <c r="CY1016" s="136" t="s">
        <v>941</v>
      </c>
      <c r="CZ1016" s="136" t="s">
        <v>941</v>
      </c>
      <c r="DA1016" s="136" t="s">
        <v>941</v>
      </c>
      <c r="DB1016" s="136" t="s">
        <v>941</v>
      </c>
      <c r="DC1016" s="136" t="s">
        <v>941</v>
      </c>
      <c r="DD1016" s="136" t="s">
        <v>941</v>
      </c>
      <c r="DE1016" s="136" t="s">
        <v>941</v>
      </c>
      <c r="DF1016" s="136" t="s">
        <v>941</v>
      </c>
      <c r="DG1016" s="136" t="s">
        <v>941</v>
      </c>
      <c r="DH1016" s="136" t="s">
        <v>941</v>
      </c>
      <c r="DI1016" s="136" t="s">
        <v>941</v>
      </c>
      <c r="DJ1016" s="136" t="s">
        <v>1692</v>
      </c>
      <c r="DK1016" s="137">
        <v>43185.449502314812</v>
      </c>
      <c r="DL1016" s="136" t="s">
        <v>1692</v>
      </c>
      <c r="DM1016" s="137">
        <v>43185.449502314812</v>
      </c>
      <c r="DN1016" s="133">
        <v>42461.396909722222</v>
      </c>
      <c r="DO1016" s="132" t="s">
        <v>1692</v>
      </c>
      <c r="DP1016" s="133">
        <v>42544.603460648148</v>
      </c>
    </row>
    <row r="1017" spans="1:120" ht="43.5" x14ac:dyDescent="0.35">
      <c r="A1017" s="135">
        <v>1021</v>
      </c>
      <c r="B1017" s="136" t="s">
        <v>13815</v>
      </c>
      <c r="C1017" s="135">
        <v>236</v>
      </c>
      <c r="D1017" s="135" t="b">
        <v>1</v>
      </c>
      <c r="E1017" s="136" t="s">
        <v>941</v>
      </c>
      <c r="F1017" s="136" t="s">
        <v>1233</v>
      </c>
      <c r="G1017" s="136" t="s">
        <v>981</v>
      </c>
      <c r="H1017" s="136" t="s">
        <v>1234</v>
      </c>
      <c r="I1017" s="136" t="s">
        <v>16237</v>
      </c>
      <c r="J1017" s="136" t="s">
        <v>1233</v>
      </c>
      <c r="K1017" s="136" t="s">
        <v>941</v>
      </c>
      <c r="L1017" s="136" t="s">
        <v>1234</v>
      </c>
      <c r="M1017" s="136" t="s">
        <v>1195</v>
      </c>
      <c r="N1017" s="136" t="s">
        <v>1235</v>
      </c>
      <c r="O1017" s="136" t="s">
        <v>22124</v>
      </c>
      <c r="P1017" s="136" t="s">
        <v>22125</v>
      </c>
      <c r="Q1017" s="136" t="s">
        <v>948</v>
      </c>
      <c r="R1017" s="136" t="s">
        <v>948</v>
      </c>
      <c r="S1017" s="136" t="s">
        <v>22126</v>
      </c>
      <c r="T1017" s="136" t="s">
        <v>22127</v>
      </c>
      <c r="U1017" s="136" t="s">
        <v>22128</v>
      </c>
      <c r="V1017" s="136" t="s">
        <v>948</v>
      </c>
      <c r="W1017" s="136" t="s">
        <v>948</v>
      </c>
      <c r="X1017" s="136" t="s">
        <v>948</v>
      </c>
      <c r="Y1017" s="136" t="s">
        <v>22129</v>
      </c>
      <c r="Z1017" s="136" t="s">
        <v>22130</v>
      </c>
      <c r="AA1017" s="136" t="s">
        <v>948</v>
      </c>
      <c r="AB1017" s="136" t="s">
        <v>22131</v>
      </c>
      <c r="AC1017" s="136" t="s">
        <v>948</v>
      </c>
      <c r="AD1017" s="136" t="s">
        <v>22131</v>
      </c>
      <c r="AE1017" s="136" t="s">
        <v>22132</v>
      </c>
      <c r="AF1017" s="136" t="s">
        <v>22133</v>
      </c>
      <c r="AG1017" s="136" t="s">
        <v>1236</v>
      </c>
      <c r="AH1017" s="136" t="s">
        <v>22134</v>
      </c>
      <c r="AI1017" s="136" t="s">
        <v>1797</v>
      </c>
      <c r="AJ1017" s="136" t="s">
        <v>1773</v>
      </c>
      <c r="AK1017" s="136" t="s">
        <v>1201</v>
      </c>
      <c r="AL1017" s="136" t="s">
        <v>941</v>
      </c>
      <c r="AM1017" s="136" t="s">
        <v>22135</v>
      </c>
      <c r="AN1017" s="136" t="s">
        <v>941</v>
      </c>
      <c r="AO1017" s="136" t="s">
        <v>941</v>
      </c>
      <c r="AP1017" s="136" t="s">
        <v>941</v>
      </c>
      <c r="AQ1017" s="136" t="s">
        <v>941</v>
      </c>
      <c r="AR1017" s="136" t="s">
        <v>941</v>
      </c>
      <c r="AS1017" s="136" t="s">
        <v>941</v>
      </c>
      <c r="AT1017" s="136" t="s">
        <v>941</v>
      </c>
      <c r="AU1017" s="136" t="s">
        <v>941</v>
      </c>
      <c r="AV1017" s="136" t="s">
        <v>941</v>
      </c>
      <c r="AW1017" s="136" t="s">
        <v>941</v>
      </c>
      <c r="AX1017" s="136" t="s">
        <v>941</v>
      </c>
      <c r="AY1017" s="136" t="s">
        <v>941</v>
      </c>
      <c r="AZ1017" s="136" t="s">
        <v>941</v>
      </c>
      <c r="BA1017" s="136" t="s">
        <v>941</v>
      </c>
      <c r="BB1017" s="136" t="s">
        <v>941</v>
      </c>
      <c r="BC1017" s="136" t="s">
        <v>941</v>
      </c>
      <c r="BD1017" s="136" t="s">
        <v>941</v>
      </c>
      <c r="BE1017" s="136" t="s">
        <v>941</v>
      </c>
      <c r="BF1017" s="136" t="s">
        <v>941</v>
      </c>
      <c r="BG1017" s="136" t="s">
        <v>941</v>
      </c>
      <c r="BH1017" s="136" t="s">
        <v>941</v>
      </c>
      <c r="BI1017" s="136" t="s">
        <v>941</v>
      </c>
      <c r="BJ1017" s="136" t="s">
        <v>941</v>
      </c>
      <c r="BK1017" s="136" t="s">
        <v>941</v>
      </c>
      <c r="BL1017" s="136" t="s">
        <v>941</v>
      </c>
      <c r="BM1017" s="136" t="s">
        <v>941</v>
      </c>
      <c r="BN1017" s="136" t="s">
        <v>941</v>
      </c>
      <c r="BO1017" s="136" t="s">
        <v>941</v>
      </c>
      <c r="BP1017" s="136" t="s">
        <v>941</v>
      </c>
      <c r="BQ1017" s="136" t="s">
        <v>941</v>
      </c>
      <c r="BR1017" s="136" t="s">
        <v>941</v>
      </c>
      <c r="BS1017" s="136" t="s">
        <v>941</v>
      </c>
      <c r="BT1017" s="136" t="s">
        <v>941</v>
      </c>
      <c r="BU1017" s="136" t="s">
        <v>941</v>
      </c>
      <c r="BV1017" s="136" t="s">
        <v>941</v>
      </c>
      <c r="BW1017" s="136" t="s">
        <v>941</v>
      </c>
      <c r="BX1017" s="136" t="s">
        <v>941</v>
      </c>
      <c r="BY1017" s="136" t="s">
        <v>941</v>
      </c>
      <c r="BZ1017" s="136" t="s">
        <v>941</v>
      </c>
      <c r="CA1017" s="136" t="s">
        <v>941</v>
      </c>
      <c r="CB1017" s="136" t="s">
        <v>948</v>
      </c>
      <c r="CC1017" s="136" t="s">
        <v>948</v>
      </c>
      <c r="CD1017" s="136" t="s">
        <v>941</v>
      </c>
      <c r="CE1017" s="136" t="s">
        <v>948</v>
      </c>
      <c r="CF1017" s="136" t="s">
        <v>941</v>
      </c>
      <c r="CG1017" s="136" t="s">
        <v>948</v>
      </c>
      <c r="CH1017" s="136" t="s">
        <v>948</v>
      </c>
      <c r="CI1017" s="136" t="s">
        <v>941</v>
      </c>
      <c r="CJ1017" s="136" t="s">
        <v>941</v>
      </c>
      <c r="CK1017" s="136" t="s">
        <v>941</v>
      </c>
      <c r="CL1017" s="136" t="s">
        <v>941</v>
      </c>
      <c r="CM1017" s="136" t="s">
        <v>941</v>
      </c>
      <c r="CN1017" s="136" t="s">
        <v>948</v>
      </c>
      <c r="CO1017" s="136" t="s">
        <v>540</v>
      </c>
      <c r="CP1017" s="136" t="s">
        <v>948</v>
      </c>
      <c r="CQ1017" s="136" t="s">
        <v>941</v>
      </c>
      <c r="CR1017" s="136" t="s">
        <v>941</v>
      </c>
      <c r="CS1017" s="136" t="s">
        <v>941</v>
      </c>
      <c r="CT1017" s="136" t="s">
        <v>941</v>
      </c>
      <c r="CU1017" s="136" t="s">
        <v>941</v>
      </c>
      <c r="CV1017" s="136" t="s">
        <v>941</v>
      </c>
      <c r="CW1017" s="136" t="s">
        <v>941</v>
      </c>
      <c r="CX1017" s="136" t="s">
        <v>941</v>
      </c>
      <c r="CY1017" s="136" t="s">
        <v>941</v>
      </c>
      <c r="CZ1017" s="136" t="s">
        <v>941</v>
      </c>
      <c r="DA1017" s="136" t="s">
        <v>941</v>
      </c>
      <c r="DB1017" s="136" t="s">
        <v>941</v>
      </c>
      <c r="DC1017" s="136" t="s">
        <v>941</v>
      </c>
      <c r="DD1017" s="136" t="s">
        <v>941</v>
      </c>
      <c r="DE1017" s="136" t="s">
        <v>941</v>
      </c>
      <c r="DF1017" s="136" t="s">
        <v>941</v>
      </c>
      <c r="DG1017" s="136" t="s">
        <v>941</v>
      </c>
      <c r="DH1017" s="136" t="s">
        <v>941</v>
      </c>
      <c r="DI1017" s="136" t="s">
        <v>941</v>
      </c>
      <c r="DJ1017" s="136" t="s">
        <v>1692</v>
      </c>
      <c r="DK1017" s="137">
        <v>43185.529398148145</v>
      </c>
      <c r="DL1017" s="136" t="s">
        <v>1692</v>
      </c>
      <c r="DM1017" s="137">
        <v>43185.529398148145</v>
      </c>
      <c r="DN1017" s="133">
        <v>42461.575474537036</v>
      </c>
      <c r="DO1017" s="132" t="s">
        <v>1692</v>
      </c>
      <c r="DP1017" s="133">
        <v>42461.575474537036</v>
      </c>
    </row>
    <row r="1018" spans="1:120" ht="43.5" x14ac:dyDescent="0.35">
      <c r="A1018" s="135">
        <v>1022</v>
      </c>
      <c r="B1018" s="136" t="s">
        <v>13815</v>
      </c>
      <c r="C1018" s="135">
        <v>473</v>
      </c>
      <c r="D1018" s="135" t="b">
        <v>1</v>
      </c>
      <c r="E1018" s="136" t="s">
        <v>941</v>
      </c>
      <c r="F1018" s="136" t="s">
        <v>2330</v>
      </c>
      <c r="G1018" s="136" t="s">
        <v>989</v>
      </c>
      <c r="H1018" s="136" t="s">
        <v>2331</v>
      </c>
      <c r="I1018" s="136" t="s">
        <v>22136</v>
      </c>
      <c r="J1018" s="136" t="s">
        <v>2330</v>
      </c>
      <c r="K1018" s="136" t="s">
        <v>941</v>
      </c>
      <c r="L1018" s="136" t="s">
        <v>2331</v>
      </c>
      <c r="M1018" s="136" t="s">
        <v>2332</v>
      </c>
      <c r="N1018" s="136" t="s">
        <v>2333</v>
      </c>
      <c r="O1018" s="136" t="s">
        <v>22137</v>
      </c>
      <c r="P1018" s="136" t="s">
        <v>22138</v>
      </c>
      <c r="Q1018" s="136" t="s">
        <v>22139</v>
      </c>
      <c r="R1018" s="136" t="s">
        <v>948</v>
      </c>
      <c r="S1018" s="136" t="s">
        <v>22140</v>
      </c>
      <c r="T1018" s="136" t="s">
        <v>22141</v>
      </c>
      <c r="U1018" s="136" t="s">
        <v>22142</v>
      </c>
      <c r="V1018" s="136" t="s">
        <v>22143</v>
      </c>
      <c r="W1018" s="136" t="s">
        <v>22144</v>
      </c>
      <c r="X1018" s="136" t="s">
        <v>22145</v>
      </c>
      <c r="Y1018" s="136" t="s">
        <v>22146</v>
      </c>
      <c r="Z1018" s="136" t="s">
        <v>22147</v>
      </c>
      <c r="AA1018" s="136" t="s">
        <v>22148</v>
      </c>
      <c r="AB1018" s="136" t="s">
        <v>22149</v>
      </c>
      <c r="AC1018" s="136" t="s">
        <v>948</v>
      </c>
      <c r="AD1018" s="136" t="s">
        <v>22149</v>
      </c>
      <c r="AE1018" s="136" t="s">
        <v>22150</v>
      </c>
      <c r="AF1018" s="136" t="s">
        <v>22151</v>
      </c>
      <c r="AG1018" s="136" t="s">
        <v>1338</v>
      </c>
      <c r="AH1018" s="136" t="s">
        <v>22152</v>
      </c>
      <c r="AI1018" s="136" t="s">
        <v>22153</v>
      </c>
      <c r="AJ1018" s="136" t="s">
        <v>22154</v>
      </c>
      <c r="AK1018" s="136" t="s">
        <v>22155</v>
      </c>
      <c r="AL1018" s="136" t="s">
        <v>941</v>
      </c>
      <c r="AM1018" s="136" t="s">
        <v>22156</v>
      </c>
      <c r="AN1018" s="136" t="s">
        <v>941</v>
      </c>
      <c r="AO1018" s="136" t="s">
        <v>941</v>
      </c>
      <c r="AP1018" s="136" t="s">
        <v>941</v>
      </c>
      <c r="AQ1018" s="136" t="s">
        <v>941</v>
      </c>
      <c r="AR1018" s="136" t="s">
        <v>941</v>
      </c>
      <c r="AS1018" s="136" t="s">
        <v>941</v>
      </c>
      <c r="AT1018" s="136" t="s">
        <v>941</v>
      </c>
      <c r="AU1018" s="136" t="s">
        <v>941</v>
      </c>
      <c r="AV1018" s="136" t="s">
        <v>941</v>
      </c>
      <c r="AW1018" s="136" t="s">
        <v>941</v>
      </c>
      <c r="AX1018" s="136" t="s">
        <v>941</v>
      </c>
      <c r="AY1018" s="136" t="s">
        <v>941</v>
      </c>
      <c r="AZ1018" s="136" t="s">
        <v>941</v>
      </c>
      <c r="BA1018" s="136" t="s">
        <v>941</v>
      </c>
      <c r="BB1018" s="136" t="s">
        <v>941</v>
      </c>
      <c r="BC1018" s="136" t="s">
        <v>941</v>
      </c>
      <c r="BD1018" s="136" t="s">
        <v>941</v>
      </c>
      <c r="BE1018" s="136" t="s">
        <v>941</v>
      </c>
      <c r="BF1018" s="136" t="s">
        <v>941</v>
      </c>
      <c r="BG1018" s="136" t="s">
        <v>941</v>
      </c>
      <c r="BH1018" s="136" t="s">
        <v>941</v>
      </c>
      <c r="BI1018" s="136" t="s">
        <v>941</v>
      </c>
      <c r="BJ1018" s="136" t="s">
        <v>941</v>
      </c>
      <c r="BK1018" s="136" t="s">
        <v>941</v>
      </c>
      <c r="BL1018" s="136" t="s">
        <v>941</v>
      </c>
      <c r="BM1018" s="136" t="s">
        <v>941</v>
      </c>
      <c r="BN1018" s="136" t="s">
        <v>941</v>
      </c>
      <c r="BO1018" s="136" t="s">
        <v>941</v>
      </c>
      <c r="BP1018" s="136" t="s">
        <v>941</v>
      </c>
      <c r="BQ1018" s="136" t="s">
        <v>941</v>
      </c>
      <c r="BR1018" s="136" t="s">
        <v>941</v>
      </c>
      <c r="BS1018" s="136" t="s">
        <v>941</v>
      </c>
      <c r="BT1018" s="136" t="s">
        <v>941</v>
      </c>
      <c r="BU1018" s="136" t="s">
        <v>941</v>
      </c>
      <c r="BV1018" s="136" t="s">
        <v>941</v>
      </c>
      <c r="BW1018" s="136" t="s">
        <v>941</v>
      </c>
      <c r="BX1018" s="136" t="s">
        <v>941</v>
      </c>
      <c r="BY1018" s="136" t="s">
        <v>941</v>
      </c>
      <c r="BZ1018" s="136" t="s">
        <v>941</v>
      </c>
      <c r="CA1018" s="136" t="s">
        <v>941</v>
      </c>
      <c r="CB1018" s="136" t="s">
        <v>948</v>
      </c>
      <c r="CC1018" s="136" t="s">
        <v>948</v>
      </c>
      <c r="CD1018" s="136" t="s">
        <v>941</v>
      </c>
      <c r="CE1018" s="136" t="s">
        <v>948</v>
      </c>
      <c r="CF1018" s="136" t="s">
        <v>941</v>
      </c>
      <c r="CG1018" s="136" t="s">
        <v>948</v>
      </c>
      <c r="CH1018" s="136" t="s">
        <v>948</v>
      </c>
      <c r="CI1018" s="136" t="s">
        <v>941</v>
      </c>
      <c r="CJ1018" s="136" t="s">
        <v>941</v>
      </c>
      <c r="CK1018" s="136" t="s">
        <v>941</v>
      </c>
      <c r="CL1018" s="136" t="s">
        <v>941</v>
      </c>
      <c r="CM1018" s="136" t="s">
        <v>941</v>
      </c>
      <c r="CN1018" s="136" t="s">
        <v>948</v>
      </c>
      <c r="CO1018" s="136" t="s">
        <v>540</v>
      </c>
      <c r="CP1018" s="136" t="s">
        <v>948</v>
      </c>
      <c r="CQ1018" s="136" t="s">
        <v>941</v>
      </c>
      <c r="CR1018" s="136" t="s">
        <v>941</v>
      </c>
      <c r="CS1018" s="136" t="s">
        <v>941</v>
      </c>
      <c r="CT1018" s="136" t="s">
        <v>941</v>
      </c>
      <c r="CU1018" s="136" t="s">
        <v>941</v>
      </c>
      <c r="CV1018" s="136" t="s">
        <v>941</v>
      </c>
      <c r="CW1018" s="136" t="s">
        <v>941</v>
      </c>
      <c r="CX1018" s="136" t="s">
        <v>941</v>
      </c>
      <c r="CY1018" s="136" t="s">
        <v>941</v>
      </c>
      <c r="CZ1018" s="136" t="s">
        <v>941</v>
      </c>
      <c r="DA1018" s="136" t="s">
        <v>941</v>
      </c>
      <c r="DB1018" s="136" t="s">
        <v>941</v>
      </c>
      <c r="DC1018" s="136" t="s">
        <v>941</v>
      </c>
      <c r="DD1018" s="136" t="s">
        <v>941</v>
      </c>
      <c r="DE1018" s="136" t="s">
        <v>941</v>
      </c>
      <c r="DF1018" s="136" t="s">
        <v>941</v>
      </c>
      <c r="DG1018" s="136" t="s">
        <v>941</v>
      </c>
      <c r="DH1018" s="136" t="s">
        <v>941</v>
      </c>
      <c r="DI1018" s="136" t="s">
        <v>941</v>
      </c>
      <c r="DJ1018" s="136" t="s">
        <v>1692</v>
      </c>
      <c r="DK1018" s="137">
        <v>43185.615972222222</v>
      </c>
      <c r="DL1018" s="136" t="s">
        <v>1692</v>
      </c>
      <c r="DM1018" s="137">
        <v>43185.619270833333</v>
      </c>
      <c r="DN1018" s="133">
        <v>42464.569594907407</v>
      </c>
      <c r="DO1018" s="132" t="s">
        <v>1692</v>
      </c>
      <c r="DP1018" s="133">
        <v>42464.569594907407</v>
      </c>
    </row>
    <row r="1019" spans="1:120" ht="58" x14ac:dyDescent="0.35">
      <c r="A1019" s="135">
        <v>1023</v>
      </c>
      <c r="B1019" s="136" t="s">
        <v>13815</v>
      </c>
      <c r="C1019" s="135">
        <v>317</v>
      </c>
      <c r="D1019" s="135" t="b">
        <v>1</v>
      </c>
      <c r="E1019" s="136" t="s">
        <v>941</v>
      </c>
      <c r="F1019" s="136" t="s">
        <v>22157</v>
      </c>
      <c r="G1019" s="136" t="s">
        <v>1330</v>
      </c>
      <c r="H1019" s="136" t="s">
        <v>3156</v>
      </c>
      <c r="I1019" s="136" t="s">
        <v>22136</v>
      </c>
      <c r="J1019" s="136" t="s">
        <v>22158</v>
      </c>
      <c r="K1019" s="136" t="s">
        <v>941</v>
      </c>
      <c r="L1019" s="136" t="s">
        <v>22159</v>
      </c>
      <c r="M1019" s="136" t="s">
        <v>22160</v>
      </c>
      <c r="N1019" s="136" t="s">
        <v>13376</v>
      </c>
      <c r="O1019" s="136" t="s">
        <v>22161</v>
      </c>
      <c r="P1019" s="136" t="s">
        <v>22162</v>
      </c>
      <c r="Q1019" s="136" t="s">
        <v>3791</v>
      </c>
      <c r="R1019" s="136" t="s">
        <v>948</v>
      </c>
      <c r="S1019" s="136" t="s">
        <v>22163</v>
      </c>
      <c r="T1019" s="136" t="s">
        <v>22164</v>
      </c>
      <c r="U1019" s="136" t="s">
        <v>22165</v>
      </c>
      <c r="V1019" s="136" t="s">
        <v>22166</v>
      </c>
      <c r="W1019" s="136" t="s">
        <v>22167</v>
      </c>
      <c r="X1019" s="136" t="s">
        <v>22168</v>
      </c>
      <c r="Y1019" s="136" t="s">
        <v>22169</v>
      </c>
      <c r="Z1019" s="136" t="s">
        <v>22170</v>
      </c>
      <c r="AA1019" s="136" t="s">
        <v>948</v>
      </c>
      <c r="AB1019" s="136" t="s">
        <v>22171</v>
      </c>
      <c r="AC1019" s="136" t="s">
        <v>948</v>
      </c>
      <c r="AD1019" s="136" t="s">
        <v>22171</v>
      </c>
      <c r="AE1019" s="136" t="s">
        <v>22172</v>
      </c>
      <c r="AF1019" s="136" t="s">
        <v>22173</v>
      </c>
      <c r="AG1019" s="136" t="s">
        <v>2675</v>
      </c>
      <c r="AH1019" s="136" t="s">
        <v>22174</v>
      </c>
      <c r="AI1019" s="136" t="s">
        <v>22175</v>
      </c>
      <c r="AJ1019" s="136" t="s">
        <v>22176</v>
      </c>
      <c r="AK1019" s="136" t="s">
        <v>22177</v>
      </c>
      <c r="AL1019" s="136" t="s">
        <v>941</v>
      </c>
      <c r="AM1019" s="136" t="s">
        <v>22178</v>
      </c>
      <c r="AN1019" s="136" t="s">
        <v>941</v>
      </c>
      <c r="AO1019" s="136" t="s">
        <v>941</v>
      </c>
      <c r="AP1019" s="136" t="s">
        <v>941</v>
      </c>
      <c r="AQ1019" s="136" t="s">
        <v>941</v>
      </c>
      <c r="AR1019" s="136" t="s">
        <v>941</v>
      </c>
      <c r="AS1019" s="136" t="s">
        <v>941</v>
      </c>
      <c r="AT1019" s="136" t="s">
        <v>941</v>
      </c>
      <c r="AU1019" s="136" t="s">
        <v>941</v>
      </c>
      <c r="AV1019" s="136" t="s">
        <v>941</v>
      </c>
      <c r="AW1019" s="136" t="s">
        <v>941</v>
      </c>
      <c r="AX1019" s="136" t="s">
        <v>941</v>
      </c>
      <c r="AY1019" s="136" t="s">
        <v>941</v>
      </c>
      <c r="AZ1019" s="136" t="s">
        <v>941</v>
      </c>
      <c r="BA1019" s="136" t="s">
        <v>941</v>
      </c>
      <c r="BB1019" s="136" t="s">
        <v>941</v>
      </c>
      <c r="BC1019" s="136" t="s">
        <v>941</v>
      </c>
      <c r="BD1019" s="136" t="s">
        <v>941</v>
      </c>
      <c r="BE1019" s="136" t="s">
        <v>941</v>
      </c>
      <c r="BF1019" s="136" t="s">
        <v>941</v>
      </c>
      <c r="BG1019" s="136" t="s">
        <v>941</v>
      </c>
      <c r="BH1019" s="136" t="s">
        <v>941</v>
      </c>
      <c r="BI1019" s="136" t="s">
        <v>941</v>
      </c>
      <c r="BJ1019" s="136" t="s">
        <v>941</v>
      </c>
      <c r="BK1019" s="136" t="s">
        <v>941</v>
      </c>
      <c r="BL1019" s="136" t="s">
        <v>941</v>
      </c>
      <c r="BM1019" s="136" t="s">
        <v>941</v>
      </c>
      <c r="BN1019" s="136" t="s">
        <v>941</v>
      </c>
      <c r="BO1019" s="136" t="s">
        <v>941</v>
      </c>
      <c r="BP1019" s="136" t="s">
        <v>941</v>
      </c>
      <c r="BQ1019" s="136" t="s">
        <v>941</v>
      </c>
      <c r="BR1019" s="136" t="s">
        <v>941</v>
      </c>
      <c r="BS1019" s="136" t="s">
        <v>941</v>
      </c>
      <c r="BT1019" s="136" t="s">
        <v>941</v>
      </c>
      <c r="BU1019" s="136" t="s">
        <v>941</v>
      </c>
      <c r="BV1019" s="136" t="s">
        <v>941</v>
      </c>
      <c r="BW1019" s="136" t="s">
        <v>941</v>
      </c>
      <c r="BX1019" s="136" t="s">
        <v>941</v>
      </c>
      <c r="BY1019" s="136" t="s">
        <v>941</v>
      </c>
      <c r="BZ1019" s="136" t="s">
        <v>941</v>
      </c>
      <c r="CA1019" s="136" t="s">
        <v>941</v>
      </c>
      <c r="CB1019" s="136" t="s">
        <v>948</v>
      </c>
      <c r="CC1019" s="136" t="s">
        <v>948</v>
      </c>
      <c r="CD1019" s="136" t="s">
        <v>941</v>
      </c>
      <c r="CE1019" s="136" t="s">
        <v>948</v>
      </c>
      <c r="CF1019" s="136" t="s">
        <v>941</v>
      </c>
      <c r="CG1019" s="136" t="s">
        <v>948</v>
      </c>
      <c r="CH1019" s="136" t="s">
        <v>948</v>
      </c>
      <c r="CI1019" s="136" t="s">
        <v>941</v>
      </c>
      <c r="CJ1019" s="136" t="s">
        <v>941</v>
      </c>
      <c r="CK1019" s="136" t="s">
        <v>941</v>
      </c>
      <c r="CL1019" s="136" t="s">
        <v>941</v>
      </c>
      <c r="CM1019" s="136" t="s">
        <v>941</v>
      </c>
      <c r="CN1019" s="136" t="s">
        <v>948</v>
      </c>
      <c r="CO1019" s="136" t="s">
        <v>540</v>
      </c>
      <c r="CP1019" s="136" t="s">
        <v>948</v>
      </c>
      <c r="CQ1019" s="136" t="s">
        <v>941</v>
      </c>
      <c r="CR1019" s="136" t="s">
        <v>941</v>
      </c>
      <c r="CS1019" s="136" t="s">
        <v>941</v>
      </c>
      <c r="CT1019" s="136" t="s">
        <v>941</v>
      </c>
      <c r="CU1019" s="136" t="s">
        <v>941</v>
      </c>
      <c r="CV1019" s="136" t="s">
        <v>941</v>
      </c>
      <c r="CW1019" s="136" t="s">
        <v>941</v>
      </c>
      <c r="CX1019" s="136" t="s">
        <v>941</v>
      </c>
      <c r="CY1019" s="136" t="s">
        <v>941</v>
      </c>
      <c r="CZ1019" s="136" t="s">
        <v>941</v>
      </c>
      <c r="DA1019" s="136" t="s">
        <v>941</v>
      </c>
      <c r="DB1019" s="136" t="s">
        <v>941</v>
      </c>
      <c r="DC1019" s="136" t="s">
        <v>941</v>
      </c>
      <c r="DD1019" s="136" t="s">
        <v>941</v>
      </c>
      <c r="DE1019" s="136" t="s">
        <v>941</v>
      </c>
      <c r="DF1019" s="136" t="s">
        <v>941</v>
      </c>
      <c r="DG1019" s="136" t="s">
        <v>941</v>
      </c>
      <c r="DH1019" s="136" t="s">
        <v>941</v>
      </c>
      <c r="DI1019" s="136" t="s">
        <v>941</v>
      </c>
      <c r="DJ1019" s="136" t="s">
        <v>1692</v>
      </c>
      <c r="DK1019" s="137">
        <v>43185.625474537039</v>
      </c>
      <c r="DL1019" s="136" t="s">
        <v>1692</v>
      </c>
      <c r="DM1019" s="137">
        <v>43185.625474537039</v>
      </c>
      <c r="DN1019" s="133">
        <v>42465.557951388888</v>
      </c>
      <c r="DO1019" s="132" t="s">
        <v>1353</v>
      </c>
      <c r="DP1019" s="133">
        <v>42465.557951388888</v>
      </c>
    </row>
    <row r="1020" spans="1:120" ht="29" x14ac:dyDescent="0.35">
      <c r="A1020" s="135">
        <v>1024</v>
      </c>
      <c r="B1020" s="136" t="s">
        <v>13815</v>
      </c>
      <c r="C1020" s="135">
        <v>241</v>
      </c>
      <c r="D1020" s="135" t="b">
        <v>1</v>
      </c>
      <c r="E1020" s="136" t="s">
        <v>941</v>
      </c>
      <c r="F1020" s="136" t="s">
        <v>22179</v>
      </c>
      <c r="G1020" s="136" t="s">
        <v>22180</v>
      </c>
      <c r="H1020" s="136" t="s">
        <v>2778</v>
      </c>
      <c r="I1020" s="136" t="s">
        <v>22136</v>
      </c>
      <c r="J1020" s="136" t="s">
        <v>1718</v>
      </c>
      <c r="K1020" s="136" t="s">
        <v>941</v>
      </c>
      <c r="L1020" s="136" t="s">
        <v>941</v>
      </c>
      <c r="M1020" s="136" t="s">
        <v>941</v>
      </c>
      <c r="N1020" s="136" t="s">
        <v>941</v>
      </c>
      <c r="O1020" s="136" t="s">
        <v>22181</v>
      </c>
      <c r="P1020" s="136" t="s">
        <v>22182</v>
      </c>
      <c r="Q1020" s="136" t="s">
        <v>22183</v>
      </c>
      <c r="R1020" s="136" t="s">
        <v>948</v>
      </c>
      <c r="S1020" s="136" t="s">
        <v>22184</v>
      </c>
      <c r="T1020" s="136" t="s">
        <v>22185</v>
      </c>
      <c r="U1020" s="136" t="s">
        <v>22186</v>
      </c>
      <c r="V1020" s="136" t="s">
        <v>12761</v>
      </c>
      <c r="W1020" s="136" t="s">
        <v>12762</v>
      </c>
      <c r="X1020" s="136" t="s">
        <v>12763</v>
      </c>
      <c r="Y1020" s="136" t="s">
        <v>22187</v>
      </c>
      <c r="Z1020" s="136" t="s">
        <v>22188</v>
      </c>
      <c r="AA1020" s="136" t="s">
        <v>22189</v>
      </c>
      <c r="AB1020" s="136" t="s">
        <v>22190</v>
      </c>
      <c r="AC1020" s="136" t="s">
        <v>1938</v>
      </c>
      <c r="AD1020" s="136" t="s">
        <v>22191</v>
      </c>
      <c r="AE1020" s="136" t="s">
        <v>22192</v>
      </c>
      <c r="AF1020" s="136" t="s">
        <v>22193</v>
      </c>
      <c r="AG1020" s="136" t="s">
        <v>12771</v>
      </c>
      <c r="AH1020" s="136" t="s">
        <v>22194</v>
      </c>
      <c r="AI1020" s="136" t="s">
        <v>2914</v>
      </c>
      <c r="AJ1020" s="136" t="s">
        <v>1712</v>
      </c>
      <c r="AK1020" s="136" t="s">
        <v>948</v>
      </c>
      <c r="AL1020" s="136" t="s">
        <v>604</v>
      </c>
      <c r="AM1020" s="136" t="s">
        <v>22195</v>
      </c>
      <c r="AN1020" s="136" t="s">
        <v>941</v>
      </c>
      <c r="AO1020" s="136" t="s">
        <v>941</v>
      </c>
      <c r="AP1020" s="136" t="s">
        <v>941</v>
      </c>
      <c r="AQ1020" s="136" t="s">
        <v>941</v>
      </c>
      <c r="AR1020" s="136" t="s">
        <v>941</v>
      </c>
      <c r="AS1020" s="136" t="s">
        <v>941</v>
      </c>
      <c r="AT1020" s="136" t="s">
        <v>941</v>
      </c>
      <c r="AU1020" s="136" t="s">
        <v>941</v>
      </c>
      <c r="AV1020" s="136" t="s">
        <v>941</v>
      </c>
      <c r="AW1020" s="136" t="s">
        <v>941</v>
      </c>
      <c r="AX1020" s="136" t="s">
        <v>941</v>
      </c>
      <c r="AY1020" s="136" t="s">
        <v>941</v>
      </c>
      <c r="AZ1020" s="136" t="s">
        <v>941</v>
      </c>
      <c r="BA1020" s="136" t="s">
        <v>941</v>
      </c>
      <c r="BB1020" s="136" t="s">
        <v>941</v>
      </c>
      <c r="BC1020" s="136" t="s">
        <v>941</v>
      </c>
      <c r="BD1020" s="136" t="s">
        <v>941</v>
      </c>
      <c r="BE1020" s="136" t="s">
        <v>941</v>
      </c>
      <c r="BF1020" s="136" t="s">
        <v>941</v>
      </c>
      <c r="BG1020" s="136" t="s">
        <v>941</v>
      </c>
      <c r="BH1020" s="136" t="s">
        <v>941</v>
      </c>
      <c r="BI1020" s="136" t="s">
        <v>941</v>
      </c>
      <c r="BJ1020" s="136" t="s">
        <v>941</v>
      </c>
      <c r="BK1020" s="136" t="s">
        <v>941</v>
      </c>
      <c r="BL1020" s="136" t="s">
        <v>941</v>
      </c>
      <c r="BM1020" s="136" t="s">
        <v>941</v>
      </c>
      <c r="BN1020" s="136" t="s">
        <v>941</v>
      </c>
      <c r="BO1020" s="136" t="s">
        <v>941</v>
      </c>
      <c r="BP1020" s="136" t="s">
        <v>941</v>
      </c>
      <c r="BQ1020" s="136" t="s">
        <v>1110</v>
      </c>
      <c r="BR1020" s="136" t="s">
        <v>941</v>
      </c>
      <c r="BS1020" s="136" t="s">
        <v>941</v>
      </c>
      <c r="BT1020" s="136" t="s">
        <v>941</v>
      </c>
      <c r="BU1020" s="136" t="s">
        <v>941</v>
      </c>
      <c r="BV1020" s="136" t="s">
        <v>941</v>
      </c>
      <c r="BW1020" s="136" t="s">
        <v>941</v>
      </c>
      <c r="BX1020" s="136" t="s">
        <v>941</v>
      </c>
      <c r="BY1020" s="136" t="s">
        <v>941</v>
      </c>
      <c r="BZ1020" s="136" t="s">
        <v>941</v>
      </c>
      <c r="CA1020" s="136" t="s">
        <v>941</v>
      </c>
      <c r="CB1020" s="136" t="s">
        <v>1110</v>
      </c>
      <c r="CC1020" s="136" t="s">
        <v>948</v>
      </c>
      <c r="CD1020" s="136" t="s">
        <v>941</v>
      </c>
      <c r="CE1020" s="136" t="s">
        <v>948</v>
      </c>
      <c r="CF1020" s="136" t="s">
        <v>941</v>
      </c>
      <c r="CG1020" s="136" t="s">
        <v>948</v>
      </c>
      <c r="CH1020" s="136" t="s">
        <v>948</v>
      </c>
      <c r="CI1020" s="136" t="s">
        <v>941</v>
      </c>
      <c r="CJ1020" s="136" t="s">
        <v>941</v>
      </c>
      <c r="CK1020" s="136" t="s">
        <v>941</v>
      </c>
      <c r="CL1020" s="136" t="s">
        <v>941</v>
      </c>
      <c r="CM1020" s="136" t="s">
        <v>941</v>
      </c>
      <c r="CN1020" s="136" t="s">
        <v>948</v>
      </c>
      <c r="CO1020" s="136" t="s">
        <v>540</v>
      </c>
      <c r="CP1020" s="136" t="s">
        <v>948</v>
      </c>
      <c r="CQ1020" s="136" t="s">
        <v>941</v>
      </c>
      <c r="CR1020" s="136" t="s">
        <v>941</v>
      </c>
      <c r="CS1020" s="136" t="s">
        <v>941</v>
      </c>
      <c r="CT1020" s="136" t="s">
        <v>941</v>
      </c>
      <c r="CU1020" s="136" t="s">
        <v>941</v>
      </c>
      <c r="CV1020" s="136" t="s">
        <v>941</v>
      </c>
      <c r="CW1020" s="136" t="s">
        <v>941</v>
      </c>
      <c r="CX1020" s="136" t="s">
        <v>941</v>
      </c>
      <c r="CY1020" s="136" t="s">
        <v>941</v>
      </c>
      <c r="CZ1020" s="136" t="s">
        <v>941</v>
      </c>
      <c r="DA1020" s="136" t="s">
        <v>941</v>
      </c>
      <c r="DB1020" s="136" t="s">
        <v>941</v>
      </c>
      <c r="DC1020" s="136" t="s">
        <v>941</v>
      </c>
      <c r="DD1020" s="136" t="s">
        <v>941</v>
      </c>
      <c r="DE1020" s="136" t="s">
        <v>941</v>
      </c>
      <c r="DF1020" s="136" t="s">
        <v>941</v>
      </c>
      <c r="DG1020" s="136" t="s">
        <v>941</v>
      </c>
      <c r="DH1020" s="136" t="s">
        <v>941</v>
      </c>
      <c r="DI1020" s="136" t="s">
        <v>941</v>
      </c>
      <c r="DJ1020" s="136" t="s">
        <v>1692</v>
      </c>
      <c r="DK1020" s="137">
        <v>43185.660798611112</v>
      </c>
      <c r="DL1020" s="136" t="s">
        <v>1692</v>
      </c>
      <c r="DM1020" s="137">
        <v>43185.660798611112</v>
      </c>
      <c r="DN1020" s="133">
        <v>42465.692835648151</v>
      </c>
      <c r="DO1020" s="132" t="s">
        <v>1353</v>
      </c>
      <c r="DP1020" s="133">
        <v>42465.692835648151</v>
      </c>
    </row>
    <row r="1021" spans="1:120" ht="203" x14ac:dyDescent="0.35">
      <c r="A1021" s="135">
        <v>1025</v>
      </c>
      <c r="B1021" s="136" t="s">
        <v>13815</v>
      </c>
      <c r="C1021" s="135">
        <v>230</v>
      </c>
      <c r="D1021" s="135" t="b">
        <v>1</v>
      </c>
      <c r="E1021" s="136" t="s">
        <v>941</v>
      </c>
      <c r="F1021" s="136" t="s">
        <v>22196</v>
      </c>
      <c r="G1021" s="136" t="s">
        <v>1037</v>
      </c>
      <c r="H1021" s="136" t="s">
        <v>1690</v>
      </c>
      <c r="I1021" s="136" t="s">
        <v>22136</v>
      </c>
      <c r="J1021" s="136" t="s">
        <v>9671</v>
      </c>
      <c r="K1021" s="136" t="s">
        <v>941</v>
      </c>
      <c r="L1021" s="136" t="s">
        <v>1690</v>
      </c>
      <c r="M1021" s="136" t="s">
        <v>1691</v>
      </c>
      <c r="N1021" s="136" t="s">
        <v>9672</v>
      </c>
      <c r="O1021" s="136" t="s">
        <v>22197</v>
      </c>
      <c r="P1021" s="136" t="s">
        <v>948</v>
      </c>
      <c r="Q1021" s="136" t="s">
        <v>948</v>
      </c>
      <c r="R1021" s="136" t="s">
        <v>948</v>
      </c>
      <c r="S1021" s="136" t="s">
        <v>22197</v>
      </c>
      <c r="T1021" s="136" t="s">
        <v>22198</v>
      </c>
      <c r="U1021" s="136" t="s">
        <v>22199</v>
      </c>
      <c r="V1021" s="136" t="s">
        <v>22197</v>
      </c>
      <c r="W1021" s="136" t="s">
        <v>22200</v>
      </c>
      <c r="X1021" s="136" t="s">
        <v>22201</v>
      </c>
      <c r="Y1021" s="136" t="s">
        <v>22202</v>
      </c>
      <c r="Z1021" s="136" t="s">
        <v>22203</v>
      </c>
      <c r="AA1021" s="136" t="s">
        <v>948</v>
      </c>
      <c r="AB1021" s="136" t="s">
        <v>22204</v>
      </c>
      <c r="AC1021" s="136" t="s">
        <v>948</v>
      </c>
      <c r="AD1021" s="136" t="s">
        <v>22204</v>
      </c>
      <c r="AE1021" s="136" t="s">
        <v>22205</v>
      </c>
      <c r="AF1021" s="136" t="s">
        <v>22206</v>
      </c>
      <c r="AG1021" s="136" t="s">
        <v>1452</v>
      </c>
      <c r="AH1021" s="136" t="s">
        <v>22207</v>
      </c>
      <c r="AI1021" s="136" t="s">
        <v>948</v>
      </c>
      <c r="AJ1021" s="136" t="s">
        <v>953</v>
      </c>
      <c r="AK1021" s="136" t="s">
        <v>948</v>
      </c>
      <c r="AL1021" s="136" t="s">
        <v>941</v>
      </c>
      <c r="AM1021" s="136" t="s">
        <v>22208</v>
      </c>
      <c r="AN1021" s="136" t="s">
        <v>941</v>
      </c>
      <c r="AO1021" s="136" t="s">
        <v>941</v>
      </c>
      <c r="AP1021" s="136" t="s">
        <v>941</v>
      </c>
      <c r="AQ1021" s="136" t="s">
        <v>941</v>
      </c>
      <c r="AR1021" s="136" t="s">
        <v>941</v>
      </c>
      <c r="AS1021" s="136" t="s">
        <v>941</v>
      </c>
      <c r="AT1021" s="136" t="s">
        <v>941</v>
      </c>
      <c r="AU1021" s="136" t="s">
        <v>941</v>
      </c>
      <c r="AV1021" s="136" t="s">
        <v>941</v>
      </c>
      <c r="AW1021" s="136" t="s">
        <v>941</v>
      </c>
      <c r="AX1021" s="136" t="s">
        <v>941</v>
      </c>
      <c r="AY1021" s="136" t="s">
        <v>941</v>
      </c>
      <c r="AZ1021" s="136" t="s">
        <v>941</v>
      </c>
      <c r="BA1021" s="136" t="s">
        <v>941</v>
      </c>
      <c r="BB1021" s="136" t="s">
        <v>941</v>
      </c>
      <c r="BC1021" s="136" t="s">
        <v>941</v>
      </c>
      <c r="BD1021" s="136" t="s">
        <v>941</v>
      </c>
      <c r="BE1021" s="136" t="s">
        <v>941</v>
      </c>
      <c r="BF1021" s="136" t="s">
        <v>941</v>
      </c>
      <c r="BG1021" s="136" t="s">
        <v>941</v>
      </c>
      <c r="BH1021" s="136" t="s">
        <v>941</v>
      </c>
      <c r="BI1021" s="136" t="s">
        <v>941</v>
      </c>
      <c r="BJ1021" s="136" t="s">
        <v>941</v>
      </c>
      <c r="BK1021" s="136" t="s">
        <v>941</v>
      </c>
      <c r="BL1021" s="136" t="s">
        <v>941</v>
      </c>
      <c r="BM1021" s="136" t="s">
        <v>941</v>
      </c>
      <c r="BN1021" s="136" t="s">
        <v>941</v>
      </c>
      <c r="BO1021" s="136" t="s">
        <v>941</v>
      </c>
      <c r="BP1021" s="136" t="s">
        <v>941</v>
      </c>
      <c r="BQ1021" s="136" t="s">
        <v>941</v>
      </c>
      <c r="BR1021" s="136" t="s">
        <v>941</v>
      </c>
      <c r="BS1021" s="136" t="s">
        <v>941</v>
      </c>
      <c r="BT1021" s="136" t="s">
        <v>941</v>
      </c>
      <c r="BU1021" s="136" t="s">
        <v>941</v>
      </c>
      <c r="BV1021" s="136" t="s">
        <v>941</v>
      </c>
      <c r="BW1021" s="136" t="s">
        <v>941</v>
      </c>
      <c r="BX1021" s="136" t="s">
        <v>941</v>
      </c>
      <c r="BY1021" s="136" t="s">
        <v>941</v>
      </c>
      <c r="BZ1021" s="136" t="s">
        <v>941</v>
      </c>
      <c r="CA1021" s="136" t="s">
        <v>941</v>
      </c>
      <c r="CB1021" s="136" t="s">
        <v>948</v>
      </c>
      <c r="CC1021" s="136" t="s">
        <v>948</v>
      </c>
      <c r="CD1021" s="136" t="s">
        <v>941</v>
      </c>
      <c r="CE1021" s="136" t="s">
        <v>948</v>
      </c>
      <c r="CF1021" s="136" t="s">
        <v>941</v>
      </c>
      <c r="CG1021" s="136" t="s">
        <v>948</v>
      </c>
      <c r="CH1021" s="136" t="s">
        <v>948</v>
      </c>
      <c r="CI1021" s="136" t="s">
        <v>941</v>
      </c>
      <c r="CJ1021" s="136" t="s">
        <v>941</v>
      </c>
      <c r="CK1021" s="136" t="s">
        <v>941</v>
      </c>
      <c r="CL1021" s="136" t="s">
        <v>941</v>
      </c>
      <c r="CM1021" s="136" t="s">
        <v>941</v>
      </c>
      <c r="CN1021" s="136" t="s">
        <v>948</v>
      </c>
      <c r="CO1021" s="136" t="s">
        <v>540</v>
      </c>
      <c r="CP1021" s="136" t="s">
        <v>948</v>
      </c>
      <c r="CQ1021" s="136" t="s">
        <v>941</v>
      </c>
      <c r="CR1021" s="136" t="s">
        <v>941</v>
      </c>
      <c r="CS1021" s="136" t="s">
        <v>941</v>
      </c>
      <c r="CT1021" s="136" t="s">
        <v>941</v>
      </c>
      <c r="CU1021" s="136" t="s">
        <v>941</v>
      </c>
      <c r="CV1021" s="136" t="s">
        <v>941</v>
      </c>
      <c r="CW1021" s="136" t="s">
        <v>941</v>
      </c>
      <c r="CX1021" s="136" t="s">
        <v>941</v>
      </c>
      <c r="CY1021" s="136" t="s">
        <v>941</v>
      </c>
      <c r="CZ1021" s="136" t="s">
        <v>941</v>
      </c>
      <c r="DA1021" s="136" t="s">
        <v>941</v>
      </c>
      <c r="DB1021" s="136" t="s">
        <v>22209</v>
      </c>
      <c r="DC1021" s="136" t="s">
        <v>941</v>
      </c>
      <c r="DD1021" s="136" t="s">
        <v>941</v>
      </c>
      <c r="DE1021" s="136" t="s">
        <v>941</v>
      </c>
      <c r="DF1021" s="136" t="s">
        <v>941</v>
      </c>
      <c r="DG1021" s="136" t="s">
        <v>941</v>
      </c>
      <c r="DH1021" s="136" t="s">
        <v>941</v>
      </c>
      <c r="DI1021" s="136" t="s">
        <v>941</v>
      </c>
      <c r="DJ1021" s="136" t="s">
        <v>1692</v>
      </c>
      <c r="DK1021" s="137">
        <v>43185.664756944447</v>
      </c>
      <c r="DL1021" s="136" t="s">
        <v>1692</v>
      </c>
      <c r="DM1021" s="137">
        <v>43185.664756944447</v>
      </c>
      <c r="DN1021" s="133">
        <v>42466.590416666666</v>
      </c>
      <c r="DO1021" s="132" t="s">
        <v>1692</v>
      </c>
      <c r="DP1021" s="133">
        <v>42466.590416666666</v>
      </c>
    </row>
    <row r="1022" spans="1:120" ht="72.5" x14ac:dyDescent="0.35">
      <c r="A1022" s="135">
        <v>1026</v>
      </c>
      <c r="B1022" s="136" t="s">
        <v>13815</v>
      </c>
      <c r="C1022" s="135">
        <v>410</v>
      </c>
      <c r="D1022" s="135" t="b">
        <v>1</v>
      </c>
      <c r="E1022" s="136" t="s">
        <v>941</v>
      </c>
      <c r="F1022" s="136" t="s">
        <v>3464</v>
      </c>
      <c r="G1022" s="136" t="s">
        <v>989</v>
      </c>
      <c r="H1022" s="136" t="s">
        <v>2730</v>
      </c>
      <c r="I1022" s="136" t="s">
        <v>20041</v>
      </c>
      <c r="J1022" s="136" t="s">
        <v>3465</v>
      </c>
      <c r="K1022" s="136" t="s">
        <v>941</v>
      </c>
      <c r="L1022" s="136" t="s">
        <v>3466</v>
      </c>
      <c r="M1022" s="136" t="s">
        <v>5953</v>
      </c>
      <c r="N1022" s="136" t="s">
        <v>3467</v>
      </c>
      <c r="O1022" s="136" t="s">
        <v>22210</v>
      </c>
      <c r="P1022" s="136" t="s">
        <v>22211</v>
      </c>
      <c r="Q1022" s="136" t="s">
        <v>22212</v>
      </c>
      <c r="R1022" s="136" t="s">
        <v>948</v>
      </c>
      <c r="S1022" s="136" t="s">
        <v>22213</v>
      </c>
      <c r="T1022" s="136" t="s">
        <v>22214</v>
      </c>
      <c r="U1022" s="136" t="s">
        <v>22215</v>
      </c>
      <c r="V1022" s="136" t="s">
        <v>22216</v>
      </c>
      <c r="W1022" s="136" t="s">
        <v>22217</v>
      </c>
      <c r="X1022" s="136" t="s">
        <v>22218</v>
      </c>
      <c r="Y1022" s="136" t="s">
        <v>22219</v>
      </c>
      <c r="Z1022" s="136" t="s">
        <v>22220</v>
      </c>
      <c r="AA1022" s="136" t="s">
        <v>22221</v>
      </c>
      <c r="AB1022" s="136" t="s">
        <v>22222</v>
      </c>
      <c r="AC1022" s="136" t="s">
        <v>948</v>
      </c>
      <c r="AD1022" s="136" t="s">
        <v>22222</v>
      </c>
      <c r="AE1022" s="136" t="s">
        <v>22223</v>
      </c>
      <c r="AF1022" s="136" t="s">
        <v>22224</v>
      </c>
      <c r="AG1022" s="136" t="s">
        <v>5968</v>
      </c>
      <c r="AH1022" s="136" t="s">
        <v>22225</v>
      </c>
      <c r="AI1022" s="136" t="s">
        <v>22226</v>
      </c>
      <c r="AJ1022" s="136" t="s">
        <v>22227</v>
      </c>
      <c r="AK1022" s="136" t="s">
        <v>3190</v>
      </c>
      <c r="AL1022" s="136" t="s">
        <v>941</v>
      </c>
      <c r="AM1022" s="136" t="s">
        <v>22228</v>
      </c>
      <c r="AN1022" s="136" t="s">
        <v>941</v>
      </c>
      <c r="AO1022" s="136" t="s">
        <v>941</v>
      </c>
      <c r="AP1022" s="136" t="s">
        <v>941</v>
      </c>
      <c r="AQ1022" s="136" t="s">
        <v>941</v>
      </c>
      <c r="AR1022" s="136" t="s">
        <v>941</v>
      </c>
      <c r="AS1022" s="136" t="s">
        <v>941</v>
      </c>
      <c r="AT1022" s="136" t="s">
        <v>941</v>
      </c>
      <c r="AU1022" s="136" t="s">
        <v>941</v>
      </c>
      <c r="AV1022" s="136" t="s">
        <v>941</v>
      </c>
      <c r="AW1022" s="136" t="s">
        <v>941</v>
      </c>
      <c r="AX1022" s="136" t="s">
        <v>941</v>
      </c>
      <c r="AY1022" s="136" t="s">
        <v>941</v>
      </c>
      <c r="AZ1022" s="136" t="s">
        <v>941</v>
      </c>
      <c r="BA1022" s="136" t="s">
        <v>941</v>
      </c>
      <c r="BB1022" s="136" t="s">
        <v>941</v>
      </c>
      <c r="BC1022" s="136" t="s">
        <v>941</v>
      </c>
      <c r="BD1022" s="136" t="s">
        <v>941</v>
      </c>
      <c r="BE1022" s="136" t="s">
        <v>941</v>
      </c>
      <c r="BF1022" s="136" t="s">
        <v>941</v>
      </c>
      <c r="BG1022" s="136" t="s">
        <v>941</v>
      </c>
      <c r="BH1022" s="136" t="s">
        <v>941</v>
      </c>
      <c r="BI1022" s="136" t="s">
        <v>941</v>
      </c>
      <c r="BJ1022" s="136" t="s">
        <v>941</v>
      </c>
      <c r="BK1022" s="136" t="s">
        <v>22229</v>
      </c>
      <c r="BL1022" s="136" t="s">
        <v>22230</v>
      </c>
      <c r="BM1022" s="136" t="s">
        <v>941</v>
      </c>
      <c r="BN1022" s="136" t="s">
        <v>948</v>
      </c>
      <c r="BO1022" s="136" t="s">
        <v>973</v>
      </c>
      <c r="BP1022" s="136" t="s">
        <v>22231</v>
      </c>
      <c r="BQ1022" s="136" t="s">
        <v>941</v>
      </c>
      <c r="BR1022" s="136" t="s">
        <v>5975</v>
      </c>
      <c r="BS1022" s="136" t="s">
        <v>1710</v>
      </c>
      <c r="BT1022" s="136" t="s">
        <v>22232</v>
      </c>
      <c r="BU1022" s="136" t="s">
        <v>1085</v>
      </c>
      <c r="BV1022" s="136" t="s">
        <v>5977</v>
      </c>
      <c r="BW1022" s="136" t="s">
        <v>22233</v>
      </c>
      <c r="BX1022" s="136" t="s">
        <v>941</v>
      </c>
      <c r="BY1022" s="136" t="s">
        <v>941</v>
      </c>
      <c r="BZ1022" s="136" t="s">
        <v>941</v>
      </c>
      <c r="CA1022" s="136" t="s">
        <v>941</v>
      </c>
      <c r="CB1022" s="136" t="s">
        <v>22234</v>
      </c>
      <c r="CC1022" s="136" t="s">
        <v>5927</v>
      </c>
      <c r="CD1022" s="136" t="s">
        <v>22235</v>
      </c>
      <c r="CE1022" s="136" t="s">
        <v>948</v>
      </c>
      <c r="CF1022" s="136" t="s">
        <v>948</v>
      </c>
      <c r="CG1022" s="136" t="s">
        <v>22235</v>
      </c>
      <c r="CH1022" s="136" t="s">
        <v>948</v>
      </c>
      <c r="CI1022" s="136" t="s">
        <v>941</v>
      </c>
      <c r="CJ1022" s="136" t="s">
        <v>941</v>
      </c>
      <c r="CK1022" s="136" t="s">
        <v>941</v>
      </c>
      <c r="CL1022" s="136" t="s">
        <v>941</v>
      </c>
      <c r="CM1022" s="136" t="s">
        <v>941</v>
      </c>
      <c r="CN1022" s="136" t="s">
        <v>948</v>
      </c>
      <c r="CO1022" s="136" t="s">
        <v>540</v>
      </c>
      <c r="CP1022" s="136" t="s">
        <v>948</v>
      </c>
      <c r="CQ1022" s="136" t="s">
        <v>941</v>
      </c>
      <c r="CR1022" s="136" t="s">
        <v>941</v>
      </c>
      <c r="CS1022" s="136" t="s">
        <v>941</v>
      </c>
      <c r="CT1022" s="136" t="s">
        <v>941</v>
      </c>
      <c r="CU1022" s="136" t="s">
        <v>941</v>
      </c>
      <c r="CV1022" s="136" t="s">
        <v>941</v>
      </c>
      <c r="CW1022" s="136" t="s">
        <v>941</v>
      </c>
      <c r="CX1022" s="136" t="s">
        <v>941</v>
      </c>
      <c r="CY1022" s="136" t="s">
        <v>941</v>
      </c>
      <c r="CZ1022" s="136" t="s">
        <v>941</v>
      </c>
      <c r="DA1022" s="136" t="s">
        <v>941</v>
      </c>
      <c r="DB1022" s="136" t="s">
        <v>941</v>
      </c>
      <c r="DC1022" s="136" t="s">
        <v>941</v>
      </c>
      <c r="DD1022" s="136" t="s">
        <v>941</v>
      </c>
      <c r="DE1022" s="136" t="s">
        <v>941</v>
      </c>
      <c r="DF1022" s="136" t="s">
        <v>941</v>
      </c>
      <c r="DG1022" s="136" t="s">
        <v>941</v>
      </c>
      <c r="DH1022" s="136" t="s">
        <v>941</v>
      </c>
      <c r="DI1022" s="136" t="s">
        <v>941</v>
      </c>
      <c r="DJ1022" s="136" t="s">
        <v>1692</v>
      </c>
      <c r="DK1022" s="137">
        <v>43186.393935185188</v>
      </c>
      <c r="DL1022" s="136" t="s">
        <v>1692</v>
      </c>
      <c r="DM1022" s="137">
        <v>43186.394166666665</v>
      </c>
      <c r="DN1022" s="133">
        <v>42468.441076388888</v>
      </c>
      <c r="DO1022" s="132" t="s">
        <v>1692</v>
      </c>
      <c r="DP1022" s="133">
        <v>42468.441076388888</v>
      </c>
    </row>
    <row r="1023" spans="1:120" ht="43.5" x14ac:dyDescent="0.35">
      <c r="A1023" s="135">
        <v>1027</v>
      </c>
      <c r="B1023" s="136" t="s">
        <v>13815</v>
      </c>
      <c r="C1023" s="135">
        <v>195</v>
      </c>
      <c r="D1023" s="135" t="b">
        <v>1</v>
      </c>
      <c r="E1023" s="136" t="s">
        <v>941</v>
      </c>
      <c r="F1023" s="136" t="s">
        <v>22236</v>
      </c>
      <c r="G1023" s="136" t="s">
        <v>1135</v>
      </c>
      <c r="H1023" s="136" t="s">
        <v>1788</v>
      </c>
      <c r="I1023" s="136" t="s">
        <v>20041</v>
      </c>
      <c r="J1023" s="136" t="s">
        <v>22236</v>
      </c>
      <c r="K1023" s="136" t="s">
        <v>941</v>
      </c>
      <c r="L1023" s="136" t="s">
        <v>1788</v>
      </c>
      <c r="M1023" s="136" t="s">
        <v>9318</v>
      </c>
      <c r="N1023" s="136" t="s">
        <v>22237</v>
      </c>
      <c r="O1023" s="136" t="s">
        <v>22238</v>
      </c>
      <c r="P1023" s="136" t="s">
        <v>948</v>
      </c>
      <c r="Q1023" s="136" t="s">
        <v>948</v>
      </c>
      <c r="R1023" s="136" t="s">
        <v>948</v>
      </c>
      <c r="S1023" s="136" t="s">
        <v>22238</v>
      </c>
      <c r="T1023" s="136" t="s">
        <v>22239</v>
      </c>
      <c r="U1023" s="136" t="s">
        <v>22240</v>
      </c>
      <c r="V1023" s="136" t="s">
        <v>22241</v>
      </c>
      <c r="W1023" s="136" t="s">
        <v>22242</v>
      </c>
      <c r="X1023" s="136" t="s">
        <v>22243</v>
      </c>
      <c r="Y1023" s="136" t="s">
        <v>22244</v>
      </c>
      <c r="Z1023" s="136" t="s">
        <v>22245</v>
      </c>
      <c r="AA1023" s="136" t="s">
        <v>948</v>
      </c>
      <c r="AB1023" s="136" t="s">
        <v>22246</v>
      </c>
      <c r="AC1023" s="136" t="s">
        <v>948</v>
      </c>
      <c r="AD1023" s="136" t="s">
        <v>22246</v>
      </c>
      <c r="AE1023" s="136" t="s">
        <v>22247</v>
      </c>
      <c r="AF1023" s="136" t="s">
        <v>22248</v>
      </c>
      <c r="AG1023" s="136" t="s">
        <v>1270</v>
      </c>
      <c r="AH1023" s="136" t="s">
        <v>22249</v>
      </c>
      <c r="AI1023" s="136" t="s">
        <v>948</v>
      </c>
      <c r="AJ1023" s="136" t="s">
        <v>2885</v>
      </c>
      <c r="AK1023" s="136" t="s">
        <v>948</v>
      </c>
      <c r="AL1023" s="136" t="s">
        <v>941</v>
      </c>
      <c r="AM1023" s="136" t="s">
        <v>22250</v>
      </c>
      <c r="AN1023" s="136" t="s">
        <v>941</v>
      </c>
      <c r="AO1023" s="136" t="s">
        <v>941</v>
      </c>
      <c r="AP1023" s="136" t="s">
        <v>941</v>
      </c>
      <c r="AQ1023" s="136" t="s">
        <v>941</v>
      </c>
      <c r="AR1023" s="136" t="s">
        <v>941</v>
      </c>
      <c r="AS1023" s="136" t="s">
        <v>941</v>
      </c>
      <c r="AT1023" s="136" t="s">
        <v>941</v>
      </c>
      <c r="AU1023" s="136" t="s">
        <v>941</v>
      </c>
      <c r="AV1023" s="136" t="s">
        <v>941</v>
      </c>
      <c r="AW1023" s="136" t="s">
        <v>941</v>
      </c>
      <c r="AX1023" s="136" t="s">
        <v>941</v>
      </c>
      <c r="AY1023" s="136" t="s">
        <v>941</v>
      </c>
      <c r="AZ1023" s="136" t="s">
        <v>941</v>
      </c>
      <c r="BA1023" s="136" t="s">
        <v>941</v>
      </c>
      <c r="BB1023" s="136" t="s">
        <v>941</v>
      </c>
      <c r="BC1023" s="136" t="s">
        <v>941</v>
      </c>
      <c r="BD1023" s="136" t="s">
        <v>941</v>
      </c>
      <c r="BE1023" s="136" t="s">
        <v>941</v>
      </c>
      <c r="BF1023" s="136" t="s">
        <v>941</v>
      </c>
      <c r="BG1023" s="136" t="s">
        <v>941</v>
      </c>
      <c r="BH1023" s="136" t="s">
        <v>941</v>
      </c>
      <c r="BI1023" s="136" t="s">
        <v>941</v>
      </c>
      <c r="BJ1023" s="136" t="s">
        <v>941</v>
      </c>
      <c r="BK1023" s="136" t="s">
        <v>941</v>
      </c>
      <c r="BL1023" s="136" t="s">
        <v>941</v>
      </c>
      <c r="BM1023" s="136" t="s">
        <v>941</v>
      </c>
      <c r="BN1023" s="136" t="s">
        <v>941</v>
      </c>
      <c r="BO1023" s="136" t="s">
        <v>941</v>
      </c>
      <c r="BP1023" s="136" t="s">
        <v>941</v>
      </c>
      <c r="BQ1023" s="136" t="s">
        <v>941</v>
      </c>
      <c r="BR1023" s="136" t="s">
        <v>941</v>
      </c>
      <c r="BS1023" s="136" t="s">
        <v>941</v>
      </c>
      <c r="BT1023" s="136" t="s">
        <v>941</v>
      </c>
      <c r="BU1023" s="136" t="s">
        <v>941</v>
      </c>
      <c r="BV1023" s="136" t="s">
        <v>941</v>
      </c>
      <c r="BW1023" s="136" t="s">
        <v>941</v>
      </c>
      <c r="BX1023" s="136" t="s">
        <v>941</v>
      </c>
      <c r="BY1023" s="136" t="s">
        <v>941</v>
      </c>
      <c r="BZ1023" s="136" t="s">
        <v>941</v>
      </c>
      <c r="CA1023" s="136" t="s">
        <v>941</v>
      </c>
      <c r="CB1023" s="136" t="s">
        <v>948</v>
      </c>
      <c r="CC1023" s="136" t="s">
        <v>948</v>
      </c>
      <c r="CD1023" s="136" t="s">
        <v>941</v>
      </c>
      <c r="CE1023" s="136" t="s">
        <v>948</v>
      </c>
      <c r="CF1023" s="136" t="s">
        <v>941</v>
      </c>
      <c r="CG1023" s="136" t="s">
        <v>948</v>
      </c>
      <c r="CH1023" s="136" t="s">
        <v>948</v>
      </c>
      <c r="CI1023" s="136" t="s">
        <v>941</v>
      </c>
      <c r="CJ1023" s="136" t="s">
        <v>941</v>
      </c>
      <c r="CK1023" s="136" t="s">
        <v>941</v>
      </c>
      <c r="CL1023" s="136" t="s">
        <v>941</v>
      </c>
      <c r="CM1023" s="136" t="s">
        <v>941</v>
      </c>
      <c r="CN1023" s="136" t="s">
        <v>948</v>
      </c>
      <c r="CO1023" s="136" t="s">
        <v>540</v>
      </c>
      <c r="CP1023" s="136" t="s">
        <v>948</v>
      </c>
      <c r="CQ1023" s="136" t="s">
        <v>941</v>
      </c>
      <c r="CR1023" s="136" t="s">
        <v>941</v>
      </c>
      <c r="CS1023" s="136" t="s">
        <v>941</v>
      </c>
      <c r="CT1023" s="136" t="s">
        <v>941</v>
      </c>
      <c r="CU1023" s="136" t="s">
        <v>941</v>
      </c>
      <c r="CV1023" s="136" t="s">
        <v>941</v>
      </c>
      <c r="CW1023" s="136" t="s">
        <v>941</v>
      </c>
      <c r="CX1023" s="136" t="s">
        <v>941</v>
      </c>
      <c r="CY1023" s="136" t="s">
        <v>941</v>
      </c>
      <c r="CZ1023" s="136" t="s">
        <v>941</v>
      </c>
      <c r="DA1023" s="136" t="s">
        <v>941</v>
      </c>
      <c r="DB1023" s="136" t="s">
        <v>941</v>
      </c>
      <c r="DC1023" s="136" t="s">
        <v>941</v>
      </c>
      <c r="DD1023" s="136" t="s">
        <v>941</v>
      </c>
      <c r="DE1023" s="136" t="s">
        <v>941</v>
      </c>
      <c r="DF1023" s="136" t="s">
        <v>941</v>
      </c>
      <c r="DG1023" s="136" t="s">
        <v>941</v>
      </c>
      <c r="DH1023" s="136" t="s">
        <v>941</v>
      </c>
      <c r="DI1023" s="136" t="s">
        <v>941</v>
      </c>
      <c r="DJ1023" s="136" t="s">
        <v>1692</v>
      </c>
      <c r="DK1023" s="137">
        <v>43186.491875</v>
      </c>
      <c r="DL1023" s="136" t="s">
        <v>1692</v>
      </c>
      <c r="DM1023" s="137">
        <v>43186.491875</v>
      </c>
      <c r="DN1023" s="133">
        <v>42471.35224537037</v>
      </c>
      <c r="DO1023" s="132" t="s">
        <v>1692</v>
      </c>
      <c r="DP1023" s="133">
        <v>42471.35224537037</v>
      </c>
    </row>
    <row r="1024" spans="1:120" ht="43.5" x14ac:dyDescent="0.35">
      <c r="A1024" s="135">
        <v>1028</v>
      </c>
      <c r="B1024" s="136" t="s">
        <v>13815</v>
      </c>
      <c r="C1024" s="135">
        <v>151</v>
      </c>
      <c r="D1024" s="135" t="b">
        <v>1</v>
      </c>
      <c r="E1024" s="136" t="s">
        <v>941</v>
      </c>
      <c r="F1024" s="136" t="s">
        <v>22251</v>
      </c>
      <c r="G1024" s="136" t="s">
        <v>1148</v>
      </c>
      <c r="H1024" s="136" t="s">
        <v>1860</v>
      </c>
      <c r="I1024" s="136" t="s">
        <v>20041</v>
      </c>
      <c r="J1024" s="136" t="s">
        <v>22251</v>
      </c>
      <c r="K1024" s="136" t="s">
        <v>941</v>
      </c>
      <c r="L1024" s="136" t="s">
        <v>1860</v>
      </c>
      <c r="M1024" s="136" t="s">
        <v>22252</v>
      </c>
      <c r="N1024" s="136" t="s">
        <v>22253</v>
      </c>
      <c r="O1024" s="136" t="s">
        <v>22254</v>
      </c>
      <c r="P1024" s="136" t="s">
        <v>3776</v>
      </c>
      <c r="Q1024" s="136" t="s">
        <v>7319</v>
      </c>
      <c r="R1024" s="136" t="s">
        <v>948</v>
      </c>
      <c r="S1024" s="136" t="s">
        <v>22255</v>
      </c>
      <c r="T1024" s="136" t="s">
        <v>22256</v>
      </c>
      <c r="U1024" s="136" t="s">
        <v>22257</v>
      </c>
      <c r="V1024" s="136" t="s">
        <v>22258</v>
      </c>
      <c r="W1024" s="136" t="s">
        <v>22259</v>
      </c>
      <c r="X1024" s="136" t="s">
        <v>22260</v>
      </c>
      <c r="Y1024" s="136" t="s">
        <v>22261</v>
      </c>
      <c r="Z1024" s="136" t="s">
        <v>22262</v>
      </c>
      <c r="AA1024" s="136" t="s">
        <v>22263</v>
      </c>
      <c r="AB1024" s="136" t="s">
        <v>22264</v>
      </c>
      <c r="AC1024" s="136" t="s">
        <v>948</v>
      </c>
      <c r="AD1024" s="136" t="s">
        <v>22264</v>
      </c>
      <c r="AE1024" s="136" t="s">
        <v>22265</v>
      </c>
      <c r="AF1024" s="136" t="s">
        <v>22266</v>
      </c>
      <c r="AG1024" s="136" t="s">
        <v>1715</v>
      </c>
      <c r="AH1024" s="136" t="s">
        <v>22267</v>
      </c>
      <c r="AI1024" s="136" t="s">
        <v>3416</v>
      </c>
      <c r="AJ1024" s="136" t="s">
        <v>22268</v>
      </c>
      <c r="AK1024" s="136" t="s">
        <v>948</v>
      </c>
      <c r="AL1024" s="136" t="s">
        <v>941</v>
      </c>
      <c r="AM1024" s="136" t="s">
        <v>22269</v>
      </c>
      <c r="AN1024" s="136" t="s">
        <v>22254</v>
      </c>
      <c r="AO1024" s="136" t="s">
        <v>3776</v>
      </c>
      <c r="AP1024" s="136" t="s">
        <v>7319</v>
      </c>
      <c r="AQ1024" s="136" t="s">
        <v>948</v>
      </c>
      <c r="AR1024" s="136" t="s">
        <v>22255</v>
      </c>
      <c r="AS1024" s="136" t="s">
        <v>22256</v>
      </c>
      <c r="AT1024" s="136" t="s">
        <v>22257</v>
      </c>
      <c r="AU1024" s="136" t="s">
        <v>941</v>
      </c>
      <c r="AV1024" s="136" t="s">
        <v>941</v>
      </c>
      <c r="AW1024" s="136" t="s">
        <v>941</v>
      </c>
      <c r="AX1024" s="136" t="s">
        <v>22261</v>
      </c>
      <c r="AY1024" s="136" t="s">
        <v>22262</v>
      </c>
      <c r="AZ1024" s="136" t="s">
        <v>22263</v>
      </c>
      <c r="BA1024" s="136" t="s">
        <v>22264</v>
      </c>
      <c r="BB1024" s="136" t="s">
        <v>948</v>
      </c>
      <c r="BC1024" s="136" t="s">
        <v>22264</v>
      </c>
      <c r="BD1024" s="136" t="s">
        <v>22265</v>
      </c>
      <c r="BE1024" s="136" t="s">
        <v>22266</v>
      </c>
      <c r="BF1024" s="136" t="s">
        <v>22267</v>
      </c>
      <c r="BG1024" s="136" t="s">
        <v>3416</v>
      </c>
      <c r="BH1024" s="136" t="s">
        <v>22268</v>
      </c>
      <c r="BI1024" s="136" t="s">
        <v>948</v>
      </c>
      <c r="BJ1024" s="136" t="s">
        <v>22269</v>
      </c>
      <c r="BK1024" s="136" t="s">
        <v>941</v>
      </c>
      <c r="BL1024" s="136" t="s">
        <v>941</v>
      </c>
      <c r="BM1024" s="136" t="s">
        <v>941</v>
      </c>
      <c r="BN1024" s="136" t="s">
        <v>941</v>
      </c>
      <c r="BO1024" s="136" t="s">
        <v>941</v>
      </c>
      <c r="BP1024" s="136" t="s">
        <v>941</v>
      </c>
      <c r="BQ1024" s="136" t="s">
        <v>941</v>
      </c>
      <c r="BR1024" s="136" t="s">
        <v>941</v>
      </c>
      <c r="BS1024" s="136" t="s">
        <v>941</v>
      </c>
      <c r="BT1024" s="136" t="s">
        <v>941</v>
      </c>
      <c r="BU1024" s="136" t="s">
        <v>941</v>
      </c>
      <c r="BV1024" s="136" t="s">
        <v>941</v>
      </c>
      <c r="BW1024" s="136" t="s">
        <v>941</v>
      </c>
      <c r="BX1024" s="136" t="s">
        <v>941</v>
      </c>
      <c r="BY1024" s="136" t="s">
        <v>941</v>
      </c>
      <c r="BZ1024" s="136" t="s">
        <v>941</v>
      </c>
      <c r="CA1024" s="136" t="s">
        <v>941</v>
      </c>
      <c r="CB1024" s="136" t="s">
        <v>948</v>
      </c>
      <c r="CC1024" s="136" t="s">
        <v>948</v>
      </c>
      <c r="CD1024" s="136" t="s">
        <v>941</v>
      </c>
      <c r="CE1024" s="136" t="s">
        <v>948</v>
      </c>
      <c r="CF1024" s="136" t="s">
        <v>941</v>
      </c>
      <c r="CG1024" s="136" t="s">
        <v>948</v>
      </c>
      <c r="CH1024" s="136" t="s">
        <v>948</v>
      </c>
      <c r="CI1024" s="136" t="s">
        <v>941</v>
      </c>
      <c r="CJ1024" s="136" t="s">
        <v>941</v>
      </c>
      <c r="CK1024" s="136" t="s">
        <v>941</v>
      </c>
      <c r="CL1024" s="136" t="s">
        <v>941</v>
      </c>
      <c r="CM1024" s="136" t="s">
        <v>941</v>
      </c>
      <c r="CN1024" s="136" t="s">
        <v>948</v>
      </c>
      <c r="CO1024" s="136" t="s">
        <v>540</v>
      </c>
      <c r="CP1024" s="136" t="s">
        <v>948</v>
      </c>
      <c r="CQ1024" s="136" t="s">
        <v>941</v>
      </c>
      <c r="CR1024" s="136" t="s">
        <v>941</v>
      </c>
      <c r="CS1024" s="136" t="s">
        <v>941</v>
      </c>
      <c r="CT1024" s="136" t="s">
        <v>941</v>
      </c>
      <c r="CU1024" s="136" t="s">
        <v>941</v>
      </c>
      <c r="CV1024" s="136" t="s">
        <v>941</v>
      </c>
      <c r="CW1024" s="136" t="s">
        <v>941</v>
      </c>
      <c r="CX1024" s="136" t="s">
        <v>941</v>
      </c>
      <c r="CY1024" s="136" t="s">
        <v>941</v>
      </c>
      <c r="CZ1024" s="136" t="s">
        <v>941</v>
      </c>
      <c r="DA1024" s="136" t="s">
        <v>941</v>
      </c>
      <c r="DB1024" s="136" t="s">
        <v>941</v>
      </c>
      <c r="DC1024" s="136" t="s">
        <v>941</v>
      </c>
      <c r="DD1024" s="136" t="s">
        <v>941</v>
      </c>
      <c r="DE1024" s="136" t="s">
        <v>941</v>
      </c>
      <c r="DF1024" s="136" t="s">
        <v>941</v>
      </c>
      <c r="DG1024" s="136" t="s">
        <v>941</v>
      </c>
      <c r="DH1024" s="136" t="s">
        <v>941</v>
      </c>
      <c r="DI1024" s="136" t="s">
        <v>941</v>
      </c>
      <c r="DJ1024" s="136" t="s">
        <v>1692</v>
      </c>
      <c r="DK1024" s="137">
        <v>43186.672708333332</v>
      </c>
      <c r="DL1024" s="136" t="s">
        <v>1692</v>
      </c>
      <c r="DM1024" s="137">
        <v>43186.672708333332</v>
      </c>
      <c r="DN1024" s="133">
        <v>42485.382581018515</v>
      </c>
      <c r="DO1024" s="132" t="s">
        <v>1353</v>
      </c>
      <c r="DP1024" s="133">
        <v>42485.476817129631</v>
      </c>
    </row>
    <row r="1025" spans="1:120" ht="58" x14ac:dyDescent="0.35">
      <c r="A1025" s="135">
        <v>1029</v>
      </c>
      <c r="B1025" s="136" t="s">
        <v>13815</v>
      </c>
      <c r="C1025" s="135">
        <v>232</v>
      </c>
      <c r="D1025" s="135" t="b">
        <v>1</v>
      </c>
      <c r="E1025" s="136" t="s">
        <v>941</v>
      </c>
      <c r="F1025" s="136" t="s">
        <v>4068</v>
      </c>
      <c r="G1025" s="136" t="s">
        <v>1289</v>
      </c>
      <c r="H1025" s="136" t="s">
        <v>1082</v>
      </c>
      <c r="I1025" s="136" t="s">
        <v>21711</v>
      </c>
      <c r="J1025" s="136" t="s">
        <v>4068</v>
      </c>
      <c r="K1025" s="136" t="s">
        <v>941</v>
      </c>
      <c r="L1025" s="136" t="s">
        <v>1082</v>
      </c>
      <c r="M1025" s="136" t="s">
        <v>4069</v>
      </c>
      <c r="N1025" s="136" t="s">
        <v>4070</v>
      </c>
      <c r="O1025" s="136" t="s">
        <v>22270</v>
      </c>
      <c r="P1025" s="136" t="s">
        <v>22271</v>
      </c>
      <c r="Q1025" s="136" t="s">
        <v>948</v>
      </c>
      <c r="R1025" s="136" t="s">
        <v>948</v>
      </c>
      <c r="S1025" s="136" t="s">
        <v>22272</v>
      </c>
      <c r="T1025" s="136" t="s">
        <v>22273</v>
      </c>
      <c r="U1025" s="136" t="s">
        <v>22274</v>
      </c>
      <c r="V1025" s="136" t="s">
        <v>948</v>
      </c>
      <c r="W1025" s="136" t="s">
        <v>948</v>
      </c>
      <c r="X1025" s="136" t="s">
        <v>948</v>
      </c>
      <c r="Y1025" s="136" t="s">
        <v>22273</v>
      </c>
      <c r="Z1025" s="136" t="s">
        <v>22275</v>
      </c>
      <c r="AA1025" s="136" t="s">
        <v>948</v>
      </c>
      <c r="AB1025" s="136" t="s">
        <v>22276</v>
      </c>
      <c r="AC1025" s="136" t="s">
        <v>948</v>
      </c>
      <c r="AD1025" s="136" t="s">
        <v>22276</v>
      </c>
      <c r="AE1025" s="136" t="s">
        <v>1083</v>
      </c>
      <c r="AF1025" s="136" t="s">
        <v>22277</v>
      </c>
      <c r="AG1025" s="136" t="s">
        <v>1084</v>
      </c>
      <c r="AH1025" s="136" t="s">
        <v>22278</v>
      </c>
      <c r="AI1025" s="136" t="s">
        <v>948</v>
      </c>
      <c r="AJ1025" s="136" t="s">
        <v>948</v>
      </c>
      <c r="AK1025" s="136" t="s">
        <v>948</v>
      </c>
      <c r="AL1025" s="136" t="s">
        <v>941</v>
      </c>
      <c r="AM1025" s="136" t="s">
        <v>22278</v>
      </c>
      <c r="AN1025" s="136" t="s">
        <v>941</v>
      </c>
      <c r="AO1025" s="136" t="s">
        <v>941</v>
      </c>
      <c r="AP1025" s="136" t="s">
        <v>941</v>
      </c>
      <c r="AQ1025" s="136" t="s">
        <v>941</v>
      </c>
      <c r="AR1025" s="136" t="s">
        <v>941</v>
      </c>
      <c r="AS1025" s="136" t="s">
        <v>941</v>
      </c>
      <c r="AT1025" s="136" t="s">
        <v>941</v>
      </c>
      <c r="AU1025" s="136" t="s">
        <v>941</v>
      </c>
      <c r="AV1025" s="136" t="s">
        <v>941</v>
      </c>
      <c r="AW1025" s="136" t="s">
        <v>941</v>
      </c>
      <c r="AX1025" s="136" t="s">
        <v>941</v>
      </c>
      <c r="AY1025" s="136" t="s">
        <v>941</v>
      </c>
      <c r="AZ1025" s="136" t="s">
        <v>941</v>
      </c>
      <c r="BA1025" s="136" t="s">
        <v>941</v>
      </c>
      <c r="BB1025" s="136" t="s">
        <v>941</v>
      </c>
      <c r="BC1025" s="136" t="s">
        <v>941</v>
      </c>
      <c r="BD1025" s="136" t="s">
        <v>941</v>
      </c>
      <c r="BE1025" s="136" t="s">
        <v>941</v>
      </c>
      <c r="BF1025" s="136" t="s">
        <v>941</v>
      </c>
      <c r="BG1025" s="136" t="s">
        <v>941</v>
      </c>
      <c r="BH1025" s="136" t="s">
        <v>941</v>
      </c>
      <c r="BI1025" s="136" t="s">
        <v>941</v>
      </c>
      <c r="BJ1025" s="136" t="s">
        <v>941</v>
      </c>
      <c r="BK1025" s="136" t="s">
        <v>941</v>
      </c>
      <c r="BL1025" s="136" t="s">
        <v>941</v>
      </c>
      <c r="BM1025" s="136" t="s">
        <v>941</v>
      </c>
      <c r="BN1025" s="136" t="s">
        <v>941</v>
      </c>
      <c r="BO1025" s="136" t="s">
        <v>941</v>
      </c>
      <c r="BP1025" s="136" t="s">
        <v>941</v>
      </c>
      <c r="BQ1025" s="136" t="s">
        <v>941</v>
      </c>
      <c r="BR1025" s="136" t="s">
        <v>941</v>
      </c>
      <c r="BS1025" s="136" t="s">
        <v>941</v>
      </c>
      <c r="BT1025" s="136" t="s">
        <v>941</v>
      </c>
      <c r="BU1025" s="136" t="s">
        <v>941</v>
      </c>
      <c r="BV1025" s="136" t="s">
        <v>941</v>
      </c>
      <c r="BW1025" s="136" t="s">
        <v>941</v>
      </c>
      <c r="BX1025" s="136" t="s">
        <v>941</v>
      </c>
      <c r="BY1025" s="136" t="s">
        <v>941</v>
      </c>
      <c r="BZ1025" s="136" t="s">
        <v>941</v>
      </c>
      <c r="CA1025" s="136" t="s">
        <v>941</v>
      </c>
      <c r="CB1025" s="136" t="s">
        <v>948</v>
      </c>
      <c r="CC1025" s="136" t="s">
        <v>948</v>
      </c>
      <c r="CD1025" s="136" t="s">
        <v>941</v>
      </c>
      <c r="CE1025" s="136" t="s">
        <v>948</v>
      </c>
      <c r="CF1025" s="136" t="s">
        <v>941</v>
      </c>
      <c r="CG1025" s="136" t="s">
        <v>948</v>
      </c>
      <c r="CH1025" s="136" t="s">
        <v>948</v>
      </c>
      <c r="CI1025" s="136" t="s">
        <v>941</v>
      </c>
      <c r="CJ1025" s="136" t="s">
        <v>941</v>
      </c>
      <c r="CK1025" s="136" t="s">
        <v>941</v>
      </c>
      <c r="CL1025" s="136" t="s">
        <v>941</v>
      </c>
      <c r="CM1025" s="136" t="s">
        <v>941</v>
      </c>
      <c r="CN1025" s="136" t="s">
        <v>948</v>
      </c>
      <c r="CO1025" s="136" t="s">
        <v>540</v>
      </c>
      <c r="CP1025" s="136" t="s">
        <v>948</v>
      </c>
      <c r="CQ1025" s="136" t="s">
        <v>941</v>
      </c>
      <c r="CR1025" s="136" t="s">
        <v>941</v>
      </c>
      <c r="CS1025" s="136" t="s">
        <v>941</v>
      </c>
      <c r="CT1025" s="136" t="s">
        <v>941</v>
      </c>
      <c r="CU1025" s="136" t="s">
        <v>941</v>
      </c>
      <c r="CV1025" s="136" t="s">
        <v>941</v>
      </c>
      <c r="CW1025" s="136" t="s">
        <v>941</v>
      </c>
      <c r="CX1025" s="136" t="s">
        <v>941</v>
      </c>
      <c r="CY1025" s="136" t="s">
        <v>941</v>
      </c>
      <c r="CZ1025" s="136" t="s">
        <v>941</v>
      </c>
      <c r="DA1025" s="136" t="s">
        <v>941</v>
      </c>
      <c r="DB1025" s="136" t="s">
        <v>941</v>
      </c>
      <c r="DC1025" s="136" t="s">
        <v>941</v>
      </c>
      <c r="DD1025" s="136" t="s">
        <v>941</v>
      </c>
      <c r="DE1025" s="136" t="s">
        <v>941</v>
      </c>
      <c r="DF1025" s="136" t="s">
        <v>941</v>
      </c>
      <c r="DG1025" s="136" t="s">
        <v>941</v>
      </c>
      <c r="DH1025" s="136" t="s">
        <v>941</v>
      </c>
      <c r="DI1025" s="136" t="s">
        <v>941</v>
      </c>
      <c r="DJ1025" s="136" t="s">
        <v>1692</v>
      </c>
      <c r="DK1025" s="137">
        <v>43187.662534722222</v>
      </c>
      <c r="DL1025" s="136" t="s">
        <v>1692</v>
      </c>
      <c r="DM1025" s="137">
        <v>43187.662534722222</v>
      </c>
      <c r="DN1025" s="133">
        <v>42485.637962962966</v>
      </c>
      <c r="DO1025" s="132" t="s">
        <v>1353</v>
      </c>
      <c r="DP1025" s="133">
        <v>42485.637962962966</v>
      </c>
    </row>
    <row r="1026" spans="1:120" ht="58" x14ac:dyDescent="0.35">
      <c r="A1026" s="135">
        <v>1030</v>
      </c>
      <c r="B1026" s="136" t="s">
        <v>13815</v>
      </c>
      <c r="C1026" s="135">
        <v>273</v>
      </c>
      <c r="D1026" s="135" t="b">
        <v>1</v>
      </c>
      <c r="E1026" s="136" t="s">
        <v>941</v>
      </c>
      <c r="F1026" s="136" t="s">
        <v>22279</v>
      </c>
      <c r="G1026" s="136" t="s">
        <v>1096</v>
      </c>
      <c r="H1026" s="136" t="s">
        <v>2024</v>
      </c>
      <c r="I1026" s="136" t="s">
        <v>21711</v>
      </c>
      <c r="J1026" s="136" t="s">
        <v>15940</v>
      </c>
      <c r="K1026" s="136" t="s">
        <v>941</v>
      </c>
      <c r="L1026" s="136" t="s">
        <v>15941</v>
      </c>
      <c r="M1026" s="136" t="s">
        <v>15942</v>
      </c>
      <c r="N1026" s="136" t="s">
        <v>15943</v>
      </c>
      <c r="O1026" s="136" t="s">
        <v>22280</v>
      </c>
      <c r="P1026" s="136" t="s">
        <v>7141</v>
      </c>
      <c r="Q1026" s="136" t="s">
        <v>7142</v>
      </c>
      <c r="R1026" s="136" t="s">
        <v>2027</v>
      </c>
      <c r="S1026" s="136" t="s">
        <v>22281</v>
      </c>
      <c r="T1026" s="136" t="s">
        <v>22282</v>
      </c>
      <c r="U1026" s="136" t="s">
        <v>22283</v>
      </c>
      <c r="V1026" s="136" t="s">
        <v>22284</v>
      </c>
      <c r="W1026" s="136" t="s">
        <v>22285</v>
      </c>
      <c r="X1026" s="136" t="s">
        <v>22286</v>
      </c>
      <c r="Y1026" s="136" t="s">
        <v>22287</v>
      </c>
      <c r="Z1026" s="136" t="s">
        <v>22288</v>
      </c>
      <c r="AA1026" s="136" t="s">
        <v>22289</v>
      </c>
      <c r="AB1026" s="136" t="s">
        <v>22290</v>
      </c>
      <c r="AC1026" s="136" t="s">
        <v>948</v>
      </c>
      <c r="AD1026" s="136" t="s">
        <v>22290</v>
      </c>
      <c r="AE1026" s="136" t="s">
        <v>22291</v>
      </c>
      <c r="AF1026" s="136" t="s">
        <v>22292</v>
      </c>
      <c r="AG1026" s="136" t="s">
        <v>1554</v>
      </c>
      <c r="AH1026" s="136" t="s">
        <v>22293</v>
      </c>
      <c r="AI1026" s="136" t="s">
        <v>2113</v>
      </c>
      <c r="AJ1026" s="136" t="s">
        <v>1214</v>
      </c>
      <c r="AK1026" s="136" t="s">
        <v>948</v>
      </c>
      <c r="AL1026" s="136" t="s">
        <v>941</v>
      </c>
      <c r="AM1026" s="136" t="s">
        <v>22294</v>
      </c>
      <c r="AN1026" s="136" t="s">
        <v>941</v>
      </c>
      <c r="AO1026" s="136" t="s">
        <v>941</v>
      </c>
      <c r="AP1026" s="136" t="s">
        <v>941</v>
      </c>
      <c r="AQ1026" s="136" t="s">
        <v>941</v>
      </c>
      <c r="AR1026" s="136" t="s">
        <v>941</v>
      </c>
      <c r="AS1026" s="136" t="s">
        <v>941</v>
      </c>
      <c r="AT1026" s="136" t="s">
        <v>941</v>
      </c>
      <c r="AU1026" s="136" t="s">
        <v>941</v>
      </c>
      <c r="AV1026" s="136" t="s">
        <v>941</v>
      </c>
      <c r="AW1026" s="136" t="s">
        <v>941</v>
      </c>
      <c r="AX1026" s="136" t="s">
        <v>941</v>
      </c>
      <c r="AY1026" s="136" t="s">
        <v>941</v>
      </c>
      <c r="AZ1026" s="136" t="s">
        <v>941</v>
      </c>
      <c r="BA1026" s="136" t="s">
        <v>941</v>
      </c>
      <c r="BB1026" s="136" t="s">
        <v>941</v>
      </c>
      <c r="BC1026" s="136" t="s">
        <v>941</v>
      </c>
      <c r="BD1026" s="136" t="s">
        <v>941</v>
      </c>
      <c r="BE1026" s="136" t="s">
        <v>941</v>
      </c>
      <c r="BF1026" s="136" t="s">
        <v>941</v>
      </c>
      <c r="BG1026" s="136" t="s">
        <v>941</v>
      </c>
      <c r="BH1026" s="136" t="s">
        <v>941</v>
      </c>
      <c r="BI1026" s="136" t="s">
        <v>941</v>
      </c>
      <c r="BJ1026" s="136" t="s">
        <v>941</v>
      </c>
      <c r="BK1026" s="136" t="s">
        <v>941</v>
      </c>
      <c r="BL1026" s="136" t="s">
        <v>941</v>
      </c>
      <c r="BM1026" s="136" t="s">
        <v>941</v>
      </c>
      <c r="BN1026" s="136" t="s">
        <v>941</v>
      </c>
      <c r="BO1026" s="136" t="s">
        <v>941</v>
      </c>
      <c r="BP1026" s="136" t="s">
        <v>941</v>
      </c>
      <c r="BQ1026" s="136" t="s">
        <v>941</v>
      </c>
      <c r="BR1026" s="136" t="s">
        <v>941</v>
      </c>
      <c r="BS1026" s="136" t="s">
        <v>941</v>
      </c>
      <c r="BT1026" s="136" t="s">
        <v>941</v>
      </c>
      <c r="BU1026" s="136" t="s">
        <v>941</v>
      </c>
      <c r="BV1026" s="136" t="s">
        <v>941</v>
      </c>
      <c r="BW1026" s="136" t="s">
        <v>941</v>
      </c>
      <c r="BX1026" s="136" t="s">
        <v>941</v>
      </c>
      <c r="BY1026" s="136" t="s">
        <v>941</v>
      </c>
      <c r="BZ1026" s="136" t="s">
        <v>941</v>
      </c>
      <c r="CA1026" s="136" t="s">
        <v>941</v>
      </c>
      <c r="CB1026" s="136" t="s">
        <v>948</v>
      </c>
      <c r="CC1026" s="136" t="s">
        <v>948</v>
      </c>
      <c r="CD1026" s="136" t="s">
        <v>941</v>
      </c>
      <c r="CE1026" s="136" t="s">
        <v>948</v>
      </c>
      <c r="CF1026" s="136" t="s">
        <v>941</v>
      </c>
      <c r="CG1026" s="136" t="s">
        <v>948</v>
      </c>
      <c r="CH1026" s="136" t="s">
        <v>948</v>
      </c>
      <c r="CI1026" s="136" t="s">
        <v>941</v>
      </c>
      <c r="CJ1026" s="136" t="s">
        <v>941</v>
      </c>
      <c r="CK1026" s="136" t="s">
        <v>941</v>
      </c>
      <c r="CL1026" s="136" t="s">
        <v>941</v>
      </c>
      <c r="CM1026" s="136" t="s">
        <v>941</v>
      </c>
      <c r="CN1026" s="136" t="s">
        <v>948</v>
      </c>
      <c r="CO1026" s="136" t="s">
        <v>540</v>
      </c>
      <c r="CP1026" s="136" t="s">
        <v>948</v>
      </c>
      <c r="CQ1026" s="136" t="s">
        <v>941</v>
      </c>
      <c r="CR1026" s="136" t="s">
        <v>941</v>
      </c>
      <c r="CS1026" s="136" t="s">
        <v>941</v>
      </c>
      <c r="CT1026" s="136" t="s">
        <v>941</v>
      </c>
      <c r="CU1026" s="136" t="s">
        <v>941</v>
      </c>
      <c r="CV1026" s="136" t="s">
        <v>941</v>
      </c>
      <c r="CW1026" s="136" t="s">
        <v>941</v>
      </c>
      <c r="CX1026" s="136" t="s">
        <v>941</v>
      </c>
      <c r="CY1026" s="136" t="s">
        <v>941</v>
      </c>
      <c r="CZ1026" s="136" t="s">
        <v>941</v>
      </c>
      <c r="DA1026" s="136" t="s">
        <v>941</v>
      </c>
      <c r="DB1026" s="136" t="s">
        <v>941</v>
      </c>
      <c r="DC1026" s="136" t="s">
        <v>941</v>
      </c>
      <c r="DD1026" s="136" t="s">
        <v>941</v>
      </c>
      <c r="DE1026" s="136" t="s">
        <v>941</v>
      </c>
      <c r="DF1026" s="136" t="s">
        <v>941</v>
      </c>
      <c r="DG1026" s="136" t="s">
        <v>941</v>
      </c>
      <c r="DH1026" s="136" t="s">
        <v>941</v>
      </c>
      <c r="DI1026" s="136" t="s">
        <v>941</v>
      </c>
      <c r="DJ1026" s="136" t="s">
        <v>1692</v>
      </c>
      <c r="DK1026" s="137">
        <v>43187.664918981478</v>
      </c>
      <c r="DL1026" s="136" t="s">
        <v>1692</v>
      </c>
      <c r="DM1026" s="137">
        <v>43187.664918981478</v>
      </c>
      <c r="DN1026" s="133">
        <v>42493.495844907404</v>
      </c>
      <c r="DO1026" s="132" t="s">
        <v>1692</v>
      </c>
      <c r="DP1026" s="133">
        <v>42513.404965277776</v>
      </c>
    </row>
    <row r="1027" spans="1:120" ht="43.5" x14ac:dyDescent="0.35">
      <c r="A1027" s="135">
        <v>1031</v>
      </c>
      <c r="B1027" s="136" t="s">
        <v>13815</v>
      </c>
      <c r="C1027" s="135">
        <v>454</v>
      </c>
      <c r="D1027" s="135" t="b">
        <v>1</v>
      </c>
      <c r="E1027" s="136" t="s">
        <v>941</v>
      </c>
      <c r="F1027" s="136" t="s">
        <v>4203</v>
      </c>
      <c r="G1027" s="136" t="s">
        <v>1005</v>
      </c>
      <c r="H1027" s="136" t="s">
        <v>2201</v>
      </c>
      <c r="I1027" s="136" t="s">
        <v>21711</v>
      </c>
      <c r="J1027" s="136" t="s">
        <v>4203</v>
      </c>
      <c r="K1027" s="136" t="s">
        <v>941</v>
      </c>
      <c r="L1027" s="136" t="s">
        <v>2201</v>
      </c>
      <c r="M1027" s="136" t="s">
        <v>4204</v>
      </c>
      <c r="N1027" s="136" t="s">
        <v>4205</v>
      </c>
      <c r="O1027" s="136" t="s">
        <v>22295</v>
      </c>
      <c r="P1027" s="136" t="s">
        <v>948</v>
      </c>
      <c r="Q1027" s="136" t="s">
        <v>948</v>
      </c>
      <c r="R1027" s="136" t="s">
        <v>22296</v>
      </c>
      <c r="S1027" s="136" t="s">
        <v>22297</v>
      </c>
      <c r="T1027" s="136" t="s">
        <v>948</v>
      </c>
      <c r="U1027" s="136" t="s">
        <v>22297</v>
      </c>
      <c r="V1027" s="136" t="s">
        <v>948</v>
      </c>
      <c r="W1027" s="136" t="s">
        <v>948</v>
      </c>
      <c r="X1027" s="136" t="s">
        <v>948</v>
      </c>
      <c r="Y1027" s="136" t="s">
        <v>22298</v>
      </c>
      <c r="Z1027" s="136" t="s">
        <v>22299</v>
      </c>
      <c r="AA1027" s="136" t="s">
        <v>964</v>
      </c>
      <c r="AB1027" s="136" t="s">
        <v>22300</v>
      </c>
      <c r="AC1027" s="136" t="s">
        <v>948</v>
      </c>
      <c r="AD1027" s="136" t="s">
        <v>22300</v>
      </c>
      <c r="AE1027" s="136" t="s">
        <v>22301</v>
      </c>
      <c r="AF1027" s="136" t="s">
        <v>22302</v>
      </c>
      <c r="AG1027" s="136" t="s">
        <v>1554</v>
      </c>
      <c r="AH1027" s="136" t="s">
        <v>22303</v>
      </c>
      <c r="AI1027" s="136" t="s">
        <v>948</v>
      </c>
      <c r="AJ1027" s="136" t="s">
        <v>948</v>
      </c>
      <c r="AK1027" s="136" t="s">
        <v>948</v>
      </c>
      <c r="AL1027" s="136" t="s">
        <v>941</v>
      </c>
      <c r="AM1027" s="136" t="s">
        <v>22303</v>
      </c>
      <c r="AN1027" s="136" t="s">
        <v>941</v>
      </c>
      <c r="AO1027" s="136" t="s">
        <v>941</v>
      </c>
      <c r="AP1027" s="136" t="s">
        <v>941</v>
      </c>
      <c r="AQ1027" s="136" t="s">
        <v>941</v>
      </c>
      <c r="AR1027" s="136" t="s">
        <v>941</v>
      </c>
      <c r="AS1027" s="136" t="s">
        <v>941</v>
      </c>
      <c r="AT1027" s="136" t="s">
        <v>941</v>
      </c>
      <c r="AU1027" s="136" t="s">
        <v>941</v>
      </c>
      <c r="AV1027" s="136" t="s">
        <v>941</v>
      </c>
      <c r="AW1027" s="136" t="s">
        <v>941</v>
      </c>
      <c r="AX1027" s="136" t="s">
        <v>941</v>
      </c>
      <c r="AY1027" s="136" t="s">
        <v>941</v>
      </c>
      <c r="AZ1027" s="136" t="s">
        <v>941</v>
      </c>
      <c r="BA1027" s="136" t="s">
        <v>941</v>
      </c>
      <c r="BB1027" s="136" t="s">
        <v>941</v>
      </c>
      <c r="BC1027" s="136" t="s">
        <v>941</v>
      </c>
      <c r="BD1027" s="136" t="s">
        <v>941</v>
      </c>
      <c r="BE1027" s="136" t="s">
        <v>941</v>
      </c>
      <c r="BF1027" s="136" t="s">
        <v>941</v>
      </c>
      <c r="BG1027" s="136" t="s">
        <v>941</v>
      </c>
      <c r="BH1027" s="136" t="s">
        <v>941</v>
      </c>
      <c r="BI1027" s="136" t="s">
        <v>941</v>
      </c>
      <c r="BJ1027" s="136" t="s">
        <v>941</v>
      </c>
      <c r="BK1027" s="136" t="s">
        <v>941</v>
      </c>
      <c r="BL1027" s="136" t="s">
        <v>941</v>
      </c>
      <c r="BM1027" s="136" t="s">
        <v>941</v>
      </c>
      <c r="BN1027" s="136" t="s">
        <v>941</v>
      </c>
      <c r="BO1027" s="136" t="s">
        <v>941</v>
      </c>
      <c r="BP1027" s="136" t="s">
        <v>941</v>
      </c>
      <c r="BQ1027" s="136" t="s">
        <v>941</v>
      </c>
      <c r="BR1027" s="136" t="s">
        <v>941</v>
      </c>
      <c r="BS1027" s="136" t="s">
        <v>941</v>
      </c>
      <c r="BT1027" s="136" t="s">
        <v>941</v>
      </c>
      <c r="BU1027" s="136" t="s">
        <v>941</v>
      </c>
      <c r="BV1027" s="136" t="s">
        <v>941</v>
      </c>
      <c r="BW1027" s="136" t="s">
        <v>941</v>
      </c>
      <c r="BX1027" s="136" t="s">
        <v>941</v>
      </c>
      <c r="BY1027" s="136" t="s">
        <v>941</v>
      </c>
      <c r="BZ1027" s="136" t="s">
        <v>941</v>
      </c>
      <c r="CA1027" s="136" t="s">
        <v>941</v>
      </c>
      <c r="CB1027" s="136" t="s">
        <v>948</v>
      </c>
      <c r="CC1027" s="136" t="s">
        <v>948</v>
      </c>
      <c r="CD1027" s="136" t="s">
        <v>941</v>
      </c>
      <c r="CE1027" s="136" t="s">
        <v>948</v>
      </c>
      <c r="CF1027" s="136" t="s">
        <v>941</v>
      </c>
      <c r="CG1027" s="136" t="s">
        <v>948</v>
      </c>
      <c r="CH1027" s="136" t="s">
        <v>948</v>
      </c>
      <c r="CI1027" s="136" t="s">
        <v>941</v>
      </c>
      <c r="CJ1027" s="136" t="s">
        <v>941</v>
      </c>
      <c r="CK1027" s="136" t="s">
        <v>941</v>
      </c>
      <c r="CL1027" s="136" t="s">
        <v>941</v>
      </c>
      <c r="CM1027" s="136" t="s">
        <v>941</v>
      </c>
      <c r="CN1027" s="136" t="s">
        <v>948</v>
      </c>
      <c r="CO1027" s="136" t="s">
        <v>540</v>
      </c>
      <c r="CP1027" s="136" t="s">
        <v>948</v>
      </c>
      <c r="CQ1027" s="136" t="s">
        <v>941</v>
      </c>
      <c r="CR1027" s="136" t="s">
        <v>941</v>
      </c>
      <c r="CS1027" s="136" t="s">
        <v>941</v>
      </c>
      <c r="CT1027" s="136" t="s">
        <v>941</v>
      </c>
      <c r="CU1027" s="136" t="s">
        <v>941</v>
      </c>
      <c r="CV1027" s="136" t="s">
        <v>941</v>
      </c>
      <c r="CW1027" s="136" t="s">
        <v>941</v>
      </c>
      <c r="CX1027" s="136" t="s">
        <v>941</v>
      </c>
      <c r="CY1027" s="136" t="s">
        <v>941</v>
      </c>
      <c r="CZ1027" s="136" t="s">
        <v>941</v>
      </c>
      <c r="DA1027" s="136" t="s">
        <v>941</v>
      </c>
      <c r="DB1027" s="136" t="s">
        <v>941</v>
      </c>
      <c r="DC1027" s="136" t="s">
        <v>941</v>
      </c>
      <c r="DD1027" s="136" t="s">
        <v>941</v>
      </c>
      <c r="DE1027" s="136" t="s">
        <v>941</v>
      </c>
      <c r="DF1027" s="136" t="s">
        <v>941</v>
      </c>
      <c r="DG1027" s="136" t="s">
        <v>941</v>
      </c>
      <c r="DH1027" s="136" t="s">
        <v>941</v>
      </c>
      <c r="DI1027" s="136" t="s">
        <v>941</v>
      </c>
      <c r="DJ1027" s="136" t="s">
        <v>1692</v>
      </c>
      <c r="DK1027" s="137">
        <v>43187.667222222219</v>
      </c>
      <c r="DL1027" s="136" t="s">
        <v>1692</v>
      </c>
      <c r="DM1027" s="137">
        <v>43187.667430555557</v>
      </c>
      <c r="DN1027" s="133">
        <v>42506.453298611108</v>
      </c>
      <c r="DO1027" s="132" t="s">
        <v>1353</v>
      </c>
      <c r="DP1027" s="133">
        <v>42506.453298611108</v>
      </c>
    </row>
    <row r="1028" spans="1:120" ht="58" x14ac:dyDescent="0.35">
      <c r="A1028" s="135">
        <v>1032</v>
      </c>
      <c r="B1028" s="136" t="s">
        <v>13815</v>
      </c>
      <c r="C1028" s="135">
        <v>199</v>
      </c>
      <c r="D1028" s="135" t="b">
        <v>1</v>
      </c>
      <c r="E1028" s="136" t="s">
        <v>941</v>
      </c>
      <c r="F1028" s="136" t="s">
        <v>22304</v>
      </c>
      <c r="G1028" s="136" t="s">
        <v>4235</v>
      </c>
      <c r="H1028" s="136" t="s">
        <v>4236</v>
      </c>
      <c r="I1028" s="136" t="s">
        <v>22136</v>
      </c>
      <c r="J1028" s="136" t="s">
        <v>22305</v>
      </c>
      <c r="K1028" s="136" t="s">
        <v>941</v>
      </c>
      <c r="L1028" s="136" t="s">
        <v>4236</v>
      </c>
      <c r="M1028" s="136" t="s">
        <v>4237</v>
      </c>
      <c r="N1028" s="136" t="s">
        <v>22306</v>
      </c>
      <c r="O1028" s="136" t="s">
        <v>22307</v>
      </c>
      <c r="P1028" s="136" t="s">
        <v>948</v>
      </c>
      <c r="Q1028" s="136" t="s">
        <v>948</v>
      </c>
      <c r="R1028" s="136" t="s">
        <v>948</v>
      </c>
      <c r="S1028" s="136" t="s">
        <v>22307</v>
      </c>
      <c r="T1028" s="136" t="s">
        <v>22308</v>
      </c>
      <c r="U1028" s="136" t="s">
        <v>22309</v>
      </c>
      <c r="V1028" s="136" t="s">
        <v>948</v>
      </c>
      <c r="W1028" s="136" t="s">
        <v>948</v>
      </c>
      <c r="X1028" s="136" t="s">
        <v>948</v>
      </c>
      <c r="Y1028" s="136" t="s">
        <v>22310</v>
      </c>
      <c r="Z1028" s="136" t="s">
        <v>22311</v>
      </c>
      <c r="AA1028" s="136" t="s">
        <v>948</v>
      </c>
      <c r="AB1028" s="136" t="s">
        <v>22312</v>
      </c>
      <c r="AC1028" s="136" t="s">
        <v>948</v>
      </c>
      <c r="AD1028" s="136" t="s">
        <v>22312</v>
      </c>
      <c r="AE1028" s="136" t="s">
        <v>22313</v>
      </c>
      <c r="AF1028" s="136" t="s">
        <v>22314</v>
      </c>
      <c r="AG1028" s="136" t="s">
        <v>1940</v>
      </c>
      <c r="AH1028" s="136" t="s">
        <v>22315</v>
      </c>
      <c r="AI1028" s="136" t="s">
        <v>2890</v>
      </c>
      <c r="AJ1028" s="136" t="s">
        <v>948</v>
      </c>
      <c r="AK1028" s="136" t="s">
        <v>948</v>
      </c>
      <c r="AL1028" s="136" t="s">
        <v>941</v>
      </c>
      <c r="AM1028" s="136" t="s">
        <v>22316</v>
      </c>
      <c r="AN1028" s="136" t="s">
        <v>941</v>
      </c>
      <c r="AO1028" s="136" t="s">
        <v>941</v>
      </c>
      <c r="AP1028" s="136" t="s">
        <v>941</v>
      </c>
      <c r="AQ1028" s="136" t="s">
        <v>941</v>
      </c>
      <c r="AR1028" s="136" t="s">
        <v>941</v>
      </c>
      <c r="AS1028" s="136" t="s">
        <v>941</v>
      </c>
      <c r="AT1028" s="136" t="s">
        <v>941</v>
      </c>
      <c r="AU1028" s="136" t="s">
        <v>941</v>
      </c>
      <c r="AV1028" s="136" t="s">
        <v>941</v>
      </c>
      <c r="AW1028" s="136" t="s">
        <v>941</v>
      </c>
      <c r="AX1028" s="136" t="s">
        <v>941</v>
      </c>
      <c r="AY1028" s="136" t="s">
        <v>941</v>
      </c>
      <c r="AZ1028" s="136" t="s">
        <v>941</v>
      </c>
      <c r="BA1028" s="136" t="s">
        <v>941</v>
      </c>
      <c r="BB1028" s="136" t="s">
        <v>941</v>
      </c>
      <c r="BC1028" s="136" t="s">
        <v>941</v>
      </c>
      <c r="BD1028" s="136" t="s">
        <v>941</v>
      </c>
      <c r="BE1028" s="136" t="s">
        <v>941</v>
      </c>
      <c r="BF1028" s="136" t="s">
        <v>941</v>
      </c>
      <c r="BG1028" s="136" t="s">
        <v>941</v>
      </c>
      <c r="BH1028" s="136" t="s">
        <v>941</v>
      </c>
      <c r="BI1028" s="136" t="s">
        <v>941</v>
      </c>
      <c r="BJ1028" s="136" t="s">
        <v>941</v>
      </c>
      <c r="BK1028" s="136" t="s">
        <v>941</v>
      </c>
      <c r="BL1028" s="136" t="s">
        <v>941</v>
      </c>
      <c r="BM1028" s="136" t="s">
        <v>941</v>
      </c>
      <c r="BN1028" s="136" t="s">
        <v>941</v>
      </c>
      <c r="BO1028" s="136" t="s">
        <v>941</v>
      </c>
      <c r="BP1028" s="136" t="s">
        <v>941</v>
      </c>
      <c r="BQ1028" s="136" t="s">
        <v>941</v>
      </c>
      <c r="BR1028" s="136" t="s">
        <v>941</v>
      </c>
      <c r="BS1028" s="136" t="s">
        <v>941</v>
      </c>
      <c r="BT1028" s="136" t="s">
        <v>941</v>
      </c>
      <c r="BU1028" s="136" t="s">
        <v>941</v>
      </c>
      <c r="BV1028" s="136" t="s">
        <v>941</v>
      </c>
      <c r="BW1028" s="136" t="s">
        <v>941</v>
      </c>
      <c r="BX1028" s="136" t="s">
        <v>941</v>
      </c>
      <c r="BY1028" s="136" t="s">
        <v>941</v>
      </c>
      <c r="BZ1028" s="136" t="s">
        <v>941</v>
      </c>
      <c r="CA1028" s="136" t="s">
        <v>941</v>
      </c>
      <c r="CB1028" s="136" t="s">
        <v>948</v>
      </c>
      <c r="CC1028" s="136" t="s">
        <v>948</v>
      </c>
      <c r="CD1028" s="136" t="s">
        <v>941</v>
      </c>
      <c r="CE1028" s="136" t="s">
        <v>948</v>
      </c>
      <c r="CF1028" s="136" t="s">
        <v>941</v>
      </c>
      <c r="CG1028" s="136" t="s">
        <v>948</v>
      </c>
      <c r="CH1028" s="136" t="s">
        <v>948</v>
      </c>
      <c r="CI1028" s="136" t="s">
        <v>941</v>
      </c>
      <c r="CJ1028" s="136" t="s">
        <v>941</v>
      </c>
      <c r="CK1028" s="136" t="s">
        <v>941</v>
      </c>
      <c r="CL1028" s="136" t="s">
        <v>941</v>
      </c>
      <c r="CM1028" s="136" t="s">
        <v>941</v>
      </c>
      <c r="CN1028" s="136" t="s">
        <v>948</v>
      </c>
      <c r="CO1028" s="136" t="s">
        <v>540</v>
      </c>
      <c r="CP1028" s="136" t="s">
        <v>948</v>
      </c>
      <c r="CQ1028" s="136" t="s">
        <v>941</v>
      </c>
      <c r="CR1028" s="136" t="s">
        <v>941</v>
      </c>
      <c r="CS1028" s="136" t="s">
        <v>941</v>
      </c>
      <c r="CT1028" s="136" t="s">
        <v>941</v>
      </c>
      <c r="CU1028" s="136" t="s">
        <v>941</v>
      </c>
      <c r="CV1028" s="136" t="s">
        <v>941</v>
      </c>
      <c r="CW1028" s="136" t="s">
        <v>941</v>
      </c>
      <c r="CX1028" s="136" t="s">
        <v>941</v>
      </c>
      <c r="CY1028" s="136" t="s">
        <v>941</v>
      </c>
      <c r="CZ1028" s="136" t="s">
        <v>941</v>
      </c>
      <c r="DA1028" s="136" t="s">
        <v>941</v>
      </c>
      <c r="DB1028" s="136" t="s">
        <v>941</v>
      </c>
      <c r="DC1028" s="136" t="s">
        <v>941</v>
      </c>
      <c r="DD1028" s="136" t="s">
        <v>941</v>
      </c>
      <c r="DE1028" s="136" t="s">
        <v>941</v>
      </c>
      <c r="DF1028" s="136" t="s">
        <v>941</v>
      </c>
      <c r="DG1028" s="136" t="s">
        <v>941</v>
      </c>
      <c r="DH1028" s="136" t="s">
        <v>941</v>
      </c>
      <c r="DI1028" s="136" t="s">
        <v>941</v>
      </c>
      <c r="DJ1028" s="136" t="s">
        <v>1692</v>
      </c>
      <c r="DK1028" s="137">
        <v>43188.37599537037</v>
      </c>
      <c r="DL1028" s="136" t="s">
        <v>1692</v>
      </c>
      <c r="DM1028" s="137">
        <v>43188.37599537037</v>
      </c>
      <c r="DN1028" s="133">
        <v>42506.479988425926</v>
      </c>
      <c r="DO1028" s="132" t="s">
        <v>1353</v>
      </c>
      <c r="DP1028" s="133">
        <v>42506.479988425926</v>
      </c>
    </row>
    <row r="1029" spans="1:120" ht="58" x14ac:dyDescent="0.35">
      <c r="A1029" s="135">
        <v>1033</v>
      </c>
      <c r="B1029" s="136" t="s">
        <v>13815</v>
      </c>
      <c r="C1029" s="135">
        <v>263</v>
      </c>
      <c r="D1029" s="135" t="b">
        <v>1</v>
      </c>
      <c r="E1029" s="136" t="s">
        <v>941</v>
      </c>
      <c r="F1029" s="136" t="s">
        <v>13650</v>
      </c>
      <c r="G1029" s="136" t="s">
        <v>1831</v>
      </c>
      <c r="H1029" s="136" t="s">
        <v>13652</v>
      </c>
      <c r="I1029" s="136" t="s">
        <v>22107</v>
      </c>
      <c r="J1029" s="136" t="s">
        <v>13650</v>
      </c>
      <c r="K1029" s="136" t="s">
        <v>941</v>
      </c>
      <c r="L1029" s="136" t="s">
        <v>13652</v>
      </c>
      <c r="M1029" s="136" t="s">
        <v>13655</v>
      </c>
      <c r="N1029" s="136" t="s">
        <v>22317</v>
      </c>
      <c r="O1029" s="136" t="s">
        <v>22318</v>
      </c>
      <c r="P1029" s="136" t="s">
        <v>948</v>
      </c>
      <c r="Q1029" s="136" t="s">
        <v>948</v>
      </c>
      <c r="R1029" s="136" t="s">
        <v>948</v>
      </c>
      <c r="S1029" s="136" t="s">
        <v>22318</v>
      </c>
      <c r="T1029" s="136" t="s">
        <v>22319</v>
      </c>
      <c r="U1029" s="136" t="s">
        <v>22320</v>
      </c>
      <c r="V1029" s="136" t="s">
        <v>948</v>
      </c>
      <c r="W1029" s="136" t="s">
        <v>948</v>
      </c>
      <c r="X1029" s="136" t="s">
        <v>948</v>
      </c>
      <c r="Y1029" s="136" t="s">
        <v>22321</v>
      </c>
      <c r="Z1029" s="136" t="s">
        <v>22322</v>
      </c>
      <c r="AA1029" s="136" t="s">
        <v>948</v>
      </c>
      <c r="AB1029" s="136" t="s">
        <v>22323</v>
      </c>
      <c r="AC1029" s="136" t="s">
        <v>948</v>
      </c>
      <c r="AD1029" s="136" t="s">
        <v>22323</v>
      </c>
      <c r="AE1029" s="136" t="s">
        <v>22324</v>
      </c>
      <c r="AF1029" s="136" t="s">
        <v>22325</v>
      </c>
      <c r="AG1029" s="136" t="s">
        <v>1084</v>
      </c>
      <c r="AH1029" s="136" t="s">
        <v>22326</v>
      </c>
      <c r="AI1029" s="136" t="s">
        <v>948</v>
      </c>
      <c r="AJ1029" s="136" t="s">
        <v>948</v>
      </c>
      <c r="AK1029" s="136" t="s">
        <v>948</v>
      </c>
      <c r="AL1029" s="136" t="s">
        <v>941</v>
      </c>
      <c r="AM1029" s="136" t="s">
        <v>22326</v>
      </c>
      <c r="AN1029" s="136" t="s">
        <v>941</v>
      </c>
      <c r="AO1029" s="136" t="s">
        <v>941</v>
      </c>
      <c r="AP1029" s="136" t="s">
        <v>941</v>
      </c>
      <c r="AQ1029" s="136" t="s">
        <v>941</v>
      </c>
      <c r="AR1029" s="136" t="s">
        <v>941</v>
      </c>
      <c r="AS1029" s="136" t="s">
        <v>941</v>
      </c>
      <c r="AT1029" s="136" t="s">
        <v>941</v>
      </c>
      <c r="AU1029" s="136" t="s">
        <v>941</v>
      </c>
      <c r="AV1029" s="136" t="s">
        <v>941</v>
      </c>
      <c r="AW1029" s="136" t="s">
        <v>941</v>
      </c>
      <c r="AX1029" s="136" t="s">
        <v>941</v>
      </c>
      <c r="AY1029" s="136" t="s">
        <v>941</v>
      </c>
      <c r="AZ1029" s="136" t="s">
        <v>941</v>
      </c>
      <c r="BA1029" s="136" t="s">
        <v>941</v>
      </c>
      <c r="BB1029" s="136" t="s">
        <v>941</v>
      </c>
      <c r="BC1029" s="136" t="s">
        <v>941</v>
      </c>
      <c r="BD1029" s="136" t="s">
        <v>941</v>
      </c>
      <c r="BE1029" s="136" t="s">
        <v>941</v>
      </c>
      <c r="BF1029" s="136" t="s">
        <v>941</v>
      </c>
      <c r="BG1029" s="136" t="s">
        <v>941</v>
      </c>
      <c r="BH1029" s="136" t="s">
        <v>941</v>
      </c>
      <c r="BI1029" s="136" t="s">
        <v>941</v>
      </c>
      <c r="BJ1029" s="136" t="s">
        <v>941</v>
      </c>
      <c r="BK1029" s="136" t="s">
        <v>941</v>
      </c>
      <c r="BL1029" s="136" t="s">
        <v>941</v>
      </c>
      <c r="BM1029" s="136" t="s">
        <v>941</v>
      </c>
      <c r="BN1029" s="136" t="s">
        <v>941</v>
      </c>
      <c r="BO1029" s="136" t="s">
        <v>941</v>
      </c>
      <c r="BP1029" s="136" t="s">
        <v>941</v>
      </c>
      <c r="BQ1029" s="136" t="s">
        <v>941</v>
      </c>
      <c r="BR1029" s="136" t="s">
        <v>941</v>
      </c>
      <c r="BS1029" s="136" t="s">
        <v>941</v>
      </c>
      <c r="BT1029" s="136" t="s">
        <v>941</v>
      </c>
      <c r="BU1029" s="136" t="s">
        <v>941</v>
      </c>
      <c r="BV1029" s="136" t="s">
        <v>941</v>
      </c>
      <c r="BW1029" s="136" t="s">
        <v>941</v>
      </c>
      <c r="BX1029" s="136" t="s">
        <v>941</v>
      </c>
      <c r="BY1029" s="136" t="s">
        <v>941</v>
      </c>
      <c r="BZ1029" s="136" t="s">
        <v>941</v>
      </c>
      <c r="CA1029" s="136" t="s">
        <v>941</v>
      </c>
      <c r="CB1029" s="136" t="s">
        <v>948</v>
      </c>
      <c r="CC1029" s="136" t="s">
        <v>948</v>
      </c>
      <c r="CD1029" s="136" t="s">
        <v>941</v>
      </c>
      <c r="CE1029" s="136" t="s">
        <v>948</v>
      </c>
      <c r="CF1029" s="136" t="s">
        <v>941</v>
      </c>
      <c r="CG1029" s="136" t="s">
        <v>948</v>
      </c>
      <c r="CH1029" s="136" t="s">
        <v>948</v>
      </c>
      <c r="CI1029" s="136" t="s">
        <v>941</v>
      </c>
      <c r="CJ1029" s="136" t="s">
        <v>941</v>
      </c>
      <c r="CK1029" s="136" t="s">
        <v>941</v>
      </c>
      <c r="CL1029" s="136" t="s">
        <v>941</v>
      </c>
      <c r="CM1029" s="136" t="s">
        <v>941</v>
      </c>
      <c r="CN1029" s="136" t="s">
        <v>948</v>
      </c>
      <c r="CO1029" s="136" t="s">
        <v>540</v>
      </c>
      <c r="CP1029" s="136" t="s">
        <v>948</v>
      </c>
      <c r="CQ1029" s="136" t="s">
        <v>941</v>
      </c>
      <c r="CR1029" s="136" t="s">
        <v>941</v>
      </c>
      <c r="CS1029" s="136" t="s">
        <v>941</v>
      </c>
      <c r="CT1029" s="136" t="s">
        <v>941</v>
      </c>
      <c r="CU1029" s="136" t="s">
        <v>941</v>
      </c>
      <c r="CV1029" s="136" t="s">
        <v>941</v>
      </c>
      <c r="CW1029" s="136" t="s">
        <v>941</v>
      </c>
      <c r="CX1029" s="136" t="s">
        <v>941</v>
      </c>
      <c r="CY1029" s="136" t="s">
        <v>941</v>
      </c>
      <c r="CZ1029" s="136" t="s">
        <v>941</v>
      </c>
      <c r="DA1029" s="136" t="s">
        <v>941</v>
      </c>
      <c r="DB1029" s="136" t="s">
        <v>941</v>
      </c>
      <c r="DC1029" s="136" t="s">
        <v>941</v>
      </c>
      <c r="DD1029" s="136" t="s">
        <v>941</v>
      </c>
      <c r="DE1029" s="136" t="s">
        <v>941</v>
      </c>
      <c r="DF1029" s="136" t="s">
        <v>941</v>
      </c>
      <c r="DG1029" s="136" t="s">
        <v>941</v>
      </c>
      <c r="DH1029" s="136" t="s">
        <v>941</v>
      </c>
      <c r="DI1029" s="136" t="s">
        <v>941</v>
      </c>
      <c r="DJ1029" s="136" t="s">
        <v>1692</v>
      </c>
      <c r="DK1029" s="137">
        <v>43188.381064814814</v>
      </c>
      <c r="DL1029" s="136" t="s">
        <v>1692</v>
      </c>
      <c r="DM1029" s="137">
        <v>43188.381064814814</v>
      </c>
      <c r="DN1029" s="133">
        <v>42506.48033564815</v>
      </c>
      <c r="DO1029" s="132" t="s">
        <v>1353</v>
      </c>
      <c r="DP1029" s="133">
        <v>42506.48033564815</v>
      </c>
    </row>
    <row r="1030" spans="1:120" ht="43.5" x14ac:dyDescent="0.35">
      <c r="A1030" s="135">
        <v>1034</v>
      </c>
      <c r="B1030" s="136" t="s">
        <v>13815</v>
      </c>
      <c r="C1030" s="135">
        <v>469</v>
      </c>
      <c r="D1030" s="135" t="b">
        <v>1</v>
      </c>
      <c r="E1030" s="136" t="s">
        <v>941</v>
      </c>
      <c r="F1030" s="136" t="s">
        <v>2276</v>
      </c>
      <c r="G1030" s="136" t="s">
        <v>1104</v>
      </c>
      <c r="H1030" s="136" t="s">
        <v>2277</v>
      </c>
      <c r="I1030" s="136" t="s">
        <v>22327</v>
      </c>
      <c r="J1030" s="136" t="s">
        <v>2276</v>
      </c>
      <c r="K1030" s="136" t="s">
        <v>941</v>
      </c>
      <c r="L1030" s="136" t="s">
        <v>2277</v>
      </c>
      <c r="M1030" s="136" t="s">
        <v>2278</v>
      </c>
      <c r="N1030" s="136" t="s">
        <v>2279</v>
      </c>
      <c r="O1030" s="136" t="s">
        <v>22328</v>
      </c>
      <c r="P1030" s="136" t="s">
        <v>22329</v>
      </c>
      <c r="Q1030" s="136" t="s">
        <v>22330</v>
      </c>
      <c r="R1030" s="136" t="s">
        <v>22331</v>
      </c>
      <c r="S1030" s="136" t="s">
        <v>22332</v>
      </c>
      <c r="T1030" s="136" t="s">
        <v>22333</v>
      </c>
      <c r="U1030" s="136" t="s">
        <v>22334</v>
      </c>
      <c r="V1030" s="136" t="s">
        <v>22335</v>
      </c>
      <c r="W1030" s="136" t="s">
        <v>22336</v>
      </c>
      <c r="X1030" s="136" t="s">
        <v>22337</v>
      </c>
      <c r="Y1030" s="136" t="s">
        <v>22338</v>
      </c>
      <c r="Z1030" s="136" t="s">
        <v>22339</v>
      </c>
      <c r="AA1030" s="136" t="s">
        <v>948</v>
      </c>
      <c r="AB1030" s="136" t="s">
        <v>22340</v>
      </c>
      <c r="AC1030" s="136" t="s">
        <v>22341</v>
      </c>
      <c r="AD1030" s="136" t="s">
        <v>22342</v>
      </c>
      <c r="AE1030" s="136" t="s">
        <v>22343</v>
      </c>
      <c r="AF1030" s="136" t="s">
        <v>22344</v>
      </c>
      <c r="AG1030" s="136" t="s">
        <v>987</v>
      </c>
      <c r="AH1030" s="136" t="s">
        <v>22345</v>
      </c>
      <c r="AI1030" s="136" t="s">
        <v>1018</v>
      </c>
      <c r="AJ1030" s="136" t="s">
        <v>3336</v>
      </c>
      <c r="AK1030" s="136" t="s">
        <v>1018</v>
      </c>
      <c r="AL1030" s="136" t="s">
        <v>941</v>
      </c>
      <c r="AM1030" s="136" t="s">
        <v>22346</v>
      </c>
      <c r="AN1030" s="136" t="s">
        <v>941</v>
      </c>
      <c r="AO1030" s="136" t="s">
        <v>941</v>
      </c>
      <c r="AP1030" s="136" t="s">
        <v>941</v>
      </c>
      <c r="AQ1030" s="136" t="s">
        <v>941</v>
      </c>
      <c r="AR1030" s="136" t="s">
        <v>941</v>
      </c>
      <c r="AS1030" s="136" t="s">
        <v>941</v>
      </c>
      <c r="AT1030" s="136" t="s">
        <v>941</v>
      </c>
      <c r="AU1030" s="136" t="s">
        <v>941</v>
      </c>
      <c r="AV1030" s="136" t="s">
        <v>941</v>
      </c>
      <c r="AW1030" s="136" t="s">
        <v>941</v>
      </c>
      <c r="AX1030" s="136" t="s">
        <v>941</v>
      </c>
      <c r="AY1030" s="136" t="s">
        <v>941</v>
      </c>
      <c r="AZ1030" s="136" t="s">
        <v>941</v>
      </c>
      <c r="BA1030" s="136" t="s">
        <v>941</v>
      </c>
      <c r="BB1030" s="136" t="s">
        <v>941</v>
      </c>
      <c r="BC1030" s="136" t="s">
        <v>941</v>
      </c>
      <c r="BD1030" s="136" t="s">
        <v>941</v>
      </c>
      <c r="BE1030" s="136" t="s">
        <v>941</v>
      </c>
      <c r="BF1030" s="136" t="s">
        <v>941</v>
      </c>
      <c r="BG1030" s="136" t="s">
        <v>941</v>
      </c>
      <c r="BH1030" s="136" t="s">
        <v>941</v>
      </c>
      <c r="BI1030" s="136" t="s">
        <v>941</v>
      </c>
      <c r="BJ1030" s="136" t="s">
        <v>941</v>
      </c>
      <c r="BK1030" s="136" t="s">
        <v>941</v>
      </c>
      <c r="BL1030" s="136" t="s">
        <v>941</v>
      </c>
      <c r="BM1030" s="136" t="s">
        <v>941</v>
      </c>
      <c r="BN1030" s="136" t="s">
        <v>941</v>
      </c>
      <c r="BO1030" s="136" t="s">
        <v>941</v>
      </c>
      <c r="BP1030" s="136" t="s">
        <v>941</v>
      </c>
      <c r="BQ1030" s="136" t="s">
        <v>941</v>
      </c>
      <c r="BR1030" s="136" t="s">
        <v>941</v>
      </c>
      <c r="BS1030" s="136" t="s">
        <v>941</v>
      </c>
      <c r="BT1030" s="136" t="s">
        <v>941</v>
      </c>
      <c r="BU1030" s="136" t="s">
        <v>941</v>
      </c>
      <c r="BV1030" s="136" t="s">
        <v>941</v>
      </c>
      <c r="BW1030" s="136" t="s">
        <v>941</v>
      </c>
      <c r="BX1030" s="136" t="s">
        <v>941</v>
      </c>
      <c r="BY1030" s="136" t="s">
        <v>941</v>
      </c>
      <c r="BZ1030" s="136" t="s">
        <v>941</v>
      </c>
      <c r="CA1030" s="136" t="s">
        <v>941</v>
      </c>
      <c r="CB1030" s="136" t="s">
        <v>948</v>
      </c>
      <c r="CC1030" s="136" t="s">
        <v>948</v>
      </c>
      <c r="CD1030" s="136" t="s">
        <v>941</v>
      </c>
      <c r="CE1030" s="136" t="s">
        <v>948</v>
      </c>
      <c r="CF1030" s="136" t="s">
        <v>941</v>
      </c>
      <c r="CG1030" s="136" t="s">
        <v>948</v>
      </c>
      <c r="CH1030" s="136" t="s">
        <v>948</v>
      </c>
      <c r="CI1030" s="136" t="s">
        <v>941</v>
      </c>
      <c r="CJ1030" s="136" t="s">
        <v>941</v>
      </c>
      <c r="CK1030" s="136" t="s">
        <v>941</v>
      </c>
      <c r="CL1030" s="136" t="s">
        <v>941</v>
      </c>
      <c r="CM1030" s="136" t="s">
        <v>941</v>
      </c>
      <c r="CN1030" s="136" t="s">
        <v>948</v>
      </c>
      <c r="CO1030" s="136" t="s">
        <v>540</v>
      </c>
      <c r="CP1030" s="136" t="s">
        <v>948</v>
      </c>
      <c r="CQ1030" s="136" t="s">
        <v>941</v>
      </c>
      <c r="CR1030" s="136" t="s">
        <v>941</v>
      </c>
      <c r="CS1030" s="136" t="s">
        <v>941</v>
      </c>
      <c r="CT1030" s="136" t="s">
        <v>941</v>
      </c>
      <c r="CU1030" s="136" t="s">
        <v>941</v>
      </c>
      <c r="CV1030" s="136" t="s">
        <v>941</v>
      </c>
      <c r="CW1030" s="136" t="s">
        <v>941</v>
      </c>
      <c r="CX1030" s="136" t="s">
        <v>941</v>
      </c>
      <c r="CY1030" s="136" t="s">
        <v>941</v>
      </c>
      <c r="CZ1030" s="136" t="s">
        <v>941</v>
      </c>
      <c r="DA1030" s="136" t="s">
        <v>941</v>
      </c>
      <c r="DB1030" s="136" t="s">
        <v>941</v>
      </c>
      <c r="DC1030" s="136" t="s">
        <v>941</v>
      </c>
      <c r="DD1030" s="136" t="s">
        <v>941</v>
      </c>
      <c r="DE1030" s="136" t="s">
        <v>941</v>
      </c>
      <c r="DF1030" s="136" t="s">
        <v>941</v>
      </c>
      <c r="DG1030" s="136" t="s">
        <v>941</v>
      </c>
      <c r="DH1030" s="136" t="s">
        <v>941</v>
      </c>
      <c r="DI1030" s="136" t="s">
        <v>941</v>
      </c>
      <c r="DJ1030" s="136" t="s">
        <v>1692</v>
      </c>
      <c r="DK1030" s="137">
        <v>43188.507962962962</v>
      </c>
      <c r="DL1030" s="136" t="s">
        <v>1692</v>
      </c>
      <c r="DM1030" s="137">
        <v>43214.403645833336</v>
      </c>
      <c r="DN1030" s="133">
        <v>42506.480671296296</v>
      </c>
      <c r="DO1030" s="132" t="s">
        <v>1353</v>
      </c>
      <c r="DP1030" s="133">
        <v>42506.480671296296</v>
      </c>
    </row>
    <row r="1031" spans="1:120" ht="43.5" x14ac:dyDescent="0.35">
      <c r="A1031" s="135">
        <v>1035</v>
      </c>
      <c r="B1031" s="136" t="s">
        <v>13815</v>
      </c>
      <c r="C1031" s="135">
        <v>150</v>
      </c>
      <c r="D1031" s="135" t="b">
        <v>1</v>
      </c>
      <c r="E1031" s="136" t="s">
        <v>941</v>
      </c>
      <c r="F1031" s="136" t="s">
        <v>22347</v>
      </c>
      <c r="G1031" s="136" t="s">
        <v>989</v>
      </c>
      <c r="H1031" s="136" t="s">
        <v>22348</v>
      </c>
      <c r="I1031" s="136" t="s">
        <v>22349</v>
      </c>
      <c r="J1031" s="136" t="s">
        <v>22347</v>
      </c>
      <c r="K1031" s="136" t="s">
        <v>941</v>
      </c>
      <c r="L1031" s="136" t="s">
        <v>22348</v>
      </c>
      <c r="M1031" s="136" t="s">
        <v>1634</v>
      </c>
      <c r="N1031" s="136" t="s">
        <v>22350</v>
      </c>
      <c r="O1031" s="136" t="s">
        <v>22351</v>
      </c>
      <c r="P1031" s="136" t="s">
        <v>22352</v>
      </c>
      <c r="Q1031" s="136" t="s">
        <v>22353</v>
      </c>
      <c r="R1031" s="136" t="s">
        <v>948</v>
      </c>
      <c r="S1031" s="136" t="s">
        <v>22354</v>
      </c>
      <c r="T1031" s="136" t="s">
        <v>22355</v>
      </c>
      <c r="U1031" s="136" t="s">
        <v>22356</v>
      </c>
      <c r="V1031" s="136" t="s">
        <v>5992</v>
      </c>
      <c r="W1031" s="136" t="s">
        <v>22357</v>
      </c>
      <c r="X1031" s="136" t="s">
        <v>22358</v>
      </c>
      <c r="Y1031" s="136" t="s">
        <v>22359</v>
      </c>
      <c r="Z1031" s="136" t="s">
        <v>22360</v>
      </c>
      <c r="AA1031" s="136" t="s">
        <v>22361</v>
      </c>
      <c r="AB1031" s="136" t="s">
        <v>22362</v>
      </c>
      <c r="AC1031" s="136" t="s">
        <v>1279</v>
      </c>
      <c r="AD1031" s="136" t="s">
        <v>22363</v>
      </c>
      <c r="AE1031" s="136" t="s">
        <v>22364</v>
      </c>
      <c r="AF1031" s="136" t="s">
        <v>22365</v>
      </c>
      <c r="AG1031" s="136" t="s">
        <v>1014</v>
      </c>
      <c r="AH1031" s="136" t="s">
        <v>22366</v>
      </c>
      <c r="AI1031" s="136" t="s">
        <v>22367</v>
      </c>
      <c r="AJ1031" s="136" t="s">
        <v>19390</v>
      </c>
      <c r="AK1031" s="136" t="s">
        <v>948</v>
      </c>
      <c r="AL1031" s="136" t="s">
        <v>604</v>
      </c>
      <c r="AM1031" s="136" t="s">
        <v>22368</v>
      </c>
      <c r="AN1031" s="136" t="s">
        <v>941</v>
      </c>
      <c r="AO1031" s="136" t="s">
        <v>941</v>
      </c>
      <c r="AP1031" s="136" t="s">
        <v>941</v>
      </c>
      <c r="AQ1031" s="136" t="s">
        <v>941</v>
      </c>
      <c r="AR1031" s="136" t="s">
        <v>941</v>
      </c>
      <c r="AS1031" s="136" t="s">
        <v>941</v>
      </c>
      <c r="AT1031" s="136" t="s">
        <v>941</v>
      </c>
      <c r="AU1031" s="136" t="s">
        <v>941</v>
      </c>
      <c r="AV1031" s="136" t="s">
        <v>941</v>
      </c>
      <c r="AW1031" s="136" t="s">
        <v>941</v>
      </c>
      <c r="AX1031" s="136" t="s">
        <v>941</v>
      </c>
      <c r="AY1031" s="136" t="s">
        <v>941</v>
      </c>
      <c r="AZ1031" s="136" t="s">
        <v>941</v>
      </c>
      <c r="BA1031" s="136" t="s">
        <v>941</v>
      </c>
      <c r="BB1031" s="136" t="s">
        <v>941</v>
      </c>
      <c r="BC1031" s="136" t="s">
        <v>941</v>
      </c>
      <c r="BD1031" s="136" t="s">
        <v>941</v>
      </c>
      <c r="BE1031" s="136" t="s">
        <v>941</v>
      </c>
      <c r="BF1031" s="136" t="s">
        <v>941</v>
      </c>
      <c r="BG1031" s="136" t="s">
        <v>941</v>
      </c>
      <c r="BH1031" s="136" t="s">
        <v>941</v>
      </c>
      <c r="BI1031" s="136" t="s">
        <v>941</v>
      </c>
      <c r="BJ1031" s="136" t="s">
        <v>941</v>
      </c>
      <c r="BK1031" s="136" t="s">
        <v>941</v>
      </c>
      <c r="BL1031" s="136" t="s">
        <v>941</v>
      </c>
      <c r="BM1031" s="136" t="s">
        <v>941</v>
      </c>
      <c r="BN1031" s="136" t="s">
        <v>941</v>
      </c>
      <c r="BO1031" s="136" t="s">
        <v>941</v>
      </c>
      <c r="BP1031" s="136" t="s">
        <v>941</v>
      </c>
      <c r="BQ1031" s="136" t="s">
        <v>941</v>
      </c>
      <c r="BR1031" s="136" t="s">
        <v>941</v>
      </c>
      <c r="BS1031" s="136" t="s">
        <v>941</v>
      </c>
      <c r="BT1031" s="136" t="s">
        <v>941</v>
      </c>
      <c r="BU1031" s="136" t="s">
        <v>941</v>
      </c>
      <c r="BV1031" s="136" t="s">
        <v>941</v>
      </c>
      <c r="BW1031" s="136" t="s">
        <v>941</v>
      </c>
      <c r="BX1031" s="136" t="s">
        <v>941</v>
      </c>
      <c r="BY1031" s="136" t="s">
        <v>941</v>
      </c>
      <c r="BZ1031" s="136" t="s">
        <v>941</v>
      </c>
      <c r="CA1031" s="136" t="s">
        <v>941</v>
      </c>
      <c r="CB1031" s="136" t="s">
        <v>948</v>
      </c>
      <c r="CC1031" s="136" t="s">
        <v>948</v>
      </c>
      <c r="CD1031" s="136" t="s">
        <v>941</v>
      </c>
      <c r="CE1031" s="136" t="s">
        <v>948</v>
      </c>
      <c r="CF1031" s="136" t="s">
        <v>941</v>
      </c>
      <c r="CG1031" s="136" t="s">
        <v>948</v>
      </c>
      <c r="CH1031" s="136" t="s">
        <v>1227</v>
      </c>
      <c r="CI1031" s="136" t="s">
        <v>22369</v>
      </c>
      <c r="CJ1031" s="136" t="s">
        <v>941</v>
      </c>
      <c r="CK1031" s="136" t="s">
        <v>941</v>
      </c>
      <c r="CL1031" s="136" t="s">
        <v>941</v>
      </c>
      <c r="CM1031" s="136" t="s">
        <v>22369</v>
      </c>
      <c r="CN1031" s="136" t="s">
        <v>22369</v>
      </c>
      <c r="CO1031" s="136" t="s">
        <v>22370</v>
      </c>
      <c r="CP1031" s="136" t="s">
        <v>948</v>
      </c>
      <c r="CQ1031" s="136" t="s">
        <v>941</v>
      </c>
      <c r="CR1031" s="136" t="s">
        <v>941</v>
      </c>
      <c r="CS1031" s="136" t="s">
        <v>941</v>
      </c>
      <c r="CT1031" s="136" t="s">
        <v>941</v>
      </c>
      <c r="CU1031" s="136" t="s">
        <v>941</v>
      </c>
      <c r="CV1031" s="136" t="s">
        <v>941</v>
      </c>
      <c r="CW1031" s="136" t="s">
        <v>941</v>
      </c>
      <c r="CX1031" s="136" t="s">
        <v>941</v>
      </c>
      <c r="CY1031" s="136" t="s">
        <v>941</v>
      </c>
      <c r="CZ1031" s="136" t="s">
        <v>941</v>
      </c>
      <c r="DA1031" s="136" t="s">
        <v>941</v>
      </c>
      <c r="DB1031" s="136" t="s">
        <v>941</v>
      </c>
      <c r="DC1031" s="136" t="s">
        <v>941</v>
      </c>
      <c r="DD1031" s="136" t="s">
        <v>941</v>
      </c>
      <c r="DE1031" s="136" t="s">
        <v>941</v>
      </c>
      <c r="DF1031" s="136" t="s">
        <v>941</v>
      </c>
      <c r="DG1031" s="136" t="s">
        <v>941</v>
      </c>
      <c r="DH1031" s="136" t="s">
        <v>941</v>
      </c>
      <c r="DI1031" s="136" t="s">
        <v>941</v>
      </c>
      <c r="DJ1031" s="136" t="s">
        <v>1692</v>
      </c>
      <c r="DK1031" s="137">
        <v>43192.347777777781</v>
      </c>
      <c r="DL1031" s="136" t="s">
        <v>1692</v>
      </c>
      <c r="DM1031" s="137">
        <v>43192.350451388891</v>
      </c>
      <c r="DN1031" s="133">
        <v>42509.445416666669</v>
      </c>
      <c r="DO1031" s="132" t="s">
        <v>1692</v>
      </c>
      <c r="DP1031" s="133">
        <v>42509.445416666669</v>
      </c>
    </row>
    <row r="1032" spans="1:120" ht="43.5" x14ac:dyDescent="0.35">
      <c r="A1032" s="135">
        <v>1036</v>
      </c>
      <c r="B1032" s="136" t="s">
        <v>13815</v>
      </c>
      <c r="C1032" s="135">
        <v>416</v>
      </c>
      <c r="D1032" s="135" t="b">
        <v>1</v>
      </c>
      <c r="E1032" s="136" t="s">
        <v>941</v>
      </c>
      <c r="F1032" s="136" t="s">
        <v>4265</v>
      </c>
      <c r="G1032" s="136" t="s">
        <v>22371</v>
      </c>
      <c r="H1032" s="136" t="s">
        <v>22372</v>
      </c>
      <c r="I1032" s="136" t="s">
        <v>22136</v>
      </c>
      <c r="J1032" s="136" t="s">
        <v>4265</v>
      </c>
      <c r="K1032" s="136" t="s">
        <v>941</v>
      </c>
      <c r="L1032" s="136" t="s">
        <v>22372</v>
      </c>
      <c r="M1032" s="136" t="s">
        <v>941</v>
      </c>
      <c r="N1032" s="136" t="s">
        <v>4267</v>
      </c>
      <c r="O1032" s="136" t="s">
        <v>22373</v>
      </c>
      <c r="P1032" s="136" t="s">
        <v>22374</v>
      </c>
      <c r="Q1032" s="136" t="s">
        <v>948</v>
      </c>
      <c r="R1032" s="136" t="s">
        <v>948</v>
      </c>
      <c r="S1032" s="136" t="s">
        <v>22375</v>
      </c>
      <c r="T1032" s="136" t="s">
        <v>22376</v>
      </c>
      <c r="U1032" s="136" t="s">
        <v>22377</v>
      </c>
      <c r="V1032" s="136" t="s">
        <v>22378</v>
      </c>
      <c r="W1032" s="136" t="s">
        <v>22379</v>
      </c>
      <c r="X1032" s="136" t="s">
        <v>22380</v>
      </c>
      <c r="Y1032" s="136" t="s">
        <v>3636</v>
      </c>
      <c r="Z1032" s="136" t="s">
        <v>22381</v>
      </c>
      <c r="AA1032" s="136" t="s">
        <v>948</v>
      </c>
      <c r="AB1032" s="136" t="s">
        <v>22382</v>
      </c>
      <c r="AC1032" s="136" t="s">
        <v>948</v>
      </c>
      <c r="AD1032" s="136" t="s">
        <v>22382</v>
      </c>
      <c r="AE1032" s="136" t="s">
        <v>22383</v>
      </c>
      <c r="AF1032" s="136" t="s">
        <v>22384</v>
      </c>
      <c r="AG1032" s="136" t="s">
        <v>1156</v>
      </c>
      <c r="AH1032" s="136" t="s">
        <v>22385</v>
      </c>
      <c r="AI1032" s="136" t="s">
        <v>948</v>
      </c>
      <c r="AJ1032" s="136" t="s">
        <v>1596</v>
      </c>
      <c r="AK1032" s="136" t="s">
        <v>948</v>
      </c>
      <c r="AL1032" s="136" t="s">
        <v>604</v>
      </c>
      <c r="AM1032" s="136" t="s">
        <v>2091</v>
      </c>
      <c r="AN1032" s="136" t="s">
        <v>941</v>
      </c>
      <c r="AO1032" s="136" t="s">
        <v>941</v>
      </c>
      <c r="AP1032" s="136" t="s">
        <v>941</v>
      </c>
      <c r="AQ1032" s="136" t="s">
        <v>941</v>
      </c>
      <c r="AR1032" s="136" t="s">
        <v>941</v>
      </c>
      <c r="AS1032" s="136" t="s">
        <v>941</v>
      </c>
      <c r="AT1032" s="136" t="s">
        <v>941</v>
      </c>
      <c r="AU1032" s="136" t="s">
        <v>941</v>
      </c>
      <c r="AV1032" s="136" t="s">
        <v>941</v>
      </c>
      <c r="AW1032" s="136" t="s">
        <v>941</v>
      </c>
      <c r="AX1032" s="136" t="s">
        <v>941</v>
      </c>
      <c r="AY1032" s="136" t="s">
        <v>941</v>
      </c>
      <c r="AZ1032" s="136" t="s">
        <v>941</v>
      </c>
      <c r="BA1032" s="136" t="s">
        <v>941</v>
      </c>
      <c r="BB1032" s="136" t="s">
        <v>941</v>
      </c>
      <c r="BC1032" s="136" t="s">
        <v>941</v>
      </c>
      <c r="BD1032" s="136" t="s">
        <v>941</v>
      </c>
      <c r="BE1032" s="136" t="s">
        <v>941</v>
      </c>
      <c r="BF1032" s="136" t="s">
        <v>941</v>
      </c>
      <c r="BG1032" s="136" t="s">
        <v>941</v>
      </c>
      <c r="BH1032" s="136" t="s">
        <v>941</v>
      </c>
      <c r="BI1032" s="136" t="s">
        <v>941</v>
      </c>
      <c r="BJ1032" s="136" t="s">
        <v>941</v>
      </c>
      <c r="BK1032" s="136" t="s">
        <v>941</v>
      </c>
      <c r="BL1032" s="136" t="s">
        <v>941</v>
      </c>
      <c r="BM1032" s="136" t="s">
        <v>941</v>
      </c>
      <c r="BN1032" s="136" t="s">
        <v>941</v>
      </c>
      <c r="BO1032" s="136" t="s">
        <v>941</v>
      </c>
      <c r="BP1032" s="136" t="s">
        <v>941</v>
      </c>
      <c r="BQ1032" s="136" t="s">
        <v>941</v>
      </c>
      <c r="BR1032" s="136" t="s">
        <v>941</v>
      </c>
      <c r="BS1032" s="136" t="s">
        <v>941</v>
      </c>
      <c r="BT1032" s="136" t="s">
        <v>941</v>
      </c>
      <c r="BU1032" s="136" t="s">
        <v>941</v>
      </c>
      <c r="BV1032" s="136" t="s">
        <v>941</v>
      </c>
      <c r="BW1032" s="136" t="s">
        <v>941</v>
      </c>
      <c r="BX1032" s="136" t="s">
        <v>941</v>
      </c>
      <c r="BY1032" s="136" t="s">
        <v>941</v>
      </c>
      <c r="BZ1032" s="136" t="s">
        <v>941</v>
      </c>
      <c r="CA1032" s="136" t="s">
        <v>941</v>
      </c>
      <c r="CB1032" s="136" t="s">
        <v>948</v>
      </c>
      <c r="CC1032" s="136" t="s">
        <v>948</v>
      </c>
      <c r="CD1032" s="136" t="s">
        <v>941</v>
      </c>
      <c r="CE1032" s="136" t="s">
        <v>948</v>
      </c>
      <c r="CF1032" s="136" t="s">
        <v>941</v>
      </c>
      <c r="CG1032" s="136" t="s">
        <v>948</v>
      </c>
      <c r="CH1032" s="136" t="s">
        <v>948</v>
      </c>
      <c r="CI1032" s="136" t="s">
        <v>941</v>
      </c>
      <c r="CJ1032" s="136" t="s">
        <v>941</v>
      </c>
      <c r="CK1032" s="136" t="s">
        <v>941</v>
      </c>
      <c r="CL1032" s="136" t="s">
        <v>941</v>
      </c>
      <c r="CM1032" s="136" t="s">
        <v>941</v>
      </c>
      <c r="CN1032" s="136" t="s">
        <v>948</v>
      </c>
      <c r="CO1032" s="136" t="s">
        <v>540</v>
      </c>
      <c r="CP1032" s="136" t="s">
        <v>948</v>
      </c>
      <c r="CQ1032" s="136" t="s">
        <v>941</v>
      </c>
      <c r="CR1032" s="136" t="s">
        <v>941</v>
      </c>
      <c r="CS1032" s="136" t="s">
        <v>941</v>
      </c>
      <c r="CT1032" s="136" t="s">
        <v>941</v>
      </c>
      <c r="CU1032" s="136" t="s">
        <v>941</v>
      </c>
      <c r="CV1032" s="136" t="s">
        <v>941</v>
      </c>
      <c r="CW1032" s="136" t="s">
        <v>941</v>
      </c>
      <c r="CX1032" s="136" t="s">
        <v>941</v>
      </c>
      <c r="CY1032" s="136" t="s">
        <v>941</v>
      </c>
      <c r="CZ1032" s="136" t="s">
        <v>941</v>
      </c>
      <c r="DA1032" s="136" t="s">
        <v>941</v>
      </c>
      <c r="DB1032" s="136" t="s">
        <v>941</v>
      </c>
      <c r="DC1032" s="136" t="s">
        <v>941</v>
      </c>
      <c r="DD1032" s="136" t="s">
        <v>941</v>
      </c>
      <c r="DE1032" s="136" t="s">
        <v>941</v>
      </c>
      <c r="DF1032" s="136" t="s">
        <v>941</v>
      </c>
      <c r="DG1032" s="136" t="s">
        <v>941</v>
      </c>
      <c r="DH1032" s="136" t="s">
        <v>941</v>
      </c>
      <c r="DI1032" s="136" t="s">
        <v>941</v>
      </c>
      <c r="DJ1032" s="136" t="s">
        <v>1353</v>
      </c>
      <c r="DK1032" s="137">
        <v>43192.470081018517</v>
      </c>
      <c r="DL1032" s="136" t="s">
        <v>1353</v>
      </c>
      <c r="DM1032" s="137">
        <v>43192.471331018518</v>
      </c>
      <c r="DN1032" s="133">
        <v>42509.445543981485</v>
      </c>
      <c r="DO1032" s="132" t="s">
        <v>1692</v>
      </c>
      <c r="DP1032" s="133">
        <v>42509.445543981485</v>
      </c>
    </row>
    <row r="1033" spans="1:120" ht="43.5" x14ac:dyDescent="0.35">
      <c r="A1033" s="135">
        <v>1037</v>
      </c>
      <c r="B1033" s="136" t="s">
        <v>13815</v>
      </c>
      <c r="C1033" s="135">
        <v>450</v>
      </c>
      <c r="D1033" s="135" t="b">
        <v>1</v>
      </c>
      <c r="E1033" s="136" t="s">
        <v>941</v>
      </c>
      <c r="F1033" s="136" t="s">
        <v>2094</v>
      </c>
      <c r="G1033" s="136" t="s">
        <v>981</v>
      </c>
      <c r="H1033" s="136" t="s">
        <v>2095</v>
      </c>
      <c r="I1033" s="136" t="s">
        <v>7913</v>
      </c>
      <c r="J1033" s="136" t="s">
        <v>3858</v>
      </c>
      <c r="K1033" s="136" t="s">
        <v>941</v>
      </c>
      <c r="L1033" s="136" t="s">
        <v>8278</v>
      </c>
      <c r="M1033" s="136" t="s">
        <v>2096</v>
      </c>
      <c r="N1033" s="136" t="s">
        <v>2097</v>
      </c>
      <c r="O1033" s="136" t="s">
        <v>8279</v>
      </c>
      <c r="P1033" s="136" t="s">
        <v>948</v>
      </c>
      <c r="Q1033" s="136" t="s">
        <v>948</v>
      </c>
      <c r="R1033" s="136" t="s">
        <v>948</v>
      </c>
      <c r="S1033" s="136" t="s">
        <v>8279</v>
      </c>
      <c r="T1033" s="136" t="s">
        <v>8280</v>
      </c>
      <c r="U1033" s="136" t="s">
        <v>8281</v>
      </c>
      <c r="V1033" s="136" t="s">
        <v>8282</v>
      </c>
      <c r="W1033" s="136" t="s">
        <v>8283</v>
      </c>
      <c r="X1033" s="136" t="s">
        <v>8284</v>
      </c>
      <c r="Y1033" s="136" t="s">
        <v>8285</v>
      </c>
      <c r="Z1033" s="136" t="s">
        <v>8286</v>
      </c>
      <c r="AA1033" s="136" t="s">
        <v>948</v>
      </c>
      <c r="AB1033" s="136" t="s">
        <v>8287</v>
      </c>
      <c r="AC1033" s="136" t="s">
        <v>948</v>
      </c>
      <c r="AD1033" s="136" t="s">
        <v>8287</v>
      </c>
      <c r="AE1033" s="136" t="s">
        <v>8288</v>
      </c>
      <c r="AF1033" s="136" t="s">
        <v>8289</v>
      </c>
      <c r="AG1033" s="136" t="s">
        <v>3859</v>
      </c>
      <c r="AH1033" s="136" t="s">
        <v>8290</v>
      </c>
      <c r="AI1033" s="136" t="s">
        <v>1124</v>
      </c>
      <c r="AJ1033" s="136" t="s">
        <v>1021</v>
      </c>
      <c r="AK1033" s="136" t="s">
        <v>948</v>
      </c>
      <c r="AL1033" s="136" t="s">
        <v>941</v>
      </c>
      <c r="AM1033" s="136" t="s">
        <v>8291</v>
      </c>
      <c r="AN1033" s="136" t="s">
        <v>941</v>
      </c>
      <c r="AO1033" s="136" t="s">
        <v>941</v>
      </c>
      <c r="AP1033" s="136" t="s">
        <v>941</v>
      </c>
      <c r="AQ1033" s="136" t="s">
        <v>941</v>
      </c>
      <c r="AR1033" s="136" t="s">
        <v>941</v>
      </c>
      <c r="AS1033" s="136" t="s">
        <v>941</v>
      </c>
      <c r="AT1033" s="136" t="s">
        <v>941</v>
      </c>
      <c r="AU1033" s="136" t="s">
        <v>941</v>
      </c>
      <c r="AV1033" s="136" t="s">
        <v>941</v>
      </c>
      <c r="AW1033" s="136" t="s">
        <v>941</v>
      </c>
      <c r="AX1033" s="136" t="s">
        <v>941</v>
      </c>
      <c r="AY1033" s="136" t="s">
        <v>941</v>
      </c>
      <c r="AZ1033" s="136" t="s">
        <v>941</v>
      </c>
      <c r="BA1033" s="136" t="s">
        <v>941</v>
      </c>
      <c r="BB1033" s="136" t="s">
        <v>941</v>
      </c>
      <c r="BC1033" s="136" t="s">
        <v>941</v>
      </c>
      <c r="BD1033" s="136" t="s">
        <v>941</v>
      </c>
      <c r="BE1033" s="136" t="s">
        <v>941</v>
      </c>
      <c r="BF1033" s="136" t="s">
        <v>941</v>
      </c>
      <c r="BG1033" s="136" t="s">
        <v>941</v>
      </c>
      <c r="BH1033" s="136" t="s">
        <v>941</v>
      </c>
      <c r="BI1033" s="136" t="s">
        <v>941</v>
      </c>
      <c r="BJ1033" s="136" t="s">
        <v>941</v>
      </c>
      <c r="BK1033" s="136" t="s">
        <v>941</v>
      </c>
      <c r="BL1033" s="136" t="s">
        <v>941</v>
      </c>
      <c r="BM1033" s="136" t="s">
        <v>941</v>
      </c>
      <c r="BN1033" s="136" t="s">
        <v>941</v>
      </c>
      <c r="BO1033" s="136" t="s">
        <v>941</v>
      </c>
      <c r="BP1033" s="136" t="s">
        <v>941</v>
      </c>
      <c r="BQ1033" s="136" t="s">
        <v>941</v>
      </c>
      <c r="BR1033" s="136" t="s">
        <v>941</v>
      </c>
      <c r="BS1033" s="136" t="s">
        <v>941</v>
      </c>
      <c r="BT1033" s="136" t="s">
        <v>941</v>
      </c>
      <c r="BU1033" s="136" t="s">
        <v>941</v>
      </c>
      <c r="BV1033" s="136" t="s">
        <v>941</v>
      </c>
      <c r="BW1033" s="136" t="s">
        <v>941</v>
      </c>
      <c r="BX1033" s="136" t="s">
        <v>941</v>
      </c>
      <c r="BY1033" s="136" t="s">
        <v>941</v>
      </c>
      <c r="BZ1033" s="136" t="s">
        <v>941</v>
      </c>
      <c r="CA1033" s="136" t="s">
        <v>941</v>
      </c>
      <c r="CB1033" s="136" t="s">
        <v>948</v>
      </c>
      <c r="CC1033" s="136" t="s">
        <v>948</v>
      </c>
      <c r="CD1033" s="136" t="s">
        <v>941</v>
      </c>
      <c r="CE1033" s="136" t="s">
        <v>948</v>
      </c>
      <c r="CF1033" s="136" t="s">
        <v>941</v>
      </c>
      <c r="CG1033" s="136" t="s">
        <v>948</v>
      </c>
      <c r="CH1033" s="136" t="s">
        <v>948</v>
      </c>
      <c r="CI1033" s="136" t="s">
        <v>941</v>
      </c>
      <c r="CJ1033" s="136" t="s">
        <v>941</v>
      </c>
      <c r="CK1033" s="136" t="s">
        <v>941</v>
      </c>
      <c r="CL1033" s="136" t="s">
        <v>941</v>
      </c>
      <c r="CM1033" s="136" t="s">
        <v>941</v>
      </c>
      <c r="CN1033" s="136" t="s">
        <v>948</v>
      </c>
      <c r="CO1033" s="136" t="s">
        <v>540</v>
      </c>
      <c r="CP1033" s="136" t="s">
        <v>948</v>
      </c>
      <c r="CQ1033" s="136" t="s">
        <v>941</v>
      </c>
      <c r="CR1033" s="136" t="s">
        <v>941</v>
      </c>
      <c r="CS1033" s="136" t="s">
        <v>941</v>
      </c>
      <c r="CT1033" s="136" t="s">
        <v>941</v>
      </c>
      <c r="CU1033" s="136" t="s">
        <v>941</v>
      </c>
      <c r="CV1033" s="136" t="s">
        <v>941</v>
      </c>
      <c r="CW1033" s="136" t="s">
        <v>941</v>
      </c>
      <c r="CX1033" s="136" t="s">
        <v>941</v>
      </c>
      <c r="CY1033" s="136" t="s">
        <v>941</v>
      </c>
      <c r="CZ1033" s="136" t="s">
        <v>941</v>
      </c>
      <c r="DA1033" s="136" t="s">
        <v>941</v>
      </c>
      <c r="DB1033" s="136" t="s">
        <v>941</v>
      </c>
      <c r="DC1033" s="136" t="s">
        <v>941</v>
      </c>
      <c r="DD1033" s="136" t="s">
        <v>941</v>
      </c>
      <c r="DE1033" s="136" t="s">
        <v>941</v>
      </c>
      <c r="DF1033" s="136" t="s">
        <v>941</v>
      </c>
      <c r="DG1033" s="136" t="s">
        <v>941</v>
      </c>
      <c r="DH1033" s="136" t="s">
        <v>941</v>
      </c>
      <c r="DI1033" s="136" t="s">
        <v>941</v>
      </c>
      <c r="DJ1033" s="136" t="s">
        <v>1353</v>
      </c>
      <c r="DK1033" s="137">
        <v>43193.395937499998</v>
      </c>
      <c r="DL1033" s="136" t="s">
        <v>1353</v>
      </c>
      <c r="DM1033" s="137">
        <v>43193.395937499998</v>
      </c>
      <c r="DN1033" s="133">
        <v>42509.445717592593</v>
      </c>
      <c r="DO1033" s="132" t="s">
        <v>1692</v>
      </c>
      <c r="DP1033" s="133">
        <v>42509.445717592593</v>
      </c>
    </row>
    <row r="1034" spans="1:120" ht="29" x14ac:dyDescent="0.35">
      <c r="A1034" s="135">
        <v>1038</v>
      </c>
      <c r="B1034" s="136" t="s">
        <v>13815</v>
      </c>
      <c r="C1034" s="135">
        <v>481</v>
      </c>
      <c r="D1034" s="135" t="b">
        <v>1</v>
      </c>
      <c r="E1034" s="136" t="s">
        <v>941</v>
      </c>
      <c r="F1034" s="136" t="s">
        <v>22386</v>
      </c>
      <c r="G1034" s="136" t="s">
        <v>981</v>
      </c>
      <c r="H1034" s="136" t="s">
        <v>3763</v>
      </c>
      <c r="I1034" s="136" t="s">
        <v>17319</v>
      </c>
      <c r="J1034" s="136" t="s">
        <v>8842</v>
      </c>
      <c r="K1034" s="136" t="s">
        <v>941</v>
      </c>
      <c r="L1034" s="136" t="s">
        <v>8843</v>
      </c>
      <c r="M1034" s="136" t="s">
        <v>3011</v>
      </c>
      <c r="N1034" s="136" t="s">
        <v>941</v>
      </c>
      <c r="O1034" s="136" t="s">
        <v>22387</v>
      </c>
      <c r="P1034" s="136" t="s">
        <v>22388</v>
      </c>
      <c r="Q1034" s="136" t="s">
        <v>22389</v>
      </c>
      <c r="R1034" s="136" t="s">
        <v>22390</v>
      </c>
      <c r="S1034" s="136" t="s">
        <v>22391</v>
      </c>
      <c r="T1034" s="136" t="s">
        <v>22392</v>
      </c>
      <c r="U1034" s="136" t="s">
        <v>22393</v>
      </c>
      <c r="V1034" s="136" t="s">
        <v>22394</v>
      </c>
      <c r="W1034" s="136" t="s">
        <v>22395</v>
      </c>
      <c r="X1034" s="136" t="s">
        <v>22396</v>
      </c>
      <c r="Y1034" s="136" t="s">
        <v>22397</v>
      </c>
      <c r="Z1034" s="136" t="s">
        <v>22398</v>
      </c>
      <c r="AA1034" s="136" t="s">
        <v>22399</v>
      </c>
      <c r="AB1034" s="136" t="s">
        <v>22400</v>
      </c>
      <c r="AC1034" s="136" t="s">
        <v>948</v>
      </c>
      <c r="AD1034" s="136" t="s">
        <v>22400</v>
      </c>
      <c r="AE1034" s="136" t="s">
        <v>22401</v>
      </c>
      <c r="AF1034" s="136" t="s">
        <v>22402</v>
      </c>
      <c r="AG1034" s="136" t="s">
        <v>1094</v>
      </c>
      <c r="AH1034" s="136" t="s">
        <v>22403</v>
      </c>
      <c r="AI1034" s="136" t="s">
        <v>1237</v>
      </c>
      <c r="AJ1034" s="136" t="s">
        <v>2005</v>
      </c>
      <c r="AK1034" s="136" t="s">
        <v>1891</v>
      </c>
      <c r="AL1034" s="136" t="s">
        <v>941</v>
      </c>
      <c r="AM1034" s="136" t="s">
        <v>22404</v>
      </c>
      <c r="AN1034" s="136" t="s">
        <v>941</v>
      </c>
      <c r="AO1034" s="136" t="s">
        <v>941</v>
      </c>
      <c r="AP1034" s="136" t="s">
        <v>941</v>
      </c>
      <c r="AQ1034" s="136" t="s">
        <v>941</v>
      </c>
      <c r="AR1034" s="136" t="s">
        <v>941</v>
      </c>
      <c r="AS1034" s="136" t="s">
        <v>941</v>
      </c>
      <c r="AT1034" s="136" t="s">
        <v>941</v>
      </c>
      <c r="AU1034" s="136" t="s">
        <v>941</v>
      </c>
      <c r="AV1034" s="136" t="s">
        <v>941</v>
      </c>
      <c r="AW1034" s="136" t="s">
        <v>941</v>
      </c>
      <c r="AX1034" s="136" t="s">
        <v>941</v>
      </c>
      <c r="AY1034" s="136" t="s">
        <v>941</v>
      </c>
      <c r="AZ1034" s="136" t="s">
        <v>941</v>
      </c>
      <c r="BA1034" s="136" t="s">
        <v>941</v>
      </c>
      <c r="BB1034" s="136" t="s">
        <v>941</v>
      </c>
      <c r="BC1034" s="136" t="s">
        <v>941</v>
      </c>
      <c r="BD1034" s="136" t="s">
        <v>941</v>
      </c>
      <c r="BE1034" s="136" t="s">
        <v>941</v>
      </c>
      <c r="BF1034" s="136" t="s">
        <v>941</v>
      </c>
      <c r="BG1034" s="136" t="s">
        <v>941</v>
      </c>
      <c r="BH1034" s="136" t="s">
        <v>941</v>
      </c>
      <c r="BI1034" s="136" t="s">
        <v>941</v>
      </c>
      <c r="BJ1034" s="136" t="s">
        <v>941</v>
      </c>
      <c r="BK1034" s="136" t="s">
        <v>941</v>
      </c>
      <c r="BL1034" s="136" t="s">
        <v>941</v>
      </c>
      <c r="BM1034" s="136" t="s">
        <v>941</v>
      </c>
      <c r="BN1034" s="136" t="s">
        <v>941</v>
      </c>
      <c r="BO1034" s="136" t="s">
        <v>941</v>
      </c>
      <c r="BP1034" s="136" t="s">
        <v>941</v>
      </c>
      <c r="BQ1034" s="136" t="s">
        <v>941</v>
      </c>
      <c r="BR1034" s="136" t="s">
        <v>941</v>
      </c>
      <c r="BS1034" s="136" t="s">
        <v>941</v>
      </c>
      <c r="BT1034" s="136" t="s">
        <v>941</v>
      </c>
      <c r="BU1034" s="136" t="s">
        <v>941</v>
      </c>
      <c r="BV1034" s="136" t="s">
        <v>941</v>
      </c>
      <c r="BW1034" s="136" t="s">
        <v>941</v>
      </c>
      <c r="BX1034" s="136" t="s">
        <v>941</v>
      </c>
      <c r="BY1034" s="136" t="s">
        <v>941</v>
      </c>
      <c r="BZ1034" s="136" t="s">
        <v>941</v>
      </c>
      <c r="CA1034" s="136" t="s">
        <v>941</v>
      </c>
      <c r="CB1034" s="136" t="s">
        <v>948</v>
      </c>
      <c r="CC1034" s="136" t="s">
        <v>948</v>
      </c>
      <c r="CD1034" s="136" t="s">
        <v>941</v>
      </c>
      <c r="CE1034" s="136" t="s">
        <v>948</v>
      </c>
      <c r="CF1034" s="136" t="s">
        <v>941</v>
      </c>
      <c r="CG1034" s="136" t="s">
        <v>948</v>
      </c>
      <c r="CH1034" s="136" t="s">
        <v>948</v>
      </c>
      <c r="CI1034" s="136" t="s">
        <v>941</v>
      </c>
      <c r="CJ1034" s="136" t="s">
        <v>941</v>
      </c>
      <c r="CK1034" s="136" t="s">
        <v>941</v>
      </c>
      <c r="CL1034" s="136" t="s">
        <v>941</v>
      </c>
      <c r="CM1034" s="136" t="s">
        <v>941</v>
      </c>
      <c r="CN1034" s="136" t="s">
        <v>948</v>
      </c>
      <c r="CO1034" s="136" t="s">
        <v>540</v>
      </c>
      <c r="CP1034" s="136" t="s">
        <v>948</v>
      </c>
      <c r="CQ1034" s="136" t="s">
        <v>941</v>
      </c>
      <c r="CR1034" s="136" t="s">
        <v>941</v>
      </c>
      <c r="CS1034" s="136" t="s">
        <v>941</v>
      </c>
      <c r="CT1034" s="136" t="s">
        <v>941</v>
      </c>
      <c r="CU1034" s="136" t="s">
        <v>941</v>
      </c>
      <c r="CV1034" s="136" t="s">
        <v>941</v>
      </c>
      <c r="CW1034" s="136" t="s">
        <v>941</v>
      </c>
      <c r="CX1034" s="136" t="s">
        <v>941</v>
      </c>
      <c r="CY1034" s="136" t="s">
        <v>941</v>
      </c>
      <c r="CZ1034" s="136" t="s">
        <v>941</v>
      </c>
      <c r="DA1034" s="136" t="s">
        <v>941</v>
      </c>
      <c r="DB1034" s="136" t="s">
        <v>941</v>
      </c>
      <c r="DC1034" s="136" t="s">
        <v>941</v>
      </c>
      <c r="DD1034" s="136" t="s">
        <v>941</v>
      </c>
      <c r="DE1034" s="136" t="s">
        <v>941</v>
      </c>
      <c r="DF1034" s="136" t="s">
        <v>941</v>
      </c>
      <c r="DG1034" s="136" t="s">
        <v>941</v>
      </c>
      <c r="DH1034" s="136" t="s">
        <v>941</v>
      </c>
      <c r="DI1034" s="136" t="s">
        <v>941</v>
      </c>
      <c r="DJ1034" s="136" t="s">
        <v>1692</v>
      </c>
      <c r="DK1034" s="137">
        <v>43193.541388888887</v>
      </c>
      <c r="DL1034" s="136" t="s">
        <v>1692</v>
      </c>
      <c r="DM1034" s="137">
        <v>43193.541388888887</v>
      </c>
    </row>
    <row r="1035" spans="1:120" ht="43.5" x14ac:dyDescent="0.35">
      <c r="A1035" s="135">
        <v>1039</v>
      </c>
      <c r="B1035" s="136" t="s">
        <v>13815</v>
      </c>
      <c r="C1035" s="135">
        <v>502</v>
      </c>
      <c r="D1035" s="135" t="b">
        <v>1</v>
      </c>
      <c r="E1035" s="136" t="s">
        <v>941</v>
      </c>
      <c r="F1035" s="136" t="s">
        <v>22405</v>
      </c>
      <c r="G1035" s="136" t="s">
        <v>981</v>
      </c>
      <c r="H1035" s="136" t="s">
        <v>22406</v>
      </c>
      <c r="I1035" s="136" t="s">
        <v>22407</v>
      </c>
      <c r="J1035" s="136" t="s">
        <v>22408</v>
      </c>
      <c r="K1035" s="136" t="s">
        <v>941</v>
      </c>
      <c r="L1035" s="136" t="s">
        <v>22406</v>
      </c>
      <c r="M1035" s="136" t="s">
        <v>941</v>
      </c>
      <c r="N1035" s="136" t="s">
        <v>1354</v>
      </c>
      <c r="O1035" s="136" t="s">
        <v>22409</v>
      </c>
      <c r="P1035" s="136" t="s">
        <v>8155</v>
      </c>
      <c r="Q1035" s="136" t="s">
        <v>948</v>
      </c>
      <c r="R1035" s="136" t="s">
        <v>948</v>
      </c>
      <c r="S1035" s="136" t="s">
        <v>22410</v>
      </c>
      <c r="T1035" s="136" t="s">
        <v>22411</v>
      </c>
      <c r="U1035" s="136" t="s">
        <v>22412</v>
      </c>
      <c r="V1035" s="136" t="s">
        <v>22413</v>
      </c>
      <c r="W1035" s="136" t="s">
        <v>22414</v>
      </c>
      <c r="X1035" s="136" t="s">
        <v>22415</v>
      </c>
      <c r="Y1035" s="136" t="s">
        <v>22416</v>
      </c>
      <c r="Z1035" s="136" t="s">
        <v>22417</v>
      </c>
      <c r="AA1035" s="136" t="s">
        <v>22418</v>
      </c>
      <c r="AB1035" s="136" t="s">
        <v>22419</v>
      </c>
      <c r="AC1035" s="136" t="s">
        <v>7925</v>
      </c>
      <c r="AD1035" s="136" t="s">
        <v>22420</v>
      </c>
      <c r="AE1035" s="136" t="s">
        <v>22421</v>
      </c>
      <c r="AF1035" s="136" t="s">
        <v>22422</v>
      </c>
      <c r="AG1035" s="136" t="s">
        <v>1206</v>
      </c>
      <c r="AH1035" s="136" t="s">
        <v>22423</v>
      </c>
      <c r="AI1035" s="136" t="s">
        <v>2398</v>
      </c>
      <c r="AJ1035" s="136" t="s">
        <v>2907</v>
      </c>
      <c r="AK1035" s="136" t="s">
        <v>948</v>
      </c>
      <c r="AL1035" s="136" t="s">
        <v>941</v>
      </c>
      <c r="AM1035" s="136" t="s">
        <v>3347</v>
      </c>
      <c r="AN1035" s="136" t="s">
        <v>941</v>
      </c>
      <c r="AO1035" s="136" t="s">
        <v>941</v>
      </c>
      <c r="AP1035" s="136" t="s">
        <v>941</v>
      </c>
      <c r="AQ1035" s="136" t="s">
        <v>941</v>
      </c>
      <c r="AR1035" s="136" t="s">
        <v>941</v>
      </c>
      <c r="AS1035" s="136" t="s">
        <v>941</v>
      </c>
      <c r="AT1035" s="136" t="s">
        <v>941</v>
      </c>
      <c r="AU1035" s="136" t="s">
        <v>941</v>
      </c>
      <c r="AV1035" s="136" t="s">
        <v>941</v>
      </c>
      <c r="AW1035" s="136" t="s">
        <v>941</v>
      </c>
      <c r="AX1035" s="136" t="s">
        <v>941</v>
      </c>
      <c r="AY1035" s="136" t="s">
        <v>941</v>
      </c>
      <c r="AZ1035" s="136" t="s">
        <v>941</v>
      </c>
      <c r="BA1035" s="136" t="s">
        <v>941</v>
      </c>
      <c r="BB1035" s="136" t="s">
        <v>941</v>
      </c>
      <c r="BC1035" s="136" t="s">
        <v>941</v>
      </c>
      <c r="BD1035" s="136" t="s">
        <v>941</v>
      </c>
      <c r="BE1035" s="136" t="s">
        <v>941</v>
      </c>
      <c r="BF1035" s="136" t="s">
        <v>941</v>
      </c>
      <c r="BG1035" s="136" t="s">
        <v>941</v>
      </c>
      <c r="BH1035" s="136" t="s">
        <v>941</v>
      </c>
      <c r="BI1035" s="136" t="s">
        <v>941</v>
      </c>
      <c r="BJ1035" s="136" t="s">
        <v>941</v>
      </c>
      <c r="BK1035" s="136" t="s">
        <v>941</v>
      </c>
      <c r="BL1035" s="136" t="s">
        <v>941</v>
      </c>
      <c r="BM1035" s="136" t="s">
        <v>941</v>
      </c>
      <c r="BN1035" s="136" t="s">
        <v>941</v>
      </c>
      <c r="BO1035" s="136" t="s">
        <v>941</v>
      </c>
      <c r="BP1035" s="136" t="s">
        <v>941</v>
      </c>
      <c r="BQ1035" s="136" t="s">
        <v>941</v>
      </c>
      <c r="BR1035" s="136" t="s">
        <v>941</v>
      </c>
      <c r="BS1035" s="136" t="s">
        <v>941</v>
      </c>
      <c r="BT1035" s="136" t="s">
        <v>941</v>
      </c>
      <c r="BU1035" s="136" t="s">
        <v>941</v>
      </c>
      <c r="BV1035" s="136" t="s">
        <v>941</v>
      </c>
      <c r="BW1035" s="136" t="s">
        <v>941</v>
      </c>
      <c r="BX1035" s="136" t="s">
        <v>941</v>
      </c>
      <c r="BY1035" s="136" t="s">
        <v>941</v>
      </c>
      <c r="BZ1035" s="136" t="s">
        <v>941</v>
      </c>
      <c r="CA1035" s="136" t="s">
        <v>941</v>
      </c>
      <c r="CB1035" s="136" t="s">
        <v>948</v>
      </c>
      <c r="CC1035" s="136" t="s">
        <v>948</v>
      </c>
      <c r="CD1035" s="136" t="s">
        <v>941</v>
      </c>
      <c r="CE1035" s="136" t="s">
        <v>948</v>
      </c>
      <c r="CF1035" s="136" t="s">
        <v>941</v>
      </c>
      <c r="CG1035" s="136" t="s">
        <v>948</v>
      </c>
      <c r="CH1035" s="136" t="s">
        <v>948</v>
      </c>
      <c r="CI1035" s="136" t="s">
        <v>941</v>
      </c>
      <c r="CJ1035" s="136" t="s">
        <v>941</v>
      </c>
      <c r="CK1035" s="136" t="s">
        <v>941</v>
      </c>
      <c r="CL1035" s="136" t="s">
        <v>941</v>
      </c>
      <c r="CM1035" s="136" t="s">
        <v>941</v>
      </c>
      <c r="CN1035" s="136" t="s">
        <v>948</v>
      </c>
      <c r="CO1035" s="136" t="s">
        <v>540</v>
      </c>
      <c r="CP1035" s="136" t="s">
        <v>948</v>
      </c>
      <c r="CQ1035" s="136" t="s">
        <v>941</v>
      </c>
      <c r="CR1035" s="136" t="s">
        <v>941</v>
      </c>
      <c r="CS1035" s="136" t="s">
        <v>941</v>
      </c>
      <c r="CT1035" s="136" t="s">
        <v>941</v>
      </c>
      <c r="CU1035" s="136" t="s">
        <v>941</v>
      </c>
      <c r="CV1035" s="136" t="s">
        <v>941</v>
      </c>
      <c r="CW1035" s="136" t="s">
        <v>941</v>
      </c>
      <c r="CX1035" s="136" t="s">
        <v>941</v>
      </c>
      <c r="CY1035" s="136" t="s">
        <v>941</v>
      </c>
      <c r="CZ1035" s="136" t="s">
        <v>941</v>
      </c>
      <c r="DA1035" s="136" t="s">
        <v>941</v>
      </c>
      <c r="DB1035" s="136" t="s">
        <v>941</v>
      </c>
      <c r="DC1035" s="136" t="s">
        <v>941</v>
      </c>
      <c r="DD1035" s="136" t="s">
        <v>941</v>
      </c>
      <c r="DE1035" s="136" t="s">
        <v>941</v>
      </c>
      <c r="DF1035" s="136" t="s">
        <v>941</v>
      </c>
      <c r="DG1035" s="136" t="s">
        <v>941</v>
      </c>
      <c r="DH1035" s="136" t="s">
        <v>941</v>
      </c>
      <c r="DI1035" s="136" t="s">
        <v>941</v>
      </c>
      <c r="DJ1035" s="136" t="s">
        <v>1692</v>
      </c>
      <c r="DK1035" s="137">
        <v>43194.362592592595</v>
      </c>
      <c r="DL1035" s="136" t="s">
        <v>1692</v>
      </c>
      <c r="DM1035" s="137">
        <v>43194.362592592595</v>
      </c>
    </row>
    <row r="1036" spans="1:120" ht="58" x14ac:dyDescent="0.35">
      <c r="A1036" s="135">
        <v>1040</v>
      </c>
      <c r="B1036" s="136" t="s">
        <v>13815</v>
      </c>
      <c r="C1036" s="135">
        <v>192</v>
      </c>
      <c r="D1036" s="135" t="b">
        <v>1</v>
      </c>
      <c r="E1036" s="136" t="s">
        <v>941</v>
      </c>
      <c r="F1036" s="136" t="s">
        <v>13263</v>
      </c>
      <c r="G1036" s="136" t="s">
        <v>981</v>
      </c>
      <c r="H1036" s="136" t="s">
        <v>3115</v>
      </c>
      <c r="I1036" s="136" t="s">
        <v>22424</v>
      </c>
      <c r="J1036" s="136" t="s">
        <v>13263</v>
      </c>
      <c r="K1036" s="136" t="s">
        <v>941</v>
      </c>
      <c r="L1036" s="136" t="s">
        <v>3115</v>
      </c>
      <c r="M1036" s="136" t="s">
        <v>941</v>
      </c>
      <c r="N1036" s="136" t="s">
        <v>13267</v>
      </c>
      <c r="O1036" s="136" t="s">
        <v>22425</v>
      </c>
      <c r="P1036" s="136" t="s">
        <v>948</v>
      </c>
      <c r="Q1036" s="136" t="s">
        <v>948</v>
      </c>
      <c r="R1036" s="136" t="s">
        <v>948</v>
      </c>
      <c r="S1036" s="136" t="s">
        <v>22425</v>
      </c>
      <c r="T1036" s="136" t="s">
        <v>22426</v>
      </c>
      <c r="U1036" s="136" t="s">
        <v>22427</v>
      </c>
      <c r="V1036" s="136" t="s">
        <v>22428</v>
      </c>
      <c r="W1036" s="136" t="s">
        <v>948</v>
      </c>
      <c r="X1036" s="136" t="s">
        <v>22428</v>
      </c>
      <c r="Y1036" s="136" t="s">
        <v>22429</v>
      </c>
      <c r="Z1036" s="136" t="s">
        <v>948</v>
      </c>
      <c r="AA1036" s="136" t="s">
        <v>948</v>
      </c>
      <c r="AB1036" s="136" t="s">
        <v>22429</v>
      </c>
      <c r="AC1036" s="136" t="s">
        <v>948</v>
      </c>
      <c r="AD1036" s="136" t="s">
        <v>22429</v>
      </c>
      <c r="AE1036" s="136" t="s">
        <v>22430</v>
      </c>
      <c r="AF1036" s="136" t="s">
        <v>22431</v>
      </c>
      <c r="AG1036" s="136" t="s">
        <v>1263</v>
      </c>
      <c r="AH1036" s="136" t="s">
        <v>22432</v>
      </c>
      <c r="AI1036" s="136" t="s">
        <v>1551</v>
      </c>
      <c r="AJ1036" s="136" t="s">
        <v>1394</v>
      </c>
      <c r="AK1036" s="136" t="s">
        <v>948</v>
      </c>
      <c r="AL1036" s="136" t="s">
        <v>941</v>
      </c>
      <c r="AM1036" s="136" t="s">
        <v>22433</v>
      </c>
      <c r="AN1036" s="136" t="s">
        <v>941</v>
      </c>
      <c r="AO1036" s="136" t="s">
        <v>941</v>
      </c>
      <c r="AP1036" s="136" t="s">
        <v>941</v>
      </c>
      <c r="AQ1036" s="136" t="s">
        <v>941</v>
      </c>
      <c r="AR1036" s="136" t="s">
        <v>941</v>
      </c>
      <c r="AS1036" s="136" t="s">
        <v>941</v>
      </c>
      <c r="AT1036" s="136" t="s">
        <v>941</v>
      </c>
      <c r="AU1036" s="136" t="s">
        <v>941</v>
      </c>
      <c r="AV1036" s="136" t="s">
        <v>941</v>
      </c>
      <c r="AW1036" s="136" t="s">
        <v>941</v>
      </c>
      <c r="AX1036" s="136" t="s">
        <v>941</v>
      </c>
      <c r="AY1036" s="136" t="s">
        <v>941</v>
      </c>
      <c r="AZ1036" s="136" t="s">
        <v>941</v>
      </c>
      <c r="BA1036" s="136" t="s">
        <v>941</v>
      </c>
      <c r="BB1036" s="136" t="s">
        <v>941</v>
      </c>
      <c r="BC1036" s="136" t="s">
        <v>941</v>
      </c>
      <c r="BD1036" s="136" t="s">
        <v>941</v>
      </c>
      <c r="BE1036" s="136" t="s">
        <v>941</v>
      </c>
      <c r="BF1036" s="136" t="s">
        <v>941</v>
      </c>
      <c r="BG1036" s="136" t="s">
        <v>941</v>
      </c>
      <c r="BH1036" s="136" t="s">
        <v>941</v>
      </c>
      <c r="BI1036" s="136" t="s">
        <v>941</v>
      </c>
      <c r="BJ1036" s="136" t="s">
        <v>941</v>
      </c>
      <c r="BK1036" s="136" t="s">
        <v>948</v>
      </c>
      <c r="BL1036" s="136" t="s">
        <v>948</v>
      </c>
      <c r="BM1036" s="136" t="s">
        <v>941</v>
      </c>
      <c r="BN1036" s="136" t="s">
        <v>948</v>
      </c>
      <c r="BO1036" s="136" t="s">
        <v>948</v>
      </c>
      <c r="BP1036" s="136" t="s">
        <v>948</v>
      </c>
      <c r="BQ1036" s="136" t="s">
        <v>948</v>
      </c>
      <c r="BR1036" s="136" t="s">
        <v>941</v>
      </c>
      <c r="BS1036" s="136" t="s">
        <v>941</v>
      </c>
      <c r="BT1036" s="136" t="s">
        <v>941</v>
      </c>
      <c r="BU1036" s="136" t="s">
        <v>941</v>
      </c>
      <c r="BV1036" s="136" t="s">
        <v>941</v>
      </c>
      <c r="BW1036" s="136" t="s">
        <v>941</v>
      </c>
      <c r="BX1036" s="136" t="s">
        <v>941</v>
      </c>
      <c r="BY1036" s="136" t="s">
        <v>941</v>
      </c>
      <c r="BZ1036" s="136" t="s">
        <v>941</v>
      </c>
      <c r="CA1036" s="136" t="s">
        <v>941</v>
      </c>
      <c r="CB1036" s="136" t="s">
        <v>948</v>
      </c>
      <c r="CC1036" s="136" t="s">
        <v>948</v>
      </c>
      <c r="CD1036" s="136" t="s">
        <v>941</v>
      </c>
      <c r="CE1036" s="136" t="s">
        <v>948</v>
      </c>
      <c r="CF1036" s="136" t="s">
        <v>941</v>
      </c>
      <c r="CG1036" s="136" t="s">
        <v>948</v>
      </c>
      <c r="CH1036" s="136" t="s">
        <v>948</v>
      </c>
      <c r="CI1036" s="136" t="s">
        <v>941</v>
      </c>
      <c r="CJ1036" s="136" t="s">
        <v>941</v>
      </c>
      <c r="CK1036" s="136" t="s">
        <v>941</v>
      </c>
      <c r="CL1036" s="136" t="s">
        <v>941</v>
      </c>
      <c r="CM1036" s="136" t="s">
        <v>941</v>
      </c>
      <c r="CN1036" s="136" t="s">
        <v>948</v>
      </c>
      <c r="CO1036" s="136" t="s">
        <v>540</v>
      </c>
      <c r="CP1036" s="136" t="s">
        <v>948</v>
      </c>
      <c r="CQ1036" s="136" t="s">
        <v>941</v>
      </c>
      <c r="CR1036" s="136" t="s">
        <v>941</v>
      </c>
      <c r="CS1036" s="136" t="s">
        <v>941</v>
      </c>
      <c r="CT1036" s="136" t="s">
        <v>941</v>
      </c>
      <c r="CU1036" s="136" t="s">
        <v>941</v>
      </c>
      <c r="CV1036" s="136" t="s">
        <v>941</v>
      </c>
      <c r="CW1036" s="136" t="s">
        <v>941</v>
      </c>
      <c r="CX1036" s="136" t="s">
        <v>941</v>
      </c>
      <c r="CY1036" s="136" t="s">
        <v>941</v>
      </c>
      <c r="CZ1036" s="136" t="s">
        <v>941</v>
      </c>
      <c r="DA1036" s="136" t="s">
        <v>941</v>
      </c>
      <c r="DB1036" s="136" t="s">
        <v>941</v>
      </c>
      <c r="DC1036" s="136" t="s">
        <v>941</v>
      </c>
      <c r="DD1036" s="136" t="s">
        <v>941</v>
      </c>
      <c r="DE1036" s="136" t="s">
        <v>941</v>
      </c>
      <c r="DF1036" s="136" t="s">
        <v>941</v>
      </c>
      <c r="DG1036" s="136" t="s">
        <v>941</v>
      </c>
      <c r="DH1036" s="136" t="s">
        <v>941</v>
      </c>
      <c r="DI1036" s="136" t="s">
        <v>941</v>
      </c>
      <c r="DJ1036" s="136" t="s">
        <v>1353</v>
      </c>
      <c r="DK1036" s="137">
        <v>43194.438159722224</v>
      </c>
      <c r="DL1036" s="136" t="s">
        <v>1353</v>
      </c>
      <c r="DM1036" s="137">
        <v>43199.441516203704</v>
      </c>
    </row>
    <row r="1037" spans="1:120" ht="43.5" x14ac:dyDescent="0.35">
      <c r="A1037" s="135">
        <v>1041</v>
      </c>
      <c r="B1037" s="136" t="s">
        <v>13815</v>
      </c>
      <c r="C1037" s="135">
        <v>337</v>
      </c>
      <c r="D1037" s="135" t="b">
        <v>1</v>
      </c>
      <c r="E1037" s="136" t="s">
        <v>941</v>
      </c>
      <c r="F1037" s="136" t="s">
        <v>1744</v>
      </c>
      <c r="G1037" s="136" t="s">
        <v>943</v>
      </c>
      <c r="H1037" s="136" t="s">
        <v>1745</v>
      </c>
      <c r="I1037" s="136" t="s">
        <v>21027</v>
      </c>
      <c r="J1037" s="136" t="s">
        <v>1744</v>
      </c>
      <c r="K1037" s="136" t="s">
        <v>941</v>
      </c>
      <c r="L1037" s="136" t="s">
        <v>1745</v>
      </c>
      <c r="M1037" s="136" t="s">
        <v>1746</v>
      </c>
      <c r="N1037" s="136" t="s">
        <v>1747</v>
      </c>
      <c r="O1037" s="136" t="s">
        <v>22434</v>
      </c>
      <c r="P1037" s="136" t="s">
        <v>22435</v>
      </c>
      <c r="Q1037" s="136" t="s">
        <v>22436</v>
      </c>
      <c r="R1037" s="136" t="s">
        <v>948</v>
      </c>
      <c r="S1037" s="136" t="s">
        <v>22437</v>
      </c>
      <c r="T1037" s="136" t="s">
        <v>22438</v>
      </c>
      <c r="U1037" s="136" t="s">
        <v>22439</v>
      </c>
      <c r="V1037" s="136" t="s">
        <v>948</v>
      </c>
      <c r="W1037" s="136" t="s">
        <v>948</v>
      </c>
      <c r="X1037" s="136" t="s">
        <v>948</v>
      </c>
      <c r="Y1037" s="136" t="s">
        <v>22440</v>
      </c>
      <c r="Z1037" s="136" t="s">
        <v>22441</v>
      </c>
      <c r="AA1037" s="136" t="s">
        <v>948</v>
      </c>
      <c r="AB1037" s="136" t="s">
        <v>22442</v>
      </c>
      <c r="AC1037" s="136" t="s">
        <v>948</v>
      </c>
      <c r="AD1037" s="136" t="s">
        <v>22442</v>
      </c>
      <c r="AE1037" s="136" t="s">
        <v>22443</v>
      </c>
      <c r="AF1037" s="136" t="s">
        <v>22444</v>
      </c>
      <c r="AG1037" s="136" t="s">
        <v>1211</v>
      </c>
      <c r="AH1037" s="136" t="s">
        <v>22445</v>
      </c>
      <c r="AI1037" s="136" t="s">
        <v>948</v>
      </c>
      <c r="AJ1037" s="136" t="s">
        <v>948</v>
      </c>
      <c r="AK1037" s="136" t="s">
        <v>948</v>
      </c>
      <c r="AL1037" s="136" t="s">
        <v>941</v>
      </c>
      <c r="AM1037" s="136" t="s">
        <v>22445</v>
      </c>
      <c r="AN1037" s="136" t="s">
        <v>941</v>
      </c>
      <c r="AO1037" s="136" t="s">
        <v>941</v>
      </c>
      <c r="AP1037" s="136" t="s">
        <v>941</v>
      </c>
      <c r="AQ1037" s="136" t="s">
        <v>941</v>
      </c>
      <c r="AR1037" s="136" t="s">
        <v>941</v>
      </c>
      <c r="AS1037" s="136" t="s">
        <v>941</v>
      </c>
      <c r="AT1037" s="136" t="s">
        <v>941</v>
      </c>
      <c r="AU1037" s="136" t="s">
        <v>941</v>
      </c>
      <c r="AV1037" s="136" t="s">
        <v>941</v>
      </c>
      <c r="AW1037" s="136" t="s">
        <v>941</v>
      </c>
      <c r="AX1037" s="136" t="s">
        <v>941</v>
      </c>
      <c r="AY1037" s="136" t="s">
        <v>941</v>
      </c>
      <c r="AZ1037" s="136" t="s">
        <v>941</v>
      </c>
      <c r="BA1037" s="136" t="s">
        <v>941</v>
      </c>
      <c r="BB1037" s="136" t="s">
        <v>941</v>
      </c>
      <c r="BC1037" s="136" t="s">
        <v>941</v>
      </c>
      <c r="BD1037" s="136" t="s">
        <v>941</v>
      </c>
      <c r="BE1037" s="136" t="s">
        <v>941</v>
      </c>
      <c r="BF1037" s="136" t="s">
        <v>941</v>
      </c>
      <c r="BG1037" s="136" t="s">
        <v>941</v>
      </c>
      <c r="BH1037" s="136" t="s">
        <v>941</v>
      </c>
      <c r="BI1037" s="136" t="s">
        <v>941</v>
      </c>
      <c r="BJ1037" s="136" t="s">
        <v>941</v>
      </c>
      <c r="BK1037" s="136" t="s">
        <v>941</v>
      </c>
      <c r="BL1037" s="136" t="s">
        <v>941</v>
      </c>
      <c r="BM1037" s="136" t="s">
        <v>941</v>
      </c>
      <c r="BN1037" s="136" t="s">
        <v>941</v>
      </c>
      <c r="BO1037" s="136" t="s">
        <v>941</v>
      </c>
      <c r="BP1037" s="136" t="s">
        <v>941</v>
      </c>
      <c r="BQ1037" s="136" t="s">
        <v>941</v>
      </c>
      <c r="BR1037" s="136" t="s">
        <v>941</v>
      </c>
      <c r="BS1037" s="136" t="s">
        <v>941</v>
      </c>
      <c r="BT1037" s="136" t="s">
        <v>941</v>
      </c>
      <c r="BU1037" s="136" t="s">
        <v>941</v>
      </c>
      <c r="BV1037" s="136" t="s">
        <v>941</v>
      </c>
      <c r="BW1037" s="136" t="s">
        <v>941</v>
      </c>
      <c r="BX1037" s="136" t="s">
        <v>941</v>
      </c>
      <c r="BY1037" s="136" t="s">
        <v>941</v>
      </c>
      <c r="BZ1037" s="136" t="s">
        <v>941</v>
      </c>
      <c r="CA1037" s="136" t="s">
        <v>941</v>
      </c>
      <c r="CB1037" s="136" t="s">
        <v>948</v>
      </c>
      <c r="CC1037" s="136" t="s">
        <v>948</v>
      </c>
      <c r="CD1037" s="136" t="s">
        <v>941</v>
      </c>
      <c r="CE1037" s="136" t="s">
        <v>948</v>
      </c>
      <c r="CF1037" s="136" t="s">
        <v>941</v>
      </c>
      <c r="CG1037" s="136" t="s">
        <v>948</v>
      </c>
      <c r="CH1037" s="136" t="s">
        <v>948</v>
      </c>
      <c r="CI1037" s="136" t="s">
        <v>941</v>
      </c>
      <c r="CJ1037" s="136" t="s">
        <v>941</v>
      </c>
      <c r="CK1037" s="136" t="s">
        <v>941</v>
      </c>
      <c r="CL1037" s="136" t="s">
        <v>941</v>
      </c>
      <c r="CM1037" s="136" t="s">
        <v>941</v>
      </c>
      <c r="CN1037" s="136" t="s">
        <v>948</v>
      </c>
      <c r="CO1037" s="136" t="s">
        <v>540</v>
      </c>
      <c r="CP1037" s="136" t="s">
        <v>948</v>
      </c>
      <c r="CQ1037" s="136" t="s">
        <v>941</v>
      </c>
      <c r="CR1037" s="136" t="s">
        <v>941</v>
      </c>
      <c r="CS1037" s="136" t="s">
        <v>941</v>
      </c>
      <c r="CT1037" s="136" t="s">
        <v>941</v>
      </c>
      <c r="CU1037" s="136" t="s">
        <v>941</v>
      </c>
      <c r="CV1037" s="136" t="s">
        <v>941</v>
      </c>
      <c r="CW1037" s="136" t="s">
        <v>941</v>
      </c>
      <c r="CX1037" s="136" t="s">
        <v>941</v>
      </c>
      <c r="CY1037" s="136" t="s">
        <v>941</v>
      </c>
      <c r="CZ1037" s="136" t="s">
        <v>941</v>
      </c>
      <c r="DA1037" s="136" t="s">
        <v>941</v>
      </c>
      <c r="DB1037" s="136" t="s">
        <v>941</v>
      </c>
      <c r="DC1037" s="136" t="s">
        <v>941</v>
      </c>
      <c r="DD1037" s="136" t="s">
        <v>941</v>
      </c>
      <c r="DE1037" s="136" t="s">
        <v>941</v>
      </c>
      <c r="DF1037" s="136" t="s">
        <v>941</v>
      </c>
      <c r="DG1037" s="136" t="s">
        <v>941</v>
      </c>
      <c r="DH1037" s="136" t="s">
        <v>941</v>
      </c>
      <c r="DI1037" s="136" t="s">
        <v>941</v>
      </c>
      <c r="DJ1037" s="136" t="s">
        <v>1353</v>
      </c>
      <c r="DK1037" s="137">
        <v>43194.588287037041</v>
      </c>
      <c r="DL1037" s="136" t="s">
        <v>1353</v>
      </c>
      <c r="DM1037" s="137">
        <v>43194.588287037041</v>
      </c>
    </row>
    <row r="1038" spans="1:120" ht="43.5" x14ac:dyDescent="0.35">
      <c r="A1038" s="135">
        <v>1042</v>
      </c>
      <c r="B1038" s="136" t="s">
        <v>13815</v>
      </c>
      <c r="C1038" s="135">
        <v>319</v>
      </c>
      <c r="D1038" s="135" t="b">
        <v>1</v>
      </c>
      <c r="E1038" s="136" t="s">
        <v>1196</v>
      </c>
      <c r="F1038" s="136" t="s">
        <v>22446</v>
      </c>
      <c r="G1038" s="136" t="s">
        <v>1140</v>
      </c>
      <c r="H1038" s="136" t="s">
        <v>3742</v>
      </c>
      <c r="I1038" s="136" t="s">
        <v>941</v>
      </c>
      <c r="J1038" s="136" t="s">
        <v>22446</v>
      </c>
      <c r="K1038" s="136" t="s">
        <v>941</v>
      </c>
      <c r="L1038" s="136" t="s">
        <v>3742</v>
      </c>
      <c r="M1038" s="136" t="s">
        <v>3743</v>
      </c>
      <c r="N1038" s="136" t="s">
        <v>3744</v>
      </c>
      <c r="O1038" s="136" t="s">
        <v>22447</v>
      </c>
      <c r="P1038" s="136" t="s">
        <v>22448</v>
      </c>
      <c r="Q1038" s="136" t="s">
        <v>22449</v>
      </c>
      <c r="R1038" s="136" t="s">
        <v>948</v>
      </c>
      <c r="S1038" s="136" t="s">
        <v>22450</v>
      </c>
      <c r="T1038" s="136" t="s">
        <v>22451</v>
      </c>
      <c r="U1038" s="136" t="s">
        <v>22452</v>
      </c>
      <c r="V1038" s="136" t="s">
        <v>948</v>
      </c>
      <c r="W1038" s="136" t="s">
        <v>948</v>
      </c>
      <c r="X1038" s="136" t="s">
        <v>948</v>
      </c>
      <c r="Y1038" s="136" t="s">
        <v>22453</v>
      </c>
      <c r="Z1038" s="136" t="s">
        <v>22454</v>
      </c>
      <c r="AA1038" s="136" t="s">
        <v>948</v>
      </c>
      <c r="AB1038" s="136" t="s">
        <v>22455</v>
      </c>
      <c r="AC1038" s="136" t="s">
        <v>948</v>
      </c>
      <c r="AD1038" s="136" t="s">
        <v>22455</v>
      </c>
      <c r="AE1038" s="136" t="s">
        <v>22456</v>
      </c>
      <c r="AF1038" s="136" t="s">
        <v>22457</v>
      </c>
      <c r="AG1038" s="136" t="s">
        <v>1091</v>
      </c>
      <c r="AH1038" s="136" t="s">
        <v>9316</v>
      </c>
      <c r="AI1038" s="136" t="s">
        <v>948</v>
      </c>
      <c r="AJ1038" s="136" t="s">
        <v>953</v>
      </c>
      <c r="AK1038" s="136" t="s">
        <v>948</v>
      </c>
      <c r="AL1038" s="136" t="s">
        <v>941</v>
      </c>
      <c r="AM1038" s="136" t="s">
        <v>22458</v>
      </c>
      <c r="AN1038" s="136" t="s">
        <v>941</v>
      </c>
      <c r="AO1038" s="136" t="s">
        <v>941</v>
      </c>
      <c r="AP1038" s="136" t="s">
        <v>941</v>
      </c>
      <c r="AQ1038" s="136" t="s">
        <v>941</v>
      </c>
      <c r="AR1038" s="136" t="s">
        <v>941</v>
      </c>
      <c r="AS1038" s="136" t="s">
        <v>941</v>
      </c>
      <c r="AT1038" s="136" t="s">
        <v>941</v>
      </c>
      <c r="AU1038" s="136" t="s">
        <v>941</v>
      </c>
      <c r="AV1038" s="136" t="s">
        <v>941</v>
      </c>
      <c r="AW1038" s="136" t="s">
        <v>941</v>
      </c>
      <c r="AX1038" s="136" t="s">
        <v>941</v>
      </c>
      <c r="AY1038" s="136" t="s">
        <v>941</v>
      </c>
      <c r="AZ1038" s="136" t="s">
        <v>941</v>
      </c>
      <c r="BA1038" s="136" t="s">
        <v>941</v>
      </c>
      <c r="BB1038" s="136" t="s">
        <v>941</v>
      </c>
      <c r="BC1038" s="136" t="s">
        <v>941</v>
      </c>
      <c r="BD1038" s="136" t="s">
        <v>941</v>
      </c>
      <c r="BE1038" s="136" t="s">
        <v>941</v>
      </c>
      <c r="BF1038" s="136" t="s">
        <v>941</v>
      </c>
      <c r="BG1038" s="136" t="s">
        <v>941</v>
      </c>
      <c r="BH1038" s="136" t="s">
        <v>941</v>
      </c>
      <c r="BI1038" s="136" t="s">
        <v>941</v>
      </c>
      <c r="BJ1038" s="136" t="s">
        <v>941</v>
      </c>
      <c r="BK1038" s="136" t="s">
        <v>1107</v>
      </c>
      <c r="BL1038" s="136" t="s">
        <v>941</v>
      </c>
      <c r="BM1038" s="136" t="s">
        <v>941</v>
      </c>
      <c r="BN1038" s="136" t="s">
        <v>941</v>
      </c>
      <c r="BO1038" s="136" t="s">
        <v>941</v>
      </c>
      <c r="BP1038" s="136" t="s">
        <v>949</v>
      </c>
      <c r="BQ1038" s="136" t="s">
        <v>941</v>
      </c>
      <c r="BR1038" s="136" t="s">
        <v>941</v>
      </c>
      <c r="BS1038" s="136" t="s">
        <v>941</v>
      </c>
      <c r="BT1038" s="136" t="s">
        <v>941</v>
      </c>
      <c r="BU1038" s="136" t="s">
        <v>941</v>
      </c>
      <c r="BV1038" s="136" t="s">
        <v>941</v>
      </c>
      <c r="BW1038" s="136" t="s">
        <v>941</v>
      </c>
      <c r="BX1038" s="136" t="s">
        <v>941</v>
      </c>
      <c r="BY1038" s="136" t="s">
        <v>941</v>
      </c>
      <c r="BZ1038" s="136" t="s">
        <v>941</v>
      </c>
      <c r="CA1038" s="136" t="s">
        <v>941</v>
      </c>
      <c r="CB1038" s="136" t="s">
        <v>1896</v>
      </c>
      <c r="CC1038" s="136" t="s">
        <v>948</v>
      </c>
      <c r="CD1038" s="136" t="s">
        <v>941</v>
      </c>
      <c r="CE1038" s="136" t="s">
        <v>948</v>
      </c>
      <c r="CF1038" s="136" t="s">
        <v>941</v>
      </c>
      <c r="CG1038" s="136" t="s">
        <v>948</v>
      </c>
      <c r="CH1038" s="136" t="s">
        <v>948</v>
      </c>
      <c r="CI1038" s="136" t="s">
        <v>941</v>
      </c>
      <c r="CJ1038" s="136" t="s">
        <v>941</v>
      </c>
      <c r="CK1038" s="136" t="s">
        <v>941</v>
      </c>
      <c r="CL1038" s="136" t="s">
        <v>941</v>
      </c>
      <c r="CM1038" s="136" t="s">
        <v>941</v>
      </c>
      <c r="CN1038" s="136" t="s">
        <v>948</v>
      </c>
      <c r="CO1038" s="136" t="s">
        <v>540</v>
      </c>
      <c r="CP1038" s="136" t="s">
        <v>948</v>
      </c>
      <c r="CQ1038" s="136" t="s">
        <v>941</v>
      </c>
      <c r="CR1038" s="136" t="s">
        <v>941</v>
      </c>
      <c r="CS1038" s="136" t="s">
        <v>941</v>
      </c>
      <c r="CT1038" s="136" t="s">
        <v>941</v>
      </c>
      <c r="CU1038" s="136" t="s">
        <v>941</v>
      </c>
      <c r="CV1038" s="136" t="s">
        <v>941</v>
      </c>
      <c r="CW1038" s="136" t="s">
        <v>941</v>
      </c>
      <c r="CX1038" s="136" t="s">
        <v>941</v>
      </c>
      <c r="CY1038" s="136" t="s">
        <v>941</v>
      </c>
      <c r="CZ1038" s="136" t="s">
        <v>941</v>
      </c>
      <c r="DA1038" s="136" t="s">
        <v>941</v>
      </c>
      <c r="DB1038" s="136" t="s">
        <v>941</v>
      </c>
      <c r="DC1038" s="136" t="s">
        <v>941</v>
      </c>
      <c r="DD1038" s="136" t="s">
        <v>941</v>
      </c>
      <c r="DE1038" s="136" t="s">
        <v>941</v>
      </c>
      <c r="DF1038" s="136" t="s">
        <v>941</v>
      </c>
      <c r="DG1038" s="136" t="s">
        <v>941</v>
      </c>
      <c r="DH1038" s="136" t="s">
        <v>941</v>
      </c>
      <c r="DI1038" s="136" t="s">
        <v>941</v>
      </c>
      <c r="DJ1038" s="136" t="s">
        <v>1353</v>
      </c>
      <c r="DK1038" s="137">
        <v>43194.619189814817</v>
      </c>
      <c r="DL1038" s="136" t="s">
        <v>1353</v>
      </c>
      <c r="DM1038" s="137">
        <v>43194.619189814817</v>
      </c>
    </row>
    <row r="1039" spans="1:120" ht="43.5" x14ac:dyDescent="0.35">
      <c r="A1039" s="135">
        <v>1043</v>
      </c>
      <c r="B1039" s="136" t="s">
        <v>13815</v>
      </c>
      <c r="C1039" s="135">
        <v>468</v>
      </c>
      <c r="D1039" s="135" t="b">
        <v>1</v>
      </c>
      <c r="E1039" s="136" t="s">
        <v>941</v>
      </c>
      <c r="F1039" s="136" t="s">
        <v>12073</v>
      </c>
      <c r="G1039" s="136" t="s">
        <v>1289</v>
      </c>
      <c r="H1039" s="136" t="s">
        <v>3851</v>
      </c>
      <c r="I1039" s="136" t="s">
        <v>22459</v>
      </c>
      <c r="J1039" s="136" t="s">
        <v>12073</v>
      </c>
      <c r="K1039" s="136" t="s">
        <v>941</v>
      </c>
      <c r="L1039" s="136" t="s">
        <v>3851</v>
      </c>
      <c r="M1039" s="136" t="s">
        <v>941</v>
      </c>
      <c r="N1039" s="136" t="s">
        <v>2063</v>
      </c>
      <c r="O1039" s="136" t="s">
        <v>22460</v>
      </c>
      <c r="P1039" s="136" t="s">
        <v>22461</v>
      </c>
      <c r="Q1039" s="136" t="s">
        <v>948</v>
      </c>
      <c r="R1039" s="136" t="s">
        <v>22462</v>
      </c>
      <c r="S1039" s="136" t="s">
        <v>22463</v>
      </c>
      <c r="T1039" s="136" t="s">
        <v>22464</v>
      </c>
      <c r="U1039" s="136" t="s">
        <v>22465</v>
      </c>
      <c r="V1039" s="136" t="s">
        <v>22466</v>
      </c>
      <c r="W1039" s="136" t="s">
        <v>22467</v>
      </c>
      <c r="X1039" s="136" t="s">
        <v>22468</v>
      </c>
      <c r="Y1039" s="136" t="s">
        <v>22469</v>
      </c>
      <c r="Z1039" s="136" t="s">
        <v>22470</v>
      </c>
      <c r="AA1039" s="136" t="s">
        <v>22471</v>
      </c>
      <c r="AB1039" s="136" t="s">
        <v>22472</v>
      </c>
      <c r="AC1039" s="136" t="s">
        <v>948</v>
      </c>
      <c r="AD1039" s="136" t="s">
        <v>22472</v>
      </c>
      <c r="AE1039" s="136" t="s">
        <v>22473</v>
      </c>
      <c r="AF1039" s="136" t="s">
        <v>22474</v>
      </c>
      <c r="AG1039" s="136" t="s">
        <v>1308</v>
      </c>
      <c r="AH1039" s="136" t="s">
        <v>22475</v>
      </c>
      <c r="AI1039" s="136" t="s">
        <v>1506</v>
      </c>
      <c r="AJ1039" s="136" t="s">
        <v>2033</v>
      </c>
      <c r="AK1039" s="136" t="s">
        <v>948</v>
      </c>
      <c r="AL1039" s="136" t="s">
        <v>941</v>
      </c>
      <c r="AM1039" s="136" t="s">
        <v>22476</v>
      </c>
      <c r="AN1039" s="136" t="s">
        <v>941</v>
      </c>
      <c r="AO1039" s="136" t="s">
        <v>941</v>
      </c>
      <c r="AP1039" s="136" t="s">
        <v>941</v>
      </c>
      <c r="AQ1039" s="136" t="s">
        <v>941</v>
      </c>
      <c r="AR1039" s="136" t="s">
        <v>941</v>
      </c>
      <c r="AS1039" s="136" t="s">
        <v>941</v>
      </c>
      <c r="AT1039" s="136" t="s">
        <v>941</v>
      </c>
      <c r="AU1039" s="136" t="s">
        <v>941</v>
      </c>
      <c r="AV1039" s="136" t="s">
        <v>941</v>
      </c>
      <c r="AW1039" s="136" t="s">
        <v>941</v>
      </c>
      <c r="AX1039" s="136" t="s">
        <v>941</v>
      </c>
      <c r="AY1039" s="136" t="s">
        <v>941</v>
      </c>
      <c r="AZ1039" s="136" t="s">
        <v>941</v>
      </c>
      <c r="BA1039" s="136" t="s">
        <v>941</v>
      </c>
      <c r="BB1039" s="136" t="s">
        <v>941</v>
      </c>
      <c r="BC1039" s="136" t="s">
        <v>941</v>
      </c>
      <c r="BD1039" s="136" t="s">
        <v>941</v>
      </c>
      <c r="BE1039" s="136" t="s">
        <v>941</v>
      </c>
      <c r="BF1039" s="136" t="s">
        <v>941</v>
      </c>
      <c r="BG1039" s="136" t="s">
        <v>941</v>
      </c>
      <c r="BH1039" s="136" t="s">
        <v>941</v>
      </c>
      <c r="BI1039" s="136" t="s">
        <v>941</v>
      </c>
      <c r="BJ1039" s="136" t="s">
        <v>941</v>
      </c>
      <c r="BK1039" s="136" t="s">
        <v>941</v>
      </c>
      <c r="BL1039" s="136" t="s">
        <v>941</v>
      </c>
      <c r="BM1039" s="136" t="s">
        <v>941</v>
      </c>
      <c r="BN1039" s="136" t="s">
        <v>941</v>
      </c>
      <c r="BO1039" s="136" t="s">
        <v>941</v>
      </c>
      <c r="BP1039" s="136" t="s">
        <v>941</v>
      </c>
      <c r="BQ1039" s="136" t="s">
        <v>941</v>
      </c>
      <c r="BR1039" s="136" t="s">
        <v>941</v>
      </c>
      <c r="BS1039" s="136" t="s">
        <v>941</v>
      </c>
      <c r="BT1039" s="136" t="s">
        <v>941</v>
      </c>
      <c r="BU1039" s="136" t="s">
        <v>941</v>
      </c>
      <c r="BV1039" s="136" t="s">
        <v>941</v>
      </c>
      <c r="BW1039" s="136" t="s">
        <v>941</v>
      </c>
      <c r="BX1039" s="136" t="s">
        <v>941</v>
      </c>
      <c r="BY1039" s="136" t="s">
        <v>941</v>
      </c>
      <c r="BZ1039" s="136" t="s">
        <v>941</v>
      </c>
      <c r="CA1039" s="136" t="s">
        <v>941</v>
      </c>
      <c r="CB1039" s="136" t="s">
        <v>948</v>
      </c>
      <c r="CC1039" s="136" t="s">
        <v>948</v>
      </c>
      <c r="CD1039" s="136" t="s">
        <v>941</v>
      </c>
      <c r="CE1039" s="136" t="s">
        <v>948</v>
      </c>
      <c r="CF1039" s="136" t="s">
        <v>941</v>
      </c>
      <c r="CG1039" s="136" t="s">
        <v>948</v>
      </c>
      <c r="CH1039" s="136" t="s">
        <v>948</v>
      </c>
      <c r="CI1039" s="136" t="s">
        <v>941</v>
      </c>
      <c r="CJ1039" s="136" t="s">
        <v>941</v>
      </c>
      <c r="CK1039" s="136" t="s">
        <v>941</v>
      </c>
      <c r="CL1039" s="136" t="s">
        <v>941</v>
      </c>
      <c r="CM1039" s="136" t="s">
        <v>941</v>
      </c>
      <c r="CN1039" s="136" t="s">
        <v>948</v>
      </c>
      <c r="CO1039" s="136" t="s">
        <v>540</v>
      </c>
      <c r="CP1039" s="136" t="s">
        <v>948</v>
      </c>
      <c r="CQ1039" s="136" t="s">
        <v>941</v>
      </c>
      <c r="CR1039" s="136" t="s">
        <v>941</v>
      </c>
      <c r="CS1039" s="136" t="s">
        <v>941</v>
      </c>
      <c r="CT1039" s="136" t="s">
        <v>941</v>
      </c>
      <c r="CU1039" s="136" t="s">
        <v>941</v>
      </c>
      <c r="CV1039" s="136" t="s">
        <v>941</v>
      </c>
      <c r="CW1039" s="136" t="s">
        <v>941</v>
      </c>
      <c r="CX1039" s="136" t="s">
        <v>941</v>
      </c>
      <c r="CY1039" s="136" t="s">
        <v>941</v>
      </c>
      <c r="CZ1039" s="136" t="s">
        <v>941</v>
      </c>
      <c r="DA1039" s="136" t="s">
        <v>941</v>
      </c>
      <c r="DB1039" s="136" t="s">
        <v>941</v>
      </c>
      <c r="DC1039" s="136" t="s">
        <v>941</v>
      </c>
      <c r="DD1039" s="136" t="s">
        <v>941</v>
      </c>
      <c r="DE1039" s="136" t="s">
        <v>941</v>
      </c>
      <c r="DF1039" s="136" t="s">
        <v>941</v>
      </c>
      <c r="DG1039" s="136" t="s">
        <v>941</v>
      </c>
      <c r="DH1039" s="136" t="s">
        <v>941</v>
      </c>
      <c r="DI1039" s="136" t="s">
        <v>941</v>
      </c>
      <c r="DJ1039" s="136" t="s">
        <v>1692</v>
      </c>
      <c r="DK1039" s="137">
        <v>43194.642384259256</v>
      </c>
      <c r="DL1039" s="136" t="s">
        <v>1692</v>
      </c>
      <c r="DM1039" s="137">
        <v>43194.642384259256</v>
      </c>
    </row>
    <row r="1040" spans="1:120" ht="43.5" x14ac:dyDescent="0.35">
      <c r="A1040" s="135">
        <v>1044</v>
      </c>
      <c r="B1040" s="136" t="s">
        <v>13815</v>
      </c>
      <c r="C1040" s="135">
        <v>20</v>
      </c>
      <c r="D1040" s="135" t="b">
        <v>1</v>
      </c>
      <c r="E1040" s="136" t="s">
        <v>941</v>
      </c>
      <c r="F1040" s="136" t="s">
        <v>22477</v>
      </c>
      <c r="G1040" s="136" t="s">
        <v>1756</v>
      </c>
      <c r="H1040" s="136" t="s">
        <v>3067</v>
      </c>
      <c r="I1040" s="136" t="s">
        <v>22459</v>
      </c>
      <c r="J1040" s="136" t="s">
        <v>22477</v>
      </c>
      <c r="K1040" s="136" t="s">
        <v>941</v>
      </c>
      <c r="L1040" s="136" t="s">
        <v>3067</v>
      </c>
      <c r="M1040" s="136" t="s">
        <v>22478</v>
      </c>
      <c r="N1040" s="136" t="s">
        <v>3069</v>
      </c>
      <c r="O1040" s="136" t="s">
        <v>22479</v>
      </c>
      <c r="P1040" s="136" t="s">
        <v>948</v>
      </c>
      <c r="Q1040" s="136" t="s">
        <v>948</v>
      </c>
      <c r="R1040" s="136" t="s">
        <v>948</v>
      </c>
      <c r="S1040" s="136" t="s">
        <v>22479</v>
      </c>
      <c r="T1040" s="136" t="s">
        <v>22480</v>
      </c>
      <c r="U1040" s="136" t="s">
        <v>22481</v>
      </c>
      <c r="V1040" s="136" t="s">
        <v>948</v>
      </c>
      <c r="W1040" s="136" t="s">
        <v>948</v>
      </c>
      <c r="X1040" s="136" t="s">
        <v>948</v>
      </c>
      <c r="Y1040" s="136" t="s">
        <v>22482</v>
      </c>
      <c r="Z1040" s="136" t="s">
        <v>948</v>
      </c>
      <c r="AA1040" s="136" t="s">
        <v>948</v>
      </c>
      <c r="AB1040" s="136" t="s">
        <v>22482</v>
      </c>
      <c r="AC1040" s="136" t="s">
        <v>948</v>
      </c>
      <c r="AD1040" s="136" t="s">
        <v>22482</v>
      </c>
      <c r="AE1040" s="136" t="s">
        <v>22483</v>
      </c>
      <c r="AF1040" s="136" t="s">
        <v>22484</v>
      </c>
      <c r="AG1040" s="136" t="s">
        <v>1554</v>
      </c>
      <c r="AH1040" s="136" t="s">
        <v>22485</v>
      </c>
      <c r="AI1040" s="136" t="s">
        <v>948</v>
      </c>
      <c r="AJ1040" s="136" t="s">
        <v>948</v>
      </c>
      <c r="AK1040" s="136" t="s">
        <v>948</v>
      </c>
      <c r="AL1040" s="136" t="s">
        <v>941</v>
      </c>
      <c r="AM1040" s="136" t="s">
        <v>22485</v>
      </c>
      <c r="AN1040" s="136" t="s">
        <v>941</v>
      </c>
      <c r="AO1040" s="136" t="s">
        <v>941</v>
      </c>
      <c r="AP1040" s="136" t="s">
        <v>941</v>
      </c>
      <c r="AQ1040" s="136" t="s">
        <v>941</v>
      </c>
      <c r="AR1040" s="136" t="s">
        <v>941</v>
      </c>
      <c r="AS1040" s="136" t="s">
        <v>941</v>
      </c>
      <c r="AT1040" s="136" t="s">
        <v>941</v>
      </c>
      <c r="AU1040" s="136" t="s">
        <v>941</v>
      </c>
      <c r="AV1040" s="136" t="s">
        <v>941</v>
      </c>
      <c r="AW1040" s="136" t="s">
        <v>941</v>
      </c>
      <c r="AX1040" s="136" t="s">
        <v>941</v>
      </c>
      <c r="AY1040" s="136" t="s">
        <v>941</v>
      </c>
      <c r="AZ1040" s="136" t="s">
        <v>941</v>
      </c>
      <c r="BA1040" s="136" t="s">
        <v>941</v>
      </c>
      <c r="BB1040" s="136" t="s">
        <v>941</v>
      </c>
      <c r="BC1040" s="136" t="s">
        <v>941</v>
      </c>
      <c r="BD1040" s="136" t="s">
        <v>941</v>
      </c>
      <c r="BE1040" s="136" t="s">
        <v>941</v>
      </c>
      <c r="BF1040" s="136" t="s">
        <v>941</v>
      </c>
      <c r="BG1040" s="136" t="s">
        <v>941</v>
      </c>
      <c r="BH1040" s="136" t="s">
        <v>941</v>
      </c>
      <c r="BI1040" s="136" t="s">
        <v>941</v>
      </c>
      <c r="BJ1040" s="136" t="s">
        <v>941</v>
      </c>
      <c r="BK1040" s="136" t="s">
        <v>941</v>
      </c>
      <c r="BL1040" s="136" t="s">
        <v>941</v>
      </c>
      <c r="BM1040" s="136" t="s">
        <v>941</v>
      </c>
      <c r="BN1040" s="136" t="s">
        <v>941</v>
      </c>
      <c r="BO1040" s="136" t="s">
        <v>941</v>
      </c>
      <c r="BP1040" s="136" t="s">
        <v>941</v>
      </c>
      <c r="BQ1040" s="136" t="s">
        <v>941</v>
      </c>
      <c r="BR1040" s="136" t="s">
        <v>941</v>
      </c>
      <c r="BS1040" s="136" t="s">
        <v>941</v>
      </c>
      <c r="BT1040" s="136" t="s">
        <v>941</v>
      </c>
      <c r="BU1040" s="136" t="s">
        <v>941</v>
      </c>
      <c r="BV1040" s="136" t="s">
        <v>941</v>
      </c>
      <c r="BW1040" s="136" t="s">
        <v>941</v>
      </c>
      <c r="BX1040" s="136" t="s">
        <v>941</v>
      </c>
      <c r="BY1040" s="136" t="s">
        <v>941</v>
      </c>
      <c r="BZ1040" s="136" t="s">
        <v>941</v>
      </c>
      <c r="CA1040" s="136" t="s">
        <v>941</v>
      </c>
      <c r="CB1040" s="136" t="s">
        <v>948</v>
      </c>
      <c r="CC1040" s="136" t="s">
        <v>948</v>
      </c>
      <c r="CD1040" s="136" t="s">
        <v>941</v>
      </c>
      <c r="CE1040" s="136" t="s">
        <v>948</v>
      </c>
      <c r="CF1040" s="136" t="s">
        <v>941</v>
      </c>
      <c r="CG1040" s="136" t="s">
        <v>948</v>
      </c>
      <c r="CH1040" s="136" t="s">
        <v>948</v>
      </c>
      <c r="CI1040" s="136" t="s">
        <v>941</v>
      </c>
      <c r="CJ1040" s="136" t="s">
        <v>941</v>
      </c>
      <c r="CK1040" s="136" t="s">
        <v>941</v>
      </c>
      <c r="CL1040" s="136" t="s">
        <v>941</v>
      </c>
      <c r="CM1040" s="136" t="s">
        <v>941</v>
      </c>
      <c r="CN1040" s="136" t="s">
        <v>948</v>
      </c>
      <c r="CO1040" s="136" t="s">
        <v>540</v>
      </c>
      <c r="CP1040" s="136" t="s">
        <v>948</v>
      </c>
      <c r="CQ1040" s="136" t="s">
        <v>941</v>
      </c>
      <c r="CR1040" s="136" t="s">
        <v>941</v>
      </c>
      <c r="CS1040" s="136" t="s">
        <v>941</v>
      </c>
      <c r="CT1040" s="136" t="s">
        <v>941</v>
      </c>
      <c r="CU1040" s="136" t="s">
        <v>941</v>
      </c>
      <c r="CV1040" s="136" t="s">
        <v>941</v>
      </c>
      <c r="CW1040" s="136" t="s">
        <v>941</v>
      </c>
      <c r="CX1040" s="136" t="s">
        <v>941</v>
      </c>
      <c r="CY1040" s="136" t="s">
        <v>941</v>
      </c>
      <c r="CZ1040" s="136" t="s">
        <v>941</v>
      </c>
      <c r="DA1040" s="136" t="s">
        <v>941</v>
      </c>
      <c r="DB1040" s="136" t="s">
        <v>941</v>
      </c>
      <c r="DC1040" s="136" t="s">
        <v>941</v>
      </c>
      <c r="DD1040" s="136" t="s">
        <v>941</v>
      </c>
      <c r="DE1040" s="136" t="s">
        <v>941</v>
      </c>
      <c r="DF1040" s="136" t="s">
        <v>941</v>
      </c>
      <c r="DG1040" s="136" t="s">
        <v>941</v>
      </c>
      <c r="DH1040" s="136" t="s">
        <v>941</v>
      </c>
      <c r="DI1040" s="136" t="s">
        <v>941</v>
      </c>
      <c r="DJ1040" s="136" t="s">
        <v>1692</v>
      </c>
      <c r="DK1040" s="137">
        <v>43194.643865740742</v>
      </c>
      <c r="DL1040" s="136" t="s">
        <v>1692</v>
      </c>
      <c r="DM1040" s="137">
        <v>43194.643865740742</v>
      </c>
    </row>
    <row r="1041" spans="1:117" ht="29" x14ac:dyDescent="0.35">
      <c r="A1041" s="135">
        <v>1045</v>
      </c>
      <c r="B1041" s="136" t="s">
        <v>13815</v>
      </c>
      <c r="C1041" s="135">
        <v>458</v>
      </c>
      <c r="D1041" s="135" t="b">
        <v>1</v>
      </c>
      <c r="E1041" s="136" t="s">
        <v>1196</v>
      </c>
      <c r="F1041" s="136" t="s">
        <v>2257</v>
      </c>
      <c r="G1041" s="136" t="s">
        <v>981</v>
      </c>
      <c r="H1041" s="136" t="s">
        <v>22486</v>
      </c>
      <c r="I1041" s="136" t="s">
        <v>941</v>
      </c>
      <c r="J1041" s="136" t="s">
        <v>12485</v>
      </c>
      <c r="K1041" s="136" t="s">
        <v>941</v>
      </c>
      <c r="L1041" s="136" t="s">
        <v>12486</v>
      </c>
      <c r="M1041" s="136" t="s">
        <v>941</v>
      </c>
      <c r="N1041" s="136" t="s">
        <v>941</v>
      </c>
      <c r="O1041" s="136" t="s">
        <v>22487</v>
      </c>
      <c r="P1041" s="136" t="s">
        <v>22488</v>
      </c>
      <c r="Q1041" s="136" t="s">
        <v>948</v>
      </c>
      <c r="R1041" s="136" t="s">
        <v>948</v>
      </c>
      <c r="S1041" s="136" t="s">
        <v>22489</v>
      </c>
      <c r="T1041" s="136" t="s">
        <v>22490</v>
      </c>
      <c r="U1041" s="136" t="s">
        <v>22491</v>
      </c>
      <c r="V1041" s="136" t="s">
        <v>12492</v>
      </c>
      <c r="W1041" s="136" t="s">
        <v>12493</v>
      </c>
      <c r="X1041" s="136" t="s">
        <v>12494</v>
      </c>
      <c r="Y1041" s="136" t="s">
        <v>22492</v>
      </c>
      <c r="Z1041" s="136" t="s">
        <v>22493</v>
      </c>
      <c r="AA1041" s="136" t="s">
        <v>22494</v>
      </c>
      <c r="AB1041" s="136" t="s">
        <v>22495</v>
      </c>
      <c r="AC1041" s="136" t="s">
        <v>4206</v>
      </c>
      <c r="AD1041" s="136" t="s">
        <v>22496</v>
      </c>
      <c r="AE1041" s="136" t="s">
        <v>22497</v>
      </c>
      <c r="AF1041" s="136" t="s">
        <v>22498</v>
      </c>
      <c r="AG1041" s="136" t="s">
        <v>987</v>
      </c>
      <c r="AH1041" s="136" t="s">
        <v>22499</v>
      </c>
      <c r="AI1041" s="136" t="s">
        <v>3452</v>
      </c>
      <c r="AJ1041" s="136" t="s">
        <v>1773</v>
      </c>
      <c r="AK1041" s="136" t="s">
        <v>948</v>
      </c>
      <c r="AL1041" s="136" t="s">
        <v>941</v>
      </c>
      <c r="AM1041" s="136" t="s">
        <v>22500</v>
      </c>
      <c r="AN1041" s="136" t="s">
        <v>941</v>
      </c>
      <c r="AO1041" s="136" t="s">
        <v>941</v>
      </c>
      <c r="AP1041" s="136" t="s">
        <v>941</v>
      </c>
      <c r="AQ1041" s="136" t="s">
        <v>941</v>
      </c>
      <c r="AR1041" s="136" t="s">
        <v>941</v>
      </c>
      <c r="AS1041" s="136" t="s">
        <v>941</v>
      </c>
      <c r="AT1041" s="136" t="s">
        <v>941</v>
      </c>
      <c r="AU1041" s="136" t="s">
        <v>941</v>
      </c>
      <c r="AV1041" s="136" t="s">
        <v>941</v>
      </c>
      <c r="AW1041" s="136" t="s">
        <v>941</v>
      </c>
      <c r="AX1041" s="136" t="s">
        <v>941</v>
      </c>
      <c r="AY1041" s="136" t="s">
        <v>941</v>
      </c>
      <c r="AZ1041" s="136" t="s">
        <v>941</v>
      </c>
      <c r="BA1041" s="136" t="s">
        <v>941</v>
      </c>
      <c r="BB1041" s="136" t="s">
        <v>941</v>
      </c>
      <c r="BC1041" s="136" t="s">
        <v>941</v>
      </c>
      <c r="BD1041" s="136" t="s">
        <v>941</v>
      </c>
      <c r="BE1041" s="136" t="s">
        <v>941</v>
      </c>
      <c r="BF1041" s="136" t="s">
        <v>941</v>
      </c>
      <c r="BG1041" s="136" t="s">
        <v>941</v>
      </c>
      <c r="BH1041" s="136" t="s">
        <v>941</v>
      </c>
      <c r="BI1041" s="136" t="s">
        <v>941</v>
      </c>
      <c r="BJ1041" s="136" t="s">
        <v>941</v>
      </c>
      <c r="BK1041" s="136" t="s">
        <v>941</v>
      </c>
      <c r="BL1041" s="136" t="s">
        <v>941</v>
      </c>
      <c r="BM1041" s="136" t="s">
        <v>941</v>
      </c>
      <c r="BN1041" s="136" t="s">
        <v>941</v>
      </c>
      <c r="BO1041" s="136" t="s">
        <v>941</v>
      </c>
      <c r="BP1041" s="136" t="s">
        <v>941</v>
      </c>
      <c r="BQ1041" s="136" t="s">
        <v>941</v>
      </c>
      <c r="BR1041" s="136" t="s">
        <v>941</v>
      </c>
      <c r="BS1041" s="136" t="s">
        <v>941</v>
      </c>
      <c r="BT1041" s="136" t="s">
        <v>941</v>
      </c>
      <c r="BU1041" s="136" t="s">
        <v>941</v>
      </c>
      <c r="BV1041" s="136" t="s">
        <v>941</v>
      </c>
      <c r="BW1041" s="136" t="s">
        <v>941</v>
      </c>
      <c r="BX1041" s="136" t="s">
        <v>941</v>
      </c>
      <c r="BY1041" s="136" t="s">
        <v>941</v>
      </c>
      <c r="BZ1041" s="136" t="s">
        <v>941</v>
      </c>
      <c r="CA1041" s="136" t="s">
        <v>941</v>
      </c>
      <c r="CB1041" s="136" t="s">
        <v>948</v>
      </c>
      <c r="CC1041" s="136" t="s">
        <v>948</v>
      </c>
      <c r="CD1041" s="136" t="s">
        <v>941</v>
      </c>
      <c r="CE1041" s="136" t="s">
        <v>948</v>
      </c>
      <c r="CF1041" s="136" t="s">
        <v>941</v>
      </c>
      <c r="CG1041" s="136" t="s">
        <v>948</v>
      </c>
      <c r="CH1041" s="136" t="s">
        <v>948</v>
      </c>
      <c r="CI1041" s="136" t="s">
        <v>941</v>
      </c>
      <c r="CJ1041" s="136" t="s">
        <v>941</v>
      </c>
      <c r="CK1041" s="136" t="s">
        <v>941</v>
      </c>
      <c r="CL1041" s="136" t="s">
        <v>941</v>
      </c>
      <c r="CM1041" s="136" t="s">
        <v>941</v>
      </c>
      <c r="CN1041" s="136" t="s">
        <v>948</v>
      </c>
      <c r="CO1041" s="136" t="s">
        <v>540</v>
      </c>
      <c r="CP1041" s="136" t="s">
        <v>948</v>
      </c>
      <c r="CQ1041" s="136" t="s">
        <v>941</v>
      </c>
      <c r="CR1041" s="136" t="s">
        <v>941</v>
      </c>
      <c r="CS1041" s="136" t="s">
        <v>941</v>
      </c>
      <c r="CT1041" s="136" t="s">
        <v>941</v>
      </c>
      <c r="CU1041" s="136" t="s">
        <v>941</v>
      </c>
      <c r="CV1041" s="136" t="s">
        <v>941</v>
      </c>
      <c r="CW1041" s="136" t="s">
        <v>941</v>
      </c>
      <c r="CX1041" s="136" t="s">
        <v>941</v>
      </c>
      <c r="CY1041" s="136" t="s">
        <v>941</v>
      </c>
      <c r="CZ1041" s="136" t="s">
        <v>941</v>
      </c>
      <c r="DA1041" s="136" t="s">
        <v>941</v>
      </c>
      <c r="DB1041" s="136" t="s">
        <v>941</v>
      </c>
      <c r="DC1041" s="136" t="s">
        <v>941</v>
      </c>
      <c r="DD1041" s="136" t="s">
        <v>941</v>
      </c>
      <c r="DE1041" s="136" t="s">
        <v>941</v>
      </c>
      <c r="DF1041" s="136" t="s">
        <v>941</v>
      </c>
      <c r="DG1041" s="136" t="s">
        <v>941</v>
      </c>
      <c r="DH1041" s="136" t="s">
        <v>941</v>
      </c>
      <c r="DI1041" s="136" t="s">
        <v>941</v>
      </c>
      <c r="DJ1041" s="136" t="s">
        <v>1692</v>
      </c>
      <c r="DK1041" s="137">
        <v>43195.344722222224</v>
      </c>
      <c r="DL1041" s="136" t="s">
        <v>1692</v>
      </c>
      <c r="DM1041" s="137">
        <v>43196.319965277777</v>
      </c>
    </row>
    <row r="1042" spans="1:117" ht="72.5" x14ac:dyDescent="0.35">
      <c r="A1042" s="135">
        <v>1046</v>
      </c>
      <c r="B1042" s="136" t="s">
        <v>13815</v>
      </c>
      <c r="C1042" s="135">
        <v>264</v>
      </c>
      <c r="D1042" s="135" t="b">
        <v>1</v>
      </c>
      <c r="E1042" s="136" t="s">
        <v>941</v>
      </c>
      <c r="F1042" s="136" t="s">
        <v>5356</v>
      </c>
      <c r="G1042" s="136" t="s">
        <v>1148</v>
      </c>
      <c r="H1042" s="136" t="s">
        <v>3774</v>
      </c>
      <c r="I1042" s="136" t="s">
        <v>22459</v>
      </c>
      <c r="J1042" s="136" t="s">
        <v>5356</v>
      </c>
      <c r="K1042" s="136" t="s">
        <v>941</v>
      </c>
      <c r="L1042" s="136" t="s">
        <v>3774</v>
      </c>
      <c r="M1042" s="136" t="s">
        <v>3775</v>
      </c>
      <c r="N1042" s="136" t="s">
        <v>5359</v>
      </c>
      <c r="O1042" s="136" t="s">
        <v>22501</v>
      </c>
      <c r="P1042" s="136" t="s">
        <v>948</v>
      </c>
      <c r="Q1042" s="136" t="s">
        <v>948</v>
      </c>
      <c r="R1042" s="136" t="s">
        <v>948</v>
      </c>
      <c r="S1042" s="136" t="s">
        <v>22501</v>
      </c>
      <c r="T1042" s="136" t="s">
        <v>22502</v>
      </c>
      <c r="U1042" s="136" t="s">
        <v>22503</v>
      </c>
      <c r="V1042" s="136" t="s">
        <v>22504</v>
      </c>
      <c r="W1042" s="136" t="s">
        <v>22505</v>
      </c>
      <c r="X1042" s="136" t="s">
        <v>22506</v>
      </c>
      <c r="Y1042" s="136" t="s">
        <v>22507</v>
      </c>
      <c r="Z1042" s="136" t="s">
        <v>22508</v>
      </c>
      <c r="AA1042" s="136" t="s">
        <v>22509</v>
      </c>
      <c r="AB1042" s="136" t="s">
        <v>22510</v>
      </c>
      <c r="AC1042" s="136" t="s">
        <v>22511</v>
      </c>
      <c r="AD1042" s="136" t="s">
        <v>22512</v>
      </c>
      <c r="AE1042" s="136" t="s">
        <v>22513</v>
      </c>
      <c r="AF1042" s="136" t="s">
        <v>22514</v>
      </c>
      <c r="AG1042" s="136" t="s">
        <v>1366</v>
      </c>
      <c r="AH1042" s="136" t="s">
        <v>22515</v>
      </c>
      <c r="AI1042" s="136" t="s">
        <v>22516</v>
      </c>
      <c r="AJ1042" s="136" t="s">
        <v>22517</v>
      </c>
      <c r="AK1042" s="136" t="s">
        <v>948</v>
      </c>
      <c r="AL1042" s="136" t="s">
        <v>4779</v>
      </c>
      <c r="AM1042" s="136" t="s">
        <v>22518</v>
      </c>
      <c r="AN1042" s="136" t="s">
        <v>941</v>
      </c>
      <c r="AO1042" s="136" t="s">
        <v>941</v>
      </c>
      <c r="AP1042" s="136" t="s">
        <v>941</v>
      </c>
      <c r="AQ1042" s="136" t="s">
        <v>941</v>
      </c>
      <c r="AR1042" s="136" t="s">
        <v>941</v>
      </c>
      <c r="AS1042" s="136" t="s">
        <v>941</v>
      </c>
      <c r="AT1042" s="136" t="s">
        <v>941</v>
      </c>
      <c r="AU1042" s="136" t="s">
        <v>941</v>
      </c>
      <c r="AV1042" s="136" t="s">
        <v>941</v>
      </c>
      <c r="AW1042" s="136" t="s">
        <v>941</v>
      </c>
      <c r="AX1042" s="136" t="s">
        <v>941</v>
      </c>
      <c r="AY1042" s="136" t="s">
        <v>941</v>
      </c>
      <c r="AZ1042" s="136" t="s">
        <v>941</v>
      </c>
      <c r="BA1042" s="136" t="s">
        <v>941</v>
      </c>
      <c r="BB1042" s="136" t="s">
        <v>941</v>
      </c>
      <c r="BC1042" s="136" t="s">
        <v>941</v>
      </c>
      <c r="BD1042" s="136" t="s">
        <v>941</v>
      </c>
      <c r="BE1042" s="136" t="s">
        <v>941</v>
      </c>
      <c r="BF1042" s="136" t="s">
        <v>941</v>
      </c>
      <c r="BG1042" s="136" t="s">
        <v>941</v>
      </c>
      <c r="BH1042" s="136" t="s">
        <v>941</v>
      </c>
      <c r="BI1042" s="136" t="s">
        <v>941</v>
      </c>
      <c r="BJ1042" s="136" t="s">
        <v>941</v>
      </c>
      <c r="BK1042" s="136" t="s">
        <v>1020</v>
      </c>
      <c r="BL1042" s="136" t="s">
        <v>941</v>
      </c>
      <c r="BM1042" s="136" t="s">
        <v>941</v>
      </c>
      <c r="BN1042" s="136" t="s">
        <v>941</v>
      </c>
      <c r="BO1042" s="136" t="s">
        <v>941</v>
      </c>
      <c r="BP1042" s="136" t="s">
        <v>941</v>
      </c>
      <c r="BQ1042" s="136" t="s">
        <v>941</v>
      </c>
      <c r="BR1042" s="136" t="s">
        <v>941</v>
      </c>
      <c r="BS1042" s="136" t="s">
        <v>941</v>
      </c>
      <c r="BT1042" s="136" t="s">
        <v>941</v>
      </c>
      <c r="BU1042" s="136" t="s">
        <v>941</v>
      </c>
      <c r="BV1042" s="136" t="s">
        <v>941</v>
      </c>
      <c r="BW1042" s="136" t="s">
        <v>941</v>
      </c>
      <c r="BX1042" s="136" t="s">
        <v>941</v>
      </c>
      <c r="BY1042" s="136" t="s">
        <v>941</v>
      </c>
      <c r="BZ1042" s="136" t="s">
        <v>941</v>
      </c>
      <c r="CA1042" s="136" t="s">
        <v>941</v>
      </c>
      <c r="CB1042" s="136" t="s">
        <v>1020</v>
      </c>
      <c r="CC1042" s="136" t="s">
        <v>948</v>
      </c>
      <c r="CD1042" s="136" t="s">
        <v>941</v>
      </c>
      <c r="CE1042" s="136" t="s">
        <v>948</v>
      </c>
      <c r="CF1042" s="136" t="s">
        <v>941</v>
      </c>
      <c r="CG1042" s="136" t="s">
        <v>948</v>
      </c>
      <c r="CH1042" s="136" t="s">
        <v>948</v>
      </c>
      <c r="CI1042" s="136" t="s">
        <v>941</v>
      </c>
      <c r="CJ1042" s="136" t="s">
        <v>941</v>
      </c>
      <c r="CK1042" s="136" t="s">
        <v>941</v>
      </c>
      <c r="CL1042" s="136" t="s">
        <v>941</v>
      </c>
      <c r="CM1042" s="136" t="s">
        <v>941</v>
      </c>
      <c r="CN1042" s="136" t="s">
        <v>948</v>
      </c>
      <c r="CO1042" s="136" t="s">
        <v>540</v>
      </c>
      <c r="CP1042" s="136" t="s">
        <v>948</v>
      </c>
      <c r="CQ1042" s="136" t="s">
        <v>941</v>
      </c>
      <c r="CR1042" s="136" t="s">
        <v>941</v>
      </c>
      <c r="CS1042" s="136" t="s">
        <v>941</v>
      </c>
      <c r="CT1042" s="136" t="s">
        <v>941</v>
      </c>
      <c r="CU1042" s="136" t="s">
        <v>941</v>
      </c>
      <c r="CV1042" s="136" t="s">
        <v>941</v>
      </c>
      <c r="CW1042" s="136" t="s">
        <v>941</v>
      </c>
      <c r="CX1042" s="136" t="s">
        <v>941</v>
      </c>
      <c r="CY1042" s="136" t="s">
        <v>941</v>
      </c>
      <c r="CZ1042" s="136" t="s">
        <v>941</v>
      </c>
      <c r="DA1042" s="136" t="s">
        <v>941</v>
      </c>
      <c r="DB1042" s="136" t="s">
        <v>941</v>
      </c>
      <c r="DC1042" s="136" t="s">
        <v>941</v>
      </c>
      <c r="DD1042" s="136" t="s">
        <v>941</v>
      </c>
      <c r="DE1042" s="136" t="s">
        <v>941</v>
      </c>
      <c r="DF1042" s="136" t="s">
        <v>941</v>
      </c>
      <c r="DG1042" s="136" t="s">
        <v>941</v>
      </c>
      <c r="DH1042" s="136" t="s">
        <v>941</v>
      </c>
      <c r="DI1042" s="136" t="s">
        <v>941</v>
      </c>
      <c r="DJ1042" s="136" t="s">
        <v>1692</v>
      </c>
      <c r="DK1042" s="137">
        <v>43195.351701388892</v>
      </c>
      <c r="DL1042" s="136" t="s">
        <v>1353</v>
      </c>
      <c r="DM1042" s="137">
        <v>43196.415868055556</v>
      </c>
    </row>
    <row r="1043" spans="1:117" ht="58" x14ac:dyDescent="0.35">
      <c r="A1043" s="135">
        <v>1047</v>
      </c>
      <c r="B1043" s="136" t="s">
        <v>13815</v>
      </c>
      <c r="C1043" s="135">
        <v>229</v>
      </c>
      <c r="D1043" s="135" t="b">
        <v>1</v>
      </c>
      <c r="E1043" s="136" t="s">
        <v>941</v>
      </c>
      <c r="F1043" s="136" t="s">
        <v>22519</v>
      </c>
      <c r="G1043" s="136" t="s">
        <v>1243</v>
      </c>
      <c r="H1043" s="136" t="s">
        <v>3799</v>
      </c>
      <c r="I1043" s="136" t="s">
        <v>22520</v>
      </c>
      <c r="J1043" s="136" t="s">
        <v>22519</v>
      </c>
      <c r="K1043" s="136" t="s">
        <v>941</v>
      </c>
      <c r="L1043" s="136" t="s">
        <v>3799</v>
      </c>
      <c r="M1043" s="136" t="s">
        <v>22521</v>
      </c>
      <c r="N1043" s="136" t="s">
        <v>22522</v>
      </c>
      <c r="O1043" s="136" t="s">
        <v>22523</v>
      </c>
      <c r="P1043" s="136" t="s">
        <v>22524</v>
      </c>
      <c r="Q1043" s="136" t="s">
        <v>948</v>
      </c>
      <c r="R1043" s="136" t="s">
        <v>948</v>
      </c>
      <c r="S1043" s="136" t="s">
        <v>22525</v>
      </c>
      <c r="T1043" s="136" t="s">
        <v>22526</v>
      </c>
      <c r="U1043" s="136" t="s">
        <v>22527</v>
      </c>
      <c r="V1043" s="136" t="s">
        <v>948</v>
      </c>
      <c r="W1043" s="136" t="s">
        <v>948</v>
      </c>
      <c r="X1043" s="136" t="s">
        <v>948</v>
      </c>
      <c r="Y1043" s="136" t="s">
        <v>22528</v>
      </c>
      <c r="Z1043" s="136" t="s">
        <v>948</v>
      </c>
      <c r="AA1043" s="136" t="s">
        <v>948</v>
      </c>
      <c r="AB1043" s="136" t="s">
        <v>22528</v>
      </c>
      <c r="AC1043" s="136" t="s">
        <v>948</v>
      </c>
      <c r="AD1043" s="136" t="s">
        <v>22528</v>
      </c>
      <c r="AE1043" s="136" t="s">
        <v>22529</v>
      </c>
      <c r="AF1043" s="136" t="s">
        <v>22530</v>
      </c>
      <c r="AG1043" s="136" t="s">
        <v>1475</v>
      </c>
      <c r="AH1043" s="136" t="s">
        <v>22531</v>
      </c>
      <c r="AI1043" s="136" t="s">
        <v>948</v>
      </c>
      <c r="AJ1043" s="136" t="s">
        <v>948</v>
      </c>
      <c r="AK1043" s="136" t="s">
        <v>948</v>
      </c>
      <c r="AL1043" s="136" t="s">
        <v>941</v>
      </c>
      <c r="AM1043" s="136" t="s">
        <v>22531</v>
      </c>
      <c r="AN1043" s="136" t="s">
        <v>22523</v>
      </c>
      <c r="AO1043" s="136" t="s">
        <v>22524</v>
      </c>
      <c r="AP1043" s="136" t="s">
        <v>948</v>
      </c>
      <c r="AQ1043" s="136" t="s">
        <v>948</v>
      </c>
      <c r="AR1043" s="136" t="s">
        <v>22525</v>
      </c>
      <c r="AS1043" s="136" t="s">
        <v>22526</v>
      </c>
      <c r="AT1043" s="136" t="s">
        <v>22527</v>
      </c>
      <c r="AU1043" s="136" t="s">
        <v>941</v>
      </c>
      <c r="AV1043" s="136" t="s">
        <v>941</v>
      </c>
      <c r="AW1043" s="136" t="s">
        <v>941</v>
      </c>
      <c r="AX1043" s="136" t="s">
        <v>22528</v>
      </c>
      <c r="AY1043" s="136" t="s">
        <v>948</v>
      </c>
      <c r="AZ1043" s="136" t="s">
        <v>948</v>
      </c>
      <c r="BA1043" s="136" t="s">
        <v>22528</v>
      </c>
      <c r="BB1043" s="136" t="s">
        <v>948</v>
      </c>
      <c r="BC1043" s="136" t="s">
        <v>22528</v>
      </c>
      <c r="BD1043" s="136" t="s">
        <v>22529</v>
      </c>
      <c r="BE1043" s="136" t="s">
        <v>22530</v>
      </c>
      <c r="BF1043" s="136" t="s">
        <v>22531</v>
      </c>
      <c r="BG1043" s="136" t="s">
        <v>948</v>
      </c>
      <c r="BH1043" s="136" t="s">
        <v>948</v>
      </c>
      <c r="BI1043" s="136" t="s">
        <v>948</v>
      </c>
      <c r="BJ1043" s="136" t="s">
        <v>22531</v>
      </c>
      <c r="BK1043" s="136" t="s">
        <v>941</v>
      </c>
      <c r="BL1043" s="136" t="s">
        <v>941</v>
      </c>
      <c r="BM1043" s="136" t="s">
        <v>941</v>
      </c>
      <c r="BN1043" s="136" t="s">
        <v>941</v>
      </c>
      <c r="BO1043" s="136" t="s">
        <v>941</v>
      </c>
      <c r="BP1043" s="136" t="s">
        <v>941</v>
      </c>
      <c r="BQ1043" s="136" t="s">
        <v>941</v>
      </c>
      <c r="BR1043" s="136" t="s">
        <v>941</v>
      </c>
      <c r="BS1043" s="136" t="s">
        <v>941</v>
      </c>
      <c r="BT1043" s="136" t="s">
        <v>941</v>
      </c>
      <c r="BU1043" s="136" t="s">
        <v>941</v>
      </c>
      <c r="BV1043" s="136" t="s">
        <v>941</v>
      </c>
      <c r="BW1043" s="136" t="s">
        <v>941</v>
      </c>
      <c r="BX1043" s="136" t="s">
        <v>941</v>
      </c>
      <c r="BY1043" s="136" t="s">
        <v>941</v>
      </c>
      <c r="BZ1043" s="136" t="s">
        <v>941</v>
      </c>
      <c r="CA1043" s="136" t="s">
        <v>941</v>
      </c>
      <c r="CB1043" s="136" t="s">
        <v>948</v>
      </c>
      <c r="CC1043" s="136" t="s">
        <v>948</v>
      </c>
      <c r="CD1043" s="136" t="s">
        <v>941</v>
      </c>
      <c r="CE1043" s="136" t="s">
        <v>948</v>
      </c>
      <c r="CF1043" s="136" t="s">
        <v>941</v>
      </c>
      <c r="CG1043" s="136" t="s">
        <v>948</v>
      </c>
      <c r="CH1043" s="136" t="s">
        <v>948</v>
      </c>
      <c r="CI1043" s="136" t="s">
        <v>941</v>
      </c>
      <c r="CJ1043" s="136" t="s">
        <v>941</v>
      </c>
      <c r="CK1043" s="136" t="s">
        <v>941</v>
      </c>
      <c r="CL1043" s="136" t="s">
        <v>941</v>
      </c>
      <c r="CM1043" s="136" t="s">
        <v>941</v>
      </c>
      <c r="CN1043" s="136" t="s">
        <v>948</v>
      </c>
      <c r="CO1043" s="136" t="s">
        <v>540</v>
      </c>
      <c r="CP1043" s="136" t="s">
        <v>948</v>
      </c>
      <c r="CQ1043" s="136" t="s">
        <v>941</v>
      </c>
      <c r="CR1043" s="136" t="s">
        <v>941</v>
      </c>
      <c r="CS1043" s="136" t="s">
        <v>941</v>
      </c>
      <c r="CT1043" s="136" t="s">
        <v>941</v>
      </c>
      <c r="CU1043" s="136" t="s">
        <v>941</v>
      </c>
      <c r="CV1043" s="136" t="s">
        <v>941</v>
      </c>
      <c r="CW1043" s="136" t="s">
        <v>941</v>
      </c>
      <c r="CX1043" s="136" t="s">
        <v>941</v>
      </c>
      <c r="CY1043" s="136" t="s">
        <v>941</v>
      </c>
      <c r="CZ1043" s="136" t="s">
        <v>941</v>
      </c>
      <c r="DA1043" s="136" t="s">
        <v>941</v>
      </c>
      <c r="DB1043" s="136" t="s">
        <v>941</v>
      </c>
      <c r="DC1043" s="136" t="s">
        <v>941</v>
      </c>
      <c r="DD1043" s="136" t="s">
        <v>941</v>
      </c>
      <c r="DE1043" s="136" t="s">
        <v>941</v>
      </c>
      <c r="DF1043" s="136" t="s">
        <v>941</v>
      </c>
      <c r="DG1043" s="136" t="s">
        <v>941</v>
      </c>
      <c r="DH1043" s="136" t="s">
        <v>941</v>
      </c>
      <c r="DI1043" s="136" t="s">
        <v>941</v>
      </c>
      <c r="DJ1043" s="136" t="s">
        <v>1692</v>
      </c>
      <c r="DK1043" s="137">
        <v>43195.429282407407</v>
      </c>
      <c r="DL1043" s="136" t="s">
        <v>1692</v>
      </c>
      <c r="DM1043" s="137">
        <v>43195.429282407407</v>
      </c>
    </row>
    <row r="1044" spans="1:117" ht="58" x14ac:dyDescent="0.35">
      <c r="A1044" s="135">
        <v>1048</v>
      </c>
      <c r="B1044" s="136" t="s">
        <v>13815</v>
      </c>
      <c r="C1044" s="135">
        <v>585</v>
      </c>
      <c r="D1044" s="135" t="b">
        <v>1</v>
      </c>
      <c r="E1044" s="136" t="s">
        <v>941</v>
      </c>
      <c r="F1044" s="136" t="s">
        <v>3491</v>
      </c>
      <c r="G1044" s="136" t="s">
        <v>943</v>
      </c>
      <c r="H1044" s="136" t="s">
        <v>3492</v>
      </c>
      <c r="I1044" s="136" t="s">
        <v>21317</v>
      </c>
      <c r="J1044" s="136" t="s">
        <v>3491</v>
      </c>
      <c r="K1044" s="136" t="s">
        <v>941</v>
      </c>
      <c r="L1044" s="136" t="s">
        <v>3492</v>
      </c>
      <c r="M1044" s="136" t="s">
        <v>3493</v>
      </c>
      <c r="N1044" s="136" t="s">
        <v>3494</v>
      </c>
      <c r="O1044" s="136" t="s">
        <v>22532</v>
      </c>
      <c r="P1044" s="136" t="s">
        <v>22533</v>
      </c>
      <c r="Q1044" s="136" t="s">
        <v>948</v>
      </c>
      <c r="R1044" s="136" t="s">
        <v>948</v>
      </c>
      <c r="S1044" s="136" t="s">
        <v>22534</v>
      </c>
      <c r="T1044" s="136" t="s">
        <v>22535</v>
      </c>
      <c r="U1044" s="136" t="s">
        <v>22536</v>
      </c>
      <c r="V1044" s="136" t="s">
        <v>22537</v>
      </c>
      <c r="W1044" s="136" t="s">
        <v>22538</v>
      </c>
      <c r="X1044" s="136" t="s">
        <v>22539</v>
      </c>
      <c r="Y1044" s="136" t="s">
        <v>22540</v>
      </c>
      <c r="Z1044" s="136" t="s">
        <v>22541</v>
      </c>
      <c r="AA1044" s="136" t="s">
        <v>22542</v>
      </c>
      <c r="AB1044" s="136" t="s">
        <v>22543</v>
      </c>
      <c r="AC1044" s="136" t="s">
        <v>22544</v>
      </c>
      <c r="AD1044" s="136" t="s">
        <v>22545</v>
      </c>
      <c r="AE1044" s="136" t="s">
        <v>22546</v>
      </c>
      <c r="AF1044" s="136" t="s">
        <v>22547</v>
      </c>
      <c r="AG1044" s="136" t="s">
        <v>1204</v>
      </c>
      <c r="AH1044" s="136" t="s">
        <v>22548</v>
      </c>
      <c r="AI1044" s="136" t="s">
        <v>3376</v>
      </c>
      <c r="AJ1044" s="136" t="s">
        <v>3025</v>
      </c>
      <c r="AK1044" s="136" t="s">
        <v>948</v>
      </c>
      <c r="AL1044" s="136" t="s">
        <v>941</v>
      </c>
      <c r="AM1044" s="136" t="s">
        <v>22549</v>
      </c>
      <c r="AN1044" s="136" t="s">
        <v>941</v>
      </c>
      <c r="AO1044" s="136" t="s">
        <v>941</v>
      </c>
      <c r="AP1044" s="136" t="s">
        <v>941</v>
      </c>
      <c r="AQ1044" s="136" t="s">
        <v>941</v>
      </c>
      <c r="AR1044" s="136" t="s">
        <v>941</v>
      </c>
      <c r="AS1044" s="136" t="s">
        <v>941</v>
      </c>
      <c r="AT1044" s="136" t="s">
        <v>941</v>
      </c>
      <c r="AU1044" s="136" t="s">
        <v>941</v>
      </c>
      <c r="AV1044" s="136" t="s">
        <v>941</v>
      </c>
      <c r="AW1044" s="136" t="s">
        <v>941</v>
      </c>
      <c r="AX1044" s="136" t="s">
        <v>941</v>
      </c>
      <c r="AY1044" s="136" t="s">
        <v>941</v>
      </c>
      <c r="AZ1044" s="136" t="s">
        <v>941</v>
      </c>
      <c r="BA1044" s="136" t="s">
        <v>941</v>
      </c>
      <c r="BB1044" s="136" t="s">
        <v>941</v>
      </c>
      <c r="BC1044" s="136" t="s">
        <v>941</v>
      </c>
      <c r="BD1044" s="136" t="s">
        <v>941</v>
      </c>
      <c r="BE1044" s="136" t="s">
        <v>941</v>
      </c>
      <c r="BF1044" s="136" t="s">
        <v>941</v>
      </c>
      <c r="BG1044" s="136" t="s">
        <v>941</v>
      </c>
      <c r="BH1044" s="136" t="s">
        <v>941</v>
      </c>
      <c r="BI1044" s="136" t="s">
        <v>941</v>
      </c>
      <c r="BJ1044" s="136" t="s">
        <v>941</v>
      </c>
      <c r="BK1044" s="136" t="s">
        <v>941</v>
      </c>
      <c r="BL1044" s="136" t="s">
        <v>941</v>
      </c>
      <c r="BM1044" s="136" t="s">
        <v>941</v>
      </c>
      <c r="BN1044" s="136" t="s">
        <v>941</v>
      </c>
      <c r="BO1044" s="136" t="s">
        <v>941</v>
      </c>
      <c r="BP1044" s="136" t="s">
        <v>941</v>
      </c>
      <c r="BQ1044" s="136" t="s">
        <v>941</v>
      </c>
      <c r="BR1044" s="136" t="s">
        <v>941</v>
      </c>
      <c r="BS1044" s="136" t="s">
        <v>941</v>
      </c>
      <c r="BT1044" s="136" t="s">
        <v>941</v>
      </c>
      <c r="BU1044" s="136" t="s">
        <v>941</v>
      </c>
      <c r="BV1044" s="136" t="s">
        <v>941</v>
      </c>
      <c r="BW1044" s="136" t="s">
        <v>941</v>
      </c>
      <c r="BX1044" s="136" t="s">
        <v>941</v>
      </c>
      <c r="BY1044" s="136" t="s">
        <v>941</v>
      </c>
      <c r="BZ1044" s="136" t="s">
        <v>941</v>
      </c>
      <c r="CA1044" s="136" t="s">
        <v>941</v>
      </c>
      <c r="CB1044" s="136" t="s">
        <v>948</v>
      </c>
      <c r="CC1044" s="136" t="s">
        <v>948</v>
      </c>
      <c r="CD1044" s="136" t="s">
        <v>941</v>
      </c>
      <c r="CE1044" s="136" t="s">
        <v>948</v>
      </c>
      <c r="CF1044" s="136" t="s">
        <v>941</v>
      </c>
      <c r="CG1044" s="136" t="s">
        <v>948</v>
      </c>
      <c r="CH1044" s="136" t="s">
        <v>948</v>
      </c>
      <c r="CI1044" s="136" t="s">
        <v>941</v>
      </c>
      <c r="CJ1044" s="136" t="s">
        <v>941</v>
      </c>
      <c r="CK1044" s="136" t="s">
        <v>941</v>
      </c>
      <c r="CL1044" s="136" t="s">
        <v>941</v>
      </c>
      <c r="CM1044" s="136" t="s">
        <v>941</v>
      </c>
      <c r="CN1044" s="136" t="s">
        <v>948</v>
      </c>
      <c r="CO1044" s="136" t="s">
        <v>540</v>
      </c>
      <c r="CP1044" s="136" t="s">
        <v>948</v>
      </c>
      <c r="CQ1044" s="136" t="s">
        <v>941</v>
      </c>
      <c r="CR1044" s="136" t="s">
        <v>941</v>
      </c>
      <c r="CS1044" s="136" t="s">
        <v>941</v>
      </c>
      <c r="CT1044" s="136" t="s">
        <v>941</v>
      </c>
      <c r="CU1044" s="136" t="s">
        <v>941</v>
      </c>
      <c r="CV1044" s="136" t="s">
        <v>941</v>
      </c>
      <c r="CW1044" s="136" t="s">
        <v>941</v>
      </c>
      <c r="CX1044" s="136" t="s">
        <v>941</v>
      </c>
      <c r="CY1044" s="136" t="s">
        <v>941</v>
      </c>
      <c r="CZ1044" s="136" t="s">
        <v>941</v>
      </c>
      <c r="DA1044" s="136" t="s">
        <v>941</v>
      </c>
      <c r="DB1044" s="136" t="s">
        <v>941</v>
      </c>
      <c r="DC1044" s="136" t="s">
        <v>941</v>
      </c>
      <c r="DD1044" s="136" t="s">
        <v>941</v>
      </c>
      <c r="DE1044" s="136" t="s">
        <v>941</v>
      </c>
      <c r="DF1044" s="136" t="s">
        <v>941</v>
      </c>
      <c r="DG1044" s="136" t="s">
        <v>941</v>
      </c>
      <c r="DH1044" s="136" t="s">
        <v>941</v>
      </c>
      <c r="DI1044" s="136" t="s">
        <v>941</v>
      </c>
      <c r="DJ1044" s="136" t="s">
        <v>1353</v>
      </c>
      <c r="DK1044" s="137">
        <v>43195.56726851852</v>
      </c>
      <c r="DL1044" s="136" t="s">
        <v>1353</v>
      </c>
      <c r="DM1044" s="137">
        <v>43195.56726851852</v>
      </c>
    </row>
    <row r="1045" spans="1:117" ht="43.5" x14ac:dyDescent="0.35">
      <c r="A1045" s="135">
        <v>1049</v>
      </c>
      <c r="B1045" s="136" t="s">
        <v>13815</v>
      </c>
      <c r="C1045" s="135">
        <v>316</v>
      </c>
      <c r="D1045" s="135" t="b">
        <v>1</v>
      </c>
      <c r="E1045" s="136" t="s">
        <v>941</v>
      </c>
      <c r="F1045" s="136" t="s">
        <v>3831</v>
      </c>
      <c r="G1045" s="136" t="s">
        <v>989</v>
      </c>
      <c r="H1045" s="136" t="s">
        <v>2046</v>
      </c>
      <c r="I1045" s="136" t="s">
        <v>21122</v>
      </c>
      <c r="J1045" s="136" t="s">
        <v>3831</v>
      </c>
      <c r="K1045" s="136" t="s">
        <v>941</v>
      </c>
      <c r="L1045" s="136" t="s">
        <v>2046</v>
      </c>
      <c r="M1045" s="136" t="s">
        <v>8318</v>
      </c>
      <c r="N1045" s="136" t="s">
        <v>3832</v>
      </c>
      <c r="O1045" s="136" t="s">
        <v>22550</v>
      </c>
      <c r="P1045" s="136" t="s">
        <v>22551</v>
      </c>
      <c r="Q1045" s="136" t="s">
        <v>22552</v>
      </c>
      <c r="R1045" s="136" t="s">
        <v>948</v>
      </c>
      <c r="S1045" s="136" t="s">
        <v>22553</v>
      </c>
      <c r="T1045" s="136" t="s">
        <v>22554</v>
      </c>
      <c r="U1045" s="136" t="s">
        <v>22555</v>
      </c>
      <c r="V1045" s="136" t="s">
        <v>22556</v>
      </c>
      <c r="W1045" s="136" t="s">
        <v>22557</v>
      </c>
      <c r="X1045" s="136" t="s">
        <v>22558</v>
      </c>
      <c r="Y1045" s="136" t="s">
        <v>22559</v>
      </c>
      <c r="Z1045" s="136" t="s">
        <v>22560</v>
      </c>
      <c r="AA1045" s="136" t="s">
        <v>948</v>
      </c>
      <c r="AB1045" s="136" t="s">
        <v>22561</v>
      </c>
      <c r="AC1045" s="136" t="s">
        <v>22562</v>
      </c>
      <c r="AD1045" s="136" t="s">
        <v>22563</v>
      </c>
      <c r="AE1045" s="136" t="s">
        <v>22564</v>
      </c>
      <c r="AF1045" s="136" t="s">
        <v>22565</v>
      </c>
      <c r="AG1045" s="136" t="s">
        <v>1715</v>
      </c>
      <c r="AH1045" s="136" t="s">
        <v>22566</v>
      </c>
      <c r="AI1045" s="136" t="s">
        <v>22567</v>
      </c>
      <c r="AJ1045" s="136" t="s">
        <v>22568</v>
      </c>
      <c r="AK1045" s="136" t="s">
        <v>2845</v>
      </c>
      <c r="AL1045" s="136" t="s">
        <v>941</v>
      </c>
      <c r="AM1045" s="136" t="s">
        <v>22569</v>
      </c>
      <c r="AN1045" s="136" t="s">
        <v>941</v>
      </c>
      <c r="AO1045" s="136" t="s">
        <v>941</v>
      </c>
      <c r="AP1045" s="136" t="s">
        <v>941</v>
      </c>
      <c r="AQ1045" s="136" t="s">
        <v>941</v>
      </c>
      <c r="AR1045" s="136" t="s">
        <v>941</v>
      </c>
      <c r="AS1045" s="136" t="s">
        <v>941</v>
      </c>
      <c r="AT1045" s="136" t="s">
        <v>941</v>
      </c>
      <c r="AU1045" s="136" t="s">
        <v>941</v>
      </c>
      <c r="AV1045" s="136" t="s">
        <v>941</v>
      </c>
      <c r="AW1045" s="136" t="s">
        <v>941</v>
      </c>
      <c r="AX1045" s="136" t="s">
        <v>941</v>
      </c>
      <c r="AY1045" s="136" t="s">
        <v>941</v>
      </c>
      <c r="AZ1045" s="136" t="s">
        <v>941</v>
      </c>
      <c r="BA1045" s="136" t="s">
        <v>941</v>
      </c>
      <c r="BB1045" s="136" t="s">
        <v>941</v>
      </c>
      <c r="BC1045" s="136" t="s">
        <v>941</v>
      </c>
      <c r="BD1045" s="136" t="s">
        <v>941</v>
      </c>
      <c r="BE1045" s="136" t="s">
        <v>941</v>
      </c>
      <c r="BF1045" s="136" t="s">
        <v>941</v>
      </c>
      <c r="BG1045" s="136" t="s">
        <v>941</v>
      </c>
      <c r="BH1045" s="136" t="s">
        <v>941</v>
      </c>
      <c r="BI1045" s="136" t="s">
        <v>941</v>
      </c>
      <c r="BJ1045" s="136" t="s">
        <v>941</v>
      </c>
      <c r="BK1045" s="136" t="s">
        <v>22155</v>
      </c>
      <c r="BL1045" s="136" t="s">
        <v>941</v>
      </c>
      <c r="BM1045" s="136" t="s">
        <v>941</v>
      </c>
      <c r="BN1045" s="136" t="s">
        <v>941</v>
      </c>
      <c r="BO1045" s="136" t="s">
        <v>941</v>
      </c>
      <c r="BP1045" s="136" t="s">
        <v>941</v>
      </c>
      <c r="BQ1045" s="136" t="s">
        <v>941</v>
      </c>
      <c r="BR1045" s="136" t="s">
        <v>941</v>
      </c>
      <c r="BS1045" s="136" t="s">
        <v>941</v>
      </c>
      <c r="BT1045" s="136" t="s">
        <v>941</v>
      </c>
      <c r="BU1045" s="136" t="s">
        <v>941</v>
      </c>
      <c r="BV1045" s="136" t="s">
        <v>941</v>
      </c>
      <c r="BW1045" s="136" t="s">
        <v>941</v>
      </c>
      <c r="BX1045" s="136" t="s">
        <v>941</v>
      </c>
      <c r="BY1045" s="136" t="s">
        <v>941</v>
      </c>
      <c r="BZ1045" s="136" t="s">
        <v>941</v>
      </c>
      <c r="CA1045" s="136" t="s">
        <v>941</v>
      </c>
      <c r="CB1045" s="136" t="s">
        <v>22155</v>
      </c>
      <c r="CC1045" s="136" t="s">
        <v>956</v>
      </c>
      <c r="CD1045" s="136" t="s">
        <v>22570</v>
      </c>
      <c r="CE1045" s="136" t="s">
        <v>948</v>
      </c>
      <c r="CF1045" s="136" t="s">
        <v>941</v>
      </c>
      <c r="CG1045" s="136" t="s">
        <v>22570</v>
      </c>
      <c r="CH1045" s="136" t="s">
        <v>948</v>
      </c>
      <c r="CI1045" s="136" t="s">
        <v>941</v>
      </c>
      <c r="CJ1045" s="136" t="s">
        <v>941</v>
      </c>
      <c r="CK1045" s="136" t="s">
        <v>941</v>
      </c>
      <c r="CL1045" s="136" t="s">
        <v>941</v>
      </c>
      <c r="CM1045" s="136" t="s">
        <v>941</v>
      </c>
      <c r="CN1045" s="136" t="s">
        <v>948</v>
      </c>
      <c r="CO1045" s="136" t="s">
        <v>540</v>
      </c>
      <c r="CP1045" s="136" t="s">
        <v>948</v>
      </c>
      <c r="CQ1045" s="136" t="s">
        <v>941</v>
      </c>
      <c r="CR1045" s="136" t="s">
        <v>941</v>
      </c>
      <c r="CS1045" s="136" t="s">
        <v>941</v>
      </c>
      <c r="CT1045" s="136" t="s">
        <v>941</v>
      </c>
      <c r="CU1045" s="136" t="s">
        <v>941</v>
      </c>
      <c r="CV1045" s="136" t="s">
        <v>941</v>
      </c>
      <c r="CW1045" s="136" t="s">
        <v>941</v>
      </c>
      <c r="CX1045" s="136" t="s">
        <v>941</v>
      </c>
      <c r="CY1045" s="136" t="s">
        <v>941</v>
      </c>
      <c r="CZ1045" s="136" t="s">
        <v>941</v>
      </c>
      <c r="DA1045" s="136" t="s">
        <v>941</v>
      </c>
      <c r="DB1045" s="136" t="s">
        <v>941</v>
      </c>
      <c r="DC1045" s="136" t="s">
        <v>941</v>
      </c>
      <c r="DD1045" s="136" t="s">
        <v>941</v>
      </c>
      <c r="DE1045" s="136" t="s">
        <v>941</v>
      </c>
      <c r="DF1045" s="136" t="s">
        <v>941</v>
      </c>
      <c r="DG1045" s="136" t="s">
        <v>941</v>
      </c>
      <c r="DH1045" s="136" t="s">
        <v>941</v>
      </c>
      <c r="DI1045" s="136" t="s">
        <v>941</v>
      </c>
      <c r="DJ1045" s="136" t="s">
        <v>1353</v>
      </c>
      <c r="DK1045" s="137">
        <v>43195.602719907409</v>
      </c>
      <c r="DL1045" s="136" t="s">
        <v>1353</v>
      </c>
      <c r="DM1045" s="137">
        <v>43195.602719907409</v>
      </c>
    </row>
    <row r="1046" spans="1:117" ht="58" x14ac:dyDescent="0.35">
      <c r="A1046" s="135">
        <v>1050</v>
      </c>
      <c r="B1046" s="136" t="s">
        <v>13815</v>
      </c>
      <c r="C1046" s="135">
        <v>2</v>
      </c>
      <c r="D1046" s="135" t="b">
        <v>1</v>
      </c>
      <c r="E1046" s="136" t="s">
        <v>941</v>
      </c>
      <c r="F1046" s="136" t="s">
        <v>22571</v>
      </c>
      <c r="G1046" s="136" t="s">
        <v>1681</v>
      </c>
      <c r="H1046" s="136" t="s">
        <v>22572</v>
      </c>
      <c r="I1046" s="136" t="s">
        <v>21317</v>
      </c>
      <c r="J1046" s="136" t="s">
        <v>941</v>
      </c>
      <c r="K1046" s="136" t="s">
        <v>941</v>
      </c>
      <c r="L1046" s="136" t="s">
        <v>941</v>
      </c>
      <c r="M1046" s="136" t="s">
        <v>941</v>
      </c>
      <c r="N1046" s="136" t="s">
        <v>941</v>
      </c>
      <c r="O1046" s="136" t="s">
        <v>22573</v>
      </c>
      <c r="P1046" s="136" t="s">
        <v>22574</v>
      </c>
      <c r="Q1046" s="136" t="s">
        <v>948</v>
      </c>
      <c r="R1046" s="136" t="s">
        <v>948</v>
      </c>
      <c r="S1046" s="136" t="s">
        <v>22575</v>
      </c>
      <c r="T1046" s="136" t="s">
        <v>11146</v>
      </c>
      <c r="U1046" s="136" t="s">
        <v>22576</v>
      </c>
      <c r="V1046" s="136" t="s">
        <v>948</v>
      </c>
      <c r="W1046" s="136" t="s">
        <v>948</v>
      </c>
      <c r="X1046" s="136" t="s">
        <v>948</v>
      </c>
      <c r="Y1046" s="136" t="s">
        <v>22577</v>
      </c>
      <c r="Z1046" s="136" t="s">
        <v>22578</v>
      </c>
      <c r="AA1046" s="136" t="s">
        <v>22579</v>
      </c>
      <c r="AB1046" s="136" t="s">
        <v>22580</v>
      </c>
      <c r="AC1046" s="136" t="s">
        <v>948</v>
      </c>
      <c r="AD1046" s="136" t="s">
        <v>22580</v>
      </c>
      <c r="AE1046" s="136" t="s">
        <v>22581</v>
      </c>
      <c r="AF1046" s="136" t="s">
        <v>22582</v>
      </c>
      <c r="AG1046" s="136" t="s">
        <v>2230</v>
      </c>
      <c r="AH1046" s="136" t="s">
        <v>22583</v>
      </c>
      <c r="AI1046" s="136" t="s">
        <v>22584</v>
      </c>
      <c r="AJ1046" s="136" t="s">
        <v>2010</v>
      </c>
      <c r="AK1046" s="136" t="s">
        <v>948</v>
      </c>
      <c r="AL1046" s="136" t="s">
        <v>941</v>
      </c>
      <c r="AM1046" s="136" t="s">
        <v>22585</v>
      </c>
      <c r="AN1046" s="136" t="s">
        <v>941</v>
      </c>
      <c r="AO1046" s="136" t="s">
        <v>941</v>
      </c>
      <c r="AP1046" s="136" t="s">
        <v>941</v>
      </c>
      <c r="AQ1046" s="136" t="s">
        <v>941</v>
      </c>
      <c r="AR1046" s="136" t="s">
        <v>941</v>
      </c>
      <c r="AS1046" s="136" t="s">
        <v>941</v>
      </c>
      <c r="AT1046" s="136" t="s">
        <v>941</v>
      </c>
      <c r="AU1046" s="136" t="s">
        <v>941</v>
      </c>
      <c r="AV1046" s="136" t="s">
        <v>941</v>
      </c>
      <c r="AW1046" s="136" t="s">
        <v>941</v>
      </c>
      <c r="AX1046" s="136" t="s">
        <v>941</v>
      </c>
      <c r="AY1046" s="136" t="s">
        <v>941</v>
      </c>
      <c r="AZ1046" s="136" t="s">
        <v>941</v>
      </c>
      <c r="BA1046" s="136" t="s">
        <v>941</v>
      </c>
      <c r="BB1046" s="136" t="s">
        <v>941</v>
      </c>
      <c r="BC1046" s="136" t="s">
        <v>941</v>
      </c>
      <c r="BD1046" s="136" t="s">
        <v>941</v>
      </c>
      <c r="BE1046" s="136" t="s">
        <v>941</v>
      </c>
      <c r="BF1046" s="136" t="s">
        <v>941</v>
      </c>
      <c r="BG1046" s="136" t="s">
        <v>941</v>
      </c>
      <c r="BH1046" s="136" t="s">
        <v>941</v>
      </c>
      <c r="BI1046" s="136" t="s">
        <v>941</v>
      </c>
      <c r="BJ1046" s="136" t="s">
        <v>941</v>
      </c>
      <c r="BK1046" s="136" t="s">
        <v>941</v>
      </c>
      <c r="BL1046" s="136" t="s">
        <v>941</v>
      </c>
      <c r="BM1046" s="136" t="s">
        <v>941</v>
      </c>
      <c r="BN1046" s="136" t="s">
        <v>941</v>
      </c>
      <c r="BO1046" s="136" t="s">
        <v>941</v>
      </c>
      <c r="BP1046" s="136" t="s">
        <v>941</v>
      </c>
      <c r="BQ1046" s="136" t="s">
        <v>941</v>
      </c>
      <c r="BR1046" s="136" t="s">
        <v>941</v>
      </c>
      <c r="BS1046" s="136" t="s">
        <v>941</v>
      </c>
      <c r="BT1046" s="136" t="s">
        <v>941</v>
      </c>
      <c r="BU1046" s="136" t="s">
        <v>941</v>
      </c>
      <c r="BV1046" s="136" t="s">
        <v>941</v>
      </c>
      <c r="BW1046" s="136" t="s">
        <v>941</v>
      </c>
      <c r="BX1046" s="136" t="s">
        <v>941</v>
      </c>
      <c r="BY1046" s="136" t="s">
        <v>941</v>
      </c>
      <c r="BZ1046" s="136" t="s">
        <v>941</v>
      </c>
      <c r="CA1046" s="136" t="s">
        <v>941</v>
      </c>
      <c r="CB1046" s="136" t="s">
        <v>948</v>
      </c>
      <c r="CC1046" s="136" t="s">
        <v>948</v>
      </c>
      <c r="CD1046" s="136" t="s">
        <v>941</v>
      </c>
      <c r="CE1046" s="136" t="s">
        <v>948</v>
      </c>
      <c r="CF1046" s="136" t="s">
        <v>941</v>
      </c>
      <c r="CG1046" s="136" t="s">
        <v>948</v>
      </c>
      <c r="CH1046" s="136" t="s">
        <v>948</v>
      </c>
      <c r="CI1046" s="136" t="s">
        <v>941</v>
      </c>
      <c r="CJ1046" s="136" t="s">
        <v>941</v>
      </c>
      <c r="CK1046" s="136" t="s">
        <v>941</v>
      </c>
      <c r="CL1046" s="136" t="s">
        <v>941</v>
      </c>
      <c r="CM1046" s="136" t="s">
        <v>941</v>
      </c>
      <c r="CN1046" s="136" t="s">
        <v>948</v>
      </c>
      <c r="CO1046" s="136" t="s">
        <v>540</v>
      </c>
      <c r="CP1046" s="136" t="s">
        <v>948</v>
      </c>
      <c r="CQ1046" s="136" t="s">
        <v>941</v>
      </c>
      <c r="CR1046" s="136" t="s">
        <v>941</v>
      </c>
      <c r="CS1046" s="136" t="s">
        <v>941</v>
      </c>
      <c r="CT1046" s="136" t="s">
        <v>941</v>
      </c>
      <c r="CU1046" s="136" t="s">
        <v>941</v>
      </c>
      <c r="CV1046" s="136" t="s">
        <v>941</v>
      </c>
      <c r="CW1046" s="136" t="s">
        <v>941</v>
      </c>
      <c r="CX1046" s="136" t="s">
        <v>941</v>
      </c>
      <c r="CY1046" s="136" t="s">
        <v>941</v>
      </c>
      <c r="CZ1046" s="136" t="s">
        <v>941</v>
      </c>
      <c r="DA1046" s="136" t="s">
        <v>941</v>
      </c>
      <c r="DB1046" s="136" t="s">
        <v>941</v>
      </c>
      <c r="DC1046" s="136" t="s">
        <v>22586</v>
      </c>
      <c r="DD1046" s="136" t="s">
        <v>941</v>
      </c>
      <c r="DE1046" s="136" t="s">
        <v>941</v>
      </c>
      <c r="DF1046" s="136" t="s">
        <v>941</v>
      </c>
      <c r="DG1046" s="136" t="s">
        <v>941</v>
      </c>
      <c r="DH1046" s="136" t="s">
        <v>941</v>
      </c>
      <c r="DI1046" s="136" t="s">
        <v>941</v>
      </c>
      <c r="DJ1046" s="136" t="s">
        <v>1692</v>
      </c>
      <c r="DK1046" s="137">
        <v>43195.652557870373</v>
      </c>
      <c r="DL1046" s="136" t="s">
        <v>1692</v>
      </c>
      <c r="DM1046" s="137">
        <v>43195.652557870373</v>
      </c>
    </row>
    <row r="1047" spans="1:117" ht="58" x14ac:dyDescent="0.35">
      <c r="A1047" s="135">
        <v>1051</v>
      </c>
      <c r="B1047" s="136" t="s">
        <v>13815</v>
      </c>
      <c r="C1047" s="135">
        <v>292</v>
      </c>
      <c r="D1047" s="135" t="b">
        <v>1</v>
      </c>
      <c r="E1047" s="136" t="s">
        <v>941</v>
      </c>
      <c r="F1047" s="136" t="s">
        <v>3658</v>
      </c>
      <c r="G1047" s="136" t="s">
        <v>1427</v>
      </c>
      <c r="H1047" s="136" t="s">
        <v>3659</v>
      </c>
      <c r="I1047" s="136" t="s">
        <v>22587</v>
      </c>
      <c r="J1047" s="136" t="s">
        <v>3660</v>
      </c>
      <c r="K1047" s="136" t="s">
        <v>941</v>
      </c>
      <c r="L1047" s="136" t="s">
        <v>3661</v>
      </c>
      <c r="M1047" s="136" t="s">
        <v>3662</v>
      </c>
      <c r="N1047" s="136" t="s">
        <v>3663</v>
      </c>
      <c r="O1047" s="136" t="s">
        <v>22588</v>
      </c>
      <c r="P1047" s="136" t="s">
        <v>22589</v>
      </c>
      <c r="Q1047" s="136" t="s">
        <v>948</v>
      </c>
      <c r="R1047" s="136" t="s">
        <v>948</v>
      </c>
      <c r="S1047" s="136" t="s">
        <v>22590</v>
      </c>
      <c r="T1047" s="136" t="s">
        <v>22591</v>
      </c>
      <c r="U1047" s="136" t="s">
        <v>22592</v>
      </c>
      <c r="V1047" s="136" t="s">
        <v>22593</v>
      </c>
      <c r="W1047" s="136" t="s">
        <v>22594</v>
      </c>
      <c r="X1047" s="136" t="s">
        <v>22595</v>
      </c>
      <c r="Y1047" s="136" t="s">
        <v>22596</v>
      </c>
      <c r="Z1047" s="136" t="s">
        <v>22597</v>
      </c>
      <c r="AA1047" s="136" t="s">
        <v>22598</v>
      </c>
      <c r="AB1047" s="136" t="s">
        <v>22599</v>
      </c>
      <c r="AC1047" s="136" t="s">
        <v>948</v>
      </c>
      <c r="AD1047" s="136" t="s">
        <v>22599</v>
      </c>
      <c r="AE1047" s="136" t="s">
        <v>22600</v>
      </c>
      <c r="AF1047" s="136" t="s">
        <v>22601</v>
      </c>
      <c r="AG1047" s="136" t="s">
        <v>2461</v>
      </c>
      <c r="AH1047" s="136" t="s">
        <v>22602</v>
      </c>
      <c r="AI1047" s="136" t="s">
        <v>1522</v>
      </c>
      <c r="AJ1047" s="136" t="s">
        <v>3025</v>
      </c>
      <c r="AK1047" s="136" t="s">
        <v>948</v>
      </c>
      <c r="AL1047" s="136" t="s">
        <v>4779</v>
      </c>
      <c r="AM1047" s="136" t="s">
        <v>22603</v>
      </c>
      <c r="AN1047" s="136" t="s">
        <v>941</v>
      </c>
      <c r="AO1047" s="136" t="s">
        <v>941</v>
      </c>
      <c r="AP1047" s="136" t="s">
        <v>941</v>
      </c>
      <c r="AQ1047" s="136" t="s">
        <v>941</v>
      </c>
      <c r="AR1047" s="136" t="s">
        <v>941</v>
      </c>
      <c r="AS1047" s="136" t="s">
        <v>941</v>
      </c>
      <c r="AT1047" s="136" t="s">
        <v>941</v>
      </c>
      <c r="AU1047" s="136" t="s">
        <v>941</v>
      </c>
      <c r="AV1047" s="136" t="s">
        <v>941</v>
      </c>
      <c r="AW1047" s="136" t="s">
        <v>941</v>
      </c>
      <c r="AX1047" s="136" t="s">
        <v>941</v>
      </c>
      <c r="AY1047" s="136" t="s">
        <v>941</v>
      </c>
      <c r="AZ1047" s="136" t="s">
        <v>941</v>
      </c>
      <c r="BA1047" s="136" t="s">
        <v>941</v>
      </c>
      <c r="BB1047" s="136" t="s">
        <v>941</v>
      </c>
      <c r="BC1047" s="136" t="s">
        <v>941</v>
      </c>
      <c r="BD1047" s="136" t="s">
        <v>941</v>
      </c>
      <c r="BE1047" s="136" t="s">
        <v>941</v>
      </c>
      <c r="BF1047" s="136" t="s">
        <v>941</v>
      </c>
      <c r="BG1047" s="136" t="s">
        <v>941</v>
      </c>
      <c r="BH1047" s="136" t="s">
        <v>941</v>
      </c>
      <c r="BI1047" s="136" t="s">
        <v>941</v>
      </c>
      <c r="BJ1047" s="136" t="s">
        <v>941</v>
      </c>
      <c r="BK1047" s="136" t="s">
        <v>941</v>
      </c>
      <c r="BL1047" s="136" t="s">
        <v>941</v>
      </c>
      <c r="BM1047" s="136" t="s">
        <v>941</v>
      </c>
      <c r="BN1047" s="136" t="s">
        <v>941</v>
      </c>
      <c r="BO1047" s="136" t="s">
        <v>941</v>
      </c>
      <c r="BP1047" s="136" t="s">
        <v>941</v>
      </c>
      <c r="BQ1047" s="136" t="s">
        <v>941</v>
      </c>
      <c r="BR1047" s="136" t="s">
        <v>941</v>
      </c>
      <c r="BS1047" s="136" t="s">
        <v>941</v>
      </c>
      <c r="BT1047" s="136" t="s">
        <v>941</v>
      </c>
      <c r="BU1047" s="136" t="s">
        <v>941</v>
      </c>
      <c r="BV1047" s="136" t="s">
        <v>941</v>
      </c>
      <c r="BW1047" s="136" t="s">
        <v>941</v>
      </c>
      <c r="BX1047" s="136" t="s">
        <v>941</v>
      </c>
      <c r="BY1047" s="136" t="s">
        <v>941</v>
      </c>
      <c r="BZ1047" s="136" t="s">
        <v>941</v>
      </c>
      <c r="CA1047" s="136" t="s">
        <v>941</v>
      </c>
      <c r="CB1047" s="136" t="s">
        <v>948</v>
      </c>
      <c r="CC1047" s="136" t="s">
        <v>948</v>
      </c>
      <c r="CD1047" s="136" t="s">
        <v>941</v>
      </c>
      <c r="CE1047" s="136" t="s">
        <v>948</v>
      </c>
      <c r="CF1047" s="136" t="s">
        <v>941</v>
      </c>
      <c r="CG1047" s="136" t="s">
        <v>948</v>
      </c>
      <c r="CH1047" s="136" t="s">
        <v>948</v>
      </c>
      <c r="CI1047" s="136" t="s">
        <v>941</v>
      </c>
      <c r="CJ1047" s="136" t="s">
        <v>941</v>
      </c>
      <c r="CK1047" s="136" t="s">
        <v>941</v>
      </c>
      <c r="CL1047" s="136" t="s">
        <v>941</v>
      </c>
      <c r="CM1047" s="136" t="s">
        <v>941</v>
      </c>
      <c r="CN1047" s="136" t="s">
        <v>948</v>
      </c>
      <c r="CO1047" s="136" t="s">
        <v>540</v>
      </c>
      <c r="CP1047" s="136" t="s">
        <v>948</v>
      </c>
      <c r="CQ1047" s="136" t="s">
        <v>941</v>
      </c>
      <c r="CR1047" s="136" t="s">
        <v>941</v>
      </c>
      <c r="CS1047" s="136" t="s">
        <v>941</v>
      </c>
      <c r="CT1047" s="136" t="s">
        <v>941</v>
      </c>
      <c r="CU1047" s="136" t="s">
        <v>941</v>
      </c>
      <c r="CV1047" s="136" t="s">
        <v>941</v>
      </c>
      <c r="CW1047" s="136" t="s">
        <v>941</v>
      </c>
      <c r="CX1047" s="136" t="s">
        <v>941</v>
      </c>
      <c r="CY1047" s="136" t="s">
        <v>941</v>
      </c>
      <c r="CZ1047" s="136" t="s">
        <v>941</v>
      </c>
      <c r="DA1047" s="136" t="s">
        <v>941</v>
      </c>
      <c r="DB1047" s="136" t="s">
        <v>941</v>
      </c>
      <c r="DC1047" s="136" t="s">
        <v>941</v>
      </c>
      <c r="DD1047" s="136" t="s">
        <v>941</v>
      </c>
      <c r="DE1047" s="136" t="s">
        <v>941</v>
      </c>
      <c r="DF1047" s="136" t="s">
        <v>941</v>
      </c>
      <c r="DG1047" s="136" t="s">
        <v>941</v>
      </c>
      <c r="DH1047" s="136" t="s">
        <v>941</v>
      </c>
      <c r="DI1047" s="136" t="s">
        <v>941</v>
      </c>
      <c r="DJ1047" s="136" t="s">
        <v>1353</v>
      </c>
      <c r="DK1047" s="137">
        <v>43196.429699074077</v>
      </c>
      <c r="DL1047" s="136" t="s">
        <v>1353</v>
      </c>
      <c r="DM1047" s="137">
        <v>43196.429699074077</v>
      </c>
    </row>
    <row r="1048" spans="1:117" ht="43.5" x14ac:dyDescent="0.35">
      <c r="A1048" s="135">
        <v>1052</v>
      </c>
      <c r="B1048" s="136" t="s">
        <v>13815</v>
      </c>
      <c r="C1048" s="135">
        <v>354</v>
      </c>
      <c r="D1048" s="135" t="b">
        <v>1</v>
      </c>
      <c r="E1048" s="136" t="s">
        <v>941</v>
      </c>
      <c r="F1048" s="136" t="s">
        <v>22604</v>
      </c>
      <c r="G1048" s="136" t="s">
        <v>15659</v>
      </c>
      <c r="H1048" s="136" t="s">
        <v>1840</v>
      </c>
      <c r="I1048" s="136" t="s">
        <v>22605</v>
      </c>
      <c r="J1048" s="136" t="s">
        <v>22604</v>
      </c>
      <c r="K1048" s="136" t="s">
        <v>941</v>
      </c>
      <c r="L1048" s="136" t="s">
        <v>1840</v>
      </c>
      <c r="M1048" s="136" t="s">
        <v>1842</v>
      </c>
      <c r="N1048" s="136" t="s">
        <v>1843</v>
      </c>
      <c r="O1048" s="136" t="s">
        <v>22606</v>
      </c>
      <c r="P1048" s="136" t="s">
        <v>22607</v>
      </c>
      <c r="Q1048" s="136" t="s">
        <v>948</v>
      </c>
      <c r="R1048" s="136" t="s">
        <v>948</v>
      </c>
      <c r="S1048" s="136" t="s">
        <v>22608</v>
      </c>
      <c r="T1048" s="136" t="s">
        <v>22609</v>
      </c>
      <c r="U1048" s="136" t="s">
        <v>22610</v>
      </c>
      <c r="V1048" s="136" t="s">
        <v>948</v>
      </c>
      <c r="W1048" s="136" t="s">
        <v>948</v>
      </c>
      <c r="X1048" s="136" t="s">
        <v>948</v>
      </c>
      <c r="Y1048" s="136" t="s">
        <v>22611</v>
      </c>
      <c r="Z1048" s="136" t="s">
        <v>22612</v>
      </c>
      <c r="AA1048" s="136" t="s">
        <v>948</v>
      </c>
      <c r="AB1048" s="136" t="s">
        <v>22613</v>
      </c>
      <c r="AC1048" s="136" t="s">
        <v>948</v>
      </c>
      <c r="AD1048" s="136" t="s">
        <v>22613</v>
      </c>
      <c r="AE1048" s="136" t="s">
        <v>22614</v>
      </c>
      <c r="AF1048" s="136" t="s">
        <v>22615</v>
      </c>
      <c r="AG1048" s="136" t="s">
        <v>1308</v>
      </c>
      <c r="AH1048" s="136" t="s">
        <v>2032</v>
      </c>
      <c r="AI1048" s="136" t="s">
        <v>948</v>
      </c>
      <c r="AJ1048" s="136" t="s">
        <v>1435</v>
      </c>
      <c r="AK1048" s="136" t="s">
        <v>948</v>
      </c>
      <c r="AL1048" s="136" t="s">
        <v>941</v>
      </c>
      <c r="AM1048" s="136" t="s">
        <v>22616</v>
      </c>
      <c r="AN1048" s="136" t="s">
        <v>941</v>
      </c>
      <c r="AO1048" s="136" t="s">
        <v>941</v>
      </c>
      <c r="AP1048" s="136" t="s">
        <v>941</v>
      </c>
      <c r="AQ1048" s="136" t="s">
        <v>941</v>
      </c>
      <c r="AR1048" s="136" t="s">
        <v>941</v>
      </c>
      <c r="AS1048" s="136" t="s">
        <v>941</v>
      </c>
      <c r="AT1048" s="136" t="s">
        <v>941</v>
      </c>
      <c r="AU1048" s="136" t="s">
        <v>941</v>
      </c>
      <c r="AV1048" s="136" t="s">
        <v>941</v>
      </c>
      <c r="AW1048" s="136" t="s">
        <v>941</v>
      </c>
      <c r="AX1048" s="136" t="s">
        <v>941</v>
      </c>
      <c r="AY1048" s="136" t="s">
        <v>941</v>
      </c>
      <c r="AZ1048" s="136" t="s">
        <v>941</v>
      </c>
      <c r="BA1048" s="136" t="s">
        <v>941</v>
      </c>
      <c r="BB1048" s="136" t="s">
        <v>941</v>
      </c>
      <c r="BC1048" s="136" t="s">
        <v>941</v>
      </c>
      <c r="BD1048" s="136" t="s">
        <v>941</v>
      </c>
      <c r="BE1048" s="136" t="s">
        <v>941</v>
      </c>
      <c r="BF1048" s="136" t="s">
        <v>941</v>
      </c>
      <c r="BG1048" s="136" t="s">
        <v>941</v>
      </c>
      <c r="BH1048" s="136" t="s">
        <v>941</v>
      </c>
      <c r="BI1048" s="136" t="s">
        <v>941</v>
      </c>
      <c r="BJ1048" s="136" t="s">
        <v>941</v>
      </c>
      <c r="BK1048" s="136" t="s">
        <v>941</v>
      </c>
      <c r="BL1048" s="136" t="s">
        <v>941</v>
      </c>
      <c r="BM1048" s="136" t="s">
        <v>941</v>
      </c>
      <c r="BN1048" s="136" t="s">
        <v>941</v>
      </c>
      <c r="BO1048" s="136" t="s">
        <v>941</v>
      </c>
      <c r="BP1048" s="136" t="s">
        <v>941</v>
      </c>
      <c r="BQ1048" s="136" t="s">
        <v>941</v>
      </c>
      <c r="BR1048" s="136" t="s">
        <v>941</v>
      </c>
      <c r="BS1048" s="136" t="s">
        <v>941</v>
      </c>
      <c r="BT1048" s="136" t="s">
        <v>941</v>
      </c>
      <c r="BU1048" s="136" t="s">
        <v>941</v>
      </c>
      <c r="BV1048" s="136" t="s">
        <v>941</v>
      </c>
      <c r="BW1048" s="136" t="s">
        <v>941</v>
      </c>
      <c r="BX1048" s="136" t="s">
        <v>941</v>
      </c>
      <c r="BY1048" s="136" t="s">
        <v>941</v>
      </c>
      <c r="BZ1048" s="136" t="s">
        <v>941</v>
      </c>
      <c r="CA1048" s="136" t="s">
        <v>941</v>
      </c>
      <c r="CB1048" s="136" t="s">
        <v>948</v>
      </c>
      <c r="CC1048" s="136" t="s">
        <v>948</v>
      </c>
      <c r="CD1048" s="136" t="s">
        <v>941</v>
      </c>
      <c r="CE1048" s="136" t="s">
        <v>948</v>
      </c>
      <c r="CF1048" s="136" t="s">
        <v>941</v>
      </c>
      <c r="CG1048" s="136" t="s">
        <v>948</v>
      </c>
      <c r="CH1048" s="136" t="s">
        <v>948</v>
      </c>
      <c r="CI1048" s="136" t="s">
        <v>941</v>
      </c>
      <c r="CJ1048" s="136" t="s">
        <v>941</v>
      </c>
      <c r="CK1048" s="136" t="s">
        <v>941</v>
      </c>
      <c r="CL1048" s="136" t="s">
        <v>941</v>
      </c>
      <c r="CM1048" s="136" t="s">
        <v>941</v>
      </c>
      <c r="CN1048" s="136" t="s">
        <v>948</v>
      </c>
      <c r="CO1048" s="136" t="s">
        <v>540</v>
      </c>
      <c r="CP1048" s="136" t="s">
        <v>948</v>
      </c>
      <c r="CQ1048" s="136" t="s">
        <v>941</v>
      </c>
      <c r="CR1048" s="136" t="s">
        <v>941</v>
      </c>
      <c r="CS1048" s="136" t="s">
        <v>941</v>
      </c>
      <c r="CT1048" s="136" t="s">
        <v>941</v>
      </c>
      <c r="CU1048" s="136" t="s">
        <v>941</v>
      </c>
      <c r="CV1048" s="136" t="s">
        <v>941</v>
      </c>
      <c r="CW1048" s="136" t="s">
        <v>941</v>
      </c>
      <c r="CX1048" s="136" t="s">
        <v>941</v>
      </c>
      <c r="CY1048" s="136" t="s">
        <v>941</v>
      </c>
      <c r="CZ1048" s="136" t="s">
        <v>941</v>
      </c>
      <c r="DA1048" s="136" t="s">
        <v>941</v>
      </c>
      <c r="DB1048" s="136" t="s">
        <v>941</v>
      </c>
      <c r="DC1048" s="136" t="s">
        <v>941</v>
      </c>
      <c r="DD1048" s="136" t="s">
        <v>941</v>
      </c>
      <c r="DE1048" s="136" t="s">
        <v>941</v>
      </c>
      <c r="DF1048" s="136" t="s">
        <v>941</v>
      </c>
      <c r="DG1048" s="136" t="s">
        <v>941</v>
      </c>
      <c r="DH1048" s="136" t="s">
        <v>941</v>
      </c>
      <c r="DI1048" s="136" t="s">
        <v>941</v>
      </c>
      <c r="DJ1048" s="136" t="s">
        <v>1353</v>
      </c>
      <c r="DK1048" s="137">
        <v>43199.406041666669</v>
      </c>
      <c r="DL1048" s="136" t="s">
        <v>1353</v>
      </c>
      <c r="DM1048" s="137">
        <v>43199.40662037037</v>
      </c>
    </row>
    <row r="1049" spans="1:117" ht="43.5" x14ac:dyDescent="0.35">
      <c r="A1049" s="135">
        <v>1053</v>
      </c>
      <c r="B1049" s="136" t="s">
        <v>13815</v>
      </c>
      <c r="C1049" s="135">
        <v>281</v>
      </c>
      <c r="D1049" s="135" t="b">
        <v>1</v>
      </c>
      <c r="E1049" s="136" t="s">
        <v>941</v>
      </c>
      <c r="F1049" s="136" t="s">
        <v>2409</v>
      </c>
      <c r="G1049" s="136" t="s">
        <v>2410</v>
      </c>
      <c r="H1049" s="136" t="s">
        <v>4116</v>
      </c>
      <c r="I1049" s="136" t="s">
        <v>20104</v>
      </c>
      <c r="J1049" s="136" t="s">
        <v>22617</v>
      </c>
      <c r="K1049" s="136" t="s">
        <v>941</v>
      </c>
      <c r="L1049" s="136" t="s">
        <v>22618</v>
      </c>
      <c r="M1049" s="136" t="s">
        <v>941</v>
      </c>
      <c r="N1049" s="136" t="s">
        <v>22619</v>
      </c>
      <c r="O1049" s="136" t="s">
        <v>22620</v>
      </c>
      <c r="P1049" s="136" t="s">
        <v>948</v>
      </c>
      <c r="Q1049" s="136" t="s">
        <v>948</v>
      </c>
      <c r="R1049" s="136" t="s">
        <v>948</v>
      </c>
      <c r="S1049" s="136" t="s">
        <v>22620</v>
      </c>
      <c r="T1049" s="136" t="s">
        <v>22621</v>
      </c>
      <c r="U1049" s="136" t="s">
        <v>22622</v>
      </c>
      <c r="V1049" s="136" t="s">
        <v>22623</v>
      </c>
      <c r="W1049" s="136" t="s">
        <v>13466</v>
      </c>
      <c r="X1049" s="136" t="s">
        <v>22622</v>
      </c>
      <c r="Y1049" s="136" t="s">
        <v>22624</v>
      </c>
      <c r="Z1049" s="136" t="s">
        <v>22625</v>
      </c>
      <c r="AA1049" s="136" t="s">
        <v>948</v>
      </c>
      <c r="AB1049" s="136" t="s">
        <v>22626</v>
      </c>
      <c r="AC1049" s="136" t="s">
        <v>948</v>
      </c>
      <c r="AD1049" s="136" t="s">
        <v>22626</v>
      </c>
      <c r="AE1049" s="136" t="s">
        <v>22627</v>
      </c>
      <c r="AF1049" s="136" t="s">
        <v>22628</v>
      </c>
      <c r="AG1049" s="136" t="s">
        <v>1106</v>
      </c>
      <c r="AH1049" s="136" t="s">
        <v>22629</v>
      </c>
      <c r="AI1049" s="136" t="s">
        <v>948</v>
      </c>
      <c r="AJ1049" s="136" t="s">
        <v>948</v>
      </c>
      <c r="AK1049" s="136" t="s">
        <v>948</v>
      </c>
      <c r="AL1049" s="136" t="s">
        <v>941</v>
      </c>
      <c r="AM1049" s="136" t="s">
        <v>22629</v>
      </c>
      <c r="AN1049" s="136" t="s">
        <v>941</v>
      </c>
      <c r="AO1049" s="136" t="s">
        <v>941</v>
      </c>
      <c r="AP1049" s="136" t="s">
        <v>941</v>
      </c>
      <c r="AQ1049" s="136" t="s">
        <v>941</v>
      </c>
      <c r="AR1049" s="136" t="s">
        <v>941</v>
      </c>
      <c r="AS1049" s="136" t="s">
        <v>941</v>
      </c>
      <c r="AT1049" s="136" t="s">
        <v>941</v>
      </c>
      <c r="AU1049" s="136" t="s">
        <v>941</v>
      </c>
      <c r="AV1049" s="136" t="s">
        <v>941</v>
      </c>
      <c r="AW1049" s="136" t="s">
        <v>941</v>
      </c>
      <c r="AX1049" s="136" t="s">
        <v>941</v>
      </c>
      <c r="AY1049" s="136" t="s">
        <v>941</v>
      </c>
      <c r="AZ1049" s="136" t="s">
        <v>941</v>
      </c>
      <c r="BA1049" s="136" t="s">
        <v>941</v>
      </c>
      <c r="BB1049" s="136" t="s">
        <v>941</v>
      </c>
      <c r="BC1049" s="136" t="s">
        <v>941</v>
      </c>
      <c r="BD1049" s="136" t="s">
        <v>941</v>
      </c>
      <c r="BE1049" s="136" t="s">
        <v>941</v>
      </c>
      <c r="BF1049" s="136" t="s">
        <v>941</v>
      </c>
      <c r="BG1049" s="136" t="s">
        <v>941</v>
      </c>
      <c r="BH1049" s="136" t="s">
        <v>941</v>
      </c>
      <c r="BI1049" s="136" t="s">
        <v>941</v>
      </c>
      <c r="BJ1049" s="136" t="s">
        <v>941</v>
      </c>
      <c r="BK1049" s="136" t="s">
        <v>941</v>
      </c>
      <c r="BL1049" s="136" t="s">
        <v>1490</v>
      </c>
      <c r="BM1049" s="136" t="s">
        <v>1071</v>
      </c>
      <c r="BN1049" s="136" t="s">
        <v>941</v>
      </c>
      <c r="BO1049" s="136" t="s">
        <v>941</v>
      </c>
      <c r="BP1049" s="136" t="s">
        <v>941</v>
      </c>
      <c r="BQ1049" s="136" t="s">
        <v>941</v>
      </c>
      <c r="BR1049" s="136" t="s">
        <v>941</v>
      </c>
      <c r="BS1049" s="136" t="s">
        <v>941</v>
      </c>
      <c r="BT1049" s="136" t="s">
        <v>941</v>
      </c>
      <c r="BU1049" s="136" t="s">
        <v>941</v>
      </c>
      <c r="BV1049" s="136" t="s">
        <v>941</v>
      </c>
      <c r="BW1049" s="136" t="s">
        <v>941</v>
      </c>
      <c r="BX1049" s="136" t="s">
        <v>941</v>
      </c>
      <c r="BY1049" s="136" t="s">
        <v>941</v>
      </c>
      <c r="BZ1049" s="136" t="s">
        <v>941</v>
      </c>
      <c r="CA1049" s="136" t="s">
        <v>941</v>
      </c>
      <c r="CB1049" s="136" t="s">
        <v>1490</v>
      </c>
      <c r="CC1049" s="136" t="s">
        <v>948</v>
      </c>
      <c r="CD1049" s="136" t="s">
        <v>941</v>
      </c>
      <c r="CE1049" s="136" t="s">
        <v>948</v>
      </c>
      <c r="CF1049" s="136" t="s">
        <v>941</v>
      </c>
      <c r="CG1049" s="136" t="s">
        <v>948</v>
      </c>
      <c r="CH1049" s="136" t="s">
        <v>948</v>
      </c>
      <c r="CI1049" s="136" t="s">
        <v>941</v>
      </c>
      <c r="CJ1049" s="136" t="s">
        <v>941</v>
      </c>
      <c r="CK1049" s="136" t="s">
        <v>941</v>
      </c>
      <c r="CL1049" s="136" t="s">
        <v>941</v>
      </c>
      <c r="CM1049" s="136" t="s">
        <v>941</v>
      </c>
      <c r="CN1049" s="136" t="s">
        <v>948</v>
      </c>
      <c r="CO1049" s="136" t="s">
        <v>540</v>
      </c>
      <c r="CP1049" s="136" t="s">
        <v>948</v>
      </c>
      <c r="CQ1049" s="136" t="s">
        <v>941</v>
      </c>
      <c r="CR1049" s="136" t="s">
        <v>941</v>
      </c>
      <c r="CS1049" s="136" t="s">
        <v>941</v>
      </c>
      <c r="CT1049" s="136" t="s">
        <v>941</v>
      </c>
      <c r="CU1049" s="136" t="s">
        <v>941</v>
      </c>
      <c r="CV1049" s="136" t="s">
        <v>941</v>
      </c>
      <c r="CW1049" s="136" t="s">
        <v>941</v>
      </c>
      <c r="CX1049" s="136" t="s">
        <v>941</v>
      </c>
      <c r="CY1049" s="136" t="s">
        <v>941</v>
      </c>
      <c r="CZ1049" s="136" t="s">
        <v>941</v>
      </c>
      <c r="DA1049" s="136" t="s">
        <v>941</v>
      </c>
      <c r="DB1049" s="136" t="s">
        <v>941</v>
      </c>
      <c r="DC1049" s="136" t="s">
        <v>941</v>
      </c>
      <c r="DD1049" s="136" t="s">
        <v>941</v>
      </c>
      <c r="DE1049" s="136" t="s">
        <v>941</v>
      </c>
      <c r="DF1049" s="136" t="s">
        <v>941</v>
      </c>
      <c r="DG1049" s="136" t="s">
        <v>941</v>
      </c>
      <c r="DH1049" s="136" t="s">
        <v>941</v>
      </c>
      <c r="DI1049" s="136" t="s">
        <v>941</v>
      </c>
      <c r="DJ1049" s="136" t="s">
        <v>1353</v>
      </c>
      <c r="DK1049" s="137">
        <v>43200.401712962965</v>
      </c>
      <c r="DL1049" s="136" t="s">
        <v>1353</v>
      </c>
      <c r="DM1049" s="137">
        <v>43227.487141203703</v>
      </c>
    </row>
    <row r="1050" spans="1:117" ht="58" x14ac:dyDescent="0.35">
      <c r="A1050" s="135">
        <v>1054</v>
      </c>
      <c r="B1050" s="136" t="s">
        <v>13815</v>
      </c>
      <c r="C1050" s="135">
        <v>262</v>
      </c>
      <c r="D1050" s="135" t="b">
        <v>1</v>
      </c>
      <c r="E1050" s="136" t="s">
        <v>941</v>
      </c>
      <c r="F1050" s="136" t="s">
        <v>4193</v>
      </c>
      <c r="G1050" s="136" t="s">
        <v>1096</v>
      </c>
      <c r="H1050" s="136" t="s">
        <v>22630</v>
      </c>
      <c r="I1050" s="136" t="s">
        <v>22631</v>
      </c>
      <c r="J1050" s="136" t="s">
        <v>22632</v>
      </c>
      <c r="K1050" s="136" t="s">
        <v>941</v>
      </c>
      <c r="L1050" s="136" t="s">
        <v>22630</v>
      </c>
      <c r="M1050" s="136" t="s">
        <v>22633</v>
      </c>
      <c r="N1050" s="136" t="s">
        <v>12842</v>
      </c>
      <c r="O1050" s="136" t="s">
        <v>22634</v>
      </c>
      <c r="P1050" s="136" t="s">
        <v>948</v>
      </c>
      <c r="Q1050" s="136" t="s">
        <v>948</v>
      </c>
      <c r="R1050" s="136" t="s">
        <v>948</v>
      </c>
      <c r="S1050" s="136" t="s">
        <v>22634</v>
      </c>
      <c r="T1050" s="136" t="s">
        <v>22635</v>
      </c>
      <c r="U1050" s="136" t="s">
        <v>22636</v>
      </c>
      <c r="V1050" s="136" t="s">
        <v>948</v>
      </c>
      <c r="W1050" s="136" t="s">
        <v>948</v>
      </c>
      <c r="X1050" s="136" t="s">
        <v>948</v>
      </c>
      <c r="Y1050" s="136" t="s">
        <v>22637</v>
      </c>
      <c r="Z1050" s="136" t="s">
        <v>22638</v>
      </c>
      <c r="AA1050" s="136" t="s">
        <v>948</v>
      </c>
      <c r="AB1050" s="136" t="s">
        <v>22639</v>
      </c>
      <c r="AC1050" s="136" t="s">
        <v>948</v>
      </c>
      <c r="AD1050" s="136" t="s">
        <v>22639</v>
      </c>
      <c r="AE1050" s="136" t="s">
        <v>22640</v>
      </c>
      <c r="AF1050" s="136" t="s">
        <v>22641</v>
      </c>
      <c r="AG1050" s="136" t="s">
        <v>1079</v>
      </c>
      <c r="AH1050" s="136" t="s">
        <v>22642</v>
      </c>
      <c r="AI1050" s="136" t="s">
        <v>22643</v>
      </c>
      <c r="AJ1050" s="136" t="s">
        <v>948</v>
      </c>
      <c r="AK1050" s="136" t="s">
        <v>3194</v>
      </c>
      <c r="AL1050" s="136" t="s">
        <v>941</v>
      </c>
      <c r="AM1050" s="136" t="s">
        <v>22644</v>
      </c>
      <c r="AN1050" s="136" t="s">
        <v>941</v>
      </c>
      <c r="AO1050" s="136" t="s">
        <v>941</v>
      </c>
      <c r="AP1050" s="136" t="s">
        <v>941</v>
      </c>
      <c r="AQ1050" s="136" t="s">
        <v>941</v>
      </c>
      <c r="AR1050" s="136" t="s">
        <v>941</v>
      </c>
      <c r="AS1050" s="136" t="s">
        <v>941</v>
      </c>
      <c r="AT1050" s="136" t="s">
        <v>941</v>
      </c>
      <c r="AU1050" s="136" t="s">
        <v>941</v>
      </c>
      <c r="AV1050" s="136" t="s">
        <v>941</v>
      </c>
      <c r="AW1050" s="136" t="s">
        <v>941</v>
      </c>
      <c r="AX1050" s="136" t="s">
        <v>941</v>
      </c>
      <c r="AY1050" s="136" t="s">
        <v>941</v>
      </c>
      <c r="AZ1050" s="136" t="s">
        <v>941</v>
      </c>
      <c r="BA1050" s="136" t="s">
        <v>941</v>
      </c>
      <c r="BB1050" s="136" t="s">
        <v>941</v>
      </c>
      <c r="BC1050" s="136" t="s">
        <v>941</v>
      </c>
      <c r="BD1050" s="136" t="s">
        <v>941</v>
      </c>
      <c r="BE1050" s="136" t="s">
        <v>941</v>
      </c>
      <c r="BF1050" s="136" t="s">
        <v>941</v>
      </c>
      <c r="BG1050" s="136" t="s">
        <v>941</v>
      </c>
      <c r="BH1050" s="136" t="s">
        <v>941</v>
      </c>
      <c r="BI1050" s="136" t="s">
        <v>941</v>
      </c>
      <c r="BJ1050" s="136" t="s">
        <v>941</v>
      </c>
      <c r="BK1050" s="136" t="s">
        <v>968</v>
      </c>
      <c r="BL1050" s="136" t="s">
        <v>941</v>
      </c>
      <c r="BM1050" s="136" t="s">
        <v>941</v>
      </c>
      <c r="BN1050" s="136" t="s">
        <v>941</v>
      </c>
      <c r="BO1050" s="136" t="s">
        <v>941</v>
      </c>
      <c r="BP1050" s="136" t="s">
        <v>941</v>
      </c>
      <c r="BQ1050" s="136" t="s">
        <v>941</v>
      </c>
      <c r="BR1050" s="136" t="s">
        <v>941</v>
      </c>
      <c r="BS1050" s="136" t="s">
        <v>941</v>
      </c>
      <c r="BT1050" s="136" t="s">
        <v>941</v>
      </c>
      <c r="BU1050" s="136" t="s">
        <v>941</v>
      </c>
      <c r="BV1050" s="136" t="s">
        <v>941</v>
      </c>
      <c r="BW1050" s="136" t="s">
        <v>941</v>
      </c>
      <c r="BX1050" s="136" t="s">
        <v>941</v>
      </c>
      <c r="BY1050" s="136" t="s">
        <v>941</v>
      </c>
      <c r="BZ1050" s="136" t="s">
        <v>941</v>
      </c>
      <c r="CA1050" s="136" t="s">
        <v>941</v>
      </c>
      <c r="CB1050" s="136" t="s">
        <v>968</v>
      </c>
      <c r="CC1050" s="136" t="s">
        <v>948</v>
      </c>
      <c r="CD1050" s="136" t="s">
        <v>941</v>
      </c>
      <c r="CE1050" s="136" t="s">
        <v>948</v>
      </c>
      <c r="CF1050" s="136" t="s">
        <v>941</v>
      </c>
      <c r="CG1050" s="136" t="s">
        <v>948</v>
      </c>
      <c r="CH1050" s="136" t="s">
        <v>948</v>
      </c>
      <c r="CI1050" s="136" t="s">
        <v>941</v>
      </c>
      <c r="CJ1050" s="136" t="s">
        <v>941</v>
      </c>
      <c r="CK1050" s="136" t="s">
        <v>941</v>
      </c>
      <c r="CL1050" s="136" t="s">
        <v>941</v>
      </c>
      <c r="CM1050" s="136" t="s">
        <v>941</v>
      </c>
      <c r="CN1050" s="136" t="s">
        <v>948</v>
      </c>
      <c r="CO1050" s="136" t="s">
        <v>540</v>
      </c>
      <c r="CP1050" s="136" t="s">
        <v>948</v>
      </c>
      <c r="CQ1050" s="136" t="s">
        <v>941</v>
      </c>
      <c r="CR1050" s="136" t="s">
        <v>941</v>
      </c>
      <c r="CS1050" s="136" t="s">
        <v>941</v>
      </c>
      <c r="CT1050" s="136" t="s">
        <v>941</v>
      </c>
      <c r="CU1050" s="136" t="s">
        <v>941</v>
      </c>
      <c r="CV1050" s="136" t="s">
        <v>941</v>
      </c>
      <c r="CW1050" s="136" t="s">
        <v>941</v>
      </c>
      <c r="CX1050" s="136" t="s">
        <v>941</v>
      </c>
      <c r="CY1050" s="136" t="s">
        <v>941</v>
      </c>
      <c r="CZ1050" s="136" t="s">
        <v>941</v>
      </c>
      <c r="DA1050" s="136" t="s">
        <v>941</v>
      </c>
      <c r="DB1050" s="136" t="s">
        <v>941</v>
      </c>
      <c r="DC1050" s="136" t="s">
        <v>941</v>
      </c>
      <c r="DD1050" s="136" t="s">
        <v>941</v>
      </c>
      <c r="DE1050" s="136" t="s">
        <v>941</v>
      </c>
      <c r="DF1050" s="136" t="s">
        <v>941</v>
      </c>
      <c r="DG1050" s="136" t="s">
        <v>941</v>
      </c>
      <c r="DH1050" s="136" t="s">
        <v>941</v>
      </c>
      <c r="DI1050" s="136" t="s">
        <v>941</v>
      </c>
      <c r="DJ1050" s="136" t="s">
        <v>1353</v>
      </c>
      <c r="DK1050" s="137">
        <v>43200.494884259257</v>
      </c>
      <c r="DL1050" s="136" t="s">
        <v>1353</v>
      </c>
      <c r="DM1050" s="137">
        <v>43200.494884259257</v>
      </c>
    </row>
    <row r="1051" spans="1:117" ht="58" x14ac:dyDescent="0.35">
      <c r="A1051" s="135">
        <v>1055</v>
      </c>
      <c r="B1051" s="136" t="s">
        <v>13815</v>
      </c>
      <c r="C1051" s="135">
        <v>362</v>
      </c>
      <c r="D1051" s="135" t="b">
        <v>1</v>
      </c>
      <c r="E1051" s="136" t="s">
        <v>941</v>
      </c>
      <c r="F1051" s="136" t="s">
        <v>4140</v>
      </c>
      <c r="G1051" s="136" t="s">
        <v>2138</v>
      </c>
      <c r="H1051" s="136" t="s">
        <v>4141</v>
      </c>
      <c r="I1051" s="136" t="s">
        <v>22349</v>
      </c>
      <c r="J1051" s="136" t="s">
        <v>4140</v>
      </c>
      <c r="K1051" s="136" t="s">
        <v>941</v>
      </c>
      <c r="L1051" s="136" t="s">
        <v>4141</v>
      </c>
      <c r="M1051" s="136" t="s">
        <v>4142</v>
      </c>
      <c r="N1051" s="136" t="s">
        <v>2869</v>
      </c>
      <c r="O1051" s="136" t="s">
        <v>22645</v>
      </c>
      <c r="P1051" s="136" t="s">
        <v>948</v>
      </c>
      <c r="Q1051" s="136" t="s">
        <v>948</v>
      </c>
      <c r="R1051" s="136" t="s">
        <v>948</v>
      </c>
      <c r="S1051" s="136" t="s">
        <v>22645</v>
      </c>
      <c r="T1051" s="136" t="s">
        <v>22646</v>
      </c>
      <c r="U1051" s="136" t="s">
        <v>22647</v>
      </c>
      <c r="V1051" s="136" t="s">
        <v>22648</v>
      </c>
      <c r="W1051" s="136" t="s">
        <v>22649</v>
      </c>
      <c r="X1051" s="136" t="s">
        <v>22650</v>
      </c>
      <c r="Y1051" s="136" t="s">
        <v>22651</v>
      </c>
      <c r="Z1051" s="136" t="s">
        <v>22652</v>
      </c>
      <c r="AA1051" s="136" t="s">
        <v>948</v>
      </c>
      <c r="AB1051" s="136" t="s">
        <v>22653</v>
      </c>
      <c r="AC1051" s="136" t="s">
        <v>948</v>
      </c>
      <c r="AD1051" s="136" t="s">
        <v>22653</v>
      </c>
      <c r="AE1051" s="136" t="s">
        <v>22654</v>
      </c>
      <c r="AF1051" s="136" t="s">
        <v>22655</v>
      </c>
      <c r="AG1051" s="136" t="s">
        <v>1443</v>
      </c>
      <c r="AH1051" s="136" t="s">
        <v>22656</v>
      </c>
      <c r="AI1051" s="136" t="s">
        <v>955</v>
      </c>
      <c r="AJ1051" s="136" t="s">
        <v>948</v>
      </c>
      <c r="AK1051" s="136" t="s">
        <v>948</v>
      </c>
      <c r="AL1051" s="136" t="s">
        <v>941</v>
      </c>
      <c r="AM1051" s="136" t="s">
        <v>22657</v>
      </c>
      <c r="AN1051" s="136" t="s">
        <v>941</v>
      </c>
      <c r="AO1051" s="136" t="s">
        <v>941</v>
      </c>
      <c r="AP1051" s="136" t="s">
        <v>941</v>
      </c>
      <c r="AQ1051" s="136" t="s">
        <v>941</v>
      </c>
      <c r="AR1051" s="136" t="s">
        <v>941</v>
      </c>
      <c r="AS1051" s="136" t="s">
        <v>941</v>
      </c>
      <c r="AT1051" s="136" t="s">
        <v>941</v>
      </c>
      <c r="AU1051" s="136" t="s">
        <v>941</v>
      </c>
      <c r="AV1051" s="136" t="s">
        <v>941</v>
      </c>
      <c r="AW1051" s="136" t="s">
        <v>941</v>
      </c>
      <c r="AX1051" s="136" t="s">
        <v>941</v>
      </c>
      <c r="AY1051" s="136" t="s">
        <v>941</v>
      </c>
      <c r="AZ1051" s="136" t="s">
        <v>941</v>
      </c>
      <c r="BA1051" s="136" t="s">
        <v>941</v>
      </c>
      <c r="BB1051" s="136" t="s">
        <v>941</v>
      </c>
      <c r="BC1051" s="136" t="s">
        <v>941</v>
      </c>
      <c r="BD1051" s="136" t="s">
        <v>941</v>
      </c>
      <c r="BE1051" s="136" t="s">
        <v>941</v>
      </c>
      <c r="BF1051" s="136" t="s">
        <v>941</v>
      </c>
      <c r="BG1051" s="136" t="s">
        <v>941</v>
      </c>
      <c r="BH1051" s="136" t="s">
        <v>941</v>
      </c>
      <c r="BI1051" s="136" t="s">
        <v>941</v>
      </c>
      <c r="BJ1051" s="136" t="s">
        <v>941</v>
      </c>
      <c r="BK1051" s="136" t="s">
        <v>972</v>
      </c>
      <c r="BL1051" s="136" t="s">
        <v>941</v>
      </c>
      <c r="BM1051" s="136" t="s">
        <v>941</v>
      </c>
      <c r="BN1051" s="136" t="s">
        <v>941</v>
      </c>
      <c r="BO1051" s="136" t="s">
        <v>941</v>
      </c>
      <c r="BP1051" s="136" t="s">
        <v>941</v>
      </c>
      <c r="BQ1051" s="136" t="s">
        <v>22658</v>
      </c>
      <c r="BR1051" s="136" t="s">
        <v>941</v>
      </c>
      <c r="BS1051" s="136" t="s">
        <v>941</v>
      </c>
      <c r="BT1051" s="136" t="s">
        <v>941</v>
      </c>
      <c r="BU1051" s="136" t="s">
        <v>941</v>
      </c>
      <c r="BV1051" s="136" t="s">
        <v>941</v>
      </c>
      <c r="BW1051" s="136" t="s">
        <v>941</v>
      </c>
      <c r="BX1051" s="136" t="s">
        <v>941</v>
      </c>
      <c r="BY1051" s="136" t="s">
        <v>941</v>
      </c>
      <c r="BZ1051" s="136" t="s">
        <v>941</v>
      </c>
      <c r="CA1051" s="136" t="s">
        <v>941</v>
      </c>
      <c r="CB1051" s="136" t="s">
        <v>22659</v>
      </c>
      <c r="CC1051" s="136" t="s">
        <v>948</v>
      </c>
      <c r="CD1051" s="136" t="s">
        <v>941</v>
      </c>
      <c r="CE1051" s="136" t="s">
        <v>948</v>
      </c>
      <c r="CF1051" s="136" t="s">
        <v>941</v>
      </c>
      <c r="CG1051" s="136" t="s">
        <v>948</v>
      </c>
      <c r="CH1051" s="136" t="s">
        <v>948</v>
      </c>
      <c r="CI1051" s="136" t="s">
        <v>941</v>
      </c>
      <c r="CJ1051" s="136" t="s">
        <v>941</v>
      </c>
      <c r="CK1051" s="136" t="s">
        <v>941</v>
      </c>
      <c r="CL1051" s="136" t="s">
        <v>941</v>
      </c>
      <c r="CM1051" s="136" t="s">
        <v>941</v>
      </c>
      <c r="CN1051" s="136" t="s">
        <v>948</v>
      </c>
      <c r="CO1051" s="136" t="s">
        <v>540</v>
      </c>
      <c r="CP1051" s="136" t="s">
        <v>948</v>
      </c>
      <c r="CQ1051" s="136" t="s">
        <v>941</v>
      </c>
      <c r="CR1051" s="136" t="s">
        <v>941</v>
      </c>
      <c r="CS1051" s="136" t="s">
        <v>941</v>
      </c>
      <c r="CT1051" s="136" t="s">
        <v>941</v>
      </c>
      <c r="CU1051" s="136" t="s">
        <v>941</v>
      </c>
      <c r="CV1051" s="136" t="s">
        <v>941</v>
      </c>
      <c r="CW1051" s="136" t="s">
        <v>941</v>
      </c>
      <c r="CX1051" s="136" t="s">
        <v>941</v>
      </c>
      <c r="CY1051" s="136" t="s">
        <v>941</v>
      </c>
      <c r="CZ1051" s="136" t="s">
        <v>941</v>
      </c>
      <c r="DA1051" s="136" t="s">
        <v>941</v>
      </c>
      <c r="DB1051" s="136" t="s">
        <v>941</v>
      </c>
      <c r="DC1051" s="136" t="s">
        <v>941</v>
      </c>
      <c r="DD1051" s="136" t="s">
        <v>941</v>
      </c>
      <c r="DE1051" s="136" t="s">
        <v>941</v>
      </c>
      <c r="DF1051" s="136" t="s">
        <v>941</v>
      </c>
      <c r="DG1051" s="136" t="s">
        <v>941</v>
      </c>
      <c r="DH1051" s="136" t="s">
        <v>941</v>
      </c>
      <c r="DI1051" s="136" t="s">
        <v>941</v>
      </c>
      <c r="DJ1051" s="136" t="s">
        <v>1692</v>
      </c>
      <c r="DK1051" s="137">
        <v>43200.640613425923</v>
      </c>
      <c r="DL1051" s="136" t="s">
        <v>1692</v>
      </c>
      <c r="DM1051" s="137">
        <v>43200.640810185185</v>
      </c>
    </row>
    <row r="1052" spans="1:117" ht="116" x14ac:dyDescent="0.35">
      <c r="A1052" s="135">
        <v>1056</v>
      </c>
      <c r="B1052" s="136" t="s">
        <v>13815</v>
      </c>
      <c r="C1052" s="135">
        <v>18</v>
      </c>
      <c r="D1052" s="135" t="b">
        <v>1</v>
      </c>
      <c r="E1052" s="136" t="s">
        <v>941</v>
      </c>
      <c r="F1052" s="136" t="s">
        <v>22660</v>
      </c>
      <c r="G1052" s="136" t="s">
        <v>1096</v>
      </c>
      <c r="H1052" s="136" t="s">
        <v>2993</v>
      </c>
      <c r="I1052" s="136" t="s">
        <v>22661</v>
      </c>
      <c r="J1052" s="136" t="s">
        <v>22660</v>
      </c>
      <c r="K1052" s="136" t="s">
        <v>941</v>
      </c>
      <c r="L1052" s="136" t="s">
        <v>2993</v>
      </c>
      <c r="M1052" s="136" t="s">
        <v>2994</v>
      </c>
      <c r="N1052" s="136" t="s">
        <v>22662</v>
      </c>
      <c r="O1052" s="136" t="s">
        <v>22663</v>
      </c>
      <c r="P1052" s="136" t="s">
        <v>22664</v>
      </c>
      <c r="Q1052" s="136" t="s">
        <v>948</v>
      </c>
      <c r="R1052" s="136" t="s">
        <v>948</v>
      </c>
      <c r="S1052" s="136" t="s">
        <v>22665</v>
      </c>
      <c r="T1052" s="136" t="s">
        <v>22666</v>
      </c>
      <c r="U1052" s="136" t="s">
        <v>22667</v>
      </c>
      <c r="V1052" s="136" t="s">
        <v>948</v>
      </c>
      <c r="W1052" s="136" t="s">
        <v>948</v>
      </c>
      <c r="X1052" s="136" t="s">
        <v>948</v>
      </c>
      <c r="Y1052" s="136" t="s">
        <v>22668</v>
      </c>
      <c r="Z1052" s="136" t="s">
        <v>948</v>
      </c>
      <c r="AA1052" s="136" t="s">
        <v>22669</v>
      </c>
      <c r="AB1052" s="136" t="s">
        <v>22670</v>
      </c>
      <c r="AC1052" s="136" t="s">
        <v>948</v>
      </c>
      <c r="AD1052" s="136" t="s">
        <v>22670</v>
      </c>
      <c r="AE1052" s="136" t="s">
        <v>22671</v>
      </c>
      <c r="AF1052" s="136" t="s">
        <v>22672</v>
      </c>
      <c r="AG1052" s="136" t="s">
        <v>1554</v>
      </c>
      <c r="AH1052" s="136" t="s">
        <v>22673</v>
      </c>
      <c r="AI1052" s="136" t="s">
        <v>952</v>
      </c>
      <c r="AJ1052" s="136" t="s">
        <v>979</v>
      </c>
      <c r="AK1052" s="136" t="s">
        <v>948</v>
      </c>
      <c r="AL1052" s="136" t="s">
        <v>941</v>
      </c>
      <c r="AM1052" s="136" t="s">
        <v>22674</v>
      </c>
      <c r="AN1052" s="136" t="s">
        <v>941</v>
      </c>
      <c r="AO1052" s="136" t="s">
        <v>941</v>
      </c>
      <c r="AP1052" s="136" t="s">
        <v>941</v>
      </c>
      <c r="AQ1052" s="136" t="s">
        <v>941</v>
      </c>
      <c r="AR1052" s="136" t="s">
        <v>941</v>
      </c>
      <c r="AS1052" s="136" t="s">
        <v>941</v>
      </c>
      <c r="AT1052" s="136" t="s">
        <v>941</v>
      </c>
      <c r="AU1052" s="136" t="s">
        <v>941</v>
      </c>
      <c r="AV1052" s="136" t="s">
        <v>941</v>
      </c>
      <c r="AW1052" s="136" t="s">
        <v>941</v>
      </c>
      <c r="AX1052" s="136" t="s">
        <v>941</v>
      </c>
      <c r="AY1052" s="136" t="s">
        <v>941</v>
      </c>
      <c r="AZ1052" s="136" t="s">
        <v>941</v>
      </c>
      <c r="BA1052" s="136" t="s">
        <v>941</v>
      </c>
      <c r="BB1052" s="136" t="s">
        <v>941</v>
      </c>
      <c r="BC1052" s="136" t="s">
        <v>941</v>
      </c>
      <c r="BD1052" s="136" t="s">
        <v>941</v>
      </c>
      <c r="BE1052" s="136" t="s">
        <v>941</v>
      </c>
      <c r="BF1052" s="136" t="s">
        <v>941</v>
      </c>
      <c r="BG1052" s="136" t="s">
        <v>941</v>
      </c>
      <c r="BH1052" s="136" t="s">
        <v>941</v>
      </c>
      <c r="BI1052" s="136" t="s">
        <v>941</v>
      </c>
      <c r="BJ1052" s="136" t="s">
        <v>941</v>
      </c>
      <c r="BK1052" s="136" t="s">
        <v>941</v>
      </c>
      <c r="BL1052" s="136" t="s">
        <v>941</v>
      </c>
      <c r="BM1052" s="136" t="s">
        <v>941</v>
      </c>
      <c r="BN1052" s="136" t="s">
        <v>941</v>
      </c>
      <c r="BO1052" s="136" t="s">
        <v>941</v>
      </c>
      <c r="BP1052" s="136" t="s">
        <v>941</v>
      </c>
      <c r="BQ1052" s="136" t="s">
        <v>941</v>
      </c>
      <c r="BR1052" s="136" t="s">
        <v>941</v>
      </c>
      <c r="BS1052" s="136" t="s">
        <v>941</v>
      </c>
      <c r="BT1052" s="136" t="s">
        <v>941</v>
      </c>
      <c r="BU1052" s="136" t="s">
        <v>941</v>
      </c>
      <c r="BV1052" s="136" t="s">
        <v>941</v>
      </c>
      <c r="BW1052" s="136" t="s">
        <v>941</v>
      </c>
      <c r="BX1052" s="136" t="s">
        <v>941</v>
      </c>
      <c r="BY1052" s="136" t="s">
        <v>941</v>
      </c>
      <c r="BZ1052" s="136" t="s">
        <v>941</v>
      </c>
      <c r="CA1052" s="136" t="s">
        <v>941</v>
      </c>
      <c r="CB1052" s="136" t="s">
        <v>948</v>
      </c>
      <c r="CC1052" s="136" t="s">
        <v>948</v>
      </c>
      <c r="CD1052" s="136" t="s">
        <v>941</v>
      </c>
      <c r="CE1052" s="136" t="s">
        <v>948</v>
      </c>
      <c r="CF1052" s="136" t="s">
        <v>941</v>
      </c>
      <c r="CG1052" s="136" t="s">
        <v>948</v>
      </c>
      <c r="CH1052" s="136" t="s">
        <v>948</v>
      </c>
      <c r="CI1052" s="136" t="s">
        <v>941</v>
      </c>
      <c r="CJ1052" s="136" t="s">
        <v>941</v>
      </c>
      <c r="CK1052" s="136" t="s">
        <v>941</v>
      </c>
      <c r="CL1052" s="136" t="s">
        <v>941</v>
      </c>
      <c r="CM1052" s="136" t="s">
        <v>941</v>
      </c>
      <c r="CN1052" s="136" t="s">
        <v>948</v>
      </c>
      <c r="CO1052" s="136" t="s">
        <v>540</v>
      </c>
      <c r="CP1052" s="136" t="s">
        <v>948</v>
      </c>
      <c r="CQ1052" s="136" t="s">
        <v>941</v>
      </c>
      <c r="CR1052" s="136" t="s">
        <v>941</v>
      </c>
      <c r="CS1052" s="136" t="s">
        <v>941</v>
      </c>
      <c r="CT1052" s="136" t="s">
        <v>941</v>
      </c>
      <c r="CU1052" s="136" t="s">
        <v>941</v>
      </c>
      <c r="CV1052" s="136" t="s">
        <v>941</v>
      </c>
      <c r="CW1052" s="136" t="s">
        <v>941</v>
      </c>
      <c r="CX1052" s="136" t="s">
        <v>941</v>
      </c>
      <c r="CY1052" s="136" t="s">
        <v>22675</v>
      </c>
      <c r="CZ1052" s="136" t="s">
        <v>941</v>
      </c>
      <c r="DA1052" s="136" t="s">
        <v>22676</v>
      </c>
      <c r="DB1052" s="136" t="s">
        <v>941</v>
      </c>
      <c r="DC1052" s="136" t="s">
        <v>941</v>
      </c>
      <c r="DD1052" s="136" t="s">
        <v>941</v>
      </c>
      <c r="DE1052" s="136" t="s">
        <v>941</v>
      </c>
      <c r="DF1052" s="136" t="s">
        <v>941</v>
      </c>
      <c r="DG1052" s="136" t="s">
        <v>941</v>
      </c>
      <c r="DH1052" s="136" t="s">
        <v>941</v>
      </c>
      <c r="DI1052" s="136" t="s">
        <v>941</v>
      </c>
      <c r="DJ1052" s="136" t="s">
        <v>1692</v>
      </c>
      <c r="DK1052" s="137">
        <v>43200.647777777776</v>
      </c>
      <c r="DL1052" s="136" t="s">
        <v>1692</v>
      </c>
      <c r="DM1052" s="137">
        <v>43200.648148148146</v>
      </c>
    </row>
    <row r="1053" spans="1:117" ht="72.5" x14ac:dyDescent="0.35">
      <c r="A1053" s="135">
        <v>1057</v>
      </c>
      <c r="B1053" s="136" t="s">
        <v>13815</v>
      </c>
      <c r="C1053" s="135">
        <v>393</v>
      </c>
      <c r="D1053" s="135" t="b">
        <v>1</v>
      </c>
      <c r="E1053" s="136" t="s">
        <v>941</v>
      </c>
      <c r="F1053" s="136" t="s">
        <v>22677</v>
      </c>
      <c r="G1053" s="136" t="s">
        <v>22678</v>
      </c>
      <c r="H1053" s="136" t="s">
        <v>1363</v>
      </c>
      <c r="I1053" s="136" t="s">
        <v>22679</v>
      </c>
      <c r="J1053" s="136" t="s">
        <v>22680</v>
      </c>
      <c r="K1053" s="136" t="s">
        <v>941</v>
      </c>
      <c r="L1053" s="136" t="s">
        <v>1363</v>
      </c>
      <c r="M1053" s="136" t="s">
        <v>22681</v>
      </c>
      <c r="N1053" s="136" t="s">
        <v>22682</v>
      </c>
      <c r="O1053" s="136" t="s">
        <v>22683</v>
      </c>
      <c r="P1053" s="136" t="s">
        <v>22684</v>
      </c>
      <c r="Q1053" s="136" t="s">
        <v>22685</v>
      </c>
      <c r="R1053" s="136" t="s">
        <v>948</v>
      </c>
      <c r="S1053" s="136" t="s">
        <v>22686</v>
      </c>
      <c r="T1053" s="136" t="s">
        <v>22687</v>
      </c>
      <c r="U1053" s="136" t="s">
        <v>22688</v>
      </c>
      <c r="V1053" s="136" t="s">
        <v>4263</v>
      </c>
      <c r="W1053" s="136" t="s">
        <v>4264</v>
      </c>
      <c r="X1053" s="136" t="s">
        <v>1365</v>
      </c>
      <c r="Y1053" s="136" t="s">
        <v>22689</v>
      </c>
      <c r="Z1053" s="136" t="s">
        <v>22690</v>
      </c>
      <c r="AA1053" s="136" t="s">
        <v>22691</v>
      </c>
      <c r="AB1053" s="136" t="s">
        <v>22692</v>
      </c>
      <c r="AC1053" s="136" t="s">
        <v>948</v>
      </c>
      <c r="AD1053" s="136" t="s">
        <v>22692</v>
      </c>
      <c r="AE1053" s="136" t="s">
        <v>22693</v>
      </c>
      <c r="AF1053" s="136" t="s">
        <v>22694</v>
      </c>
      <c r="AG1053" s="136" t="s">
        <v>1366</v>
      </c>
      <c r="AH1053" s="136" t="s">
        <v>22695</v>
      </c>
      <c r="AI1053" s="136" t="s">
        <v>22696</v>
      </c>
      <c r="AJ1053" s="136" t="s">
        <v>3478</v>
      </c>
      <c r="AK1053" s="136" t="s">
        <v>948</v>
      </c>
      <c r="AL1053" s="136" t="s">
        <v>604</v>
      </c>
      <c r="AM1053" s="136" t="s">
        <v>22697</v>
      </c>
      <c r="AN1053" s="136" t="s">
        <v>941</v>
      </c>
      <c r="AO1053" s="136" t="s">
        <v>941</v>
      </c>
      <c r="AP1053" s="136" t="s">
        <v>941</v>
      </c>
      <c r="AQ1053" s="136" t="s">
        <v>941</v>
      </c>
      <c r="AR1053" s="136" t="s">
        <v>941</v>
      </c>
      <c r="AS1053" s="136" t="s">
        <v>941</v>
      </c>
      <c r="AT1053" s="136" t="s">
        <v>941</v>
      </c>
      <c r="AU1053" s="136" t="s">
        <v>941</v>
      </c>
      <c r="AV1053" s="136" t="s">
        <v>941</v>
      </c>
      <c r="AW1053" s="136" t="s">
        <v>941</v>
      </c>
      <c r="AX1053" s="136" t="s">
        <v>941</v>
      </c>
      <c r="AY1053" s="136" t="s">
        <v>941</v>
      </c>
      <c r="AZ1053" s="136" t="s">
        <v>941</v>
      </c>
      <c r="BA1053" s="136" t="s">
        <v>941</v>
      </c>
      <c r="BB1053" s="136" t="s">
        <v>941</v>
      </c>
      <c r="BC1053" s="136" t="s">
        <v>941</v>
      </c>
      <c r="BD1053" s="136" t="s">
        <v>941</v>
      </c>
      <c r="BE1053" s="136" t="s">
        <v>941</v>
      </c>
      <c r="BF1053" s="136" t="s">
        <v>941</v>
      </c>
      <c r="BG1053" s="136" t="s">
        <v>941</v>
      </c>
      <c r="BH1053" s="136" t="s">
        <v>941</v>
      </c>
      <c r="BI1053" s="136" t="s">
        <v>941</v>
      </c>
      <c r="BJ1053" s="136" t="s">
        <v>941</v>
      </c>
      <c r="BK1053" s="136" t="s">
        <v>948</v>
      </c>
      <c r="BL1053" s="136" t="s">
        <v>948</v>
      </c>
      <c r="BM1053" s="136" t="s">
        <v>941</v>
      </c>
      <c r="BN1053" s="136" t="s">
        <v>948</v>
      </c>
      <c r="BO1053" s="136" t="s">
        <v>948</v>
      </c>
      <c r="BP1053" s="136" t="s">
        <v>948</v>
      </c>
      <c r="BQ1053" s="136" t="s">
        <v>979</v>
      </c>
      <c r="BR1053" s="136" t="s">
        <v>941</v>
      </c>
      <c r="BS1053" s="136" t="s">
        <v>941</v>
      </c>
      <c r="BT1053" s="136" t="s">
        <v>941</v>
      </c>
      <c r="BU1053" s="136" t="s">
        <v>941</v>
      </c>
      <c r="BV1053" s="136" t="s">
        <v>941</v>
      </c>
      <c r="BW1053" s="136" t="s">
        <v>941</v>
      </c>
      <c r="BX1053" s="136" t="s">
        <v>941</v>
      </c>
      <c r="BY1053" s="136" t="s">
        <v>941</v>
      </c>
      <c r="BZ1053" s="136" t="s">
        <v>941</v>
      </c>
      <c r="CA1053" s="136" t="s">
        <v>941</v>
      </c>
      <c r="CB1053" s="136" t="s">
        <v>979</v>
      </c>
      <c r="CC1053" s="136" t="s">
        <v>948</v>
      </c>
      <c r="CD1053" s="136" t="s">
        <v>948</v>
      </c>
      <c r="CE1053" s="136" t="s">
        <v>948</v>
      </c>
      <c r="CF1053" s="136" t="s">
        <v>948</v>
      </c>
      <c r="CG1053" s="136" t="s">
        <v>948</v>
      </c>
      <c r="CH1053" s="136" t="s">
        <v>948</v>
      </c>
      <c r="CI1053" s="136" t="s">
        <v>948</v>
      </c>
      <c r="CJ1053" s="136" t="s">
        <v>941</v>
      </c>
      <c r="CK1053" s="136" t="s">
        <v>941</v>
      </c>
      <c r="CL1053" s="136" t="s">
        <v>941</v>
      </c>
      <c r="CM1053" s="136" t="s">
        <v>941</v>
      </c>
      <c r="CN1053" s="136" t="s">
        <v>948</v>
      </c>
      <c r="CO1053" s="136" t="s">
        <v>540</v>
      </c>
      <c r="CP1053" s="136" t="s">
        <v>948</v>
      </c>
      <c r="CQ1053" s="136" t="s">
        <v>941</v>
      </c>
      <c r="CR1053" s="136" t="s">
        <v>941</v>
      </c>
      <c r="CS1053" s="136" t="s">
        <v>941</v>
      </c>
      <c r="CT1053" s="136" t="s">
        <v>941</v>
      </c>
      <c r="CU1053" s="136" t="s">
        <v>941</v>
      </c>
      <c r="CV1053" s="136" t="s">
        <v>941</v>
      </c>
      <c r="CW1053" s="136" t="s">
        <v>941</v>
      </c>
      <c r="CX1053" s="136" t="s">
        <v>941</v>
      </c>
      <c r="CY1053" s="136" t="s">
        <v>941</v>
      </c>
      <c r="CZ1053" s="136" t="s">
        <v>941</v>
      </c>
      <c r="DA1053" s="136" t="s">
        <v>941</v>
      </c>
      <c r="DB1053" s="136" t="s">
        <v>941</v>
      </c>
      <c r="DC1053" s="136" t="s">
        <v>941</v>
      </c>
      <c r="DD1053" s="136" t="s">
        <v>941</v>
      </c>
      <c r="DE1053" s="136" t="s">
        <v>941</v>
      </c>
      <c r="DF1053" s="136" t="s">
        <v>941</v>
      </c>
      <c r="DG1053" s="136" t="s">
        <v>941</v>
      </c>
      <c r="DH1053" s="136" t="s">
        <v>941</v>
      </c>
      <c r="DI1053" s="136" t="s">
        <v>941</v>
      </c>
      <c r="DJ1053" s="136" t="s">
        <v>1692</v>
      </c>
      <c r="DK1053" s="137">
        <v>43202.4377662037</v>
      </c>
      <c r="DL1053" s="136" t="s">
        <v>1692</v>
      </c>
      <c r="DM1053" s="137">
        <v>43202.4377662037</v>
      </c>
    </row>
    <row r="1054" spans="1:117" ht="58" x14ac:dyDescent="0.35">
      <c r="A1054" s="135">
        <v>1058</v>
      </c>
      <c r="B1054" s="136" t="s">
        <v>13815</v>
      </c>
      <c r="C1054" s="135">
        <v>260</v>
      </c>
      <c r="D1054" s="135" t="b">
        <v>1</v>
      </c>
      <c r="E1054" s="136" t="s">
        <v>941</v>
      </c>
      <c r="F1054" s="136" t="s">
        <v>2694</v>
      </c>
      <c r="G1054" s="136" t="s">
        <v>1243</v>
      </c>
      <c r="H1054" s="136" t="s">
        <v>2695</v>
      </c>
      <c r="I1054" s="136" t="s">
        <v>22679</v>
      </c>
      <c r="J1054" s="136" t="s">
        <v>2694</v>
      </c>
      <c r="K1054" s="136" t="s">
        <v>941</v>
      </c>
      <c r="L1054" s="136" t="s">
        <v>2695</v>
      </c>
      <c r="M1054" s="136" t="s">
        <v>2696</v>
      </c>
      <c r="N1054" s="136" t="s">
        <v>22698</v>
      </c>
      <c r="O1054" s="136" t="s">
        <v>22699</v>
      </c>
      <c r="P1054" s="136" t="s">
        <v>948</v>
      </c>
      <c r="Q1054" s="136" t="s">
        <v>948</v>
      </c>
      <c r="R1054" s="136" t="s">
        <v>948</v>
      </c>
      <c r="S1054" s="136" t="s">
        <v>22699</v>
      </c>
      <c r="T1054" s="136" t="s">
        <v>22700</v>
      </c>
      <c r="U1054" s="136" t="s">
        <v>22701</v>
      </c>
      <c r="V1054" s="136" t="s">
        <v>948</v>
      </c>
      <c r="W1054" s="136" t="s">
        <v>948</v>
      </c>
      <c r="X1054" s="136" t="s">
        <v>948</v>
      </c>
      <c r="Y1054" s="136" t="s">
        <v>22702</v>
      </c>
      <c r="Z1054" s="136" t="s">
        <v>22703</v>
      </c>
      <c r="AA1054" s="136" t="s">
        <v>948</v>
      </c>
      <c r="AB1054" s="136" t="s">
        <v>22704</v>
      </c>
      <c r="AC1054" s="136" t="s">
        <v>2222</v>
      </c>
      <c r="AD1054" s="136" t="s">
        <v>22705</v>
      </c>
      <c r="AE1054" s="136" t="s">
        <v>22706</v>
      </c>
      <c r="AF1054" s="136" t="s">
        <v>22707</v>
      </c>
      <c r="AG1054" s="136" t="s">
        <v>987</v>
      </c>
      <c r="AH1054" s="136" t="s">
        <v>22708</v>
      </c>
      <c r="AI1054" s="136" t="s">
        <v>948</v>
      </c>
      <c r="AJ1054" s="136" t="s">
        <v>948</v>
      </c>
      <c r="AK1054" s="136" t="s">
        <v>948</v>
      </c>
      <c r="AL1054" s="136" t="s">
        <v>941</v>
      </c>
      <c r="AM1054" s="136" t="s">
        <v>22708</v>
      </c>
      <c r="AN1054" s="136" t="s">
        <v>941</v>
      </c>
      <c r="AO1054" s="136" t="s">
        <v>941</v>
      </c>
      <c r="AP1054" s="136" t="s">
        <v>941</v>
      </c>
      <c r="AQ1054" s="136" t="s">
        <v>941</v>
      </c>
      <c r="AR1054" s="136" t="s">
        <v>941</v>
      </c>
      <c r="AS1054" s="136" t="s">
        <v>941</v>
      </c>
      <c r="AT1054" s="136" t="s">
        <v>941</v>
      </c>
      <c r="AU1054" s="136" t="s">
        <v>941</v>
      </c>
      <c r="AV1054" s="136" t="s">
        <v>941</v>
      </c>
      <c r="AW1054" s="136" t="s">
        <v>941</v>
      </c>
      <c r="AX1054" s="136" t="s">
        <v>941</v>
      </c>
      <c r="AY1054" s="136" t="s">
        <v>941</v>
      </c>
      <c r="AZ1054" s="136" t="s">
        <v>941</v>
      </c>
      <c r="BA1054" s="136" t="s">
        <v>941</v>
      </c>
      <c r="BB1054" s="136" t="s">
        <v>941</v>
      </c>
      <c r="BC1054" s="136" t="s">
        <v>941</v>
      </c>
      <c r="BD1054" s="136" t="s">
        <v>941</v>
      </c>
      <c r="BE1054" s="136" t="s">
        <v>941</v>
      </c>
      <c r="BF1054" s="136" t="s">
        <v>941</v>
      </c>
      <c r="BG1054" s="136" t="s">
        <v>941</v>
      </c>
      <c r="BH1054" s="136" t="s">
        <v>941</v>
      </c>
      <c r="BI1054" s="136" t="s">
        <v>941</v>
      </c>
      <c r="BJ1054" s="136" t="s">
        <v>941</v>
      </c>
      <c r="BK1054" s="136" t="s">
        <v>941</v>
      </c>
      <c r="BL1054" s="136" t="s">
        <v>941</v>
      </c>
      <c r="BM1054" s="136" t="s">
        <v>941</v>
      </c>
      <c r="BN1054" s="136" t="s">
        <v>941</v>
      </c>
      <c r="BO1054" s="136" t="s">
        <v>941</v>
      </c>
      <c r="BP1054" s="136" t="s">
        <v>941</v>
      </c>
      <c r="BQ1054" s="136" t="s">
        <v>941</v>
      </c>
      <c r="BR1054" s="136" t="s">
        <v>941</v>
      </c>
      <c r="BS1054" s="136" t="s">
        <v>941</v>
      </c>
      <c r="BT1054" s="136" t="s">
        <v>941</v>
      </c>
      <c r="BU1054" s="136" t="s">
        <v>941</v>
      </c>
      <c r="BV1054" s="136" t="s">
        <v>941</v>
      </c>
      <c r="BW1054" s="136" t="s">
        <v>941</v>
      </c>
      <c r="BX1054" s="136" t="s">
        <v>941</v>
      </c>
      <c r="BY1054" s="136" t="s">
        <v>941</v>
      </c>
      <c r="BZ1054" s="136" t="s">
        <v>941</v>
      </c>
      <c r="CA1054" s="136" t="s">
        <v>941</v>
      </c>
      <c r="CB1054" s="136" t="s">
        <v>948</v>
      </c>
      <c r="CC1054" s="136" t="s">
        <v>948</v>
      </c>
      <c r="CD1054" s="136" t="s">
        <v>941</v>
      </c>
      <c r="CE1054" s="136" t="s">
        <v>948</v>
      </c>
      <c r="CF1054" s="136" t="s">
        <v>941</v>
      </c>
      <c r="CG1054" s="136" t="s">
        <v>948</v>
      </c>
      <c r="CH1054" s="136" t="s">
        <v>948</v>
      </c>
      <c r="CI1054" s="136" t="s">
        <v>941</v>
      </c>
      <c r="CJ1054" s="136" t="s">
        <v>941</v>
      </c>
      <c r="CK1054" s="136" t="s">
        <v>941</v>
      </c>
      <c r="CL1054" s="136" t="s">
        <v>941</v>
      </c>
      <c r="CM1054" s="136" t="s">
        <v>941</v>
      </c>
      <c r="CN1054" s="136" t="s">
        <v>948</v>
      </c>
      <c r="CO1054" s="136" t="s">
        <v>540</v>
      </c>
      <c r="CP1054" s="136" t="s">
        <v>948</v>
      </c>
      <c r="CQ1054" s="136" t="s">
        <v>941</v>
      </c>
      <c r="CR1054" s="136" t="s">
        <v>941</v>
      </c>
      <c r="CS1054" s="136" t="s">
        <v>941</v>
      </c>
      <c r="CT1054" s="136" t="s">
        <v>941</v>
      </c>
      <c r="CU1054" s="136" t="s">
        <v>941</v>
      </c>
      <c r="CV1054" s="136" t="s">
        <v>941</v>
      </c>
      <c r="CW1054" s="136" t="s">
        <v>941</v>
      </c>
      <c r="CX1054" s="136" t="s">
        <v>941</v>
      </c>
      <c r="CY1054" s="136" t="s">
        <v>941</v>
      </c>
      <c r="CZ1054" s="136" t="s">
        <v>941</v>
      </c>
      <c r="DA1054" s="136" t="s">
        <v>941</v>
      </c>
      <c r="DB1054" s="136" t="s">
        <v>941</v>
      </c>
      <c r="DC1054" s="136" t="s">
        <v>941</v>
      </c>
      <c r="DD1054" s="136" t="s">
        <v>941</v>
      </c>
      <c r="DE1054" s="136" t="s">
        <v>941</v>
      </c>
      <c r="DF1054" s="136" t="s">
        <v>941</v>
      </c>
      <c r="DG1054" s="136" t="s">
        <v>941</v>
      </c>
      <c r="DH1054" s="136" t="s">
        <v>941</v>
      </c>
      <c r="DI1054" s="136" t="s">
        <v>941</v>
      </c>
      <c r="DJ1054" s="136" t="s">
        <v>1353</v>
      </c>
      <c r="DK1054" s="137">
        <v>43202.580578703702</v>
      </c>
      <c r="DL1054" s="136" t="s">
        <v>1353</v>
      </c>
      <c r="DM1054" s="137">
        <v>43202.580578703702</v>
      </c>
    </row>
    <row r="1055" spans="1:117" ht="43.5" x14ac:dyDescent="0.35">
      <c r="A1055" s="135">
        <v>1059</v>
      </c>
      <c r="B1055" s="136" t="s">
        <v>13815</v>
      </c>
      <c r="C1055" s="135">
        <v>532</v>
      </c>
      <c r="D1055" s="135" t="b">
        <v>1</v>
      </c>
      <c r="E1055" s="136" t="s">
        <v>941</v>
      </c>
      <c r="F1055" s="136" t="s">
        <v>3098</v>
      </c>
      <c r="G1055" s="136" t="s">
        <v>943</v>
      </c>
      <c r="H1055" s="136" t="s">
        <v>3099</v>
      </c>
      <c r="I1055" s="136" t="s">
        <v>22709</v>
      </c>
      <c r="J1055" s="136" t="s">
        <v>22710</v>
      </c>
      <c r="K1055" s="136" t="s">
        <v>941</v>
      </c>
      <c r="L1055" s="136" t="s">
        <v>941</v>
      </c>
      <c r="M1055" s="136" t="s">
        <v>941</v>
      </c>
      <c r="N1055" s="136" t="s">
        <v>941</v>
      </c>
      <c r="O1055" s="136" t="s">
        <v>22711</v>
      </c>
      <c r="P1055" s="136" t="s">
        <v>22712</v>
      </c>
      <c r="Q1055" s="136" t="s">
        <v>948</v>
      </c>
      <c r="R1055" s="136" t="s">
        <v>948</v>
      </c>
      <c r="S1055" s="136" t="s">
        <v>22713</v>
      </c>
      <c r="T1055" s="136" t="s">
        <v>22714</v>
      </c>
      <c r="U1055" s="136" t="s">
        <v>22715</v>
      </c>
      <c r="V1055" s="136" t="s">
        <v>948</v>
      </c>
      <c r="W1055" s="136" t="s">
        <v>948</v>
      </c>
      <c r="X1055" s="136" t="s">
        <v>948</v>
      </c>
      <c r="Y1055" s="136" t="s">
        <v>22716</v>
      </c>
      <c r="Z1055" s="136" t="s">
        <v>22717</v>
      </c>
      <c r="AA1055" s="136" t="s">
        <v>22718</v>
      </c>
      <c r="AB1055" s="136" t="s">
        <v>22719</v>
      </c>
      <c r="AC1055" s="136" t="s">
        <v>3100</v>
      </c>
      <c r="AD1055" s="136" t="s">
        <v>22720</v>
      </c>
      <c r="AE1055" s="136" t="s">
        <v>22721</v>
      </c>
      <c r="AF1055" s="136" t="s">
        <v>22722</v>
      </c>
      <c r="AG1055" s="136" t="s">
        <v>4030</v>
      </c>
      <c r="AH1055" s="136" t="s">
        <v>22723</v>
      </c>
      <c r="AI1055" s="136" t="s">
        <v>948</v>
      </c>
      <c r="AJ1055" s="136" t="s">
        <v>948</v>
      </c>
      <c r="AK1055" s="136" t="s">
        <v>948</v>
      </c>
      <c r="AL1055" s="136" t="s">
        <v>941</v>
      </c>
      <c r="AM1055" s="136" t="s">
        <v>22723</v>
      </c>
      <c r="AN1055" s="136" t="s">
        <v>941</v>
      </c>
      <c r="AO1055" s="136" t="s">
        <v>941</v>
      </c>
      <c r="AP1055" s="136" t="s">
        <v>941</v>
      </c>
      <c r="AQ1055" s="136" t="s">
        <v>941</v>
      </c>
      <c r="AR1055" s="136" t="s">
        <v>941</v>
      </c>
      <c r="AS1055" s="136" t="s">
        <v>941</v>
      </c>
      <c r="AT1055" s="136" t="s">
        <v>941</v>
      </c>
      <c r="AU1055" s="136" t="s">
        <v>941</v>
      </c>
      <c r="AV1055" s="136" t="s">
        <v>941</v>
      </c>
      <c r="AW1055" s="136" t="s">
        <v>941</v>
      </c>
      <c r="AX1055" s="136" t="s">
        <v>941</v>
      </c>
      <c r="AY1055" s="136" t="s">
        <v>941</v>
      </c>
      <c r="AZ1055" s="136" t="s">
        <v>941</v>
      </c>
      <c r="BA1055" s="136" t="s">
        <v>941</v>
      </c>
      <c r="BB1055" s="136" t="s">
        <v>941</v>
      </c>
      <c r="BC1055" s="136" t="s">
        <v>941</v>
      </c>
      <c r="BD1055" s="136" t="s">
        <v>941</v>
      </c>
      <c r="BE1055" s="136" t="s">
        <v>941</v>
      </c>
      <c r="BF1055" s="136" t="s">
        <v>941</v>
      </c>
      <c r="BG1055" s="136" t="s">
        <v>941</v>
      </c>
      <c r="BH1055" s="136" t="s">
        <v>941</v>
      </c>
      <c r="BI1055" s="136" t="s">
        <v>941</v>
      </c>
      <c r="BJ1055" s="136" t="s">
        <v>941</v>
      </c>
      <c r="BK1055" s="136" t="s">
        <v>941</v>
      </c>
      <c r="BL1055" s="136" t="s">
        <v>941</v>
      </c>
      <c r="BM1055" s="136" t="s">
        <v>941</v>
      </c>
      <c r="BN1055" s="136" t="s">
        <v>941</v>
      </c>
      <c r="BO1055" s="136" t="s">
        <v>941</v>
      </c>
      <c r="BP1055" s="136" t="s">
        <v>941</v>
      </c>
      <c r="BQ1055" s="136" t="s">
        <v>941</v>
      </c>
      <c r="BR1055" s="136" t="s">
        <v>941</v>
      </c>
      <c r="BS1055" s="136" t="s">
        <v>941</v>
      </c>
      <c r="BT1055" s="136" t="s">
        <v>941</v>
      </c>
      <c r="BU1055" s="136" t="s">
        <v>941</v>
      </c>
      <c r="BV1055" s="136" t="s">
        <v>941</v>
      </c>
      <c r="BW1055" s="136" t="s">
        <v>941</v>
      </c>
      <c r="BX1055" s="136" t="s">
        <v>941</v>
      </c>
      <c r="BY1055" s="136" t="s">
        <v>941</v>
      </c>
      <c r="BZ1055" s="136" t="s">
        <v>941</v>
      </c>
      <c r="CA1055" s="136" t="s">
        <v>941</v>
      </c>
      <c r="CB1055" s="136" t="s">
        <v>948</v>
      </c>
      <c r="CC1055" s="136" t="s">
        <v>948</v>
      </c>
      <c r="CD1055" s="136" t="s">
        <v>941</v>
      </c>
      <c r="CE1055" s="136" t="s">
        <v>948</v>
      </c>
      <c r="CF1055" s="136" t="s">
        <v>941</v>
      </c>
      <c r="CG1055" s="136" t="s">
        <v>948</v>
      </c>
      <c r="CH1055" s="136" t="s">
        <v>948</v>
      </c>
      <c r="CI1055" s="136" t="s">
        <v>941</v>
      </c>
      <c r="CJ1055" s="136" t="s">
        <v>941</v>
      </c>
      <c r="CK1055" s="136" t="s">
        <v>941</v>
      </c>
      <c r="CL1055" s="136" t="s">
        <v>941</v>
      </c>
      <c r="CM1055" s="136" t="s">
        <v>941</v>
      </c>
      <c r="CN1055" s="136" t="s">
        <v>948</v>
      </c>
      <c r="CO1055" s="136" t="s">
        <v>540</v>
      </c>
      <c r="CP1055" s="136" t="s">
        <v>948</v>
      </c>
      <c r="CQ1055" s="136" t="s">
        <v>941</v>
      </c>
      <c r="CR1055" s="136" t="s">
        <v>941</v>
      </c>
      <c r="CS1055" s="136" t="s">
        <v>941</v>
      </c>
      <c r="CT1055" s="136" t="s">
        <v>941</v>
      </c>
      <c r="CU1055" s="136" t="s">
        <v>941</v>
      </c>
      <c r="CV1055" s="136" t="s">
        <v>941</v>
      </c>
      <c r="CW1055" s="136" t="s">
        <v>941</v>
      </c>
      <c r="CX1055" s="136" t="s">
        <v>941</v>
      </c>
      <c r="CY1055" s="136" t="s">
        <v>941</v>
      </c>
      <c r="CZ1055" s="136" t="s">
        <v>941</v>
      </c>
      <c r="DA1055" s="136" t="s">
        <v>941</v>
      </c>
      <c r="DB1055" s="136" t="s">
        <v>941</v>
      </c>
      <c r="DC1055" s="136" t="s">
        <v>941</v>
      </c>
      <c r="DD1055" s="136" t="s">
        <v>941</v>
      </c>
      <c r="DE1055" s="136" t="s">
        <v>941</v>
      </c>
      <c r="DF1055" s="136" t="s">
        <v>941</v>
      </c>
      <c r="DG1055" s="136" t="s">
        <v>941</v>
      </c>
      <c r="DH1055" s="136" t="s">
        <v>941</v>
      </c>
      <c r="DI1055" s="136" t="s">
        <v>941</v>
      </c>
      <c r="DJ1055" s="136" t="s">
        <v>1692</v>
      </c>
      <c r="DK1055" s="137">
        <v>43206.374386574076</v>
      </c>
      <c r="DL1055" s="136" t="s">
        <v>1692</v>
      </c>
      <c r="DM1055" s="137">
        <v>43206.509629629632</v>
      </c>
    </row>
    <row r="1056" spans="1:117" ht="58" x14ac:dyDescent="0.35">
      <c r="A1056" s="135">
        <v>1060</v>
      </c>
      <c r="B1056" s="136" t="s">
        <v>13815</v>
      </c>
      <c r="C1056" s="135">
        <v>356</v>
      </c>
      <c r="D1056" s="135" t="b">
        <v>1</v>
      </c>
      <c r="E1056" s="136" t="s">
        <v>941</v>
      </c>
      <c r="F1056" s="136" t="s">
        <v>2034</v>
      </c>
      <c r="G1056" s="136" t="s">
        <v>989</v>
      </c>
      <c r="H1056" s="136" t="s">
        <v>22724</v>
      </c>
      <c r="I1056" s="136" t="s">
        <v>22725</v>
      </c>
      <c r="J1056" s="136" t="s">
        <v>2034</v>
      </c>
      <c r="K1056" s="136" t="s">
        <v>941</v>
      </c>
      <c r="L1056" s="136" t="s">
        <v>22724</v>
      </c>
      <c r="M1056" s="136" t="s">
        <v>2036</v>
      </c>
      <c r="N1056" s="136" t="s">
        <v>2037</v>
      </c>
      <c r="O1056" s="136" t="s">
        <v>22726</v>
      </c>
      <c r="P1056" s="136" t="s">
        <v>22727</v>
      </c>
      <c r="Q1056" s="136" t="s">
        <v>22728</v>
      </c>
      <c r="R1056" s="136" t="s">
        <v>948</v>
      </c>
      <c r="S1056" s="136" t="s">
        <v>22729</v>
      </c>
      <c r="T1056" s="136" t="s">
        <v>22730</v>
      </c>
      <c r="U1056" s="136" t="s">
        <v>22731</v>
      </c>
      <c r="V1056" s="136" t="s">
        <v>948</v>
      </c>
      <c r="W1056" s="136" t="s">
        <v>948</v>
      </c>
      <c r="X1056" s="136" t="s">
        <v>948</v>
      </c>
      <c r="Y1056" s="136" t="s">
        <v>22732</v>
      </c>
      <c r="Z1056" s="136" t="s">
        <v>22733</v>
      </c>
      <c r="AA1056" s="136" t="s">
        <v>22734</v>
      </c>
      <c r="AB1056" s="136" t="s">
        <v>22735</v>
      </c>
      <c r="AC1056" s="136" t="s">
        <v>22736</v>
      </c>
      <c r="AD1056" s="136" t="s">
        <v>22737</v>
      </c>
      <c r="AE1056" s="136" t="s">
        <v>22738</v>
      </c>
      <c r="AF1056" s="136" t="s">
        <v>22739</v>
      </c>
      <c r="AG1056" s="136" t="s">
        <v>1632</v>
      </c>
      <c r="AH1056" s="136" t="s">
        <v>22740</v>
      </c>
      <c r="AI1056" s="136" t="s">
        <v>22741</v>
      </c>
      <c r="AJ1056" s="136" t="s">
        <v>22742</v>
      </c>
      <c r="AK1056" s="136" t="s">
        <v>948</v>
      </c>
      <c r="AL1056" s="136" t="s">
        <v>941</v>
      </c>
      <c r="AM1056" s="136" t="s">
        <v>22743</v>
      </c>
      <c r="AN1056" s="136" t="s">
        <v>941</v>
      </c>
      <c r="AO1056" s="136" t="s">
        <v>941</v>
      </c>
      <c r="AP1056" s="136" t="s">
        <v>941</v>
      </c>
      <c r="AQ1056" s="136" t="s">
        <v>941</v>
      </c>
      <c r="AR1056" s="136" t="s">
        <v>941</v>
      </c>
      <c r="AS1056" s="136" t="s">
        <v>941</v>
      </c>
      <c r="AT1056" s="136" t="s">
        <v>941</v>
      </c>
      <c r="AU1056" s="136" t="s">
        <v>941</v>
      </c>
      <c r="AV1056" s="136" t="s">
        <v>941</v>
      </c>
      <c r="AW1056" s="136" t="s">
        <v>941</v>
      </c>
      <c r="AX1056" s="136" t="s">
        <v>941</v>
      </c>
      <c r="AY1056" s="136" t="s">
        <v>941</v>
      </c>
      <c r="AZ1056" s="136" t="s">
        <v>941</v>
      </c>
      <c r="BA1056" s="136" t="s">
        <v>941</v>
      </c>
      <c r="BB1056" s="136" t="s">
        <v>941</v>
      </c>
      <c r="BC1056" s="136" t="s">
        <v>941</v>
      </c>
      <c r="BD1056" s="136" t="s">
        <v>941</v>
      </c>
      <c r="BE1056" s="136" t="s">
        <v>941</v>
      </c>
      <c r="BF1056" s="136" t="s">
        <v>941</v>
      </c>
      <c r="BG1056" s="136" t="s">
        <v>941</v>
      </c>
      <c r="BH1056" s="136" t="s">
        <v>941</v>
      </c>
      <c r="BI1056" s="136" t="s">
        <v>941</v>
      </c>
      <c r="BJ1056" s="136" t="s">
        <v>941</v>
      </c>
      <c r="BK1056" s="136" t="s">
        <v>22744</v>
      </c>
      <c r="BL1056" s="136" t="s">
        <v>941</v>
      </c>
      <c r="BM1056" s="136" t="s">
        <v>941</v>
      </c>
      <c r="BN1056" s="136" t="s">
        <v>1201</v>
      </c>
      <c r="BO1056" s="136" t="s">
        <v>941</v>
      </c>
      <c r="BP1056" s="136" t="s">
        <v>941</v>
      </c>
      <c r="BQ1056" s="136" t="s">
        <v>941</v>
      </c>
      <c r="BR1056" s="136" t="s">
        <v>941</v>
      </c>
      <c r="BS1056" s="136" t="s">
        <v>941</v>
      </c>
      <c r="BT1056" s="136" t="s">
        <v>941</v>
      </c>
      <c r="BU1056" s="136" t="s">
        <v>941</v>
      </c>
      <c r="BV1056" s="136" t="s">
        <v>941</v>
      </c>
      <c r="BW1056" s="136" t="s">
        <v>941</v>
      </c>
      <c r="BX1056" s="136" t="s">
        <v>941</v>
      </c>
      <c r="BY1056" s="136" t="s">
        <v>941</v>
      </c>
      <c r="BZ1056" s="136" t="s">
        <v>941</v>
      </c>
      <c r="CA1056" s="136" t="s">
        <v>941</v>
      </c>
      <c r="CB1056" s="136" t="s">
        <v>11825</v>
      </c>
      <c r="CC1056" s="136" t="s">
        <v>948</v>
      </c>
      <c r="CD1056" s="136" t="s">
        <v>941</v>
      </c>
      <c r="CE1056" s="136" t="s">
        <v>948</v>
      </c>
      <c r="CF1056" s="136" t="s">
        <v>941</v>
      </c>
      <c r="CG1056" s="136" t="s">
        <v>948</v>
      </c>
      <c r="CH1056" s="136" t="s">
        <v>2245</v>
      </c>
      <c r="CI1056" s="136" t="s">
        <v>22745</v>
      </c>
      <c r="CJ1056" s="136" t="s">
        <v>22746</v>
      </c>
      <c r="CK1056" s="136" t="s">
        <v>941</v>
      </c>
      <c r="CL1056" s="136" t="s">
        <v>941</v>
      </c>
      <c r="CM1056" s="136" t="s">
        <v>22747</v>
      </c>
      <c r="CN1056" s="136" t="s">
        <v>22745</v>
      </c>
      <c r="CO1056" s="136" t="s">
        <v>540</v>
      </c>
      <c r="CP1056" s="136" t="s">
        <v>948</v>
      </c>
      <c r="CQ1056" s="136" t="s">
        <v>941</v>
      </c>
      <c r="CR1056" s="136" t="s">
        <v>941</v>
      </c>
      <c r="CS1056" s="136" t="s">
        <v>941</v>
      </c>
      <c r="CT1056" s="136" t="s">
        <v>941</v>
      </c>
      <c r="CU1056" s="136" t="s">
        <v>941</v>
      </c>
      <c r="CV1056" s="136" t="s">
        <v>941</v>
      </c>
      <c r="CW1056" s="136" t="s">
        <v>941</v>
      </c>
      <c r="CX1056" s="136" t="s">
        <v>941</v>
      </c>
      <c r="CY1056" s="136" t="s">
        <v>941</v>
      </c>
      <c r="CZ1056" s="136" t="s">
        <v>941</v>
      </c>
      <c r="DA1056" s="136" t="s">
        <v>941</v>
      </c>
      <c r="DB1056" s="136" t="s">
        <v>941</v>
      </c>
      <c r="DC1056" s="136" t="s">
        <v>941</v>
      </c>
      <c r="DD1056" s="136" t="s">
        <v>941</v>
      </c>
      <c r="DE1056" s="136" t="s">
        <v>941</v>
      </c>
      <c r="DF1056" s="136" t="s">
        <v>941</v>
      </c>
      <c r="DG1056" s="136" t="s">
        <v>941</v>
      </c>
      <c r="DH1056" s="136" t="s">
        <v>941</v>
      </c>
      <c r="DI1056" s="136" t="s">
        <v>941</v>
      </c>
      <c r="DJ1056" s="136" t="s">
        <v>1692</v>
      </c>
      <c r="DK1056" s="137">
        <v>43207.337685185186</v>
      </c>
      <c r="DL1056" s="136" t="s">
        <v>1692</v>
      </c>
      <c r="DM1056" s="137">
        <v>43207.33792824074</v>
      </c>
    </row>
    <row r="1057" spans="1:117" ht="58" x14ac:dyDescent="0.35">
      <c r="A1057" s="135">
        <v>1061</v>
      </c>
      <c r="B1057" s="136" t="s">
        <v>13815</v>
      </c>
      <c r="C1057" s="135">
        <v>251</v>
      </c>
      <c r="D1057" s="135" t="b">
        <v>1</v>
      </c>
      <c r="E1057" s="136" t="s">
        <v>941</v>
      </c>
      <c r="F1057" s="136" t="s">
        <v>22748</v>
      </c>
      <c r="G1057" s="136" t="s">
        <v>989</v>
      </c>
      <c r="H1057" s="136" t="s">
        <v>22749</v>
      </c>
      <c r="I1057" s="136" t="s">
        <v>22709</v>
      </c>
      <c r="J1057" s="136" t="s">
        <v>22748</v>
      </c>
      <c r="K1057" s="136" t="s">
        <v>941</v>
      </c>
      <c r="L1057" s="136" t="s">
        <v>22750</v>
      </c>
      <c r="M1057" s="136" t="s">
        <v>941</v>
      </c>
      <c r="N1057" s="136" t="s">
        <v>22751</v>
      </c>
      <c r="O1057" s="136" t="s">
        <v>22752</v>
      </c>
      <c r="P1057" s="136" t="s">
        <v>22753</v>
      </c>
      <c r="Q1057" s="136" t="s">
        <v>22754</v>
      </c>
      <c r="R1057" s="136" t="s">
        <v>948</v>
      </c>
      <c r="S1057" s="136" t="s">
        <v>22755</v>
      </c>
      <c r="T1057" s="136" t="s">
        <v>22756</v>
      </c>
      <c r="U1057" s="136" t="s">
        <v>22757</v>
      </c>
      <c r="V1057" s="136" t="s">
        <v>22758</v>
      </c>
      <c r="W1057" s="136" t="s">
        <v>22759</v>
      </c>
      <c r="X1057" s="136" t="s">
        <v>22760</v>
      </c>
      <c r="Y1057" s="136" t="s">
        <v>22761</v>
      </c>
      <c r="Z1057" s="136" t="s">
        <v>22762</v>
      </c>
      <c r="AA1057" s="136" t="s">
        <v>22763</v>
      </c>
      <c r="AB1057" s="136" t="s">
        <v>22764</v>
      </c>
      <c r="AC1057" s="136" t="s">
        <v>22765</v>
      </c>
      <c r="AD1057" s="136" t="s">
        <v>22766</v>
      </c>
      <c r="AE1057" s="136" t="s">
        <v>22767</v>
      </c>
      <c r="AF1057" s="136" t="s">
        <v>22768</v>
      </c>
      <c r="AG1057" s="136" t="s">
        <v>3076</v>
      </c>
      <c r="AH1057" s="136" t="s">
        <v>22769</v>
      </c>
      <c r="AI1057" s="136" t="s">
        <v>3868</v>
      </c>
      <c r="AJ1057" s="136" t="s">
        <v>3546</v>
      </c>
      <c r="AK1057" s="136" t="s">
        <v>948</v>
      </c>
      <c r="AL1057" s="136" t="s">
        <v>604</v>
      </c>
      <c r="AM1057" s="136" t="s">
        <v>22770</v>
      </c>
      <c r="AN1057" s="136" t="s">
        <v>941</v>
      </c>
      <c r="AO1057" s="136" t="s">
        <v>941</v>
      </c>
      <c r="AP1057" s="136" t="s">
        <v>941</v>
      </c>
      <c r="AQ1057" s="136" t="s">
        <v>941</v>
      </c>
      <c r="AR1057" s="136" t="s">
        <v>941</v>
      </c>
      <c r="AS1057" s="136" t="s">
        <v>941</v>
      </c>
      <c r="AT1057" s="136" t="s">
        <v>941</v>
      </c>
      <c r="AU1057" s="136" t="s">
        <v>941</v>
      </c>
      <c r="AV1057" s="136" t="s">
        <v>941</v>
      </c>
      <c r="AW1057" s="136" t="s">
        <v>941</v>
      </c>
      <c r="AX1057" s="136" t="s">
        <v>941</v>
      </c>
      <c r="AY1057" s="136" t="s">
        <v>941</v>
      </c>
      <c r="AZ1057" s="136" t="s">
        <v>941</v>
      </c>
      <c r="BA1057" s="136" t="s">
        <v>941</v>
      </c>
      <c r="BB1057" s="136" t="s">
        <v>941</v>
      </c>
      <c r="BC1057" s="136" t="s">
        <v>941</v>
      </c>
      <c r="BD1057" s="136" t="s">
        <v>941</v>
      </c>
      <c r="BE1057" s="136" t="s">
        <v>941</v>
      </c>
      <c r="BF1057" s="136" t="s">
        <v>941</v>
      </c>
      <c r="BG1057" s="136" t="s">
        <v>941</v>
      </c>
      <c r="BH1057" s="136" t="s">
        <v>941</v>
      </c>
      <c r="BI1057" s="136" t="s">
        <v>941</v>
      </c>
      <c r="BJ1057" s="136" t="s">
        <v>941</v>
      </c>
      <c r="BK1057" s="136" t="s">
        <v>1020</v>
      </c>
      <c r="BL1057" s="136" t="s">
        <v>941</v>
      </c>
      <c r="BM1057" s="136" t="s">
        <v>941</v>
      </c>
      <c r="BN1057" s="136" t="s">
        <v>941</v>
      </c>
      <c r="BO1057" s="136" t="s">
        <v>941</v>
      </c>
      <c r="BP1057" s="136" t="s">
        <v>941</v>
      </c>
      <c r="BQ1057" s="136" t="s">
        <v>941</v>
      </c>
      <c r="BR1057" s="136" t="s">
        <v>941</v>
      </c>
      <c r="BS1057" s="136" t="s">
        <v>941</v>
      </c>
      <c r="BT1057" s="136" t="s">
        <v>941</v>
      </c>
      <c r="BU1057" s="136" t="s">
        <v>941</v>
      </c>
      <c r="BV1057" s="136" t="s">
        <v>941</v>
      </c>
      <c r="BW1057" s="136" t="s">
        <v>941</v>
      </c>
      <c r="BX1057" s="136" t="s">
        <v>941</v>
      </c>
      <c r="BY1057" s="136" t="s">
        <v>941</v>
      </c>
      <c r="BZ1057" s="136" t="s">
        <v>941</v>
      </c>
      <c r="CA1057" s="136" t="s">
        <v>941</v>
      </c>
      <c r="CB1057" s="136" t="s">
        <v>1020</v>
      </c>
      <c r="CC1057" s="136" t="s">
        <v>948</v>
      </c>
      <c r="CD1057" s="136" t="s">
        <v>941</v>
      </c>
      <c r="CE1057" s="136" t="s">
        <v>948</v>
      </c>
      <c r="CF1057" s="136" t="s">
        <v>941</v>
      </c>
      <c r="CG1057" s="136" t="s">
        <v>948</v>
      </c>
      <c r="CH1057" s="136" t="s">
        <v>948</v>
      </c>
      <c r="CI1057" s="136" t="s">
        <v>941</v>
      </c>
      <c r="CJ1057" s="136" t="s">
        <v>941</v>
      </c>
      <c r="CK1057" s="136" t="s">
        <v>941</v>
      </c>
      <c r="CL1057" s="136" t="s">
        <v>941</v>
      </c>
      <c r="CM1057" s="136" t="s">
        <v>941</v>
      </c>
      <c r="CN1057" s="136" t="s">
        <v>948</v>
      </c>
      <c r="CO1057" s="136" t="s">
        <v>540</v>
      </c>
      <c r="CP1057" s="136" t="s">
        <v>948</v>
      </c>
      <c r="CQ1057" s="136" t="s">
        <v>941</v>
      </c>
      <c r="CR1057" s="136" t="s">
        <v>941</v>
      </c>
      <c r="CS1057" s="136" t="s">
        <v>941</v>
      </c>
      <c r="CT1057" s="136" t="s">
        <v>941</v>
      </c>
      <c r="CU1057" s="136" t="s">
        <v>941</v>
      </c>
      <c r="CV1057" s="136" t="s">
        <v>941</v>
      </c>
      <c r="CW1057" s="136" t="s">
        <v>941</v>
      </c>
      <c r="CX1057" s="136" t="s">
        <v>941</v>
      </c>
      <c r="CY1057" s="136" t="s">
        <v>941</v>
      </c>
      <c r="CZ1057" s="136" t="s">
        <v>941</v>
      </c>
      <c r="DA1057" s="136" t="s">
        <v>941</v>
      </c>
      <c r="DB1057" s="136" t="s">
        <v>941</v>
      </c>
      <c r="DC1057" s="136" t="s">
        <v>941</v>
      </c>
      <c r="DD1057" s="136" t="s">
        <v>941</v>
      </c>
      <c r="DE1057" s="136" t="s">
        <v>941</v>
      </c>
      <c r="DF1057" s="136" t="s">
        <v>941</v>
      </c>
      <c r="DG1057" s="136" t="s">
        <v>941</v>
      </c>
      <c r="DH1057" s="136" t="s">
        <v>941</v>
      </c>
      <c r="DI1057" s="136" t="s">
        <v>941</v>
      </c>
      <c r="DJ1057" s="136" t="s">
        <v>1353</v>
      </c>
      <c r="DK1057" s="137">
        <v>43207.369247685187</v>
      </c>
      <c r="DL1057" s="136" t="s">
        <v>1353</v>
      </c>
      <c r="DM1057" s="137">
        <v>43207.369247685187</v>
      </c>
    </row>
    <row r="1058" spans="1:117" ht="58" x14ac:dyDescent="0.35">
      <c r="A1058" s="135">
        <v>1062</v>
      </c>
      <c r="B1058" s="136" t="s">
        <v>13815</v>
      </c>
      <c r="C1058" s="135">
        <v>196</v>
      </c>
      <c r="D1058" s="135" t="b">
        <v>1</v>
      </c>
      <c r="E1058" s="136" t="s">
        <v>941</v>
      </c>
      <c r="F1058" s="136" t="s">
        <v>8934</v>
      </c>
      <c r="G1058" s="136" t="s">
        <v>1096</v>
      </c>
      <c r="H1058" s="136" t="s">
        <v>4241</v>
      </c>
      <c r="I1058" s="136" t="s">
        <v>20041</v>
      </c>
      <c r="J1058" s="136" t="s">
        <v>22771</v>
      </c>
      <c r="K1058" s="136" t="s">
        <v>941</v>
      </c>
      <c r="L1058" s="136" t="s">
        <v>4241</v>
      </c>
      <c r="M1058" s="136" t="s">
        <v>4242</v>
      </c>
      <c r="N1058" s="136" t="s">
        <v>22772</v>
      </c>
      <c r="O1058" s="136" t="s">
        <v>22773</v>
      </c>
      <c r="P1058" s="136" t="s">
        <v>948</v>
      </c>
      <c r="Q1058" s="136" t="s">
        <v>948</v>
      </c>
      <c r="R1058" s="136" t="s">
        <v>948</v>
      </c>
      <c r="S1058" s="136" t="s">
        <v>22773</v>
      </c>
      <c r="T1058" s="136" t="s">
        <v>22774</v>
      </c>
      <c r="U1058" s="136" t="s">
        <v>22775</v>
      </c>
      <c r="V1058" s="136" t="s">
        <v>948</v>
      </c>
      <c r="W1058" s="136" t="s">
        <v>948</v>
      </c>
      <c r="X1058" s="136" t="s">
        <v>948</v>
      </c>
      <c r="Y1058" s="136" t="s">
        <v>22776</v>
      </c>
      <c r="Z1058" s="136" t="s">
        <v>22777</v>
      </c>
      <c r="AA1058" s="136" t="s">
        <v>948</v>
      </c>
      <c r="AB1058" s="136" t="s">
        <v>22778</v>
      </c>
      <c r="AC1058" s="136" t="s">
        <v>948</v>
      </c>
      <c r="AD1058" s="136" t="s">
        <v>22778</v>
      </c>
      <c r="AE1058" s="136" t="s">
        <v>22779</v>
      </c>
      <c r="AF1058" s="136" t="s">
        <v>22780</v>
      </c>
      <c r="AG1058" s="136" t="s">
        <v>4244</v>
      </c>
      <c r="AH1058" s="136" t="s">
        <v>22781</v>
      </c>
      <c r="AI1058" s="136" t="s">
        <v>1784</v>
      </c>
      <c r="AJ1058" s="136" t="s">
        <v>948</v>
      </c>
      <c r="AK1058" s="136" t="s">
        <v>948</v>
      </c>
      <c r="AL1058" s="136" t="s">
        <v>941</v>
      </c>
      <c r="AM1058" s="136" t="s">
        <v>22782</v>
      </c>
      <c r="AN1058" s="136" t="s">
        <v>941</v>
      </c>
      <c r="AO1058" s="136" t="s">
        <v>941</v>
      </c>
      <c r="AP1058" s="136" t="s">
        <v>941</v>
      </c>
      <c r="AQ1058" s="136" t="s">
        <v>941</v>
      </c>
      <c r="AR1058" s="136" t="s">
        <v>941</v>
      </c>
      <c r="AS1058" s="136" t="s">
        <v>941</v>
      </c>
      <c r="AT1058" s="136" t="s">
        <v>941</v>
      </c>
      <c r="AU1058" s="136" t="s">
        <v>941</v>
      </c>
      <c r="AV1058" s="136" t="s">
        <v>941</v>
      </c>
      <c r="AW1058" s="136" t="s">
        <v>941</v>
      </c>
      <c r="AX1058" s="136" t="s">
        <v>941</v>
      </c>
      <c r="AY1058" s="136" t="s">
        <v>941</v>
      </c>
      <c r="AZ1058" s="136" t="s">
        <v>941</v>
      </c>
      <c r="BA1058" s="136" t="s">
        <v>941</v>
      </c>
      <c r="BB1058" s="136" t="s">
        <v>941</v>
      </c>
      <c r="BC1058" s="136" t="s">
        <v>941</v>
      </c>
      <c r="BD1058" s="136" t="s">
        <v>941</v>
      </c>
      <c r="BE1058" s="136" t="s">
        <v>941</v>
      </c>
      <c r="BF1058" s="136" t="s">
        <v>941</v>
      </c>
      <c r="BG1058" s="136" t="s">
        <v>941</v>
      </c>
      <c r="BH1058" s="136" t="s">
        <v>941</v>
      </c>
      <c r="BI1058" s="136" t="s">
        <v>941</v>
      </c>
      <c r="BJ1058" s="136" t="s">
        <v>941</v>
      </c>
      <c r="BK1058" s="136" t="s">
        <v>941</v>
      </c>
      <c r="BL1058" s="136" t="s">
        <v>941</v>
      </c>
      <c r="BM1058" s="136" t="s">
        <v>941</v>
      </c>
      <c r="BN1058" s="136" t="s">
        <v>941</v>
      </c>
      <c r="BO1058" s="136" t="s">
        <v>941</v>
      </c>
      <c r="BP1058" s="136" t="s">
        <v>941</v>
      </c>
      <c r="BQ1058" s="136" t="s">
        <v>941</v>
      </c>
      <c r="BR1058" s="136" t="s">
        <v>941</v>
      </c>
      <c r="BS1058" s="136" t="s">
        <v>941</v>
      </c>
      <c r="BT1058" s="136" t="s">
        <v>941</v>
      </c>
      <c r="BU1058" s="136" t="s">
        <v>941</v>
      </c>
      <c r="BV1058" s="136" t="s">
        <v>941</v>
      </c>
      <c r="BW1058" s="136" t="s">
        <v>941</v>
      </c>
      <c r="BX1058" s="136" t="s">
        <v>941</v>
      </c>
      <c r="BY1058" s="136" t="s">
        <v>941</v>
      </c>
      <c r="BZ1058" s="136" t="s">
        <v>941</v>
      </c>
      <c r="CA1058" s="136" t="s">
        <v>941</v>
      </c>
      <c r="CB1058" s="136" t="s">
        <v>948</v>
      </c>
      <c r="CC1058" s="136" t="s">
        <v>948</v>
      </c>
      <c r="CD1058" s="136" t="s">
        <v>941</v>
      </c>
      <c r="CE1058" s="136" t="s">
        <v>948</v>
      </c>
      <c r="CF1058" s="136" t="s">
        <v>941</v>
      </c>
      <c r="CG1058" s="136" t="s">
        <v>948</v>
      </c>
      <c r="CH1058" s="136" t="s">
        <v>948</v>
      </c>
      <c r="CI1058" s="136" t="s">
        <v>941</v>
      </c>
      <c r="CJ1058" s="136" t="s">
        <v>941</v>
      </c>
      <c r="CK1058" s="136" t="s">
        <v>941</v>
      </c>
      <c r="CL1058" s="136" t="s">
        <v>941</v>
      </c>
      <c r="CM1058" s="136" t="s">
        <v>941</v>
      </c>
      <c r="CN1058" s="136" t="s">
        <v>948</v>
      </c>
      <c r="CO1058" s="136" t="s">
        <v>540</v>
      </c>
      <c r="CP1058" s="136" t="s">
        <v>948</v>
      </c>
      <c r="CQ1058" s="136" t="s">
        <v>941</v>
      </c>
      <c r="CR1058" s="136" t="s">
        <v>941</v>
      </c>
      <c r="CS1058" s="136" t="s">
        <v>941</v>
      </c>
      <c r="CT1058" s="136" t="s">
        <v>941</v>
      </c>
      <c r="CU1058" s="136" t="s">
        <v>941</v>
      </c>
      <c r="CV1058" s="136" t="s">
        <v>941</v>
      </c>
      <c r="CW1058" s="136" t="s">
        <v>941</v>
      </c>
      <c r="CX1058" s="136" t="s">
        <v>941</v>
      </c>
      <c r="CY1058" s="136" t="s">
        <v>941</v>
      </c>
      <c r="CZ1058" s="136" t="s">
        <v>941</v>
      </c>
      <c r="DA1058" s="136" t="s">
        <v>941</v>
      </c>
      <c r="DB1058" s="136" t="s">
        <v>941</v>
      </c>
      <c r="DC1058" s="136" t="s">
        <v>941</v>
      </c>
      <c r="DD1058" s="136" t="s">
        <v>941</v>
      </c>
      <c r="DE1058" s="136" t="s">
        <v>941</v>
      </c>
      <c r="DF1058" s="136" t="s">
        <v>941</v>
      </c>
      <c r="DG1058" s="136" t="s">
        <v>941</v>
      </c>
      <c r="DH1058" s="136" t="s">
        <v>941</v>
      </c>
      <c r="DI1058" s="136" t="s">
        <v>941</v>
      </c>
      <c r="DJ1058" s="136" t="s">
        <v>1353</v>
      </c>
      <c r="DK1058" s="137">
        <v>43208.408530092594</v>
      </c>
      <c r="DL1058" s="136" t="s">
        <v>1353</v>
      </c>
      <c r="DM1058" s="137">
        <v>43208.408530092594</v>
      </c>
    </row>
    <row r="1059" spans="1:117" ht="101.5" x14ac:dyDescent="0.35">
      <c r="A1059" s="135">
        <v>1063</v>
      </c>
      <c r="B1059" s="136" t="s">
        <v>13815</v>
      </c>
      <c r="C1059" s="135">
        <v>443</v>
      </c>
      <c r="D1059" s="135" t="b">
        <v>1</v>
      </c>
      <c r="E1059" s="136" t="s">
        <v>1196</v>
      </c>
      <c r="F1059" s="136" t="s">
        <v>22783</v>
      </c>
      <c r="G1059" s="136" t="s">
        <v>981</v>
      </c>
      <c r="H1059" s="136" t="s">
        <v>22784</v>
      </c>
      <c r="I1059" s="136" t="s">
        <v>941</v>
      </c>
      <c r="J1059" s="136" t="s">
        <v>1836</v>
      </c>
      <c r="K1059" s="136" t="s">
        <v>941</v>
      </c>
      <c r="L1059" s="136" t="s">
        <v>1837</v>
      </c>
      <c r="M1059" s="136" t="s">
        <v>941</v>
      </c>
      <c r="N1059" s="136" t="s">
        <v>22785</v>
      </c>
      <c r="O1059" s="136" t="s">
        <v>22786</v>
      </c>
      <c r="P1059" s="136" t="s">
        <v>22787</v>
      </c>
      <c r="Q1059" s="136" t="s">
        <v>948</v>
      </c>
      <c r="R1059" s="136" t="s">
        <v>948</v>
      </c>
      <c r="S1059" s="136" t="s">
        <v>22788</v>
      </c>
      <c r="T1059" s="136" t="s">
        <v>22789</v>
      </c>
      <c r="U1059" s="136" t="s">
        <v>22790</v>
      </c>
      <c r="V1059" s="136" t="s">
        <v>22791</v>
      </c>
      <c r="W1059" s="136" t="s">
        <v>22792</v>
      </c>
      <c r="X1059" s="136" t="s">
        <v>22793</v>
      </c>
      <c r="Y1059" s="136" t="s">
        <v>22794</v>
      </c>
      <c r="Z1059" s="136" t="s">
        <v>22795</v>
      </c>
      <c r="AA1059" s="136" t="s">
        <v>22796</v>
      </c>
      <c r="AB1059" s="136" t="s">
        <v>22797</v>
      </c>
      <c r="AC1059" s="136" t="s">
        <v>948</v>
      </c>
      <c r="AD1059" s="136" t="s">
        <v>22797</v>
      </c>
      <c r="AE1059" s="136" t="s">
        <v>22798</v>
      </c>
      <c r="AF1059" s="136" t="s">
        <v>22799</v>
      </c>
      <c r="AG1059" s="136" t="s">
        <v>1204</v>
      </c>
      <c r="AH1059" s="136" t="s">
        <v>22800</v>
      </c>
      <c r="AI1059" s="136" t="s">
        <v>3862</v>
      </c>
      <c r="AJ1059" s="136" t="s">
        <v>1021</v>
      </c>
      <c r="AK1059" s="136" t="s">
        <v>948</v>
      </c>
      <c r="AL1059" s="136" t="s">
        <v>941</v>
      </c>
      <c r="AM1059" s="136" t="s">
        <v>22801</v>
      </c>
      <c r="AN1059" s="136" t="s">
        <v>941</v>
      </c>
      <c r="AO1059" s="136" t="s">
        <v>941</v>
      </c>
      <c r="AP1059" s="136" t="s">
        <v>941</v>
      </c>
      <c r="AQ1059" s="136" t="s">
        <v>941</v>
      </c>
      <c r="AR1059" s="136" t="s">
        <v>941</v>
      </c>
      <c r="AS1059" s="136" t="s">
        <v>941</v>
      </c>
      <c r="AT1059" s="136" t="s">
        <v>941</v>
      </c>
      <c r="AU1059" s="136" t="s">
        <v>941</v>
      </c>
      <c r="AV1059" s="136" t="s">
        <v>941</v>
      </c>
      <c r="AW1059" s="136" t="s">
        <v>941</v>
      </c>
      <c r="AX1059" s="136" t="s">
        <v>941</v>
      </c>
      <c r="AY1059" s="136" t="s">
        <v>941</v>
      </c>
      <c r="AZ1059" s="136" t="s">
        <v>941</v>
      </c>
      <c r="BA1059" s="136" t="s">
        <v>941</v>
      </c>
      <c r="BB1059" s="136" t="s">
        <v>941</v>
      </c>
      <c r="BC1059" s="136" t="s">
        <v>941</v>
      </c>
      <c r="BD1059" s="136" t="s">
        <v>941</v>
      </c>
      <c r="BE1059" s="136" t="s">
        <v>941</v>
      </c>
      <c r="BF1059" s="136" t="s">
        <v>941</v>
      </c>
      <c r="BG1059" s="136" t="s">
        <v>941</v>
      </c>
      <c r="BH1059" s="136" t="s">
        <v>941</v>
      </c>
      <c r="BI1059" s="136" t="s">
        <v>941</v>
      </c>
      <c r="BJ1059" s="136" t="s">
        <v>941</v>
      </c>
      <c r="BK1059" s="136" t="s">
        <v>941</v>
      </c>
      <c r="BL1059" s="136" t="s">
        <v>941</v>
      </c>
      <c r="BM1059" s="136" t="s">
        <v>941</v>
      </c>
      <c r="BN1059" s="136" t="s">
        <v>941</v>
      </c>
      <c r="BO1059" s="136" t="s">
        <v>941</v>
      </c>
      <c r="BP1059" s="136" t="s">
        <v>941</v>
      </c>
      <c r="BQ1059" s="136" t="s">
        <v>941</v>
      </c>
      <c r="BR1059" s="136" t="s">
        <v>941</v>
      </c>
      <c r="BS1059" s="136" t="s">
        <v>941</v>
      </c>
      <c r="BT1059" s="136" t="s">
        <v>941</v>
      </c>
      <c r="BU1059" s="136" t="s">
        <v>941</v>
      </c>
      <c r="BV1059" s="136" t="s">
        <v>941</v>
      </c>
      <c r="BW1059" s="136" t="s">
        <v>941</v>
      </c>
      <c r="BX1059" s="136" t="s">
        <v>941</v>
      </c>
      <c r="BY1059" s="136" t="s">
        <v>941</v>
      </c>
      <c r="BZ1059" s="136" t="s">
        <v>941</v>
      </c>
      <c r="CA1059" s="136" t="s">
        <v>941</v>
      </c>
      <c r="CB1059" s="136" t="s">
        <v>948</v>
      </c>
      <c r="CC1059" s="136" t="s">
        <v>948</v>
      </c>
      <c r="CD1059" s="136" t="s">
        <v>941</v>
      </c>
      <c r="CE1059" s="136" t="s">
        <v>948</v>
      </c>
      <c r="CF1059" s="136" t="s">
        <v>941</v>
      </c>
      <c r="CG1059" s="136" t="s">
        <v>948</v>
      </c>
      <c r="CH1059" s="136" t="s">
        <v>948</v>
      </c>
      <c r="CI1059" s="136" t="s">
        <v>941</v>
      </c>
      <c r="CJ1059" s="136" t="s">
        <v>941</v>
      </c>
      <c r="CK1059" s="136" t="s">
        <v>941</v>
      </c>
      <c r="CL1059" s="136" t="s">
        <v>941</v>
      </c>
      <c r="CM1059" s="136" t="s">
        <v>941</v>
      </c>
      <c r="CN1059" s="136" t="s">
        <v>948</v>
      </c>
      <c r="CO1059" s="136" t="s">
        <v>540</v>
      </c>
      <c r="CP1059" s="136" t="s">
        <v>948</v>
      </c>
      <c r="CQ1059" s="136" t="s">
        <v>941</v>
      </c>
      <c r="CR1059" s="136" t="s">
        <v>941</v>
      </c>
      <c r="CS1059" s="136" t="s">
        <v>941</v>
      </c>
      <c r="CT1059" s="136" t="s">
        <v>941</v>
      </c>
      <c r="CU1059" s="136" t="s">
        <v>941</v>
      </c>
      <c r="CV1059" s="136" t="s">
        <v>941</v>
      </c>
      <c r="CW1059" s="136" t="s">
        <v>941</v>
      </c>
      <c r="CX1059" s="136" t="s">
        <v>941</v>
      </c>
      <c r="CY1059" s="136" t="s">
        <v>941</v>
      </c>
      <c r="CZ1059" s="136" t="s">
        <v>941</v>
      </c>
      <c r="DA1059" s="136" t="s">
        <v>941</v>
      </c>
      <c r="DB1059" s="136" t="s">
        <v>941</v>
      </c>
      <c r="DC1059" s="136" t="s">
        <v>941</v>
      </c>
      <c r="DD1059" s="136" t="s">
        <v>941</v>
      </c>
      <c r="DE1059" s="136" t="s">
        <v>941</v>
      </c>
      <c r="DF1059" s="136" t="s">
        <v>941</v>
      </c>
      <c r="DG1059" s="136" t="s">
        <v>941</v>
      </c>
      <c r="DH1059" s="136" t="s">
        <v>941</v>
      </c>
      <c r="DI1059" s="136" t="s">
        <v>941</v>
      </c>
      <c r="DJ1059" s="136" t="s">
        <v>1692</v>
      </c>
      <c r="DK1059" s="137">
        <v>43209.359791666669</v>
      </c>
      <c r="DL1059" s="136" t="s">
        <v>1692</v>
      </c>
      <c r="DM1059" s="137">
        <v>43209.359791666669</v>
      </c>
    </row>
    <row r="1060" spans="1:117" ht="58" x14ac:dyDescent="0.35">
      <c r="A1060" s="135">
        <v>1064</v>
      </c>
      <c r="B1060" s="136" t="s">
        <v>13815</v>
      </c>
      <c r="C1060" s="135">
        <v>277</v>
      </c>
      <c r="D1060" s="135" t="b">
        <v>1</v>
      </c>
      <c r="E1060" s="136" t="s">
        <v>1196</v>
      </c>
      <c r="F1060" s="136" t="s">
        <v>2865</v>
      </c>
      <c r="G1060" s="136" t="s">
        <v>2138</v>
      </c>
      <c r="H1060" s="136" t="s">
        <v>2866</v>
      </c>
      <c r="I1060" s="136" t="s">
        <v>941</v>
      </c>
      <c r="J1060" s="136" t="s">
        <v>2865</v>
      </c>
      <c r="K1060" s="136" t="s">
        <v>941</v>
      </c>
      <c r="L1060" s="136" t="s">
        <v>2866</v>
      </c>
      <c r="M1060" s="136" t="s">
        <v>2867</v>
      </c>
      <c r="N1060" s="136" t="s">
        <v>2868</v>
      </c>
      <c r="O1060" s="136" t="s">
        <v>22802</v>
      </c>
      <c r="P1060" s="136" t="s">
        <v>22803</v>
      </c>
      <c r="Q1060" s="136" t="s">
        <v>4169</v>
      </c>
      <c r="R1060" s="136" t="s">
        <v>948</v>
      </c>
      <c r="S1060" s="136" t="s">
        <v>22804</v>
      </c>
      <c r="T1060" s="136" t="s">
        <v>22805</v>
      </c>
      <c r="U1060" s="136" t="s">
        <v>22806</v>
      </c>
      <c r="V1060" s="136" t="s">
        <v>948</v>
      </c>
      <c r="W1060" s="136" t="s">
        <v>948</v>
      </c>
      <c r="X1060" s="136" t="s">
        <v>948</v>
      </c>
      <c r="Y1060" s="136" t="s">
        <v>22807</v>
      </c>
      <c r="Z1060" s="136" t="s">
        <v>22808</v>
      </c>
      <c r="AA1060" s="136" t="s">
        <v>22809</v>
      </c>
      <c r="AB1060" s="136" t="s">
        <v>22810</v>
      </c>
      <c r="AC1060" s="136" t="s">
        <v>948</v>
      </c>
      <c r="AD1060" s="136" t="s">
        <v>22810</v>
      </c>
      <c r="AE1060" s="136" t="s">
        <v>22811</v>
      </c>
      <c r="AF1060" s="136" t="s">
        <v>22812</v>
      </c>
      <c r="AG1060" s="136" t="s">
        <v>12551</v>
      </c>
      <c r="AH1060" s="136" t="s">
        <v>22813</v>
      </c>
      <c r="AI1060" s="136" t="s">
        <v>948</v>
      </c>
      <c r="AJ1060" s="136" t="s">
        <v>948</v>
      </c>
      <c r="AK1060" s="136" t="s">
        <v>948</v>
      </c>
      <c r="AL1060" s="136" t="s">
        <v>941</v>
      </c>
      <c r="AM1060" s="136" t="s">
        <v>22813</v>
      </c>
      <c r="AN1060" s="136" t="s">
        <v>941</v>
      </c>
      <c r="AO1060" s="136" t="s">
        <v>941</v>
      </c>
      <c r="AP1060" s="136" t="s">
        <v>941</v>
      </c>
      <c r="AQ1060" s="136" t="s">
        <v>941</v>
      </c>
      <c r="AR1060" s="136" t="s">
        <v>941</v>
      </c>
      <c r="AS1060" s="136" t="s">
        <v>941</v>
      </c>
      <c r="AT1060" s="136" t="s">
        <v>941</v>
      </c>
      <c r="AU1060" s="136" t="s">
        <v>941</v>
      </c>
      <c r="AV1060" s="136" t="s">
        <v>941</v>
      </c>
      <c r="AW1060" s="136" t="s">
        <v>941</v>
      </c>
      <c r="AX1060" s="136" t="s">
        <v>941</v>
      </c>
      <c r="AY1060" s="136" t="s">
        <v>941</v>
      </c>
      <c r="AZ1060" s="136" t="s">
        <v>941</v>
      </c>
      <c r="BA1060" s="136" t="s">
        <v>941</v>
      </c>
      <c r="BB1060" s="136" t="s">
        <v>941</v>
      </c>
      <c r="BC1060" s="136" t="s">
        <v>941</v>
      </c>
      <c r="BD1060" s="136" t="s">
        <v>941</v>
      </c>
      <c r="BE1060" s="136" t="s">
        <v>941</v>
      </c>
      <c r="BF1060" s="136" t="s">
        <v>941</v>
      </c>
      <c r="BG1060" s="136" t="s">
        <v>941</v>
      </c>
      <c r="BH1060" s="136" t="s">
        <v>941</v>
      </c>
      <c r="BI1060" s="136" t="s">
        <v>941</v>
      </c>
      <c r="BJ1060" s="136" t="s">
        <v>941</v>
      </c>
      <c r="BK1060" s="136" t="s">
        <v>941</v>
      </c>
      <c r="BL1060" s="136" t="s">
        <v>941</v>
      </c>
      <c r="BM1060" s="136" t="s">
        <v>941</v>
      </c>
      <c r="BN1060" s="136" t="s">
        <v>941</v>
      </c>
      <c r="BO1060" s="136" t="s">
        <v>941</v>
      </c>
      <c r="BP1060" s="136" t="s">
        <v>941</v>
      </c>
      <c r="BQ1060" s="136" t="s">
        <v>941</v>
      </c>
      <c r="BR1060" s="136" t="s">
        <v>941</v>
      </c>
      <c r="BS1060" s="136" t="s">
        <v>941</v>
      </c>
      <c r="BT1060" s="136" t="s">
        <v>941</v>
      </c>
      <c r="BU1060" s="136" t="s">
        <v>941</v>
      </c>
      <c r="BV1060" s="136" t="s">
        <v>941</v>
      </c>
      <c r="BW1060" s="136" t="s">
        <v>941</v>
      </c>
      <c r="BX1060" s="136" t="s">
        <v>941</v>
      </c>
      <c r="BY1060" s="136" t="s">
        <v>941</v>
      </c>
      <c r="BZ1060" s="136" t="s">
        <v>941</v>
      </c>
      <c r="CA1060" s="136" t="s">
        <v>941</v>
      </c>
      <c r="CB1060" s="136" t="s">
        <v>948</v>
      </c>
      <c r="CC1060" s="136" t="s">
        <v>948</v>
      </c>
      <c r="CD1060" s="136" t="s">
        <v>941</v>
      </c>
      <c r="CE1060" s="136" t="s">
        <v>948</v>
      </c>
      <c r="CF1060" s="136" t="s">
        <v>941</v>
      </c>
      <c r="CG1060" s="136" t="s">
        <v>948</v>
      </c>
      <c r="CH1060" s="136" t="s">
        <v>948</v>
      </c>
      <c r="CI1060" s="136" t="s">
        <v>941</v>
      </c>
      <c r="CJ1060" s="136" t="s">
        <v>941</v>
      </c>
      <c r="CK1060" s="136" t="s">
        <v>941</v>
      </c>
      <c r="CL1060" s="136" t="s">
        <v>941</v>
      </c>
      <c r="CM1060" s="136" t="s">
        <v>941</v>
      </c>
      <c r="CN1060" s="136" t="s">
        <v>948</v>
      </c>
      <c r="CO1060" s="136" t="s">
        <v>540</v>
      </c>
      <c r="CP1060" s="136" t="s">
        <v>948</v>
      </c>
      <c r="CQ1060" s="136" t="s">
        <v>941</v>
      </c>
      <c r="CR1060" s="136" t="s">
        <v>941</v>
      </c>
      <c r="CS1060" s="136" t="s">
        <v>941</v>
      </c>
      <c r="CT1060" s="136" t="s">
        <v>941</v>
      </c>
      <c r="CU1060" s="136" t="s">
        <v>941</v>
      </c>
      <c r="CV1060" s="136" t="s">
        <v>941</v>
      </c>
      <c r="CW1060" s="136" t="s">
        <v>941</v>
      </c>
      <c r="CX1060" s="136" t="s">
        <v>941</v>
      </c>
      <c r="CY1060" s="136" t="s">
        <v>941</v>
      </c>
      <c r="CZ1060" s="136" t="s">
        <v>941</v>
      </c>
      <c r="DA1060" s="136" t="s">
        <v>941</v>
      </c>
      <c r="DB1060" s="136" t="s">
        <v>941</v>
      </c>
      <c r="DC1060" s="136" t="s">
        <v>941</v>
      </c>
      <c r="DD1060" s="136" t="s">
        <v>941</v>
      </c>
      <c r="DE1060" s="136" t="s">
        <v>941</v>
      </c>
      <c r="DF1060" s="136" t="s">
        <v>941</v>
      </c>
      <c r="DG1060" s="136" t="s">
        <v>941</v>
      </c>
      <c r="DH1060" s="136" t="s">
        <v>941</v>
      </c>
      <c r="DI1060" s="136" t="s">
        <v>941</v>
      </c>
      <c r="DJ1060" s="136" t="s">
        <v>1353</v>
      </c>
      <c r="DK1060" s="137">
        <v>43213.383090277777</v>
      </c>
      <c r="DL1060" s="136" t="s">
        <v>1353</v>
      </c>
      <c r="DM1060" s="137">
        <v>43213.442627314813</v>
      </c>
    </row>
    <row r="1061" spans="1:117" ht="29" x14ac:dyDescent="0.35">
      <c r="A1061" s="135">
        <v>1065</v>
      </c>
      <c r="B1061" s="136" t="s">
        <v>13815</v>
      </c>
      <c r="C1061" s="135">
        <v>289</v>
      </c>
      <c r="D1061" s="135" t="b">
        <v>1</v>
      </c>
      <c r="E1061" s="136" t="s">
        <v>941</v>
      </c>
      <c r="F1061" s="136" t="s">
        <v>4261</v>
      </c>
      <c r="G1061" s="136" t="s">
        <v>1265</v>
      </c>
      <c r="H1061" s="136" t="s">
        <v>22814</v>
      </c>
      <c r="I1061" s="136" t="s">
        <v>20663</v>
      </c>
      <c r="J1061" s="136" t="s">
        <v>2581</v>
      </c>
      <c r="K1061" s="136" t="s">
        <v>941</v>
      </c>
      <c r="L1061" s="136" t="s">
        <v>941</v>
      </c>
      <c r="M1061" s="136" t="s">
        <v>941</v>
      </c>
      <c r="N1061" s="136" t="s">
        <v>941</v>
      </c>
      <c r="O1061" s="136" t="s">
        <v>22815</v>
      </c>
      <c r="P1061" s="136" t="s">
        <v>22816</v>
      </c>
      <c r="Q1061" s="136" t="s">
        <v>948</v>
      </c>
      <c r="R1061" s="136" t="s">
        <v>948</v>
      </c>
      <c r="S1061" s="136" t="s">
        <v>22817</v>
      </c>
      <c r="T1061" s="136" t="s">
        <v>22818</v>
      </c>
      <c r="U1061" s="136" t="s">
        <v>22819</v>
      </c>
      <c r="V1061" s="136" t="s">
        <v>12585</v>
      </c>
      <c r="W1061" s="136" t="s">
        <v>12586</v>
      </c>
      <c r="X1061" s="136" t="s">
        <v>12587</v>
      </c>
      <c r="Y1061" s="136" t="s">
        <v>22820</v>
      </c>
      <c r="Z1061" s="136" t="s">
        <v>22821</v>
      </c>
      <c r="AA1061" s="136" t="s">
        <v>22822</v>
      </c>
      <c r="AB1061" s="136" t="s">
        <v>22823</v>
      </c>
      <c r="AC1061" s="136" t="s">
        <v>948</v>
      </c>
      <c r="AD1061" s="136" t="s">
        <v>22823</v>
      </c>
      <c r="AE1061" s="136" t="s">
        <v>22824</v>
      </c>
      <c r="AF1061" s="136" t="s">
        <v>22825</v>
      </c>
      <c r="AG1061" s="136" t="s">
        <v>1039</v>
      </c>
      <c r="AH1061" s="136" t="s">
        <v>22826</v>
      </c>
      <c r="AI1061" s="136" t="s">
        <v>1619</v>
      </c>
      <c r="AJ1061" s="136" t="s">
        <v>1522</v>
      </c>
      <c r="AK1061" s="136" t="s">
        <v>948</v>
      </c>
      <c r="AL1061" s="136" t="s">
        <v>604</v>
      </c>
      <c r="AM1061" s="136" t="s">
        <v>22827</v>
      </c>
      <c r="AN1061" s="136" t="s">
        <v>941</v>
      </c>
      <c r="AO1061" s="136" t="s">
        <v>941</v>
      </c>
      <c r="AP1061" s="136" t="s">
        <v>941</v>
      </c>
      <c r="AQ1061" s="136" t="s">
        <v>941</v>
      </c>
      <c r="AR1061" s="136" t="s">
        <v>941</v>
      </c>
      <c r="AS1061" s="136" t="s">
        <v>941</v>
      </c>
      <c r="AT1061" s="136" t="s">
        <v>941</v>
      </c>
      <c r="AU1061" s="136" t="s">
        <v>941</v>
      </c>
      <c r="AV1061" s="136" t="s">
        <v>941</v>
      </c>
      <c r="AW1061" s="136" t="s">
        <v>941</v>
      </c>
      <c r="AX1061" s="136" t="s">
        <v>941</v>
      </c>
      <c r="AY1061" s="136" t="s">
        <v>941</v>
      </c>
      <c r="AZ1061" s="136" t="s">
        <v>941</v>
      </c>
      <c r="BA1061" s="136" t="s">
        <v>941</v>
      </c>
      <c r="BB1061" s="136" t="s">
        <v>941</v>
      </c>
      <c r="BC1061" s="136" t="s">
        <v>941</v>
      </c>
      <c r="BD1061" s="136" t="s">
        <v>941</v>
      </c>
      <c r="BE1061" s="136" t="s">
        <v>941</v>
      </c>
      <c r="BF1061" s="136" t="s">
        <v>941</v>
      </c>
      <c r="BG1061" s="136" t="s">
        <v>941</v>
      </c>
      <c r="BH1061" s="136" t="s">
        <v>941</v>
      </c>
      <c r="BI1061" s="136" t="s">
        <v>941</v>
      </c>
      <c r="BJ1061" s="136" t="s">
        <v>941</v>
      </c>
      <c r="BK1061" s="136" t="s">
        <v>941</v>
      </c>
      <c r="BL1061" s="136" t="s">
        <v>941</v>
      </c>
      <c r="BM1061" s="136" t="s">
        <v>941</v>
      </c>
      <c r="BN1061" s="136" t="s">
        <v>941</v>
      </c>
      <c r="BO1061" s="136" t="s">
        <v>941</v>
      </c>
      <c r="BP1061" s="136" t="s">
        <v>941</v>
      </c>
      <c r="BQ1061" s="136" t="s">
        <v>941</v>
      </c>
      <c r="BR1061" s="136" t="s">
        <v>941</v>
      </c>
      <c r="BS1061" s="136" t="s">
        <v>941</v>
      </c>
      <c r="BT1061" s="136" t="s">
        <v>941</v>
      </c>
      <c r="BU1061" s="136" t="s">
        <v>941</v>
      </c>
      <c r="BV1061" s="136" t="s">
        <v>941</v>
      </c>
      <c r="BW1061" s="136" t="s">
        <v>941</v>
      </c>
      <c r="BX1061" s="136" t="s">
        <v>941</v>
      </c>
      <c r="BY1061" s="136" t="s">
        <v>941</v>
      </c>
      <c r="BZ1061" s="136" t="s">
        <v>941</v>
      </c>
      <c r="CA1061" s="136" t="s">
        <v>941</v>
      </c>
      <c r="CB1061" s="136" t="s">
        <v>948</v>
      </c>
      <c r="CC1061" s="136" t="s">
        <v>948</v>
      </c>
      <c r="CD1061" s="136" t="s">
        <v>941</v>
      </c>
      <c r="CE1061" s="136" t="s">
        <v>948</v>
      </c>
      <c r="CF1061" s="136" t="s">
        <v>941</v>
      </c>
      <c r="CG1061" s="136" t="s">
        <v>948</v>
      </c>
      <c r="CH1061" s="136" t="s">
        <v>948</v>
      </c>
      <c r="CI1061" s="136" t="s">
        <v>941</v>
      </c>
      <c r="CJ1061" s="136" t="s">
        <v>941</v>
      </c>
      <c r="CK1061" s="136" t="s">
        <v>941</v>
      </c>
      <c r="CL1061" s="136" t="s">
        <v>941</v>
      </c>
      <c r="CM1061" s="136" t="s">
        <v>941</v>
      </c>
      <c r="CN1061" s="136" t="s">
        <v>948</v>
      </c>
      <c r="CO1061" s="136" t="s">
        <v>540</v>
      </c>
      <c r="CP1061" s="136" t="s">
        <v>948</v>
      </c>
      <c r="CQ1061" s="136" t="s">
        <v>941</v>
      </c>
      <c r="CR1061" s="136" t="s">
        <v>941</v>
      </c>
      <c r="CS1061" s="136" t="s">
        <v>941</v>
      </c>
      <c r="CT1061" s="136" t="s">
        <v>941</v>
      </c>
      <c r="CU1061" s="136" t="s">
        <v>941</v>
      </c>
      <c r="CV1061" s="136" t="s">
        <v>941</v>
      </c>
      <c r="CW1061" s="136" t="s">
        <v>941</v>
      </c>
      <c r="CX1061" s="136" t="s">
        <v>941</v>
      </c>
      <c r="CY1061" s="136" t="s">
        <v>941</v>
      </c>
      <c r="CZ1061" s="136" t="s">
        <v>941</v>
      </c>
      <c r="DA1061" s="136" t="s">
        <v>941</v>
      </c>
      <c r="DB1061" s="136" t="s">
        <v>941</v>
      </c>
      <c r="DC1061" s="136" t="s">
        <v>22822</v>
      </c>
      <c r="DD1061" s="136" t="s">
        <v>941</v>
      </c>
      <c r="DE1061" s="136" t="s">
        <v>941</v>
      </c>
      <c r="DF1061" s="136" t="s">
        <v>941</v>
      </c>
      <c r="DG1061" s="136" t="s">
        <v>941</v>
      </c>
      <c r="DH1061" s="136" t="s">
        <v>941</v>
      </c>
      <c r="DI1061" s="136" t="s">
        <v>941</v>
      </c>
      <c r="DJ1061" s="136" t="s">
        <v>1353</v>
      </c>
      <c r="DK1061" s="137">
        <v>43213.605381944442</v>
      </c>
      <c r="DL1061" s="136" t="s">
        <v>1353</v>
      </c>
      <c r="DM1061" s="137">
        <v>43213.605381944442</v>
      </c>
    </row>
    <row r="1062" spans="1:117" ht="58" x14ac:dyDescent="0.35">
      <c r="A1062" s="135">
        <v>1066</v>
      </c>
      <c r="B1062" s="136" t="s">
        <v>13815</v>
      </c>
      <c r="C1062" s="135">
        <v>591</v>
      </c>
      <c r="D1062" s="135" t="b">
        <v>1</v>
      </c>
      <c r="E1062" s="136" t="s">
        <v>941</v>
      </c>
      <c r="F1062" s="136" t="s">
        <v>4282</v>
      </c>
      <c r="G1062" s="136" t="s">
        <v>1158</v>
      </c>
      <c r="H1062" s="136" t="s">
        <v>3147</v>
      </c>
      <c r="I1062" s="136" t="s">
        <v>19475</v>
      </c>
      <c r="J1062" s="136" t="s">
        <v>3151</v>
      </c>
      <c r="K1062" s="136" t="s">
        <v>941</v>
      </c>
      <c r="L1062" s="136" t="s">
        <v>3141</v>
      </c>
      <c r="M1062" s="136" t="s">
        <v>941</v>
      </c>
      <c r="N1062" s="136" t="s">
        <v>3143</v>
      </c>
      <c r="O1062" s="136" t="s">
        <v>22828</v>
      </c>
      <c r="P1062" s="136" t="s">
        <v>3148</v>
      </c>
      <c r="Q1062" s="136" t="s">
        <v>948</v>
      </c>
      <c r="R1062" s="136" t="s">
        <v>22829</v>
      </c>
      <c r="S1062" s="136" t="s">
        <v>22830</v>
      </c>
      <c r="T1062" s="136" t="s">
        <v>22831</v>
      </c>
      <c r="U1062" s="136" t="s">
        <v>22832</v>
      </c>
      <c r="V1062" s="136" t="s">
        <v>13780</v>
      </c>
      <c r="W1062" s="136" t="s">
        <v>13781</v>
      </c>
      <c r="X1062" s="136" t="s">
        <v>13782</v>
      </c>
      <c r="Y1062" s="136" t="s">
        <v>22833</v>
      </c>
      <c r="Z1062" s="136" t="s">
        <v>16321</v>
      </c>
      <c r="AA1062" s="136" t="s">
        <v>22834</v>
      </c>
      <c r="AB1062" s="136" t="s">
        <v>22835</v>
      </c>
      <c r="AC1062" s="136" t="s">
        <v>3414</v>
      </c>
      <c r="AD1062" s="136" t="s">
        <v>22836</v>
      </c>
      <c r="AE1062" s="136" t="s">
        <v>22837</v>
      </c>
      <c r="AF1062" s="136" t="s">
        <v>22838</v>
      </c>
      <c r="AG1062" s="136" t="s">
        <v>1204</v>
      </c>
      <c r="AH1062" s="136" t="s">
        <v>22839</v>
      </c>
      <c r="AI1062" s="136" t="s">
        <v>2344</v>
      </c>
      <c r="AJ1062" s="136" t="s">
        <v>948</v>
      </c>
      <c r="AK1062" s="136" t="s">
        <v>948</v>
      </c>
      <c r="AL1062" s="136" t="s">
        <v>604</v>
      </c>
      <c r="AM1062" s="136" t="s">
        <v>22840</v>
      </c>
      <c r="AN1062" s="136" t="s">
        <v>941</v>
      </c>
      <c r="AO1062" s="136" t="s">
        <v>941</v>
      </c>
      <c r="AP1062" s="136" t="s">
        <v>941</v>
      </c>
      <c r="AQ1062" s="136" t="s">
        <v>941</v>
      </c>
      <c r="AR1062" s="136" t="s">
        <v>941</v>
      </c>
      <c r="AS1062" s="136" t="s">
        <v>941</v>
      </c>
      <c r="AT1062" s="136" t="s">
        <v>941</v>
      </c>
      <c r="AU1062" s="136" t="s">
        <v>941</v>
      </c>
      <c r="AV1062" s="136" t="s">
        <v>941</v>
      </c>
      <c r="AW1062" s="136" t="s">
        <v>941</v>
      </c>
      <c r="AX1062" s="136" t="s">
        <v>941</v>
      </c>
      <c r="AY1062" s="136" t="s">
        <v>941</v>
      </c>
      <c r="AZ1062" s="136" t="s">
        <v>941</v>
      </c>
      <c r="BA1062" s="136" t="s">
        <v>941</v>
      </c>
      <c r="BB1062" s="136" t="s">
        <v>941</v>
      </c>
      <c r="BC1062" s="136" t="s">
        <v>941</v>
      </c>
      <c r="BD1062" s="136" t="s">
        <v>941</v>
      </c>
      <c r="BE1062" s="136" t="s">
        <v>941</v>
      </c>
      <c r="BF1062" s="136" t="s">
        <v>941</v>
      </c>
      <c r="BG1062" s="136" t="s">
        <v>941</v>
      </c>
      <c r="BH1062" s="136" t="s">
        <v>941</v>
      </c>
      <c r="BI1062" s="136" t="s">
        <v>941</v>
      </c>
      <c r="BJ1062" s="136" t="s">
        <v>941</v>
      </c>
      <c r="BK1062" s="136" t="s">
        <v>941</v>
      </c>
      <c r="BL1062" s="136" t="s">
        <v>941</v>
      </c>
      <c r="BM1062" s="136" t="s">
        <v>941</v>
      </c>
      <c r="BN1062" s="136" t="s">
        <v>941</v>
      </c>
      <c r="BO1062" s="136" t="s">
        <v>941</v>
      </c>
      <c r="BP1062" s="136" t="s">
        <v>941</v>
      </c>
      <c r="BQ1062" s="136" t="s">
        <v>941</v>
      </c>
      <c r="BR1062" s="136" t="s">
        <v>941</v>
      </c>
      <c r="BS1062" s="136" t="s">
        <v>941</v>
      </c>
      <c r="BT1062" s="136" t="s">
        <v>941</v>
      </c>
      <c r="BU1062" s="136" t="s">
        <v>941</v>
      </c>
      <c r="BV1062" s="136" t="s">
        <v>941</v>
      </c>
      <c r="BW1062" s="136" t="s">
        <v>941</v>
      </c>
      <c r="BX1062" s="136" t="s">
        <v>941</v>
      </c>
      <c r="BY1062" s="136" t="s">
        <v>941</v>
      </c>
      <c r="BZ1062" s="136" t="s">
        <v>941</v>
      </c>
      <c r="CA1062" s="136" t="s">
        <v>941</v>
      </c>
      <c r="CB1062" s="136" t="s">
        <v>948</v>
      </c>
      <c r="CC1062" s="136" t="s">
        <v>948</v>
      </c>
      <c r="CD1062" s="136" t="s">
        <v>941</v>
      </c>
      <c r="CE1062" s="136" t="s">
        <v>948</v>
      </c>
      <c r="CF1062" s="136" t="s">
        <v>941</v>
      </c>
      <c r="CG1062" s="136" t="s">
        <v>948</v>
      </c>
      <c r="CH1062" s="136" t="s">
        <v>948</v>
      </c>
      <c r="CI1062" s="136" t="s">
        <v>941</v>
      </c>
      <c r="CJ1062" s="136" t="s">
        <v>941</v>
      </c>
      <c r="CK1062" s="136" t="s">
        <v>941</v>
      </c>
      <c r="CL1062" s="136" t="s">
        <v>941</v>
      </c>
      <c r="CM1062" s="136" t="s">
        <v>941</v>
      </c>
      <c r="CN1062" s="136" t="s">
        <v>948</v>
      </c>
      <c r="CO1062" s="136" t="s">
        <v>540</v>
      </c>
      <c r="CP1062" s="136" t="s">
        <v>948</v>
      </c>
      <c r="CQ1062" s="136" t="s">
        <v>941</v>
      </c>
      <c r="CR1062" s="136" t="s">
        <v>941</v>
      </c>
      <c r="CS1062" s="136" t="s">
        <v>941</v>
      </c>
      <c r="CT1062" s="136" t="s">
        <v>941</v>
      </c>
      <c r="CU1062" s="136" t="s">
        <v>941</v>
      </c>
      <c r="CV1062" s="136" t="s">
        <v>941</v>
      </c>
      <c r="CW1062" s="136" t="s">
        <v>941</v>
      </c>
      <c r="CX1062" s="136" t="s">
        <v>941</v>
      </c>
      <c r="CY1062" s="136" t="s">
        <v>941</v>
      </c>
      <c r="CZ1062" s="136" t="s">
        <v>941</v>
      </c>
      <c r="DA1062" s="136" t="s">
        <v>941</v>
      </c>
      <c r="DB1062" s="136" t="s">
        <v>941</v>
      </c>
      <c r="DC1062" s="136" t="s">
        <v>941</v>
      </c>
      <c r="DD1062" s="136" t="s">
        <v>941</v>
      </c>
      <c r="DE1062" s="136" t="s">
        <v>941</v>
      </c>
      <c r="DF1062" s="136" t="s">
        <v>941</v>
      </c>
      <c r="DG1062" s="136" t="s">
        <v>941</v>
      </c>
      <c r="DH1062" s="136" t="s">
        <v>941</v>
      </c>
      <c r="DI1062" s="136" t="s">
        <v>941</v>
      </c>
      <c r="DJ1062" s="136" t="s">
        <v>1692</v>
      </c>
      <c r="DK1062" s="137">
        <v>43214.661053240743</v>
      </c>
      <c r="DL1062" s="136" t="s">
        <v>1692</v>
      </c>
      <c r="DM1062" s="137">
        <v>43214.704131944447</v>
      </c>
    </row>
    <row r="1063" spans="1:117" ht="58" x14ac:dyDescent="0.35">
      <c r="A1063" s="135">
        <v>1067</v>
      </c>
      <c r="B1063" s="136" t="s">
        <v>13815</v>
      </c>
      <c r="C1063" s="135">
        <v>503</v>
      </c>
      <c r="D1063" s="135" t="b">
        <v>1</v>
      </c>
      <c r="E1063" s="136" t="s">
        <v>941</v>
      </c>
      <c r="F1063" s="136" t="s">
        <v>3149</v>
      </c>
      <c r="G1063" s="136" t="s">
        <v>1158</v>
      </c>
      <c r="H1063" s="136" t="s">
        <v>3150</v>
      </c>
      <c r="I1063" s="136" t="s">
        <v>19475</v>
      </c>
      <c r="J1063" s="136" t="s">
        <v>3140</v>
      </c>
      <c r="K1063" s="136" t="s">
        <v>941</v>
      </c>
      <c r="L1063" s="136" t="s">
        <v>3141</v>
      </c>
      <c r="M1063" s="136" t="s">
        <v>3142</v>
      </c>
      <c r="N1063" s="136" t="s">
        <v>3143</v>
      </c>
      <c r="O1063" s="136" t="s">
        <v>22841</v>
      </c>
      <c r="P1063" s="136" t="s">
        <v>2565</v>
      </c>
      <c r="Q1063" s="136" t="s">
        <v>948</v>
      </c>
      <c r="R1063" s="136" t="s">
        <v>22842</v>
      </c>
      <c r="S1063" s="136" t="s">
        <v>22843</v>
      </c>
      <c r="T1063" s="136" t="s">
        <v>22844</v>
      </c>
      <c r="U1063" s="136" t="s">
        <v>22845</v>
      </c>
      <c r="V1063" s="136" t="s">
        <v>22846</v>
      </c>
      <c r="W1063" s="136" t="s">
        <v>22847</v>
      </c>
      <c r="X1063" s="136" t="s">
        <v>22848</v>
      </c>
      <c r="Y1063" s="136" t="s">
        <v>22849</v>
      </c>
      <c r="Z1063" s="136" t="s">
        <v>22850</v>
      </c>
      <c r="AA1063" s="136" t="s">
        <v>22851</v>
      </c>
      <c r="AB1063" s="136" t="s">
        <v>22852</v>
      </c>
      <c r="AC1063" s="136" t="s">
        <v>22853</v>
      </c>
      <c r="AD1063" s="136" t="s">
        <v>22854</v>
      </c>
      <c r="AE1063" s="136" t="s">
        <v>22855</v>
      </c>
      <c r="AF1063" s="136" t="s">
        <v>22856</v>
      </c>
      <c r="AG1063" s="136" t="s">
        <v>1263</v>
      </c>
      <c r="AH1063" s="136" t="s">
        <v>22857</v>
      </c>
      <c r="AI1063" s="136" t="s">
        <v>2907</v>
      </c>
      <c r="AJ1063" s="136" t="s">
        <v>948</v>
      </c>
      <c r="AK1063" s="136" t="s">
        <v>1521</v>
      </c>
      <c r="AL1063" s="136" t="s">
        <v>604</v>
      </c>
      <c r="AM1063" s="136" t="s">
        <v>22858</v>
      </c>
      <c r="AN1063" s="136" t="s">
        <v>941</v>
      </c>
      <c r="AO1063" s="136" t="s">
        <v>941</v>
      </c>
      <c r="AP1063" s="136" t="s">
        <v>941</v>
      </c>
      <c r="AQ1063" s="136" t="s">
        <v>941</v>
      </c>
      <c r="AR1063" s="136" t="s">
        <v>941</v>
      </c>
      <c r="AS1063" s="136" t="s">
        <v>941</v>
      </c>
      <c r="AT1063" s="136" t="s">
        <v>941</v>
      </c>
      <c r="AU1063" s="136" t="s">
        <v>941</v>
      </c>
      <c r="AV1063" s="136" t="s">
        <v>941</v>
      </c>
      <c r="AW1063" s="136" t="s">
        <v>941</v>
      </c>
      <c r="AX1063" s="136" t="s">
        <v>941</v>
      </c>
      <c r="AY1063" s="136" t="s">
        <v>941</v>
      </c>
      <c r="AZ1063" s="136" t="s">
        <v>941</v>
      </c>
      <c r="BA1063" s="136" t="s">
        <v>941</v>
      </c>
      <c r="BB1063" s="136" t="s">
        <v>941</v>
      </c>
      <c r="BC1063" s="136" t="s">
        <v>941</v>
      </c>
      <c r="BD1063" s="136" t="s">
        <v>941</v>
      </c>
      <c r="BE1063" s="136" t="s">
        <v>941</v>
      </c>
      <c r="BF1063" s="136" t="s">
        <v>941</v>
      </c>
      <c r="BG1063" s="136" t="s">
        <v>941</v>
      </c>
      <c r="BH1063" s="136" t="s">
        <v>941</v>
      </c>
      <c r="BI1063" s="136" t="s">
        <v>941</v>
      </c>
      <c r="BJ1063" s="136" t="s">
        <v>941</v>
      </c>
      <c r="BK1063" s="136" t="s">
        <v>941</v>
      </c>
      <c r="BL1063" s="136" t="s">
        <v>941</v>
      </c>
      <c r="BM1063" s="136" t="s">
        <v>941</v>
      </c>
      <c r="BN1063" s="136" t="s">
        <v>941</v>
      </c>
      <c r="BO1063" s="136" t="s">
        <v>941</v>
      </c>
      <c r="BP1063" s="136" t="s">
        <v>941</v>
      </c>
      <c r="BQ1063" s="136" t="s">
        <v>941</v>
      </c>
      <c r="BR1063" s="136" t="s">
        <v>941</v>
      </c>
      <c r="BS1063" s="136" t="s">
        <v>941</v>
      </c>
      <c r="BT1063" s="136" t="s">
        <v>941</v>
      </c>
      <c r="BU1063" s="136" t="s">
        <v>941</v>
      </c>
      <c r="BV1063" s="136" t="s">
        <v>941</v>
      </c>
      <c r="BW1063" s="136" t="s">
        <v>941</v>
      </c>
      <c r="BX1063" s="136" t="s">
        <v>941</v>
      </c>
      <c r="BY1063" s="136" t="s">
        <v>941</v>
      </c>
      <c r="BZ1063" s="136" t="s">
        <v>941</v>
      </c>
      <c r="CA1063" s="136" t="s">
        <v>941</v>
      </c>
      <c r="CB1063" s="136" t="s">
        <v>948</v>
      </c>
      <c r="CC1063" s="136" t="s">
        <v>948</v>
      </c>
      <c r="CD1063" s="136" t="s">
        <v>941</v>
      </c>
      <c r="CE1063" s="136" t="s">
        <v>948</v>
      </c>
      <c r="CF1063" s="136" t="s">
        <v>941</v>
      </c>
      <c r="CG1063" s="136" t="s">
        <v>948</v>
      </c>
      <c r="CH1063" s="136" t="s">
        <v>948</v>
      </c>
      <c r="CI1063" s="136" t="s">
        <v>941</v>
      </c>
      <c r="CJ1063" s="136" t="s">
        <v>941</v>
      </c>
      <c r="CK1063" s="136" t="s">
        <v>941</v>
      </c>
      <c r="CL1063" s="136" t="s">
        <v>941</v>
      </c>
      <c r="CM1063" s="136" t="s">
        <v>941</v>
      </c>
      <c r="CN1063" s="136" t="s">
        <v>948</v>
      </c>
      <c r="CO1063" s="136" t="s">
        <v>540</v>
      </c>
      <c r="CP1063" s="136" t="s">
        <v>948</v>
      </c>
      <c r="CQ1063" s="136" t="s">
        <v>941</v>
      </c>
      <c r="CR1063" s="136" t="s">
        <v>941</v>
      </c>
      <c r="CS1063" s="136" t="s">
        <v>941</v>
      </c>
      <c r="CT1063" s="136" t="s">
        <v>941</v>
      </c>
      <c r="CU1063" s="136" t="s">
        <v>941</v>
      </c>
      <c r="CV1063" s="136" t="s">
        <v>941</v>
      </c>
      <c r="CW1063" s="136" t="s">
        <v>941</v>
      </c>
      <c r="CX1063" s="136" t="s">
        <v>941</v>
      </c>
      <c r="CY1063" s="136" t="s">
        <v>941</v>
      </c>
      <c r="CZ1063" s="136" t="s">
        <v>941</v>
      </c>
      <c r="DA1063" s="136" t="s">
        <v>941</v>
      </c>
      <c r="DB1063" s="136" t="s">
        <v>941</v>
      </c>
      <c r="DC1063" s="136" t="s">
        <v>941</v>
      </c>
      <c r="DD1063" s="136" t="s">
        <v>941</v>
      </c>
      <c r="DE1063" s="136" t="s">
        <v>941</v>
      </c>
      <c r="DF1063" s="136" t="s">
        <v>941</v>
      </c>
      <c r="DG1063" s="136" t="s">
        <v>941</v>
      </c>
      <c r="DH1063" s="136" t="s">
        <v>941</v>
      </c>
      <c r="DI1063" s="136" t="s">
        <v>941</v>
      </c>
      <c r="DJ1063" s="136" t="s">
        <v>1692</v>
      </c>
      <c r="DK1063" s="137">
        <v>43214.6643287037</v>
      </c>
      <c r="DL1063" s="136" t="s">
        <v>1692</v>
      </c>
      <c r="DM1063" s="137">
        <v>43214.702152777776</v>
      </c>
    </row>
    <row r="1064" spans="1:117" ht="116" x14ac:dyDescent="0.35">
      <c r="A1064" s="135">
        <v>1068</v>
      </c>
      <c r="B1064" s="136" t="s">
        <v>13815</v>
      </c>
      <c r="C1064" s="135">
        <v>402</v>
      </c>
      <c r="D1064" s="135" t="b">
        <v>1</v>
      </c>
      <c r="E1064" s="136" t="s">
        <v>941</v>
      </c>
      <c r="F1064" s="136" t="s">
        <v>3138</v>
      </c>
      <c r="G1064" s="136" t="s">
        <v>981</v>
      </c>
      <c r="H1064" s="136" t="s">
        <v>3139</v>
      </c>
      <c r="I1064" s="136" t="s">
        <v>20094</v>
      </c>
      <c r="J1064" s="136" t="s">
        <v>3140</v>
      </c>
      <c r="K1064" s="136" t="s">
        <v>941</v>
      </c>
      <c r="L1064" s="136" t="s">
        <v>3141</v>
      </c>
      <c r="M1064" s="136" t="s">
        <v>941</v>
      </c>
      <c r="N1064" s="136" t="s">
        <v>3143</v>
      </c>
      <c r="O1064" s="136" t="s">
        <v>22859</v>
      </c>
      <c r="P1064" s="136" t="s">
        <v>4284</v>
      </c>
      <c r="Q1064" s="136" t="s">
        <v>948</v>
      </c>
      <c r="R1064" s="136" t="s">
        <v>948</v>
      </c>
      <c r="S1064" s="136" t="s">
        <v>22860</v>
      </c>
      <c r="T1064" s="136" t="s">
        <v>22861</v>
      </c>
      <c r="U1064" s="136" t="s">
        <v>22862</v>
      </c>
      <c r="V1064" s="136" t="s">
        <v>3144</v>
      </c>
      <c r="W1064" s="136" t="s">
        <v>3145</v>
      </c>
      <c r="X1064" s="136" t="s">
        <v>3146</v>
      </c>
      <c r="Y1064" s="136" t="s">
        <v>22863</v>
      </c>
      <c r="Z1064" s="136" t="s">
        <v>22864</v>
      </c>
      <c r="AA1064" s="136" t="s">
        <v>22865</v>
      </c>
      <c r="AB1064" s="136" t="s">
        <v>22866</v>
      </c>
      <c r="AC1064" s="136" t="s">
        <v>4238</v>
      </c>
      <c r="AD1064" s="136" t="s">
        <v>22867</v>
      </c>
      <c r="AE1064" s="136" t="s">
        <v>22868</v>
      </c>
      <c r="AF1064" s="136" t="s">
        <v>22869</v>
      </c>
      <c r="AG1064" s="136" t="s">
        <v>987</v>
      </c>
      <c r="AH1064" s="136" t="s">
        <v>13217</v>
      </c>
      <c r="AI1064" s="136" t="s">
        <v>3025</v>
      </c>
      <c r="AJ1064" s="136" t="s">
        <v>948</v>
      </c>
      <c r="AK1064" s="136" t="s">
        <v>948</v>
      </c>
      <c r="AL1064" s="136" t="s">
        <v>941</v>
      </c>
      <c r="AM1064" s="136" t="s">
        <v>22870</v>
      </c>
      <c r="AN1064" s="136" t="s">
        <v>941</v>
      </c>
      <c r="AO1064" s="136" t="s">
        <v>941</v>
      </c>
      <c r="AP1064" s="136" t="s">
        <v>941</v>
      </c>
      <c r="AQ1064" s="136" t="s">
        <v>941</v>
      </c>
      <c r="AR1064" s="136" t="s">
        <v>941</v>
      </c>
      <c r="AS1064" s="136" t="s">
        <v>941</v>
      </c>
      <c r="AT1064" s="136" t="s">
        <v>941</v>
      </c>
      <c r="AU1064" s="136" t="s">
        <v>941</v>
      </c>
      <c r="AV1064" s="136" t="s">
        <v>941</v>
      </c>
      <c r="AW1064" s="136" t="s">
        <v>941</v>
      </c>
      <c r="AX1064" s="136" t="s">
        <v>941</v>
      </c>
      <c r="AY1064" s="136" t="s">
        <v>941</v>
      </c>
      <c r="AZ1064" s="136" t="s">
        <v>941</v>
      </c>
      <c r="BA1064" s="136" t="s">
        <v>941</v>
      </c>
      <c r="BB1064" s="136" t="s">
        <v>941</v>
      </c>
      <c r="BC1064" s="136" t="s">
        <v>941</v>
      </c>
      <c r="BD1064" s="136" t="s">
        <v>941</v>
      </c>
      <c r="BE1064" s="136" t="s">
        <v>941</v>
      </c>
      <c r="BF1064" s="136" t="s">
        <v>941</v>
      </c>
      <c r="BG1064" s="136" t="s">
        <v>941</v>
      </c>
      <c r="BH1064" s="136" t="s">
        <v>941</v>
      </c>
      <c r="BI1064" s="136" t="s">
        <v>941</v>
      </c>
      <c r="BJ1064" s="136" t="s">
        <v>941</v>
      </c>
      <c r="BK1064" s="136" t="s">
        <v>941</v>
      </c>
      <c r="BL1064" s="136" t="s">
        <v>941</v>
      </c>
      <c r="BM1064" s="136" t="s">
        <v>941</v>
      </c>
      <c r="BN1064" s="136" t="s">
        <v>941</v>
      </c>
      <c r="BO1064" s="136" t="s">
        <v>941</v>
      </c>
      <c r="BP1064" s="136" t="s">
        <v>941</v>
      </c>
      <c r="BQ1064" s="136" t="s">
        <v>941</v>
      </c>
      <c r="BR1064" s="136" t="s">
        <v>941</v>
      </c>
      <c r="BS1064" s="136" t="s">
        <v>941</v>
      </c>
      <c r="BT1064" s="136" t="s">
        <v>941</v>
      </c>
      <c r="BU1064" s="136" t="s">
        <v>941</v>
      </c>
      <c r="BV1064" s="136" t="s">
        <v>941</v>
      </c>
      <c r="BW1064" s="136" t="s">
        <v>941</v>
      </c>
      <c r="BX1064" s="136" t="s">
        <v>941</v>
      </c>
      <c r="BY1064" s="136" t="s">
        <v>941</v>
      </c>
      <c r="BZ1064" s="136" t="s">
        <v>941</v>
      </c>
      <c r="CA1064" s="136" t="s">
        <v>941</v>
      </c>
      <c r="CB1064" s="136" t="s">
        <v>948</v>
      </c>
      <c r="CC1064" s="136" t="s">
        <v>948</v>
      </c>
      <c r="CD1064" s="136" t="s">
        <v>941</v>
      </c>
      <c r="CE1064" s="136" t="s">
        <v>948</v>
      </c>
      <c r="CF1064" s="136" t="s">
        <v>941</v>
      </c>
      <c r="CG1064" s="136" t="s">
        <v>948</v>
      </c>
      <c r="CH1064" s="136" t="s">
        <v>948</v>
      </c>
      <c r="CI1064" s="136" t="s">
        <v>941</v>
      </c>
      <c r="CJ1064" s="136" t="s">
        <v>941</v>
      </c>
      <c r="CK1064" s="136" t="s">
        <v>941</v>
      </c>
      <c r="CL1064" s="136" t="s">
        <v>941</v>
      </c>
      <c r="CM1064" s="136" t="s">
        <v>941</v>
      </c>
      <c r="CN1064" s="136" t="s">
        <v>948</v>
      </c>
      <c r="CO1064" s="136" t="s">
        <v>540</v>
      </c>
      <c r="CP1064" s="136" t="s">
        <v>948</v>
      </c>
      <c r="CQ1064" s="136" t="s">
        <v>941</v>
      </c>
      <c r="CR1064" s="136" t="s">
        <v>941</v>
      </c>
      <c r="CS1064" s="136" t="s">
        <v>941</v>
      </c>
      <c r="CT1064" s="136" t="s">
        <v>941</v>
      </c>
      <c r="CU1064" s="136" t="s">
        <v>941</v>
      </c>
      <c r="CV1064" s="136" t="s">
        <v>941</v>
      </c>
      <c r="CW1064" s="136" t="s">
        <v>22871</v>
      </c>
      <c r="CX1064" s="136" t="s">
        <v>941</v>
      </c>
      <c r="CY1064" s="136" t="s">
        <v>941</v>
      </c>
      <c r="CZ1064" s="136" t="s">
        <v>22871</v>
      </c>
      <c r="DA1064" s="136" t="s">
        <v>941</v>
      </c>
      <c r="DB1064" s="136" t="s">
        <v>941</v>
      </c>
      <c r="DC1064" s="136" t="s">
        <v>941</v>
      </c>
      <c r="DD1064" s="136" t="s">
        <v>941</v>
      </c>
      <c r="DE1064" s="136" t="s">
        <v>941</v>
      </c>
      <c r="DF1064" s="136" t="s">
        <v>941</v>
      </c>
      <c r="DG1064" s="136" t="s">
        <v>941</v>
      </c>
      <c r="DH1064" s="136" t="s">
        <v>941</v>
      </c>
      <c r="DI1064" s="136" t="s">
        <v>941</v>
      </c>
      <c r="DJ1064" s="136" t="s">
        <v>1692</v>
      </c>
      <c r="DK1064" s="137">
        <v>43214.683194444442</v>
      </c>
      <c r="DL1064" s="136" t="s">
        <v>1692</v>
      </c>
      <c r="DM1064" s="137">
        <v>43215.415162037039</v>
      </c>
    </row>
    <row r="1065" spans="1:117" ht="43.5" x14ac:dyDescent="0.35">
      <c r="A1065" s="135">
        <v>1069</v>
      </c>
      <c r="B1065" s="136" t="s">
        <v>13815</v>
      </c>
      <c r="C1065" s="135">
        <v>60</v>
      </c>
      <c r="D1065" s="135" t="b">
        <v>1</v>
      </c>
      <c r="E1065" s="136" t="s">
        <v>941</v>
      </c>
      <c r="F1065" s="136" t="s">
        <v>2181</v>
      </c>
      <c r="G1065" s="136" t="s">
        <v>981</v>
      </c>
      <c r="H1065" s="136" t="s">
        <v>2182</v>
      </c>
      <c r="I1065" s="136" t="s">
        <v>22872</v>
      </c>
      <c r="J1065" s="136" t="s">
        <v>2181</v>
      </c>
      <c r="K1065" s="136" t="s">
        <v>941</v>
      </c>
      <c r="L1065" s="136" t="s">
        <v>2182</v>
      </c>
      <c r="M1065" s="136" t="s">
        <v>941</v>
      </c>
      <c r="N1065" s="136" t="s">
        <v>2183</v>
      </c>
      <c r="O1065" s="136" t="s">
        <v>22873</v>
      </c>
      <c r="P1065" s="136" t="s">
        <v>12610</v>
      </c>
      <c r="Q1065" s="136" t="s">
        <v>948</v>
      </c>
      <c r="R1065" s="136" t="s">
        <v>948</v>
      </c>
      <c r="S1065" s="136" t="s">
        <v>22874</v>
      </c>
      <c r="T1065" s="136" t="s">
        <v>4216</v>
      </c>
      <c r="U1065" s="136" t="s">
        <v>22875</v>
      </c>
      <c r="V1065" s="136" t="s">
        <v>948</v>
      </c>
      <c r="W1065" s="136" t="s">
        <v>948</v>
      </c>
      <c r="X1065" s="136" t="s">
        <v>948</v>
      </c>
      <c r="Y1065" s="136" t="s">
        <v>22876</v>
      </c>
      <c r="Z1065" s="136" t="s">
        <v>22877</v>
      </c>
      <c r="AA1065" s="136" t="s">
        <v>22878</v>
      </c>
      <c r="AB1065" s="136" t="s">
        <v>22879</v>
      </c>
      <c r="AC1065" s="136" t="s">
        <v>22880</v>
      </c>
      <c r="AD1065" s="136" t="s">
        <v>22881</v>
      </c>
      <c r="AE1065" s="136" t="s">
        <v>22882</v>
      </c>
      <c r="AF1065" s="136" t="s">
        <v>22883</v>
      </c>
      <c r="AG1065" s="136" t="s">
        <v>1481</v>
      </c>
      <c r="AH1065" s="136" t="s">
        <v>22884</v>
      </c>
      <c r="AI1065" s="136" t="s">
        <v>3534</v>
      </c>
      <c r="AJ1065" s="136" t="s">
        <v>948</v>
      </c>
      <c r="AK1065" s="136" t="s">
        <v>948</v>
      </c>
      <c r="AL1065" s="136" t="s">
        <v>941</v>
      </c>
      <c r="AM1065" s="136" t="s">
        <v>22885</v>
      </c>
      <c r="AN1065" s="136" t="s">
        <v>941</v>
      </c>
      <c r="AO1065" s="136" t="s">
        <v>941</v>
      </c>
      <c r="AP1065" s="136" t="s">
        <v>941</v>
      </c>
      <c r="AQ1065" s="136" t="s">
        <v>941</v>
      </c>
      <c r="AR1065" s="136" t="s">
        <v>941</v>
      </c>
      <c r="AS1065" s="136" t="s">
        <v>941</v>
      </c>
      <c r="AT1065" s="136" t="s">
        <v>941</v>
      </c>
      <c r="AU1065" s="136" t="s">
        <v>941</v>
      </c>
      <c r="AV1065" s="136" t="s">
        <v>941</v>
      </c>
      <c r="AW1065" s="136" t="s">
        <v>941</v>
      </c>
      <c r="AX1065" s="136" t="s">
        <v>941</v>
      </c>
      <c r="AY1065" s="136" t="s">
        <v>941</v>
      </c>
      <c r="AZ1065" s="136" t="s">
        <v>941</v>
      </c>
      <c r="BA1065" s="136" t="s">
        <v>941</v>
      </c>
      <c r="BB1065" s="136" t="s">
        <v>941</v>
      </c>
      <c r="BC1065" s="136" t="s">
        <v>941</v>
      </c>
      <c r="BD1065" s="136" t="s">
        <v>941</v>
      </c>
      <c r="BE1065" s="136" t="s">
        <v>941</v>
      </c>
      <c r="BF1065" s="136" t="s">
        <v>941</v>
      </c>
      <c r="BG1065" s="136" t="s">
        <v>941</v>
      </c>
      <c r="BH1065" s="136" t="s">
        <v>941</v>
      </c>
      <c r="BI1065" s="136" t="s">
        <v>941</v>
      </c>
      <c r="BJ1065" s="136" t="s">
        <v>941</v>
      </c>
      <c r="BK1065" s="136" t="s">
        <v>941</v>
      </c>
      <c r="BL1065" s="136" t="s">
        <v>941</v>
      </c>
      <c r="BM1065" s="136" t="s">
        <v>941</v>
      </c>
      <c r="BN1065" s="136" t="s">
        <v>941</v>
      </c>
      <c r="BO1065" s="136" t="s">
        <v>941</v>
      </c>
      <c r="BP1065" s="136" t="s">
        <v>941</v>
      </c>
      <c r="BQ1065" s="136" t="s">
        <v>941</v>
      </c>
      <c r="BR1065" s="136" t="s">
        <v>941</v>
      </c>
      <c r="BS1065" s="136" t="s">
        <v>941</v>
      </c>
      <c r="BT1065" s="136" t="s">
        <v>941</v>
      </c>
      <c r="BU1065" s="136" t="s">
        <v>941</v>
      </c>
      <c r="BV1065" s="136" t="s">
        <v>941</v>
      </c>
      <c r="BW1065" s="136" t="s">
        <v>941</v>
      </c>
      <c r="BX1065" s="136" t="s">
        <v>941</v>
      </c>
      <c r="BY1065" s="136" t="s">
        <v>941</v>
      </c>
      <c r="BZ1065" s="136" t="s">
        <v>941</v>
      </c>
      <c r="CA1065" s="136" t="s">
        <v>941</v>
      </c>
      <c r="CB1065" s="136" t="s">
        <v>948</v>
      </c>
      <c r="CC1065" s="136" t="s">
        <v>948</v>
      </c>
      <c r="CD1065" s="136" t="s">
        <v>941</v>
      </c>
      <c r="CE1065" s="136" t="s">
        <v>948</v>
      </c>
      <c r="CF1065" s="136" t="s">
        <v>941</v>
      </c>
      <c r="CG1065" s="136" t="s">
        <v>948</v>
      </c>
      <c r="CH1065" s="136" t="s">
        <v>948</v>
      </c>
      <c r="CI1065" s="136" t="s">
        <v>941</v>
      </c>
      <c r="CJ1065" s="136" t="s">
        <v>941</v>
      </c>
      <c r="CK1065" s="136" t="s">
        <v>941</v>
      </c>
      <c r="CL1065" s="136" t="s">
        <v>941</v>
      </c>
      <c r="CM1065" s="136" t="s">
        <v>941</v>
      </c>
      <c r="CN1065" s="136" t="s">
        <v>948</v>
      </c>
      <c r="CO1065" s="136" t="s">
        <v>540</v>
      </c>
      <c r="CP1065" s="136" t="s">
        <v>948</v>
      </c>
      <c r="CQ1065" s="136" t="s">
        <v>941</v>
      </c>
      <c r="CR1065" s="136" t="s">
        <v>941</v>
      </c>
      <c r="CS1065" s="136" t="s">
        <v>941</v>
      </c>
      <c r="CT1065" s="136" t="s">
        <v>941</v>
      </c>
      <c r="CU1065" s="136" t="s">
        <v>941</v>
      </c>
      <c r="CV1065" s="136" t="s">
        <v>941</v>
      </c>
      <c r="CW1065" s="136" t="s">
        <v>941</v>
      </c>
      <c r="CX1065" s="136" t="s">
        <v>941</v>
      </c>
      <c r="CY1065" s="136" t="s">
        <v>941</v>
      </c>
      <c r="CZ1065" s="136" t="s">
        <v>941</v>
      </c>
      <c r="DA1065" s="136" t="s">
        <v>941</v>
      </c>
      <c r="DB1065" s="136" t="s">
        <v>941</v>
      </c>
      <c r="DC1065" s="136" t="s">
        <v>941</v>
      </c>
      <c r="DD1065" s="136" t="s">
        <v>941</v>
      </c>
      <c r="DE1065" s="136" t="s">
        <v>941</v>
      </c>
      <c r="DF1065" s="136" t="s">
        <v>941</v>
      </c>
      <c r="DG1065" s="136" t="s">
        <v>941</v>
      </c>
      <c r="DH1065" s="136" t="s">
        <v>941</v>
      </c>
      <c r="DI1065" s="136" t="s">
        <v>941</v>
      </c>
      <c r="DJ1065" s="136" t="s">
        <v>1692</v>
      </c>
      <c r="DK1065" s="137">
        <v>43222.455752314818</v>
      </c>
      <c r="DL1065" s="136" t="s">
        <v>1692</v>
      </c>
      <c r="DM1065" s="137">
        <v>43222.455925925926</v>
      </c>
    </row>
    <row r="1066" spans="1:117" ht="29" x14ac:dyDescent="0.35">
      <c r="A1066" s="135">
        <v>1070</v>
      </c>
      <c r="B1066" s="136" t="s">
        <v>13815</v>
      </c>
      <c r="C1066" s="135">
        <v>344</v>
      </c>
      <c r="D1066" s="135" t="b">
        <v>1</v>
      </c>
      <c r="E1066" s="136" t="s">
        <v>941</v>
      </c>
      <c r="F1066" s="136" t="s">
        <v>4258</v>
      </c>
      <c r="G1066" s="136" t="s">
        <v>981</v>
      </c>
      <c r="H1066" s="136" t="s">
        <v>22886</v>
      </c>
      <c r="I1066" s="136" t="s">
        <v>22887</v>
      </c>
      <c r="J1066" s="136" t="s">
        <v>4258</v>
      </c>
      <c r="K1066" s="136" t="s">
        <v>941</v>
      </c>
      <c r="L1066" s="136" t="s">
        <v>22886</v>
      </c>
      <c r="M1066" s="136" t="s">
        <v>4259</v>
      </c>
      <c r="N1066" s="136" t="s">
        <v>941</v>
      </c>
      <c r="O1066" s="136" t="s">
        <v>22888</v>
      </c>
      <c r="P1066" s="136" t="s">
        <v>22889</v>
      </c>
      <c r="Q1066" s="136" t="s">
        <v>948</v>
      </c>
      <c r="R1066" s="136" t="s">
        <v>948</v>
      </c>
      <c r="S1066" s="136" t="s">
        <v>22890</v>
      </c>
      <c r="T1066" s="136" t="s">
        <v>22891</v>
      </c>
      <c r="U1066" s="136" t="s">
        <v>22892</v>
      </c>
      <c r="V1066" s="136" t="s">
        <v>22893</v>
      </c>
      <c r="W1066" s="136" t="s">
        <v>22894</v>
      </c>
      <c r="X1066" s="136" t="s">
        <v>22895</v>
      </c>
      <c r="Y1066" s="136" t="s">
        <v>22896</v>
      </c>
      <c r="Z1066" s="136" t="s">
        <v>22897</v>
      </c>
      <c r="AA1066" s="136" t="s">
        <v>948</v>
      </c>
      <c r="AB1066" s="136" t="s">
        <v>22898</v>
      </c>
      <c r="AC1066" s="136" t="s">
        <v>948</v>
      </c>
      <c r="AD1066" s="136" t="s">
        <v>22898</v>
      </c>
      <c r="AE1066" s="136" t="s">
        <v>22899</v>
      </c>
      <c r="AF1066" s="136" t="s">
        <v>22900</v>
      </c>
      <c r="AG1066" s="136" t="s">
        <v>1715</v>
      </c>
      <c r="AH1066" s="136" t="s">
        <v>22901</v>
      </c>
      <c r="AI1066" s="136" t="s">
        <v>948</v>
      </c>
      <c r="AJ1066" s="136" t="s">
        <v>1205</v>
      </c>
      <c r="AK1066" s="136" t="s">
        <v>948</v>
      </c>
      <c r="AL1066" s="136" t="s">
        <v>604</v>
      </c>
      <c r="AM1066" s="136" t="s">
        <v>22902</v>
      </c>
      <c r="AN1066" s="136" t="s">
        <v>941</v>
      </c>
      <c r="AO1066" s="136" t="s">
        <v>941</v>
      </c>
      <c r="AP1066" s="136" t="s">
        <v>941</v>
      </c>
      <c r="AQ1066" s="136" t="s">
        <v>941</v>
      </c>
      <c r="AR1066" s="136" t="s">
        <v>941</v>
      </c>
      <c r="AS1066" s="136" t="s">
        <v>941</v>
      </c>
      <c r="AT1066" s="136" t="s">
        <v>941</v>
      </c>
      <c r="AU1066" s="136" t="s">
        <v>941</v>
      </c>
      <c r="AV1066" s="136" t="s">
        <v>941</v>
      </c>
      <c r="AW1066" s="136" t="s">
        <v>941</v>
      </c>
      <c r="AX1066" s="136" t="s">
        <v>941</v>
      </c>
      <c r="AY1066" s="136" t="s">
        <v>941</v>
      </c>
      <c r="AZ1066" s="136" t="s">
        <v>941</v>
      </c>
      <c r="BA1066" s="136" t="s">
        <v>941</v>
      </c>
      <c r="BB1066" s="136" t="s">
        <v>941</v>
      </c>
      <c r="BC1066" s="136" t="s">
        <v>941</v>
      </c>
      <c r="BD1066" s="136" t="s">
        <v>941</v>
      </c>
      <c r="BE1066" s="136" t="s">
        <v>941</v>
      </c>
      <c r="BF1066" s="136" t="s">
        <v>941</v>
      </c>
      <c r="BG1066" s="136" t="s">
        <v>941</v>
      </c>
      <c r="BH1066" s="136" t="s">
        <v>941</v>
      </c>
      <c r="BI1066" s="136" t="s">
        <v>941</v>
      </c>
      <c r="BJ1066" s="136" t="s">
        <v>941</v>
      </c>
      <c r="BK1066" s="136" t="s">
        <v>941</v>
      </c>
      <c r="BL1066" s="136" t="s">
        <v>941</v>
      </c>
      <c r="BM1066" s="136" t="s">
        <v>941</v>
      </c>
      <c r="BN1066" s="136" t="s">
        <v>941</v>
      </c>
      <c r="BO1066" s="136" t="s">
        <v>941</v>
      </c>
      <c r="BP1066" s="136" t="s">
        <v>941</v>
      </c>
      <c r="BQ1066" s="136" t="s">
        <v>941</v>
      </c>
      <c r="BR1066" s="136" t="s">
        <v>941</v>
      </c>
      <c r="BS1066" s="136" t="s">
        <v>941</v>
      </c>
      <c r="BT1066" s="136" t="s">
        <v>941</v>
      </c>
      <c r="BU1066" s="136" t="s">
        <v>941</v>
      </c>
      <c r="BV1066" s="136" t="s">
        <v>941</v>
      </c>
      <c r="BW1066" s="136" t="s">
        <v>941</v>
      </c>
      <c r="BX1066" s="136" t="s">
        <v>941</v>
      </c>
      <c r="BY1066" s="136" t="s">
        <v>941</v>
      </c>
      <c r="BZ1066" s="136" t="s">
        <v>941</v>
      </c>
      <c r="CA1066" s="136" t="s">
        <v>941</v>
      </c>
      <c r="CB1066" s="136" t="s">
        <v>948</v>
      </c>
      <c r="CC1066" s="136" t="s">
        <v>948</v>
      </c>
      <c r="CD1066" s="136" t="s">
        <v>941</v>
      </c>
      <c r="CE1066" s="136" t="s">
        <v>948</v>
      </c>
      <c r="CF1066" s="136" t="s">
        <v>941</v>
      </c>
      <c r="CG1066" s="136" t="s">
        <v>948</v>
      </c>
      <c r="CH1066" s="136" t="s">
        <v>948</v>
      </c>
      <c r="CI1066" s="136" t="s">
        <v>941</v>
      </c>
      <c r="CJ1066" s="136" t="s">
        <v>941</v>
      </c>
      <c r="CK1066" s="136" t="s">
        <v>941</v>
      </c>
      <c r="CL1066" s="136" t="s">
        <v>941</v>
      </c>
      <c r="CM1066" s="136" t="s">
        <v>941</v>
      </c>
      <c r="CN1066" s="136" t="s">
        <v>948</v>
      </c>
      <c r="CO1066" s="136" t="s">
        <v>540</v>
      </c>
      <c r="CP1066" s="136" t="s">
        <v>948</v>
      </c>
      <c r="CQ1066" s="136" t="s">
        <v>941</v>
      </c>
      <c r="CR1066" s="136" t="s">
        <v>941</v>
      </c>
      <c r="CS1066" s="136" t="s">
        <v>941</v>
      </c>
      <c r="CT1066" s="136" t="s">
        <v>941</v>
      </c>
      <c r="CU1066" s="136" t="s">
        <v>941</v>
      </c>
      <c r="CV1066" s="136" t="s">
        <v>941</v>
      </c>
      <c r="CW1066" s="136" t="s">
        <v>941</v>
      </c>
      <c r="CX1066" s="136" t="s">
        <v>941</v>
      </c>
      <c r="CY1066" s="136" t="s">
        <v>941</v>
      </c>
      <c r="CZ1066" s="136" t="s">
        <v>941</v>
      </c>
      <c r="DA1066" s="136" t="s">
        <v>941</v>
      </c>
      <c r="DB1066" s="136" t="s">
        <v>941</v>
      </c>
      <c r="DC1066" s="136" t="s">
        <v>941</v>
      </c>
      <c r="DD1066" s="136" t="s">
        <v>941</v>
      </c>
      <c r="DE1066" s="136" t="s">
        <v>941</v>
      </c>
      <c r="DF1066" s="136" t="s">
        <v>941</v>
      </c>
      <c r="DG1066" s="136" t="s">
        <v>941</v>
      </c>
      <c r="DH1066" s="136" t="s">
        <v>941</v>
      </c>
      <c r="DI1066" s="136" t="s">
        <v>941</v>
      </c>
      <c r="DJ1066" s="136" t="s">
        <v>1692</v>
      </c>
      <c r="DK1066" s="137">
        <v>43228.602268518516</v>
      </c>
      <c r="DL1066" s="136" t="s">
        <v>1692</v>
      </c>
      <c r="DM1066" s="137">
        <v>43228.602488425924</v>
      </c>
    </row>
    <row r="1067" spans="1:117" ht="58" x14ac:dyDescent="0.35">
      <c r="A1067" s="135">
        <v>1071</v>
      </c>
      <c r="B1067" s="136" t="s">
        <v>13815</v>
      </c>
      <c r="C1067" s="135">
        <v>33</v>
      </c>
      <c r="D1067" s="135" t="b">
        <v>1</v>
      </c>
      <c r="E1067" s="136" t="s">
        <v>941</v>
      </c>
      <c r="F1067" s="136" t="s">
        <v>3132</v>
      </c>
      <c r="G1067" s="136" t="s">
        <v>943</v>
      </c>
      <c r="H1067" s="136" t="s">
        <v>22903</v>
      </c>
      <c r="I1067" s="136" t="s">
        <v>22904</v>
      </c>
      <c r="J1067" s="136" t="s">
        <v>15940</v>
      </c>
      <c r="K1067" s="136" t="s">
        <v>941</v>
      </c>
      <c r="L1067" s="136" t="s">
        <v>22905</v>
      </c>
      <c r="M1067" s="136" t="s">
        <v>21495</v>
      </c>
      <c r="N1067" s="136" t="s">
        <v>22906</v>
      </c>
      <c r="O1067" s="136" t="s">
        <v>22907</v>
      </c>
      <c r="P1067" s="136" t="s">
        <v>22908</v>
      </c>
      <c r="Q1067" s="136" t="s">
        <v>13356</v>
      </c>
      <c r="R1067" s="136" t="s">
        <v>948</v>
      </c>
      <c r="S1067" s="136" t="s">
        <v>22909</v>
      </c>
      <c r="T1067" s="136" t="s">
        <v>22910</v>
      </c>
      <c r="U1067" s="136" t="s">
        <v>22911</v>
      </c>
      <c r="V1067" s="136" t="s">
        <v>13360</v>
      </c>
      <c r="W1067" s="136" t="s">
        <v>13361</v>
      </c>
      <c r="X1067" s="136" t="s">
        <v>13362</v>
      </c>
      <c r="Y1067" s="136" t="s">
        <v>22912</v>
      </c>
      <c r="Z1067" s="136" t="s">
        <v>22913</v>
      </c>
      <c r="AA1067" s="136" t="s">
        <v>948</v>
      </c>
      <c r="AB1067" s="136" t="s">
        <v>22914</v>
      </c>
      <c r="AC1067" s="136" t="s">
        <v>22915</v>
      </c>
      <c r="AD1067" s="136" t="s">
        <v>22916</v>
      </c>
      <c r="AE1067" s="136" t="s">
        <v>22917</v>
      </c>
      <c r="AF1067" s="136" t="s">
        <v>22918</v>
      </c>
      <c r="AG1067" s="136" t="s">
        <v>1475</v>
      </c>
      <c r="AH1067" s="136" t="s">
        <v>22919</v>
      </c>
      <c r="AI1067" s="136" t="s">
        <v>22920</v>
      </c>
      <c r="AJ1067" s="136" t="s">
        <v>3114</v>
      </c>
      <c r="AK1067" s="136" t="s">
        <v>948</v>
      </c>
      <c r="AL1067" s="136" t="s">
        <v>941</v>
      </c>
      <c r="AM1067" s="136" t="s">
        <v>22921</v>
      </c>
      <c r="AN1067" s="136" t="s">
        <v>941</v>
      </c>
      <c r="AO1067" s="136" t="s">
        <v>941</v>
      </c>
      <c r="AP1067" s="136" t="s">
        <v>941</v>
      </c>
      <c r="AQ1067" s="136" t="s">
        <v>941</v>
      </c>
      <c r="AR1067" s="136" t="s">
        <v>941</v>
      </c>
      <c r="AS1067" s="136" t="s">
        <v>941</v>
      </c>
      <c r="AT1067" s="136" t="s">
        <v>941</v>
      </c>
      <c r="AU1067" s="136" t="s">
        <v>941</v>
      </c>
      <c r="AV1067" s="136" t="s">
        <v>941</v>
      </c>
      <c r="AW1067" s="136" t="s">
        <v>941</v>
      </c>
      <c r="AX1067" s="136" t="s">
        <v>941</v>
      </c>
      <c r="AY1067" s="136" t="s">
        <v>941</v>
      </c>
      <c r="AZ1067" s="136" t="s">
        <v>941</v>
      </c>
      <c r="BA1067" s="136" t="s">
        <v>941</v>
      </c>
      <c r="BB1067" s="136" t="s">
        <v>941</v>
      </c>
      <c r="BC1067" s="136" t="s">
        <v>941</v>
      </c>
      <c r="BD1067" s="136" t="s">
        <v>941</v>
      </c>
      <c r="BE1067" s="136" t="s">
        <v>941</v>
      </c>
      <c r="BF1067" s="136" t="s">
        <v>941</v>
      </c>
      <c r="BG1067" s="136" t="s">
        <v>941</v>
      </c>
      <c r="BH1067" s="136" t="s">
        <v>941</v>
      </c>
      <c r="BI1067" s="136" t="s">
        <v>941</v>
      </c>
      <c r="BJ1067" s="136" t="s">
        <v>941</v>
      </c>
      <c r="BK1067" s="136" t="s">
        <v>941</v>
      </c>
      <c r="BL1067" s="136" t="s">
        <v>941</v>
      </c>
      <c r="BM1067" s="136" t="s">
        <v>941</v>
      </c>
      <c r="BN1067" s="136" t="s">
        <v>941</v>
      </c>
      <c r="BO1067" s="136" t="s">
        <v>941</v>
      </c>
      <c r="BP1067" s="136" t="s">
        <v>941</v>
      </c>
      <c r="BQ1067" s="136" t="s">
        <v>941</v>
      </c>
      <c r="BR1067" s="136" t="s">
        <v>941</v>
      </c>
      <c r="BS1067" s="136" t="s">
        <v>941</v>
      </c>
      <c r="BT1067" s="136" t="s">
        <v>941</v>
      </c>
      <c r="BU1067" s="136" t="s">
        <v>941</v>
      </c>
      <c r="BV1067" s="136" t="s">
        <v>941</v>
      </c>
      <c r="BW1067" s="136" t="s">
        <v>941</v>
      </c>
      <c r="BX1067" s="136" t="s">
        <v>941</v>
      </c>
      <c r="BY1067" s="136" t="s">
        <v>941</v>
      </c>
      <c r="BZ1067" s="136" t="s">
        <v>941</v>
      </c>
      <c r="CA1067" s="136" t="s">
        <v>941</v>
      </c>
      <c r="CB1067" s="136" t="s">
        <v>948</v>
      </c>
      <c r="CC1067" s="136" t="s">
        <v>948</v>
      </c>
      <c r="CD1067" s="136" t="s">
        <v>941</v>
      </c>
      <c r="CE1067" s="136" t="s">
        <v>948</v>
      </c>
      <c r="CF1067" s="136" t="s">
        <v>941</v>
      </c>
      <c r="CG1067" s="136" t="s">
        <v>948</v>
      </c>
      <c r="CH1067" s="136" t="s">
        <v>948</v>
      </c>
      <c r="CI1067" s="136" t="s">
        <v>941</v>
      </c>
      <c r="CJ1067" s="136" t="s">
        <v>941</v>
      </c>
      <c r="CK1067" s="136" t="s">
        <v>941</v>
      </c>
      <c r="CL1067" s="136" t="s">
        <v>941</v>
      </c>
      <c r="CM1067" s="136" t="s">
        <v>941</v>
      </c>
      <c r="CN1067" s="136" t="s">
        <v>948</v>
      </c>
      <c r="CO1067" s="136" t="s">
        <v>540</v>
      </c>
      <c r="CP1067" s="136" t="s">
        <v>948</v>
      </c>
      <c r="CQ1067" s="136" t="s">
        <v>941</v>
      </c>
      <c r="CR1067" s="136" t="s">
        <v>941</v>
      </c>
      <c r="CS1067" s="136" t="s">
        <v>941</v>
      </c>
      <c r="CT1067" s="136" t="s">
        <v>941</v>
      </c>
      <c r="CU1067" s="136" t="s">
        <v>941</v>
      </c>
      <c r="CV1067" s="136" t="s">
        <v>941</v>
      </c>
      <c r="CW1067" s="136" t="s">
        <v>941</v>
      </c>
      <c r="CX1067" s="136" t="s">
        <v>941</v>
      </c>
      <c r="CY1067" s="136" t="s">
        <v>941</v>
      </c>
      <c r="CZ1067" s="136" t="s">
        <v>941</v>
      </c>
      <c r="DA1067" s="136" t="s">
        <v>941</v>
      </c>
      <c r="DB1067" s="136" t="s">
        <v>941</v>
      </c>
      <c r="DC1067" s="136" t="s">
        <v>941</v>
      </c>
      <c r="DD1067" s="136" t="s">
        <v>941</v>
      </c>
      <c r="DE1067" s="136" t="s">
        <v>941</v>
      </c>
      <c r="DF1067" s="136" t="s">
        <v>941</v>
      </c>
      <c r="DG1067" s="136" t="s">
        <v>941</v>
      </c>
      <c r="DH1067" s="136" t="s">
        <v>941</v>
      </c>
      <c r="DI1067" s="136" t="s">
        <v>941</v>
      </c>
      <c r="DJ1067" s="136" t="s">
        <v>1692</v>
      </c>
      <c r="DK1067" s="137">
        <v>43228.660127314812</v>
      </c>
      <c r="DL1067" s="136" t="s">
        <v>1692</v>
      </c>
      <c r="DM1067" s="137">
        <v>43229.366701388892</v>
      </c>
    </row>
    <row r="1068" spans="1:117" ht="58" x14ac:dyDescent="0.35">
      <c r="A1068" s="135">
        <v>1072</v>
      </c>
      <c r="B1068" s="136" t="s">
        <v>13815</v>
      </c>
      <c r="C1068" s="135">
        <v>303</v>
      </c>
      <c r="D1068" s="135" t="b">
        <v>1</v>
      </c>
      <c r="E1068" s="136" t="s">
        <v>1196</v>
      </c>
      <c r="F1068" s="136" t="s">
        <v>22922</v>
      </c>
      <c r="G1068" s="136" t="s">
        <v>981</v>
      </c>
      <c r="H1068" s="136" t="s">
        <v>2611</v>
      </c>
      <c r="I1068" s="136" t="s">
        <v>941</v>
      </c>
      <c r="J1068" s="136" t="s">
        <v>22922</v>
      </c>
      <c r="K1068" s="136" t="s">
        <v>941</v>
      </c>
      <c r="L1068" s="136" t="s">
        <v>2611</v>
      </c>
      <c r="M1068" s="136" t="s">
        <v>2611</v>
      </c>
      <c r="N1068" s="136" t="s">
        <v>2612</v>
      </c>
      <c r="O1068" s="136" t="s">
        <v>22923</v>
      </c>
      <c r="P1068" s="136" t="s">
        <v>22924</v>
      </c>
      <c r="Q1068" s="136" t="s">
        <v>948</v>
      </c>
      <c r="R1068" s="136" t="s">
        <v>948</v>
      </c>
      <c r="S1068" s="136" t="s">
        <v>22925</v>
      </c>
      <c r="T1068" s="136" t="s">
        <v>22926</v>
      </c>
      <c r="U1068" s="136" t="s">
        <v>22927</v>
      </c>
      <c r="V1068" s="136" t="s">
        <v>22928</v>
      </c>
      <c r="W1068" s="136" t="s">
        <v>22929</v>
      </c>
      <c r="X1068" s="136" t="s">
        <v>22930</v>
      </c>
      <c r="Y1068" s="136" t="s">
        <v>22931</v>
      </c>
      <c r="Z1068" s="136" t="s">
        <v>22932</v>
      </c>
      <c r="AA1068" s="136" t="s">
        <v>948</v>
      </c>
      <c r="AB1068" s="136" t="s">
        <v>22933</v>
      </c>
      <c r="AC1068" s="136" t="s">
        <v>2613</v>
      </c>
      <c r="AD1068" s="136" t="s">
        <v>22934</v>
      </c>
      <c r="AE1068" s="136" t="s">
        <v>22935</v>
      </c>
      <c r="AF1068" s="136" t="s">
        <v>22936</v>
      </c>
      <c r="AG1068" s="136" t="s">
        <v>3970</v>
      </c>
      <c r="AH1068" s="136" t="s">
        <v>22937</v>
      </c>
      <c r="AI1068" s="136" t="s">
        <v>948</v>
      </c>
      <c r="AJ1068" s="136" t="s">
        <v>948</v>
      </c>
      <c r="AK1068" s="136" t="s">
        <v>948</v>
      </c>
      <c r="AL1068" s="136" t="s">
        <v>941</v>
      </c>
      <c r="AM1068" s="136" t="s">
        <v>22937</v>
      </c>
      <c r="AN1068" s="136" t="s">
        <v>941</v>
      </c>
      <c r="AO1068" s="136" t="s">
        <v>941</v>
      </c>
      <c r="AP1068" s="136" t="s">
        <v>941</v>
      </c>
      <c r="AQ1068" s="136" t="s">
        <v>941</v>
      </c>
      <c r="AR1068" s="136" t="s">
        <v>941</v>
      </c>
      <c r="AS1068" s="136" t="s">
        <v>941</v>
      </c>
      <c r="AT1068" s="136" t="s">
        <v>941</v>
      </c>
      <c r="AU1068" s="136" t="s">
        <v>941</v>
      </c>
      <c r="AV1068" s="136" t="s">
        <v>941</v>
      </c>
      <c r="AW1068" s="136" t="s">
        <v>941</v>
      </c>
      <c r="AX1068" s="136" t="s">
        <v>941</v>
      </c>
      <c r="AY1068" s="136" t="s">
        <v>941</v>
      </c>
      <c r="AZ1068" s="136" t="s">
        <v>941</v>
      </c>
      <c r="BA1068" s="136" t="s">
        <v>941</v>
      </c>
      <c r="BB1068" s="136" t="s">
        <v>941</v>
      </c>
      <c r="BC1068" s="136" t="s">
        <v>941</v>
      </c>
      <c r="BD1068" s="136" t="s">
        <v>941</v>
      </c>
      <c r="BE1068" s="136" t="s">
        <v>941</v>
      </c>
      <c r="BF1068" s="136" t="s">
        <v>941</v>
      </c>
      <c r="BG1068" s="136" t="s">
        <v>941</v>
      </c>
      <c r="BH1068" s="136" t="s">
        <v>941</v>
      </c>
      <c r="BI1068" s="136" t="s">
        <v>941</v>
      </c>
      <c r="BJ1068" s="136" t="s">
        <v>941</v>
      </c>
      <c r="BK1068" s="136" t="s">
        <v>1107</v>
      </c>
      <c r="BL1068" s="136" t="s">
        <v>22938</v>
      </c>
      <c r="BM1068" s="136" t="s">
        <v>1071</v>
      </c>
      <c r="BN1068" s="136" t="s">
        <v>941</v>
      </c>
      <c r="BO1068" s="136" t="s">
        <v>941</v>
      </c>
      <c r="BP1068" s="136" t="s">
        <v>941</v>
      </c>
      <c r="BQ1068" s="136" t="s">
        <v>941</v>
      </c>
      <c r="BR1068" s="136" t="s">
        <v>941</v>
      </c>
      <c r="BS1068" s="136" t="s">
        <v>941</v>
      </c>
      <c r="BT1068" s="136" t="s">
        <v>941</v>
      </c>
      <c r="BU1068" s="136" t="s">
        <v>941</v>
      </c>
      <c r="BV1068" s="136" t="s">
        <v>941</v>
      </c>
      <c r="BW1068" s="136" t="s">
        <v>941</v>
      </c>
      <c r="BX1068" s="136" t="s">
        <v>941</v>
      </c>
      <c r="BY1068" s="136" t="s">
        <v>941</v>
      </c>
      <c r="BZ1068" s="136" t="s">
        <v>941</v>
      </c>
      <c r="CA1068" s="136" t="s">
        <v>941</v>
      </c>
      <c r="CB1068" s="136" t="s">
        <v>22939</v>
      </c>
      <c r="CC1068" s="136" t="s">
        <v>948</v>
      </c>
      <c r="CD1068" s="136" t="s">
        <v>941</v>
      </c>
      <c r="CE1068" s="136" t="s">
        <v>948</v>
      </c>
      <c r="CF1068" s="136" t="s">
        <v>941</v>
      </c>
      <c r="CG1068" s="136" t="s">
        <v>948</v>
      </c>
      <c r="CH1068" s="136" t="s">
        <v>948</v>
      </c>
      <c r="CI1068" s="136" t="s">
        <v>941</v>
      </c>
      <c r="CJ1068" s="136" t="s">
        <v>941</v>
      </c>
      <c r="CK1068" s="136" t="s">
        <v>941</v>
      </c>
      <c r="CL1068" s="136" t="s">
        <v>941</v>
      </c>
      <c r="CM1068" s="136" t="s">
        <v>941</v>
      </c>
      <c r="CN1068" s="136" t="s">
        <v>948</v>
      </c>
      <c r="CO1068" s="136" t="s">
        <v>540</v>
      </c>
      <c r="CP1068" s="136" t="s">
        <v>948</v>
      </c>
      <c r="CQ1068" s="136" t="s">
        <v>941</v>
      </c>
      <c r="CR1068" s="136" t="s">
        <v>941</v>
      </c>
      <c r="CS1068" s="136" t="s">
        <v>941</v>
      </c>
      <c r="CT1068" s="136" t="s">
        <v>941</v>
      </c>
      <c r="CU1068" s="136" t="s">
        <v>941</v>
      </c>
      <c r="CV1068" s="136" t="s">
        <v>941</v>
      </c>
      <c r="CW1068" s="136" t="s">
        <v>941</v>
      </c>
      <c r="CX1068" s="136" t="s">
        <v>941</v>
      </c>
      <c r="CY1068" s="136" t="s">
        <v>941</v>
      </c>
      <c r="CZ1068" s="136" t="s">
        <v>941</v>
      </c>
      <c r="DA1068" s="136" t="s">
        <v>941</v>
      </c>
      <c r="DB1068" s="136" t="s">
        <v>941</v>
      </c>
      <c r="DC1068" s="136" t="s">
        <v>941</v>
      </c>
      <c r="DD1068" s="136" t="s">
        <v>941</v>
      </c>
      <c r="DE1068" s="136" t="s">
        <v>941</v>
      </c>
      <c r="DF1068" s="136" t="s">
        <v>941</v>
      </c>
      <c r="DG1068" s="136" t="s">
        <v>941</v>
      </c>
      <c r="DH1068" s="136" t="s">
        <v>941</v>
      </c>
      <c r="DI1068" s="136" t="s">
        <v>941</v>
      </c>
      <c r="DJ1068" s="136" t="s">
        <v>1692</v>
      </c>
      <c r="DK1068" s="137">
        <v>43230.442939814813</v>
      </c>
      <c r="DL1068" s="136" t="s">
        <v>1692</v>
      </c>
      <c r="DM1068" s="137">
        <v>43230.442939814813</v>
      </c>
    </row>
    <row r="1069" spans="1:117" ht="72.5" x14ac:dyDescent="0.35">
      <c r="A1069" s="135">
        <v>1073</v>
      </c>
      <c r="B1069" s="136" t="s">
        <v>13815</v>
      </c>
      <c r="C1069" s="135">
        <v>310</v>
      </c>
      <c r="D1069" s="135" t="b">
        <v>1</v>
      </c>
      <c r="E1069" s="136" t="s">
        <v>941</v>
      </c>
      <c r="F1069" s="136" t="s">
        <v>1662</v>
      </c>
      <c r="G1069" s="136" t="s">
        <v>989</v>
      </c>
      <c r="H1069" s="136" t="s">
        <v>22940</v>
      </c>
      <c r="I1069" s="136" t="s">
        <v>22941</v>
      </c>
      <c r="J1069" s="136" t="s">
        <v>1662</v>
      </c>
      <c r="K1069" s="136" t="s">
        <v>941</v>
      </c>
      <c r="L1069" s="136" t="s">
        <v>22940</v>
      </c>
      <c r="M1069" s="136" t="s">
        <v>1667</v>
      </c>
      <c r="N1069" s="136" t="s">
        <v>22942</v>
      </c>
      <c r="O1069" s="136" t="s">
        <v>22943</v>
      </c>
      <c r="P1069" s="136" t="s">
        <v>22944</v>
      </c>
      <c r="Q1069" s="136" t="s">
        <v>948</v>
      </c>
      <c r="R1069" s="136" t="s">
        <v>948</v>
      </c>
      <c r="S1069" s="136" t="s">
        <v>22945</v>
      </c>
      <c r="T1069" s="136" t="s">
        <v>22946</v>
      </c>
      <c r="U1069" s="136" t="s">
        <v>22947</v>
      </c>
      <c r="V1069" s="136" t="s">
        <v>22948</v>
      </c>
      <c r="W1069" s="136" t="s">
        <v>22949</v>
      </c>
      <c r="X1069" s="136" t="s">
        <v>22950</v>
      </c>
      <c r="Y1069" s="136" t="s">
        <v>22951</v>
      </c>
      <c r="Z1069" s="136" t="s">
        <v>22952</v>
      </c>
      <c r="AA1069" s="136" t="s">
        <v>948</v>
      </c>
      <c r="AB1069" s="136" t="s">
        <v>22953</v>
      </c>
      <c r="AC1069" s="136" t="s">
        <v>22954</v>
      </c>
      <c r="AD1069" s="136" t="s">
        <v>22955</v>
      </c>
      <c r="AE1069" s="136" t="s">
        <v>22956</v>
      </c>
      <c r="AF1069" s="136" t="s">
        <v>22957</v>
      </c>
      <c r="AG1069" s="136" t="s">
        <v>1172</v>
      </c>
      <c r="AH1069" s="136" t="s">
        <v>22958</v>
      </c>
      <c r="AI1069" s="136" t="s">
        <v>22959</v>
      </c>
      <c r="AJ1069" s="136" t="s">
        <v>3480</v>
      </c>
      <c r="AK1069" s="136" t="s">
        <v>948</v>
      </c>
      <c r="AL1069" s="136" t="s">
        <v>941</v>
      </c>
      <c r="AM1069" s="136" t="s">
        <v>22960</v>
      </c>
      <c r="AN1069" s="136" t="s">
        <v>941</v>
      </c>
      <c r="AO1069" s="136" t="s">
        <v>941</v>
      </c>
      <c r="AP1069" s="136" t="s">
        <v>941</v>
      </c>
      <c r="AQ1069" s="136" t="s">
        <v>941</v>
      </c>
      <c r="AR1069" s="136" t="s">
        <v>941</v>
      </c>
      <c r="AS1069" s="136" t="s">
        <v>941</v>
      </c>
      <c r="AT1069" s="136" t="s">
        <v>941</v>
      </c>
      <c r="AU1069" s="136" t="s">
        <v>941</v>
      </c>
      <c r="AV1069" s="136" t="s">
        <v>941</v>
      </c>
      <c r="AW1069" s="136" t="s">
        <v>941</v>
      </c>
      <c r="AX1069" s="136" t="s">
        <v>941</v>
      </c>
      <c r="AY1069" s="136" t="s">
        <v>941</v>
      </c>
      <c r="AZ1069" s="136" t="s">
        <v>941</v>
      </c>
      <c r="BA1069" s="136" t="s">
        <v>941</v>
      </c>
      <c r="BB1069" s="136" t="s">
        <v>941</v>
      </c>
      <c r="BC1069" s="136" t="s">
        <v>941</v>
      </c>
      <c r="BD1069" s="136" t="s">
        <v>941</v>
      </c>
      <c r="BE1069" s="136" t="s">
        <v>941</v>
      </c>
      <c r="BF1069" s="136" t="s">
        <v>941</v>
      </c>
      <c r="BG1069" s="136" t="s">
        <v>941</v>
      </c>
      <c r="BH1069" s="136" t="s">
        <v>941</v>
      </c>
      <c r="BI1069" s="136" t="s">
        <v>941</v>
      </c>
      <c r="BJ1069" s="136" t="s">
        <v>941</v>
      </c>
      <c r="BK1069" s="136" t="s">
        <v>941</v>
      </c>
      <c r="BL1069" s="136" t="s">
        <v>941</v>
      </c>
      <c r="BM1069" s="136" t="s">
        <v>941</v>
      </c>
      <c r="BN1069" s="136" t="s">
        <v>941</v>
      </c>
      <c r="BO1069" s="136" t="s">
        <v>941</v>
      </c>
      <c r="BP1069" s="136" t="s">
        <v>941</v>
      </c>
      <c r="BQ1069" s="136" t="s">
        <v>941</v>
      </c>
      <c r="BR1069" s="136" t="s">
        <v>941</v>
      </c>
      <c r="BS1069" s="136" t="s">
        <v>941</v>
      </c>
      <c r="BT1069" s="136" t="s">
        <v>941</v>
      </c>
      <c r="BU1069" s="136" t="s">
        <v>941</v>
      </c>
      <c r="BV1069" s="136" t="s">
        <v>941</v>
      </c>
      <c r="BW1069" s="136" t="s">
        <v>941</v>
      </c>
      <c r="BX1069" s="136" t="s">
        <v>941</v>
      </c>
      <c r="BY1069" s="136" t="s">
        <v>941</v>
      </c>
      <c r="BZ1069" s="136" t="s">
        <v>941</v>
      </c>
      <c r="CA1069" s="136" t="s">
        <v>941</v>
      </c>
      <c r="CB1069" s="136" t="s">
        <v>948</v>
      </c>
      <c r="CC1069" s="136" t="s">
        <v>948</v>
      </c>
      <c r="CD1069" s="136" t="s">
        <v>941</v>
      </c>
      <c r="CE1069" s="136" t="s">
        <v>948</v>
      </c>
      <c r="CF1069" s="136" t="s">
        <v>941</v>
      </c>
      <c r="CG1069" s="136" t="s">
        <v>948</v>
      </c>
      <c r="CH1069" s="136" t="s">
        <v>948</v>
      </c>
      <c r="CI1069" s="136" t="s">
        <v>941</v>
      </c>
      <c r="CJ1069" s="136" t="s">
        <v>941</v>
      </c>
      <c r="CK1069" s="136" t="s">
        <v>941</v>
      </c>
      <c r="CL1069" s="136" t="s">
        <v>941</v>
      </c>
      <c r="CM1069" s="136" t="s">
        <v>941</v>
      </c>
      <c r="CN1069" s="136" t="s">
        <v>948</v>
      </c>
      <c r="CO1069" s="136" t="s">
        <v>540</v>
      </c>
      <c r="CP1069" s="136" t="s">
        <v>948</v>
      </c>
      <c r="CQ1069" s="136" t="s">
        <v>941</v>
      </c>
      <c r="CR1069" s="136" t="s">
        <v>941</v>
      </c>
      <c r="CS1069" s="136" t="s">
        <v>941</v>
      </c>
      <c r="CT1069" s="136" t="s">
        <v>941</v>
      </c>
      <c r="CU1069" s="136" t="s">
        <v>941</v>
      </c>
      <c r="CV1069" s="136" t="s">
        <v>941</v>
      </c>
      <c r="CW1069" s="136" t="s">
        <v>941</v>
      </c>
      <c r="CX1069" s="136" t="s">
        <v>941</v>
      </c>
      <c r="CY1069" s="136" t="s">
        <v>941</v>
      </c>
      <c r="CZ1069" s="136" t="s">
        <v>941</v>
      </c>
      <c r="DA1069" s="136" t="s">
        <v>941</v>
      </c>
      <c r="DB1069" s="136" t="s">
        <v>941</v>
      </c>
      <c r="DC1069" s="136" t="s">
        <v>941</v>
      </c>
      <c r="DD1069" s="136" t="s">
        <v>941</v>
      </c>
      <c r="DE1069" s="136" t="s">
        <v>941</v>
      </c>
      <c r="DF1069" s="136" t="s">
        <v>941</v>
      </c>
      <c r="DG1069" s="136" t="s">
        <v>941</v>
      </c>
      <c r="DH1069" s="136" t="s">
        <v>941</v>
      </c>
      <c r="DI1069" s="136" t="s">
        <v>941</v>
      </c>
      <c r="DJ1069" s="136" t="s">
        <v>1692</v>
      </c>
      <c r="DK1069" s="137">
        <v>43230.693333333336</v>
      </c>
      <c r="DL1069" s="136" t="s">
        <v>1692</v>
      </c>
      <c r="DM1069" s="137">
        <v>43230.693553240744</v>
      </c>
    </row>
    <row r="1070" spans="1:117" ht="43.5" x14ac:dyDescent="0.35">
      <c r="A1070" s="135">
        <v>1074</v>
      </c>
      <c r="B1070" s="136" t="s">
        <v>13815</v>
      </c>
      <c r="C1070" s="135">
        <v>138</v>
      </c>
      <c r="D1070" s="135" t="b">
        <v>1</v>
      </c>
      <c r="E1070" s="136" t="s">
        <v>941</v>
      </c>
      <c r="F1070" s="136" t="s">
        <v>22961</v>
      </c>
      <c r="G1070" s="136" t="s">
        <v>1681</v>
      </c>
      <c r="H1070" s="136" t="s">
        <v>2346</v>
      </c>
      <c r="I1070" s="136" t="s">
        <v>22962</v>
      </c>
      <c r="J1070" s="136" t="s">
        <v>22961</v>
      </c>
      <c r="K1070" s="136" t="s">
        <v>941</v>
      </c>
      <c r="L1070" s="136" t="s">
        <v>2346</v>
      </c>
      <c r="M1070" s="136" t="s">
        <v>2347</v>
      </c>
      <c r="N1070" s="136" t="s">
        <v>22963</v>
      </c>
      <c r="O1070" s="136" t="s">
        <v>22964</v>
      </c>
      <c r="P1070" s="136" t="s">
        <v>22965</v>
      </c>
      <c r="Q1070" s="136" t="s">
        <v>22966</v>
      </c>
      <c r="R1070" s="136" t="s">
        <v>22967</v>
      </c>
      <c r="S1070" s="136" t="s">
        <v>22968</v>
      </c>
      <c r="T1070" s="136" t="s">
        <v>22969</v>
      </c>
      <c r="U1070" s="136" t="s">
        <v>22970</v>
      </c>
      <c r="V1070" s="136" t="s">
        <v>22971</v>
      </c>
      <c r="W1070" s="136" t="s">
        <v>22972</v>
      </c>
      <c r="X1070" s="136" t="s">
        <v>22973</v>
      </c>
      <c r="Y1070" s="136" t="s">
        <v>22974</v>
      </c>
      <c r="Z1070" s="136" t="s">
        <v>22975</v>
      </c>
      <c r="AA1070" s="136" t="s">
        <v>22976</v>
      </c>
      <c r="AB1070" s="136" t="s">
        <v>22977</v>
      </c>
      <c r="AC1070" s="136" t="s">
        <v>948</v>
      </c>
      <c r="AD1070" s="136" t="s">
        <v>22977</v>
      </c>
      <c r="AE1070" s="136" t="s">
        <v>22978</v>
      </c>
      <c r="AF1070" s="136" t="s">
        <v>22979</v>
      </c>
      <c r="AG1070" s="136" t="s">
        <v>2351</v>
      </c>
      <c r="AH1070" s="136" t="s">
        <v>22980</v>
      </c>
      <c r="AI1070" s="136" t="s">
        <v>948</v>
      </c>
      <c r="AJ1070" s="136" t="s">
        <v>948</v>
      </c>
      <c r="AK1070" s="136" t="s">
        <v>948</v>
      </c>
      <c r="AL1070" s="136" t="s">
        <v>941</v>
      </c>
      <c r="AM1070" s="136" t="s">
        <v>22980</v>
      </c>
      <c r="AN1070" s="136" t="s">
        <v>22964</v>
      </c>
      <c r="AO1070" s="136" t="s">
        <v>22965</v>
      </c>
      <c r="AP1070" s="136" t="s">
        <v>22966</v>
      </c>
      <c r="AQ1070" s="136" t="s">
        <v>22967</v>
      </c>
      <c r="AR1070" s="136" t="s">
        <v>22968</v>
      </c>
      <c r="AS1070" s="136" t="s">
        <v>22969</v>
      </c>
      <c r="AT1070" s="136" t="s">
        <v>22970</v>
      </c>
      <c r="AU1070" s="136" t="s">
        <v>941</v>
      </c>
      <c r="AV1070" s="136" t="s">
        <v>941</v>
      </c>
      <c r="AW1070" s="136" t="s">
        <v>941</v>
      </c>
      <c r="AX1070" s="136" t="s">
        <v>22974</v>
      </c>
      <c r="AY1070" s="136" t="s">
        <v>22975</v>
      </c>
      <c r="AZ1070" s="136" t="s">
        <v>22976</v>
      </c>
      <c r="BA1070" s="136" t="s">
        <v>22977</v>
      </c>
      <c r="BB1070" s="136" t="s">
        <v>948</v>
      </c>
      <c r="BC1070" s="136" t="s">
        <v>22977</v>
      </c>
      <c r="BD1070" s="136" t="s">
        <v>22978</v>
      </c>
      <c r="BE1070" s="136" t="s">
        <v>22979</v>
      </c>
      <c r="BF1070" s="136" t="s">
        <v>22980</v>
      </c>
      <c r="BG1070" s="136" t="s">
        <v>948</v>
      </c>
      <c r="BH1070" s="136" t="s">
        <v>948</v>
      </c>
      <c r="BI1070" s="136" t="s">
        <v>948</v>
      </c>
      <c r="BJ1070" s="136" t="s">
        <v>22980</v>
      </c>
      <c r="BK1070" s="136" t="s">
        <v>941</v>
      </c>
      <c r="BL1070" s="136" t="s">
        <v>941</v>
      </c>
      <c r="BM1070" s="136" t="s">
        <v>941</v>
      </c>
      <c r="BN1070" s="136" t="s">
        <v>941</v>
      </c>
      <c r="BO1070" s="136" t="s">
        <v>941</v>
      </c>
      <c r="BP1070" s="136" t="s">
        <v>3511</v>
      </c>
      <c r="BQ1070" s="136" t="s">
        <v>941</v>
      </c>
      <c r="BR1070" s="136" t="s">
        <v>12330</v>
      </c>
      <c r="BS1070" s="136" t="s">
        <v>971</v>
      </c>
      <c r="BT1070" s="136" t="s">
        <v>941</v>
      </c>
      <c r="BU1070" s="136" t="s">
        <v>941</v>
      </c>
      <c r="BV1070" s="136" t="s">
        <v>941</v>
      </c>
      <c r="BW1070" s="136" t="s">
        <v>941</v>
      </c>
      <c r="BX1070" s="136" t="s">
        <v>941</v>
      </c>
      <c r="BY1070" s="136" t="s">
        <v>941</v>
      </c>
      <c r="BZ1070" s="136" t="s">
        <v>941</v>
      </c>
      <c r="CA1070" s="136" t="s">
        <v>941</v>
      </c>
      <c r="CB1070" s="136" t="s">
        <v>3427</v>
      </c>
      <c r="CC1070" s="136" t="s">
        <v>948</v>
      </c>
      <c r="CD1070" s="136" t="s">
        <v>941</v>
      </c>
      <c r="CE1070" s="136" t="s">
        <v>948</v>
      </c>
      <c r="CF1070" s="136" t="s">
        <v>941</v>
      </c>
      <c r="CG1070" s="136" t="s">
        <v>948</v>
      </c>
      <c r="CH1070" s="136" t="s">
        <v>948</v>
      </c>
      <c r="CI1070" s="136" t="s">
        <v>941</v>
      </c>
      <c r="CJ1070" s="136" t="s">
        <v>941</v>
      </c>
      <c r="CK1070" s="136" t="s">
        <v>941</v>
      </c>
      <c r="CL1070" s="136" t="s">
        <v>941</v>
      </c>
      <c r="CM1070" s="136" t="s">
        <v>941</v>
      </c>
      <c r="CN1070" s="136" t="s">
        <v>948</v>
      </c>
      <c r="CO1070" s="136" t="s">
        <v>540</v>
      </c>
      <c r="CP1070" s="136" t="s">
        <v>948</v>
      </c>
      <c r="CQ1070" s="136" t="s">
        <v>941</v>
      </c>
      <c r="CR1070" s="136" t="s">
        <v>941</v>
      </c>
      <c r="CS1070" s="136" t="s">
        <v>941</v>
      </c>
      <c r="CT1070" s="136" t="s">
        <v>941</v>
      </c>
      <c r="CU1070" s="136" t="s">
        <v>941</v>
      </c>
      <c r="CV1070" s="136" t="s">
        <v>941</v>
      </c>
      <c r="CW1070" s="136" t="s">
        <v>941</v>
      </c>
      <c r="CX1070" s="136" t="s">
        <v>941</v>
      </c>
      <c r="CY1070" s="136" t="s">
        <v>941</v>
      </c>
      <c r="CZ1070" s="136" t="s">
        <v>941</v>
      </c>
      <c r="DA1070" s="136" t="s">
        <v>941</v>
      </c>
      <c r="DB1070" s="136" t="s">
        <v>941</v>
      </c>
      <c r="DC1070" s="136" t="s">
        <v>941</v>
      </c>
      <c r="DD1070" s="136" t="s">
        <v>941</v>
      </c>
      <c r="DE1070" s="136" t="s">
        <v>941</v>
      </c>
      <c r="DF1070" s="136" t="s">
        <v>941</v>
      </c>
      <c r="DG1070" s="136" t="s">
        <v>941</v>
      </c>
      <c r="DH1070" s="136" t="s">
        <v>941</v>
      </c>
      <c r="DI1070" s="136" t="s">
        <v>941</v>
      </c>
      <c r="DJ1070" s="136" t="s">
        <v>1692</v>
      </c>
      <c r="DK1070" s="137">
        <v>43235.641701388886</v>
      </c>
      <c r="DL1070" s="136" t="s">
        <v>1692</v>
      </c>
      <c r="DM1070" s="137">
        <v>43235.641701388886</v>
      </c>
    </row>
    <row r="1071" spans="1:117" ht="101.5" x14ac:dyDescent="0.35">
      <c r="A1071" s="135">
        <v>1075</v>
      </c>
      <c r="B1071" s="136" t="s">
        <v>13815</v>
      </c>
      <c r="C1071" s="135">
        <v>445</v>
      </c>
      <c r="D1071" s="135" t="b">
        <v>1</v>
      </c>
      <c r="E1071" s="136" t="s">
        <v>1196</v>
      </c>
      <c r="F1071" s="136" t="s">
        <v>22981</v>
      </c>
      <c r="G1071" s="136" t="s">
        <v>941</v>
      </c>
      <c r="H1071" s="136" t="s">
        <v>941</v>
      </c>
      <c r="I1071" s="136" t="s">
        <v>941</v>
      </c>
      <c r="J1071" s="136" t="s">
        <v>22982</v>
      </c>
      <c r="K1071" s="136" t="s">
        <v>941</v>
      </c>
      <c r="L1071" s="136" t="s">
        <v>22983</v>
      </c>
      <c r="M1071" s="136" t="s">
        <v>941</v>
      </c>
      <c r="N1071" s="136" t="s">
        <v>22984</v>
      </c>
      <c r="O1071" s="136" t="s">
        <v>22985</v>
      </c>
      <c r="P1071" s="136" t="s">
        <v>12868</v>
      </c>
      <c r="Q1071" s="136" t="s">
        <v>948</v>
      </c>
      <c r="R1071" s="136" t="s">
        <v>948</v>
      </c>
      <c r="S1071" s="136" t="s">
        <v>22986</v>
      </c>
      <c r="T1071" s="136" t="s">
        <v>22987</v>
      </c>
      <c r="U1071" s="136" t="s">
        <v>22988</v>
      </c>
      <c r="V1071" s="136" t="s">
        <v>12872</v>
      </c>
      <c r="W1071" s="136" t="s">
        <v>12873</v>
      </c>
      <c r="X1071" s="136" t="s">
        <v>12874</v>
      </c>
      <c r="Y1071" s="136" t="s">
        <v>22989</v>
      </c>
      <c r="Z1071" s="136" t="s">
        <v>22990</v>
      </c>
      <c r="AA1071" s="136" t="s">
        <v>3208</v>
      </c>
      <c r="AB1071" s="136" t="s">
        <v>22991</v>
      </c>
      <c r="AC1071" s="136" t="s">
        <v>20278</v>
      </c>
      <c r="AD1071" s="136" t="s">
        <v>22992</v>
      </c>
      <c r="AE1071" s="136" t="s">
        <v>22993</v>
      </c>
      <c r="AF1071" s="136" t="s">
        <v>22994</v>
      </c>
      <c r="AG1071" s="136" t="s">
        <v>22995</v>
      </c>
      <c r="AH1071" s="136" t="s">
        <v>22996</v>
      </c>
      <c r="AI1071" s="136" t="s">
        <v>969</v>
      </c>
      <c r="AJ1071" s="136" t="s">
        <v>2010</v>
      </c>
      <c r="AK1071" s="136" t="s">
        <v>948</v>
      </c>
      <c r="AL1071" s="136" t="s">
        <v>604</v>
      </c>
      <c r="AM1071" s="136" t="s">
        <v>22997</v>
      </c>
      <c r="AN1071" s="136" t="s">
        <v>941</v>
      </c>
      <c r="AO1071" s="136" t="s">
        <v>941</v>
      </c>
      <c r="AP1071" s="136" t="s">
        <v>941</v>
      </c>
      <c r="AQ1071" s="136" t="s">
        <v>941</v>
      </c>
      <c r="AR1071" s="136" t="s">
        <v>941</v>
      </c>
      <c r="AS1071" s="136" t="s">
        <v>941</v>
      </c>
      <c r="AT1071" s="136" t="s">
        <v>941</v>
      </c>
      <c r="AU1071" s="136" t="s">
        <v>941</v>
      </c>
      <c r="AV1071" s="136" t="s">
        <v>941</v>
      </c>
      <c r="AW1071" s="136" t="s">
        <v>941</v>
      </c>
      <c r="AX1071" s="136" t="s">
        <v>941</v>
      </c>
      <c r="AY1071" s="136" t="s">
        <v>941</v>
      </c>
      <c r="AZ1071" s="136" t="s">
        <v>941</v>
      </c>
      <c r="BA1071" s="136" t="s">
        <v>941</v>
      </c>
      <c r="BB1071" s="136" t="s">
        <v>941</v>
      </c>
      <c r="BC1071" s="136" t="s">
        <v>941</v>
      </c>
      <c r="BD1071" s="136" t="s">
        <v>941</v>
      </c>
      <c r="BE1071" s="136" t="s">
        <v>941</v>
      </c>
      <c r="BF1071" s="136" t="s">
        <v>941</v>
      </c>
      <c r="BG1071" s="136" t="s">
        <v>941</v>
      </c>
      <c r="BH1071" s="136" t="s">
        <v>941</v>
      </c>
      <c r="BI1071" s="136" t="s">
        <v>941</v>
      </c>
      <c r="BJ1071" s="136" t="s">
        <v>941</v>
      </c>
      <c r="BK1071" s="136" t="s">
        <v>941</v>
      </c>
      <c r="BL1071" s="136" t="s">
        <v>941</v>
      </c>
      <c r="BM1071" s="136" t="s">
        <v>941</v>
      </c>
      <c r="BN1071" s="136" t="s">
        <v>941</v>
      </c>
      <c r="BO1071" s="136" t="s">
        <v>941</v>
      </c>
      <c r="BP1071" s="136" t="s">
        <v>941</v>
      </c>
      <c r="BQ1071" s="136" t="s">
        <v>941</v>
      </c>
      <c r="BR1071" s="136" t="s">
        <v>941</v>
      </c>
      <c r="BS1071" s="136" t="s">
        <v>941</v>
      </c>
      <c r="BT1071" s="136" t="s">
        <v>941</v>
      </c>
      <c r="BU1071" s="136" t="s">
        <v>941</v>
      </c>
      <c r="BV1071" s="136" t="s">
        <v>941</v>
      </c>
      <c r="BW1071" s="136" t="s">
        <v>941</v>
      </c>
      <c r="BX1071" s="136" t="s">
        <v>941</v>
      </c>
      <c r="BY1071" s="136" t="s">
        <v>941</v>
      </c>
      <c r="BZ1071" s="136" t="s">
        <v>941</v>
      </c>
      <c r="CA1071" s="136" t="s">
        <v>941</v>
      </c>
      <c r="CB1071" s="136" t="s">
        <v>948</v>
      </c>
      <c r="CC1071" s="136" t="s">
        <v>948</v>
      </c>
      <c r="CD1071" s="136" t="s">
        <v>941</v>
      </c>
      <c r="CE1071" s="136" t="s">
        <v>948</v>
      </c>
      <c r="CF1071" s="136" t="s">
        <v>941</v>
      </c>
      <c r="CG1071" s="136" t="s">
        <v>948</v>
      </c>
      <c r="CH1071" s="136" t="s">
        <v>948</v>
      </c>
      <c r="CI1071" s="136" t="s">
        <v>941</v>
      </c>
      <c r="CJ1071" s="136" t="s">
        <v>941</v>
      </c>
      <c r="CK1071" s="136" t="s">
        <v>941</v>
      </c>
      <c r="CL1071" s="136" t="s">
        <v>941</v>
      </c>
      <c r="CM1071" s="136" t="s">
        <v>941</v>
      </c>
      <c r="CN1071" s="136" t="s">
        <v>948</v>
      </c>
      <c r="CO1071" s="136" t="s">
        <v>540</v>
      </c>
      <c r="CP1071" s="136" t="s">
        <v>948</v>
      </c>
      <c r="CQ1071" s="136" t="s">
        <v>941</v>
      </c>
      <c r="CR1071" s="136" t="s">
        <v>941</v>
      </c>
      <c r="CS1071" s="136" t="s">
        <v>941</v>
      </c>
      <c r="CT1071" s="136" t="s">
        <v>941</v>
      </c>
      <c r="CU1071" s="136" t="s">
        <v>941</v>
      </c>
      <c r="CV1071" s="136" t="s">
        <v>941</v>
      </c>
      <c r="CW1071" s="136" t="s">
        <v>941</v>
      </c>
      <c r="CX1071" s="136" t="s">
        <v>941</v>
      </c>
      <c r="CY1071" s="136" t="s">
        <v>941</v>
      </c>
      <c r="CZ1071" s="136" t="s">
        <v>941</v>
      </c>
      <c r="DA1071" s="136" t="s">
        <v>941</v>
      </c>
      <c r="DB1071" s="136" t="s">
        <v>941</v>
      </c>
      <c r="DC1071" s="136" t="s">
        <v>941</v>
      </c>
      <c r="DD1071" s="136" t="s">
        <v>941</v>
      </c>
      <c r="DE1071" s="136" t="s">
        <v>941</v>
      </c>
      <c r="DF1071" s="136" t="s">
        <v>941</v>
      </c>
      <c r="DG1071" s="136" t="s">
        <v>941</v>
      </c>
      <c r="DH1071" s="136" t="s">
        <v>941</v>
      </c>
      <c r="DI1071" s="136" t="s">
        <v>941</v>
      </c>
      <c r="DJ1071" s="136" t="s">
        <v>1692</v>
      </c>
      <c r="DK1071" s="137">
        <v>43262.33797453704</v>
      </c>
      <c r="DL1071" s="136" t="s">
        <v>1692</v>
      </c>
      <c r="DM1071" s="137">
        <v>43262.338194444441</v>
      </c>
    </row>
    <row r="1072" spans="1:117" ht="72.5" x14ac:dyDescent="0.35">
      <c r="A1072" s="135">
        <v>1076</v>
      </c>
      <c r="B1072" s="136" t="s">
        <v>13815</v>
      </c>
      <c r="C1072" s="135">
        <v>257</v>
      </c>
      <c r="D1072" s="135" t="b">
        <v>1</v>
      </c>
      <c r="E1072" s="136" t="s">
        <v>941</v>
      </c>
      <c r="F1072" s="136" t="s">
        <v>3154</v>
      </c>
      <c r="G1072" s="136" t="s">
        <v>981</v>
      </c>
      <c r="H1072" s="136" t="s">
        <v>22998</v>
      </c>
      <c r="I1072" s="136" t="s">
        <v>22999</v>
      </c>
      <c r="J1072" s="136" t="s">
        <v>3154</v>
      </c>
      <c r="K1072" s="136" t="s">
        <v>941</v>
      </c>
      <c r="L1072" s="136" t="s">
        <v>23000</v>
      </c>
      <c r="M1072" s="136" t="s">
        <v>941</v>
      </c>
      <c r="N1072" s="136" t="s">
        <v>23001</v>
      </c>
      <c r="O1072" s="136" t="s">
        <v>23002</v>
      </c>
      <c r="P1072" s="136" t="s">
        <v>13008</v>
      </c>
      <c r="Q1072" s="136" t="s">
        <v>948</v>
      </c>
      <c r="R1072" s="136" t="s">
        <v>948</v>
      </c>
      <c r="S1072" s="136" t="s">
        <v>23003</v>
      </c>
      <c r="T1072" s="136" t="s">
        <v>13010</v>
      </c>
      <c r="U1072" s="136" t="s">
        <v>23004</v>
      </c>
      <c r="V1072" s="136" t="s">
        <v>4278</v>
      </c>
      <c r="W1072" s="136" t="s">
        <v>4279</v>
      </c>
      <c r="X1072" s="136" t="s">
        <v>4280</v>
      </c>
      <c r="Y1072" s="136" t="s">
        <v>23005</v>
      </c>
      <c r="Z1072" s="136" t="s">
        <v>23006</v>
      </c>
      <c r="AA1072" s="136" t="s">
        <v>23007</v>
      </c>
      <c r="AB1072" s="136" t="s">
        <v>23008</v>
      </c>
      <c r="AC1072" s="136" t="s">
        <v>23009</v>
      </c>
      <c r="AD1072" s="136" t="s">
        <v>23010</v>
      </c>
      <c r="AE1072" s="136" t="s">
        <v>23011</v>
      </c>
      <c r="AF1072" s="136" t="s">
        <v>23012</v>
      </c>
      <c r="AG1072" s="136" t="s">
        <v>1263</v>
      </c>
      <c r="AH1072" s="136" t="s">
        <v>23013</v>
      </c>
      <c r="AI1072" s="136" t="s">
        <v>15763</v>
      </c>
      <c r="AJ1072" s="136" t="s">
        <v>1703</v>
      </c>
      <c r="AK1072" s="136" t="s">
        <v>948</v>
      </c>
      <c r="AL1072" s="136" t="s">
        <v>941</v>
      </c>
      <c r="AM1072" s="136" t="s">
        <v>23014</v>
      </c>
      <c r="AN1072" s="136" t="s">
        <v>941</v>
      </c>
      <c r="AO1072" s="136" t="s">
        <v>941</v>
      </c>
      <c r="AP1072" s="136" t="s">
        <v>941</v>
      </c>
      <c r="AQ1072" s="136" t="s">
        <v>941</v>
      </c>
      <c r="AR1072" s="136" t="s">
        <v>941</v>
      </c>
      <c r="AS1072" s="136" t="s">
        <v>941</v>
      </c>
      <c r="AT1072" s="136" t="s">
        <v>941</v>
      </c>
      <c r="AU1072" s="136" t="s">
        <v>941</v>
      </c>
      <c r="AV1072" s="136" t="s">
        <v>941</v>
      </c>
      <c r="AW1072" s="136" t="s">
        <v>941</v>
      </c>
      <c r="AX1072" s="136" t="s">
        <v>941</v>
      </c>
      <c r="AY1072" s="136" t="s">
        <v>941</v>
      </c>
      <c r="AZ1072" s="136" t="s">
        <v>941</v>
      </c>
      <c r="BA1072" s="136" t="s">
        <v>941</v>
      </c>
      <c r="BB1072" s="136" t="s">
        <v>941</v>
      </c>
      <c r="BC1072" s="136" t="s">
        <v>941</v>
      </c>
      <c r="BD1072" s="136" t="s">
        <v>941</v>
      </c>
      <c r="BE1072" s="136" t="s">
        <v>941</v>
      </c>
      <c r="BF1072" s="136" t="s">
        <v>941</v>
      </c>
      <c r="BG1072" s="136" t="s">
        <v>941</v>
      </c>
      <c r="BH1072" s="136" t="s">
        <v>941</v>
      </c>
      <c r="BI1072" s="136" t="s">
        <v>941</v>
      </c>
      <c r="BJ1072" s="136" t="s">
        <v>941</v>
      </c>
      <c r="BK1072" s="136" t="s">
        <v>941</v>
      </c>
      <c r="BL1072" s="136" t="s">
        <v>941</v>
      </c>
      <c r="BM1072" s="136" t="s">
        <v>941</v>
      </c>
      <c r="BN1072" s="136" t="s">
        <v>941</v>
      </c>
      <c r="BO1072" s="136" t="s">
        <v>941</v>
      </c>
      <c r="BP1072" s="136" t="s">
        <v>941</v>
      </c>
      <c r="BQ1072" s="136" t="s">
        <v>941</v>
      </c>
      <c r="BR1072" s="136" t="s">
        <v>941</v>
      </c>
      <c r="BS1072" s="136" t="s">
        <v>941</v>
      </c>
      <c r="BT1072" s="136" t="s">
        <v>941</v>
      </c>
      <c r="BU1072" s="136" t="s">
        <v>941</v>
      </c>
      <c r="BV1072" s="136" t="s">
        <v>941</v>
      </c>
      <c r="BW1072" s="136" t="s">
        <v>941</v>
      </c>
      <c r="BX1072" s="136" t="s">
        <v>941</v>
      </c>
      <c r="BY1072" s="136" t="s">
        <v>941</v>
      </c>
      <c r="BZ1072" s="136" t="s">
        <v>941</v>
      </c>
      <c r="CA1072" s="136" t="s">
        <v>941</v>
      </c>
      <c r="CB1072" s="136" t="s">
        <v>948</v>
      </c>
      <c r="CC1072" s="136" t="s">
        <v>948</v>
      </c>
      <c r="CD1072" s="136" t="s">
        <v>941</v>
      </c>
      <c r="CE1072" s="136" t="s">
        <v>948</v>
      </c>
      <c r="CF1072" s="136" t="s">
        <v>941</v>
      </c>
      <c r="CG1072" s="136" t="s">
        <v>948</v>
      </c>
      <c r="CH1072" s="136" t="s">
        <v>948</v>
      </c>
      <c r="CI1072" s="136" t="s">
        <v>941</v>
      </c>
      <c r="CJ1072" s="136" t="s">
        <v>941</v>
      </c>
      <c r="CK1072" s="136" t="s">
        <v>941</v>
      </c>
      <c r="CL1072" s="136" t="s">
        <v>941</v>
      </c>
      <c r="CM1072" s="136" t="s">
        <v>941</v>
      </c>
      <c r="CN1072" s="136" t="s">
        <v>948</v>
      </c>
      <c r="CO1072" s="136" t="s">
        <v>540</v>
      </c>
      <c r="CP1072" s="136" t="s">
        <v>948</v>
      </c>
      <c r="CQ1072" s="136" t="s">
        <v>941</v>
      </c>
      <c r="CR1072" s="136" t="s">
        <v>941</v>
      </c>
      <c r="CS1072" s="136" t="s">
        <v>941</v>
      </c>
      <c r="CT1072" s="136" t="s">
        <v>941</v>
      </c>
      <c r="CU1072" s="136" t="s">
        <v>941</v>
      </c>
      <c r="CV1072" s="136" t="s">
        <v>941</v>
      </c>
      <c r="CW1072" s="136" t="s">
        <v>941</v>
      </c>
      <c r="CX1072" s="136" t="s">
        <v>941</v>
      </c>
      <c r="CY1072" s="136" t="s">
        <v>941</v>
      </c>
      <c r="CZ1072" s="136" t="s">
        <v>941</v>
      </c>
      <c r="DA1072" s="136" t="s">
        <v>941</v>
      </c>
      <c r="DB1072" s="136" t="s">
        <v>941</v>
      </c>
      <c r="DC1072" s="136" t="s">
        <v>941</v>
      </c>
      <c r="DD1072" s="136" t="s">
        <v>941</v>
      </c>
      <c r="DE1072" s="136" t="s">
        <v>941</v>
      </c>
      <c r="DF1072" s="136" t="s">
        <v>941</v>
      </c>
      <c r="DG1072" s="136" t="s">
        <v>941</v>
      </c>
      <c r="DH1072" s="136" t="s">
        <v>941</v>
      </c>
      <c r="DI1072" s="136" t="s">
        <v>941</v>
      </c>
      <c r="DJ1072" s="136" t="s">
        <v>1692</v>
      </c>
      <c r="DK1072" s="137">
        <v>43265.372928240744</v>
      </c>
      <c r="DL1072" s="136" t="s">
        <v>1692</v>
      </c>
      <c r="DM1072" s="137">
        <v>43265.372928240744</v>
      </c>
    </row>
  </sheetData>
  <autoFilter ref="A1:DP1033" xr:uid="{00000000-0009-0000-0000-00000F000000}"/>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filterMode="1">
    <tabColor rgb="FF7030A0"/>
  </sheetPr>
  <dimension ref="A1:O62"/>
  <sheetViews>
    <sheetView workbookViewId="0">
      <selection activeCell="I76" sqref="I76"/>
    </sheetView>
  </sheetViews>
  <sheetFormatPr defaultRowHeight="14.5" x14ac:dyDescent="0.35"/>
  <cols>
    <col min="1" max="7" width="22.26953125" customWidth="1"/>
    <col min="8" max="10" width="22.26953125" style="157" customWidth="1"/>
    <col min="11" max="15" width="22.26953125" customWidth="1"/>
  </cols>
  <sheetData>
    <row r="1" spans="1:15" x14ac:dyDescent="0.35">
      <c r="A1" s="151" t="s">
        <v>899</v>
      </c>
      <c r="B1" s="151" t="s">
        <v>900</v>
      </c>
      <c r="C1" s="151" t="s">
        <v>901</v>
      </c>
      <c r="D1" s="151" t="s">
        <v>23026</v>
      </c>
      <c r="E1" s="151" t="s">
        <v>23017</v>
      </c>
      <c r="F1" s="151" t="s">
        <v>23027</v>
      </c>
      <c r="G1" s="151" t="s">
        <v>23028</v>
      </c>
      <c r="H1" s="155" t="s">
        <v>23029</v>
      </c>
      <c r="I1" s="155" t="s">
        <v>23030</v>
      </c>
      <c r="J1" s="155" t="s">
        <v>23031</v>
      </c>
      <c r="K1" s="151" t="s">
        <v>23032</v>
      </c>
      <c r="L1" s="151" t="s">
        <v>936</v>
      </c>
      <c r="M1" s="151" t="s">
        <v>937</v>
      </c>
      <c r="N1" s="151" t="s">
        <v>938</v>
      </c>
      <c r="O1" s="151" t="s">
        <v>939</v>
      </c>
    </row>
    <row r="2" spans="1:15" ht="18" hidden="1" customHeight="1" x14ac:dyDescent="0.35">
      <c r="A2" s="152">
        <v>65</v>
      </c>
      <c r="B2" s="153" t="s">
        <v>940</v>
      </c>
      <c r="C2" s="152">
        <v>678</v>
      </c>
      <c r="D2" s="152">
        <v>50</v>
      </c>
      <c r="E2" s="153" t="s">
        <v>800</v>
      </c>
      <c r="F2" s="152">
        <v>0</v>
      </c>
      <c r="G2" s="153" t="s">
        <v>23033</v>
      </c>
      <c r="H2" s="153" t="s">
        <v>941</v>
      </c>
      <c r="I2" s="153" t="s">
        <v>941</v>
      </c>
      <c r="J2" s="153" t="s">
        <v>941</v>
      </c>
      <c r="K2" s="153" t="s">
        <v>23034</v>
      </c>
      <c r="L2" s="153" t="s">
        <v>941</v>
      </c>
      <c r="M2" s="154"/>
      <c r="N2" s="153" t="s">
        <v>941</v>
      </c>
      <c r="O2" s="154"/>
    </row>
    <row r="3" spans="1:15" ht="29" hidden="1" x14ac:dyDescent="0.35">
      <c r="A3" s="152">
        <v>66</v>
      </c>
      <c r="B3" s="153" t="s">
        <v>940</v>
      </c>
      <c r="C3" s="152">
        <v>660</v>
      </c>
      <c r="D3" s="152">
        <v>62</v>
      </c>
      <c r="E3" s="153" t="s">
        <v>783</v>
      </c>
      <c r="F3" s="152">
        <v>0</v>
      </c>
      <c r="G3" s="153" t="s">
        <v>876</v>
      </c>
      <c r="H3" s="153" t="s">
        <v>941</v>
      </c>
      <c r="I3" s="153" t="s">
        <v>941</v>
      </c>
      <c r="J3" s="153" t="s">
        <v>941</v>
      </c>
      <c r="K3" s="153" t="s">
        <v>23035</v>
      </c>
      <c r="L3" s="153" t="s">
        <v>941</v>
      </c>
      <c r="M3" s="154"/>
      <c r="N3" s="153" t="s">
        <v>941</v>
      </c>
      <c r="O3" s="154"/>
    </row>
    <row r="4" spans="1:15" ht="29" hidden="1" x14ac:dyDescent="0.35">
      <c r="A4" s="152">
        <v>67</v>
      </c>
      <c r="B4" s="153" t="s">
        <v>940</v>
      </c>
      <c r="C4" s="152">
        <v>654</v>
      </c>
      <c r="D4" s="152">
        <v>75</v>
      </c>
      <c r="E4" s="153" t="s">
        <v>740</v>
      </c>
      <c r="F4" s="152">
        <v>0</v>
      </c>
      <c r="G4" s="153" t="s">
        <v>1195</v>
      </c>
      <c r="H4" s="153" t="s">
        <v>941</v>
      </c>
      <c r="I4" s="153" t="s">
        <v>941</v>
      </c>
      <c r="J4" s="153" t="s">
        <v>941</v>
      </c>
      <c r="K4" s="153" t="s">
        <v>23036</v>
      </c>
      <c r="L4" s="153" t="s">
        <v>941</v>
      </c>
      <c r="M4" s="154"/>
      <c r="N4" s="153" t="s">
        <v>941</v>
      </c>
      <c r="O4" s="154"/>
    </row>
    <row r="5" spans="1:15" ht="29" hidden="1" x14ac:dyDescent="0.35">
      <c r="A5" s="152">
        <v>68</v>
      </c>
      <c r="B5" s="153" t="s">
        <v>940</v>
      </c>
      <c r="C5" s="152">
        <v>622</v>
      </c>
      <c r="D5" s="152">
        <v>11</v>
      </c>
      <c r="E5" s="153" t="s">
        <v>772</v>
      </c>
      <c r="F5" s="152">
        <v>0</v>
      </c>
      <c r="G5" s="153" t="s">
        <v>1195</v>
      </c>
      <c r="H5" s="153" t="s">
        <v>941</v>
      </c>
      <c r="I5" s="153" t="s">
        <v>941</v>
      </c>
      <c r="J5" s="153" t="s">
        <v>941</v>
      </c>
      <c r="K5" s="153" t="s">
        <v>23036</v>
      </c>
      <c r="L5" s="153" t="s">
        <v>941</v>
      </c>
      <c r="M5" s="154"/>
      <c r="N5" s="153" t="s">
        <v>941</v>
      </c>
      <c r="O5" s="154"/>
    </row>
    <row r="6" spans="1:15" ht="43.5" hidden="1" x14ac:dyDescent="0.35">
      <c r="A6" s="152">
        <v>69</v>
      </c>
      <c r="B6" s="153" t="s">
        <v>940</v>
      </c>
      <c r="C6" s="152">
        <v>89</v>
      </c>
      <c r="D6" s="152">
        <v>85</v>
      </c>
      <c r="E6" s="153" t="s">
        <v>737</v>
      </c>
      <c r="F6" s="152">
        <v>0</v>
      </c>
      <c r="G6" s="153" t="s">
        <v>23037</v>
      </c>
      <c r="H6" s="153" t="s">
        <v>941</v>
      </c>
      <c r="I6" s="153" t="s">
        <v>941</v>
      </c>
      <c r="J6" s="153" t="s">
        <v>941</v>
      </c>
      <c r="K6" s="153" t="s">
        <v>23038</v>
      </c>
      <c r="L6" s="153" t="s">
        <v>941</v>
      </c>
      <c r="M6" s="154"/>
      <c r="N6" s="153" t="s">
        <v>941</v>
      </c>
      <c r="O6" s="154"/>
    </row>
    <row r="7" spans="1:15" ht="29" hidden="1" x14ac:dyDescent="0.35">
      <c r="A7" s="152">
        <v>70</v>
      </c>
      <c r="B7" s="153" t="s">
        <v>940</v>
      </c>
      <c r="C7" s="152">
        <v>290</v>
      </c>
      <c r="D7" s="152">
        <v>32</v>
      </c>
      <c r="E7" s="153" t="s">
        <v>814</v>
      </c>
      <c r="F7" s="152">
        <v>0</v>
      </c>
      <c r="G7" s="153" t="s">
        <v>876</v>
      </c>
      <c r="H7" s="153" t="s">
        <v>948</v>
      </c>
      <c r="I7" s="153" t="s">
        <v>941</v>
      </c>
      <c r="J7" s="153" t="s">
        <v>941</v>
      </c>
      <c r="K7" s="153" t="s">
        <v>23035</v>
      </c>
      <c r="L7" s="153" t="s">
        <v>941</v>
      </c>
      <c r="M7" s="154"/>
      <c r="N7" s="153" t="s">
        <v>941</v>
      </c>
      <c r="O7" s="154"/>
    </row>
    <row r="8" spans="1:15" ht="29" hidden="1" x14ac:dyDescent="0.35">
      <c r="A8" s="152">
        <v>71</v>
      </c>
      <c r="B8" s="153" t="s">
        <v>940</v>
      </c>
      <c r="C8" s="152">
        <v>245</v>
      </c>
      <c r="D8" s="152">
        <v>22</v>
      </c>
      <c r="E8" s="153" t="s">
        <v>728</v>
      </c>
      <c r="F8" s="152">
        <v>0</v>
      </c>
      <c r="G8" s="153" t="s">
        <v>876</v>
      </c>
      <c r="H8" s="153" t="s">
        <v>941</v>
      </c>
      <c r="I8" s="153" t="s">
        <v>941</v>
      </c>
      <c r="J8" s="153" t="s">
        <v>941</v>
      </c>
      <c r="K8" s="153" t="s">
        <v>23035</v>
      </c>
      <c r="L8" s="153" t="s">
        <v>941</v>
      </c>
      <c r="M8" s="154"/>
      <c r="N8" s="153" t="s">
        <v>941</v>
      </c>
      <c r="O8" s="154"/>
    </row>
    <row r="9" spans="1:15" ht="43.5" hidden="1" x14ac:dyDescent="0.35">
      <c r="A9" s="152">
        <v>72</v>
      </c>
      <c r="B9" s="153" t="s">
        <v>940</v>
      </c>
      <c r="C9" s="152">
        <v>167</v>
      </c>
      <c r="D9" s="152">
        <v>59</v>
      </c>
      <c r="E9" s="153" t="s">
        <v>846</v>
      </c>
      <c r="F9" s="152">
        <v>0</v>
      </c>
      <c r="G9" s="153" t="s">
        <v>23039</v>
      </c>
      <c r="H9" s="153" t="s">
        <v>23040</v>
      </c>
      <c r="I9" s="153" t="s">
        <v>1344</v>
      </c>
      <c r="J9" s="153" t="s">
        <v>23041</v>
      </c>
      <c r="K9" s="153" t="s">
        <v>23042</v>
      </c>
      <c r="L9" s="153" t="s">
        <v>941</v>
      </c>
      <c r="M9" s="154"/>
      <c r="N9" s="153" t="s">
        <v>941</v>
      </c>
      <c r="O9" s="154"/>
    </row>
    <row r="10" spans="1:15" ht="29" hidden="1" x14ac:dyDescent="0.35">
      <c r="A10" s="152">
        <v>73</v>
      </c>
      <c r="B10" s="153" t="s">
        <v>940</v>
      </c>
      <c r="C10" s="152">
        <v>199</v>
      </c>
      <c r="D10" s="152">
        <v>7</v>
      </c>
      <c r="E10" s="153" t="s">
        <v>840</v>
      </c>
      <c r="F10" s="152">
        <v>0</v>
      </c>
      <c r="G10" s="153" t="s">
        <v>876</v>
      </c>
      <c r="H10" s="153" t="s">
        <v>941</v>
      </c>
      <c r="I10" s="153" t="s">
        <v>941</v>
      </c>
      <c r="J10" s="153" t="s">
        <v>941</v>
      </c>
      <c r="K10" s="153" t="s">
        <v>23035</v>
      </c>
      <c r="L10" s="153" t="s">
        <v>941</v>
      </c>
      <c r="M10" s="154"/>
      <c r="N10" s="153" t="s">
        <v>941</v>
      </c>
      <c r="O10" s="154"/>
    </row>
    <row r="11" spans="1:15" ht="29" hidden="1" x14ac:dyDescent="0.35">
      <c r="A11" s="152">
        <v>74</v>
      </c>
      <c r="B11" s="153" t="s">
        <v>940</v>
      </c>
      <c r="C11" s="152">
        <v>228</v>
      </c>
      <c r="D11" s="152">
        <v>19</v>
      </c>
      <c r="E11" s="153" t="s">
        <v>717</v>
      </c>
      <c r="F11" s="152">
        <v>0</v>
      </c>
      <c r="G11" s="153" t="s">
        <v>876</v>
      </c>
      <c r="H11" s="153" t="s">
        <v>941</v>
      </c>
      <c r="I11" s="153" t="s">
        <v>941</v>
      </c>
      <c r="J11" s="153" t="s">
        <v>941</v>
      </c>
      <c r="K11" s="153" t="s">
        <v>23035</v>
      </c>
      <c r="L11" s="153" t="s">
        <v>941</v>
      </c>
      <c r="M11" s="154"/>
      <c r="N11" s="153" t="s">
        <v>941</v>
      </c>
      <c r="O11" s="154"/>
    </row>
    <row r="12" spans="1:15" ht="29" hidden="1" x14ac:dyDescent="0.35">
      <c r="A12" s="152">
        <v>75</v>
      </c>
      <c r="B12" s="153" t="s">
        <v>940</v>
      </c>
      <c r="C12" s="152">
        <v>60</v>
      </c>
      <c r="D12" s="152">
        <v>92</v>
      </c>
      <c r="E12" s="153" t="s">
        <v>733</v>
      </c>
      <c r="F12" s="152">
        <v>0</v>
      </c>
      <c r="G12" s="153" t="s">
        <v>876</v>
      </c>
      <c r="H12" s="153" t="s">
        <v>941</v>
      </c>
      <c r="I12" s="153" t="s">
        <v>941</v>
      </c>
      <c r="J12" s="153" t="s">
        <v>941</v>
      </c>
      <c r="K12" s="153" t="s">
        <v>23035</v>
      </c>
      <c r="L12" s="153" t="s">
        <v>941</v>
      </c>
      <c r="M12" s="154"/>
      <c r="N12" s="153" t="s">
        <v>941</v>
      </c>
      <c r="O12" s="154"/>
    </row>
    <row r="13" spans="1:15" ht="29" hidden="1" x14ac:dyDescent="0.35">
      <c r="A13" s="152">
        <v>76</v>
      </c>
      <c r="B13" s="153" t="s">
        <v>940</v>
      </c>
      <c r="C13" s="152">
        <v>118</v>
      </c>
      <c r="D13" s="152">
        <v>76</v>
      </c>
      <c r="E13" s="153" t="s">
        <v>781</v>
      </c>
      <c r="F13" s="152">
        <v>0</v>
      </c>
      <c r="G13" s="153" t="s">
        <v>23043</v>
      </c>
      <c r="H13" s="153" t="s">
        <v>941</v>
      </c>
      <c r="I13" s="153" t="s">
        <v>941</v>
      </c>
      <c r="J13" s="153" t="s">
        <v>941</v>
      </c>
      <c r="K13" s="153" t="s">
        <v>23044</v>
      </c>
      <c r="L13" s="153" t="s">
        <v>941</v>
      </c>
      <c r="M13" s="154"/>
      <c r="N13" s="153" t="s">
        <v>941</v>
      </c>
      <c r="O13" s="154"/>
    </row>
    <row r="14" spans="1:15" ht="29" hidden="1" x14ac:dyDescent="0.35">
      <c r="A14" s="152">
        <v>77</v>
      </c>
      <c r="B14" s="153" t="s">
        <v>940</v>
      </c>
      <c r="C14" s="152">
        <v>132</v>
      </c>
      <c r="D14" s="152">
        <v>70</v>
      </c>
      <c r="E14" s="153" t="s">
        <v>827</v>
      </c>
      <c r="F14" s="152">
        <v>0</v>
      </c>
      <c r="G14" s="153" t="s">
        <v>876</v>
      </c>
      <c r="H14" s="153" t="s">
        <v>941</v>
      </c>
      <c r="I14" s="153" t="s">
        <v>941</v>
      </c>
      <c r="J14" s="153" t="s">
        <v>941</v>
      </c>
      <c r="K14" s="153" t="s">
        <v>23035</v>
      </c>
      <c r="L14" s="153" t="s">
        <v>941</v>
      </c>
      <c r="M14" s="154"/>
      <c r="N14" s="153" t="s">
        <v>941</v>
      </c>
      <c r="O14" s="154"/>
    </row>
    <row r="15" spans="1:15" ht="29" hidden="1" x14ac:dyDescent="0.35">
      <c r="A15" s="152">
        <v>78</v>
      </c>
      <c r="B15" s="153" t="s">
        <v>940</v>
      </c>
      <c r="C15" s="152">
        <v>431</v>
      </c>
      <c r="D15" s="152">
        <v>75</v>
      </c>
      <c r="E15" s="153" t="s">
        <v>740</v>
      </c>
      <c r="F15" s="152">
        <v>0</v>
      </c>
      <c r="G15" s="153" t="s">
        <v>1195</v>
      </c>
      <c r="H15" s="153" t="s">
        <v>941</v>
      </c>
      <c r="I15" s="153" t="s">
        <v>941</v>
      </c>
      <c r="J15" s="153" t="s">
        <v>941</v>
      </c>
      <c r="K15" s="153" t="s">
        <v>23036</v>
      </c>
      <c r="L15" s="153" t="s">
        <v>941</v>
      </c>
      <c r="M15" s="154"/>
      <c r="N15" s="153" t="s">
        <v>941</v>
      </c>
      <c r="O15" s="154"/>
    </row>
    <row r="16" spans="1:15" ht="58" hidden="1" x14ac:dyDescent="0.35">
      <c r="A16" s="152">
        <v>79</v>
      </c>
      <c r="B16" s="153" t="s">
        <v>940</v>
      </c>
      <c r="C16" s="152">
        <v>529</v>
      </c>
      <c r="D16" s="152">
        <v>9</v>
      </c>
      <c r="E16" s="153" t="s">
        <v>778</v>
      </c>
      <c r="F16" s="152">
        <v>0</v>
      </c>
      <c r="G16" s="153" t="s">
        <v>23033</v>
      </c>
      <c r="H16" s="153" t="s">
        <v>941</v>
      </c>
      <c r="I16" s="153" t="s">
        <v>941</v>
      </c>
      <c r="J16" s="153" t="s">
        <v>941</v>
      </c>
      <c r="K16" s="153" t="s">
        <v>23034</v>
      </c>
      <c r="L16" s="153" t="s">
        <v>941</v>
      </c>
      <c r="M16" s="154"/>
      <c r="N16" s="153" t="s">
        <v>941</v>
      </c>
      <c r="O16" s="154"/>
    </row>
    <row r="17" spans="1:15" ht="58" hidden="1" x14ac:dyDescent="0.35">
      <c r="A17" s="152">
        <v>80</v>
      </c>
      <c r="B17" s="153" t="s">
        <v>940</v>
      </c>
      <c r="C17" s="152">
        <v>305</v>
      </c>
      <c r="D17" s="152">
        <v>35</v>
      </c>
      <c r="E17" s="153" t="s">
        <v>839</v>
      </c>
      <c r="F17" s="152">
        <v>0</v>
      </c>
      <c r="G17" s="153" t="s">
        <v>651</v>
      </c>
      <c r="H17" s="153" t="s">
        <v>941</v>
      </c>
      <c r="I17" s="153" t="s">
        <v>941</v>
      </c>
      <c r="J17" s="153" t="s">
        <v>941</v>
      </c>
      <c r="K17" s="153" t="s">
        <v>23045</v>
      </c>
      <c r="L17" s="153" t="s">
        <v>941</v>
      </c>
      <c r="M17" s="154"/>
      <c r="N17" s="153" t="s">
        <v>941</v>
      </c>
      <c r="O17" s="154"/>
    </row>
    <row r="18" spans="1:15" ht="29" hidden="1" x14ac:dyDescent="0.35">
      <c r="A18" s="152">
        <v>81</v>
      </c>
      <c r="B18" s="153" t="s">
        <v>940</v>
      </c>
      <c r="C18" s="152">
        <v>411</v>
      </c>
      <c r="D18" s="152">
        <v>75</v>
      </c>
      <c r="E18" s="153" t="s">
        <v>740</v>
      </c>
      <c r="F18" s="152">
        <v>0</v>
      </c>
      <c r="G18" s="153" t="s">
        <v>1195</v>
      </c>
      <c r="H18" s="153" t="s">
        <v>941</v>
      </c>
      <c r="I18" s="153" t="s">
        <v>941</v>
      </c>
      <c r="J18" s="153" t="s">
        <v>941</v>
      </c>
      <c r="K18" s="153" t="s">
        <v>23036</v>
      </c>
      <c r="L18" s="153" t="s">
        <v>941</v>
      </c>
      <c r="M18" s="154"/>
      <c r="N18" s="153" t="s">
        <v>941</v>
      </c>
      <c r="O18" s="154"/>
    </row>
    <row r="19" spans="1:15" ht="29" hidden="1" x14ac:dyDescent="0.35">
      <c r="A19" s="152">
        <v>82</v>
      </c>
      <c r="B19" s="153" t="s">
        <v>940</v>
      </c>
      <c r="C19" s="152">
        <v>406</v>
      </c>
      <c r="D19" s="152">
        <v>75</v>
      </c>
      <c r="E19" s="153" t="s">
        <v>740</v>
      </c>
      <c r="F19" s="152">
        <v>0</v>
      </c>
      <c r="G19" s="153" t="s">
        <v>1195</v>
      </c>
      <c r="H19" s="153" t="s">
        <v>941</v>
      </c>
      <c r="I19" s="153" t="s">
        <v>941</v>
      </c>
      <c r="J19" s="153" t="s">
        <v>941</v>
      </c>
      <c r="K19" s="153" t="s">
        <v>23036</v>
      </c>
      <c r="L19" s="153" t="s">
        <v>941</v>
      </c>
      <c r="M19" s="154"/>
      <c r="N19" s="153" t="s">
        <v>941</v>
      </c>
      <c r="O19" s="154"/>
    </row>
    <row r="20" spans="1:15" ht="29" hidden="1" x14ac:dyDescent="0.35">
      <c r="A20" s="152">
        <v>83</v>
      </c>
      <c r="B20" s="153" t="s">
        <v>940</v>
      </c>
      <c r="C20" s="152">
        <v>639</v>
      </c>
      <c r="D20" s="152">
        <v>56</v>
      </c>
      <c r="E20" s="153" t="s">
        <v>751</v>
      </c>
      <c r="F20" s="152">
        <v>0</v>
      </c>
      <c r="G20" s="153" t="s">
        <v>23046</v>
      </c>
      <c r="H20" s="153" t="s">
        <v>941</v>
      </c>
      <c r="I20" s="153" t="s">
        <v>941</v>
      </c>
      <c r="J20" s="153" t="s">
        <v>941</v>
      </c>
      <c r="K20" s="153" t="s">
        <v>23047</v>
      </c>
      <c r="L20" s="153" t="s">
        <v>941</v>
      </c>
      <c r="M20" s="154"/>
      <c r="N20" s="153" t="s">
        <v>941</v>
      </c>
      <c r="O20" s="154"/>
    </row>
    <row r="21" spans="1:15" ht="29" hidden="1" x14ac:dyDescent="0.35">
      <c r="A21" s="152">
        <v>84</v>
      </c>
      <c r="B21" s="153" t="s">
        <v>940</v>
      </c>
      <c r="C21" s="152">
        <v>362</v>
      </c>
      <c r="D21" s="152">
        <v>50</v>
      </c>
      <c r="E21" s="153" t="s">
        <v>800</v>
      </c>
      <c r="F21" s="152">
        <v>0</v>
      </c>
      <c r="G21" s="153" t="s">
        <v>876</v>
      </c>
      <c r="H21" s="153" t="s">
        <v>941</v>
      </c>
      <c r="I21" s="153" t="s">
        <v>941</v>
      </c>
      <c r="J21" s="153" t="s">
        <v>941</v>
      </c>
      <c r="K21" s="153" t="s">
        <v>23035</v>
      </c>
      <c r="L21" s="153" t="s">
        <v>941</v>
      </c>
      <c r="M21" s="154"/>
      <c r="N21" s="153" t="s">
        <v>941</v>
      </c>
      <c r="O21" s="154"/>
    </row>
    <row r="22" spans="1:15" ht="29" hidden="1" x14ac:dyDescent="0.35">
      <c r="A22" s="152">
        <v>85</v>
      </c>
      <c r="B22" s="153" t="s">
        <v>940</v>
      </c>
      <c r="C22" s="152">
        <v>590</v>
      </c>
      <c r="D22" s="152">
        <v>91</v>
      </c>
      <c r="E22" s="153" t="s">
        <v>698</v>
      </c>
      <c r="F22" s="152">
        <v>0</v>
      </c>
      <c r="G22" s="153" t="s">
        <v>876</v>
      </c>
      <c r="H22" s="153" t="s">
        <v>941</v>
      </c>
      <c r="I22" s="153" t="s">
        <v>941</v>
      </c>
      <c r="J22" s="153" t="s">
        <v>941</v>
      </c>
      <c r="K22" s="153" t="s">
        <v>23035</v>
      </c>
      <c r="L22" s="153" t="s">
        <v>941</v>
      </c>
      <c r="M22" s="154"/>
      <c r="N22" s="153" t="s">
        <v>941</v>
      </c>
      <c r="O22" s="154"/>
    </row>
    <row r="23" spans="1:15" ht="29" hidden="1" x14ac:dyDescent="0.35">
      <c r="A23" s="152">
        <v>86</v>
      </c>
      <c r="B23" s="153" t="s">
        <v>940</v>
      </c>
      <c r="C23" s="152">
        <v>270</v>
      </c>
      <c r="D23" s="152">
        <v>56</v>
      </c>
      <c r="E23" s="153" t="s">
        <v>751</v>
      </c>
      <c r="F23" s="152">
        <v>0</v>
      </c>
      <c r="G23" s="153" t="s">
        <v>23048</v>
      </c>
      <c r="H23" s="153" t="s">
        <v>941</v>
      </c>
      <c r="I23" s="153" t="s">
        <v>941</v>
      </c>
      <c r="J23" s="153" t="s">
        <v>941</v>
      </c>
      <c r="K23" s="153" t="s">
        <v>23049</v>
      </c>
      <c r="L23" s="153" t="s">
        <v>941</v>
      </c>
      <c r="M23" s="154"/>
      <c r="N23" s="153" t="s">
        <v>941</v>
      </c>
      <c r="O23" s="154"/>
    </row>
    <row r="24" spans="1:15" ht="29" hidden="1" x14ac:dyDescent="0.35">
      <c r="A24" s="152">
        <v>87</v>
      </c>
      <c r="B24" s="153" t="s">
        <v>940</v>
      </c>
      <c r="C24" s="152">
        <v>77</v>
      </c>
      <c r="D24" s="152">
        <v>89</v>
      </c>
      <c r="E24" s="153" t="s">
        <v>776</v>
      </c>
      <c r="F24" s="152">
        <v>0</v>
      </c>
      <c r="G24" s="153" t="s">
        <v>876</v>
      </c>
      <c r="H24" s="153" t="s">
        <v>941</v>
      </c>
      <c r="I24" s="153" t="s">
        <v>941</v>
      </c>
      <c r="J24" s="153" t="s">
        <v>941</v>
      </c>
      <c r="K24" s="153" t="s">
        <v>23035</v>
      </c>
      <c r="L24" s="153" t="s">
        <v>941</v>
      </c>
      <c r="M24" s="154"/>
      <c r="N24" s="153" t="s">
        <v>941</v>
      </c>
      <c r="O24" s="154"/>
    </row>
    <row r="25" spans="1:15" ht="29" hidden="1" x14ac:dyDescent="0.35">
      <c r="A25" s="152">
        <v>88</v>
      </c>
      <c r="B25" s="153" t="s">
        <v>3161</v>
      </c>
      <c r="C25" s="152">
        <v>660</v>
      </c>
      <c r="D25" s="152">
        <v>62</v>
      </c>
      <c r="E25" s="153" t="s">
        <v>783</v>
      </c>
      <c r="F25" s="152">
        <v>0</v>
      </c>
      <c r="G25" s="153" t="s">
        <v>876</v>
      </c>
      <c r="H25" s="153" t="s">
        <v>941</v>
      </c>
      <c r="I25" s="153" t="s">
        <v>941</v>
      </c>
      <c r="J25" s="153" t="s">
        <v>941</v>
      </c>
      <c r="K25" s="153" t="s">
        <v>23035</v>
      </c>
      <c r="L25" s="153" t="s">
        <v>941</v>
      </c>
      <c r="M25" s="154"/>
      <c r="N25" s="153" t="s">
        <v>941</v>
      </c>
      <c r="O25" s="154"/>
    </row>
    <row r="26" spans="1:15" ht="29" hidden="1" x14ac:dyDescent="0.35">
      <c r="A26" s="152">
        <v>89</v>
      </c>
      <c r="B26" s="153" t="s">
        <v>3161</v>
      </c>
      <c r="C26" s="152">
        <v>406</v>
      </c>
      <c r="D26" s="152">
        <v>75</v>
      </c>
      <c r="E26" s="153" t="s">
        <v>740</v>
      </c>
      <c r="F26" s="152">
        <v>0</v>
      </c>
      <c r="G26" s="153" t="s">
        <v>876</v>
      </c>
      <c r="H26" s="153" t="s">
        <v>941</v>
      </c>
      <c r="I26" s="153" t="s">
        <v>941</v>
      </c>
      <c r="J26" s="153" t="s">
        <v>941</v>
      </c>
      <c r="K26" s="153" t="s">
        <v>23035</v>
      </c>
      <c r="L26" s="153" t="s">
        <v>941</v>
      </c>
      <c r="M26" s="154"/>
      <c r="N26" s="153" t="s">
        <v>941</v>
      </c>
      <c r="O26" s="154"/>
    </row>
    <row r="27" spans="1:15" ht="29" hidden="1" x14ac:dyDescent="0.35">
      <c r="A27" s="152">
        <v>90</v>
      </c>
      <c r="B27" s="153" t="s">
        <v>3161</v>
      </c>
      <c r="C27" s="152">
        <v>431</v>
      </c>
      <c r="D27" s="152">
        <v>75</v>
      </c>
      <c r="E27" s="153" t="s">
        <v>740</v>
      </c>
      <c r="F27" s="152">
        <v>0</v>
      </c>
      <c r="G27" s="153" t="s">
        <v>876</v>
      </c>
      <c r="H27" s="153" t="s">
        <v>941</v>
      </c>
      <c r="I27" s="153" t="s">
        <v>941</v>
      </c>
      <c r="J27" s="153" t="s">
        <v>941</v>
      </c>
      <c r="K27" s="153" t="s">
        <v>23035</v>
      </c>
      <c r="L27" s="153" t="s">
        <v>941</v>
      </c>
      <c r="M27" s="154"/>
      <c r="N27" s="153" t="s">
        <v>941</v>
      </c>
      <c r="O27" s="154"/>
    </row>
    <row r="28" spans="1:15" ht="29" hidden="1" x14ac:dyDescent="0.35">
      <c r="A28" s="152">
        <v>91</v>
      </c>
      <c r="B28" s="153" t="s">
        <v>3161</v>
      </c>
      <c r="C28" s="152">
        <v>622</v>
      </c>
      <c r="D28" s="152">
        <v>11</v>
      </c>
      <c r="E28" s="153" t="s">
        <v>772</v>
      </c>
      <c r="F28" s="152">
        <v>0</v>
      </c>
      <c r="G28" s="153" t="s">
        <v>876</v>
      </c>
      <c r="H28" s="153" t="s">
        <v>948</v>
      </c>
      <c r="I28" s="153" t="s">
        <v>948</v>
      </c>
      <c r="J28" s="153" t="s">
        <v>948</v>
      </c>
      <c r="K28" s="153" t="s">
        <v>23035</v>
      </c>
      <c r="L28" s="153" t="s">
        <v>941</v>
      </c>
      <c r="M28" s="154"/>
      <c r="N28" s="153" t="s">
        <v>941</v>
      </c>
      <c r="O28" s="154"/>
    </row>
    <row r="29" spans="1:15" ht="29" hidden="1" x14ac:dyDescent="0.35">
      <c r="A29" s="152">
        <v>92</v>
      </c>
      <c r="B29" s="153" t="s">
        <v>3161</v>
      </c>
      <c r="C29" s="152">
        <v>181</v>
      </c>
      <c r="D29" s="152">
        <v>54</v>
      </c>
      <c r="E29" s="153" t="s">
        <v>862</v>
      </c>
      <c r="F29" s="152">
        <v>0</v>
      </c>
      <c r="G29" s="153" t="s">
        <v>876</v>
      </c>
      <c r="H29" s="153" t="s">
        <v>941</v>
      </c>
      <c r="I29" s="153" t="s">
        <v>941</v>
      </c>
      <c r="J29" s="153" t="s">
        <v>941</v>
      </c>
      <c r="K29" s="153" t="s">
        <v>23035</v>
      </c>
      <c r="L29" s="153" t="s">
        <v>941</v>
      </c>
      <c r="M29" s="154"/>
      <c r="N29" s="153" t="s">
        <v>941</v>
      </c>
      <c r="O29" s="154"/>
    </row>
    <row r="30" spans="1:15" ht="29" hidden="1" x14ac:dyDescent="0.35">
      <c r="A30" s="152">
        <v>93</v>
      </c>
      <c r="B30" s="153" t="s">
        <v>3161</v>
      </c>
      <c r="C30" s="152">
        <v>245</v>
      </c>
      <c r="D30" s="152">
        <v>22</v>
      </c>
      <c r="E30" s="153" t="s">
        <v>728</v>
      </c>
      <c r="F30" s="152">
        <v>0</v>
      </c>
      <c r="G30" s="153" t="s">
        <v>876</v>
      </c>
      <c r="H30" s="153" t="s">
        <v>941</v>
      </c>
      <c r="I30" s="153" t="s">
        <v>941</v>
      </c>
      <c r="J30" s="153" t="s">
        <v>941</v>
      </c>
      <c r="K30" s="153" t="s">
        <v>23035</v>
      </c>
      <c r="L30" s="153" t="s">
        <v>941</v>
      </c>
      <c r="M30" s="154"/>
      <c r="N30" s="153" t="s">
        <v>941</v>
      </c>
      <c r="O30" s="154"/>
    </row>
    <row r="31" spans="1:15" ht="29" hidden="1" x14ac:dyDescent="0.35">
      <c r="A31" s="152">
        <v>94</v>
      </c>
      <c r="B31" s="153" t="s">
        <v>3161</v>
      </c>
      <c r="C31" s="152">
        <v>301</v>
      </c>
      <c r="D31" s="152">
        <v>35</v>
      </c>
      <c r="E31" s="153" t="s">
        <v>839</v>
      </c>
      <c r="F31" s="152">
        <v>0</v>
      </c>
      <c r="G31" s="153" t="s">
        <v>876</v>
      </c>
      <c r="H31" s="153" t="s">
        <v>941</v>
      </c>
      <c r="I31" s="153" t="s">
        <v>941</v>
      </c>
      <c r="J31" s="153" t="s">
        <v>941</v>
      </c>
      <c r="K31" s="153" t="s">
        <v>23035</v>
      </c>
      <c r="L31" s="153" t="s">
        <v>941</v>
      </c>
      <c r="M31" s="154"/>
      <c r="N31" s="153" t="s">
        <v>941</v>
      </c>
      <c r="O31" s="154"/>
    </row>
    <row r="32" spans="1:15" ht="29" hidden="1" x14ac:dyDescent="0.35">
      <c r="A32" s="152">
        <v>95</v>
      </c>
      <c r="B32" s="153" t="s">
        <v>3161</v>
      </c>
      <c r="C32" s="152">
        <v>270</v>
      </c>
      <c r="D32" s="152">
        <v>56</v>
      </c>
      <c r="E32" s="153" t="s">
        <v>751</v>
      </c>
      <c r="F32" s="152">
        <v>0</v>
      </c>
      <c r="G32" s="153" t="s">
        <v>876</v>
      </c>
      <c r="H32" s="153" t="s">
        <v>941</v>
      </c>
      <c r="I32" s="153" t="s">
        <v>941</v>
      </c>
      <c r="J32" s="153" t="s">
        <v>941</v>
      </c>
      <c r="K32" s="153" t="s">
        <v>23035</v>
      </c>
      <c r="L32" s="153" t="s">
        <v>941</v>
      </c>
      <c r="M32" s="154"/>
      <c r="N32" s="153" t="s">
        <v>941</v>
      </c>
      <c r="O32" s="154"/>
    </row>
    <row r="33" spans="1:15" ht="29" hidden="1" x14ac:dyDescent="0.35">
      <c r="A33" s="152">
        <v>96</v>
      </c>
      <c r="B33" s="153" t="s">
        <v>3161</v>
      </c>
      <c r="C33" s="152">
        <v>451</v>
      </c>
      <c r="D33" s="152">
        <v>3</v>
      </c>
      <c r="E33" s="153" t="s">
        <v>809</v>
      </c>
      <c r="F33" s="152">
        <v>0</v>
      </c>
      <c r="G33" s="153" t="s">
        <v>876</v>
      </c>
      <c r="H33" s="153" t="s">
        <v>941</v>
      </c>
      <c r="I33" s="153" t="s">
        <v>941</v>
      </c>
      <c r="J33" s="153" t="s">
        <v>941</v>
      </c>
      <c r="K33" s="153" t="s">
        <v>23035</v>
      </c>
      <c r="L33" s="153" t="s">
        <v>941</v>
      </c>
      <c r="M33" s="154"/>
      <c r="N33" s="153" t="s">
        <v>941</v>
      </c>
      <c r="O33" s="154"/>
    </row>
    <row r="34" spans="1:15" ht="29" hidden="1" x14ac:dyDescent="0.35">
      <c r="A34" s="152">
        <v>97</v>
      </c>
      <c r="B34" s="153" t="s">
        <v>3161</v>
      </c>
      <c r="C34" s="152">
        <v>77</v>
      </c>
      <c r="D34" s="152">
        <v>89</v>
      </c>
      <c r="E34" s="153" t="s">
        <v>776</v>
      </c>
      <c r="F34" s="152">
        <v>0</v>
      </c>
      <c r="G34" s="153" t="s">
        <v>876</v>
      </c>
      <c r="H34" s="153" t="s">
        <v>941</v>
      </c>
      <c r="I34" s="153" t="s">
        <v>941</v>
      </c>
      <c r="J34" s="153" t="s">
        <v>941</v>
      </c>
      <c r="K34" s="153" t="s">
        <v>23035</v>
      </c>
      <c r="L34" s="153" t="s">
        <v>941</v>
      </c>
      <c r="M34" s="154"/>
      <c r="N34" s="153" t="s">
        <v>941</v>
      </c>
      <c r="O34" s="154"/>
    </row>
    <row r="35" spans="1:15" ht="43.5" hidden="1" x14ac:dyDescent="0.35">
      <c r="A35" s="152">
        <v>98</v>
      </c>
      <c r="B35" s="153" t="s">
        <v>3161</v>
      </c>
      <c r="C35" s="152">
        <v>167</v>
      </c>
      <c r="D35" s="152">
        <v>59</v>
      </c>
      <c r="E35" s="153" t="s">
        <v>846</v>
      </c>
      <c r="F35" s="152">
        <v>0</v>
      </c>
      <c r="G35" s="153" t="s">
        <v>23050</v>
      </c>
      <c r="H35" s="153" t="s">
        <v>23051</v>
      </c>
      <c r="I35" s="153" t="s">
        <v>1116</v>
      </c>
      <c r="J35" s="153" t="s">
        <v>23052</v>
      </c>
      <c r="K35" s="153" t="s">
        <v>23053</v>
      </c>
      <c r="L35" s="153" t="s">
        <v>941</v>
      </c>
      <c r="M35" s="154"/>
      <c r="N35" s="153" t="s">
        <v>941</v>
      </c>
      <c r="O35" s="154"/>
    </row>
    <row r="36" spans="1:15" ht="29" hidden="1" x14ac:dyDescent="0.35">
      <c r="A36" s="152">
        <v>99</v>
      </c>
      <c r="B36" s="153" t="s">
        <v>3161</v>
      </c>
      <c r="C36" s="152">
        <v>639</v>
      </c>
      <c r="D36" s="152">
        <v>56</v>
      </c>
      <c r="E36" s="153" t="s">
        <v>751</v>
      </c>
      <c r="F36" s="152">
        <v>0</v>
      </c>
      <c r="G36" s="153" t="s">
        <v>23046</v>
      </c>
      <c r="H36" s="153" t="s">
        <v>941</v>
      </c>
      <c r="I36" s="153" t="s">
        <v>941</v>
      </c>
      <c r="J36" s="153" t="s">
        <v>941</v>
      </c>
      <c r="K36" s="153" t="s">
        <v>23047</v>
      </c>
      <c r="L36" s="153" t="s">
        <v>941</v>
      </c>
      <c r="M36" s="154"/>
      <c r="N36" s="153" t="s">
        <v>941</v>
      </c>
      <c r="O36" s="154"/>
    </row>
    <row r="37" spans="1:15" ht="29" hidden="1" x14ac:dyDescent="0.35">
      <c r="A37" s="152">
        <v>100</v>
      </c>
      <c r="B37" s="153" t="s">
        <v>3161</v>
      </c>
      <c r="C37" s="152">
        <v>277</v>
      </c>
      <c r="D37" s="152">
        <v>27</v>
      </c>
      <c r="E37" s="153" t="s">
        <v>822</v>
      </c>
      <c r="F37" s="152">
        <v>0</v>
      </c>
      <c r="G37" s="153" t="s">
        <v>23054</v>
      </c>
      <c r="H37" s="153" t="s">
        <v>941</v>
      </c>
      <c r="I37" s="153" t="s">
        <v>941</v>
      </c>
      <c r="J37" s="153" t="s">
        <v>941</v>
      </c>
      <c r="K37" s="153" t="s">
        <v>23055</v>
      </c>
      <c r="L37" s="153" t="s">
        <v>941</v>
      </c>
      <c r="M37" s="154"/>
      <c r="N37" s="153" t="s">
        <v>941</v>
      </c>
      <c r="O37" s="154"/>
    </row>
    <row r="38" spans="1:15" ht="29" hidden="1" x14ac:dyDescent="0.35">
      <c r="A38" s="152">
        <v>101</v>
      </c>
      <c r="B38" s="153" t="s">
        <v>3161</v>
      </c>
      <c r="C38" s="152">
        <v>458</v>
      </c>
      <c r="D38" s="152">
        <v>78</v>
      </c>
      <c r="E38" s="153" t="s">
        <v>756</v>
      </c>
      <c r="F38" s="152">
        <v>0</v>
      </c>
      <c r="G38" s="153" t="s">
        <v>23046</v>
      </c>
      <c r="H38" s="153" t="s">
        <v>941</v>
      </c>
      <c r="I38" s="153" t="s">
        <v>941</v>
      </c>
      <c r="J38" s="153" t="s">
        <v>941</v>
      </c>
      <c r="K38" s="153" t="s">
        <v>23047</v>
      </c>
      <c r="L38" s="153" t="s">
        <v>941</v>
      </c>
      <c r="M38" s="154"/>
      <c r="N38" s="153" t="s">
        <v>941</v>
      </c>
      <c r="O38" s="154"/>
    </row>
    <row r="39" spans="1:15" ht="29" hidden="1" x14ac:dyDescent="0.35">
      <c r="A39" s="152">
        <v>102</v>
      </c>
      <c r="B39" s="153" t="s">
        <v>3161</v>
      </c>
      <c r="C39" s="152">
        <v>199</v>
      </c>
      <c r="D39" s="152">
        <v>7</v>
      </c>
      <c r="E39" s="153" t="s">
        <v>840</v>
      </c>
      <c r="F39" s="152">
        <v>0</v>
      </c>
      <c r="G39" s="153" t="s">
        <v>876</v>
      </c>
      <c r="H39" s="153" t="s">
        <v>941</v>
      </c>
      <c r="I39" s="153" t="s">
        <v>941</v>
      </c>
      <c r="J39" s="153" t="s">
        <v>941</v>
      </c>
      <c r="K39" s="153" t="s">
        <v>23035</v>
      </c>
      <c r="L39" s="153" t="s">
        <v>941</v>
      </c>
      <c r="M39" s="154"/>
      <c r="N39" s="153" t="s">
        <v>941</v>
      </c>
      <c r="O39" s="154"/>
    </row>
    <row r="40" spans="1:15" ht="58" hidden="1" x14ac:dyDescent="0.35">
      <c r="A40" s="152">
        <v>103</v>
      </c>
      <c r="B40" s="153" t="s">
        <v>3161</v>
      </c>
      <c r="C40" s="152">
        <v>532</v>
      </c>
      <c r="D40" s="152">
        <v>20</v>
      </c>
      <c r="E40" s="153" t="s">
        <v>715</v>
      </c>
      <c r="F40" s="152">
        <v>0</v>
      </c>
      <c r="G40" s="153" t="s">
        <v>23056</v>
      </c>
      <c r="H40" s="153" t="s">
        <v>23057</v>
      </c>
      <c r="I40" s="153" t="s">
        <v>23058</v>
      </c>
      <c r="J40" s="153" t="s">
        <v>23059</v>
      </c>
      <c r="K40" s="153" t="s">
        <v>23060</v>
      </c>
      <c r="L40" s="153" t="s">
        <v>941</v>
      </c>
      <c r="M40" s="154"/>
      <c r="N40" s="153" t="s">
        <v>941</v>
      </c>
      <c r="O40" s="154"/>
    </row>
    <row r="41" spans="1:15" ht="29" hidden="1" x14ac:dyDescent="0.35">
      <c r="A41" s="152">
        <v>104</v>
      </c>
      <c r="B41" s="153" t="s">
        <v>4364</v>
      </c>
      <c r="C41" s="152">
        <v>406</v>
      </c>
      <c r="D41" s="152">
        <v>75</v>
      </c>
      <c r="E41" s="153" t="s">
        <v>740</v>
      </c>
      <c r="F41" s="152">
        <v>0</v>
      </c>
      <c r="G41" s="153" t="s">
        <v>1195</v>
      </c>
      <c r="H41" s="153" t="s">
        <v>941</v>
      </c>
      <c r="I41" s="153" t="s">
        <v>941</v>
      </c>
      <c r="J41" s="153" t="s">
        <v>941</v>
      </c>
      <c r="K41" s="153" t="s">
        <v>23036</v>
      </c>
      <c r="L41" s="153" t="s">
        <v>941</v>
      </c>
      <c r="M41" s="154"/>
      <c r="N41" s="153" t="s">
        <v>941</v>
      </c>
      <c r="O41" s="154"/>
    </row>
    <row r="42" spans="1:15" ht="29" hidden="1" x14ac:dyDescent="0.35">
      <c r="A42" s="152">
        <v>105</v>
      </c>
      <c r="B42" s="153" t="s">
        <v>4364</v>
      </c>
      <c r="C42" s="152">
        <v>622</v>
      </c>
      <c r="D42" s="152">
        <v>11</v>
      </c>
      <c r="E42" s="153" t="s">
        <v>772</v>
      </c>
      <c r="F42" s="152">
        <v>0</v>
      </c>
      <c r="G42" s="153" t="s">
        <v>876</v>
      </c>
      <c r="H42" s="153" t="s">
        <v>941</v>
      </c>
      <c r="I42" s="153" t="s">
        <v>941</v>
      </c>
      <c r="J42" s="153" t="s">
        <v>941</v>
      </c>
      <c r="K42" s="153" t="s">
        <v>23035</v>
      </c>
      <c r="L42" s="153" t="s">
        <v>941</v>
      </c>
      <c r="M42" s="154"/>
      <c r="N42" s="153" t="s">
        <v>941</v>
      </c>
      <c r="O42" s="154"/>
    </row>
    <row r="43" spans="1:15" ht="29" hidden="1" x14ac:dyDescent="0.35">
      <c r="A43" s="152">
        <v>106</v>
      </c>
      <c r="B43" s="153" t="s">
        <v>4364</v>
      </c>
      <c r="C43" s="152">
        <v>431</v>
      </c>
      <c r="D43" s="152">
        <v>75</v>
      </c>
      <c r="E43" s="153" t="s">
        <v>740</v>
      </c>
      <c r="F43" s="152">
        <v>0</v>
      </c>
      <c r="G43" s="153" t="s">
        <v>1195</v>
      </c>
      <c r="H43" s="153" t="s">
        <v>941</v>
      </c>
      <c r="I43" s="153" t="s">
        <v>941</v>
      </c>
      <c r="J43" s="153" t="s">
        <v>941</v>
      </c>
      <c r="K43" s="153" t="s">
        <v>23036</v>
      </c>
      <c r="L43" s="153" t="s">
        <v>941</v>
      </c>
      <c r="M43" s="154"/>
      <c r="N43" s="153" t="s">
        <v>941</v>
      </c>
      <c r="O43" s="154"/>
    </row>
    <row r="44" spans="1:15" ht="43.5" hidden="1" x14ac:dyDescent="0.35">
      <c r="A44" s="152">
        <v>107</v>
      </c>
      <c r="B44" s="153" t="s">
        <v>4364</v>
      </c>
      <c r="C44" s="152">
        <v>455</v>
      </c>
      <c r="D44" s="152">
        <v>72</v>
      </c>
      <c r="E44" s="153" t="s">
        <v>766</v>
      </c>
      <c r="F44" s="152">
        <v>0</v>
      </c>
      <c r="G44" s="153" t="s">
        <v>23061</v>
      </c>
      <c r="H44" s="153" t="s">
        <v>23062</v>
      </c>
      <c r="I44" s="153" t="s">
        <v>1765</v>
      </c>
      <c r="J44" s="153" t="s">
        <v>23063</v>
      </c>
      <c r="K44" s="153" t="s">
        <v>23064</v>
      </c>
      <c r="L44" s="153" t="s">
        <v>941</v>
      </c>
      <c r="M44" s="154"/>
      <c r="N44" s="153" t="s">
        <v>941</v>
      </c>
      <c r="O44" s="154"/>
    </row>
    <row r="45" spans="1:15" ht="29" hidden="1" x14ac:dyDescent="0.35">
      <c r="A45" s="152">
        <v>108</v>
      </c>
      <c r="B45" s="153" t="s">
        <v>4364</v>
      </c>
      <c r="C45" s="152">
        <v>77</v>
      </c>
      <c r="D45" s="152">
        <v>89</v>
      </c>
      <c r="E45" s="153" t="s">
        <v>776</v>
      </c>
      <c r="F45" s="152">
        <v>0</v>
      </c>
      <c r="G45" s="153" t="s">
        <v>876</v>
      </c>
      <c r="H45" s="153" t="s">
        <v>941</v>
      </c>
      <c r="I45" s="153" t="s">
        <v>941</v>
      </c>
      <c r="J45" s="153" t="s">
        <v>941</v>
      </c>
      <c r="K45" s="153" t="s">
        <v>23035</v>
      </c>
      <c r="L45" s="153" t="s">
        <v>941</v>
      </c>
      <c r="M45" s="154"/>
      <c r="N45" s="153" t="s">
        <v>941</v>
      </c>
      <c r="O45" s="154"/>
    </row>
    <row r="46" spans="1:15" ht="43.5" hidden="1" x14ac:dyDescent="0.35">
      <c r="A46" s="152">
        <v>109</v>
      </c>
      <c r="B46" s="153" t="s">
        <v>4364</v>
      </c>
      <c r="C46" s="152">
        <v>167</v>
      </c>
      <c r="D46" s="152">
        <v>59</v>
      </c>
      <c r="E46" s="153" t="s">
        <v>846</v>
      </c>
      <c r="F46" s="152">
        <v>0</v>
      </c>
      <c r="G46" s="153" t="s">
        <v>23050</v>
      </c>
      <c r="H46" s="153" t="s">
        <v>23065</v>
      </c>
      <c r="I46" s="153" t="s">
        <v>1116</v>
      </c>
      <c r="J46" s="153" t="s">
        <v>23066</v>
      </c>
      <c r="K46" s="153" t="s">
        <v>23053</v>
      </c>
      <c r="L46" s="153" t="s">
        <v>941</v>
      </c>
      <c r="M46" s="154"/>
      <c r="N46" s="153" t="s">
        <v>941</v>
      </c>
      <c r="O46" s="154"/>
    </row>
    <row r="47" spans="1:15" ht="29" hidden="1" x14ac:dyDescent="0.35">
      <c r="A47" s="152">
        <v>110</v>
      </c>
      <c r="B47" s="153" t="s">
        <v>4364</v>
      </c>
      <c r="C47" s="152">
        <v>270</v>
      </c>
      <c r="D47" s="152">
        <v>56</v>
      </c>
      <c r="E47" s="153" t="s">
        <v>751</v>
      </c>
      <c r="F47" s="152">
        <v>0</v>
      </c>
      <c r="G47" s="153" t="s">
        <v>876</v>
      </c>
      <c r="H47" s="153" t="s">
        <v>941</v>
      </c>
      <c r="I47" s="153" t="s">
        <v>941</v>
      </c>
      <c r="J47" s="153" t="s">
        <v>941</v>
      </c>
      <c r="K47" s="153" t="s">
        <v>23035</v>
      </c>
      <c r="L47" s="153" t="s">
        <v>941</v>
      </c>
      <c r="M47" s="154"/>
      <c r="N47" s="153" t="s">
        <v>941</v>
      </c>
      <c r="O47" s="154"/>
    </row>
    <row r="48" spans="1:15" ht="29" hidden="1" x14ac:dyDescent="0.35">
      <c r="A48" s="152">
        <v>111</v>
      </c>
      <c r="B48" s="153" t="s">
        <v>4364</v>
      </c>
      <c r="C48" s="152">
        <v>411</v>
      </c>
      <c r="D48" s="152">
        <v>75</v>
      </c>
      <c r="E48" s="153" t="s">
        <v>740</v>
      </c>
      <c r="F48" s="152">
        <v>0</v>
      </c>
      <c r="G48" s="153" t="s">
        <v>1195</v>
      </c>
      <c r="H48" s="153" t="s">
        <v>941</v>
      </c>
      <c r="I48" s="153" t="s">
        <v>941</v>
      </c>
      <c r="J48" s="153" t="s">
        <v>941</v>
      </c>
      <c r="K48" s="153" t="s">
        <v>23036</v>
      </c>
      <c r="L48" s="153" t="s">
        <v>941</v>
      </c>
      <c r="M48" s="154"/>
      <c r="N48" s="153" t="s">
        <v>941</v>
      </c>
      <c r="O48" s="154"/>
    </row>
    <row r="49" spans="1:15" ht="29" hidden="1" x14ac:dyDescent="0.35">
      <c r="A49" s="152">
        <v>112</v>
      </c>
      <c r="B49" s="153" t="s">
        <v>4364</v>
      </c>
      <c r="C49" s="152">
        <v>639</v>
      </c>
      <c r="D49" s="152">
        <v>56</v>
      </c>
      <c r="E49" s="153" t="s">
        <v>751</v>
      </c>
      <c r="F49" s="152">
        <v>0</v>
      </c>
      <c r="G49" s="153" t="s">
        <v>23046</v>
      </c>
      <c r="H49" s="153" t="s">
        <v>941</v>
      </c>
      <c r="I49" s="153" t="s">
        <v>941</v>
      </c>
      <c r="J49" s="153" t="s">
        <v>941</v>
      </c>
      <c r="K49" s="153" t="s">
        <v>23047</v>
      </c>
      <c r="L49" s="153" t="s">
        <v>941</v>
      </c>
      <c r="M49" s="154"/>
      <c r="N49" s="153" t="s">
        <v>941</v>
      </c>
      <c r="O49" s="154"/>
    </row>
    <row r="50" spans="1:15" ht="29" hidden="1" x14ac:dyDescent="0.35">
      <c r="A50" s="152">
        <v>113</v>
      </c>
      <c r="B50" s="153" t="s">
        <v>4364</v>
      </c>
      <c r="C50" s="152">
        <v>408</v>
      </c>
      <c r="D50" s="152">
        <v>75</v>
      </c>
      <c r="E50" s="153" t="s">
        <v>740</v>
      </c>
      <c r="F50" s="152">
        <v>0</v>
      </c>
      <c r="G50" s="153" t="s">
        <v>1195</v>
      </c>
      <c r="H50" s="153" t="s">
        <v>941</v>
      </c>
      <c r="I50" s="153" t="s">
        <v>941</v>
      </c>
      <c r="J50" s="153" t="s">
        <v>941</v>
      </c>
      <c r="K50" s="153" t="s">
        <v>23036</v>
      </c>
      <c r="L50" s="153" t="s">
        <v>941</v>
      </c>
      <c r="M50" s="154"/>
      <c r="N50" s="153" t="s">
        <v>941</v>
      </c>
      <c r="O50" s="154"/>
    </row>
    <row r="51" spans="1:15" ht="29" hidden="1" x14ac:dyDescent="0.35">
      <c r="A51" s="152">
        <v>114</v>
      </c>
      <c r="B51" s="153" t="s">
        <v>4364</v>
      </c>
      <c r="C51" s="152">
        <v>60</v>
      </c>
      <c r="D51" s="152">
        <v>92</v>
      </c>
      <c r="E51" s="153" t="s">
        <v>733</v>
      </c>
      <c r="F51" s="152">
        <v>0</v>
      </c>
      <c r="G51" s="153" t="s">
        <v>876</v>
      </c>
      <c r="H51" s="153" t="s">
        <v>941</v>
      </c>
      <c r="I51" s="153" t="s">
        <v>941</v>
      </c>
      <c r="J51" s="153" t="s">
        <v>941</v>
      </c>
      <c r="K51" s="153" t="s">
        <v>23035</v>
      </c>
      <c r="L51" s="153" t="s">
        <v>941</v>
      </c>
      <c r="M51" s="154"/>
      <c r="N51" s="153" t="s">
        <v>941</v>
      </c>
      <c r="O51" s="154"/>
    </row>
    <row r="52" spans="1:15" ht="29" hidden="1" x14ac:dyDescent="0.35">
      <c r="A52" s="152">
        <v>115</v>
      </c>
      <c r="B52" s="153" t="s">
        <v>4364</v>
      </c>
      <c r="C52" s="152">
        <v>622</v>
      </c>
      <c r="D52" s="152">
        <v>11</v>
      </c>
      <c r="E52" s="153" t="s">
        <v>772</v>
      </c>
      <c r="F52" s="152">
        <v>0</v>
      </c>
      <c r="G52" s="153" t="s">
        <v>23054</v>
      </c>
      <c r="H52" s="153" t="s">
        <v>941</v>
      </c>
      <c r="I52" s="153" t="s">
        <v>941</v>
      </c>
      <c r="J52" s="153" t="s">
        <v>941</v>
      </c>
      <c r="K52" s="153" t="s">
        <v>23055</v>
      </c>
      <c r="L52" s="153" t="s">
        <v>941</v>
      </c>
      <c r="M52" s="154"/>
      <c r="N52" s="153" t="s">
        <v>941</v>
      </c>
      <c r="O52" s="154"/>
    </row>
    <row r="53" spans="1:15" ht="29" hidden="1" x14ac:dyDescent="0.35">
      <c r="A53" s="152">
        <v>116</v>
      </c>
      <c r="B53" s="153" t="s">
        <v>4364</v>
      </c>
      <c r="C53" s="152">
        <v>132</v>
      </c>
      <c r="D53" s="152">
        <v>70</v>
      </c>
      <c r="E53" s="153" t="s">
        <v>827</v>
      </c>
      <c r="F53" s="152">
        <v>0</v>
      </c>
      <c r="G53" s="153" t="s">
        <v>1195</v>
      </c>
      <c r="H53" s="153" t="s">
        <v>941</v>
      </c>
      <c r="I53" s="153" t="s">
        <v>941</v>
      </c>
      <c r="J53" s="153" t="s">
        <v>941</v>
      </c>
      <c r="K53" s="153" t="s">
        <v>23036</v>
      </c>
      <c r="L53" s="153" t="s">
        <v>941</v>
      </c>
      <c r="M53" s="154"/>
      <c r="N53" s="153" t="s">
        <v>941</v>
      </c>
      <c r="O53" s="154"/>
    </row>
    <row r="54" spans="1:15" ht="29" x14ac:dyDescent="0.35">
      <c r="A54" s="152">
        <v>117</v>
      </c>
      <c r="B54" s="153" t="s">
        <v>13815</v>
      </c>
      <c r="C54" s="152">
        <v>270</v>
      </c>
      <c r="D54" s="152">
        <v>56</v>
      </c>
      <c r="E54" s="153" t="s">
        <v>751</v>
      </c>
      <c r="F54" s="152">
        <v>0</v>
      </c>
      <c r="G54" s="153" t="s">
        <v>876</v>
      </c>
      <c r="H54" s="156" t="s">
        <v>941</v>
      </c>
      <c r="I54" s="156" t="s">
        <v>941</v>
      </c>
      <c r="J54" s="156" t="s">
        <v>941</v>
      </c>
      <c r="K54" s="153" t="s">
        <v>23035</v>
      </c>
      <c r="L54" s="153" t="s">
        <v>941</v>
      </c>
      <c r="M54" s="154"/>
      <c r="N54" s="153" t="s">
        <v>941</v>
      </c>
      <c r="O54" s="154"/>
    </row>
    <row r="55" spans="1:15" ht="43.5" x14ac:dyDescent="0.35">
      <c r="A55" s="152">
        <v>118</v>
      </c>
      <c r="B55" s="153" t="s">
        <v>13815</v>
      </c>
      <c r="C55" s="152">
        <v>455</v>
      </c>
      <c r="D55" s="152">
        <v>72</v>
      </c>
      <c r="E55" s="153" t="s">
        <v>766</v>
      </c>
      <c r="F55" s="152">
        <v>0</v>
      </c>
      <c r="G55" s="153" t="s">
        <v>23061</v>
      </c>
      <c r="H55" s="156" t="s">
        <v>23067</v>
      </c>
      <c r="I55" s="156" t="s">
        <v>23068</v>
      </c>
      <c r="J55" s="156" t="s">
        <v>23069</v>
      </c>
      <c r="K55" s="153" t="s">
        <v>23064</v>
      </c>
      <c r="L55" s="153" t="s">
        <v>941</v>
      </c>
      <c r="M55" s="154"/>
      <c r="N55" s="153" t="s">
        <v>941</v>
      </c>
      <c r="O55" s="154"/>
    </row>
    <row r="56" spans="1:15" ht="43.5" x14ac:dyDescent="0.35">
      <c r="A56" s="152">
        <v>119</v>
      </c>
      <c r="B56" s="153" t="s">
        <v>13815</v>
      </c>
      <c r="C56" s="152">
        <v>167</v>
      </c>
      <c r="D56" s="152">
        <v>59</v>
      </c>
      <c r="E56" s="153" t="s">
        <v>846</v>
      </c>
      <c r="F56" s="152">
        <v>0</v>
      </c>
      <c r="G56" s="153" t="s">
        <v>23050</v>
      </c>
      <c r="H56" s="156" t="s">
        <v>23070</v>
      </c>
      <c r="I56" s="156" t="s">
        <v>1116</v>
      </c>
      <c r="J56" s="156" t="s">
        <v>23071</v>
      </c>
      <c r="K56" s="153" t="s">
        <v>23053</v>
      </c>
      <c r="L56" s="153" t="s">
        <v>941</v>
      </c>
      <c r="M56" s="154"/>
      <c r="N56" s="153" t="s">
        <v>941</v>
      </c>
      <c r="O56" s="154"/>
    </row>
    <row r="57" spans="1:15" ht="29" x14ac:dyDescent="0.35">
      <c r="A57" s="152">
        <v>120</v>
      </c>
      <c r="B57" s="153" t="s">
        <v>13815</v>
      </c>
      <c r="C57" s="152">
        <v>245</v>
      </c>
      <c r="D57" s="152">
        <v>22</v>
      </c>
      <c r="E57" s="153" t="s">
        <v>728</v>
      </c>
      <c r="F57" s="152">
        <v>0</v>
      </c>
      <c r="G57" s="153" t="s">
        <v>876</v>
      </c>
      <c r="H57" s="156" t="s">
        <v>941</v>
      </c>
      <c r="I57" s="156" t="s">
        <v>941</v>
      </c>
      <c r="J57" s="156" t="s">
        <v>941</v>
      </c>
      <c r="K57" s="153" t="s">
        <v>23035</v>
      </c>
      <c r="L57" s="153" t="s">
        <v>941</v>
      </c>
      <c r="M57" s="154"/>
      <c r="N57" s="153" t="s">
        <v>941</v>
      </c>
      <c r="O57" s="154"/>
    </row>
    <row r="58" spans="1:15" ht="43.5" x14ac:dyDescent="0.35">
      <c r="A58" s="152">
        <v>121</v>
      </c>
      <c r="B58" s="153" t="s">
        <v>13815</v>
      </c>
      <c r="C58" s="152">
        <v>399</v>
      </c>
      <c r="D58" s="152">
        <v>78</v>
      </c>
      <c r="E58" s="153" t="s">
        <v>756</v>
      </c>
      <c r="F58" s="152">
        <v>0</v>
      </c>
      <c r="G58" s="153" t="s">
        <v>23072</v>
      </c>
      <c r="H58" s="156" t="s">
        <v>941</v>
      </c>
      <c r="I58" s="156" t="s">
        <v>941</v>
      </c>
      <c r="J58" s="156" t="s">
        <v>941</v>
      </c>
      <c r="K58" s="153" t="s">
        <v>23073</v>
      </c>
      <c r="L58" s="153" t="s">
        <v>941</v>
      </c>
      <c r="M58" s="154"/>
      <c r="N58" s="153" t="s">
        <v>941</v>
      </c>
      <c r="O58" s="154"/>
    </row>
    <row r="59" spans="1:15" ht="29" x14ac:dyDescent="0.35">
      <c r="A59" s="152">
        <v>122</v>
      </c>
      <c r="B59" s="153" t="s">
        <v>13815</v>
      </c>
      <c r="C59" s="152">
        <v>408</v>
      </c>
      <c r="D59" s="152">
        <v>75</v>
      </c>
      <c r="E59" s="153" t="s">
        <v>740</v>
      </c>
      <c r="F59" s="152">
        <v>0</v>
      </c>
      <c r="G59" s="153" t="s">
        <v>1195</v>
      </c>
      <c r="H59" s="156" t="s">
        <v>941</v>
      </c>
      <c r="I59" s="156" t="s">
        <v>941</v>
      </c>
      <c r="J59" s="156" t="s">
        <v>941</v>
      </c>
      <c r="K59" s="153" t="s">
        <v>23036</v>
      </c>
      <c r="L59" s="153" t="s">
        <v>941</v>
      </c>
      <c r="M59" s="154"/>
      <c r="N59" s="153" t="s">
        <v>941</v>
      </c>
      <c r="O59" s="154"/>
    </row>
    <row r="60" spans="1:15" ht="29" x14ac:dyDescent="0.35">
      <c r="A60" s="152">
        <v>123</v>
      </c>
      <c r="B60" s="153" t="s">
        <v>13815</v>
      </c>
      <c r="C60" s="152">
        <v>660</v>
      </c>
      <c r="D60" s="152">
        <v>62</v>
      </c>
      <c r="E60" s="153" t="s">
        <v>783</v>
      </c>
      <c r="F60" s="152">
        <v>0</v>
      </c>
      <c r="G60" s="153" t="s">
        <v>23074</v>
      </c>
      <c r="H60" s="156" t="s">
        <v>941</v>
      </c>
      <c r="I60" s="156" t="s">
        <v>941</v>
      </c>
      <c r="J60" s="156" t="s">
        <v>941</v>
      </c>
      <c r="K60" s="153" t="s">
        <v>23075</v>
      </c>
      <c r="L60" s="153" t="s">
        <v>941</v>
      </c>
      <c r="M60" s="154"/>
      <c r="N60" s="153" t="s">
        <v>941</v>
      </c>
      <c r="O60" s="154"/>
    </row>
    <row r="61" spans="1:15" ht="29" x14ac:dyDescent="0.35">
      <c r="A61" s="152">
        <v>124</v>
      </c>
      <c r="B61" s="153" t="s">
        <v>13815</v>
      </c>
      <c r="C61" s="152">
        <v>41</v>
      </c>
      <c r="D61" s="152">
        <v>97</v>
      </c>
      <c r="E61" s="153" t="s">
        <v>816</v>
      </c>
      <c r="F61" s="152">
        <v>0</v>
      </c>
      <c r="G61" s="153" t="s">
        <v>23022</v>
      </c>
      <c r="H61" s="156" t="s">
        <v>941</v>
      </c>
      <c r="I61" s="156" t="s">
        <v>941</v>
      </c>
      <c r="J61" s="156" t="s">
        <v>941</v>
      </c>
      <c r="K61" s="153" t="s">
        <v>23076</v>
      </c>
      <c r="L61" s="153" t="s">
        <v>941</v>
      </c>
      <c r="M61" s="154"/>
      <c r="N61" s="153" t="s">
        <v>941</v>
      </c>
      <c r="O61" s="154"/>
    </row>
    <row r="62" spans="1:15" ht="29" x14ac:dyDescent="0.35">
      <c r="A62" s="152">
        <v>125</v>
      </c>
      <c r="B62" s="153" t="s">
        <v>13815</v>
      </c>
      <c r="C62" s="152">
        <v>277</v>
      </c>
      <c r="D62" s="152">
        <v>27</v>
      </c>
      <c r="E62" s="153" t="s">
        <v>822</v>
      </c>
      <c r="F62" s="152">
        <v>0</v>
      </c>
      <c r="G62" s="153" t="s">
        <v>876</v>
      </c>
      <c r="H62" s="156" t="s">
        <v>941</v>
      </c>
      <c r="I62" s="156" t="s">
        <v>941</v>
      </c>
      <c r="J62" s="156" t="s">
        <v>941</v>
      </c>
      <c r="K62" s="153" t="s">
        <v>23035</v>
      </c>
      <c r="L62" s="153" t="s">
        <v>941</v>
      </c>
      <c r="M62" s="154"/>
      <c r="N62" s="153" t="s">
        <v>941</v>
      </c>
      <c r="O62" s="154"/>
    </row>
  </sheetData>
  <autoFilter ref="A1:O62" xr:uid="{00000000-0009-0000-0000-000010000000}">
    <filterColumn colId="1">
      <filters>
        <filter val="2018"/>
      </filters>
    </filterColumn>
  </autoFilter>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7030A0"/>
  </sheetPr>
  <dimension ref="A1:AK2320"/>
  <sheetViews>
    <sheetView workbookViewId="0">
      <selection activeCell="O37" sqref="O37"/>
    </sheetView>
  </sheetViews>
  <sheetFormatPr defaultRowHeight="14.5" x14ac:dyDescent="0.35"/>
  <cols>
    <col min="1" max="37" width="12.81640625" customWidth="1"/>
  </cols>
  <sheetData>
    <row r="1" spans="1:37" x14ac:dyDescent="0.35">
      <c r="A1" s="146" t="s">
        <v>899</v>
      </c>
      <c r="B1" s="146" t="s">
        <v>900</v>
      </c>
      <c r="C1" s="146" t="s">
        <v>901</v>
      </c>
      <c r="D1" s="146" t="s">
        <v>23016</v>
      </c>
      <c r="E1" s="146" t="s">
        <v>23017</v>
      </c>
      <c r="F1" s="146" t="s">
        <v>902</v>
      </c>
      <c r="G1" s="146" t="s">
        <v>23018</v>
      </c>
      <c r="H1" s="146" t="s">
        <v>4290</v>
      </c>
      <c r="I1" s="146" t="s">
        <v>4291</v>
      </c>
      <c r="J1" s="146" t="s">
        <v>4292</v>
      </c>
      <c r="K1" s="146" t="s">
        <v>4293</v>
      </c>
      <c r="L1" s="146" t="s">
        <v>4294</v>
      </c>
      <c r="M1" s="146" t="s">
        <v>4295</v>
      </c>
      <c r="N1" s="146" t="s">
        <v>4296</v>
      </c>
      <c r="O1" s="146" t="s">
        <v>4297</v>
      </c>
      <c r="P1" s="146" t="s">
        <v>4298</v>
      </c>
      <c r="Q1" s="146" t="s">
        <v>4299</v>
      </c>
      <c r="R1" s="146" t="s">
        <v>4300</v>
      </c>
      <c r="S1" s="146" t="s">
        <v>4301</v>
      </c>
      <c r="T1" s="146" t="s">
        <v>4302</v>
      </c>
      <c r="U1" s="146" t="s">
        <v>4303</v>
      </c>
      <c r="V1" s="146" t="s">
        <v>4304</v>
      </c>
      <c r="W1" s="146" t="s">
        <v>4305</v>
      </c>
      <c r="X1" s="146" t="s">
        <v>4306</v>
      </c>
      <c r="Y1" s="146" t="s">
        <v>4307</v>
      </c>
      <c r="Z1" s="146" t="s">
        <v>23019</v>
      </c>
      <c r="AA1" s="146" t="s">
        <v>4308</v>
      </c>
      <c r="AB1" s="146" t="s">
        <v>4309</v>
      </c>
      <c r="AC1" s="146" t="s">
        <v>4310</v>
      </c>
      <c r="AD1" s="146" t="s">
        <v>4311</v>
      </c>
      <c r="AE1" s="146" t="s">
        <v>4312</v>
      </c>
      <c r="AF1" s="146" t="s">
        <v>23020</v>
      </c>
      <c r="AG1" s="146" t="s">
        <v>23021</v>
      </c>
      <c r="AH1" s="146" t="s">
        <v>936</v>
      </c>
      <c r="AI1" s="146" t="s">
        <v>937</v>
      </c>
      <c r="AJ1" s="146" t="s">
        <v>938</v>
      </c>
      <c r="AK1" s="146" t="s">
        <v>939</v>
      </c>
    </row>
    <row r="2" spans="1:37" x14ac:dyDescent="0.35">
      <c r="A2" s="147"/>
      <c r="B2" s="148"/>
      <c r="C2" s="147"/>
      <c r="D2" s="147"/>
      <c r="E2" s="148"/>
      <c r="F2" s="147"/>
      <c r="G2" s="148"/>
      <c r="H2" s="150">
        <f>'Page 4'!F11</f>
        <v>0</v>
      </c>
      <c r="I2" s="150">
        <f>'Page 4'!F12</f>
        <v>0</v>
      </c>
      <c r="J2" s="150">
        <f>'Page 4'!F13</f>
        <v>0</v>
      </c>
      <c r="K2" s="150">
        <f>'Page 4'!F14</f>
        <v>0</v>
      </c>
      <c r="L2" s="150">
        <f>'Page 4'!F15</f>
        <v>0</v>
      </c>
      <c r="M2" s="150">
        <f>'Page 4'!F16</f>
        <v>0</v>
      </c>
      <c r="N2" s="150">
        <f>'Page 4'!F17</f>
        <v>0</v>
      </c>
      <c r="O2" s="150"/>
      <c r="P2" s="148"/>
      <c r="Q2" s="148"/>
      <c r="R2" s="150">
        <f>'Page 4'!F22</f>
        <v>0</v>
      </c>
      <c r="S2" s="150">
        <f>'Page 4'!F24</f>
        <v>0</v>
      </c>
      <c r="T2" s="150">
        <f>'Page 4'!F25</f>
        <v>0</v>
      </c>
      <c r="U2" s="150">
        <f>'Page 4'!F26</f>
        <v>0</v>
      </c>
      <c r="V2" s="150">
        <f>'Page 4'!F27</f>
        <v>0</v>
      </c>
      <c r="W2" s="150">
        <f>'Page 4'!F29</f>
        <v>0</v>
      </c>
      <c r="X2" s="150">
        <f>'Page 4'!F31</f>
        <v>0</v>
      </c>
      <c r="Y2" s="150">
        <f>'Page 4'!F34</f>
        <v>0</v>
      </c>
      <c r="Z2" s="148"/>
      <c r="AA2" s="150">
        <f>'Page 4'!F38</f>
        <v>0</v>
      </c>
      <c r="AB2" s="150">
        <f>'Page 4'!F39</f>
        <v>0</v>
      </c>
      <c r="AC2" s="150">
        <f>'Page 4'!F40</f>
        <v>0</v>
      </c>
      <c r="AD2" s="150">
        <f>'Page 4'!F41</f>
        <v>0</v>
      </c>
      <c r="AE2" s="150">
        <f>'Page 4'!F42</f>
        <v>0</v>
      </c>
      <c r="AF2" s="150">
        <f>'Page 4'!H11</f>
        <v>0</v>
      </c>
      <c r="AG2" s="148"/>
      <c r="AH2" s="148"/>
      <c r="AI2" s="149"/>
      <c r="AJ2" s="148"/>
      <c r="AK2" s="149"/>
    </row>
    <row r="3" spans="1:37" x14ac:dyDescent="0.35">
      <c r="A3" s="147"/>
      <c r="B3" s="148"/>
      <c r="C3" s="147"/>
      <c r="D3" s="147"/>
      <c r="E3" s="148"/>
      <c r="F3" s="147"/>
      <c r="G3" s="148"/>
      <c r="H3" s="148"/>
      <c r="I3" s="148"/>
      <c r="J3" s="148"/>
      <c r="K3" s="148"/>
      <c r="L3" s="148"/>
      <c r="M3" s="148"/>
      <c r="N3" s="148"/>
      <c r="O3" s="148"/>
      <c r="P3" s="148"/>
      <c r="Q3" s="148"/>
      <c r="R3" s="148"/>
      <c r="S3" s="148"/>
      <c r="T3" s="148"/>
      <c r="U3" s="148"/>
      <c r="V3" s="148"/>
      <c r="W3" s="148"/>
      <c r="X3" s="148"/>
      <c r="Y3" s="148"/>
      <c r="Z3" s="148"/>
      <c r="AA3" s="148"/>
      <c r="AB3" s="148"/>
      <c r="AC3" s="148"/>
      <c r="AD3" s="148"/>
      <c r="AE3" s="148"/>
      <c r="AF3" s="148"/>
      <c r="AG3" s="148"/>
      <c r="AH3" s="148"/>
      <c r="AI3" s="149"/>
      <c r="AJ3" s="148"/>
      <c r="AK3" s="149"/>
    </row>
    <row r="4" spans="1:37" x14ac:dyDescent="0.35">
      <c r="A4" s="147"/>
      <c r="B4" s="148"/>
      <c r="C4" s="147"/>
      <c r="D4" s="147"/>
      <c r="E4" s="148"/>
      <c r="F4" s="147"/>
      <c r="G4" s="148"/>
      <c r="H4" s="148"/>
      <c r="I4" s="148"/>
      <c r="J4" s="148"/>
      <c r="K4" s="148"/>
      <c r="L4" s="148"/>
      <c r="M4" s="148"/>
      <c r="N4" s="148"/>
      <c r="O4" s="148"/>
      <c r="P4" s="148"/>
      <c r="Q4" s="148"/>
      <c r="R4" s="148"/>
      <c r="S4" s="148"/>
      <c r="T4" s="148"/>
      <c r="U4" s="148"/>
      <c r="V4" s="148"/>
      <c r="W4" s="148"/>
      <c r="X4" s="148"/>
      <c r="Y4" s="148"/>
      <c r="Z4" s="148"/>
      <c r="AA4" s="148"/>
      <c r="AB4" s="148"/>
      <c r="AC4" s="148"/>
      <c r="AD4" s="148"/>
      <c r="AE4" s="148"/>
      <c r="AF4" s="148"/>
      <c r="AG4" s="148"/>
      <c r="AH4" s="148"/>
      <c r="AI4" s="149"/>
      <c r="AJ4" s="148"/>
      <c r="AK4" s="149"/>
    </row>
    <row r="5" spans="1:37" x14ac:dyDescent="0.35">
      <c r="A5" s="147"/>
      <c r="B5" s="148"/>
      <c r="C5" s="147"/>
      <c r="D5" s="147"/>
      <c r="E5" s="148"/>
      <c r="F5" s="147"/>
      <c r="G5" s="148"/>
      <c r="H5" s="148"/>
      <c r="I5" s="148"/>
      <c r="J5" s="148"/>
      <c r="K5" s="148"/>
      <c r="L5" s="148"/>
      <c r="M5" s="148"/>
      <c r="N5" s="148"/>
      <c r="O5" s="148"/>
      <c r="P5" s="148"/>
      <c r="Q5" s="148"/>
      <c r="R5" s="148"/>
      <c r="S5" s="148"/>
      <c r="T5" s="148"/>
      <c r="U5" s="148"/>
      <c r="V5" s="148"/>
      <c r="W5" s="148"/>
      <c r="X5" s="148"/>
      <c r="Y5" s="148"/>
      <c r="Z5" s="148"/>
      <c r="AA5" s="148"/>
      <c r="AB5" s="148"/>
      <c r="AC5" s="148"/>
      <c r="AD5" s="148"/>
      <c r="AE5" s="148"/>
      <c r="AF5" s="148"/>
      <c r="AG5" s="148"/>
      <c r="AH5" s="148"/>
      <c r="AI5" s="149"/>
      <c r="AJ5" s="148"/>
      <c r="AK5" s="149"/>
    </row>
    <row r="6" spans="1:37" x14ac:dyDescent="0.35">
      <c r="A6" s="147"/>
      <c r="B6" s="148"/>
      <c r="C6" s="147"/>
      <c r="D6" s="147"/>
      <c r="E6" s="148"/>
      <c r="F6" s="147"/>
      <c r="G6" s="148"/>
      <c r="H6" s="148"/>
      <c r="I6" s="148"/>
      <c r="J6" s="148"/>
      <c r="K6" s="148"/>
      <c r="L6" s="148"/>
      <c r="M6" s="148"/>
      <c r="N6" s="148"/>
      <c r="O6" s="148"/>
      <c r="P6" s="148"/>
      <c r="Q6" s="148"/>
      <c r="R6" s="148"/>
      <c r="S6" s="148"/>
      <c r="T6" s="148"/>
      <c r="U6" s="148"/>
      <c r="V6" s="148"/>
      <c r="W6" s="148"/>
      <c r="X6" s="148"/>
      <c r="Y6" s="148"/>
      <c r="Z6" s="148"/>
      <c r="AA6" s="148"/>
      <c r="AB6" s="148"/>
      <c r="AC6" s="148"/>
      <c r="AD6" s="148"/>
      <c r="AE6" s="148"/>
      <c r="AF6" s="148"/>
      <c r="AG6" s="148"/>
      <c r="AH6" s="148"/>
      <c r="AI6" s="149"/>
      <c r="AJ6" s="148"/>
      <c r="AK6" s="149"/>
    </row>
    <row r="7" spans="1:37" x14ac:dyDescent="0.35">
      <c r="A7" s="147"/>
      <c r="B7" s="148"/>
      <c r="C7" s="147"/>
      <c r="D7" s="147"/>
      <c r="E7" s="148"/>
      <c r="F7" s="147"/>
      <c r="G7" s="148"/>
      <c r="H7" s="148"/>
      <c r="I7" s="148"/>
      <c r="J7" s="148"/>
      <c r="K7" s="148"/>
      <c r="L7" s="148"/>
      <c r="M7" s="148"/>
      <c r="N7" s="148"/>
      <c r="O7" s="148"/>
      <c r="P7" s="148"/>
      <c r="Q7" s="148"/>
      <c r="R7" s="148"/>
      <c r="S7" s="148"/>
      <c r="T7" s="148"/>
      <c r="U7" s="148"/>
      <c r="V7" s="148"/>
      <c r="W7" s="148"/>
      <c r="X7" s="148"/>
      <c r="Y7" s="148"/>
      <c r="Z7" s="148"/>
      <c r="AA7" s="148"/>
      <c r="AB7" s="148"/>
      <c r="AC7" s="148"/>
      <c r="AD7" s="148"/>
      <c r="AE7" s="148"/>
      <c r="AF7" s="148"/>
      <c r="AG7" s="148"/>
      <c r="AH7" s="148"/>
      <c r="AI7" s="149"/>
      <c r="AJ7" s="148"/>
      <c r="AK7" s="149"/>
    </row>
    <row r="8" spans="1:37" x14ac:dyDescent="0.35">
      <c r="A8" s="147"/>
      <c r="B8" s="148"/>
      <c r="C8" s="147"/>
      <c r="D8" s="147"/>
      <c r="E8" s="148"/>
      <c r="F8" s="147"/>
      <c r="G8" s="148"/>
      <c r="H8" s="148"/>
      <c r="I8" s="148"/>
      <c r="J8" s="148"/>
      <c r="K8" s="148"/>
      <c r="L8" s="148"/>
      <c r="M8" s="148"/>
      <c r="N8" s="148"/>
      <c r="O8" s="148"/>
      <c r="P8" s="148"/>
      <c r="Q8" s="148"/>
      <c r="R8" s="148"/>
      <c r="S8" s="148"/>
      <c r="T8" s="148"/>
      <c r="U8" s="148"/>
      <c r="V8" s="148"/>
      <c r="W8" s="148"/>
      <c r="X8" s="148"/>
      <c r="Y8" s="148"/>
      <c r="Z8" s="148"/>
      <c r="AA8" s="148"/>
      <c r="AB8" s="148"/>
      <c r="AC8" s="148"/>
      <c r="AD8" s="148"/>
      <c r="AE8" s="148"/>
      <c r="AF8" s="148"/>
      <c r="AG8" s="148"/>
      <c r="AH8" s="148"/>
      <c r="AI8" s="149"/>
      <c r="AJ8" s="148"/>
      <c r="AK8" s="149"/>
    </row>
    <row r="9" spans="1:37" x14ac:dyDescent="0.35">
      <c r="A9" s="147"/>
      <c r="B9" s="148"/>
      <c r="C9" s="147"/>
      <c r="D9" s="147"/>
      <c r="E9" s="148"/>
      <c r="F9" s="147"/>
      <c r="G9" s="148"/>
      <c r="H9" s="148"/>
      <c r="I9" s="148"/>
      <c r="J9" s="148"/>
      <c r="K9" s="148"/>
      <c r="L9" s="148"/>
      <c r="M9" s="148"/>
      <c r="N9" s="148"/>
      <c r="O9" s="148"/>
      <c r="P9" s="148"/>
      <c r="Q9" s="148"/>
      <c r="R9" s="148"/>
      <c r="S9" s="148"/>
      <c r="T9" s="148"/>
      <c r="U9" s="148"/>
      <c r="V9" s="148"/>
      <c r="W9" s="148"/>
      <c r="X9" s="148"/>
      <c r="Y9" s="148"/>
      <c r="Z9" s="148"/>
      <c r="AA9" s="148"/>
      <c r="AB9" s="148"/>
      <c r="AC9" s="148"/>
      <c r="AD9" s="148"/>
      <c r="AE9" s="148"/>
      <c r="AF9" s="148"/>
      <c r="AG9" s="148"/>
      <c r="AH9" s="148"/>
      <c r="AI9" s="149"/>
      <c r="AJ9" s="148"/>
      <c r="AK9" s="149"/>
    </row>
    <row r="10" spans="1:37" x14ac:dyDescent="0.35">
      <c r="A10" s="147"/>
      <c r="B10" s="148"/>
      <c r="C10" s="147"/>
      <c r="D10" s="147"/>
      <c r="E10" s="148"/>
      <c r="F10" s="147"/>
      <c r="G10" s="148"/>
      <c r="H10" s="148"/>
      <c r="I10" s="148"/>
      <c r="J10" s="148"/>
      <c r="K10" s="148"/>
      <c r="L10" s="148"/>
      <c r="M10" s="148"/>
      <c r="N10" s="148"/>
      <c r="O10" s="148"/>
      <c r="P10" s="148"/>
      <c r="Q10" s="148"/>
      <c r="R10" s="148"/>
      <c r="S10" s="148"/>
      <c r="T10" s="148"/>
      <c r="U10" s="148"/>
      <c r="V10" s="148"/>
      <c r="W10" s="148"/>
      <c r="X10" s="148"/>
      <c r="Y10" s="148"/>
      <c r="Z10" s="148"/>
      <c r="AA10" s="148"/>
      <c r="AB10" s="148"/>
      <c r="AC10" s="148"/>
      <c r="AD10" s="148"/>
      <c r="AE10" s="148"/>
      <c r="AF10" s="148"/>
      <c r="AG10" s="148"/>
      <c r="AH10" s="148"/>
      <c r="AI10" s="149"/>
      <c r="AJ10" s="148"/>
      <c r="AK10" s="149"/>
    </row>
    <row r="11" spans="1:37" x14ac:dyDescent="0.35">
      <c r="A11" s="147"/>
      <c r="B11" s="148"/>
      <c r="C11" s="147"/>
      <c r="D11" s="147"/>
      <c r="E11" s="148"/>
      <c r="F11" s="147"/>
      <c r="G11" s="148"/>
      <c r="H11" s="148"/>
      <c r="I11" s="148"/>
      <c r="J11" s="148"/>
      <c r="K11" s="148"/>
      <c r="L11" s="148"/>
      <c r="M11" s="148"/>
      <c r="N11" s="148"/>
      <c r="O11" s="148"/>
      <c r="P11" s="148"/>
      <c r="Q11" s="148"/>
      <c r="R11" s="148"/>
      <c r="S11" s="148"/>
      <c r="T11" s="148"/>
      <c r="U11" s="148"/>
      <c r="V11" s="148"/>
      <c r="W11" s="148"/>
      <c r="X11" s="148"/>
      <c r="Y11" s="148"/>
      <c r="Z11" s="148"/>
      <c r="AA11" s="148"/>
      <c r="AB11" s="148"/>
      <c r="AC11" s="148"/>
      <c r="AD11" s="148"/>
      <c r="AE11" s="148"/>
      <c r="AF11" s="148"/>
      <c r="AG11" s="148"/>
      <c r="AH11" s="148"/>
      <c r="AI11" s="149"/>
      <c r="AJ11" s="148"/>
      <c r="AK11" s="149"/>
    </row>
    <row r="12" spans="1:37" x14ac:dyDescent="0.35">
      <c r="A12" s="147"/>
      <c r="B12" s="148"/>
      <c r="C12" s="147"/>
      <c r="D12" s="147"/>
      <c r="E12" s="148"/>
      <c r="F12" s="147"/>
      <c r="G12" s="148"/>
      <c r="H12" s="148"/>
      <c r="I12" s="148"/>
      <c r="J12" s="148"/>
      <c r="K12" s="148"/>
      <c r="L12" s="148"/>
      <c r="M12" s="148"/>
      <c r="N12" s="148"/>
      <c r="O12" s="148"/>
      <c r="P12" s="148"/>
      <c r="Q12" s="148"/>
      <c r="R12" s="148"/>
      <c r="S12" s="148"/>
      <c r="T12" s="148"/>
      <c r="U12" s="148"/>
      <c r="V12" s="148"/>
      <c r="W12" s="148"/>
      <c r="X12" s="148"/>
      <c r="Y12" s="148"/>
      <c r="Z12" s="148"/>
      <c r="AA12" s="148"/>
      <c r="AB12" s="148"/>
      <c r="AC12" s="148"/>
      <c r="AD12" s="148"/>
      <c r="AE12" s="148"/>
      <c r="AF12" s="148"/>
      <c r="AG12" s="148"/>
      <c r="AH12" s="148"/>
      <c r="AI12" s="149"/>
      <c r="AJ12" s="148"/>
      <c r="AK12" s="149"/>
    </row>
    <row r="13" spans="1:37" x14ac:dyDescent="0.35">
      <c r="A13" s="147"/>
      <c r="B13" s="148"/>
      <c r="C13" s="147"/>
      <c r="D13" s="147"/>
      <c r="E13" s="148"/>
      <c r="F13" s="147"/>
      <c r="G13" s="148"/>
      <c r="H13" s="148"/>
      <c r="I13" s="148"/>
      <c r="J13" s="148"/>
      <c r="K13" s="148"/>
      <c r="L13" s="148"/>
      <c r="M13" s="148"/>
      <c r="N13" s="148"/>
      <c r="O13" s="148"/>
      <c r="P13" s="148"/>
      <c r="Q13" s="148"/>
      <c r="R13" s="148"/>
      <c r="S13" s="148"/>
      <c r="T13" s="148"/>
      <c r="U13" s="148"/>
      <c r="V13" s="148"/>
      <c r="W13" s="148"/>
      <c r="X13" s="148"/>
      <c r="Y13" s="148"/>
      <c r="Z13" s="148"/>
      <c r="AA13" s="148"/>
      <c r="AB13" s="148"/>
      <c r="AC13" s="148"/>
      <c r="AD13" s="148"/>
      <c r="AE13" s="148"/>
      <c r="AF13" s="148"/>
      <c r="AG13" s="148"/>
      <c r="AH13" s="148"/>
      <c r="AI13" s="149"/>
      <c r="AJ13" s="148"/>
      <c r="AK13" s="149"/>
    </row>
    <row r="14" spans="1:37" x14ac:dyDescent="0.35">
      <c r="A14" s="147"/>
      <c r="B14" s="148"/>
      <c r="C14" s="147"/>
      <c r="D14" s="147"/>
      <c r="E14" s="148"/>
      <c r="F14" s="147"/>
      <c r="G14" s="148"/>
      <c r="H14" s="148"/>
      <c r="I14" s="148"/>
      <c r="J14" s="148"/>
      <c r="K14" s="148"/>
      <c r="L14" s="148"/>
      <c r="M14" s="148"/>
      <c r="N14" s="148"/>
      <c r="O14" s="148"/>
      <c r="P14" s="148"/>
      <c r="Q14" s="148"/>
      <c r="R14" s="148"/>
      <c r="S14" s="148"/>
      <c r="T14" s="148"/>
      <c r="U14" s="148"/>
      <c r="V14" s="148"/>
      <c r="W14" s="148"/>
      <c r="X14" s="148"/>
      <c r="Y14" s="148"/>
      <c r="Z14" s="148"/>
      <c r="AA14" s="148"/>
      <c r="AB14" s="148"/>
      <c r="AC14" s="148"/>
      <c r="AD14" s="148"/>
      <c r="AE14" s="148"/>
      <c r="AF14" s="148"/>
      <c r="AG14" s="148"/>
      <c r="AH14" s="148"/>
      <c r="AI14" s="149"/>
      <c r="AJ14" s="148"/>
      <c r="AK14" s="149"/>
    </row>
    <row r="15" spans="1:37" x14ac:dyDescent="0.35">
      <c r="A15" s="147"/>
      <c r="B15" s="148"/>
      <c r="C15" s="147"/>
      <c r="D15" s="147"/>
      <c r="E15" s="148"/>
      <c r="F15" s="147"/>
      <c r="G15" s="148"/>
      <c r="H15" s="148"/>
      <c r="I15" s="148"/>
      <c r="J15" s="148"/>
      <c r="K15" s="148"/>
      <c r="L15" s="148"/>
      <c r="M15" s="148"/>
      <c r="N15" s="148"/>
      <c r="O15" s="148"/>
      <c r="P15" s="148"/>
      <c r="Q15" s="148"/>
      <c r="R15" s="148"/>
      <c r="S15" s="148"/>
      <c r="T15" s="148"/>
      <c r="U15" s="148"/>
      <c r="V15" s="148"/>
      <c r="W15" s="148"/>
      <c r="X15" s="148"/>
      <c r="Y15" s="148"/>
      <c r="Z15" s="148"/>
      <c r="AA15" s="148"/>
      <c r="AB15" s="148"/>
      <c r="AC15" s="148"/>
      <c r="AD15" s="148"/>
      <c r="AE15" s="148"/>
      <c r="AF15" s="148"/>
      <c r="AG15" s="148"/>
      <c r="AH15" s="148"/>
      <c r="AI15" s="149"/>
      <c r="AJ15" s="148"/>
      <c r="AK15" s="149"/>
    </row>
    <row r="16" spans="1:37" x14ac:dyDescent="0.35">
      <c r="A16" s="147"/>
      <c r="B16" s="148"/>
      <c r="C16" s="147"/>
      <c r="D16" s="147"/>
      <c r="E16" s="148"/>
      <c r="F16" s="147"/>
      <c r="G16" s="148"/>
      <c r="H16" s="148"/>
      <c r="I16" s="148"/>
      <c r="J16" s="148"/>
      <c r="K16" s="148"/>
      <c r="L16" s="148"/>
      <c r="M16" s="148"/>
      <c r="N16" s="148"/>
      <c r="O16" s="148"/>
      <c r="P16" s="148"/>
      <c r="Q16" s="148"/>
      <c r="R16" s="148"/>
      <c r="S16" s="148"/>
      <c r="T16" s="148"/>
      <c r="U16" s="148"/>
      <c r="V16" s="148"/>
      <c r="W16" s="148"/>
      <c r="X16" s="148"/>
      <c r="Y16" s="148"/>
      <c r="Z16" s="148"/>
      <c r="AA16" s="148"/>
      <c r="AB16" s="148"/>
      <c r="AC16" s="148"/>
      <c r="AD16" s="148"/>
      <c r="AE16" s="148"/>
      <c r="AF16" s="148"/>
      <c r="AG16" s="148"/>
      <c r="AH16" s="148"/>
      <c r="AI16" s="149"/>
      <c r="AJ16" s="148"/>
      <c r="AK16" s="149"/>
    </row>
    <row r="17" spans="1:37" x14ac:dyDescent="0.35">
      <c r="A17" s="147"/>
      <c r="B17" s="148"/>
      <c r="C17" s="147"/>
      <c r="D17" s="147"/>
      <c r="E17" s="148"/>
      <c r="F17" s="147"/>
      <c r="G17" s="148"/>
      <c r="H17" s="148"/>
      <c r="I17" s="148"/>
      <c r="J17" s="148"/>
      <c r="K17" s="148"/>
      <c r="L17" s="148"/>
      <c r="M17" s="148"/>
      <c r="N17" s="148"/>
      <c r="O17" s="148"/>
      <c r="P17" s="148"/>
      <c r="Q17" s="148"/>
      <c r="R17" s="148"/>
      <c r="S17" s="148"/>
      <c r="T17" s="148"/>
      <c r="U17" s="148"/>
      <c r="V17" s="148"/>
      <c r="W17" s="148"/>
      <c r="X17" s="148"/>
      <c r="Y17" s="148"/>
      <c r="Z17" s="148"/>
      <c r="AA17" s="148"/>
      <c r="AB17" s="148"/>
      <c r="AC17" s="148"/>
      <c r="AD17" s="148"/>
      <c r="AE17" s="148"/>
      <c r="AF17" s="148"/>
      <c r="AG17" s="148"/>
      <c r="AH17" s="148"/>
      <c r="AI17" s="149"/>
      <c r="AJ17" s="148"/>
      <c r="AK17" s="149"/>
    </row>
    <row r="18" spans="1:37" x14ac:dyDescent="0.35">
      <c r="A18" s="147"/>
      <c r="B18" s="148"/>
      <c r="C18" s="147"/>
      <c r="D18" s="147"/>
      <c r="E18" s="148"/>
      <c r="F18" s="147"/>
      <c r="G18" s="148"/>
      <c r="H18" s="148"/>
      <c r="I18" s="148"/>
      <c r="J18" s="148"/>
      <c r="K18" s="148"/>
      <c r="L18" s="148"/>
      <c r="M18" s="148"/>
      <c r="N18" s="148"/>
      <c r="O18" s="148"/>
      <c r="P18" s="148"/>
      <c r="Q18" s="148"/>
      <c r="R18" s="148"/>
      <c r="S18" s="148"/>
      <c r="T18" s="148"/>
      <c r="U18" s="148"/>
      <c r="V18" s="148"/>
      <c r="W18" s="148"/>
      <c r="X18" s="148"/>
      <c r="Y18" s="148"/>
      <c r="Z18" s="148"/>
      <c r="AA18" s="148"/>
      <c r="AB18" s="148"/>
      <c r="AC18" s="148"/>
      <c r="AD18" s="148"/>
      <c r="AE18" s="148"/>
      <c r="AF18" s="148"/>
      <c r="AG18" s="148"/>
      <c r="AH18" s="148"/>
      <c r="AI18" s="149"/>
      <c r="AJ18" s="148"/>
      <c r="AK18" s="149"/>
    </row>
    <row r="19" spans="1:37" x14ac:dyDescent="0.35">
      <c r="A19" s="147"/>
      <c r="B19" s="148"/>
      <c r="C19" s="147"/>
      <c r="D19" s="147"/>
      <c r="E19" s="148"/>
      <c r="F19" s="147"/>
      <c r="G19" s="148"/>
      <c r="H19" s="148"/>
      <c r="I19" s="148"/>
      <c r="J19" s="148"/>
      <c r="K19" s="148"/>
      <c r="L19" s="148"/>
      <c r="M19" s="148"/>
      <c r="N19" s="148"/>
      <c r="O19" s="148"/>
      <c r="P19" s="148"/>
      <c r="Q19" s="148"/>
      <c r="R19" s="148"/>
      <c r="S19" s="148"/>
      <c r="T19" s="148"/>
      <c r="U19" s="148"/>
      <c r="V19" s="148"/>
      <c r="W19" s="148"/>
      <c r="X19" s="148"/>
      <c r="Y19" s="148"/>
      <c r="Z19" s="148"/>
      <c r="AA19" s="148"/>
      <c r="AB19" s="148"/>
      <c r="AC19" s="148"/>
      <c r="AD19" s="148"/>
      <c r="AE19" s="148"/>
      <c r="AF19" s="148"/>
      <c r="AG19" s="148"/>
      <c r="AH19" s="148"/>
      <c r="AI19" s="149"/>
      <c r="AJ19" s="148"/>
      <c r="AK19" s="149"/>
    </row>
    <row r="20" spans="1:37" x14ac:dyDescent="0.35">
      <c r="A20" s="147"/>
      <c r="B20" s="148"/>
      <c r="C20" s="147"/>
      <c r="D20" s="147"/>
      <c r="E20" s="148"/>
      <c r="F20" s="147"/>
      <c r="G20" s="148"/>
      <c r="H20" s="148"/>
      <c r="I20" s="148"/>
      <c r="J20" s="148"/>
      <c r="K20" s="148"/>
      <c r="L20" s="148"/>
      <c r="M20" s="148"/>
      <c r="N20" s="148"/>
      <c r="O20" s="148"/>
      <c r="P20" s="148"/>
      <c r="Q20" s="148"/>
      <c r="R20" s="148"/>
      <c r="S20" s="148"/>
      <c r="T20" s="148"/>
      <c r="U20" s="148"/>
      <c r="V20" s="148"/>
      <c r="W20" s="148"/>
      <c r="X20" s="148"/>
      <c r="Y20" s="148"/>
      <c r="Z20" s="148"/>
      <c r="AA20" s="148"/>
      <c r="AB20" s="148"/>
      <c r="AC20" s="148"/>
      <c r="AD20" s="148"/>
      <c r="AE20" s="148"/>
      <c r="AF20" s="148"/>
      <c r="AG20" s="148"/>
      <c r="AH20" s="148"/>
      <c r="AI20" s="149"/>
      <c r="AJ20" s="148"/>
      <c r="AK20" s="149"/>
    </row>
    <row r="21" spans="1:37" x14ac:dyDescent="0.35">
      <c r="A21" s="147"/>
      <c r="B21" s="148"/>
      <c r="C21" s="147"/>
      <c r="D21" s="147"/>
      <c r="E21" s="148"/>
      <c r="F21" s="147"/>
      <c r="G21" s="148"/>
      <c r="H21" s="148"/>
      <c r="I21" s="148"/>
      <c r="J21" s="148"/>
      <c r="K21" s="148"/>
      <c r="L21" s="148"/>
      <c r="M21" s="148"/>
      <c r="N21" s="148"/>
      <c r="O21" s="148"/>
      <c r="P21" s="148"/>
      <c r="Q21" s="148"/>
      <c r="R21" s="148"/>
      <c r="S21" s="148"/>
      <c r="T21" s="148"/>
      <c r="U21" s="148"/>
      <c r="V21" s="148"/>
      <c r="W21" s="148"/>
      <c r="X21" s="148"/>
      <c r="Y21" s="148"/>
      <c r="Z21" s="148"/>
      <c r="AA21" s="148"/>
      <c r="AB21" s="148"/>
      <c r="AC21" s="148"/>
      <c r="AD21" s="148"/>
      <c r="AE21" s="148"/>
      <c r="AF21" s="148"/>
      <c r="AG21" s="148"/>
      <c r="AH21" s="148"/>
      <c r="AI21" s="149"/>
      <c r="AJ21" s="148"/>
      <c r="AK21" s="149"/>
    </row>
    <row r="22" spans="1:37" x14ac:dyDescent="0.35">
      <c r="A22" s="147"/>
      <c r="B22" s="148"/>
      <c r="C22" s="147"/>
      <c r="D22" s="147"/>
      <c r="E22" s="148"/>
      <c r="F22" s="147"/>
      <c r="G22" s="148"/>
      <c r="H22" s="148"/>
      <c r="I22" s="148"/>
      <c r="J22" s="148"/>
      <c r="K22" s="148"/>
      <c r="L22" s="148"/>
      <c r="M22" s="148"/>
      <c r="N22" s="148"/>
      <c r="O22" s="148"/>
      <c r="P22" s="148"/>
      <c r="Q22" s="148"/>
      <c r="R22" s="148"/>
      <c r="S22" s="148"/>
      <c r="T22" s="148"/>
      <c r="U22" s="148"/>
      <c r="V22" s="148"/>
      <c r="W22" s="148"/>
      <c r="X22" s="148"/>
      <c r="Y22" s="148"/>
      <c r="Z22" s="148"/>
      <c r="AA22" s="148"/>
      <c r="AB22" s="148"/>
      <c r="AC22" s="148"/>
      <c r="AD22" s="148"/>
      <c r="AE22" s="148"/>
      <c r="AF22" s="148"/>
      <c r="AG22" s="148"/>
      <c r="AH22" s="148"/>
      <c r="AI22" s="149"/>
      <c r="AJ22" s="148"/>
      <c r="AK22" s="149"/>
    </row>
    <row r="23" spans="1:37" x14ac:dyDescent="0.35">
      <c r="A23" s="147"/>
      <c r="B23" s="148"/>
      <c r="C23" s="147"/>
      <c r="D23" s="147"/>
      <c r="E23" s="148"/>
      <c r="F23" s="147"/>
      <c r="G23" s="148"/>
      <c r="H23" s="148"/>
      <c r="I23" s="148"/>
      <c r="J23" s="148"/>
      <c r="K23" s="148"/>
      <c r="L23" s="148"/>
      <c r="M23" s="148"/>
      <c r="N23" s="148"/>
      <c r="O23" s="148"/>
      <c r="P23" s="148"/>
      <c r="Q23" s="148"/>
      <c r="R23" s="148"/>
      <c r="S23" s="148"/>
      <c r="T23" s="148"/>
      <c r="U23" s="148"/>
      <c r="V23" s="148"/>
      <c r="W23" s="148"/>
      <c r="X23" s="148"/>
      <c r="Y23" s="148"/>
      <c r="Z23" s="148"/>
      <c r="AA23" s="148"/>
      <c r="AB23" s="148"/>
      <c r="AC23" s="148"/>
      <c r="AD23" s="148"/>
      <c r="AE23" s="148"/>
      <c r="AF23" s="148"/>
      <c r="AG23" s="148"/>
      <c r="AH23" s="148"/>
      <c r="AI23" s="149"/>
      <c r="AJ23" s="148"/>
      <c r="AK23" s="149"/>
    </row>
    <row r="24" spans="1:37" x14ac:dyDescent="0.35">
      <c r="A24" s="147"/>
      <c r="B24" s="148"/>
      <c r="C24" s="147"/>
      <c r="D24" s="147"/>
      <c r="E24" s="148"/>
      <c r="F24" s="147"/>
      <c r="G24" s="148"/>
      <c r="H24" s="148"/>
      <c r="I24" s="148"/>
      <c r="J24" s="148"/>
      <c r="K24" s="148"/>
      <c r="L24" s="148"/>
      <c r="M24" s="148"/>
      <c r="N24" s="148"/>
      <c r="O24" s="148"/>
      <c r="P24" s="148"/>
      <c r="Q24" s="148"/>
      <c r="R24" s="148"/>
      <c r="S24" s="148"/>
      <c r="T24" s="148"/>
      <c r="U24" s="148"/>
      <c r="V24" s="148"/>
      <c r="W24" s="148"/>
      <c r="X24" s="148"/>
      <c r="Y24" s="148"/>
      <c r="Z24" s="148"/>
      <c r="AA24" s="148"/>
      <c r="AB24" s="148"/>
      <c r="AC24" s="148"/>
      <c r="AD24" s="148"/>
      <c r="AE24" s="148"/>
      <c r="AF24" s="148"/>
      <c r="AG24" s="148"/>
      <c r="AH24" s="148"/>
      <c r="AI24" s="149"/>
      <c r="AJ24" s="148"/>
      <c r="AK24" s="149"/>
    </row>
    <row r="25" spans="1:37" x14ac:dyDescent="0.35">
      <c r="A25" s="147"/>
      <c r="B25" s="148"/>
      <c r="C25" s="147"/>
      <c r="D25" s="147"/>
      <c r="E25" s="148"/>
      <c r="F25" s="147"/>
      <c r="G25" s="148"/>
      <c r="H25" s="148"/>
      <c r="I25" s="148"/>
      <c r="J25" s="148"/>
      <c r="K25" s="148"/>
      <c r="L25" s="148"/>
      <c r="M25" s="148"/>
      <c r="N25" s="148"/>
      <c r="O25" s="148"/>
      <c r="P25" s="148"/>
      <c r="Q25" s="148"/>
      <c r="R25" s="148"/>
      <c r="S25" s="148"/>
      <c r="T25" s="148"/>
      <c r="U25" s="148"/>
      <c r="V25" s="148"/>
      <c r="W25" s="148"/>
      <c r="X25" s="148"/>
      <c r="Y25" s="148"/>
      <c r="Z25" s="148"/>
      <c r="AA25" s="148"/>
      <c r="AB25" s="148"/>
      <c r="AC25" s="148"/>
      <c r="AD25" s="148"/>
      <c r="AE25" s="148"/>
      <c r="AF25" s="148"/>
      <c r="AG25" s="148"/>
      <c r="AH25" s="148"/>
      <c r="AI25" s="149"/>
      <c r="AJ25" s="148"/>
      <c r="AK25" s="149"/>
    </row>
    <row r="26" spans="1:37" x14ac:dyDescent="0.35">
      <c r="A26" s="147"/>
      <c r="B26" s="148"/>
      <c r="C26" s="147"/>
      <c r="D26" s="147"/>
      <c r="E26" s="148"/>
      <c r="F26" s="147"/>
      <c r="G26" s="148"/>
      <c r="H26" s="148"/>
      <c r="I26" s="148"/>
      <c r="J26" s="148"/>
      <c r="K26" s="148"/>
      <c r="L26" s="148"/>
      <c r="M26" s="148"/>
      <c r="N26" s="148"/>
      <c r="O26" s="148"/>
      <c r="P26" s="148"/>
      <c r="Q26" s="148"/>
      <c r="R26" s="148"/>
      <c r="S26" s="148"/>
      <c r="T26" s="148"/>
      <c r="U26" s="148"/>
      <c r="V26" s="148"/>
      <c r="W26" s="148"/>
      <c r="X26" s="148"/>
      <c r="Y26" s="148"/>
      <c r="Z26" s="148"/>
      <c r="AA26" s="148"/>
      <c r="AB26" s="148"/>
      <c r="AC26" s="148"/>
      <c r="AD26" s="148"/>
      <c r="AE26" s="148"/>
      <c r="AF26" s="148"/>
      <c r="AG26" s="148"/>
      <c r="AH26" s="148"/>
      <c r="AI26" s="149"/>
      <c r="AJ26" s="148"/>
      <c r="AK26" s="149"/>
    </row>
    <row r="27" spans="1:37" x14ac:dyDescent="0.35">
      <c r="A27" s="147"/>
      <c r="B27" s="148"/>
      <c r="C27" s="147"/>
      <c r="D27" s="147"/>
      <c r="E27" s="148"/>
      <c r="F27" s="147"/>
      <c r="G27" s="148"/>
      <c r="H27" s="148"/>
      <c r="I27" s="148"/>
      <c r="J27" s="148"/>
      <c r="K27" s="148"/>
      <c r="L27" s="148"/>
      <c r="M27" s="148"/>
      <c r="N27" s="148"/>
      <c r="O27" s="148"/>
      <c r="P27" s="148"/>
      <c r="Q27" s="148"/>
      <c r="R27" s="148"/>
      <c r="S27" s="148"/>
      <c r="T27" s="148"/>
      <c r="U27" s="148"/>
      <c r="V27" s="148"/>
      <c r="W27" s="148"/>
      <c r="X27" s="148"/>
      <c r="Y27" s="148"/>
      <c r="Z27" s="148"/>
      <c r="AA27" s="148"/>
      <c r="AB27" s="148"/>
      <c r="AC27" s="148"/>
      <c r="AD27" s="148"/>
      <c r="AE27" s="148"/>
      <c r="AF27" s="148"/>
      <c r="AG27" s="148"/>
      <c r="AH27" s="148"/>
      <c r="AI27" s="149"/>
      <c r="AJ27" s="148"/>
      <c r="AK27" s="149"/>
    </row>
    <row r="28" spans="1:37" x14ac:dyDescent="0.35">
      <c r="A28" s="147"/>
      <c r="B28" s="148"/>
      <c r="C28" s="147"/>
      <c r="D28" s="147"/>
      <c r="E28" s="148"/>
      <c r="F28" s="147"/>
      <c r="G28" s="148"/>
      <c r="H28" s="148"/>
      <c r="I28" s="148"/>
      <c r="J28" s="148"/>
      <c r="K28" s="148"/>
      <c r="L28" s="148"/>
      <c r="M28" s="148"/>
      <c r="N28" s="148"/>
      <c r="O28" s="148"/>
      <c r="P28" s="148"/>
      <c r="Q28" s="148"/>
      <c r="R28" s="148"/>
      <c r="S28" s="148"/>
      <c r="T28" s="148"/>
      <c r="U28" s="148"/>
      <c r="V28" s="148"/>
      <c r="W28" s="148"/>
      <c r="X28" s="148"/>
      <c r="Y28" s="148"/>
      <c r="Z28" s="148"/>
      <c r="AA28" s="148"/>
      <c r="AB28" s="148"/>
      <c r="AC28" s="148"/>
      <c r="AD28" s="148"/>
      <c r="AE28" s="148"/>
      <c r="AF28" s="148"/>
      <c r="AG28" s="148"/>
      <c r="AH28" s="148"/>
      <c r="AI28" s="149"/>
      <c r="AJ28" s="148"/>
      <c r="AK28" s="149"/>
    </row>
    <row r="29" spans="1:37" x14ac:dyDescent="0.35">
      <c r="A29" s="147"/>
      <c r="B29" s="148"/>
      <c r="C29" s="147"/>
      <c r="D29" s="147"/>
      <c r="E29" s="148"/>
      <c r="F29" s="147"/>
      <c r="G29" s="148"/>
      <c r="H29" s="148"/>
      <c r="I29" s="148"/>
      <c r="J29" s="148"/>
      <c r="K29" s="148"/>
      <c r="L29" s="148"/>
      <c r="M29" s="148"/>
      <c r="N29" s="148"/>
      <c r="O29" s="148"/>
      <c r="P29" s="148"/>
      <c r="Q29" s="148"/>
      <c r="R29" s="148"/>
      <c r="S29" s="148"/>
      <c r="T29" s="148"/>
      <c r="U29" s="148"/>
      <c r="V29" s="148"/>
      <c r="W29" s="148"/>
      <c r="X29" s="148"/>
      <c r="Y29" s="148"/>
      <c r="Z29" s="148"/>
      <c r="AA29" s="148"/>
      <c r="AB29" s="148"/>
      <c r="AC29" s="148"/>
      <c r="AD29" s="148"/>
      <c r="AE29" s="148"/>
      <c r="AF29" s="148"/>
      <c r="AG29" s="148"/>
      <c r="AH29" s="148"/>
      <c r="AI29" s="149"/>
      <c r="AJ29" s="148"/>
      <c r="AK29" s="149"/>
    </row>
    <row r="30" spans="1:37" x14ac:dyDescent="0.35">
      <c r="A30" s="147"/>
      <c r="B30" s="148"/>
      <c r="C30" s="147"/>
      <c r="D30" s="147"/>
      <c r="E30" s="148"/>
      <c r="F30" s="147"/>
      <c r="G30" s="148"/>
      <c r="H30" s="148"/>
      <c r="I30" s="148"/>
      <c r="J30" s="148"/>
      <c r="K30" s="148"/>
      <c r="L30" s="148"/>
      <c r="M30" s="148"/>
      <c r="N30" s="148"/>
      <c r="O30" s="148"/>
      <c r="P30" s="148"/>
      <c r="Q30" s="148"/>
      <c r="R30" s="148"/>
      <c r="S30" s="148"/>
      <c r="T30" s="148"/>
      <c r="U30" s="148"/>
      <c r="V30" s="148"/>
      <c r="W30" s="148"/>
      <c r="X30" s="148"/>
      <c r="Y30" s="148"/>
      <c r="Z30" s="148"/>
      <c r="AA30" s="148"/>
      <c r="AB30" s="148"/>
      <c r="AC30" s="148"/>
      <c r="AD30" s="148"/>
      <c r="AE30" s="148"/>
      <c r="AF30" s="148"/>
      <c r="AG30" s="148"/>
      <c r="AH30" s="148"/>
      <c r="AI30" s="149"/>
      <c r="AJ30" s="148"/>
      <c r="AK30" s="149"/>
    </row>
    <row r="31" spans="1:37" x14ac:dyDescent="0.35">
      <c r="A31" s="147"/>
      <c r="B31" s="148"/>
      <c r="C31" s="147"/>
      <c r="D31" s="147"/>
      <c r="E31" s="148"/>
      <c r="F31" s="147"/>
      <c r="G31" s="148"/>
      <c r="H31" s="148"/>
      <c r="I31" s="148"/>
      <c r="J31" s="148"/>
      <c r="K31" s="148"/>
      <c r="L31" s="148"/>
      <c r="M31" s="148"/>
      <c r="N31" s="148"/>
      <c r="O31" s="148"/>
      <c r="P31" s="148"/>
      <c r="Q31" s="148"/>
      <c r="R31" s="148"/>
      <c r="S31" s="148"/>
      <c r="T31" s="148"/>
      <c r="U31" s="148"/>
      <c r="V31" s="148"/>
      <c r="W31" s="148"/>
      <c r="X31" s="148"/>
      <c r="Y31" s="148"/>
      <c r="Z31" s="148"/>
      <c r="AA31" s="148"/>
      <c r="AB31" s="148"/>
      <c r="AC31" s="148"/>
      <c r="AD31" s="148"/>
      <c r="AE31" s="148"/>
      <c r="AF31" s="148"/>
      <c r="AG31" s="148"/>
      <c r="AH31" s="148"/>
      <c r="AI31" s="149"/>
      <c r="AJ31" s="148"/>
      <c r="AK31" s="149"/>
    </row>
    <row r="32" spans="1:37" x14ac:dyDescent="0.35">
      <c r="A32" s="147"/>
      <c r="B32" s="148"/>
      <c r="C32" s="147"/>
      <c r="D32" s="147"/>
      <c r="E32" s="148"/>
      <c r="F32" s="147"/>
      <c r="G32" s="148"/>
      <c r="H32" s="148"/>
      <c r="I32" s="148"/>
      <c r="J32" s="148"/>
      <c r="K32" s="148"/>
      <c r="L32" s="148"/>
      <c r="M32" s="148"/>
      <c r="N32" s="148"/>
      <c r="O32" s="148"/>
      <c r="P32" s="148"/>
      <c r="Q32" s="148"/>
      <c r="R32" s="148"/>
      <c r="S32" s="148"/>
      <c r="T32" s="148"/>
      <c r="U32" s="148"/>
      <c r="V32" s="148"/>
      <c r="W32" s="148"/>
      <c r="X32" s="148"/>
      <c r="Y32" s="148"/>
      <c r="Z32" s="148"/>
      <c r="AA32" s="148"/>
      <c r="AB32" s="148"/>
      <c r="AC32" s="148"/>
      <c r="AD32" s="148"/>
      <c r="AE32" s="148"/>
      <c r="AF32" s="148"/>
      <c r="AG32" s="148"/>
      <c r="AH32" s="148"/>
      <c r="AI32" s="149"/>
      <c r="AJ32" s="148"/>
      <c r="AK32" s="149"/>
    </row>
    <row r="33" spans="1:37" x14ac:dyDescent="0.35">
      <c r="A33" s="147"/>
      <c r="B33" s="148"/>
      <c r="C33" s="147"/>
      <c r="D33" s="147"/>
      <c r="E33" s="148"/>
      <c r="F33" s="147"/>
      <c r="G33" s="148"/>
      <c r="H33" s="148"/>
      <c r="I33" s="148"/>
      <c r="J33" s="148"/>
      <c r="K33" s="148"/>
      <c r="L33" s="148"/>
      <c r="M33" s="148"/>
      <c r="N33" s="148"/>
      <c r="O33" s="148"/>
      <c r="P33" s="148"/>
      <c r="Q33" s="148"/>
      <c r="R33" s="148"/>
      <c r="S33" s="148"/>
      <c r="T33" s="148"/>
      <c r="U33" s="148"/>
      <c r="V33" s="148"/>
      <c r="W33" s="148"/>
      <c r="X33" s="148"/>
      <c r="Y33" s="148"/>
      <c r="Z33" s="148"/>
      <c r="AA33" s="148"/>
      <c r="AB33" s="148"/>
      <c r="AC33" s="148"/>
      <c r="AD33" s="148"/>
      <c r="AE33" s="148"/>
      <c r="AF33" s="148"/>
      <c r="AG33" s="148"/>
      <c r="AH33" s="148"/>
      <c r="AI33" s="149"/>
      <c r="AJ33" s="148"/>
      <c r="AK33" s="149"/>
    </row>
    <row r="34" spans="1:37" x14ac:dyDescent="0.35">
      <c r="A34" s="147"/>
      <c r="B34" s="148"/>
      <c r="C34" s="147"/>
      <c r="D34" s="147"/>
      <c r="E34" s="148"/>
      <c r="F34" s="147"/>
      <c r="G34" s="148"/>
      <c r="H34" s="148"/>
      <c r="I34" s="148"/>
      <c r="J34" s="148"/>
      <c r="K34" s="148"/>
      <c r="L34" s="148"/>
      <c r="M34" s="148"/>
      <c r="N34" s="148"/>
      <c r="O34" s="148"/>
      <c r="P34" s="148"/>
      <c r="Q34" s="148"/>
      <c r="R34" s="148"/>
      <c r="S34" s="148"/>
      <c r="T34" s="148"/>
      <c r="U34" s="148"/>
      <c r="V34" s="148"/>
      <c r="W34" s="148"/>
      <c r="X34" s="148"/>
      <c r="Y34" s="148"/>
      <c r="Z34" s="148"/>
      <c r="AA34" s="148"/>
      <c r="AB34" s="148"/>
      <c r="AC34" s="148"/>
      <c r="AD34" s="148"/>
      <c r="AE34" s="148"/>
      <c r="AF34" s="148"/>
      <c r="AG34" s="148"/>
      <c r="AH34" s="148"/>
      <c r="AI34" s="149"/>
      <c r="AJ34" s="148"/>
      <c r="AK34" s="149"/>
    </row>
    <row r="35" spans="1:37" x14ac:dyDescent="0.35">
      <c r="A35" s="147"/>
      <c r="B35" s="148"/>
      <c r="C35" s="147"/>
      <c r="D35" s="147"/>
      <c r="E35" s="148"/>
      <c r="F35" s="147"/>
      <c r="G35" s="148"/>
      <c r="H35" s="148"/>
      <c r="I35" s="148"/>
      <c r="J35" s="148"/>
      <c r="K35" s="148"/>
      <c r="L35" s="148"/>
      <c r="M35" s="148"/>
      <c r="N35" s="148"/>
      <c r="O35" s="148"/>
      <c r="P35" s="148"/>
      <c r="Q35" s="148"/>
      <c r="R35" s="148"/>
      <c r="S35" s="148"/>
      <c r="T35" s="148"/>
      <c r="U35" s="148"/>
      <c r="V35" s="148"/>
      <c r="W35" s="148"/>
      <c r="X35" s="148"/>
      <c r="Y35" s="148"/>
      <c r="Z35" s="148"/>
      <c r="AA35" s="148"/>
      <c r="AB35" s="148"/>
      <c r="AC35" s="148"/>
      <c r="AD35" s="148"/>
      <c r="AE35" s="148"/>
      <c r="AF35" s="148"/>
      <c r="AG35" s="148"/>
      <c r="AH35" s="148"/>
      <c r="AI35" s="149"/>
      <c r="AJ35" s="148"/>
      <c r="AK35" s="149"/>
    </row>
    <row r="36" spans="1:37" x14ac:dyDescent="0.35">
      <c r="A36" s="147"/>
      <c r="B36" s="148"/>
      <c r="C36" s="147"/>
      <c r="D36" s="147"/>
      <c r="E36" s="148"/>
      <c r="F36" s="147"/>
      <c r="G36" s="148"/>
      <c r="H36" s="148"/>
      <c r="I36" s="148"/>
      <c r="J36" s="148"/>
      <c r="K36" s="148"/>
      <c r="L36" s="148"/>
      <c r="M36" s="148"/>
      <c r="N36" s="148"/>
      <c r="O36" s="148"/>
      <c r="P36" s="148"/>
      <c r="Q36" s="148"/>
      <c r="R36" s="148"/>
      <c r="S36" s="148"/>
      <c r="T36" s="148"/>
      <c r="U36" s="148"/>
      <c r="V36" s="148"/>
      <c r="W36" s="148"/>
      <c r="X36" s="148"/>
      <c r="Y36" s="148"/>
      <c r="Z36" s="148"/>
      <c r="AA36" s="148"/>
      <c r="AB36" s="148"/>
      <c r="AC36" s="148"/>
      <c r="AD36" s="148"/>
      <c r="AE36" s="148"/>
      <c r="AF36" s="148"/>
      <c r="AG36" s="148"/>
      <c r="AH36" s="148"/>
      <c r="AI36" s="149"/>
      <c r="AJ36" s="148"/>
      <c r="AK36" s="149"/>
    </row>
    <row r="37" spans="1:37" x14ac:dyDescent="0.35">
      <c r="A37" s="147"/>
      <c r="B37" s="148"/>
      <c r="C37" s="147"/>
      <c r="D37" s="147"/>
      <c r="E37" s="148"/>
      <c r="F37" s="147"/>
      <c r="G37" s="148"/>
      <c r="H37" s="148"/>
      <c r="I37" s="148"/>
      <c r="J37" s="148"/>
      <c r="K37" s="148"/>
      <c r="L37" s="148"/>
      <c r="M37" s="148"/>
      <c r="N37" s="148"/>
      <c r="O37" s="148"/>
      <c r="P37" s="148"/>
      <c r="Q37" s="148"/>
      <c r="R37" s="148"/>
      <c r="S37" s="148"/>
      <c r="T37" s="148"/>
      <c r="U37" s="148"/>
      <c r="V37" s="148"/>
      <c r="W37" s="148"/>
      <c r="X37" s="148"/>
      <c r="Y37" s="148"/>
      <c r="Z37" s="148"/>
      <c r="AA37" s="148"/>
      <c r="AB37" s="148"/>
      <c r="AC37" s="148"/>
      <c r="AD37" s="148"/>
      <c r="AE37" s="148"/>
      <c r="AF37" s="148"/>
      <c r="AG37" s="148"/>
      <c r="AH37" s="148"/>
      <c r="AI37" s="149"/>
      <c r="AJ37" s="148"/>
      <c r="AK37" s="149"/>
    </row>
    <row r="38" spans="1:37" x14ac:dyDescent="0.35">
      <c r="A38" s="147"/>
      <c r="B38" s="148"/>
      <c r="C38" s="147"/>
      <c r="D38" s="147"/>
      <c r="E38" s="148"/>
      <c r="F38" s="147"/>
      <c r="G38" s="148"/>
      <c r="H38" s="148"/>
      <c r="I38" s="148"/>
      <c r="J38" s="148"/>
      <c r="K38" s="148"/>
      <c r="L38" s="148"/>
      <c r="M38" s="148"/>
      <c r="N38" s="148"/>
      <c r="O38" s="148"/>
      <c r="P38" s="148"/>
      <c r="Q38" s="148"/>
      <c r="R38" s="148"/>
      <c r="S38" s="148"/>
      <c r="T38" s="148"/>
      <c r="U38" s="148"/>
      <c r="V38" s="148"/>
      <c r="W38" s="148"/>
      <c r="X38" s="148"/>
      <c r="Y38" s="148"/>
      <c r="Z38" s="148"/>
      <c r="AA38" s="148"/>
      <c r="AB38" s="148"/>
      <c r="AC38" s="148"/>
      <c r="AD38" s="148"/>
      <c r="AE38" s="148"/>
      <c r="AF38" s="148"/>
      <c r="AG38" s="148"/>
      <c r="AH38" s="148"/>
      <c r="AI38" s="149"/>
      <c r="AJ38" s="148"/>
      <c r="AK38" s="149"/>
    </row>
    <row r="39" spans="1:37" x14ac:dyDescent="0.35">
      <c r="A39" s="147"/>
      <c r="B39" s="148"/>
      <c r="C39" s="147"/>
      <c r="D39" s="147"/>
      <c r="E39" s="148"/>
      <c r="F39" s="147"/>
      <c r="G39" s="148"/>
      <c r="H39" s="148"/>
      <c r="I39" s="148"/>
      <c r="J39" s="148"/>
      <c r="K39" s="148"/>
      <c r="L39" s="148"/>
      <c r="M39" s="148"/>
      <c r="N39" s="148"/>
      <c r="O39" s="148"/>
      <c r="P39" s="148"/>
      <c r="Q39" s="148"/>
      <c r="R39" s="148"/>
      <c r="S39" s="148"/>
      <c r="T39" s="148"/>
      <c r="U39" s="148"/>
      <c r="V39" s="148"/>
      <c r="W39" s="148"/>
      <c r="X39" s="148"/>
      <c r="Y39" s="148"/>
      <c r="Z39" s="148"/>
      <c r="AA39" s="148"/>
      <c r="AB39" s="148"/>
      <c r="AC39" s="148"/>
      <c r="AD39" s="148"/>
      <c r="AE39" s="148"/>
      <c r="AF39" s="148"/>
      <c r="AG39" s="148"/>
      <c r="AH39" s="148"/>
      <c r="AI39" s="149"/>
      <c r="AJ39" s="148"/>
      <c r="AK39" s="149"/>
    </row>
    <row r="40" spans="1:37" x14ac:dyDescent="0.35">
      <c r="A40" s="147"/>
      <c r="B40" s="148"/>
      <c r="C40" s="147"/>
      <c r="D40" s="147"/>
      <c r="E40" s="148"/>
      <c r="F40" s="147"/>
      <c r="G40" s="148"/>
      <c r="H40" s="148"/>
      <c r="I40" s="148"/>
      <c r="J40" s="148"/>
      <c r="K40" s="148"/>
      <c r="L40" s="148"/>
      <c r="M40" s="148"/>
      <c r="N40" s="148"/>
      <c r="O40" s="148"/>
      <c r="P40" s="148"/>
      <c r="Q40" s="148"/>
      <c r="R40" s="148"/>
      <c r="S40" s="148"/>
      <c r="T40" s="148"/>
      <c r="U40" s="148"/>
      <c r="V40" s="148"/>
      <c r="W40" s="148"/>
      <c r="X40" s="148"/>
      <c r="Y40" s="148"/>
      <c r="Z40" s="148"/>
      <c r="AA40" s="148"/>
      <c r="AB40" s="148"/>
      <c r="AC40" s="148"/>
      <c r="AD40" s="148"/>
      <c r="AE40" s="148"/>
      <c r="AF40" s="148"/>
      <c r="AG40" s="148"/>
      <c r="AH40" s="148"/>
      <c r="AI40" s="149"/>
      <c r="AJ40" s="148"/>
      <c r="AK40" s="149"/>
    </row>
    <row r="41" spans="1:37" x14ac:dyDescent="0.35">
      <c r="A41" s="147"/>
      <c r="B41" s="148"/>
      <c r="C41" s="147"/>
      <c r="D41" s="147"/>
      <c r="E41" s="148"/>
      <c r="F41" s="147"/>
      <c r="G41" s="148"/>
      <c r="H41" s="148"/>
      <c r="I41" s="148"/>
      <c r="J41" s="148"/>
      <c r="K41" s="148"/>
      <c r="L41" s="148"/>
      <c r="M41" s="148"/>
      <c r="N41" s="148"/>
      <c r="O41" s="148"/>
      <c r="P41" s="148"/>
      <c r="Q41" s="148"/>
      <c r="R41" s="148"/>
      <c r="S41" s="148"/>
      <c r="T41" s="148"/>
      <c r="U41" s="148"/>
      <c r="V41" s="148"/>
      <c r="W41" s="148"/>
      <c r="X41" s="148"/>
      <c r="Y41" s="148"/>
      <c r="Z41" s="148"/>
      <c r="AA41" s="148"/>
      <c r="AB41" s="148"/>
      <c r="AC41" s="148"/>
      <c r="AD41" s="148"/>
      <c r="AE41" s="148"/>
      <c r="AF41" s="148"/>
      <c r="AG41" s="148"/>
      <c r="AH41" s="148"/>
      <c r="AI41" s="149"/>
      <c r="AJ41" s="148"/>
      <c r="AK41" s="149"/>
    </row>
    <row r="42" spans="1:37" x14ac:dyDescent="0.35">
      <c r="A42" s="147"/>
      <c r="B42" s="148"/>
      <c r="C42" s="147"/>
      <c r="D42" s="147"/>
      <c r="E42" s="148"/>
      <c r="F42" s="147"/>
      <c r="G42" s="148"/>
      <c r="H42" s="148"/>
      <c r="I42" s="148"/>
      <c r="J42" s="148"/>
      <c r="K42" s="148"/>
      <c r="L42" s="148"/>
      <c r="M42" s="148"/>
      <c r="N42" s="148"/>
      <c r="O42" s="148"/>
      <c r="P42" s="148"/>
      <c r="Q42" s="148"/>
      <c r="R42" s="148"/>
      <c r="S42" s="148"/>
      <c r="T42" s="148"/>
      <c r="U42" s="148"/>
      <c r="V42" s="148"/>
      <c r="W42" s="148"/>
      <c r="X42" s="148"/>
      <c r="Y42" s="148"/>
      <c r="Z42" s="148"/>
      <c r="AA42" s="148"/>
      <c r="AB42" s="148"/>
      <c r="AC42" s="148"/>
      <c r="AD42" s="148"/>
      <c r="AE42" s="148"/>
      <c r="AF42" s="148"/>
      <c r="AG42" s="148"/>
      <c r="AH42" s="148"/>
      <c r="AI42" s="149"/>
      <c r="AJ42" s="148"/>
      <c r="AK42" s="149"/>
    </row>
    <row r="43" spans="1:37" x14ac:dyDescent="0.35">
      <c r="A43" s="147"/>
      <c r="B43" s="148"/>
      <c r="C43" s="147"/>
      <c r="D43" s="147"/>
      <c r="E43" s="148"/>
      <c r="F43" s="147"/>
      <c r="G43" s="148"/>
      <c r="H43" s="148"/>
      <c r="I43" s="148"/>
      <c r="J43" s="148"/>
      <c r="K43" s="148"/>
      <c r="L43" s="148"/>
      <c r="M43" s="148"/>
      <c r="N43" s="148"/>
      <c r="O43" s="148"/>
      <c r="P43" s="148"/>
      <c r="Q43" s="148"/>
      <c r="R43" s="148"/>
      <c r="S43" s="148"/>
      <c r="T43" s="148"/>
      <c r="U43" s="148"/>
      <c r="V43" s="148"/>
      <c r="W43" s="148"/>
      <c r="X43" s="148"/>
      <c r="Y43" s="148"/>
      <c r="Z43" s="148"/>
      <c r="AA43" s="148"/>
      <c r="AB43" s="148"/>
      <c r="AC43" s="148"/>
      <c r="AD43" s="148"/>
      <c r="AE43" s="148"/>
      <c r="AF43" s="148"/>
      <c r="AG43" s="148"/>
      <c r="AH43" s="148"/>
      <c r="AI43" s="149"/>
      <c r="AJ43" s="148"/>
      <c r="AK43" s="149"/>
    </row>
    <row r="44" spans="1:37" x14ac:dyDescent="0.35">
      <c r="A44" s="147"/>
      <c r="B44" s="148"/>
      <c r="C44" s="147"/>
      <c r="D44" s="147"/>
      <c r="E44" s="148"/>
      <c r="F44" s="147"/>
      <c r="G44" s="148"/>
      <c r="H44" s="148"/>
      <c r="I44" s="148"/>
      <c r="J44" s="148"/>
      <c r="K44" s="148"/>
      <c r="L44" s="148"/>
      <c r="M44" s="148"/>
      <c r="N44" s="148"/>
      <c r="O44" s="148"/>
      <c r="P44" s="148"/>
      <c r="Q44" s="148"/>
      <c r="R44" s="148"/>
      <c r="S44" s="148"/>
      <c r="T44" s="148"/>
      <c r="U44" s="148"/>
      <c r="V44" s="148"/>
      <c r="W44" s="148"/>
      <c r="X44" s="148"/>
      <c r="Y44" s="148"/>
      <c r="Z44" s="148"/>
      <c r="AA44" s="148"/>
      <c r="AB44" s="148"/>
      <c r="AC44" s="148"/>
      <c r="AD44" s="148"/>
      <c r="AE44" s="148"/>
      <c r="AF44" s="148"/>
      <c r="AG44" s="148"/>
      <c r="AH44" s="148"/>
      <c r="AI44" s="149"/>
      <c r="AJ44" s="148"/>
      <c r="AK44" s="149"/>
    </row>
    <row r="45" spans="1:37" x14ac:dyDescent="0.35">
      <c r="A45" s="147"/>
      <c r="B45" s="148"/>
      <c r="C45" s="147"/>
      <c r="D45" s="147"/>
      <c r="E45" s="148"/>
      <c r="F45" s="147"/>
      <c r="G45" s="148"/>
      <c r="H45" s="148"/>
      <c r="I45" s="148"/>
      <c r="J45" s="148"/>
      <c r="K45" s="148"/>
      <c r="L45" s="148"/>
      <c r="M45" s="148"/>
      <c r="N45" s="148"/>
      <c r="O45" s="148"/>
      <c r="P45" s="148"/>
      <c r="Q45" s="148"/>
      <c r="R45" s="148"/>
      <c r="S45" s="148"/>
      <c r="T45" s="148"/>
      <c r="U45" s="148"/>
      <c r="V45" s="148"/>
      <c r="W45" s="148"/>
      <c r="X45" s="148"/>
      <c r="Y45" s="148"/>
      <c r="Z45" s="148"/>
      <c r="AA45" s="148"/>
      <c r="AB45" s="148"/>
      <c r="AC45" s="148"/>
      <c r="AD45" s="148"/>
      <c r="AE45" s="148"/>
      <c r="AF45" s="148"/>
      <c r="AG45" s="148"/>
      <c r="AH45" s="148"/>
      <c r="AI45" s="149"/>
      <c r="AJ45" s="148"/>
      <c r="AK45" s="149"/>
    </row>
    <row r="46" spans="1:37" x14ac:dyDescent="0.35">
      <c r="A46" s="147"/>
      <c r="B46" s="148"/>
      <c r="C46" s="147"/>
      <c r="D46" s="147"/>
      <c r="E46" s="148"/>
      <c r="F46" s="147"/>
      <c r="G46" s="148"/>
      <c r="H46" s="148"/>
      <c r="I46" s="148"/>
      <c r="J46" s="148"/>
      <c r="K46" s="148"/>
      <c r="L46" s="148"/>
      <c r="M46" s="148"/>
      <c r="N46" s="148"/>
      <c r="O46" s="148"/>
      <c r="P46" s="148"/>
      <c r="Q46" s="148"/>
      <c r="R46" s="148"/>
      <c r="S46" s="148"/>
      <c r="T46" s="148"/>
      <c r="U46" s="148"/>
      <c r="V46" s="148"/>
      <c r="W46" s="148"/>
      <c r="X46" s="148"/>
      <c r="Y46" s="148"/>
      <c r="Z46" s="148"/>
      <c r="AA46" s="148"/>
      <c r="AB46" s="148"/>
      <c r="AC46" s="148"/>
      <c r="AD46" s="148"/>
      <c r="AE46" s="148"/>
      <c r="AF46" s="148"/>
      <c r="AG46" s="148"/>
      <c r="AH46" s="148"/>
      <c r="AI46" s="149"/>
      <c r="AJ46" s="148"/>
      <c r="AK46" s="149"/>
    </row>
    <row r="47" spans="1:37" x14ac:dyDescent="0.35">
      <c r="A47" s="147"/>
      <c r="B47" s="148"/>
      <c r="C47" s="147"/>
      <c r="D47" s="147"/>
      <c r="E47" s="148"/>
      <c r="F47" s="147"/>
      <c r="G47" s="148"/>
      <c r="H47" s="148"/>
      <c r="I47" s="148"/>
      <c r="J47" s="148"/>
      <c r="K47" s="148"/>
      <c r="L47" s="148"/>
      <c r="M47" s="148"/>
      <c r="N47" s="148"/>
      <c r="O47" s="148"/>
      <c r="P47" s="148"/>
      <c r="Q47" s="148"/>
      <c r="R47" s="148"/>
      <c r="S47" s="148"/>
      <c r="T47" s="148"/>
      <c r="U47" s="148"/>
      <c r="V47" s="148"/>
      <c r="W47" s="148"/>
      <c r="X47" s="148"/>
      <c r="Y47" s="148"/>
      <c r="Z47" s="148"/>
      <c r="AA47" s="148"/>
      <c r="AB47" s="148"/>
      <c r="AC47" s="148"/>
      <c r="AD47" s="148"/>
      <c r="AE47" s="148"/>
      <c r="AF47" s="148"/>
      <c r="AG47" s="148"/>
      <c r="AH47" s="148"/>
      <c r="AI47" s="149"/>
      <c r="AJ47" s="148"/>
      <c r="AK47" s="149"/>
    </row>
    <row r="48" spans="1:37" x14ac:dyDescent="0.35">
      <c r="A48" s="147"/>
      <c r="B48" s="148"/>
      <c r="C48" s="147"/>
      <c r="D48" s="147"/>
      <c r="E48" s="148"/>
      <c r="F48" s="147"/>
      <c r="G48" s="148"/>
      <c r="H48" s="148"/>
      <c r="I48" s="148"/>
      <c r="J48" s="148"/>
      <c r="K48" s="148"/>
      <c r="L48" s="148"/>
      <c r="M48" s="148"/>
      <c r="N48" s="148"/>
      <c r="O48" s="148"/>
      <c r="P48" s="148"/>
      <c r="Q48" s="148"/>
      <c r="R48" s="148"/>
      <c r="S48" s="148"/>
      <c r="T48" s="148"/>
      <c r="U48" s="148"/>
      <c r="V48" s="148"/>
      <c r="W48" s="148"/>
      <c r="X48" s="148"/>
      <c r="Y48" s="148"/>
      <c r="Z48" s="148"/>
      <c r="AA48" s="148"/>
      <c r="AB48" s="148"/>
      <c r="AC48" s="148"/>
      <c r="AD48" s="148"/>
      <c r="AE48" s="148"/>
      <c r="AF48" s="148"/>
      <c r="AG48" s="148"/>
      <c r="AH48" s="148"/>
      <c r="AI48" s="149"/>
      <c r="AJ48" s="148"/>
      <c r="AK48" s="149"/>
    </row>
    <row r="49" spans="1:37" x14ac:dyDescent="0.35">
      <c r="A49" s="147"/>
      <c r="B49" s="148"/>
      <c r="C49" s="147"/>
      <c r="D49" s="147"/>
      <c r="E49" s="148"/>
      <c r="F49" s="147"/>
      <c r="G49" s="148"/>
      <c r="H49" s="148"/>
      <c r="I49" s="148"/>
      <c r="J49" s="148"/>
      <c r="K49" s="148"/>
      <c r="L49" s="148"/>
      <c r="M49" s="148"/>
      <c r="N49" s="148"/>
      <c r="O49" s="148"/>
      <c r="P49" s="148"/>
      <c r="Q49" s="148"/>
      <c r="R49" s="148"/>
      <c r="S49" s="148"/>
      <c r="T49" s="148"/>
      <c r="U49" s="148"/>
      <c r="V49" s="148"/>
      <c r="W49" s="148"/>
      <c r="X49" s="148"/>
      <c r="Y49" s="148"/>
      <c r="Z49" s="148"/>
      <c r="AA49" s="148"/>
      <c r="AB49" s="148"/>
      <c r="AC49" s="148"/>
      <c r="AD49" s="148"/>
      <c r="AE49" s="148"/>
      <c r="AF49" s="148"/>
      <c r="AG49" s="148"/>
      <c r="AH49" s="148"/>
      <c r="AI49" s="149"/>
      <c r="AJ49" s="148"/>
      <c r="AK49" s="149"/>
    </row>
    <row r="50" spans="1:37" x14ac:dyDescent="0.35">
      <c r="A50" s="147"/>
      <c r="B50" s="148"/>
      <c r="C50" s="147"/>
      <c r="D50" s="147"/>
      <c r="E50" s="148"/>
      <c r="F50" s="147"/>
      <c r="G50" s="148"/>
      <c r="H50" s="148"/>
      <c r="I50" s="148"/>
      <c r="J50" s="148"/>
      <c r="K50" s="148"/>
      <c r="L50" s="148"/>
      <c r="M50" s="148"/>
      <c r="N50" s="148"/>
      <c r="O50" s="148"/>
      <c r="P50" s="148"/>
      <c r="Q50" s="148"/>
      <c r="R50" s="148"/>
      <c r="S50" s="148"/>
      <c r="T50" s="148"/>
      <c r="U50" s="148"/>
      <c r="V50" s="148"/>
      <c r="W50" s="148"/>
      <c r="X50" s="148"/>
      <c r="Y50" s="148"/>
      <c r="Z50" s="148"/>
      <c r="AA50" s="148"/>
      <c r="AB50" s="148"/>
      <c r="AC50" s="148"/>
      <c r="AD50" s="148"/>
      <c r="AE50" s="148"/>
      <c r="AF50" s="148"/>
      <c r="AG50" s="148"/>
      <c r="AH50" s="148"/>
      <c r="AI50" s="149"/>
      <c r="AJ50" s="148"/>
      <c r="AK50" s="149"/>
    </row>
    <row r="51" spans="1:37" x14ac:dyDescent="0.35">
      <c r="A51" s="147"/>
      <c r="B51" s="148"/>
      <c r="C51" s="147"/>
      <c r="D51" s="147"/>
      <c r="E51" s="148"/>
      <c r="F51" s="147"/>
      <c r="G51" s="148"/>
      <c r="H51" s="148"/>
      <c r="I51" s="148"/>
      <c r="J51" s="148"/>
      <c r="K51" s="148"/>
      <c r="L51" s="148"/>
      <c r="M51" s="148"/>
      <c r="N51" s="148"/>
      <c r="O51" s="148"/>
      <c r="P51" s="148"/>
      <c r="Q51" s="148"/>
      <c r="R51" s="148"/>
      <c r="S51" s="148"/>
      <c r="T51" s="148"/>
      <c r="U51" s="148"/>
      <c r="V51" s="148"/>
      <c r="W51" s="148"/>
      <c r="X51" s="148"/>
      <c r="Y51" s="148"/>
      <c r="Z51" s="148"/>
      <c r="AA51" s="148"/>
      <c r="AB51" s="148"/>
      <c r="AC51" s="148"/>
      <c r="AD51" s="148"/>
      <c r="AE51" s="148"/>
      <c r="AF51" s="148"/>
      <c r="AG51" s="148"/>
      <c r="AH51" s="148"/>
      <c r="AI51" s="149"/>
      <c r="AJ51" s="148"/>
      <c r="AK51" s="149"/>
    </row>
    <row r="52" spans="1:37" x14ac:dyDescent="0.35">
      <c r="A52" s="147"/>
      <c r="B52" s="148"/>
      <c r="C52" s="147"/>
      <c r="D52" s="147"/>
      <c r="E52" s="148"/>
      <c r="F52" s="147"/>
      <c r="G52" s="148"/>
      <c r="H52" s="148"/>
      <c r="I52" s="148"/>
      <c r="J52" s="148"/>
      <c r="K52" s="148"/>
      <c r="L52" s="148"/>
      <c r="M52" s="148"/>
      <c r="N52" s="148"/>
      <c r="O52" s="148"/>
      <c r="P52" s="148"/>
      <c r="Q52" s="148"/>
      <c r="R52" s="148"/>
      <c r="S52" s="148"/>
      <c r="T52" s="148"/>
      <c r="U52" s="148"/>
      <c r="V52" s="148"/>
      <c r="W52" s="148"/>
      <c r="X52" s="148"/>
      <c r="Y52" s="148"/>
      <c r="Z52" s="148"/>
      <c r="AA52" s="148"/>
      <c r="AB52" s="148"/>
      <c r="AC52" s="148"/>
      <c r="AD52" s="148"/>
      <c r="AE52" s="148"/>
      <c r="AF52" s="148"/>
      <c r="AG52" s="148"/>
      <c r="AH52" s="148"/>
      <c r="AI52" s="149"/>
      <c r="AJ52" s="148"/>
      <c r="AK52" s="149"/>
    </row>
    <row r="53" spans="1:37" x14ac:dyDescent="0.35">
      <c r="A53" s="147"/>
      <c r="B53" s="148"/>
      <c r="C53" s="147"/>
      <c r="D53" s="147"/>
      <c r="E53" s="148"/>
      <c r="F53" s="147"/>
      <c r="G53" s="148"/>
      <c r="H53" s="148"/>
      <c r="I53" s="148"/>
      <c r="J53" s="148"/>
      <c r="K53" s="148"/>
      <c r="L53" s="148"/>
      <c r="M53" s="148"/>
      <c r="N53" s="148"/>
      <c r="O53" s="148"/>
      <c r="P53" s="148"/>
      <c r="Q53" s="148"/>
      <c r="R53" s="148"/>
      <c r="S53" s="148"/>
      <c r="T53" s="148"/>
      <c r="U53" s="148"/>
      <c r="V53" s="148"/>
      <c r="W53" s="148"/>
      <c r="X53" s="148"/>
      <c r="Y53" s="148"/>
      <c r="Z53" s="148"/>
      <c r="AA53" s="148"/>
      <c r="AB53" s="148"/>
      <c r="AC53" s="148"/>
      <c r="AD53" s="148"/>
      <c r="AE53" s="148"/>
      <c r="AF53" s="148"/>
      <c r="AG53" s="148"/>
      <c r="AH53" s="148"/>
      <c r="AI53" s="149"/>
      <c r="AJ53" s="148"/>
      <c r="AK53" s="149"/>
    </row>
    <row r="54" spans="1:37" x14ac:dyDescent="0.35">
      <c r="A54" s="147"/>
      <c r="B54" s="148"/>
      <c r="C54" s="147"/>
      <c r="D54" s="147"/>
      <c r="E54" s="148"/>
      <c r="F54" s="147"/>
      <c r="G54" s="148"/>
      <c r="H54" s="148"/>
      <c r="I54" s="148"/>
      <c r="J54" s="148"/>
      <c r="K54" s="148"/>
      <c r="L54" s="148"/>
      <c r="M54" s="148"/>
      <c r="N54" s="148"/>
      <c r="O54" s="148"/>
      <c r="P54" s="148"/>
      <c r="Q54" s="148"/>
      <c r="R54" s="148"/>
      <c r="S54" s="148"/>
      <c r="T54" s="148"/>
      <c r="U54" s="148"/>
      <c r="V54" s="148"/>
      <c r="W54" s="148"/>
      <c r="X54" s="148"/>
      <c r="Y54" s="148"/>
      <c r="Z54" s="148"/>
      <c r="AA54" s="148"/>
      <c r="AB54" s="148"/>
      <c r="AC54" s="148"/>
      <c r="AD54" s="148"/>
      <c r="AE54" s="148"/>
      <c r="AF54" s="148"/>
      <c r="AG54" s="148"/>
      <c r="AH54" s="148"/>
      <c r="AI54" s="149"/>
      <c r="AJ54" s="148"/>
      <c r="AK54" s="149"/>
    </row>
    <row r="55" spans="1:37" x14ac:dyDescent="0.35">
      <c r="A55" s="147"/>
      <c r="B55" s="148"/>
      <c r="C55" s="147"/>
      <c r="D55" s="147"/>
      <c r="E55" s="148"/>
      <c r="F55" s="147"/>
      <c r="G55" s="148"/>
      <c r="H55" s="148"/>
      <c r="I55" s="148"/>
      <c r="J55" s="148"/>
      <c r="K55" s="148"/>
      <c r="L55" s="148"/>
      <c r="M55" s="148"/>
      <c r="N55" s="148"/>
      <c r="O55" s="148"/>
      <c r="P55" s="148"/>
      <c r="Q55" s="148"/>
      <c r="R55" s="148"/>
      <c r="S55" s="148"/>
      <c r="T55" s="148"/>
      <c r="U55" s="148"/>
      <c r="V55" s="148"/>
      <c r="W55" s="148"/>
      <c r="X55" s="148"/>
      <c r="Y55" s="148"/>
      <c r="Z55" s="148"/>
      <c r="AA55" s="148"/>
      <c r="AB55" s="148"/>
      <c r="AC55" s="148"/>
      <c r="AD55" s="148"/>
      <c r="AE55" s="148"/>
      <c r="AF55" s="148"/>
      <c r="AG55" s="148"/>
      <c r="AH55" s="148"/>
      <c r="AI55" s="149"/>
      <c r="AJ55" s="148"/>
      <c r="AK55" s="149"/>
    </row>
    <row r="56" spans="1:37" x14ac:dyDescent="0.35">
      <c r="A56" s="147"/>
      <c r="B56" s="148"/>
      <c r="C56" s="147"/>
      <c r="D56" s="147"/>
      <c r="E56" s="148"/>
      <c r="F56" s="147"/>
      <c r="G56" s="148"/>
      <c r="H56" s="148"/>
      <c r="I56" s="148"/>
      <c r="J56" s="148"/>
      <c r="K56" s="148"/>
      <c r="L56" s="148"/>
      <c r="M56" s="148"/>
      <c r="N56" s="148"/>
      <c r="O56" s="148"/>
      <c r="P56" s="148"/>
      <c r="Q56" s="148"/>
      <c r="R56" s="148"/>
      <c r="S56" s="148"/>
      <c r="T56" s="148"/>
      <c r="U56" s="148"/>
      <c r="V56" s="148"/>
      <c r="W56" s="148"/>
      <c r="X56" s="148"/>
      <c r="Y56" s="148"/>
      <c r="Z56" s="148"/>
      <c r="AA56" s="148"/>
      <c r="AB56" s="148"/>
      <c r="AC56" s="148"/>
      <c r="AD56" s="148"/>
      <c r="AE56" s="148"/>
      <c r="AF56" s="148"/>
      <c r="AG56" s="148"/>
      <c r="AH56" s="148"/>
      <c r="AI56" s="149"/>
      <c r="AJ56" s="148"/>
      <c r="AK56" s="149"/>
    </row>
    <row r="57" spans="1:37" x14ac:dyDescent="0.35">
      <c r="A57" s="147"/>
      <c r="B57" s="148"/>
      <c r="C57" s="147"/>
      <c r="D57" s="147"/>
      <c r="E57" s="148"/>
      <c r="F57" s="147"/>
      <c r="G57" s="148"/>
      <c r="H57" s="148"/>
      <c r="I57" s="148"/>
      <c r="J57" s="148"/>
      <c r="K57" s="148"/>
      <c r="L57" s="148"/>
      <c r="M57" s="148"/>
      <c r="N57" s="148"/>
      <c r="O57" s="148"/>
      <c r="P57" s="148"/>
      <c r="Q57" s="148"/>
      <c r="R57" s="148"/>
      <c r="S57" s="148"/>
      <c r="T57" s="148"/>
      <c r="U57" s="148"/>
      <c r="V57" s="148"/>
      <c r="W57" s="148"/>
      <c r="X57" s="148"/>
      <c r="Y57" s="148"/>
      <c r="Z57" s="148"/>
      <c r="AA57" s="148"/>
      <c r="AB57" s="148"/>
      <c r="AC57" s="148"/>
      <c r="AD57" s="148"/>
      <c r="AE57" s="148"/>
      <c r="AF57" s="148"/>
      <c r="AG57" s="148"/>
      <c r="AH57" s="148"/>
      <c r="AI57" s="149"/>
      <c r="AJ57" s="148"/>
      <c r="AK57" s="149"/>
    </row>
    <row r="58" spans="1:37" x14ac:dyDescent="0.35">
      <c r="A58" s="147"/>
      <c r="B58" s="148"/>
      <c r="C58" s="147"/>
      <c r="D58" s="147"/>
      <c r="E58" s="148"/>
      <c r="F58" s="147"/>
      <c r="G58" s="148"/>
      <c r="H58" s="148"/>
      <c r="I58" s="148"/>
      <c r="J58" s="148"/>
      <c r="K58" s="148"/>
      <c r="L58" s="148"/>
      <c r="M58" s="148"/>
      <c r="N58" s="148"/>
      <c r="O58" s="148"/>
      <c r="P58" s="148"/>
      <c r="Q58" s="148"/>
      <c r="R58" s="148"/>
      <c r="S58" s="148"/>
      <c r="T58" s="148"/>
      <c r="U58" s="148"/>
      <c r="V58" s="148"/>
      <c r="W58" s="148"/>
      <c r="X58" s="148"/>
      <c r="Y58" s="148"/>
      <c r="Z58" s="148"/>
      <c r="AA58" s="148"/>
      <c r="AB58" s="148"/>
      <c r="AC58" s="148"/>
      <c r="AD58" s="148"/>
      <c r="AE58" s="148"/>
      <c r="AF58" s="148"/>
      <c r="AG58" s="148"/>
      <c r="AH58" s="148"/>
      <c r="AI58" s="149"/>
      <c r="AJ58" s="148"/>
      <c r="AK58" s="149"/>
    </row>
    <row r="59" spans="1:37" x14ac:dyDescent="0.35">
      <c r="A59" s="147"/>
      <c r="B59" s="148"/>
      <c r="C59" s="147"/>
      <c r="D59" s="147"/>
      <c r="E59" s="148"/>
      <c r="F59" s="147"/>
      <c r="G59" s="148"/>
      <c r="H59" s="148"/>
      <c r="I59" s="148"/>
      <c r="J59" s="148"/>
      <c r="K59" s="148"/>
      <c r="L59" s="148"/>
      <c r="M59" s="148"/>
      <c r="N59" s="148"/>
      <c r="O59" s="148"/>
      <c r="P59" s="148"/>
      <c r="Q59" s="148"/>
      <c r="R59" s="148"/>
      <c r="S59" s="148"/>
      <c r="T59" s="148"/>
      <c r="U59" s="148"/>
      <c r="V59" s="148"/>
      <c r="W59" s="148"/>
      <c r="X59" s="148"/>
      <c r="Y59" s="148"/>
      <c r="Z59" s="148"/>
      <c r="AA59" s="148"/>
      <c r="AB59" s="148"/>
      <c r="AC59" s="148"/>
      <c r="AD59" s="148"/>
      <c r="AE59" s="148"/>
      <c r="AF59" s="148"/>
      <c r="AG59" s="148"/>
      <c r="AH59" s="148"/>
      <c r="AI59" s="149"/>
      <c r="AJ59" s="148"/>
      <c r="AK59" s="149"/>
    </row>
    <row r="60" spans="1:37" x14ac:dyDescent="0.35">
      <c r="A60" s="147"/>
      <c r="B60" s="148"/>
      <c r="C60" s="147"/>
      <c r="D60" s="147"/>
      <c r="E60" s="148"/>
      <c r="F60" s="147"/>
      <c r="G60" s="148"/>
      <c r="H60" s="148"/>
      <c r="I60" s="148"/>
      <c r="J60" s="148"/>
      <c r="K60" s="148"/>
      <c r="L60" s="148"/>
      <c r="M60" s="148"/>
      <c r="N60" s="148"/>
      <c r="O60" s="148"/>
      <c r="P60" s="148"/>
      <c r="Q60" s="148"/>
      <c r="R60" s="148"/>
      <c r="S60" s="148"/>
      <c r="T60" s="148"/>
      <c r="U60" s="148"/>
      <c r="V60" s="148"/>
      <c r="W60" s="148"/>
      <c r="X60" s="148"/>
      <c r="Y60" s="148"/>
      <c r="Z60" s="148"/>
      <c r="AA60" s="148"/>
      <c r="AB60" s="148"/>
      <c r="AC60" s="148"/>
      <c r="AD60" s="148"/>
      <c r="AE60" s="148"/>
      <c r="AF60" s="148"/>
      <c r="AG60" s="148"/>
      <c r="AH60" s="148"/>
      <c r="AI60" s="149"/>
      <c r="AJ60" s="148"/>
      <c r="AK60" s="149"/>
    </row>
    <row r="61" spans="1:37" x14ac:dyDescent="0.35">
      <c r="A61" s="147"/>
      <c r="B61" s="148"/>
      <c r="C61" s="147"/>
      <c r="D61" s="147"/>
      <c r="E61" s="148"/>
      <c r="F61" s="147"/>
      <c r="G61" s="148"/>
      <c r="H61" s="148"/>
      <c r="I61" s="148"/>
      <c r="J61" s="148"/>
      <c r="K61" s="148"/>
      <c r="L61" s="148"/>
      <c r="M61" s="148"/>
      <c r="N61" s="148"/>
      <c r="O61" s="148"/>
      <c r="P61" s="148"/>
      <c r="Q61" s="148"/>
      <c r="R61" s="148"/>
      <c r="S61" s="148"/>
      <c r="T61" s="148"/>
      <c r="U61" s="148"/>
      <c r="V61" s="148"/>
      <c r="W61" s="148"/>
      <c r="X61" s="148"/>
      <c r="Y61" s="148"/>
      <c r="Z61" s="148"/>
      <c r="AA61" s="148"/>
      <c r="AB61" s="148"/>
      <c r="AC61" s="148"/>
      <c r="AD61" s="148"/>
      <c r="AE61" s="148"/>
      <c r="AF61" s="148"/>
      <c r="AG61" s="148"/>
      <c r="AH61" s="148"/>
      <c r="AI61" s="149"/>
      <c r="AJ61" s="148"/>
      <c r="AK61" s="149"/>
    </row>
    <row r="62" spans="1:37" x14ac:dyDescent="0.35">
      <c r="A62" s="147"/>
      <c r="B62" s="148"/>
      <c r="C62" s="147"/>
      <c r="D62" s="147"/>
      <c r="E62" s="148"/>
      <c r="F62" s="147"/>
      <c r="G62" s="148"/>
      <c r="H62" s="148"/>
      <c r="I62" s="148"/>
      <c r="J62" s="148"/>
      <c r="K62" s="148"/>
      <c r="L62" s="148"/>
      <c r="M62" s="148"/>
      <c r="N62" s="148"/>
      <c r="O62" s="148"/>
      <c r="P62" s="148"/>
      <c r="Q62" s="148"/>
      <c r="R62" s="148"/>
      <c r="S62" s="148"/>
      <c r="T62" s="148"/>
      <c r="U62" s="148"/>
      <c r="V62" s="148"/>
      <c r="W62" s="148"/>
      <c r="X62" s="148"/>
      <c r="Y62" s="148"/>
      <c r="Z62" s="148"/>
      <c r="AA62" s="148"/>
      <c r="AB62" s="148"/>
      <c r="AC62" s="148"/>
      <c r="AD62" s="148"/>
      <c r="AE62" s="148"/>
      <c r="AF62" s="148"/>
      <c r="AG62" s="148"/>
      <c r="AH62" s="148"/>
      <c r="AI62" s="149"/>
      <c r="AJ62" s="148"/>
      <c r="AK62" s="149"/>
    </row>
    <row r="63" spans="1:37" x14ac:dyDescent="0.35">
      <c r="A63" s="147"/>
      <c r="B63" s="148"/>
      <c r="C63" s="147"/>
      <c r="D63" s="147"/>
      <c r="E63" s="148"/>
      <c r="F63" s="147"/>
      <c r="G63" s="148"/>
      <c r="H63" s="148"/>
      <c r="I63" s="148"/>
      <c r="J63" s="148"/>
      <c r="K63" s="148"/>
      <c r="L63" s="148"/>
      <c r="M63" s="148"/>
      <c r="N63" s="148"/>
      <c r="O63" s="148"/>
      <c r="P63" s="148"/>
      <c r="Q63" s="148"/>
      <c r="R63" s="148"/>
      <c r="S63" s="148"/>
      <c r="T63" s="148"/>
      <c r="U63" s="148"/>
      <c r="V63" s="148"/>
      <c r="W63" s="148"/>
      <c r="X63" s="148"/>
      <c r="Y63" s="148"/>
      <c r="Z63" s="148"/>
      <c r="AA63" s="148"/>
      <c r="AB63" s="148"/>
      <c r="AC63" s="148"/>
      <c r="AD63" s="148"/>
      <c r="AE63" s="148"/>
      <c r="AF63" s="148"/>
      <c r="AG63" s="148"/>
      <c r="AH63" s="148"/>
      <c r="AI63" s="149"/>
      <c r="AJ63" s="148"/>
      <c r="AK63" s="149"/>
    </row>
    <row r="64" spans="1:37" x14ac:dyDescent="0.35">
      <c r="A64" s="147"/>
      <c r="B64" s="148"/>
      <c r="C64" s="147"/>
      <c r="D64" s="147"/>
      <c r="E64" s="148"/>
      <c r="F64" s="147"/>
      <c r="G64" s="148"/>
      <c r="H64" s="148"/>
      <c r="I64" s="148"/>
      <c r="J64" s="148"/>
      <c r="K64" s="148"/>
      <c r="L64" s="148"/>
      <c r="M64" s="148"/>
      <c r="N64" s="148"/>
      <c r="O64" s="148"/>
      <c r="P64" s="148"/>
      <c r="Q64" s="148"/>
      <c r="R64" s="148"/>
      <c r="S64" s="148"/>
      <c r="T64" s="148"/>
      <c r="U64" s="148"/>
      <c r="V64" s="148"/>
      <c r="W64" s="148"/>
      <c r="X64" s="148"/>
      <c r="Y64" s="148"/>
      <c r="Z64" s="148"/>
      <c r="AA64" s="148"/>
      <c r="AB64" s="148"/>
      <c r="AC64" s="148"/>
      <c r="AD64" s="148"/>
      <c r="AE64" s="148"/>
      <c r="AF64" s="148"/>
      <c r="AG64" s="148"/>
      <c r="AH64" s="148"/>
      <c r="AI64" s="149"/>
      <c r="AJ64" s="148"/>
      <c r="AK64" s="149"/>
    </row>
    <row r="65" spans="1:37" x14ac:dyDescent="0.35">
      <c r="A65" s="147"/>
      <c r="B65" s="148"/>
      <c r="C65" s="147"/>
      <c r="D65" s="147"/>
      <c r="E65" s="148"/>
      <c r="F65" s="147"/>
      <c r="G65" s="148"/>
      <c r="H65" s="148"/>
      <c r="I65" s="148"/>
      <c r="J65" s="148"/>
      <c r="K65" s="148"/>
      <c r="L65" s="148"/>
      <c r="M65" s="148"/>
      <c r="N65" s="148"/>
      <c r="O65" s="148"/>
      <c r="P65" s="148"/>
      <c r="Q65" s="148"/>
      <c r="R65" s="148"/>
      <c r="S65" s="148"/>
      <c r="T65" s="148"/>
      <c r="U65" s="148"/>
      <c r="V65" s="148"/>
      <c r="W65" s="148"/>
      <c r="X65" s="148"/>
      <c r="Y65" s="148"/>
      <c r="Z65" s="148"/>
      <c r="AA65" s="148"/>
      <c r="AB65" s="148"/>
      <c r="AC65" s="148"/>
      <c r="AD65" s="148"/>
      <c r="AE65" s="148"/>
      <c r="AF65" s="148"/>
      <c r="AG65" s="148"/>
      <c r="AH65" s="148"/>
      <c r="AI65" s="149"/>
      <c r="AJ65" s="148"/>
      <c r="AK65" s="149"/>
    </row>
    <row r="66" spans="1:37" x14ac:dyDescent="0.35">
      <c r="A66" s="147"/>
      <c r="B66" s="148"/>
      <c r="C66" s="147"/>
      <c r="D66" s="147"/>
      <c r="E66" s="148"/>
      <c r="F66" s="147"/>
      <c r="G66" s="148"/>
      <c r="H66" s="148"/>
      <c r="I66" s="148"/>
      <c r="J66" s="148"/>
      <c r="K66" s="148"/>
      <c r="L66" s="148"/>
      <c r="M66" s="148"/>
      <c r="N66" s="148"/>
      <c r="O66" s="148"/>
      <c r="P66" s="148"/>
      <c r="Q66" s="148"/>
      <c r="R66" s="148"/>
      <c r="S66" s="148"/>
      <c r="T66" s="148"/>
      <c r="U66" s="148"/>
      <c r="V66" s="148"/>
      <c r="W66" s="148"/>
      <c r="X66" s="148"/>
      <c r="Y66" s="148"/>
      <c r="Z66" s="148"/>
      <c r="AA66" s="148"/>
      <c r="AB66" s="148"/>
      <c r="AC66" s="148"/>
      <c r="AD66" s="148"/>
      <c r="AE66" s="148"/>
      <c r="AF66" s="148"/>
      <c r="AG66" s="148"/>
      <c r="AH66" s="148"/>
      <c r="AI66" s="149"/>
      <c r="AJ66" s="148"/>
      <c r="AK66" s="149"/>
    </row>
    <row r="67" spans="1:37" x14ac:dyDescent="0.35">
      <c r="A67" s="147"/>
      <c r="B67" s="148"/>
      <c r="C67" s="147"/>
      <c r="D67" s="147"/>
      <c r="E67" s="148"/>
      <c r="F67" s="147"/>
      <c r="G67" s="148"/>
      <c r="H67" s="148"/>
      <c r="I67" s="148"/>
      <c r="J67" s="148"/>
      <c r="K67" s="148"/>
      <c r="L67" s="148"/>
      <c r="M67" s="148"/>
      <c r="N67" s="148"/>
      <c r="O67" s="148"/>
      <c r="P67" s="148"/>
      <c r="Q67" s="148"/>
      <c r="R67" s="148"/>
      <c r="S67" s="148"/>
      <c r="T67" s="148"/>
      <c r="U67" s="148"/>
      <c r="V67" s="148"/>
      <c r="W67" s="148"/>
      <c r="X67" s="148"/>
      <c r="Y67" s="148"/>
      <c r="Z67" s="148"/>
      <c r="AA67" s="148"/>
      <c r="AB67" s="148"/>
      <c r="AC67" s="148"/>
      <c r="AD67" s="148"/>
      <c r="AE67" s="148"/>
      <c r="AF67" s="148"/>
      <c r="AG67" s="148"/>
      <c r="AH67" s="148"/>
      <c r="AI67" s="149"/>
      <c r="AJ67" s="148"/>
      <c r="AK67" s="149"/>
    </row>
    <row r="68" spans="1:37" x14ac:dyDescent="0.35">
      <c r="A68" s="147"/>
      <c r="B68" s="148"/>
      <c r="C68" s="147"/>
      <c r="D68" s="147"/>
      <c r="E68" s="148"/>
      <c r="F68" s="147"/>
      <c r="G68" s="148"/>
      <c r="H68" s="148"/>
      <c r="I68" s="148"/>
      <c r="J68" s="148"/>
      <c r="K68" s="148"/>
      <c r="L68" s="148"/>
      <c r="M68" s="148"/>
      <c r="N68" s="148"/>
      <c r="O68" s="148"/>
      <c r="P68" s="148"/>
      <c r="Q68" s="148"/>
      <c r="R68" s="148"/>
      <c r="S68" s="148"/>
      <c r="T68" s="148"/>
      <c r="U68" s="148"/>
      <c r="V68" s="148"/>
      <c r="W68" s="148"/>
      <c r="X68" s="148"/>
      <c r="Y68" s="148"/>
      <c r="Z68" s="148"/>
      <c r="AA68" s="148"/>
      <c r="AB68" s="148"/>
      <c r="AC68" s="148"/>
      <c r="AD68" s="148"/>
      <c r="AE68" s="148"/>
      <c r="AF68" s="148"/>
      <c r="AG68" s="148"/>
      <c r="AH68" s="148"/>
      <c r="AI68" s="149"/>
      <c r="AJ68" s="148"/>
      <c r="AK68" s="149"/>
    </row>
    <row r="69" spans="1:37" x14ac:dyDescent="0.35">
      <c r="A69" s="147"/>
      <c r="B69" s="148"/>
      <c r="C69" s="147"/>
      <c r="D69" s="147"/>
      <c r="E69" s="148"/>
      <c r="F69" s="147"/>
      <c r="G69" s="148"/>
      <c r="H69" s="148"/>
      <c r="I69" s="148"/>
      <c r="J69" s="148"/>
      <c r="K69" s="148"/>
      <c r="L69" s="148"/>
      <c r="M69" s="148"/>
      <c r="N69" s="148"/>
      <c r="O69" s="148"/>
      <c r="P69" s="148"/>
      <c r="Q69" s="148"/>
      <c r="R69" s="148"/>
      <c r="S69" s="148"/>
      <c r="T69" s="148"/>
      <c r="U69" s="148"/>
      <c r="V69" s="148"/>
      <c r="W69" s="148"/>
      <c r="X69" s="148"/>
      <c r="Y69" s="148"/>
      <c r="Z69" s="148"/>
      <c r="AA69" s="148"/>
      <c r="AB69" s="148"/>
      <c r="AC69" s="148"/>
      <c r="AD69" s="148"/>
      <c r="AE69" s="148"/>
      <c r="AF69" s="148"/>
      <c r="AG69" s="148"/>
      <c r="AH69" s="148"/>
      <c r="AI69" s="149"/>
      <c r="AJ69" s="148"/>
      <c r="AK69" s="149"/>
    </row>
    <row r="70" spans="1:37" x14ac:dyDescent="0.35">
      <c r="A70" s="147"/>
      <c r="B70" s="148"/>
      <c r="C70" s="147"/>
      <c r="D70" s="147"/>
      <c r="E70" s="148"/>
      <c r="F70" s="147"/>
      <c r="G70" s="148"/>
      <c r="H70" s="148"/>
      <c r="I70" s="148"/>
      <c r="J70" s="148"/>
      <c r="K70" s="148"/>
      <c r="L70" s="148"/>
      <c r="M70" s="148"/>
      <c r="N70" s="148"/>
      <c r="O70" s="148"/>
      <c r="P70" s="148"/>
      <c r="Q70" s="148"/>
      <c r="R70" s="148"/>
      <c r="S70" s="148"/>
      <c r="T70" s="148"/>
      <c r="U70" s="148"/>
      <c r="V70" s="148"/>
      <c r="W70" s="148"/>
      <c r="X70" s="148"/>
      <c r="Y70" s="148"/>
      <c r="Z70" s="148"/>
      <c r="AA70" s="148"/>
      <c r="AB70" s="148"/>
      <c r="AC70" s="148"/>
      <c r="AD70" s="148"/>
      <c r="AE70" s="148"/>
      <c r="AF70" s="148"/>
      <c r="AG70" s="148"/>
      <c r="AH70" s="148"/>
      <c r="AI70" s="149"/>
      <c r="AJ70" s="148"/>
      <c r="AK70" s="149"/>
    </row>
    <row r="71" spans="1:37" x14ac:dyDescent="0.35">
      <c r="A71" s="147"/>
      <c r="B71" s="148"/>
      <c r="C71" s="147"/>
      <c r="D71" s="147"/>
      <c r="E71" s="148"/>
      <c r="F71" s="147"/>
      <c r="G71" s="148"/>
      <c r="H71" s="148"/>
      <c r="I71" s="148"/>
      <c r="J71" s="148"/>
      <c r="K71" s="148"/>
      <c r="L71" s="148"/>
      <c r="M71" s="148"/>
      <c r="N71" s="148"/>
      <c r="O71" s="148"/>
      <c r="P71" s="148"/>
      <c r="Q71" s="148"/>
      <c r="R71" s="148"/>
      <c r="S71" s="148"/>
      <c r="T71" s="148"/>
      <c r="U71" s="148"/>
      <c r="V71" s="148"/>
      <c r="W71" s="148"/>
      <c r="X71" s="148"/>
      <c r="Y71" s="148"/>
      <c r="Z71" s="148"/>
      <c r="AA71" s="148"/>
      <c r="AB71" s="148"/>
      <c r="AC71" s="148"/>
      <c r="AD71" s="148"/>
      <c r="AE71" s="148"/>
      <c r="AF71" s="148"/>
      <c r="AG71" s="148"/>
      <c r="AH71" s="148"/>
      <c r="AI71" s="149"/>
      <c r="AJ71" s="148"/>
      <c r="AK71" s="149"/>
    </row>
    <row r="72" spans="1:37" x14ac:dyDescent="0.35">
      <c r="A72" s="147"/>
      <c r="B72" s="148"/>
      <c r="C72" s="147"/>
      <c r="D72" s="147"/>
      <c r="E72" s="148"/>
      <c r="F72" s="147"/>
      <c r="G72" s="148"/>
      <c r="H72" s="148"/>
      <c r="I72" s="148"/>
      <c r="J72" s="148"/>
      <c r="K72" s="148"/>
      <c r="L72" s="148"/>
      <c r="M72" s="148"/>
      <c r="N72" s="148"/>
      <c r="O72" s="148"/>
      <c r="P72" s="148"/>
      <c r="Q72" s="148"/>
      <c r="R72" s="148"/>
      <c r="S72" s="148"/>
      <c r="T72" s="148"/>
      <c r="U72" s="148"/>
      <c r="V72" s="148"/>
      <c r="W72" s="148"/>
      <c r="X72" s="148"/>
      <c r="Y72" s="148"/>
      <c r="Z72" s="148"/>
      <c r="AA72" s="148"/>
      <c r="AB72" s="148"/>
      <c r="AC72" s="148"/>
      <c r="AD72" s="148"/>
      <c r="AE72" s="148"/>
      <c r="AF72" s="148"/>
      <c r="AG72" s="148"/>
      <c r="AH72" s="148"/>
      <c r="AI72" s="149"/>
      <c r="AJ72" s="148"/>
      <c r="AK72" s="149"/>
    </row>
    <row r="73" spans="1:37" x14ac:dyDescent="0.35">
      <c r="A73" s="147"/>
      <c r="B73" s="148"/>
      <c r="C73" s="147"/>
      <c r="D73" s="147"/>
      <c r="E73" s="148"/>
      <c r="F73" s="147"/>
      <c r="G73" s="148"/>
      <c r="H73" s="148"/>
      <c r="I73" s="148"/>
      <c r="J73" s="148"/>
      <c r="K73" s="148"/>
      <c r="L73" s="148"/>
      <c r="M73" s="148"/>
      <c r="N73" s="148"/>
      <c r="O73" s="148"/>
      <c r="P73" s="148"/>
      <c r="Q73" s="148"/>
      <c r="R73" s="148"/>
      <c r="S73" s="148"/>
      <c r="T73" s="148"/>
      <c r="U73" s="148"/>
      <c r="V73" s="148"/>
      <c r="W73" s="148"/>
      <c r="X73" s="148"/>
      <c r="Y73" s="148"/>
      <c r="Z73" s="148"/>
      <c r="AA73" s="148"/>
      <c r="AB73" s="148"/>
      <c r="AC73" s="148"/>
      <c r="AD73" s="148"/>
      <c r="AE73" s="148"/>
      <c r="AF73" s="148"/>
      <c r="AG73" s="148"/>
      <c r="AH73" s="148"/>
      <c r="AI73" s="149"/>
      <c r="AJ73" s="148"/>
      <c r="AK73" s="149"/>
    </row>
    <row r="74" spans="1:37" x14ac:dyDescent="0.35">
      <c r="A74" s="147"/>
      <c r="B74" s="148"/>
      <c r="C74" s="147"/>
      <c r="D74" s="147"/>
      <c r="E74" s="148"/>
      <c r="F74" s="147"/>
      <c r="G74" s="148"/>
      <c r="H74" s="148"/>
      <c r="I74" s="148"/>
      <c r="J74" s="148"/>
      <c r="K74" s="148"/>
      <c r="L74" s="148"/>
      <c r="M74" s="148"/>
      <c r="N74" s="148"/>
      <c r="O74" s="148"/>
      <c r="P74" s="148"/>
      <c r="Q74" s="148"/>
      <c r="R74" s="148"/>
      <c r="S74" s="148"/>
      <c r="T74" s="148"/>
      <c r="U74" s="148"/>
      <c r="V74" s="148"/>
      <c r="W74" s="148"/>
      <c r="X74" s="148"/>
      <c r="Y74" s="148"/>
      <c r="Z74" s="148"/>
      <c r="AA74" s="148"/>
      <c r="AB74" s="148"/>
      <c r="AC74" s="148"/>
      <c r="AD74" s="148"/>
      <c r="AE74" s="148"/>
      <c r="AF74" s="148"/>
      <c r="AG74" s="148"/>
      <c r="AH74" s="148"/>
      <c r="AI74" s="149"/>
      <c r="AJ74" s="148"/>
      <c r="AK74" s="149"/>
    </row>
    <row r="75" spans="1:37" x14ac:dyDescent="0.35">
      <c r="A75" s="147"/>
      <c r="B75" s="148"/>
      <c r="C75" s="147"/>
      <c r="D75" s="147"/>
      <c r="E75" s="148"/>
      <c r="F75" s="147"/>
      <c r="G75" s="148"/>
      <c r="H75" s="148"/>
      <c r="I75" s="148"/>
      <c r="J75" s="148"/>
      <c r="K75" s="148"/>
      <c r="L75" s="148"/>
      <c r="M75" s="148"/>
      <c r="N75" s="148"/>
      <c r="O75" s="148"/>
      <c r="P75" s="148"/>
      <c r="Q75" s="148"/>
      <c r="R75" s="148"/>
      <c r="S75" s="148"/>
      <c r="T75" s="148"/>
      <c r="U75" s="148"/>
      <c r="V75" s="148"/>
      <c r="W75" s="148"/>
      <c r="X75" s="148"/>
      <c r="Y75" s="148"/>
      <c r="Z75" s="148"/>
      <c r="AA75" s="148"/>
      <c r="AB75" s="148"/>
      <c r="AC75" s="148"/>
      <c r="AD75" s="148"/>
      <c r="AE75" s="148"/>
      <c r="AF75" s="148"/>
      <c r="AG75" s="148"/>
      <c r="AH75" s="148"/>
      <c r="AI75" s="149"/>
      <c r="AJ75" s="148"/>
      <c r="AK75" s="149"/>
    </row>
    <row r="76" spans="1:37" x14ac:dyDescent="0.35">
      <c r="A76" s="147"/>
      <c r="B76" s="148"/>
      <c r="C76" s="147"/>
      <c r="D76" s="147"/>
      <c r="E76" s="148"/>
      <c r="F76" s="147"/>
      <c r="G76" s="148"/>
      <c r="H76" s="148"/>
      <c r="I76" s="148"/>
      <c r="J76" s="148"/>
      <c r="K76" s="148"/>
      <c r="L76" s="148"/>
      <c r="M76" s="148"/>
      <c r="N76" s="148"/>
      <c r="O76" s="148"/>
      <c r="P76" s="148"/>
      <c r="Q76" s="148"/>
      <c r="R76" s="148"/>
      <c r="S76" s="148"/>
      <c r="T76" s="148"/>
      <c r="U76" s="148"/>
      <c r="V76" s="148"/>
      <c r="W76" s="148"/>
      <c r="X76" s="148"/>
      <c r="Y76" s="148"/>
      <c r="Z76" s="148"/>
      <c r="AA76" s="148"/>
      <c r="AB76" s="148"/>
      <c r="AC76" s="148"/>
      <c r="AD76" s="148"/>
      <c r="AE76" s="148"/>
      <c r="AF76" s="148"/>
      <c r="AG76" s="148"/>
      <c r="AH76" s="148"/>
      <c r="AI76" s="149"/>
      <c r="AJ76" s="148"/>
      <c r="AK76" s="149"/>
    </row>
    <row r="77" spans="1:37" x14ac:dyDescent="0.35">
      <c r="A77" s="147"/>
      <c r="B77" s="148"/>
      <c r="C77" s="147"/>
      <c r="D77" s="147"/>
      <c r="E77" s="148"/>
      <c r="F77" s="147"/>
      <c r="G77" s="148"/>
      <c r="H77" s="148"/>
      <c r="I77" s="148"/>
      <c r="J77" s="148"/>
      <c r="K77" s="148"/>
      <c r="L77" s="148"/>
      <c r="M77" s="148"/>
      <c r="N77" s="148"/>
      <c r="O77" s="148"/>
      <c r="P77" s="148"/>
      <c r="Q77" s="148"/>
      <c r="R77" s="148"/>
      <c r="S77" s="148"/>
      <c r="T77" s="148"/>
      <c r="U77" s="148"/>
      <c r="V77" s="148"/>
      <c r="W77" s="148"/>
      <c r="X77" s="148"/>
      <c r="Y77" s="148"/>
      <c r="Z77" s="148"/>
      <c r="AA77" s="148"/>
      <c r="AB77" s="148"/>
      <c r="AC77" s="148"/>
      <c r="AD77" s="148"/>
      <c r="AE77" s="148"/>
      <c r="AF77" s="148"/>
      <c r="AG77" s="148"/>
      <c r="AH77" s="148"/>
      <c r="AI77" s="149"/>
      <c r="AJ77" s="148"/>
      <c r="AK77" s="149"/>
    </row>
    <row r="78" spans="1:37" x14ac:dyDescent="0.35">
      <c r="A78" s="147"/>
      <c r="B78" s="148"/>
      <c r="C78" s="147"/>
      <c r="D78" s="147"/>
      <c r="E78" s="148"/>
      <c r="F78" s="147"/>
      <c r="G78" s="148"/>
      <c r="H78" s="148"/>
      <c r="I78" s="148"/>
      <c r="J78" s="148"/>
      <c r="K78" s="148"/>
      <c r="L78" s="148"/>
      <c r="M78" s="148"/>
      <c r="N78" s="148"/>
      <c r="O78" s="148"/>
      <c r="P78" s="148"/>
      <c r="Q78" s="148"/>
      <c r="R78" s="148"/>
      <c r="S78" s="148"/>
      <c r="T78" s="148"/>
      <c r="U78" s="148"/>
      <c r="V78" s="148"/>
      <c r="W78" s="148"/>
      <c r="X78" s="148"/>
      <c r="Y78" s="148"/>
      <c r="Z78" s="148"/>
      <c r="AA78" s="148"/>
      <c r="AB78" s="148"/>
      <c r="AC78" s="148"/>
      <c r="AD78" s="148"/>
      <c r="AE78" s="148"/>
      <c r="AF78" s="148"/>
      <c r="AG78" s="148"/>
      <c r="AH78" s="148"/>
      <c r="AI78" s="149"/>
      <c r="AJ78" s="148"/>
      <c r="AK78" s="149"/>
    </row>
    <row r="79" spans="1:37" x14ac:dyDescent="0.35">
      <c r="A79" s="147"/>
      <c r="B79" s="148"/>
      <c r="C79" s="147"/>
      <c r="D79" s="147"/>
      <c r="E79" s="148"/>
      <c r="F79" s="147"/>
      <c r="G79" s="148"/>
      <c r="H79" s="148"/>
      <c r="I79" s="148"/>
      <c r="J79" s="148"/>
      <c r="K79" s="148"/>
      <c r="L79" s="148"/>
      <c r="M79" s="148"/>
      <c r="N79" s="148"/>
      <c r="O79" s="148"/>
      <c r="P79" s="148"/>
      <c r="Q79" s="148"/>
      <c r="R79" s="148"/>
      <c r="S79" s="148"/>
      <c r="T79" s="148"/>
      <c r="U79" s="148"/>
      <c r="V79" s="148"/>
      <c r="W79" s="148"/>
      <c r="X79" s="148"/>
      <c r="Y79" s="148"/>
      <c r="Z79" s="148"/>
      <c r="AA79" s="148"/>
      <c r="AB79" s="148"/>
      <c r="AC79" s="148"/>
      <c r="AD79" s="148"/>
      <c r="AE79" s="148"/>
      <c r="AF79" s="148"/>
      <c r="AG79" s="148"/>
      <c r="AH79" s="148"/>
      <c r="AI79" s="149"/>
      <c r="AJ79" s="148"/>
      <c r="AK79" s="149"/>
    </row>
    <row r="80" spans="1:37" x14ac:dyDescent="0.35">
      <c r="A80" s="147"/>
      <c r="B80" s="148"/>
      <c r="C80" s="147"/>
      <c r="D80" s="147"/>
      <c r="E80" s="148"/>
      <c r="F80" s="147"/>
      <c r="G80" s="148"/>
      <c r="H80" s="148"/>
      <c r="I80" s="148"/>
      <c r="J80" s="148"/>
      <c r="K80" s="148"/>
      <c r="L80" s="148"/>
      <c r="M80" s="148"/>
      <c r="N80" s="148"/>
      <c r="O80" s="148"/>
      <c r="P80" s="148"/>
      <c r="Q80" s="148"/>
      <c r="R80" s="148"/>
      <c r="S80" s="148"/>
      <c r="T80" s="148"/>
      <c r="U80" s="148"/>
      <c r="V80" s="148"/>
      <c r="W80" s="148"/>
      <c r="X80" s="148"/>
      <c r="Y80" s="148"/>
      <c r="Z80" s="148"/>
      <c r="AA80" s="148"/>
      <c r="AB80" s="148"/>
      <c r="AC80" s="148"/>
      <c r="AD80" s="148"/>
      <c r="AE80" s="148"/>
      <c r="AF80" s="148"/>
      <c r="AG80" s="148"/>
      <c r="AH80" s="148"/>
      <c r="AI80" s="149"/>
      <c r="AJ80" s="148"/>
      <c r="AK80" s="149"/>
    </row>
    <row r="81" spans="1:37" x14ac:dyDescent="0.35">
      <c r="A81" s="147"/>
      <c r="B81" s="148"/>
      <c r="C81" s="147"/>
      <c r="D81" s="147"/>
      <c r="E81" s="148"/>
      <c r="F81" s="147"/>
      <c r="G81" s="148"/>
      <c r="H81" s="148"/>
      <c r="I81" s="148"/>
      <c r="J81" s="148"/>
      <c r="K81" s="148"/>
      <c r="L81" s="148"/>
      <c r="M81" s="148"/>
      <c r="N81" s="148"/>
      <c r="O81" s="148"/>
      <c r="P81" s="148"/>
      <c r="Q81" s="148"/>
      <c r="R81" s="148"/>
      <c r="S81" s="148"/>
      <c r="T81" s="148"/>
      <c r="U81" s="148"/>
      <c r="V81" s="148"/>
      <c r="W81" s="148"/>
      <c r="X81" s="148"/>
      <c r="Y81" s="148"/>
      <c r="Z81" s="148"/>
      <c r="AA81" s="148"/>
      <c r="AB81" s="148"/>
      <c r="AC81" s="148"/>
      <c r="AD81" s="148"/>
      <c r="AE81" s="148"/>
      <c r="AF81" s="148"/>
      <c r="AG81" s="148"/>
      <c r="AH81" s="148"/>
      <c r="AI81" s="149"/>
      <c r="AJ81" s="148"/>
      <c r="AK81" s="149"/>
    </row>
    <row r="82" spans="1:37" x14ac:dyDescent="0.35">
      <c r="A82" s="147"/>
      <c r="B82" s="148"/>
      <c r="C82" s="147"/>
      <c r="D82" s="147"/>
      <c r="E82" s="148"/>
      <c r="F82" s="147"/>
      <c r="G82" s="148"/>
      <c r="H82" s="148"/>
      <c r="I82" s="148"/>
      <c r="J82" s="148"/>
      <c r="K82" s="148"/>
      <c r="L82" s="148"/>
      <c r="M82" s="148"/>
      <c r="N82" s="148"/>
      <c r="O82" s="148"/>
      <c r="P82" s="148"/>
      <c r="Q82" s="148"/>
      <c r="R82" s="148"/>
      <c r="S82" s="148"/>
      <c r="T82" s="148"/>
      <c r="U82" s="148"/>
      <c r="V82" s="148"/>
      <c r="W82" s="148"/>
      <c r="X82" s="148"/>
      <c r="Y82" s="148"/>
      <c r="Z82" s="148"/>
      <c r="AA82" s="148"/>
      <c r="AB82" s="148"/>
      <c r="AC82" s="148"/>
      <c r="AD82" s="148"/>
      <c r="AE82" s="148"/>
      <c r="AF82" s="148"/>
      <c r="AG82" s="148"/>
      <c r="AH82" s="148"/>
      <c r="AI82" s="149"/>
      <c r="AJ82" s="148"/>
      <c r="AK82" s="149"/>
    </row>
    <row r="83" spans="1:37" x14ac:dyDescent="0.35">
      <c r="A83" s="147"/>
      <c r="B83" s="148"/>
      <c r="C83" s="147"/>
      <c r="D83" s="147"/>
      <c r="E83" s="148"/>
      <c r="F83" s="147"/>
      <c r="G83" s="148"/>
      <c r="H83" s="148"/>
      <c r="I83" s="148"/>
      <c r="J83" s="148"/>
      <c r="K83" s="148"/>
      <c r="L83" s="148"/>
      <c r="M83" s="148"/>
      <c r="N83" s="148"/>
      <c r="O83" s="148"/>
      <c r="P83" s="148"/>
      <c r="Q83" s="148"/>
      <c r="R83" s="148"/>
      <c r="S83" s="148"/>
      <c r="T83" s="148"/>
      <c r="U83" s="148"/>
      <c r="V83" s="148"/>
      <c r="W83" s="148"/>
      <c r="X83" s="148"/>
      <c r="Y83" s="148"/>
      <c r="Z83" s="148"/>
      <c r="AA83" s="148"/>
      <c r="AB83" s="148"/>
      <c r="AC83" s="148"/>
      <c r="AD83" s="148"/>
      <c r="AE83" s="148"/>
      <c r="AF83" s="148"/>
      <c r="AG83" s="148"/>
      <c r="AH83" s="148"/>
      <c r="AI83" s="149"/>
      <c r="AJ83" s="148"/>
      <c r="AK83" s="149"/>
    </row>
    <row r="84" spans="1:37" x14ac:dyDescent="0.35">
      <c r="A84" s="147"/>
      <c r="B84" s="148"/>
      <c r="C84" s="147"/>
      <c r="D84" s="147"/>
      <c r="E84" s="148"/>
      <c r="F84" s="147"/>
      <c r="G84" s="148"/>
      <c r="H84" s="148"/>
      <c r="I84" s="148"/>
      <c r="J84" s="148"/>
      <c r="K84" s="148"/>
      <c r="L84" s="148"/>
      <c r="M84" s="148"/>
      <c r="N84" s="148"/>
      <c r="O84" s="148"/>
      <c r="P84" s="148"/>
      <c r="Q84" s="148"/>
      <c r="R84" s="148"/>
      <c r="S84" s="148"/>
      <c r="T84" s="148"/>
      <c r="U84" s="148"/>
      <c r="V84" s="148"/>
      <c r="W84" s="148"/>
      <c r="X84" s="148"/>
      <c r="Y84" s="148"/>
      <c r="Z84" s="148"/>
      <c r="AA84" s="148"/>
      <c r="AB84" s="148"/>
      <c r="AC84" s="148"/>
      <c r="AD84" s="148"/>
      <c r="AE84" s="148"/>
      <c r="AF84" s="148"/>
      <c r="AG84" s="148"/>
      <c r="AH84" s="148"/>
      <c r="AI84" s="149"/>
      <c r="AJ84" s="148"/>
      <c r="AK84" s="149"/>
    </row>
    <row r="85" spans="1:37" x14ac:dyDescent="0.35">
      <c r="A85" s="147"/>
      <c r="B85" s="148"/>
      <c r="C85" s="147"/>
      <c r="D85" s="147"/>
      <c r="E85" s="148"/>
      <c r="F85" s="147"/>
      <c r="G85" s="148"/>
      <c r="H85" s="148"/>
      <c r="I85" s="148"/>
      <c r="J85" s="148"/>
      <c r="K85" s="148"/>
      <c r="L85" s="148"/>
      <c r="M85" s="148"/>
      <c r="N85" s="148"/>
      <c r="O85" s="148"/>
      <c r="P85" s="148"/>
      <c r="Q85" s="148"/>
      <c r="R85" s="148"/>
      <c r="S85" s="148"/>
      <c r="T85" s="148"/>
      <c r="U85" s="148"/>
      <c r="V85" s="148"/>
      <c r="W85" s="148"/>
      <c r="X85" s="148"/>
      <c r="Y85" s="148"/>
      <c r="Z85" s="148"/>
      <c r="AA85" s="148"/>
      <c r="AB85" s="148"/>
      <c r="AC85" s="148"/>
      <c r="AD85" s="148"/>
      <c r="AE85" s="148"/>
      <c r="AF85" s="148"/>
      <c r="AG85" s="148"/>
      <c r="AH85" s="148"/>
      <c r="AI85" s="149"/>
      <c r="AJ85" s="148"/>
      <c r="AK85" s="149"/>
    </row>
    <row r="86" spans="1:37" x14ac:dyDescent="0.35">
      <c r="A86" s="147"/>
      <c r="B86" s="148"/>
      <c r="C86" s="147"/>
      <c r="D86" s="147"/>
      <c r="E86" s="148"/>
      <c r="F86" s="147"/>
      <c r="G86" s="148"/>
      <c r="H86" s="148"/>
      <c r="I86" s="148"/>
      <c r="J86" s="148"/>
      <c r="K86" s="148"/>
      <c r="L86" s="148"/>
      <c r="M86" s="148"/>
      <c r="N86" s="148"/>
      <c r="O86" s="148"/>
      <c r="P86" s="148"/>
      <c r="Q86" s="148"/>
      <c r="R86" s="148"/>
      <c r="S86" s="148"/>
      <c r="T86" s="148"/>
      <c r="U86" s="148"/>
      <c r="V86" s="148"/>
      <c r="W86" s="148"/>
      <c r="X86" s="148"/>
      <c r="Y86" s="148"/>
      <c r="Z86" s="148"/>
      <c r="AA86" s="148"/>
      <c r="AB86" s="148"/>
      <c r="AC86" s="148"/>
      <c r="AD86" s="148"/>
      <c r="AE86" s="148"/>
      <c r="AF86" s="148"/>
      <c r="AG86" s="148"/>
      <c r="AH86" s="148"/>
      <c r="AI86" s="149"/>
      <c r="AJ86" s="148"/>
      <c r="AK86" s="149"/>
    </row>
    <row r="87" spans="1:37" x14ac:dyDescent="0.35">
      <c r="A87" s="147"/>
      <c r="B87" s="148"/>
      <c r="C87" s="147"/>
      <c r="D87" s="147"/>
      <c r="E87" s="148"/>
      <c r="F87" s="147"/>
      <c r="G87" s="148"/>
      <c r="H87" s="148"/>
      <c r="I87" s="148"/>
      <c r="J87" s="148"/>
      <c r="K87" s="148"/>
      <c r="L87" s="148"/>
      <c r="M87" s="148"/>
      <c r="N87" s="148"/>
      <c r="O87" s="148"/>
      <c r="P87" s="148"/>
      <c r="Q87" s="148"/>
      <c r="R87" s="148"/>
      <c r="S87" s="148"/>
      <c r="T87" s="148"/>
      <c r="U87" s="148"/>
      <c r="V87" s="148"/>
      <c r="W87" s="148"/>
      <c r="X87" s="148"/>
      <c r="Y87" s="148"/>
      <c r="Z87" s="148"/>
      <c r="AA87" s="148"/>
      <c r="AB87" s="148"/>
      <c r="AC87" s="148"/>
      <c r="AD87" s="148"/>
      <c r="AE87" s="148"/>
      <c r="AF87" s="148"/>
      <c r="AG87" s="148"/>
      <c r="AH87" s="148"/>
      <c r="AI87" s="149"/>
      <c r="AJ87" s="148"/>
      <c r="AK87" s="149"/>
    </row>
    <row r="88" spans="1:37" x14ac:dyDescent="0.35">
      <c r="A88" s="147"/>
      <c r="B88" s="148"/>
      <c r="C88" s="147"/>
      <c r="D88" s="147"/>
      <c r="E88" s="148"/>
      <c r="F88" s="147"/>
      <c r="G88" s="148"/>
      <c r="H88" s="148"/>
      <c r="I88" s="148"/>
      <c r="J88" s="148"/>
      <c r="K88" s="148"/>
      <c r="L88" s="148"/>
      <c r="M88" s="148"/>
      <c r="N88" s="148"/>
      <c r="O88" s="148"/>
      <c r="P88" s="148"/>
      <c r="Q88" s="148"/>
      <c r="R88" s="148"/>
      <c r="S88" s="148"/>
      <c r="T88" s="148"/>
      <c r="U88" s="148"/>
      <c r="V88" s="148"/>
      <c r="W88" s="148"/>
      <c r="X88" s="148"/>
      <c r="Y88" s="148"/>
      <c r="Z88" s="148"/>
      <c r="AA88" s="148"/>
      <c r="AB88" s="148"/>
      <c r="AC88" s="148"/>
      <c r="AD88" s="148"/>
      <c r="AE88" s="148"/>
      <c r="AF88" s="148"/>
      <c r="AG88" s="148"/>
      <c r="AH88" s="148"/>
      <c r="AI88" s="149"/>
      <c r="AJ88" s="148"/>
      <c r="AK88" s="149"/>
    </row>
    <row r="89" spans="1:37" x14ac:dyDescent="0.35">
      <c r="A89" s="147"/>
      <c r="B89" s="148"/>
      <c r="C89" s="147"/>
      <c r="D89" s="147"/>
      <c r="E89" s="148"/>
      <c r="F89" s="147"/>
      <c r="G89" s="148"/>
      <c r="H89" s="148"/>
      <c r="I89" s="148"/>
      <c r="J89" s="148"/>
      <c r="K89" s="148"/>
      <c r="L89" s="148"/>
      <c r="M89" s="148"/>
      <c r="N89" s="148"/>
      <c r="O89" s="148"/>
      <c r="P89" s="148"/>
      <c r="Q89" s="148"/>
      <c r="R89" s="148"/>
      <c r="S89" s="148"/>
      <c r="T89" s="148"/>
      <c r="U89" s="148"/>
      <c r="V89" s="148"/>
      <c r="W89" s="148"/>
      <c r="X89" s="148"/>
      <c r="Y89" s="148"/>
      <c r="Z89" s="148"/>
      <c r="AA89" s="148"/>
      <c r="AB89" s="148"/>
      <c r="AC89" s="148"/>
      <c r="AD89" s="148"/>
      <c r="AE89" s="148"/>
      <c r="AF89" s="148"/>
      <c r="AG89" s="148"/>
      <c r="AH89" s="148"/>
      <c r="AI89" s="149"/>
      <c r="AJ89" s="148"/>
      <c r="AK89" s="149"/>
    </row>
    <row r="90" spans="1:37" x14ac:dyDescent="0.35">
      <c r="A90" s="147"/>
      <c r="B90" s="148"/>
      <c r="C90" s="147"/>
      <c r="D90" s="147"/>
      <c r="E90" s="148"/>
      <c r="F90" s="147"/>
      <c r="G90" s="148"/>
      <c r="H90" s="148"/>
      <c r="I90" s="148"/>
      <c r="J90" s="148"/>
      <c r="K90" s="148"/>
      <c r="L90" s="148"/>
      <c r="M90" s="148"/>
      <c r="N90" s="148"/>
      <c r="O90" s="148"/>
      <c r="P90" s="148"/>
      <c r="Q90" s="148"/>
      <c r="R90" s="148"/>
      <c r="S90" s="148"/>
      <c r="T90" s="148"/>
      <c r="U90" s="148"/>
      <c r="V90" s="148"/>
      <c r="W90" s="148"/>
      <c r="X90" s="148"/>
      <c r="Y90" s="148"/>
      <c r="Z90" s="148"/>
      <c r="AA90" s="148"/>
      <c r="AB90" s="148"/>
      <c r="AC90" s="148"/>
      <c r="AD90" s="148"/>
      <c r="AE90" s="148"/>
      <c r="AF90" s="148"/>
      <c r="AG90" s="148"/>
      <c r="AH90" s="148"/>
      <c r="AI90" s="149"/>
      <c r="AJ90" s="148"/>
      <c r="AK90" s="149"/>
    </row>
    <row r="91" spans="1:37" x14ac:dyDescent="0.35">
      <c r="A91" s="147"/>
      <c r="B91" s="148"/>
      <c r="C91" s="147"/>
      <c r="D91" s="147"/>
      <c r="E91" s="148"/>
      <c r="F91" s="147"/>
      <c r="G91" s="148"/>
      <c r="H91" s="148"/>
      <c r="I91" s="148"/>
      <c r="J91" s="148"/>
      <c r="K91" s="148"/>
      <c r="L91" s="148"/>
      <c r="M91" s="148"/>
      <c r="N91" s="148"/>
      <c r="O91" s="148"/>
      <c r="P91" s="148"/>
      <c r="Q91" s="148"/>
      <c r="R91" s="148"/>
      <c r="S91" s="148"/>
      <c r="T91" s="148"/>
      <c r="U91" s="148"/>
      <c r="V91" s="148"/>
      <c r="W91" s="148"/>
      <c r="X91" s="148"/>
      <c r="Y91" s="148"/>
      <c r="Z91" s="148"/>
      <c r="AA91" s="148"/>
      <c r="AB91" s="148"/>
      <c r="AC91" s="148"/>
      <c r="AD91" s="148"/>
      <c r="AE91" s="148"/>
      <c r="AF91" s="148"/>
      <c r="AG91" s="148"/>
      <c r="AH91" s="148"/>
      <c r="AI91" s="149"/>
      <c r="AJ91" s="148"/>
      <c r="AK91" s="149"/>
    </row>
    <row r="92" spans="1:37" x14ac:dyDescent="0.35">
      <c r="A92" s="147"/>
      <c r="B92" s="148"/>
      <c r="C92" s="147"/>
      <c r="D92" s="147"/>
      <c r="E92" s="148"/>
      <c r="F92" s="147"/>
      <c r="G92" s="148"/>
      <c r="H92" s="148"/>
      <c r="I92" s="148"/>
      <c r="J92" s="148"/>
      <c r="K92" s="148"/>
      <c r="L92" s="148"/>
      <c r="M92" s="148"/>
      <c r="N92" s="148"/>
      <c r="O92" s="148"/>
      <c r="P92" s="148"/>
      <c r="Q92" s="148"/>
      <c r="R92" s="148"/>
      <c r="S92" s="148"/>
      <c r="T92" s="148"/>
      <c r="U92" s="148"/>
      <c r="V92" s="148"/>
      <c r="W92" s="148"/>
      <c r="X92" s="148"/>
      <c r="Y92" s="148"/>
      <c r="Z92" s="148"/>
      <c r="AA92" s="148"/>
      <c r="AB92" s="148"/>
      <c r="AC92" s="148"/>
      <c r="AD92" s="148"/>
      <c r="AE92" s="148"/>
      <c r="AF92" s="148"/>
      <c r="AG92" s="148"/>
      <c r="AH92" s="148"/>
      <c r="AI92" s="149"/>
      <c r="AJ92" s="148"/>
      <c r="AK92" s="149"/>
    </row>
    <row r="93" spans="1:37" x14ac:dyDescent="0.35">
      <c r="A93" s="147"/>
      <c r="B93" s="148"/>
      <c r="C93" s="147"/>
      <c r="D93" s="147"/>
      <c r="E93" s="148"/>
      <c r="F93" s="147"/>
      <c r="G93" s="148"/>
      <c r="H93" s="148"/>
      <c r="I93" s="148"/>
      <c r="J93" s="148"/>
      <c r="K93" s="148"/>
      <c r="L93" s="148"/>
      <c r="M93" s="148"/>
      <c r="N93" s="148"/>
      <c r="O93" s="148"/>
      <c r="P93" s="148"/>
      <c r="Q93" s="148"/>
      <c r="R93" s="148"/>
      <c r="S93" s="148"/>
      <c r="T93" s="148"/>
      <c r="U93" s="148"/>
      <c r="V93" s="148"/>
      <c r="W93" s="148"/>
      <c r="X93" s="148"/>
      <c r="Y93" s="148"/>
      <c r="Z93" s="148"/>
      <c r="AA93" s="148"/>
      <c r="AB93" s="148"/>
      <c r="AC93" s="148"/>
      <c r="AD93" s="148"/>
      <c r="AE93" s="148"/>
      <c r="AF93" s="148"/>
      <c r="AG93" s="148"/>
      <c r="AH93" s="148"/>
      <c r="AI93" s="149"/>
      <c r="AJ93" s="148"/>
      <c r="AK93" s="149"/>
    </row>
    <row r="94" spans="1:37" x14ac:dyDescent="0.35">
      <c r="A94" s="147"/>
      <c r="B94" s="148"/>
      <c r="C94" s="147"/>
      <c r="D94" s="147"/>
      <c r="E94" s="148"/>
      <c r="F94" s="147"/>
      <c r="G94" s="148"/>
      <c r="H94" s="148"/>
      <c r="I94" s="148"/>
      <c r="J94" s="148"/>
      <c r="K94" s="148"/>
      <c r="L94" s="148"/>
      <c r="M94" s="148"/>
      <c r="N94" s="148"/>
      <c r="O94" s="148"/>
      <c r="P94" s="148"/>
      <c r="Q94" s="148"/>
      <c r="R94" s="148"/>
      <c r="S94" s="148"/>
      <c r="T94" s="148"/>
      <c r="U94" s="148"/>
      <c r="V94" s="148"/>
      <c r="W94" s="148"/>
      <c r="X94" s="148"/>
      <c r="Y94" s="148"/>
      <c r="Z94" s="148"/>
      <c r="AA94" s="148"/>
      <c r="AB94" s="148"/>
      <c r="AC94" s="148"/>
      <c r="AD94" s="148"/>
      <c r="AE94" s="148"/>
      <c r="AF94" s="148"/>
      <c r="AG94" s="148"/>
      <c r="AH94" s="148"/>
      <c r="AI94" s="149"/>
      <c r="AJ94" s="148"/>
      <c r="AK94" s="149"/>
    </row>
    <row r="95" spans="1:37" x14ac:dyDescent="0.35">
      <c r="A95" s="147"/>
      <c r="B95" s="148"/>
      <c r="C95" s="147"/>
      <c r="D95" s="147"/>
      <c r="E95" s="148"/>
      <c r="F95" s="147"/>
      <c r="G95" s="148"/>
      <c r="H95" s="148"/>
      <c r="I95" s="148"/>
      <c r="J95" s="148"/>
      <c r="K95" s="148"/>
      <c r="L95" s="148"/>
      <c r="M95" s="148"/>
      <c r="N95" s="148"/>
      <c r="O95" s="148"/>
      <c r="P95" s="148"/>
      <c r="Q95" s="148"/>
      <c r="R95" s="148"/>
      <c r="S95" s="148"/>
      <c r="T95" s="148"/>
      <c r="U95" s="148"/>
      <c r="V95" s="148"/>
      <c r="W95" s="148"/>
      <c r="X95" s="148"/>
      <c r="Y95" s="148"/>
      <c r="Z95" s="148"/>
      <c r="AA95" s="148"/>
      <c r="AB95" s="148"/>
      <c r="AC95" s="148"/>
      <c r="AD95" s="148"/>
      <c r="AE95" s="148"/>
      <c r="AF95" s="148"/>
      <c r="AG95" s="148"/>
      <c r="AH95" s="148"/>
      <c r="AI95" s="149"/>
      <c r="AJ95" s="148"/>
      <c r="AK95" s="149"/>
    </row>
    <row r="96" spans="1:37" x14ac:dyDescent="0.35">
      <c r="A96" s="147"/>
      <c r="B96" s="148"/>
      <c r="C96" s="147"/>
      <c r="D96" s="147"/>
      <c r="E96" s="148"/>
      <c r="F96" s="147"/>
      <c r="G96" s="148"/>
      <c r="H96" s="148"/>
      <c r="I96" s="148"/>
      <c r="J96" s="148"/>
      <c r="K96" s="148"/>
      <c r="L96" s="148"/>
      <c r="M96" s="148"/>
      <c r="N96" s="148"/>
      <c r="O96" s="148"/>
      <c r="P96" s="148"/>
      <c r="Q96" s="148"/>
      <c r="R96" s="148"/>
      <c r="S96" s="148"/>
      <c r="T96" s="148"/>
      <c r="U96" s="148"/>
      <c r="V96" s="148"/>
      <c r="W96" s="148"/>
      <c r="X96" s="148"/>
      <c r="Y96" s="148"/>
      <c r="Z96" s="148"/>
      <c r="AA96" s="148"/>
      <c r="AB96" s="148"/>
      <c r="AC96" s="148"/>
      <c r="AD96" s="148"/>
      <c r="AE96" s="148"/>
      <c r="AF96" s="148"/>
      <c r="AG96" s="148"/>
      <c r="AH96" s="148"/>
      <c r="AI96" s="149"/>
      <c r="AJ96" s="148"/>
      <c r="AK96" s="149"/>
    </row>
    <row r="97" spans="1:37" x14ac:dyDescent="0.35">
      <c r="A97" s="147"/>
      <c r="B97" s="148"/>
      <c r="C97" s="147"/>
      <c r="D97" s="147"/>
      <c r="E97" s="148"/>
      <c r="F97" s="147"/>
      <c r="G97" s="148"/>
      <c r="H97" s="148"/>
      <c r="I97" s="148"/>
      <c r="J97" s="148"/>
      <c r="K97" s="148"/>
      <c r="L97" s="148"/>
      <c r="M97" s="148"/>
      <c r="N97" s="148"/>
      <c r="O97" s="148"/>
      <c r="P97" s="148"/>
      <c r="Q97" s="148"/>
      <c r="R97" s="148"/>
      <c r="S97" s="148"/>
      <c r="T97" s="148"/>
      <c r="U97" s="148"/>
      <c r="V97" s="148"/>
      <c r="W97" s="148"/>
      <c r="X97" s="148"/>
      <c r="Y97" s="148"/>
      <c r="Z97" s="148"/>
      <c r="AA97" s="148"/>
      <c r="AB97" s="148"/>
      <c r="AC97" s="148"/>
      <c r="AD97" s="148"/>
      <c r="AE97" s="148"/>
      <c r="AF97" s="148"/>
      <c r="AG97" s="148"/>
      <c r="AH97" s="148"/>
      <c r="AI97" s="149"/>
      <c r="AJ97" s="148"/>
      <c r="AK97" s="149"/>
    </row>
    <row r="98" spans="1:37" x14ac:dyDescent="0.35">
      <c r="A98" s="147"/>
      <c r="B98" s="148"/>
      <c r="C98" s="147"/>
      <c r="D98" s="147"/>
      <c r="E98" s="148"/>
      <c r="F98" s="147"/>
      <c r="G98" s="148"/>
      <c r="H98" s="148"/>
      <c r="I98" s="148"/>
      <c r="J98" s="148"/>
      <c r="K98" s="148"/>
      <c r="L98" s="148"/>
      <c r="M98" s="148"/>
      <c r="N98" s="148"/>
      <c r="O98" s="148"/>
      <c r="P98" s="148"/>
      <c r="Q98" s="148"/>
      <c r="R98" s="148"/>
      <c r="S98" s="148"/>
      <c r="T98" s="148"/>
      <c r="U98" s="148"/>
      <c r="V98" s="148"/>
      <c r="W98" s="148"/>
      <c r="X98" s="148"/>
      <c r="Y98" s="148"/>
      <c r="Z98" s="148"/>
      <c r="AA98" s="148"/>
      <c r="AB98" s="148"/>
      <c r="AC98" s="148"/>
      <c r="AD98" s="148"/>
      <c r="AE98" s="148"/>
      <c r="AF98" s="148"/>
      <c r="AG98" s="148"/>
      <c r="AH98" s="148"/>
      <c r="AI98" s="149"/>
      <c r="AJ98" s="148"/>
      <c r="AK98" s="149"/>
    </row>
    <row r="99" spans="1:37" x14ac:dyDescent="0.35">
      <c r="A99" s="147"/>
      <c r="B99" s="148"/>
      <c r="C99" s="147"/>
      <c r="D99" s="147"/>
      <c r="E99" s="148"/>
      <c r="F99" s="147"/>
      <c r="G99" s="148"/>
      <c r="H99" s="148"/>
      <c r="I99" s="148"/>
      <c r="J99" s="148"/>
      <c r="K99" s="148"/>
      <c r="L99" s="148"/>
      <c r="M99" s="148"/>
      <c r="N99" s="148"/>
      <c r="O99" s="148"/>
      <c r="P99" s="148"/>
      <c r="Q99" s="148"/>
      <c r="R99" s="148"/>
      <c r="S99" s="148"/>
      <c r="T99" s="148"/>
      <c r="U99" s="148"/>
      <c r="V99" s="148"/>
      <c r="W99" s="148"/>
      <c r="X99" s="148"/>
      <c r="Y99" s="148"/>
      <c r="Z99" s="148"/>
      <c r="AA99" s="148"/>
      <c r="AB99" s="148"/>
      <c r="AC99" s="148"/>
      <c r="AD99" s="148"/>
      <c r="AE99" s="148"/>
      <c r="AF99" s="148"/>
      <c r="AG99" s="148"/>
      <c r="AH99" s="148"/>
      <c r="AI99" s="149"/>
      <c r="AJ99" s="148"/>
      <c r="AK99" s="149"/>
    </row>
    <row r="100" spans="1:37" x14ac:dyDescent="0.35">
      <c r="A100" s="147"/>
      <c r="B100" s="148"/>
      <c r="C100" s="147"/>
      <c r="D100" s="147"/>
      <c r="E100" s="148"/>
      <c r="F100" s="147"/>
      <c r="G100" s="148"/>
      <c r="H100" s="148"/>
      <c r="I100" s="148"/>
      <c r="J100" s="148"/>
      <c r="K100" s="148"/>
      <c r="L100" s="148"/>
      <c r="M100" s="148"/>
      <c r="N100" s="148"/>
      <c r="O100" s="148"/>
      <c r="P100" s="148"/>
      <c r="Q100" s="148"/>
      <c r="R100" s="148"/>
      <c r="S100" s="148"/>
      <c r="T100" s="148"/>
      <c r="U100" s="148"/>
      <c r="V100" s="148"/>
      <c r="W100" s="148"/>
      <c r="X100" s="148"/>
      <c r="Y100" s="148"/>
      <c r="Z100" s="148"/>
      <c r="AA100" s="148"/>
      <c r="AB100" s="148"/>
      <c r="AC100" s="148"/>
      <c r="AD100" s="148"/>
      <c r="AE100" s="148"/>
      <c r="AF100" s="148"/>
      <c r="AG100" s="148"/>
      <c r="AH100" s="148"/>
      <c r="AI100" s="149"/>
      <c r="AJ100" s="148"/>
      <c r="AK100" s="149"/>
    </row>
    <row r="101" spans="1:37" x14ac:dyDescent="0.35">
      <c r="A101" s="147"/>
      <c r="B101" s="148"/>
      <c r="C101" s="147"/>
      <c r="D101" s="147"/>
      <c r="E101" s="148"/>
      <c r="F101" s="147"/>
      <c r="G101" s="148"/>
      <c r="H101" s="148"/>
      <c r="I101" s="148"/>
      <c r="J101" s="148"/>
      <c r="K101" s="148"/>
      <c r="L101" s="148"/>
      <c r="M101" s="148"/>
      <c r="N101" s="148"/>
      <c r="O101" s="148"/>
      <c r="P101" s="148"/>
      <c r="Q101" s="148"/>
      <c r="R101" s="148"/>
      <c r="S101" s="148"/>
      <c r="T101" s="148"/>
      <c r="U101" s="148"/>
      <c r="V101" s="148"/>
      <c r="W101" s="148"/>
      <c r="X101" s="148"/>
      <c r="Y101" s="148"/>
      <c r="Z101" s="148"/>
      <c r="AA101" s="148"/>
      <c r="AB101" s="148"/>
      <c r="AC101" s="148"/>
      <c r="AD101" s="148"/>
      <c r="AE101" s="148"/>
      <c r="AF101" s="148"/>
      <c r="AG101" s="148"/>
      <c r="AH101" s="148"/>
      <c r="AI101" s="149"/>
      <c r="AJ101" s="148"/>
      <c r="AK101" s="149"/>
    </row>
    <row r="102" spans="1:37" x14ac:dyDescent="0.35">
      <c r="A102" s="147"/>
      <c r="B102" s="148"/>
      <c r="C102" s="147"/>
      <c r="D102" s="147"/>
      <c r="E102" s="148"/>
      <c r="F102" s="147"/>
      <c r="G102" s="148"/>
      <c r="H102" s="148"/>
      <c r="I102" s="148"/>
      <c r="J102" s="148"/>
      <c r="K102" s="148"/>
      <c r="L102" s="148"/>
      <c r="M102" s="148"/>
      <c r="N102" s="148"/>
      <c r="O102" s="148"/>
      <c r="P102" s="148"/>
      <c r="Q102" s="148"/>
      <c r="R102" s="148"/>
      <c r="S102" s="148"/>
      <c r="T102" s="148"/>
      <c r="U102" s="148"/>
      <c r="V102" s="148"/>
      <c r="W102" s="148"/>
      <c r="X102" s="148"/>
      <c r="Y102" s="148"/>
      <c r="Z102" s="148"/>
      <c r="AA102" s="148"/>
      <c r="AB102" s="148"/>
      <c r="AC102" s="148"/>
      <c r="AD102" s="148"/>
      <c r="AE102" s="148"/>
      <c r="AF102" s="148"/>
      <c r="AG102" s="148"/>
      <c r="AH102" s="148"/>
      <c r="AI102" s="149"/>
      <c r="AJ102" s="148"/>
      <c r="AK102" s="149"/>
    </row>
    <row r="103" spans="1:37" x14ac:dyDescent="0.35">
      <c r="A103" s="147"/>
      <c r="B103" s="148"/>
      <c r="C103" s="147"/>
      <c r="D103" s="147"/>
      <c r="E103" s="148"/>
      <c r="F103" s="147"/>
      <c r="G103" s="148"/>
      <c r="H103" s="148"/>
      <c r="I103" s="148"/>
      <c r="J103" s="148"/>
      <c r="K103" s="148"/>
      <c r="L103" s="148"/>
      <c r="M103" s="148"/>
      <c r="N103" s="148"/>
      <c r="O103" s="148"/>
      <c r="P103" s="148"/>
      <c r="Q103" s="148"/>
      <c r="R103" s="148"/>
      <c r="S103" s="148"/>
      <c r="T103" s="148"/>
      <c r="U103" s="148"/>
      <c r="V103" s="148"/>
      <c r="W103" s="148"/>
      <c r="X103" s="148"/>
      <c r="Y103" s="148"/>
      <c r="Z103" s="148"/>
      <c r="AA103" s="148"/>
      <c r="AB103" s="148"/>
      <c r="AC103" s="148"/>
      <c r="AD103" s="148"/>
      <c r="AE103" s="148"/>
      <c r="AF103" s="148"/>
      <c r="AG103" s="148"/>
      <c r="AH103" s="148"/>
      <c r="AI103" s="149"/>
      <c r="AJ103" s="148"/>
      <c r="AK103" s="149"/>
    </row>
    <row r="104" spans="1:37" x14ac:dyDescent="0.35">
      <c r="A104" s="147"/>
      <c r="B104" s="148"/>
      <c r="C104" s="147"/>
      <c r="D104" s="147"/>
      <c r="E104" s="148"/>
      <c r="F104" s="147"/>
      <c r="G104" s="148"/>
      <c r="H104" s="148"/>
      <c r="I104" s="148"/>
      <c r="J104" s="148"/>
      <c r="K104" s="148"/>
      <c r="L104" s="148"/>
      <c r="M104" s="148"/>
      <c r="N104" s="148"/>
      <c r="O104" s="148"/>
      <c r="P104" s="148"/>
      <c r="Q104" s="148"/>
      <c r="R104" s="148"/>
      <c r="S104" s="148"/>
      <c r="T104" s="148"/>
      <c r="U104" s="148"/>
      <c r="V104" s="148"/>
      <c r="W104" s="148"/>
      <c r="X104" s="148"/>
      <c r="Y104" s="148"/>
      <c r="Z104" s="148"/>
      <c r="AA104" s="148"/>
      <c r="AB104" s="148"/>
      <c r="AC104" s="148"/>
      <c r="AD104" s="148"/>
      <c r="AE104" s="148"/>
      <c r="AF104" s="148"/>
      <c r="AG104" s="148"/>
      <c r="AH104" s="148"/>
      <c r="AI104" s="149"/>
      <c r="AJ104" s="148"/>
      <c r="AK104" s="149"/>
    </row>
    <row r="105" spans="1:37" x14ac:dyDescent="0.35">
      <c r="A105" s="147"/>
      <c r="B105" s="148"/>
      <c r="C105" s="147"/>
      <c r="D105" s="147"/>
      <c r="E105" s="148"/>
      <c r="F105" s="147"/>
      <c r="G105" s="148"/>
      <c r="H105" s="148"/>
      <c r="I105" s="148"/>
      <c r="J105" s="148"/>
      <c r="K105" s="148"/>
      <c r="L105" s="148"/>
      <c r="M105" s="148"/>
      <c r="N105" s="148"/>
      <c r="O105" s="148"/>
      <c r="P105" s="148"/>
      <c r="Q105" s="148"/>
      <c r="R105" s="148"/>
      <c r="S105" s="148"/>
      <c r="T105" s="148"/>
      <c r="U105" s="148"/>
      <c r="V105" s="148"/>
      <c r="W105" s="148"/>
      <c r="X105" s="148"/>
      <c r="Y105" s="148"/>
      <c r="Z105" s="148"/>
      <c r="AA105" s="148"/>
      <c r="AB105" s="148"/>
      <c r="AC105" s="148"/>
      <c r="AD105" s="148"/>
      <c r="AE105" s="148"/>
      <c r="AF105" s="148"/>
      <c r="AG105" s="148"/>
      <c r="AH105" s="148"/>
      <c r="AI105" s="149"/>
      <c r="AJ105" s="148"/>
      <c r="AK105" s="149"/>
    </row>
    <row r="106" spans="1:37" x14ac:dyDescent="0.35">
      <c r="A106" s="147"/>
      <c r="B106" s="148"/>
      <c r="C106" s="147"/>
      <c r="D106" s="147"/>
      <c r="E106" s="148"/>
      <c r="F106" s="147"/>
      <c r="G106" s="148"/>
      <c r="H106" s="148"/>
      <c r="I106" s="148"/>
      <c r="J106" s="148"/>
      <c r="K106" s="148"/>
      <c r="L106" s="148"/>
      <c r="M106" s="148"/>
      <c r="N106" s="148"/>
      <c r="O106" s="148"/>
      <c r="P106" s="148"/>
      <c r="Q106" s="148"/>
      <c r="R106" s="148"/>
      <c r="S106" s="148"/>
      <c r="T106" s="148"/>
      <c r="U106" s="148"/>
      <c r="V106" s="148"/>
      <c r="W106" s="148"/>
      <c r="X106" s="148"/>
      <c r="Y106" s="148"/>
      <c r="Z106" s="148"/>
      <c r="AA106" s="148"/>
      <c r="AB106" s="148"/>
      <c r="AC106" s="148"/>
      <c r="AD106" s="148"/>
      <c r="AE106" s="148"/>
      <c r="AF106" s="148"/>
      <c r="AG106" s="148"/>
      <c r="AH106" s="148"/>
      <c r="AI106" s="149"/>
      <c r="AJ106" s="148"/>
      <c r="AK106" s="149"/>
    </row>
    <row r="107" spans="1:37" x14ac:dyDescent="0.35">
      <c r="A107" s="147"/>
      <c r="B107" s="148"/>
      <c r="C107" s="147"/>
      <c r="D107" s="147"/>
      <c r="E107" s="148"/>
      <c r="F107" s="147"/>
      <c r="G107" s="148"/>
      <c r="H107" s="148"/>
      <c r="I107" s="148"/>
      <c r="J107" s="148"/>
      <c r="K107" s="148"/>
      <c r="L107" s="148"/>
      <c r="M107" s="148"/>
      <c r="N107" s="148"/>
      <c r="O107" s="148"/>
      <c r="P107" s="148"/>
      <c r="Q107" s="148"/>
      <c r="R107" s="148"/>
      <c r="S107" s="148"/>
      <c r="T107" s="148"/>
      <c r="U107" s="148"/>
      <c r="V107" s="148"/>
      <c r="W107" s="148"/>
      <c r="X107" s="148"/>
      <c r="Y107" s="148"/>
      <c r="Z107" s="148"/>
      <c r="AA107" s="148"/>
      <c r="AB107" s="148"/>
      <c r="AC107" s="148"/>
      <c r="AD107" s="148"/>
      <c r="AE107" s="148"/>
      <c r="AF107" s="148"/>
      <c r="AG107" s="148"/>
      <c r="AH107" s="148"/>
      <c r="AI107" s="149"/>
      <c r="AJ107" s="148"/>
      <c r="AK107" s="149"/>
    </row>
    <row r="108" spans="1:37" x14ac:dyDescent="0.35">
      <c r="A108" s="147"/>
      <c r="B108" s="148"/>
      <c r="C108" s="147"/>
      <c r="D108" s="147"/>
      <c r="E108" s="148"/>
      <c r="F108" s="147"/>
      <c r="G108" s="148"/>
      <c r="H108" s="148"/>
      <c r="I108" s="148"/>
      <c r="J108" s="148"/>
      <c r="K108" s="148"/>
      <c r="L108" s="148"/>
      <c r="M108" s="148"/>
      <c r="N108" s="148"/>
      <c r="O108" s="148"/>
      <c r="P108" s="148"/>
      <c r="Q108" s="148"/>
      <c r="R108" s="148"/>
      <c r="S108" s="148"/>
      <c r="T108" s="148"/>
      <c r="U108" s="148"/>
      <c r="V108" s="148"/>
      <c r="W108" s="148"/>
      <c r="X108" s="148"/>
      <c r="Y108" s="148"/>
      <c r="Z108" s="148"/>
      <c r="AA108" s="148"/>
      <c r="AB108" s="148"/>
      <c r="AC108" s="148"/>
      <c r="AD108" s="148"/>
      <c r="AE108" s="148"/>
      <c r="AF108" s="148"/>
      <c r="AG108" s="148"/>
      <c r="AH108" s="148"/>
      <c r="AI108" s="149"/>
      <c r="AJ108" s="148"/>
      <c r="AK108" s="149"/>
    </row>
    <row r="109" spans="1:37" x14ac:dyDescent="0.35">
      <c r="A109" s="147"/>
      <c r="B109" s="148"/>
      <c r="C109" s="147"/>
      <c r="D109" s="147"/>
      <c r="E109" s="148"/>
      <c r="F109" s="147"/>
      <c r="G109" s="148"/>
      <c r="H109" s="148"/>
      <c r="I109" s="148"/>
      <c r="J109" s="148"/>
      <c r="K109" s="148"/>
      <c r="L109" s="148"/>
      <c r="M109" s="148"/>
      <c r="N109" s="148"/>
      <c r="O109" s="148"/>
      <c r="P109" s="148"/>
      <c r="Q109" s="148"/>
      <c r="R109" s="148"/>
      <c r="S109" s="148"/>
      <c r="T109" s="148"/>
      <c r="U109" s="148"/>
      <c r="V109" s="148"/>
      <c r="W109" s="148"/>
      <c r="X109" s="148"/>
      <c r="Y109" s="148"/>
      <c r="Z109" s="148"/>
      <c r="AA109" s="148"/>
      <c r="AB109" s="148"/>
      <c r="AC109" s="148"/>
      <c r="AD109" s="148"/>
      <c r="AE109" s="148"/>
      <c r="AF109" s="148"/>
      <c r="AG109" s="148"/>
      <c r="AH109" s="148"/>
      <c r="AI109" s="149"/>
      <c r="AJ109" s="148"/>
      <c r="AK109" s="149"/>
    </row>
    <row r="110" spans="1:37" x14ac:dyDescent="0.35">
      <c r="A110" s="147"/>
      <c r="B110" s="148"/>
      <c r="C110" s="147"/>
      <c r="D110" s="147"/>
      <c r="E110" s="148"/>
      <c r="F110" s="147"/>
      <c r="G110" s="148"/>
      <c r="H110" s="148"/>
      <c r="I110" s="148"/>
      <c r="J110" s="148"/>
      <c r="K110" s="148"/>
      <c r="L110" s="148"/>
      <c r="M110" s="148"/>
      <c r="N110" s="148"/>
      <c r="O110" s="148"/>
      <c r="P110" s="148"/>
      <c r="Q110" s="148"/>
      <c r="R110" s="148"/>
      <c r="S110" s="148"/>
      <c r="T110" s="148"/>
      <c r="U110" s="148"/>
      <c r="V110" s="148"/>
      <c r="W110" s="148"/>
      <c r="X110" s="148"/>
      <c r="Y110" s="148"/>
      <c r="Z110" s="148"/>
      <c r="AA110" s="148"/>
      <c r="AB110" s="148"/>
      <c r="AC110" s="148"/>
      <c r="AD110" s="148"/>
      <c r="AE110" s="148"/>
      <c r="AF110" s="148"/>
      <c r="AG110" s="148"/>
      <c r="AH110" s="148"/>
      <c r="AI110" s="149"/>
      <c r="AJ110" s="148"/>
      <c r="AK110" s="149"/>
    </row>
    <row r="111" spans="1:37" x14ac:dyDescent="0.35">
      <c r="A111" s="147"/>
      <c r="B111" s="148"/>
      <c r="C111" s="147"/>
      <c r="D111" s="147"/>
      <c r="E111" s="148"/>
      <c r="F111" s="147"/>
      <c r="G111" s="148"/>
      <c r="H111" s="148"/>
      <c r="I111" s="148"/>
      <c r="J111" s="148"/>
      <c r="K111" s="148"/>
      <c r="L111" s="148"/>
      <c r="M111" s="148"/>
      <c r="N111" s="148"/>
      <c r="O111" s="148"/>
      <c r="P111" s="148"/>
      <c r="Q111" s="148"/>
      <c r="R111" s="148"/>
      <c r="S111" s="148"/>
      <c r="T111" s="148"/>
      <c r="U111" s="148"/>
      <c r="V111" s="148"/>
      <c r="W111" s="148"/>
      <c r="X111" s="148"/>
      <c r="Y111" s="148"/>
      <c r="Z111" s="148"/>
      <c r="AA111" s="148"/>
      <c r="AB111" s="148"/>
      <c r="AC111" s="148"/>
      <c r="AD111" s="148"/>
      <c r="AE111" s="148"/>
      <c r="AF111" s="148"/>
      <c r="AG111" s="148"/>
      <c r="AH111" s="148"/>
      <c r="AI111" s="149"/>
      <c r="AJ111" s="148"/>
      <c r="AK111" s="149"/>
    </row>
    <row r="112" spans="1:37" x14ac:dyDescent="0.35">
      <c r="A112" s="147"/>
      <c r="B112" s="148"/>
      <c r="C112" s="147"/>
      <c r="D112" s="147"/>
      <c r="E112" s="148"/>
      <c r="F112" s="147"/>
      <c r="G112" s="148"/>
      <c r="H112" s="148"/>
      <c r="I112" s="148"/>
      <c r="J112" s="148"/>
      <c r="K112" s="148"/>
      <c r="L112" s="148"/>
      <c r="M112" s="148"/>
      <c r="N112" s="148"/>
      <c r="O112" s="148"/>
      <c r="P112" s="148"/>
      <c r="Q112" s="148"/>
      <c r="R112" s="148"/>
      <c r="S112" s="148"/>
      <c r="T112" s="148"/>
      <c r="U112" s="148"/>
      <c r="V112" s="148"/>
      <c r="W112" s="148"/>
      <c r="X112" s="148"/>
      <c r="Y112" s="148"/>
      <c r="Z112" s="148"/>
      <c r="AA112" s="148"/>
      <c r="AB112" s="148"/>
      <c r="AC112" s="148"/>
      <c r="AD112" s="148"/>
      <c r="AE112" s="148"/>
      <c r="AF112" s="148"/>
      <c r="AG112" s="148"/>
      <c r="AH112" s="148"/>
      <c r="AI112" s="149"/>
      <c r="AJ112" s="148"/>
      <c r="AK112" s="149"/>
    </row>
    <row r="113" spans="1:37" x14ac:dyDescent="0.35">
      <c r="A113" s="147"/>
      <c r="B113" s="148"/>
      <c r="C113" s="147"/>
      <c r="D113" s="147"/>
      <c r="E113" s="148"/>
      <c r="F113" s="147"/>
      <c r="G113" s="148"/>
      <c r="H113" s="148"/>
      <c r="I113" s="148"/>
      <c r="J113" s="148"/>
      <c r="K113" s="148"/>
      <c r="L113" s="148"/>
      <c r="M113" s="148"/>
      <c r="N113" s="148"/>
      <c r="O113" s="148"/>
      <c r="P113" s="148"/>
      <c r="Q113" s="148"/>
      <c r="R113" s="148"/>
      <c r="S113" s="148"/>
      <c r="T113" s="148"/>
      <c r="U113" s="148"/>
      <c r="V113" s="148"/>
      <c r="W113" s="148"/>
      <c r="X113" s="148"/>
      <c r="Y113" s="148"/>
      <c r="Z113" s="148"/>
      <c r="AA113" s="148"/>
      <c r="AB113" s="148"/>
      <c r="AC113" s="148"/>
      <c r="AD113" s="148"/>
      <c r="AE113" s="148"/>
      <c r="AF113" s="148"/>
      <c r="AG113" s="148"/>
      <c r="AH113" s="148"/>
      <c r="AI113" s="149"/>
      <c r="AJ113" s="148"/>
      <c r="AK113" s="149"/>
    </row>
    <row r="114" spans="1:37" x14ac:dyDescent="0.35">
      <c r="A114" s="147"/>
      <c r="B114" s="148"/>
      <c r="C114" s="147"/>
      <c r="D114" s="147"/>
      <c r="E114" s="148"/>
      <c r="F114" s="147"/>
      <c r="G114" s="148"/>
      <c r="H114" s="148"/>
      <c r="I114" s="148"/>
      <c r="J114" s="148"/>
      <c r="K114" s="148"/>
      <c r="L114" s="148"/>
      <c r="M114" s="148"/>
      <c r="N114" s="148"/>
      <c r="O114" s="148"/>
      <c r="P114" s="148"/>
      <c r="Q114" s="148"/>
      <c r="R114" s="148"/>
      <c r="S114" s="148"/>
      <c r="T114" s="148"/>
      <c r="U114" s="148"/>
      <c r="V114" s="148"/>
      <c r="W114" s="148"/>
      <c r="X114" s="148"/>
      <c r="Y114" s="148"/>
      <c r="Z114" s="148"/>
      <c r="AA114" s="148"/>
      <c r="AB114" s="148"/>
      <c r="AC114" s="148"/>
      <c r="AD114" s="148"/>
      <c r="AE114" s="148"/>
      <c r="AF114" s="148"/>
      <c r="AG114" s="148"/>
      <c r="AH114" s="148"/>
      <c r="AI114" s="149"/>
      <c r="AJ114" s="148"/>
      <c r="AK114" s="149"/>
    </row>
    <row r="115" spans="1:37" x14ac:dyDescent="0.35">
      <c r="A115" s="147"/>
      <c r="B115" s="148"/>
      <c r="C115" s="147"/>
      <c r="D115" s="147"/>
      <c r="E115" s="148"/>
      <c r="F115" s="147"/>
      <c r="G115" s="148"/>
      <c r="H115" s="148"/>
      <c r="I115" s="148"/>
      <c r="J115" s="148"/>
      <c r="K115" s="148"/>
      <c r="L115" s="148"/>
      <c r="M115" s="148"/>
      <c r="N115" s="148"/>
      <c r="O115" s="148"/>
      <c r="P115" s="148"/>
      <c r="Q115" s="148"/>
      <c r="R115" s="148"/>
      <c r="S115" s="148"/>
      <c r="T115" s="148"/>
      <c r="U115" s="148"/>
      <c r="V115" s="148"/>
      <c r="W115" s="148"/>
      <c r="X115" s="148"/>
      <c r="Y115" s="148"/>
      <c r="Z115" s="148"/>
      <c r="AA115" s="148"/>
      <c r="AB115" s="148"/>
      <c r="AC115" s="148"/>
      <c r="AD115" s="148"/>
      <c r="AE115" s="148"/>
      <c r="AF115" s="148"/>
      <c r="AG115" s="148"/>
      <c r="AH115" s="148"/>
      <c r="AI115" s="149"/>
      <c r="AJ115" s="148"/>
      <c r="AK115" s="149"/>
    </row>
    <row r="116" spans="1:37" x14ac:dyDescent="0.35">
      <c r="A116" s="147"/>
      <c r="B116" s="148"/>
      <c r="C116" s="147"/>
      <c r="D116" s="147"/>
      <c r="E116" s="148"/>
      <c r="F116" s="147"/>
      <c r="G116" s="148"/>
      <c r="H116" s="148"/>
      <c r="I116" s="148"/>
      <c r="J116" s="148"/>
      <c r="K116" s="148"/>
      <c r="L116" s="148"/>
      <c r="M116" s="148"/>
      <c r="N116" s="148"/>
      <c r="O116" s="148"/>
      <c r="P116" s="148"/>
      <c r="Q116" s="148"/>
      <c r="R116" s="148"/>
      <c r="S116" s="148"/>
      <c r="T116" s="148"/>
      <c r="U116" s="148"/>
      <c r="V116" s="148"/>
      <c r="W116" s="148"/>
      <c r="X116" s="148"/>
      <c r="Y116" s="148"/>
      <c r="Z116" s="148"/>
      <c r="AA116" s="148"/>
      <c r="AB116" s="148"/>
      <c r="AC116" s="148"/>
      <c r="AD116" s="148"/>
      <c r="AE116" s="148"/>
      <c r="AF116" s="148"/>
      <c r="AG116" s="148"/>
      <c r="AH116" s="148"/>
      <c r="AI116" s="149"/>
      <c r="AJ116" s="148"/>
      <c r="AK116" s="149"/>
    </row>
    <row r="117" spans="1:37" x14ac:dyDescent="0.35">
      <c r="A117" s="147"/>
      <c r="B117" s="148"/>
      <c r="C117" s="147"/>
      <c r="D117" s="147"/>
      <c r="E117" s="148"/>
      <c r="F117" s="147"/>
      <c r="G117" s="148"/>
      <c r="H117" s="148"/>
      <c r="I117" s="148"/>
      <c r="J117" s="148"/>
      <c r="K117" s="148"/>
      <c r="L117" s="148"/>
      <c r="M117" s="148"/>
      <c r="N117" s="148"/>
      <c r="O117" s="148"/>
      <c r="P117" s="148"/>
      <c r="Q117" s="148"/>
      <c r="R117" s="148"/>
      <c r="S117" s="148"/>
      <c r="T117" s="148"/>
      <c r="U117" s="148"/>
      <c r="V117" s="148"/>
      <c r="W117" s="148"/>
      <c r="X117" s="148"/>
      <c r="Y117" s="148"/>
      <c r="Z117" s="148"/>
      <c r="AA117" s="148"/>
      <c r="AB117" s="148"/>
      <c r="AC117" s="148"/>
      <c r="AD117" s="148"/>
      <c r="AE117" s="148"/>
      <c r="AF117" s="148"/>
      <c r="AG117" s="148"/>
      <c r="AH117" s="148"/>
      <c r="AI117" s="149"/>
      <c r="AJ117" s="148"/>
      <c r="AK117" s="149"/>
    </row>
    <row r="118" spans="1:37" x14ac:dyDescent="0.35">
      <c r="A118" s="147"/>
      <c r="B118" s="148"/>
      <c r="C118" s="147"/>
      <c r="D118" s="147"/>
      <c r="E118" s="148"/>
      <c r="F118" s="147"/>
      <c r="G118" s="148"/>
      <c r="H118" s="148"/>
      <c r="I118" s="148"/>
      <c r="J118" s="148"/>
      <c r="K118" s="148"/>
      <c r="L118" s="148"/>
      <c r="M118" s="148"/>
      <c r="N118" s="148"/>
      <c r="O118" s="148"/>
      <c r="P118" s="148"/>
      <c r="Q118" s="148"/>
      <c r="R118" s="148"/>
      <c r="S118" s="148"/>
      <c r="T118" s="148"/>
      <c r="U118" s="148"/>
      <c r="V118" s="148"/>
      <c r="W118" s="148"/>
      <c r="X118" s="148"/>
      <c r="Y118" s="148"/>
      <c r="Z118" s="148"/>
      <c r="AA118" s="148"/>
      <c r="AB118" s="148"/>
      <c r="AC118" s="148"/>
      <c r="AD118" s="148"/>
      <c r="AE118" s="148"/>
      <c r="AF118" s="148"/>
      <c r="AG118" s="148"/>
      <c r="AH118" s="148"/>
      <c r="AI118" s="149"/>
      <c r="AJ118" s="148"/>
      <c r="AK118" s="149"/>
    </row>
    <row r="119" spans="1:37" x14ac:dyDescent="0.35">
      <c r="A119" s="147"/>
      <c r="B119" s="148"/>
      <c r="C119" s="147"/>
      <c r="D119" s="147"/>
      <c r="E119" s="148"/>
      <c r="F119" s="147"/>
      <c r="G119" s="148"/>
      <c r="H119" s="148"/>
      <c r="I119" s="148"/>
      <c r="J119" s="148"/>
      <c r="K119" s="148"/>
      <c r="L119" s="148"/>
      <c r="M119" s="148"/>
      <c r="N119" s="148"/>
      <c r="O119" s="148"/>
      <c r="P119" s="148"/>
      <c r="Q119" s="148"/>
      <c r="R119" s="148"/>
      <c r="S119" s="148"/>
      <c r="T119" s="148"/>
      <c r="U119" s="148"/>
      <c r="V119" s="148"/>
      <c r="W119" s="148"/>
      <c r="X119" s="148"/>
      <c r="Y119" s="148"/>
      <c r="Z119" s="148"/>
      <c r="AA119" s="148"/>
      <c r="AB119" s="148"/>
      <c r="AC119" s="148"/>
      <c r="AD119" s="148"/>
      <c r="AE119" s="148"/>
      <c r="AF119" s="148"/>
      <c r="AG119" s="148"/>
      <c r="AH119" s="148"/>
      <c r="AI119" s="149"/>
      <c r="AJ119" s="148"/>
      <c r="AK119" s="149"/>
    </row>
    <row r="120" spans="1:37" x14ac:dyDescent="0.35">
      <c r="A120" s="147"/>
      <c r="B120" s="148"/>
      <c r="C120" s="147"/>
      <c r="D120" s="147"/>
      <c r="E120" s="148"/>
      <c r="F120" s="147"/>
      <c r="G120" s="148"/>
      <c r="H120" s="148"/>
      <c r="I120" s="148"/>
      <c r="J120" s="148"/>
      <c r="K120" s="148"/>
      <c r="L120" s="148"/>
      <c r="M120" s="148"/>
      <c r="N120" s="148"/>
      <c r="O120" s="148"/>
      <c r="P120" s="148"/>
      <c r="Q120" s="148"/>
      <c r="R120" s="148"/>
      <c r="S120" s="148"/>
      <c r="T120" s="148"/>
      <c r="U120" s="148"/>
      <c r="V120" s="148"/>
      <c r="W120" s="148"/>
      <c r="X120" s="148"/>
      <c r="Y120" s="148"/>
      <c r="Z120" s="148"/>
      <c r="AA120" s="148"/>
      <c r="AB120" s="148"/>
      <c r="AC120" s="148"/>
      <c r="AD120" s="148"/>
      <c r="AE120" s="148"/>
      <c r="AF120" s="148"/>
      <c r="AG120" s="148"/>
      <c r="AH120" s="148"/>
      <c r="AI120" s="149"/>
      <c r="AJ120" s="148"/>
      <c r="AK120" s="149"/>
    </row>
    <row r="121" spans="1:37" x14ac:dyDescent="0.35">
      <c r="A121" s="147"/>
      <c r="B121" s="148"/>
      <c r="C121" s="147"/>
      <c r="D121" s="147"/>
      <c r="E121" s="148"/>
      <c r="F121" s="147"/>
      <c r="G121" s="148"/>
      <c r="H121" s="148"/>
      <c r="I121" s="148"/>
      <c r="J121" s="148"/>
      <c r="K121" s="148"/>
      <c r="L121" s="148"/>
      <c r="M121" s="148"/>
      <c r="N121" s="148"/>
      <c r="O121" s="148"/>
      <c r="P121" s="148"/>
      <c r="Q121" s="148"/>
      <c r="R121" s="148"/>
      <c r="S121" s="148"/>
      <c r="T121" s="148"/>
      <c r="U121" s="148"/>
      <c r="V121" s="148"/>
      <c r="W121" s="148"/>
      <c r="X121" s="148"/>
      <c r="Y121" s="148"/>
      <c r="Z121" s="148"/>
      <c r="AA121" s="148"/>
      <c r="AB121" s="148"/>
      <c r="AC121" s="148"/>
      <c r="AD121" s="148"/>
      <c r="AE121" s="148"/>
      <c r="AF121" s="148"/>
      <c r="AG121" s="148"/>
      <c r="AH121" s="148"/>
      <c r="AI121" s="149"/>
      <c r="AJ121" s="148"/>
      <c r="AK121" s="149"/>
    </row>
    <row r="122" spans="1:37" x14ac:dyDescent="0.35">
      <c r="A122" s="147"/>
      <c r="B122" s="148"/>
      <c r="C122" s="147"/>
      <c r="D122" s="147"/>
      <c r="E122" s="148"/>
      <c r="F122" s="147"/>
      <c r="G122" s="148"/>
      <c r="H122" s="148"/>
      <c r="I122" s="148"/>
      <c r="J122" s="148"/>
      <c r="K122" s="148"/>
      <c r="L122" s="148"/>
      <c r="M122" s="148"/>
      <c r="N122" s="148"/>
      <c r="O122" s="148"/>
      <c r="P122" s="148"/>
      <c r="Q122" s="148"/>
      <c r="R122" s="148"/>
      <c r="S122" s="148"/>
      <c r="T122" s="148"/>
      <c r="U122" s="148"/>
      <c r="V122" s="148"/>
      <c r="W122" s="148"/>
      <c r="X122" s="148"/>
      <c r="Y122" s="148"/>
      <c r="Z122" s="148"/>
      <c r="AA122" s="148"/>
      <c r="AB122" s="148"/>
      <c r="AC122" s="148"/>
      <c r="AD122" s="148"/>
      <c r="AE122" s="148"/>
      <c r="AF122" s="148"/>
      <c r="AG122" s="148"/>
      <c r="AH122" s="148"/>
      <c r="AI122" s="149"/>
      <c r="AJ122" s="148"/>
      <c r="AK122" s="149"/>
    </row>
    <row r="123" spans="1:37" x14ac:dyDescent="0.35">
      <c r="A123" s="147"/>
      <c r="B123" s="148"/>
      <c r="C123" s="147"/>
      <c r="D123" s="147"/>
      <c r="E123" s="148"/>
      <c r="F123" s="147"/>
      <c r="G123" s="148"/>
      <c r="H123" s="148"/>
      <c r="I123" s="148"/>
      <c r="J123" s="148"/>
      <c r="K123" s="148"/>
      <c r="L123" s="148"/>
      <c r="M123" s="148"/>
      <c r="N123" s="148"/>
      <c r="O123" s="148"/>
      <c r="P123" s="148"/>
      <c r="Q123" s="148"/>
      <c r="R123" s="148"/>
      <c r="S123" s="148"/>
      <c r="T123" s="148"/>
      <c r="U123" s="148"/>
      <c r="V123" s="148"/>
      <c r="W123" s="148"/>
      <c r="X123" s="148"/>
      <c r="Y123" s="148"/>
      <c r="Z123" s="148"/>
      <c r="AA123" s="148"/>
      <c r="AB123" s="148"/>
      <c r="AC123" s="148"/>
      <c r="AD123" s="148"/>
      <c r="AE123" s="148"/>
      <c r="AF123" s="148"/>
      <c r="AG123" s="148"/>
      <c r="AH123" s="148"/>
      <c r="AI123" s="149"/>
      <c r="AJ123" s="148"/>
      <c r="AK123" s="149"/>
    </row>
    <row r="124" spans="1:37" x14ac:dyDescent="0.35">
      <c r="A124" s="147"/>
      <c r="B124" s="148"/>
      <c r="C124" s="147"/>
      <c r="D124" s="147"/>
      <c r="E124" s="148"/>
      <c r="F124" s="147"/>
      <c r="G124" s="148"/>
      <c r="H124" s="148"/>
      <c r="I124" s="148"/>
      <c r="J124" s="148"/>
      <c r="K124" s="148"/>
      <c r="L124" s="148"/>
      <c r="M124" s="148"/>
      <c r="N124" s="148"/>
      <c r="O124" s="148"/>
      <c r="P124" s="148"/>
      <c r="Q124" s="148"/>
      <c r="R124" s="148"/>
      <c r="S124" s="148"/>
      <c r="T124" s="148"/>
      <c r="U124" s="148"/>
      <c r="V124" s="148"/>
      <c r="W124" s="148"/>
      <c r="X124" s="148"/>
      <c r="Y124" s="148"/>
      <c r="Z124" s="148"/>
      <c r="AA124" s="148"/>
      <c r="AB124" s="148"/>
      <c r="AC124" s="148"/>
      <c r="AD124" s="148"/>
      <c r="AE124" s="148"/>
      <c r="AF124" s="148"/>
      <c r="AG124" s="148"/>
      <c r="AH124" s="148"/>
      <c r="AI124" s="149"/>
      <c r="AJ124" s="148"/>
      <c r="AK124" s="149"/>
    </row>
    <row r="125" spans="1:37" x14ac:dyDescent="0.35">
      <c r="A125" s="147"/>
      <c r="B125" s="148"/>
      <c r="C125" s="147"/>
      <c r="D125" s="147"/>
      <c r="E125" s="148"/>
      <c r="F125" s="147"/>
      <c r="G125" s="148"/>
      <c r="H125" s="148"/>
      <c r="I125" s="148"/>
      <c r="J125" s="148"/>
      <c r="K125" s="148"/>
      <c r="L125" s="148"/>
      <c r="M125" s="148"/>
      <c r="N125" s="148"/>
      <c r="O125" s="148"/>
      <c r="P125" s="148"/>
      <c r="Q125" s="148"/>
      <c r="R125" s="148"/>
      <c r="S125" s="148"/>
      <c r="T125" s="148"/>
      <c r="U125" s="148"/>
      <c r="V125" s="148"/>
      <c r="W125" s="148"/>
      <c r="X125" s="148"/>
      <c r="Y125" s="148"/>
      <c r="Z125" s="148"/>
      <c r="AA125" s="148"/>
      <c r="AB125" s="148"/>
      <c r="AC125" s="148"/>
      <c r="AD125" s="148"/>
      <c r="AE125" s="148"/>
      <c r="AF125" s="148"/>
      <c r="AG125" s="148"/>
      <c r="AH125" s="148"/>
      <c r="AI125" s="149"/>
      <c r="AJ125" s="148"/>
      <c r="AK125" s="149"/>
    </row>
    <row r="126" spans="1:37" x14ac:dyDescent="0.35">
      <c r="A126" s="147"/>
      <c r="B126" s="148"/>
      <c r="C126" s="147"/>
      <c r="D126" s="147"/>
      <c r="E126" s="148"/>
      <c r="F126" s="147"/>
      <c r="G126" s="148"/>
      <c r="H126" s="148"/>
      <c r="I126" s="148"/>
      <c r="J126" s="148"/>
      <c r="K126" s="148"/>
      <c r="L126" s="148"/>
      <c r="M126" s="148"/>
      <c r="N126" s="148"/>
      <c r="O126" s="148"/>
      <c r="P126" s="148"/>
      <c r="Q126" s="148"/>
      <c r="R126" s="148"/>
      <c r="S126" s="148"/>
      <c r="T126" s="148"/>
      <c r="U126" s="148"/>
      <c r="V126" s="148"/>
      <c r="W126" s="148"/>
      <c r="X126" s="148"/>
      <c r="Y126" s="148"/>
      <c r="Z126" s="148"/>
      <c r="AA126" s="148"/>
      <c r="AB126" s="148"/>
      <c r="AC126" s="148"/>
      <c r="AD126" s="148"/>
      <c r="AE126" s="148"/>
      <c r="AF126" s="148"/>
      <c r="AG126" s="148"/>
      <c r="AH126" s="148"/>
      <c r="AI126" s="149"/>
      <c r="AJ126" s="148"/>
      <c r="AK126" s="149"/>
    </row>
    <row r="127" spans="1:37" x14ac:dyDescent="0.35">
      <c r="A127" s="147"/>
      <c r="B127" s="148"/>
      <c r="C127" s="147"/>
      <c r="D127" s="147"/>
      <c r="E127" s="148"/>
      <c r="F127" s="147"/>
      <c r="G127" s="148"/>
      <c r="H127" s="148"/>
      <c r="I127" s="148"/>
      <c r="J127" s="148"/>
      <c r="K127" s="148"/>
      <c r="L127" s="148"/>
      <c r="M127" s="148"/>
      <c r="N127" s="148"/>
      <c r="O127" s="148"/>
      <c r="P127" s="148"/>
      <c r="Q127" s="148"/>
      <c r="R127" s="148"/>
      <c r="S127" s="148"/>
      <c r="T127" s="148"/>
      <c r="U127" s="148"/>
      <c r="V127" s="148"/>
      <c r="W127" s="148"/>
      <c r="X127" s="148"/>
      <c r="Y127" s="148"/>
      <c r="Z127" s="148"/>
      <c r="AA127" s="148"/>
      <c r="AB127" s="148"/>
      <c r="AC127" s="148"/>
      <c r="AD127" s="148"/>
      <c r="AE127" s="148"/>
      <c r="AF127" s="148"/>
      <c r="AG127" s="148"/>
      <c r="AH127" s="148"/>
      <c r="AI127" s="149"/>
      <c r="AJ127" s="148"/>
      <c r="AK127" s="149"/>
    </row>
    <row r="128" spans="1:37" x14ac:dyDescent="0.35">
      <c r="A128" s="147"/>
      <c r="B128" s="148"/>
      <c r="C128" s="147"/>
      <c r="D128" s="147"/>
      <c r="E128" s="148"/>
      <c r="F128" s="147"/>
      <c r="G128" s="148"/>
      <c r="H128" s="148"/>
      <c r="I128" s="148"/>
      <c r="J128" s="148"/>
      <c r="K128" s="148"/>
      <c r="L128" s="148"/>
      <c r="M128" s="148"/>
      <c r="N128" s="148"/>
      <c r="O128" s="148"/>
      <c r="P128" s="148"/>
      <c r="Q128" s="148"/>
      <c r="R128" s="148"/>
      <c r="S128" s="148"/>
      <c r="T128" s="148"/>
      <c r="U128" s="148"/>
      <c r="V128" s="148"/>
      <c r="W128" s="148"/>
      <c r="X128" s="148"/>
      <c r="Y128" s="148"/>
      <c r="Z128" s="148"/>
      <c r="AA128" s="148"/>
      <c r="AB128" s="148"/>
      <c r="AC128" s="148"/>
      <c r="AD128" s="148"/>
      <c r="AE128" s="148"/>
      <c r="AF128" s="148"/>
      <c r="AG128" s="148"/>
      <c r="AH128" s="148"/>
      <c r="AI128" s="149"/>
      <c r="AJ128" s="148"/>
      <c r="AK128" s="149"/>
    </row>
    <row r="129" spans="1:37" x14ac:dyDescent="0.35">
      <c r="A129" s="147"/>
      <c r="B129" s="148"/>
      <c r="C129" s="147"/>
      <c r="D129" s="147"/>
      <c r="E129" s="148"/>
      <c r="F129" s="147"/>
      <c r="G129" s="148"/>
      <c r="H129" s="148"/>
      <c r="I129" s="148"/>
      <c r="J129" s="148"/>
      <c r="K129" s="148"/>
      <c r="L129" s="148"/>
      <c r="M129" s="148"/>
      <c r="N129" s="148"/>
      <c r="O129" s="148"/>
      <c r="P129" s="148"/>
      <c r="Q129" s="148"/>
      <c r="R129" s="148"/>
      <c r="S129" s="148"/>
      <c r="T129" s="148"/>
      <c r="U129" s="148"/>
      <c r="V129" s="148"/>
      <c r="W129" s="148"/>
      <c r="X129" s="148"/>
      <c r="Y129" s="148"/>
      <c r="Z129" s="148"/>
      <c r="AA129" s="148"/>
      <c r="AB129" s="148"/>
      <c r="AC129" s="148"/>
      <c r="AD129" s="148"/>
      <c r="AE129" s="148"/>
      <c r="AF129" s="148"/>
      <c r="AG129" s="148"/>
      <c r="AH129" s="148"/>
      <c r="AI129" s="149"/>
      <c r="AJ129" s="148"/>
      <c r="AK129" s="149"/>
    </row>
    <row r="130" spans="1:37" x14ac:dyDescent="0.35">
      <c r="A130" s="147"/>
      <c r="B130" s="148"/>
      <c r="C130" s="147"/>
      <c r="D130" s="147"/>
      <c r="E130" s="148"/>
      <c r="F130" s="147"/>
      <c r="G130" s="148"/>
      <c r="H130" s="148"/>
      <c r="I130" s="148"/>
      <c r="J130" s="148"/>
      <c r="K130" s="148"/>
      <c r="L130" s="148"/>
      <c r="M130" s="148"/>
      <c r="N130" s="148"/>
      <c r="O130" s="148"/>
      <c r="P130" s="148"/>
      <c r="Q130" s="148"/>
      <c r="R130" s="148"/>
      <c r="S130" s="148"/>
      <c r="T130" s="148"/>
      <c r="U130" s="148"/>
      <c r="V130" s="148"/>
      <c r="W130" s="148"/>
      <c r="X130" s="148"/>
      <c r="Y130" s="148"/>
      <c r="Z130" s="148"/>
      <c r="AA130" s="148"/>
      <c r="AB130" s="148"/>
      <c r="AC130" s="148"/>
      <c r="AD130" s="148"/>
      <c r="AE130" s="148"/>
      <c r="AF130" s="148"/>
      <c r="AG130" s="148"/>
      <c r="AH130" s="148"/>
      <c r="AI130" s="149"/>
      <c r="AJ130" s="148"/>
      <c r="AK130" s="149"/>
    </row>
    <row r="131" spans="1:37" x14ac:dyDescent="0.35">
      <c r="A131" s="147"/>
      <c r="B131" s="148"/>
      <c r="C131" s="147"/>
      <c r="D131" s="147"/>
      <c r="E131" s="148"/>
      <c r="F131" s="147"/>
      <c r="G131" s="148"/>
      <c r="H131" s="148"/>
      <c r="I131" s="148"/>
      <c r="J131" s="148"/>
      <c r="K131" s="148"/>
      <c r="L131" s="148"/>
      <c r="M131" s="148"/>
      <c r="N131" s="148"/>
      <c r="O131" s="148"/>
      <c r="P131" s="148"/>
      <c r="Q131" s="148"/>
      <c r="R131" s="148"/>
      <c r="S131" s="148"/>
      <c r="T131" s="148"/>
      <c r="U131" s="148"/>
      <c r="V131" s="148"/>
      <c r="W131" s="148"/>
      <c r="X131" s="148"/>
      <c r="Y131" s="148"/>
      <c r="Z131" s="148"/>
      <c r="AA131" s="148"/>
      <c r="AB131" s="148"/>
      <c r="AC131" s="148"/>
      <c r="AD131" s="148"/>
      <c r="AE131" s="148"/>
      <c r="AF131" s="148"/>
      <c r="AG131" s="148"/>
      <c r="AH131" s="148"/>
      <c r="AI131" s="149"/>
      <c r="AJ131" s="148"/>
      <c r="AK131" s="149"/>
    </row>
    <row r="132" spans="1:37" x14ac:dyDescent="0.35">
      <c r="A132" s="147"/>
      <c r="B132" s="148"/>
      <c r="C132" s="147"/>
      <c r="D132" s="147"/>
      <c r="E132" s="148"/>
      <c r="F132" s="147"/>
      <c r="G132" s="148"/>
      <c r="H132" s="148"/>
      <c r="I132" s="148"/>
      <c r="J132" s="148"/>
      <c r="K132" s="148"/>
      <c r="L132" s="148"/>
      <c r="M132" s="148"/>
      <c r="N132" s="148"/>
      <c r="O132" s="148"/>
      <c r="P132" s="148"/>
      <c r="Q132" s="148"/>
      <c r="R132" s="148"/>
      <c r="S132" s="148"/>
      <c r="T132" s="148"/>
      <c r="U132" s="148"/>
      <c r="V132" s="148"/>
      <c r="W132" s="148"/>
      <c r="X132" s="148"/>
      <c r="Y132" s="148"/>
      <c r="Z132" s="148"/>
      <c r="AA132" s="148"/>
      <c r="AB132" s="148"/>
      <c r="AC132" s="148"/>
      <c r="AD132" s="148"/>
      <c r="AE132" s="148"/>
      <c r="AF132" s="148"/>
      <c r="AG132" s="148"/>
      <c r="AH132" s="148"/>
      <c r="AI132" s="149"/>
      <c r="AJ132" s="148"/>
      <c r="AK132" s="149"/>
    </row>
    <row r="133" spans="1:37" x14ac:dyDescent="0.35">
      <c r="A133" s="147"/>
      <c r="B133" s="148"/>
      <c r="C133" s="147"/>
      <c r="D133" s="147"/>
      <c r="E133" s="148"/>
      <c r="F133" s="147"/>
      <c r="G133" s="148"/>
      <c r="H133" s="148"/>
      <c r="I133" s="148"/>
      <c r="J133" s="148"/>
      <c r="K133" s="148"/>
      <c r="L133" s="148"/>
      <c r="M133" s="148"/>
      <c r="N133" s="148"/>
      <c r="O133" s="148"/>
      <c r="P133" s="148"/>
      <c r="Q133" s="148"/>
      <c r="R133" s="148"/>
      <c r="S133" s="148"/>
      <c r="T133" s="148"/>
      <c r="U133" s="148"/>
      <c r="V133" s="148"/>
      <c r="W133" s="148"/>
      <c r="X133" s="148"/>
      <c r="Y133" s="148"/>
      <c r="Z133" s="148"/>
      <c r="AA133" s="148"/>
      <c r="AB133" s="148"/>
      <c r="AC133" s="148"/>
      <c r="AD133" s="148"/>
      <c r="AE133" s="148"/>
      <c r="AF133" s="148"/>
      <c r="AG133" s="148"/>
      <c r="AH133" s="148"/>
      <c r="AI133" s="149"/>
      <c r="AJ133" s="148"/>
      <c r="AK133" s="149"/>
    </row>
    <row r="134" spans="1:37" x14ac:dyDescent="0.35">
      <c r="A134" s="147"/>
      <c r="B134" s="148"/>
      <c r="C134" s="147"/>
      <c r="D134" s="147"/>
      <c r="E134" s="148"/>
      <c r="F134" s="147"/>
      <c r="G134" s="148"/>
      <c r="H134" s="148"/>
      <c r="I134" s="148"/>
      <c r="J134" s="148"/>
      <c r="K134" s="148"/>
      <c r="L134" s="148"/>
      <c r="M134" s="148"/>
      <c r="N134" s="148"/>
      <c r="O134" s="148"/>
      <c r="P134" s="148"/>
      <c r="Q134" s="148"/>
      <c r="R134" s="148"/>
      <c r="S134" s="148"/>
      <c r="T134" s="148"/>
      <c r="U134" s="148"/>
      <c r="V134" s="148"/>
      <c r="W134" s="148"/>
      <c r="X134" s="148"/>
      <c r="Y134" s="148"/>
      <c r="Z134" s="148"/>
      <c r="AA134" s="148"/>
      <c r="AB134" s="148"/>
      <c r="AC134" s="148"/>
      <c r="AD134" s="148"/>
      <c r="AE134" s="148"/>
      <c r="AF134" s="148"/>
      <c r="AG134" s="148"/>
      <c r="AH134" s="148"/>
      <c r="AI134" s="149"/>
      <c r="AJ134" s="148"/>
      <c r="AK134" s="149"/>
    </row>
    <row r="135" spans="1:37" x14ac:dyDescent="0.35">
      <c r="A135" s="147"/>
      <c r="B135" s="148"/>
      <c r="C135" s="147"/>
      <c r="D135" s="147"/>
      <c r="E135" s="148"/>
      <c r="F135" s="147"/>
      <c r="G135" s="148"/>
      <c r="H135" s="148"/>
      <c r="I135" s="148"/>
      <c r="J135" s="148"/>
      <c r="K135" s="148"/>
      <c r="L135" s="148"/>
      <c r="M135" s="148"/>
      <c r="N135" s="148"/>
      <c r="O135" s="148"/>
      <c r="P135" s="148"/>
      <c r="Q135" s="148"/>
      <c r="R135" s="148"/>
      <c r="S135" s="148"/>
      <c r="T135" s="148"/>
      <c r="U135" s="148"/>
      <c r="V135" s="148"/>
      <c r="W135" s="148"/>
      <c r="X135" s="148"/>
      <c r="Y135" s="148"/>
      <c r="Z135" s="148"/>
      <c r="AA135" s="148"/>
      <c r="AB135" s="148"/>
      <c r="AC135" s="148"/>
      <c r="AD135" s="148"/>
      <c r="AE135" s="148"/>
      <c r="AF135" s="148"/>
      <c r="AG135" s="148"/>
      <c r="AH135" s="148"/>
      <c r="AI135" s="149"/>
      <c r="AJ135" s="148"/>
      <c r="AK135" s="149"/>
    </row>
    <row r="136" spans="1:37" x14ac:dyDescent="0.35">
      <c r="A136" s="147"/>
      <c r="B136" s="148"/>
      <c r="C136" s="147"/>
      <c r="D136" s="147"/>
      <c r="E136" s="148"/>
      <c r="F136" s="147"/>
      <c r="G136" s="148"/>
      <c r="H136" s="148"/>
      <c r="I136" s="148"/>
      <c r="J136" s="148"/>
      <c r="K136" s="148"/>
      <c r="L136" s="148"/>
      <c r="M136" s="148"/>
      <c r="N136" s="148"/>
      <c r="O136" s="148"/>
      <c r="P136" s="148"/>
      <c r="Q136" s="148"/>
      <c r="R136" s="148"/>
      <c r="S136" s="148"/>
      <c r="T136" s="148"/>
      <c r="U136" s="148"/>
      <c r="V136" s="148"/>
      <c r="W136" s="148"/>
      <c r="X136" s="148"/>
      <c r="Y136" s="148"/>
      <c r="Z136" s="148"/>
      <c r="AA136" s="148"/>
      <c r="AB136" s="148"/>
      <c r="AC136" s="148"/>
      <c r="AD136" s="148"/>
      <c r="AE136" s="148"/>
      <c r="AF136" s="148"/>
      <c r="AG136" s="148"/>
      <c r="AH136" s="148"/>
      <c r="AI136" s="149"/>
      <c r="AJ136" s="148"/>
      <c r="AK136" s="149"/>
    </row>
    <row r="137" spans="1:37" x14ac:dyDescent="0.35">
      <c r="A137" s="147"/>
      <c r="B137" s="148"/>
      <c r="C137" s="147"/>
      <c r="D137" s="147"/>
      <c r="E137" s="148"/>
      <c r="F137" s="147"/>
      <c r="G137" s="148"/>
      <c r="H137" s="148"/>
      <c r="I137" s="148"/>
      <c r="J137" s="148"/>
      <c r="K137" s="148"/>
      <c r="L137" s="148"/>
      <c r="M137" s="148"/>
      <c r="N137" s="148"/>
      <c r="O137" s="148"/>
      <c r="P137" s="148"/>
      <c r="Q137" s="148"/>
      <c r="R137" s="148"/>
      <c r="S137" s="148"/>
      <c r="T137" s="148"/>
      <c r="U137" s="148"/>
      <c r="V137" s="148"/>
      <c r="W137" s="148"/>
      <c r="X137" s="148"/>
      <c r="Y137" s="148"/>
      <c r="Z137" s="148"/>
      <c r="AA137" s="148"/>
      <c r="AB137" s="148"/>
      <c r="AC137" s="148"/>
      <c r="AD137" s="148"/>
      <c r="AE137" s="148"/>
      <c r="AF137" s="148"/>
      <c r="AG137" s="148"/>
      <c r="AH137" s="148"/>
      <c r="AI137" s="149"/>
      <c r="AJ137" s="148"/>
      <c r="AK137" s="149"/>
    </row>
    <row r="138" spans="1:37" x14ac:dyDescent="0.35">
      <c r="A138" s="147"/>
      <c r="B138" s="148"/>
      <c r="C138" s="147"/>
      <c r="D138" s="147"/>
      <c r="E138" s="148"/>
      <c r="F138" s="147"/>
      <c r="G138" s="148"/>
      <c r="H138" s="148"/>
      <c r="I138" s="148"/>
      <c r="J138" s="148"/>
      <c r="K138" s="148"/>
      <c r="L138" s="148"/>
      <c r="M138" s="148"/>
      <c r="N138" s="148"/>
      <c r="O138" s="148"/>
      <c r="P138" s="148"/>
      <c r="Q138" s="148"/>
      <c r="R138" s="148"/>
      <c r="S138" s="148"/>
      <c r="T138" s="148"/>
      <c r="U138" s="148"/>
      <c r="V138" s="148"/>
      <c r="W138" s="148"/>
      <c r="X138" s="148"/>
      <c r="Y138" s="148"/>
      <c r="Z138" s="148"/>
      <c r="AA138" s="148"/>
      <c r="AB138" s="148"/>
      <c r="AC138" s="148"/>
      <c r="AD138" s="148"/>
      <c r="AE138" s="148"/>
      <c r="AF138" s="148"/>
      <c r="AG138" s="148"/>
      <c r="AH138" s="148"/>
      <c r="AI138" s="149"/>
      <c r="AJ138" s="148"/>
      <c r="AK138" s="149"/>
    </row>
    <row r="139" spans="1:37" x14ac:dyDescent="0.35">
      <c r="A139" s="147"/>
      <c r="B139" s="148"/>
      <c r="C139" s="147"/>
      <c r="D139" s="147"/>
      <c r="E139" s="148"/>
      <c r="F139" s="147"/>
      <c r="G139" s="148"/>
      <c r="H139" s="148"/>
      <c r="I139" s="148"/>
      <c r="J139" s="148"/>
      <c r="K139" s="148"/>
      <c r="L139" s="148"/>
      <c r="M139" s="148"/>
      <c r="N139" s="148"/>
      <c r="O139" s="148"/>
      <c r="P139" s="148"/>
      <c r="Q139" s="148"/>
      <c r="R139" s="148"/>
      <c r="S139" s="148"/>
      <c r="T139" s="148"/>
      <c r="U139" s="148"/>
      <c r="V139" s="148"/>
      <c r="W139" s="148"/>
      <c r="X139" s="148"/>
      <c r="Y139" s="148"/>
      <c r="Z139" s="148"/>
      <c r="AA139" s="148"/>
      <c r="AB139" s="148"/>
      <c r="AC139" s="148"/>
      <c r="AD139" s="148"/>
      <c r="AE139" s="148"/>
      <c r="AF139" s="148"/>
      <c r="AG139" s="148"/>
      <c r="AH139" s="148"/>
      <c r="AI139" s="149"/>
      <c r="AJ139" s="148"/>
      <c r="AK139" s="149"/>
    </row>
    <row r="140" spans="1:37" x14ac:dyDescent="0.35">
      <c r="A140" s="147"/>
      <c r="B140" s="148"/>
      <c r="C140" s="147"/>
      <c r="D140" s="147"/>
      <c r="E140" s="148"/>
      <c r="F140" s="147"/>
      <c r="G140" s="148"/>
      <c r="H140" s="148"/>
      <c r="I140" s="148"/>
      <c r="J140" s="148"/>
      <c r="K140" s="148"/>
      <c r="L140" s="148"/>
      <c r="M140" s="148"/>
      <c r="N140" s="148"/>
      <c r="O140" s="148"/>
      <c r="P140" s="148"/>
      <c r="Q140" s="148"/>
      <c r="R140" s="148"/>
      <c r="S140" s="148"/>
      <c r="T140" s="148"/>
      <c r="U140" s="148"/>
      <c r="V140" s="148"/>
      <c r="W140" s="148"/>
      <c r="X140" s="148"/>
      <c r="Y140" s="148"/>
      <c r="Z140" s="148"/>
      <c r="AA140" s="148"/>
      <c r="AB140" s="148"/>
      <c r="AC140" s="148"/>
      <c r="AD140" s="148"/>
      <c r="AE140" s="148"/>
      <c r="AF140" s="148"/>
      <c r="AG140" s="148"/>
      <c r="AH140" s="148"/>
      <c r="AI140" s="149"/>
      <c r="AJ140" s="148"/>
      <c r="AK140" s="149"/>
    </row>
    <row r="141" spans="1:37" x14ac:dyDescent="0.35">
      <c r="A141" s="147"/>
      <c r="B141" s="148"/>
      <c r="C141" s="147"/>
      <c r="D141" s="147"/>
      <c r="E141" s="148"/>
      <c r="F141" s="147"/>
      <c r="G141" s="148"/>
      <c r="H141" s="148"/>
      <c r="I141" s="148"/>
      <c r="J141" s="148"/>
      <c r="K141" s="148"/>
      <c r="L141" s="148"/>
      <c r="M141" s="148"/>
      <c r="N141" s="148"/>
      <c r="O141" s="148"/>
      <c r="P141" s="148"/>
      <c r="Q141" s="148"/>
      <c r="R141" s="148"/>
      <c r="S141" s="148"/>
      <c r="T141" s="148"/>
      <c r="U141" s="148"/>
      <c r="V141" s="148"/>
      <c r="W141" s="148"/>
      <c r="X141" s="148"/>
      <c r="Y141" s="148"/>
      <c r="Z141" s="148"/>
      <c r="AA141" s="148"/>
      <c r="AB141" s="148"/>
      <c r="AC141" s="148"/>
      <c r="AD141" s="148"/>
      <c r="AE141" s="148"/>
      <c r="AF141" s="148"/>
      <c r="AG141" s="148"/>
      <c r="AH141" s="148"/>
      <c r="AI141" s="149"/>
      <c r="AJ141" s="148"/>
      <c r="AK141" s="149"/>
    </row>
    <row r="142" spans="1:37" x14ac:dyDescent="0.35">
      <c r="A142" s="147"/>
      <c r="B142" s="148"/>
      <c r="C142" s="147"/>
      <c r="D142" s="147"/>
      <c r="E142" s="148"/>
      <c r="F142" s="147"/>
      <c r="G142" s="148"/>
      <c r="H142" s="148"/>
      <c r="I142" s="148"/>
      <c r="J142" s="148"/>
      <c r="K142" s="148"/>
      <c r="L142" s="148"/>
      <c r="M142" s="148"/>
      <c r="N142" s="148"/>
      <c r="O142" s="148"/>
      <c r="P142" s="148"/>
      <c r="Q142" s="148"/>
      <c r="R142" s="148"/>
      <c r="S142" s="148"/>
      <c r="T142" s="148"/>
      <c r="U142" s="148"/>
      <c r="V142" s="148"/>
      <c r="W142" s="148"/>
      <c r="X142" s="148"/>
      <c r="Y142" s="148"/>
      <c r="Z142" s="148"/>
      <c r="AA142" s="148"/>
      <c r="AB142" s="148"/>
      <c r="AC142" s="148"/>
      <c r="AD142" s="148"/>
      <c r="AE142" s="148"/>
      <c r="AF142" s="148"/>
      <c r="AG142" s="148"/>
      <c r="AH142" s="148"/>
      <c r="AI142" s="149"/>
      <c r="AJ142" s="148"/>
      <c r="AK142" s="149"/>
    </row>
    <row r="143" spans="1:37" x14ac:dyDescent="0.35">
      <c r="A143" s="147"/>
      <c r="B143" s="148"/>
      <c r="C143" s="147"/>
      <c r="D143" s="147"/>
      <c r="E143" s="148"/>
      <c r="F143" s="147"/>
      <c r="G143" s="148"/>
      <c r="H143" s="148"/>
      <c r="I143" s="148"/>
      <c r="J143" s="148"/>
      <c r="K143" s="148"/>
      <c r="L143" s="148"/>
      <c r="M143" s="148"/>
      <c r="N143" s="148"/>
      <c r="O143" s="148"/>
      <c r="P143" s="148"/>
      <c r="Q143" s="148"/>
      <c r="R143" s="148"/>
      <c r="S143" s="148"/>
      <c r="T143" s="148"/>
      <c r="U143" s="148"/>
      <c r="V143" s="148"/>
      <c r="W143" s="148"/>
      <c r="X143" s="148"/>
      <c r="Y143" s="148"/>
      <c r="Z143" s="148"/>
      <c r="AA143" s="148"/>
      <c r="AB143" s="148"/>
      <c r="AC143" s="148"/>
      <c r="AD143" s="148"/>
      <c r="AE143" s="148"/>
      <c r="AF143" s="148"/>
      <c r="AG143" s="148"/>
      <c r="AH143" s="148"/>
      <c r="AI143" s="149"/>
      <c r="AJ143" s="148"/>
      <c r="AK143" s="149"/>
    </row>
    <row r="144" spans="1:37" x14ac:dyDescent="0.35">
      <c r="A144" s="147"/>
      <c r="B144" s="148"/>
      <c r="C144" s="147"/>
      <c r="D144" s="147"/>
      <c r="E144" s="148"/>
      <c r="F144" s="147"/>
      <c r="G144" s="148"/>
      <c r="H144" s="148"/>
      <c r="I144" s="148"/>
      <c r="J144" s="148"/>
      <c r="K144" s="148"/>
      <c r="L144" s="148"/>
      <c r="M144" s="148"/>
      <c r="N144" s="148"/>
      <c r="O144" s="148"/>
      <c r="P144" s="148"/>
      <c r="Q144" s="148"/>
      <c r="R144" s="148"/>
      <c r="S144" s="148"/>
      <c r="T144" s="148"/>
      <c r="U144" s="148"/>
      <c r="V144" s="148"/>
      <c r="W144" s="148"/>
      <c r="X144" s="148"/>
      <c r="Y144" s="148"/>
      <c r="Z144" s="148"/>
      <c r="AA144" s="148"/>
      <c r="AB144" s="148"/>
      <c r="AC144" s="148"/>
      <c r="AD144" s="148"/>
      <c r="AE144" s="148"/>
      <c r="AF144" s="148"/>
      <c r="AG144" s="148"/>
      <c r="AH144" s="148"/>
      <c r="AI144" s="149"/>
      <c r="AJ144" s="148"/>
      <c r="AK144" s="149"/>
    </row>
    <row r="145" spans="1:37" x14ac:dyDescent="0.35">
      <c r="A145" s="147"/>
      <c r="B145" s="148"/>
      <c r="C145" s="147"/>
      <c r="D145" s="147"/>
      <c r="E145" s="148"/>
      <c r="F145" s="147"/>
      <c r="G145" s="148"/>
      <c r="H145" s="148"/>
      <c r="I145" s="148"/>
      <c r="J145" s="148"/>
      <c r="K145" s="148"/>
      <c r="L145" s="148"/>
      <c r="M145" s="148"/>
      <c r="N145" s="148"/>
      <c r="O145" s="148"/>
      <c r="P145" s="148"/>
      <c r="Q145" s="148"/>
      <c r="R145" s="148"/>
      <c r="S145" s="148"/>
      <c r="T145" s="148"/>
      <c r="U145" s="148"/>
      <c r="V145" s="148"/>
      <c r="W145" s="148"/>
      <c r="X145" s="148"/>
      <c r="Y145" s="148"/>
      <c r="Z145" s="148"/>
      <c r="AA145" s="148"/>
      <c r="AB145" s="148"/>
      <c r="AC145" s="148"/>
      <c r="AD145" s="148"/>
      <c r="AE145" s="148"/>
      <c r="AF145" s="148"/>
      <c r="AG145" s="148"/>
      <c r="AH145" s="148"/>
      <c r="AI145" s="149"/>
      <c r="AJ145" s="148"/>
      <c r="AK145" s="149"/>
    </row>
    <row r="146" spans="1:37" x14ac:dyDescent="0.35">
      <c r="A146" s="147"/>
      <c r="B146" s="148"/>
      <c r="C146" s="147"/>
      <c r="D146" s="147"/>
      <c r="E146" s="148"/>
      <c r="F146" s="147"/>
      <c r="G146" s="148"/>
      <c r="H146" s="148"/>
      <c r="I146" s="148"/>
      <c r="J146" s="148"/>
      <c r="K146" s="148"/>
      <c r="L146" s="148"/>
      <c r="M146" s="148"/>
      <c r="N146" s="148"/>
      <c r="O146" s="148"/>
      <c r="P146" s="148"/>
      <c r="Q146" s="148"/>
      <c r="R146" s="148"/>
      <c r="S146" s="148"/>
      <c r="T146" s="148"/>
      <c r="U146" s="148"/>
      <c r="V146" s="148"/>
      <c r="W146" s="148"/>
      <c r="X146" s="148"/>
      <c r="Y146" s="148"/>
      <c r="Z146" s="148"/>
      <c r="AA146" s="148"/>
      <c r="AB146" s="148"/>
      <c r="AC146" s="148"/>
      <c r="AD146" s="148"/>
      <c r="AE146" s="148"/>
      <c r="AF146" s="148"/>
      <c r="AG146" s="148"/>
      <c r="AH146" s="148"/>
      <c r="AI146" s="149"/>
      <c r="AJ146" s="148"/>
      <c r="AK146" s="149"/>
    </row>
    <row r="147" spans="1:37" x14ac:dyDescent="0.35">
      <c r="A147" s="147"/>
      <c r="B147" s="148"/>
      <c r="C147" s="147"/>
      <c r="D147" s="147"/>
      <c r="E147" s="148"/>
      <c r="F147" s="147"/>
      <c r="G147" s="148"/>
      <c r="H147" s="148"/>
      <c r="I147" s="148"/>
      <c r="J147" s="148"/>
      <c r="K147" s="148"/>
      <c r="L147" s="148"/>
      <c r="M147" s="148"/>
      <c r="N147" s="148"/>
      <c r="O147" s="148"/>
      <c r="P147" s="148"/>
      <c r="Q147" s="148"/>
      <c r="R147" s="148"/>
      <c r="S147" s="148"/>
      <c r="T147" s="148"/>
      <c r="U147" s="148"/>
      <c r="V147" s="148"/>
      <c r="W147" s="148"/>
      <c r="X147" s="148"/>
      <c r="Y147" s="148"/>
      <c r="Z147" s="148"/>
      <c r="AA147" s="148"/>
      <c r="AB147" s="148"/>
      <c r="AC147" s="148"/>
      <c r="AD147" s="148"/>
      <c r="AE147" s="148"/>
      <c r="AF147" s="148"/>
      <c r="AG147" s="148"/>
      <c r="AH147" s="148"/>
      <c r="AI147" s="149"/>
      <c r="AJ147" s="148"/>
      <c r="AK147" s="149"/>
    </row>
    <row r="148" spans="1:37" x14ac:dyDescent="0.35">
      <c r="A148" s="147"/>
      <c r="B148" s="148"/>
      <c r="C148" s="147"/>
      <c r="D148" s="147"/>
      <c r="E148" s="148"/>
      <c r="F148" s="147"/>
      <c r="G148" s="148"/>
      <c r="H148" s="148"/>
      <c r="I148" s="148"/>
      <c r="J148" s="148"/>
      <c r="K148" s="148"/>
      <c r="L148" s="148"/>
      <c r="M148" s="148"/>
      <c r="N148" s="148"/>
      <c r="O148" s="148"/>
      <c r="P148" s="148"/>
      <c r="Q148" s="148"/>
      <c r="R148" s="148"/>
      <c r="S148" s="148"/>
      <c r="T148" s="148"/>
      <c r="U148" s="148"/>
      <c r="V148" s="148"/>
      <c r="W148" s="148"/>
      <c r="X148" s="148"/>
      <c r="Y148" s="148"/>
      <c r="Z148" s="148"/>
      <c r="AA148" s="148"/>
      <c r="AB148" s="148"/>
      <c r="AC148" s="148"/>
      <c r="AD148" s="148"/>
      <c r="AE148" s="148"/>
      <c r="AF148" s="148"/>
      <c r="AG148" s="148"/>
      <c r="AH148" s="148"/>
      <c r="AI148" s="149"/>
      <c r="AJ148" s="148"/>
      <c r="AK148" s="149"/>
    </row>
    <row r="149" spans="1:37" x14ac:dyDescent="0.35">
      <c r="A149" s="147"/>
      <c r="B149" s="148"/>
      <c r="C149" s="147"/>
      <c r="D149" s="147"/>
      <c r="E149" s="148"/>
      <c r="F149" s="147"/>
      <c r="G149" s="148"/>
      <c r="H149" s="148"/>
      <c r="I149" s="148"/>
      <c r="J149" s="148"/>
      <c r="K149" s="148"/>
      <c r="L149" s="148"/>
      <c r="M149" s="148"/>
      <c r="N149" s="148"/>
      <c r="O149" s="148"/>
      <c r="P149" s="148"/>
      <c r="Q149" s="148"/>
      <c r="R149" s="148"/>
      <c r="S149" s="148"/>
      <c r="T149" s="148"/>
      <c r="U149" s="148"/>
      <c r="V149" s="148"/>
      <c r="W149" s="148"/>
      <c r="X149" s="148"/>
      <c r="Y149" s="148"/>
      <c r="Z149" s="148"/>
      <c r="AA149" s="148"/>
      <c r="AB149" s="148"/>
      <c r="AC149" s="148"/>
      <c r="AD149" s="148"/>
      <c r="AE149" s="148"/>
      <c r="AF149" s="148"/>
      <c r="AG149" s="148"/>
      <c r="AH149" s="148"/>
      <c r="AI149" s="149"/>
      <c r="AJ149" s="148"/>
      <c r="AK149" s="149"/>
    </row>
    <row r="150" spans="1:37" x14ac:dyDescent="0.35">
      <c r="A150" s="147"/>
      <c r="B150" s="148"/>
      <c r="C150" s="147"/>
      <c r="D150" s="147"/>
      <c r="E150" s="148"/>
      <c r="F150" s="147"/>
      <c r="G150" s="148"/>
      <c r="H150" s="148"/>
      <c r="I150" s="148"/>
      <c r="J150" s="148"/>
      <c r="K150" s="148"/>
      <c r="L150" s="148"/>
      <c r="M150" s="148"/>
      <c r="N150" s="148"/>
      <c r="O150" s="148"/>
      <c r="P150" s="148"/>
      <c r="Q150" s="148"/>
      <c r="R150" s="148"/>
      <c r="S150" s="148"/>
      <c r="T150" s="148"/>
      <c r="U150" s="148"/>
      <c r="V150" s="148"/>
      <c r="W150" s="148"/>
      <c r="X150" s="148"/>
      <c r="Y150" s="148"/>
      <c r="Z150" s="148"/>
      <c r="AA150" s="148"/>
      <c r="AB150" s="148"/>
      <c r="AC150" s="148"/>
      <c r="AD150" s="148"/>
      <c r="AE150" s="148"/>
      <c r="AF150" s="148"/>
      <c r="AG150" s="148"/>
      <c r="AH150" s="148"/>
      <c r="AI150" s="149"/>
      <c r="AJ150" s="148"/>
      <c r="AK150" s="149"/>
    </row>
    <row r="151" spans="1:37" x14ac:dyDescent="0.35">
      <c r="A151" s="147"/>
      <c r="B151" s="148"/>
      <c r="C151" s="147"/>
      <c r="D151" s="147"/>
      <c r="E151" s="148"/>
      <c r="F151" s="147"/>
      <c r="G151" s="148"/>
      <c r="H151" s="148"/>
      <c r="I151" s="148"/>
      <c r="J151" s="148"/>
      <c r="K151" s="148"/>
      <c r="L151" s="148"/>
      <c r="M151" s="148"/>
      <c r="N151" s="148"/>
      <c r="O151" s="148"/>
      <c r="P151" s="148"/>
      <c r="Q151" s="148"/>
      <c r="R151" s="148"/>
      <c r="S151" s="148"/>
      <c r="T151" s="148"/>
      <c r="U151" s="148"/>
      <c r="V151" s="148"/>
      <c r="W151" s="148"/>
      <c r="X151" s="148"/>
      <c r="Y151" s="148"/>
      <c r="Z151" s="148"/>
      <c r="AA151" s="148"/>
      <c r="AB151" s="148"/>
      <c r="AC151" s="148"/>
      <c r="AD151" s="148"/>
      <c r="AE151" s="148"/>
      <c r="AF151" s="148"/>
      <c r="AG151" s="148"/>
      <c r="AH151" s="148"/>
      <c r="AI151" s="149"/>
      <c r="AJ151" s="148"/>
      <c r="AK151" s="149"/>
    </row>
    <row r="152" spans="1:37" x14ac:dyDescent="0.35">
      <c r="A152" s="147"/>
      <c r="B152" s="148"/>
      <c r="C152" s="147"/>
      <c r="D152" s="147"/>
      <c r="E152" s="148"/>
      <c r="F152" s="147"/>
      <c r="G152" s="148"/>
      <c r="H152" s="148"/>
      <c r="I152" s="148"/>
      <c r="J152" s="148"/>
      <c r="K152" s="148"/>
      <c r="L152" s="148"/>
      <c r="M152" s="148"/>
      <c r="N152" s="148"/>
      <c r="O152" s="148"/>
      <c r="P152" s="148"/>
      <c r="Q152" s="148"/>
      <c r="R152" s="148"/>
      <c r="S152" s="148"/>
      <c r="T152" s="148"/>
      <c r="U152" s="148"/>
      <c r="V152" s="148"/>
      <c r="W152" s="148"/>
      <c r="X152" s="148"/>
      <c r="Y152" s="148"/>
      <c r="Z152" s="148"/>
      <c r="AA152" s="148"/>
      <c r="AB152" s="148"/>
      <c r="AC152" s="148"/>
      <c r="AD152" s="148"/>
      <c r="AE152" s="148"/>
      <c r="AF152" s="148"/>
      <c r="AG152" s="148"/>
      <c r="AH152" s="148"/>
      <c r="AI152" s="149"/>
      <c r="AJ152" s="148"/>
      <c r="AK152" s="149"/>
    </row>
    <row r="153" spans="1:37" x14ac:dyDescent="0.35">
      <c r="A153" s="147"/>
      <c r="B153" s="148"/>
      <c r="C153" s="147"/>
      <c r="D153" s="147"/>
      <c r="E153" s="148"/>
      <c r="F153" s="147"/>
      <c r="G153" s="148"/>
      <c r="H153" s="148"/>
      <c r="I153" s="148"/>
      <c r="J153" s="148"/>
      <c r="K153" s="148"/>
      <c r="L153" s="148"/>
      <c r="M153" s="148"/>
      <c r="N153" s="148"/>
      <c r="O153" s="148"/>
      <c r="P153" s="148"/>
      <c r="Q153" s="148"/>
      <c r="R153" s="148"/>
      <c r="S153" s="148"/>
      <c r="T153" s="148"/>
      <c r="U153" s="148"/>
      <c r="V153" s="148"/>
      <c r="W153" s="148"/>
      <c r="X153" s="148"/>
      <c r="Y153" s="148"/>
      <c r="Z153" s="148"/>
      <c r="AA153" s="148"/>
      <c r="AB153" s="148"/>
      <c r="AC153" s="148"/>
      <c r="AD153" s="148"/>
      <c r="AE153" s="148"/>
      <c r="AF153" s="148"/>
      <c r="AG153" s="148"/>
      <c r="AH153" s="148"/>
      <c r="AI153" s="149"/>
      <c r="AJ153" s="148"/>
      <c r="AK153" s="149"/>
    </row>
    <row r="154" spans="1:37" x14ac:dyDescent="0.35">
      <c r="A154" s="147"/>
      <c r="B154" s="148"/>
      <c r="C154" s="147"/>
      <c r="D154" s="147"/>
      <c r="E154" s="148"/>
      <c r="F154" s="147"/>
      <c r="G154" s="148"/>
      <c r="H154" s="148"/>
      <c r="I154" s="148"/>
      <c r="J154" s="148"/>
      <c r="K154" s="148"/>
      <c r="L154" s="148"/>
      <c r="M154" s="148"/>
      <c r="N154" s="148"/>
      <c r="O154" s="148"/>
      <c r="P154" s="148"/>
      <c r="Q154" s="148"/>
      <c r="R154" s="148"/>
      <c r="S154" s="148"/>
      <c r="T154" s="148"/>
      <c r="U154" s="148"/>
      <c r="V154" s="148"/>
      <c r="W154" s="148"/>
      <c r="X154" s="148"/>
      <c r="Y154" s="148"/>
      <c r="Z154" s="148"/>
      <c r="AA154" s="148"/>
      <c r="AB154" s="148"/>
      <c r="AC154" s="148"/>
      <c r="AD154" s="148"/>
      <c r="AE154" s="148"/>
      <c r="AF154" s="148"/>
      <c r="AG154" s="148"/>
      <c r="AH154" s="148"/>
      <c r="AI154" s="149"/>
      <c r="AJ154" s="148"/>
      <c r="AK154" s="149"/>
    </row>
    <row r="155" spans="1:37" x14ac:dyDescent="0.35">
      <c r="A155" s="147"/>
      <c r="B155" s="148"/>
      <c r="C155" s="147"/>
      <c r="D155" s="147"/>
      <c r="E155" s="148"/>
      <c r="F155" s="147"/>
      <c r="G155" s="148"/>
      <c r="H155" s="148"/>
      <c r="I155" s="148"/>
      <c r="J155" s="148"/>
      <c r="K155" s="148"/>
      <c r="L155" s="148"/>
      <c r="M155" s="148"/>
      <c r="N155" s="148"/>
      <c r="O155" s="148"/>
      <c r="P155" s="148"/>
      <c r="Q155" s="148"/>
      <c r="R155" s="148"/>
      <c r="S155" s="148"/>
      <c r="T155" s="148"/>
      <c r="U155" s="148"/>
      <c r="V155" s="148"/>
      <c r="W155" s="148"/>
      <c r="X155" s="148"/>
      <c r="Y155" s="148"/>
      <c r="Z155" s="148"/>
      <c r="AA155" s="148"/>
      <c r="AB155" s="148"/>
      <c r="AC155" s="148"/>
      <c r="AD155" s="148"/>
      <c r="AE155" s="148"/>
      <c r="AF155" s="148"/>
      <c r="AG155" s="148"/>
      <c r="AH155" s="148"/>
      <c r="AI155" s="149"/>
      <c r="AJ155" s="148"/>
      <c r="AK155" s="149"/>
    </row>
    <row r="156" spans="1:37" x14ac:dyDescent="0.35">
      <c r="A156" s="147"/>
      <c r="B156" s="148"/>
      <c r="C156" s="147"/>
      <c r="D156" s="147"/>
      <c r="E156" s="148"/>
      <c r="F156" s="147"/>
      <c r="G156" s="148"/>
      <c r="H156" s="148"/>
      <c r="I156" s="148"/>
      <c r="J156" s="148"/>
      <c r="K156" s="148"/>
      <c r="L156" s="148"/>
      <c r="M156" s="148"/>
      <c r="N156" s="148"/>
      <c r="O156" s="148"/>
      <c r="P156" s="148"/>
      <c r="Q156" s="148"/>
      <c r="R156" s="148"/>
      <c r="S156" s="148"/>
      <c r="T156" s="148"/>
      <c r="U156" s="148"/>
      <c r="V156" s="148"/>
      <c r="W156" s="148"/>
      <c r="X156" s="148"/>
      <c r="Y156" s="148"/>
      <c r="Z156" s="148"/>
      <c r="AA156" s="148"/>
      <c r="AB156" s="148"/>
      <c r="AC156" s="148"/>
      <c r="AD156" s="148"/>
      <c r="AE156" s="148"/>
      <c r="AF156" s="148"/>
      <c r="AG156" s="148"/>
      <c r="AH156" s="148"/>
      <c r="AI156" s="149"/>
      <c r="AJ156" s="148"/>
      <c r="AK156" s="149"/>
    </row>
    <row r="157" spans="1:37" x14ac:dyDescent="0.35">
      <c r="A157" s="147"/>
      <c r="B157" s="148"/>
      <c r="C157" s="147"/>
      <c r="D157" s="147"/>
      <c r="E157" s="148"/>
      <c r="F157" s="147"/>
      <c r="G157" s="148"/>
      <c r="H157" s="148"/>
      <c r="I157" s="148"/>
      <c r="J157" s="148"/>
      <c r="K157" s="148"/>
      <c r="L157" s="148"/>
      <c r="M157" s="148"/>
      <c r="N157" s="148"/>
      <c r="O157" s="148"/>
      <c r="P157" s="148"/>
      <c r="Q157" s="148"/>
      <c r="R157" s="148"/>
      <c r="S157" s="148"/>
      <c r="T157" s="148"/>
      <c r="U157" s="148"/>
      <c r="V157" s="148"/>
      <c r="W157" s="148"/>
      <c r="X157" s="148"/>
      <c r="Y157" s="148"/>
      <c r="Z157" s="148"/>
      <c r="AA157" s="148"/>
      <c r="AB157" s="148"/>
      <c r="AC157" s="148"/>
      <c r="AD157" s="148"/>
      <c r="AE157" s="148"/>
      <c r="AF157" s="148"/>
      <c r="AG157" s="148"/>
      <c r="AH157" s="148"/>
      <c r="AI157" s="149"/>
      <c r="AJ157" s="148"/>
      <c r="AK157" s="149"/>
    </row>
    <row r="158" spans="1:37" x14ac:dyDescent="0.35">
      <c r="A158" s="147"/>
      <c r="B158" s="148"/>
      <c r="C158" s="147"/>
      <c r="D158" s="147"/>
      <c r="E158" s="148"/>
      <c r="F158" s="147"/>
      <c r="G158" s="148"/>
      <c r="H158" s="148"/>
      <c r="I158" s="148"/>
      <c r="J158" s="148"/>
      <c r="K158" s="148"/>
      <c r="L158" s="148"/>
      <c r="M158" s="148"/>
      <c r="N158" s="148"/>
      <c r="O158" s="148"/>
      <c r="P158" s="148"/>
      <c r="Q158" s="148"/>
      <c r="R158" s="148"/>
      <c r="S158" s="148"/>
      <c r="T158" s="148"/>
      <c r="U158" s="148"/>
      <c r="V158" s="148"/>
      <c r="W158" s="148"/>
      <c r="X158" s="148"/>
      <c r="Y158" s="148"/>
      <c r="Z158" s="148"/>
      <c r="AA158" s="148"/>
      <c r="AB158" s="148"/>
      <c r="AC158" s="148"/>
      <c r="AD158" s="148"/>
      <c r="AE158" s="148"/>
      <c r="AF158" s="148"/>
      <c r="AG158" s="148"/>
      <c r="AH158" s="148"/>
      <c r="AI158" s="149"/>
      <c r="AJ158" s="148"/>
      <c r="AK158" s="149"/>
    </row>
    <row r="159" spans="1:37" x14ac:dyDescent="0.35">
      <c r="A159" s="147"/>
      <c r="B159" s="148"/>
      <c r="C159" s="147"/>
      <c r="D159" s="147"/>
      <c r="E159" s="148"/>
      <c r="F159" s="147"/>
      <c r="G159" s="148"/>
      <c r="H159" s="148"/>
      <c r="I159" s="148"/>
      <c r="J159" s="148"/>
      <c r="K159" s="148"/>
      <c r="L159" s="148"/>
      <c r="M159" s="148"/>
      <c r="N159" s="148"/>
      <c r="O159" s="148"/>
      <c r="P159" s="148"/>
      <c r="Q159" s="148"/>
      <c r="R159" s="148"/>
      <c r="S159" s="148"/>
      <c r="T159" s="148"/>
      <c r="U159" s="148"/>
      <c r="V159" s="148"/>
      <c r="W159" s="148"/>
      <c r="X159" s="148"/>
      <c r="Y159" s="148"/>
      <c r="Z159" s="148"/>
      <c r="AA159" s="148"/>
      <c r="AB159" s="148"/>
      <c r="AC159" s="148"/>
      <c r="AD159" s="148"/>
      <c r="AE159" s="148"/>
      <c r="AF159" s="148"/>
      <c r="AG159" s="148"/>
      <c r="AH159" s="148"/>
      <c r="AI159" s="149"/>
      <c r="AJ159" s="148"/>
      <c r="AK159" s="149"/>
    </row>
    <row r="160" spans="1:37" x14ac:dyDescent="0.35">
      <c r="A160" s="147"/>
      <c r="B160" s="148"/>
      <c r="C160" s="147"/>
      <c r="D160" s="147"/>
      <c r="E160" s="148"/>
      <c r="F160" s="147"/>
      <c r="G160" s="148"/>
      <c r="H160" s="148"/>
      <c r="I160" s="148"/>
      <c r="J160" s="148"/>
      <c r="K160" s="148"/>
      <c r="L160" s="148"/>
      <c r="M160" s="148"/>
      <c r="N160" s="148"/>
      <c r="O160" s="148"/>
      <c r="P160" s="148"/>
      <c r="Q160" s="148"/>
      <c r="R160" s="148"/>
      <c r="S160" s="148"/>
      <c r="T160" s="148"/>
      <c r="U160" s="148"/>
      <c r="V160" s="148"/>
      <c r="W160" s="148"/>
      <c r="X160" s="148"/>
      <c r="Y160" s="148"/>
      <c r="Z160" s="148"/>
      <c r="AA160" s="148"/>
      <c r="AB160" s="148"/>
      <c r="AC160" s="148"/>
      <c r="AD160" s="148"/>
      <c r="AE160" s="148"/>
      <c r="AF160" s="148"/>
      <c r="AG160" s="148"/>
      <c r="AH160" s="148"/>
      <c r="AI160" s="149"/>
      <c r="AJ160" s="148"/>
      <c r="AK160" s="149"/>
    </row>
    <row r="161" spans="1:37" x14ac:dyDescent="0.35">
      <c r="A161" s="147"/>
      <c r="B161" s="148"/>
      <c r="C161" s="147"/>
      <c r="D161" s="147"/>
      <c r="E161" s="148"/>
      <c r="F161" s="147"/>
      <c r="G161" s="148"/>
      <c r="H161" s="148"/>
      <c r="I161" s="148"/>
      <c r="J161" s="148"/>
      <c r="K161" s="148"/>
      <c r="L161" s="148"/>
      <c r="M161" s="148"/>
      <c r="N161" s="148"/>
      <c r="O161" s="148"/>
      <c r="P161" s="148"/>
      <c r="Q161" s="148"/>
      <c r="R161" s="148"/>
      <c r="S161" s="148"/>
      <c r="T161" s="148"/>
      <c r="U161" s="148"/>
      <c r="V161" s="148"/>
      <c r="W161" s="148"/>
      <c r="X161" s="148"/>
      <c r="Y161" s="148"/>
      <c r="Z161" s="148"/>
      <c r="AA161" s="148"/>
      <c r="AB161" s="148"/>
      <c r="AC161" s="148"/>
      <c r="AD161" s="148"/>
      <c r="AE161" s="148"/>
      <c r="AF161" s="148"/>
      <c r="AG161" s="148"/>
      <c r="AH161" s="148"/>
      <c r="AI161" s="149"/>
      <c r="AJ161" s="148"/>
      <c r="AK161" s="149"/>
    </row>
    <row r="162" spans="1:37" x14ac:dyDescent="0.35">
      <c r="A162" s="147"/>
      <c r="B162" s="148"/>
      <c r="C162" s="147"/>
      <c r="D162" s="147"/>
      <c r="E162" s="148"/>
      <c r="F162" s="147"/>
      <c r="G162" s="148"/>
      <c r="H162" s="148"/>
      <c r="I162" s="148"/>
      <c r="J162" s="148"/>
      <c r="K162" s="148"/>
      <c r="L162" s="148"/>
      <c r="M162" s="148"/>
      <c r="N162" s="148"/>
      <c r="O162" s="148"/>
      <c r="P162" s="148"/>
      <c r="Q162" s="148"/>
      <c r="R162" s="148"/>
      <c r="S162" s="148"/>
      <c r="T162" s="148"/>
      <c r="U162" s="148"/>
      <c r="V162" s="148"/>
      <c r="W162" s="148"/>
      <c r="X162" s="148"/>
      <c r="Y162" s="148"/>
      <c r="Z162" s="148"/>
      <c r="AA162" s="148"/>
      <c r="AB162" s="148"/>
      <c r="AC162" s="148"/>
      <c r="AD162" s="148"/>
      <c r="AE162" s="148"/>
      <c r="AF162" s="148"/>
      <c r="AG162" s="148"/>
      <c r="AH162" s="148"/>
      <c r="AI162" s="149"/>
      <c r="AJ162" s="148"/>
      <c r="AK162" s="149"/>
    </row>
    <row r="163" spans="1:37" x14ac:dyDescent="0.35">
      <c r="A163" s="147"/>
      <c r="B163" s="148"/>
      <c r="C163" s="147"/>
      <c r="D163" s="147"/>
      <c r="E163" s="148"/>
      <c r="F163" s="147"/>
      <c r="G163" s="148"/>
      <c r="H163" s="148"/>
      <c r="I163" s="148"/>
      <c r="J163" s="148"/>
      <c r="K163" s="148"/>
      <c r="L163" s="148"/>
      <c r="M163" s="148"/>
      <c r="N163" s="148"/>
      <c r="O163" s="148"/>
      <c r="P163" s="148"/>
      <c r="Q163" s="148"/>
      <c r="R163" s="148"/>
      <c r="S163" s="148"/>
      <c r="T163" s="148"/>
      <c r="U163" s="148"/>
      <c r="V163" s="148"/>
      <c r="W163" s="148"/>
      <c r="X163" s="148"/>
      <c r="Y163" s="148"/>
      <c r="Z163" s="148"/>
      <c r="AA163" s="148"/>
      <c r="AB163" s="148"/>
      <c r="AC163" s="148"/>
      <c r="AD163" s="148"/>
      <c r="AE163" s="148"/>
      <c r="AF163" s="148"/>
      <c r="AG163" s="148"/>
      <c r="AH163" s="148"/>
      <c r="AI163" s="149"/>
      <c r="AJ163" s="148"/>
      <c r="AK163" s="149"/>
    </row>
    <row r="164" spans="1:37" x14ac:dyDescent="0.35">
      <c r="A164" s="147"/>
      <c r="B164" s="148"/>
      <c r="C164" s="147"/>
      <c r="D164" s="147"/>
      <c r="E164" s="148"/>
      <c r="F164" s="147"/>
      <c r="G164" s="148"/>
      <c r="H164" s="148"/>
      <c r="I164" s="148"/>
      <c r="J164" s="148"/>
      <c r="K164" s="148"/>
      <c r="L164" s="148"/>
      <c r="M164" s="148"/>
      <c r="N164" s="148"/>
      <c r="O164" s="148"/>
      <c r="P164" s="148"/>
      <c r="Q164" s="148"/>
      <c r="R164" s="148"/>
      <c r="S164" s="148"/>
      <c r="T164" s="148"/>
      <c r="U164" s="148"/>
      <c r="V164" s="148"/>
      <c r="W164" s="148"/>
      <c r="X164" s="148"/>
      <c r="Y164" s="148"/>
      <c r="Z164" s="148"/>
      <c r="AA164" s="148"/>
      <c r="AB164" s="148"/>
      <c r="AC164" s="148"/>
      <c r="AD164" s="148"/>
      <c r="AE164" s="148"/>
      <c r="AF164" s="148"/>
      <c r="AG164" s="148"/>
      <c r="AH164" s="148"/>
      <c r="AI164" s="149"/>
      <c r="AJ164" s="148"/>
      <c r="AK164" s="149"/>
    </row>
    <row r="165" spans="1:37" x14ac:dyDescent="0.35">
      <c r="A165" s="147"/>
      <c r="B165" s="148"/>
      <c r="C165" s="147"/>
      <c r="D165" s="147"/>
      <c r="E165" s="148"/>
      <c r="F165" s="147"/>
      <c r="G165" s="148"/>
      <c r="H165" s="148"/>
      <c r="I165" s="148"/>
      <c r="J165" s="148"/>
      <c r="K165" s="148"/>
      <c r="L165" s="148"/>
      <c r="M165" s="148"/>
      <c r="N165" s="148"/>
      <c r="O165" s="148"/>
      <c r="P165" s="148"/>
      <c r="Q165" s="148"/>
      <c r="R165" s="148"/>
      <c r="S165" s="148"/>
      <c r="T165" s="148"/>
      <c r="U165" s="148"/>
      <c r="V165" s="148"/>
      <c r="W165" s="148"/>
      <c r="X165" s="148"/>
      <c r="Y165" s="148"/>
      <c r="Z165" s="148"/>
      <c r="AA165" s="148"/>
      <c r="AB165" s="148"/>
      <c r="AC165" s="148"/>
      <c r="AD165" s="148"/>
      <c r="AE165" s="148"/>
      <c r="AF165" s="148"/>
      <c r="AG165" s="148"/>
      <c r="AH165" s="148"/>
      <c r="AI165" s="149"/>
      <c r="AJ165" s="148"/>
      <c r="AK165" s="149"/>
    </row>
    <row r="166" spans="1:37" x14ac:dyDescent="0.35">
      <c r="A166" s="147"/>
      <c r="B166" s="148"/>
      <c r="C166" s="147"/>
      <c r="D166" s="147"/>
      <c r="E166" s="148"/>
      <c r="F166" s="147"/>
      <c r="G166" s="148"/>
      <c r="H166" s="148"/>
      <c r="I166" s="148"/>
      <c r="J166" s="148"/>
      <c r="K166" s="148"/>
      <c r="L166" s="148"/>
      <c r="M166" s="148"/>
      <c r="N166" s="148"/>
      <c r="O166" s="148"/>
      <c r="P166" s="148"/>
      <c r="Q166" s="148"/>
      <c r="R166" s="148"/>
      <c r="S166" s="148"/>
      <c r="T166" s="148"/>
      <c r="U166" s="148"/>
      <c r="V166" s="148"/>
      <c r="W166" s="148"/>
      <c r="X166" s="148"/>
      <c r="Y166" s="148"/>
      <c r="Z166" s="148"/>
      <c r="AA166" s="148"/>
      <c r="AB166" s="148"/>
      <c r="AC166" s="148"/>
      <c r="AD166" s="148"/>
      <c r="AE166" s="148"/>
      <c r="AF166" s="148"/>
      <c r="AG166" s="148"/>
      <c r="AH166" s="148"/>
      <c r="AI166" s="149"/>
      <c r="AJ166" s="148"/>
      <c r="AK166" s="149"/>
    </row>
    <row r="167" spans="1:37" x14ac:dyDescent="0.35">
      <c r="A167" s="147"/>
      <c r="B167" s="148"/>
      <c r="C167" s="147"/>
      <c r="D167" s="147"/>
      <c r="E167" s="148"/>
      <c r="F167" s="147"/>
      <c r="G167" s="148"/>
      <c r="H167" s="148"/>
      <c r="I167" s="148"/>
      <c r="J167" s="148"/>
      <c r="K167" s="148"/>
      <c r="L167" s="148"/>
      <c r="M167" s="148"/>
      <c r="N167" s="148"/>
      <c r="O167" s="148"/>
      <c r="P167" s="148"/>
      <c r="Q167" s="148"/>
      <c r="R167" s="148"/>
      <c r="S167" s="148"/>
      <c r="T167" s="148"/>
      <c r="U167" s="148"/>
      <c r="V167" s="148"/>
      <c r="W167" s="148"/>
      <c r="X167" s="148"/>
      <c r="Y167" s="148"/>
      <c r="Z167" s="148"/>
      <c r="AA167" s="148"/>
      <c r="AB167" s="148"/>
      <c r="AC167" s="148"/>
      <c r="AD167" s="148"/>
      <c r="AE167" s="148"/>
      <c r="AF167" s="148"/>
      <c r="AG167" s="148"/>
      <c r="AH167" s="148"/>
      <c r="AI167" s="149"/>
      <c r="AJ167" s="148"/>
      <c r="AK167" s="149"/>
    </row>
    <row r="168" spans="1:37" x14ac:dyDescent="0.35">
      <c r="A168" s="147"/>
      <c r="B168" s="148"/>
      <c r="C168" s="147"/>
      <c r="D168" s="147"/>
      <c r="E168" s="148"/>
      <c r="F168" s="147"/>
      <c r="G168" s="148"/>
      <c r="H168" s="148"/>
      <c r="I168" s="148"/>
      <c r="J168" s="148"/>
      <c r="K168" s="148"/>
      <c r="L168" s="148"/>
      <c r="M168" s="148"/>
      <c r="N168" s="148"/>
      <c r="O168" s="148"/>
      <c r="P168" s="148"/>
      <c r="Q168" s="148"/>
      <c r="R168" s="148"/>
      <c r="S168" s="148"/>
      <c r="T168" s="148"/>
      <c r="U168" s="148"/>
      <c r="V168" s="148"/>
      <c r="W168" s="148"/>
      <c r="X168" s="148"/>
      <c r="Y168" s="148"/>
      <c r="Z168" s="148"/>
      <c r="AA168" s="148"/>
      <c r="AB168" s="148"/>
      <c r="AC168" s="148"/>
      <c r="AD168" s="148"/>
      <c r="AE168" s="148"/>
      <c r="AF168" s="148"/>
      <c r="AG168" s="148"/>
      <c r="AH168" s="148"/>
      <c r="AI168" s="149"/>
      <c r="AJ168" s="148"/>
      <c r="AK168" s="149"/>
    </row>
    <row r="169" spans="1:37" x14ac:dyDescent="0.35">
      <c r="A169" s="147"/>
      <c r="B169" s="148"/>
      <c r="C169" s="147"/>
      <c r="D169" s="147"/>
      <c r="E169" s="148"/>
      <c r="F169" s="147"/>
      <c r="G169" s="148"/>
      <c r="H169" s="148"/>
      <c r="I169" s="148"/>
      <c r="J169" s="148"/>
      <c r="K169" s="148"/>
      <c r="L169" s="148"/>
      <c r="M169" s="148"/>
      <c r="N169" s="148"/>
      <c r="O169" s="148"/>
      <c r="P169" s="148"/>
      <c r="Q169" s="148"/>
      <c r="R169" s="148"/>
      <c r="S169" s="148"/>
      <c r="T169" s="148"/>
      <c r="U169" s="148"/>
      <c r="V169" s="148"/>
      <c r="W169" s="148"/>
      <c r="X169" s="148"/>
      <c r="Y169" s="148"/>
      <c r="Z169" s="148"/>
      <c r="AA169" s="148"/>
      <c r="AB169" s="148"/>
      <c r="AC169" s="148"/>
      <c r="AD169" s="148"/>
      <c r="AE169" s="148"/>
      <c r="AF169" s="148"/>
      <c r="AG169" s="148"/>
      <c r="AH169" s="148"/>
      <c r="AI169" s="149"/>
      <c r="AJ169" s="148"/>
      <c r="AK169" s="149"/>
    </row>
    <row r="170" spans="1:37" x14ac:dyDescent="0.35">
      <c r="A170" s="147"/>
      <c r="B170" s="148"/>
      <c r="C170" s="147"/>
      <c r="D170" s="147"/>
      <c r="E170" s="148"/>
      <c r="F170" s="147"/>
      <c r="G170" s="148"/>
      <c r="H170" s="148"/>
      <c r="I170" s="148"/>
      <c r="J170" s="148"/>
      <c r="K170" s="148"/>
      <c r="L170" s="148"/>
      <c r="M170" s="148"/>
      <c r="N170" s="148"/>
      <c r="O170" s="148"/>
      <c r="P170" s="148"/>
      <c r="Q170" s="148"/>
      <c r="R170" s="148"/>
      <c r="S170" s="148"/>
      <c r="T170" s="148"/>
      <c r="U170" s="148"/>
      <c r="V170" s="148"/>
      <c r="W170" s="148"/>
      <c r="X170" s="148"/>
      <c r="Y170" s="148"/>
      <c r="Z170" s="148"/>
      <c r="AA170" s="148"/>
      <c r="AB170" s="148"/>
      <c r="AC170" s="148"/>
      <c r="AD170" s="148"/>
      <c r="AE170" s="148"/>
      <c r="AF170" s="148"/>
      <c r="AG170" s="148"/>
      <c r="AH170" s="148"/>
      <c r="AI170" s="149"/>
      <c r="AJ170" s="148"/>
      <c r="AK170" s="149"/>
    </row>
    <row r="171" spans="1:37" x14ac:dyDescent="0.35">
      <c r="A171" s="147"/>
      <c r="B171" s="148"/>
      <c r="C171" s="147"/>
      <c r="D171" s="147"/>
      <c r="E171" s="148"/>
      <c r="F171" s="147"/>
      <c r="G171" s="148"/>
      <c r="H171" s="148"/>
      <c r="I171" s="148"/>
      <c r="J171" s="148"/>
      <c r="K171" s="148"/>
      <c r="L171" s="148"/>
      <c r="M171" s="148"/>
      <c r="N171" s="148"/>
      <c r="O171" s="148"/>
      <c r="P171" s="148"/>
      <c r="Q171" s="148"/>
      <c r="R171" s="148"/>
      <c r="S171" s="148"/>
      <c r="T171" s="148"/>
      <c r="U171" s="148"/>
      <c r="V171" s="148"/>
      <c r="W171" s="148"/>
      <c r="X171" s="148"/>
      <c r="Y171" s="148"/>
      <c r="Z171" s="148"/>
      <c r="AA171" s="148"/>
      <c r="AB171" s="148"/>
      <c r="AC171" s="148"/>
      <c r="AD171" s="148"/>
      <c r="AE171" s="148"/>
      <c r="AF171" s="148"/>
      <c r="AG171" s="148"/>
      <c r="AH171" s="148"/>
      <c r="AI171" s="149"/>
      <c r="AJ171" s="148"/>
      <c r="AK171" s="149"/>
    </row>
    <row r="172" spans="1:37" x14ac:dyDescent="0.35">
      <c r="A172" s="147"/>
      <c r="B172" s="148"/>
      <c r="C172" s="147"/>
      <c r="D172" s="147"/>
      <c r="E172" s="148"/>
      <c r="F172" s="147"/>
      <c r="G172" s="148"/>
      <c r="H172" s="148"/>
      <c r="I172" s="148"/>
      <c r="J172" s="148"/>
      <c r="K172" s="148"/>
      <c r="L172" s="148"/>
      <c r="M172" s="148"/>
      <c r="N172" s="148"/>
      <c r="O172" s="148"/>
      <c r="P172" s="148"/>
      <c r="Q172" s="148"/>
      <c r="R172" s="148"/>
      <c r="S172" s="148"/>
      <c r="T172" s="148"/>
      <c r="U172" s="148"/>
      <c r="V172" s="148"/>
      <c r="W172" s="148"/>
      <c r="X172" s="148"/>
      <c r="Y172" s="148"/>
      <c r="Z172" s="148"/>
      <c r="AA172" s="148"/>
      <c r="AB172" s="148"/>
      <c r="AC172" s="148"/>
      <c r="AD172" s="148"/>
      <c r="AE172" s="148"/>
      <c r="AF172" s="148"/>
      <c r="AG172" s="148"/>
      <c r="AH172" s="148"/>
      <c r="AI172" s="149"/>
      <c r="AJ172" s="148"/>
      <c r="AK172" s="149"/>
    </row>
    <row r="173" spans="1:37" x14ac:dyDescent="0.35">
      <c r="A173" s="147"/>
      <c r="B173" s="148"/>
      <c r="C173" s="147"/>
      <c r="D173" s="147"/>
      <c r="E173" s="148"/>
      <c r="F173" s="147"/>
      <c r="G173" s="148"/>
      <c r="H173" s="148"/>
      <c r="I173" s="148"/>
      <c r="J173" s="148"/>
      <c r="K173" s="148"/>
      <c r="L173" s="148"/>
      <c r="M173" s="148"/>
      <c r="N173" s="148"/>
      <c r="O173" s="148"/>
      <c r="P173" s="148"/>
      <c r="Q173" s="148"/>
      <c r="R173" s="148"/>
      <c r="S173" s="148"/>
      <c r="T173" s="148"/>
      <c r="U173" s="148"/>
      <c r="V173" s="148"/>
      <c r="W173" s="148"/>
      <c r="X173" s="148"/>
      <c r="Y173" s="148"/>
      <c r="Z173" s="148"/>
      <c r="AA173" s="148"/>
      <c r="AB173" s="148"/>
      <c r="AC173" s="148"/>
      <c r="AD173" s="148"/>
      <c r="AE173" s="148"/>
      <c r="AF173" s="148"/>
      <c r="AG173" s="148"/>
      <c r="AH173" s="148"/>
      <c r="AI173" s="149"/>
      <c r="AJ173" s="148"/>
      <c r="AK173" s="149"/>
    </row>
    <row r="174" spans="1:37" x14ac:dyDescent="0.35">
      <c r="A174" s="147"/>
      <c r="B174" s="148"/>
      <c r="C174" s="147"/>
      <c r="D174" s="147"/>
      <c r="E174" s="148"/>
      <c r="F174" s="147"/>
      <c r="G174" s="148"/>
      <c r="H174" s="148"/>
      <c r="I174" s="148"/>
      <c r="J174" s="148"/>
      <c r="K174" s="148"/>
      <c r="L174" s="148"/>
      <c r="M174" s="148"/>
      <c r="N174" s="148"/>
      <c r="O174" s="148"/>
      <c r="P174" s="148"/>
      <c r="Q174" s="148"/>
      <c r="R174" s="148"/>
      <c r="S174" s="148"/>
      <c r="T174" s="148"/>
      <c r="U174" s="148"/>
      <c r="V174" s="148"/>
      <c r="W174" s="148"/>
      <c r="X174" s="148"/>
      <c r="Y174" s="148"/>
      <c r="Z174" s="148"/>
      <c r="AA174" s="148"/>
      <c r="AB174" s="148"/>
      <c r="AC174" s="148"/>
      <c r="AD174" s="148"/>
      <c r="AE174" s="148"/>
      <c r="AF174" s="148"/>
      <c r="AG174" s="148"/>
      <c r="AH174" s="148"/>
      <c r="AI174" s="149"/>
      <c r="AJ174" s="148"/>
      <c r="AK174" s="149"/>
    </row>
    <row r="175" spans="1:37" x14ac:dyDescent="0.35">
      <c r="A175" s="147"/>
      <c r="B175" s="148"/>
      <c r="C175" s="147"/>
      <c r="D175" s="147"/>
      <c r="E175" s="148"/>
      <c r="F175" s="147"/>
      <c r="G175" s="148"/>
      <c r="H175" s="148"/>
      <c r="I175" s="148"/>
      <c r="J175" s="148"/>
      <c r="K175" s="148"/>
      <c r="L175" s="148"/>
      <c r="M175" s="148"/>
      <c r="N175" s="148"/>
      <c r="O175" s="148"/>
      <c r="P175" s="148"/>
      <c r="Q175" s="148"/>
      <c r="R175" s="148"/>
      <c r="S175" s="148"/>
      <c r="T175" s="148"/>
      <c r="U175" s="148"/>
      <c r="V175" s="148"/>
      <c r="W175" s="148"/>
      <c r="X175" s="148"/>
      <c r="Y175" s="148"/>
      <c r="Z175" s="148"/>
      <c r="AA175" s="148"/>
      <c r="AB175" s="148"/>
      <c r="AC175" s="148"/>
      <c r="AD175" s="148"/>
      <c r="AE175" s="148"/>
      <c r="AF175" s="148"/>
      <c r="AG175" s="148"/>
      <c r="AH175" s="148"/>
      <c r="AI175" s="149"/>
      <c r="AJ175" s="148"/>
      <c r="AK175" s="149"/>
    </row>
    <row r="176" spans="1:37" x14ac:dyDescent="0.35">
      <c r="A176" s="147"/>
      <c r="B176" s="148"/>
      <c r="C176" s="147"/>
      <c r="D176" s="147"/>
      <c r="E176" s="148"/>
      <c r="F176" s="147"/>
      <c r="G176" s="148"/>
      <c r="H176" s="148"/>
      <c r="I176" s="148"/>
      <c r="J176" s="148"/>
      <c r="K176" s="148"/>
      <c r="L176" s="148"/>
      <c r="M176" s="148"/>
      <c r="N176" s="148"/>
      <c r="O176" s="148"/>
      <c r="P176" s="148"/>
      <c r="Q176" s="148"/>
      <c r="R176" s="148"/>
      <c r="S176" s="148"/>
      <c r="T176" s="148"/>
      <c r="U176" s="148"/>
      <c r="V176" s="148"/>
      <c r="W176" s="148"/>
      <c r="X176" s="148"/>
      <c r="Y176" s="148"/>
      <c r="Z176" s="148"/>
      <c r="AA176" s="148"/>
      <c r="AB176" s="148"/>
      <c r="AC176" s="148"/>
      <c r="AD176" s="148"/>
      <c r="AE176" s="148"/>
      <c r="AF176" s="148"/>
      <c r="AG176" s="148"/>
      <c r="AH176" s="148"/>
      <c r="AI176" s="149"/>
      <c r="AJ176" s="148"/>
      <c r="AK176" s="149"/>
    </row>
    <row r="177" spans="1:37" x14ac:dyDescent="0.35">
      <c r="A177" s="147"/>
      <c r="B177" s="148"/>
      <c r="C177" s="147"/>
      <c r="D177" s="147"/>
      <c r="E177" s="148"/>
      <c r="F177" s="147"/>
      <c r="G177" s="148"/>
      <c r="H177" s="148"/>
      <c r="I177" s="148"/>
      <c r="J177" s="148"/>
      <c r="K177" s="148"/>
      <c r="L177" s="148"/>
      <c r="M177" s="148"/>
      <c r="N177" s="148"/>
      <c r="O177" s="148"/>
      <c r="P177" s="148"/>
      <c r="Q177" s="148"/>
      <c r="R177" s="148"/>
      <c r="S177" s="148"/>
      <c r="T177" s="148"/>
      <c r="U177" s="148"/>
      <c r="V177" s="148"/>
      <c r="W177" s="148"/>
      <c r="X177" s="148"/>
      <c r="Y177" s="148"/>
      <c r="Z177" s="148"/>
      <c r="AA177" s="148"/>
      <c r="AB177" s="148"/>
      <c r="AC177" s="148"/>
      <c r="AD177" s="148"/>
      <c r="AE177" s="148"/>
      <c r="AF177" s="148"/>
      <c r="AG177" s="148"/>
      <c r="AH177" s="148"/>
      <c r="AI177" s="149"/>
      <c r="AJ177" s="148"/>
      <c r="AK177" s="149"/>
    </row>
    <row r="178" spans="1:37" x14ac:dyDescent="0.35">
      <c r="A178" s="147"/>
      <c r="B178" s="148"/>
      <c r="C178" s="147"/>
      <c r="D178" s="147"/>
      <c r="E178" s="148"/>
      <c r="F178" s="147"/>
      <c r="G178" s="148"/>
      <c r="H178" s="148"/>
      <c r="I178" s="148"/>
      <c r="J178" s="148"/>
      <c r="K178" s="148"/>
      <c r="L178" s="148"/>
      <c r="M178" s="148"/>
      <c r="N178" s="148"/>
      <c r="O178" s="148"/>
      <c r="P178" s="148"/>
      <c r="Q178" s="148"/>
      <c r="R178" s="148"/>
      <c r="S178" s="148"/>
      <c r="T178" s="148"/>
      <c r="U178" s="148"/>
      <c r="V178" s="148"/>
      <c r="W178" s="148"/>
      <c r="X178" s="148"/>
      <c r="Y178" s="148"/>
      <c r="Z178" s="148"/>
      <c r="AA178" s="148"/>
      <c r="AB178" s="148"/>
      <c r="AC178" s="148"/>
      <c r="AD178" s="148"/>
      <c r="AE178" s="148"/>
      <c r="AF178" s="148"/>
      <c r="AG178" s="148"/>
      <c r="AH178" s="148"/>
      <c r="AI178" s="149"/>
      <c r="AJ178" s="148"/>
      <c r="AK178" s="149"/>
    </row>
    <row r="179" spans="1:37" x14ac:dyDescent="0.35">
      <c r="A179" s="147"/>
      <c r="B179" s="148"/>
      <c r="C179" s="147"/>
      <c r="D179" s="147"/>
      <c r="E179" s="148"/>
      <c r="F179" s="147"/>
      <c r="G179" s="148"/>
      <c r="H179" s="148"/>
      <c r="I179" s="148"/>
      <c r="J179" s="148"/>
      <c r="K179" s="148"/>
      <c r="L179" s="148"/>
      <c r="M179" s="148"/>
      <c r="N179" s="148"/>
      <c r="O179" s="148"/>
      <c r="P179" s="148"/>
      <c r="Q179" s="148"/>
      <c r="R179" s="148"/>
      <c r="S179" s="148"/>
      <c r="T179" s="148"/>
      <c r="U179" s="148"/>
      <c r="V179" s="148"/>
      <c r="W179" s="148"/>
      <c r="X179" s="148"/>
      <c r="Y179" s="148"/>
      <c r="Z179" s="148"/>
      <c r="AA179" s="148"/>
      <c r="AB179" s="148"/>
      <c r="AC179" s="148"/>
      <c r="AD179" s="148"/>
      <c r="AE179" s="148"/>
      <c r="AF179" s="148"/>
      <c r="AG179" s="148"/>
      <c r="AH179" s="148"/>
      <c r="AI179" s="149"/>
      <c r="AJ179" s="148"/>
      <c r="AK179" s="149"/>
    </row>
    <row r="180" spans="1:37" x14ac:dyDescent="0.35">
      <c r="A180" s="147"/>
      <c r="B180" s="148"/>
      <c r="C180" s="147"/>
      <c r="D180" s="147"/>
      <c r="E180" s="148"/>
      <c r="F180" s="147"/>
      <c r="G180" s="148"/>
      <c r="H180" s="148"/>
      <c r="I180" s="148"/>
      <c r="J180" s="148"/>
      <c r="K180" s="148"/>
      <c r="L180" s="148"/>
      <c r="M180" s="148"/>
      <c r="N180" s="148"/>
      <c r="O180" s="148"/>
      <c r="P180" s="148"/>
      <c r="Q180" s="148"/>
      <c r="R180" s="148"/>
      <c r="S180" s="148"/>
      <c r="T180" s="148"/>
      <c r="U180" s="148"/>
      <c r="V180" s="148"/>
      <c r="W180" s="148"/>
      <c r="X180" s="148"/>
      <c r="Y180" s="148"/>
      <c r="Z180" s="148"/>
      <c r="AA180" s="148"/>
      <c r="AB180" s="148"/>
      <c r="AC180" s="148"/>
      <c r="AD180" s="148"/>
      <c r="AE180" s="148"/>
      <c r="AF180" s="148"/>
      <c r="AG180" s="148"/>
      <c r="AH180" s="148"/>
      <c r="AI180" s="149"/>
      <c r="AJ180" s="148"/>
      <c r="AK180" s="149"/>
    </row>
    <row r="181" spans="1:37" x14ac:dyDescent="0.35">
      <c r="A181" s="147"/>
      <c r="B181" s="148"/>
      <c r="C181" s="147"/>
      <c r="D181" s="147"/>
      <c r="E181" s="148"/>
      <c r="F181" s="147"/>
      <c r="G181" s="148"/>
      <c r="H181" s="148"/>
      <c r="I181" s="148"/>
      <c r="J181" s="148"/>
      <c r="K181" s="148"/>
      <c r="L181" s="148"/>
      <c r="M181" s="148"/>
      <c r="N181" s="148"/>
      <c r="O181" s="148"/>
      <c r="P181" s="148"/>
      <c r="Q181" s="148"/>
      <c r="R181" s="148"/>
      <c r="S181" s="148"/>
      <c r="T181" s="148"/>
      <c r="U181" s="148"/>
      <c r="V181" s="148"/>
      <c r="W181" s="148"/>
      <c r="X181" s="148"/>
      <c r="Y181" s="148"/>
      <c r="Z181" s="148"/>
      <c r="AA181" s="148"/>
      <c r="AB181" s="148"/>
      <c r="AC181" s="148"/>
      <c r="AD181" s="148"/>
      <c r="AE181" s="148"/>
      <c r="AF181" s="148"/>
      <c r="AG181" s="148"/>
      <c r="AH181" s="148"/>
      <c r="AI181" s="149"/>
      <c r="AJ181" s="148"/>
      <c r="AK181" s="149"/>
    </row>
    <row r="182" spans="1:37" x14ac:dyDescent="0.35">
      <c r="A182" s="147"/>
      <c r="B182" s="148"/>
      <c r="C182" s="147"/>
      <c r="D182" s="147"/>
      <c r="E182" s="148"/>
      <c r="F182" s="147"/>
      <c r="G182" s="148"/>
      <c r="H182" s="148"/>
      <c r="I182" s="148"/>
      <c r="J182" s="148"/>
      <c r="K182" s="148"/>
      <c r="L182" s="148"/>
      <c r="M182" s="148"/>
      <c r="N182" s="148"/>
      <c r="O182" s="148"/>
      <c r="P182" s="148"/>
      <c r="Q182" s="148"/>
      <c r="R182" s="148"/>
      <c r="S182" s="148"/>
      <c r="T182" s="148"/>
      <c r="U182" s="148"/>
      <c r="V182" s="148"/>
      <c r="W182" s="148"/>
      <c r="X182" s="148"/>
      <c r="Y182" s="148"/>
      <c r="Z182" s="148"/>
      <c r="AA182" s="148"/>
      <c r="AB182" s="148"/>
      <c r="AC182" s="148"/>
      <c r="AD182" s="148"/>
      <c r="AE182" s="148"/>
      <c r="AF182" s="148"/>
      <c r="AG182" s="148"/>
      <c r="AH182" s="148"/>
      <c r="AI182" s="149"/>
      <c r="AJ182" s="148"/>
      <c r="AK182" s="149"/>
    </row>
    <row r="183" spans="1:37" x14ac:dyDescent="0.35">
      <c r="A183" s="147"/>
      <c r="B183" s="148"/>
      <c r="C183" s="147"/>
      <c r="D183" s="147"/>
      <c r="E183" s="148"/>
      <c r="F183" s="147"/>
      <c r="G183" s="148"/>
      <c r="H183" s="148"/>
      <c r="I183" s="148"/>
      <c r="J183" s="148"/>
      <c r="K183" s="148"/>
      <c r="L183" s="148"/>
      <c r="M183" s="148"/>
      <c r="N183" s="148"/>
      <c r="O183" s="148"/>
      <c r="P183" s="148"/>
      <c r="Q183" s="148"/>
      <c r="R183" s="148"/>
      <c r="S183" s="148"/>
      <c r="T183" s="148"/>
      <c r="U183" s="148"/>
      <c r="V183" s="148"/>
      <c r="W183" s="148"/>
      <c r="X183" s="148"/>
      <c r="Y183" s="148"/>
      <c r="Z183" s="148"/>
      <c r="AA183" s="148"/>
      <c r="AB183" s="148"/>
      <c r="AC183" s="148"/>
      <c r="AD183" s="148"/>
      <c r="AE183" s="148"/>
      <c r="AF183" s="148"/>
      <c r="AG183" s="148"/>
      <c r="AH183" s="148"/>
      <c r="AI183" s="149"/>
      <c r="AJ183" s="148"/>
      <c r="AK183" s="149"/>
    </row>
    <row r="184" spans="1:37" x14ac:dyDescent="0.35">
      <c r="A184" s="147"/>
      <c r="B184" s="148"/>
      <c r="C184" s="147"/>
      <c r="D184" s="147"/>
      <c r="E184" s="148"/>
      <c r="F184" s="147"/>
      <c r="G184" s="148"/>
      <c r="H184" s="148"/>
      <c r="I184" s="148"/>
      <c r="J184" s="148"/>
      <c r="K184" s="148"/>
      <c r="L184" s="148"/>
      <c r="M184" s="148"/>
      <c r="N184" s="148"/>
      <c r="O184" s="148"/>
      <c r="P184" s="148"/>
      <c r="Q184" s="148"/>
      <c r="R184" s="148"/>
      <c r="S184" s="148"/>
      <c r="T184" s="148"/>
      <c r="U184" s="148"/>
      <c r="V184" s="148"/>
      <c r="W184" s="148"/>
      <c r="X184" s="148"/>
      <c r="Y184" s="148"/>
      <c r="Z184" s="148"/>
      <c r="AA184" s="148"/>
      <c r="AB184" s="148"/>
      <c r="AC184" s="148"/>
      <c r="AD184" s="148"/>
      <c r="AE184" s="148"/>
      <c r="AF184" s="148"/>
      <c r="AG184" s="148"/>
      <c r="AH184" s="148"/>
      <c r="AI184" s="149"/>
      <c r="AJ184" s="148"/>
      <c r="AK184" s="149"/>
    </row>
    <row r="185" spans="1:37" x14ac:dyDescent="0.35">
      <c r="A185" s="147"/>
      <c r="B185" s="148"/>
      <c r="C185" s="147"/>
      <c r="D185" s="147"/>
      <c r="E185" s="148"/>
      <c r="F185" s="147"/>
      <c r="G185" s="148"/>
      <c r="H185" s="148"/>
      <c r="I185" s="148"/>
      <c r="J185" s="148"/>
      <c r="K185" s="148"/>
      <c r="L185" s="148"/>
      <c r="M185" s="148"/>
      <c r="N185" s="148"/>
      <c r="O185" s="148"/>
      <c r="P185" s="148"/>
      <c r="Q185" s="148"/>
      <c r="R185" s="148"/>
      <c r="S185" s="148"/>
      <c r="T185" s="148"/>
      <c r="U185" s="148"/>
      <c r="V185" s="148"/>
      <c r="W185" s="148"/>
      <c r="X185" s="148"/>
      <c r="Y185" s="148"/>
      <c r="Z185" s="148"/>
      <c r="AA185" s="148"/>
      <c r="AB185" s="148"/>
      <c r="AC185" s="148"/>
      <c r="AD185" s="148"/>
      <c r="AE185" s="148"/>
      <c r="AF185" s="148"/>
      <c r="AG185" s="148"/>
      <c r="AH185" s="148"/>
      <c r="AI185" s="149"/>
      <c r="AJ185" s="148"/>
      <c r="AK185" s="149"/>
    </row>
    <row r="186" spans="1:37" x14ac:dyDescent="0.35">
      <c r="A186" s="147"/>
      <c r="B186" s="148"/>
      <c r="C186" s="147"/>
      <c r="D186" s="147"/>
      <c r="E186" s="148"/>
      <c r="F186" s="147"/>
      <c r="G186" s="148"/>
      <c r="H186" s="148"/>
      <c r="I186" s="148"/>
      <c r="J186" s="148"/>
      <c r="K186" s="148"/>
      <c r="L186" s="148"/>
      <c r="M186" s="148"/>
      <c r="N186" s="148"/>
      <c r="O186" s="148"/>
      <c r="P186" s="148"/>
      <c r="Q186" s="148"/>
      <c r="R186" s="148"/>
      <c r="S186" s="148"/>
      <c r="T186" s="148"/>
      <c r="U186" s="148"/>
      <c r="V186" s="148"/>
      <c r="W186" s="148"/>
      <c r="X186" s="148"/>
      <c r="Y186" s="148"/>
      <c r="Z186" s="148"/>
      <c r="AA186" s="148"/>
      <c r="AB186" s="148"/>
      <c r="AC186" s="148"/>
      <c r="AD186" s="148"/>
      <c r="AE186" s="148"/>
      <c r="AF186" s="148"/>
      <c r="AG186" s="148"/>
      <c r="AH186" s="148"/>
      <c r="AI186" s="149"/>
      <c r="AJ186" s="148"/>
      <c r="AK186" s="149"/>
    </row>
    <row r="187" spans="1:37" x14ac:dyDescent="0.35">
      <c r="A187" s="147"/>
      <c r="B187" s="148"/>
      <c r="C187" s="147"/>
      <c r="D187" s="147"/>
      <c r="E187" s="148"/>
      <c r="F187" s="147"/>
      <c r="G187" s="148"/>
      <c r="H187" s="148"/>
      <c r="I187" s="148"/>
      <c r="J187" s="148"/>
      <c r="K187" s="148"/>
      <c r="L187" s="148"/>
      <c r="M187" s="148"/>
      <c r="N187" s="148"/>
      <c r="O187" s="148"/>
      <c r="P187" s="148"/>
      <c r="Q187" s="148"/>
      <c r="R187" s="148"/>
      <c r="S187" s="148"/>
      <c r="T187" s="148"/>
      <c r="U187" s="148"/>
      <c r="V187" s="148"/>
      <c r="W187" s="148"/>
      <c r="X187" s="148"/>
      <c r="Y187" s="148"/>
      <c r="Z187" s="148"/>
      <c r="AA187" s="148"/>
      <c r="AB187" s="148"/>
      <c r="AC187" s="148"/>
      <c r="AD187" s="148"/>
      <c r="AE187" s="148"/>
      <c r="AF187" s="148"/>
      <c r="AG187" s="148"/>
      <c r="AH187" s="148"/>
      <c r="AI187" s="149"/>
      <c r="AJ187" s="148"/>
      <c r="AK187" s="149"/>
    </row>
    <row r="188" spans="1:37" x14ac:dyDescent="0.35">
      <c r="A188" s="147"/>
      <c r="B188" s="148"/>
      <c r="C188" s="147"/>
      <c r="D188" s="147"/>
      <c r="E188" s="148"/>
      <c r="F188" s="147"/>
      <c r="G188" s="148"/>
      <c r="H188" s="148"/>
      <c r="I188" s="148"/>
      <c r="J188" s="148"/>
      <c r="K188" s="148"/>
      <c r="L188" s="148"/>
      <c r="M188" s="148"/>
      <c r="N188" s="148"/>
      <c r="O188" s="148"/>
      <c r="P188" s="148"/>
      <c r="Q188" s="148"/>
      <c r="R188" s="148"/>
      <c r="S188" s="148"/>
      <c r="T188" s="148"/>
      <c r="U188" s="148"/>
      <c r="V188" s="148"/>
      <c r="W188" s="148"/>
      <c r="X188" s="148"/>
      <c r="Y188" s="148"/>
      <c r="Z188" s="148"/>
      <c r="AA188" s="148"/>
      <c r="AB188" s="148"/>
      <c r="AC188" s="148"/>
      <c r="AD188" s="148"/>
      <c r="AE188" s="148"/>
      <c r="AF188" s="148"/>
      <c r="AG188" s="148"/>
      <c r="AH188" s="148"/>
      <c r="AI188" s="149"/>
      <c r="AJ188" s="148"/>
      <c r="AK188" s="149"/>
    </row>
    <row r="189" spans="1:37" x14ac:dyDescent="0.35">
      <c r="A189" s="147"/>
      <c r="B189" s="148"/>
      <c r="C189" s="147"/>
      <c r="D189" s="147"/>
      <c r="E189" s="148"/>
      <c r="F189" s="147"/>
      <c r="G189" s="148"/>
      <c r="H189" s="148"/>
      <c r="I189" s="148"/>
      <c r="J189" s="148"/>
      <c r="K189" s="148"/>
      <c r="L189" s="148"/>
      <c r="M189" s="148"/>
      <c r="N189" s="148"/>
      <c r="O189" s="148"/>
      <c r="P189" s="148"/>
      <c r="Q189" s="148"/>
      <c r="R189" s="148"/>
      <c r="S189" s="148"/>
      <c r="T189" s="148"/>
      <c r="U189" s="148"/>
      <c r="V189" s="148"/>
      <c r="W189" s="148"/>
      <c r="X189" s="148"/>
      <c r="Y189" s="148"/>
      <c r="Z189" s="148"/>
      <c r="AA189" s="148"/>
      <c r="AB189" s="148"/>
      <c r="AC189" s="148"/>
      <c r="AD189" s="148"/>
      <c r="AE189" s="148"/>
      <c r="AF189" s="148"/>
      <c r="AG189" s="148"/>
      <c r="AH189" s="148"/>
      <c r="AI189" s="149"/>
      <c r="AJ189" s="148"/>
      <c r="AK189" s="149"/>
    </row>
    <row r="190" spans="1:37" x14ac:dyDescent="0.35">
      <c r="A190" s="147"/>
      <c r="B190" s="148"/>
      <c r="C190" s="147"/>
      <c r="D190" s="147"/>
      <c r="E190" s="148"/>
      <c r="F190" s="147"/>
      <c r="G190" s="148"/>
      <c r="H190" s="148"/>
      <c r="I190" s="148"/>
      <c r="J190" s="148"/>
      <c r="K190" s="148"/>
      <c r="L190" s="148"/>
      <c r="M190" s="148"/>
      <c r="N190" s="148"/>
      <c r="O190" s="148"/>
      <c r="P190" s="148"/>
      <c r="Q190" s="148"/>
      <c r="R190" s="148"/>
      <c r="S190" s="148"/>
      <c r="T190" s="148"/>
      <c r="U190" s="148"/>
      <c r="V190" s="148"/>
      <c r="W190" s="148"/>
      <c r="X190" s="148"/>
      <c r="Y190" s="148"/>
      <c r="Z190" s="148"/>
      <c r="AA190" s="148"/>
      <c r="AB190" s="148"/>
      <c r="AC190" s="148"/>
      <c r="AD190" s="148"/>
      <c r="AE190" s="148"/>
      <c r="AF190" s="148"/>
      <c r="AG190" s="148"/>
      <c r="AH190" s="148"/>
      <c r="AI190" s="149"/>
      <c r="AJ190" s="148"/>
      <c r="AK190" s="149"/>
    </row>
    <row r="191" spans="1:37" x14ac:dyDescent="0.35">
      <c r="A191" s="147"/>
      <c r="B191" s="148"/>
      <c r="C191" s="147"/>
      <c r="D191" s="147"/>
      <c r="E191" s="148"/>
      <c r="F191" s="147"/>
      <c r="G191" s="148"/>
      <c r="H191" s="148"/>
      <c r="I191" s="148"/>
      <c r="J191" s="148"/>
      <c r="K191" s="148"/>
      <c r="L191" s="148"/>
      <c r="M191" s="148"/>
      <c r="N191" s="148"/>
      <c r="O191" s="148"/>
      <c r="P191" s="148"/>
      <c r="Q191" s="148"/>
      <c r="R191" s="148"/>
      <c r="S191" s="148"/>
      <c r="T191" s="148"/>
      <c r="U191" s="148"/>
      <c r="V191" s="148"/>
      <c r="W191" s="148"/>
      <c r="X191" s="148"/>
      <c r="Y191" s="148"/>
      <c r="Z191" s="148"/>
      <c r="AA191" s="148"/>
      <c r="AB191" s="148"/>
      <c r="AC191" s="148"/>
      <c r="AD191" s="148"/>
      <c r="AE191" s="148"/>
      <c r="AF191" s="148"/>
      <c r="AG191" s="148"/>
      <c r="AH191" s="148"/>
      <c r="AI191" s="149"/>
      <c r="AJ191" s="148"/>
      <c r="AK191" s="149"/>
    </row>
    <row r="192" spans="1:37" x14ac:dyDescent="0.35">
      <c r="A192" s="147"/>
      <c r="B192" s="148"/>
      <c r="C192" s="147"/>
      <c r="D192" s="147"/>
      <c r="E192" s="148"/>
      <c r="F192" s="147"/>
      <c r="G192" s="148"/>
      <c r="H192" s="148"/>
      <c r="I192" s="148"/>
      <c r="J192" s="148"/>
      <c r="K192" s="148"/>
      <c r="L192" s="148"/>
      <c r="M192" s="148"/>
      <c r="N192" s="148"/>
      <c r="O192" s="148"/>
      <c r="P192" s="148"/>
      <c r="Q192" s="148"/>
      <c r="R192" s="148"/>
      <c r="S192" s="148"/>
      <c r="T192" s="148"/>
      <c r="U192" s="148"/>
      <c r="V192" s="148"/>
      <c r="W192" s="148"/>
      <c r="X192" s="148"/>
      <c r="Y192" s="148"/>
      <c r="Z192" s="148"/>
      <c r="AA192" s="148"/>
      <c r="AB192" s="148"/>
      <c r="AC192" s="148"/>
      <c r="AD192" s="148"/>
      <c r="AE192" s="148"/>
      <c r="AF192" s="148"/>
      <c r="AG192" s="148"/>
      <c r="AH192" s="148"/>
      <c r="AI192" s="149"/>
      <c r="AJ192" s="148"/>
      <c r="AK192" s="149"/>
    </row>
    <row r="193" spans="1:37" x14ac:dyDescent="0.35">
      <c r="A193" s="147"/>
      <c r="B193" s="148"/>
      <c r="C193" s="147"/>
      <c r="D193" s="147"/>
      <c r="E193" s="148"/>
      <c r="F193" s="147"/>
      <c r="G193" s="148"/>
      <c r="H193" s="148"/>
      <c r="I193" s="148"/>
      <c r="J193" s="148"/>
      <c r="K193" s="148"/>
      <c r="L193" s="148"/>
      <c r="M193" s="148"/>
      <c r="N193" s="148"/>
      <c r="O193" s="148"/>
      <c r="P193" s="148"/>
      <c r="Q193" s="148"/>
      <c r="R193" s="148"/>
      <c r="S193" s="148"/>
      <c r="T193" s="148"/>
      <c r="U193" s="148"/>
      <c r="V193" s="148"/>
      <c r="W193" s="148"/>
      <c r="X193" s="148"/>
      <c r="Y193" s="148"/>
      <c r="Z193" s="148"/>
      <c r="AA193" s="148"/>
      <c r="AB193" s="148"/>
      <c r="AC193" s="148"/>
      <c r="AD193" s="148"/>
      <c r="AE193" s="148"/>
      <c r="AF193" s="148"/>
      <c r="AG193" s="148"/>
      <c r="AH193" s="148"/>
      <c r="AI193" s="149"/>
      <c r="AJ193" s="148"/>
      <c r="AK193" s="149"/>
    </row>
    <row r="194" spans="1:37" x14ac:dyDescent="0.35">
      <c r="A194" s="147"/>
      <c r="B194" s="148"/>
      <c r="C194" s="147"/>
      <c r="D194" s="147"/>
      <c r="E194" s="148"/>
      <c r="F194" s="147"/>
      <c r="G194" s="148"/>
      <c r="H194" s="148"/>
      <c r="I194" s="148"/>
      <c r="J194" s="148"/>
      <c r="K194" s="148"/>
      <c r="L194" s="148"/>
      <c r="M194" s="148"/>
      <c r="N194" s="148"/>
      <c r="O194" s="148"/>
      <c r="P194" s="148"/>
      <c r="Q194" s="148"/>
      <c r="R194" s="148"/>
      <c r="S194" s="148"/>
      <c r="T194" s="148"/>
      <c r="U194" s="148"/>
      <c r="V194" s="148"/>
      <c r="W194" s="148"/>
      <c r="X194" s="148"/>
      <c r="Y194" s="148"/>
      <c r="Z194" s="148"/>
      <c r="AA194" s="148"/>
      <c r="AB194" s="148"/>
      <c r="AC194" s="148"/>
      <c r="AD194" s="148"/>
      <c r="AE194" s="148"/>
      <c r="AF194" s="148"/>
      <c r="AG194" s="148"/>
      <c r="AH194" s="148"/>
      <c r="AI194" s="149"/>
      <c r="AJ194" s="148"/>
      <c r="AK194" s="149"/>
    </row>
    <row r="195" spans="1:37" x14ac:dyDescent="0.35">
      <c r="A195" s="147"/>
      <c r="B195" s="148"/>
      <c r="C195" s="147"/>
      <c r="D195" s="147"/>
      <c r="E195" s="148"/>
      <c r="F195" s="147"/>
      <c r="G195" s="148"/>
      <c r="H195" s="148"/>
      <c r="I195" s="148"/>
      <c r="J195" s="148"/>
      <c r="K195" s="148"/>
      <c r="L195" s="148"/>
      <c r="M195" s="148"/>
      <c r="N195" s="148"/>
      <c r="O195" s="148"/>
      <c r="P195" s="148"/>
      <c r="Q195" s="148"/>
      <c r="R195" s="148"/>
      <c r="S195" s="148"/>
      <c r="T195" s="148"/>
      <c r="U195" s="148"/>
      <c r="V195" s="148"/>
      <c r="W195" s="148"/>
      <c r="X195" s="148"/>
      <c r="Y195" s="148"/>
      <c r="Z195" s="148"/>
      <c r="AA195" s="148"/>
      <c r="AB195" s="148"/>
      <c r="AC195" s="148"/>
      <c r="AD195" s="148"/>
      <c r="AE195" s="148"/>
      <c r="AF195" s="148"/>
      <c r="AG195" s="148"/>
      <c r="AH195" s="148"/>
      <c r="AI195" s="149"/>
      <c r="AJ195" s="148"/>
      <c r="AK195" s="149"/>
    </row>
    <row r="196" spans="1:37" x14ac:dyDescent="0.35">
      <c r="A196" s="147"/>
      <c r="B196" s="148"/>
      <c r="C196" s="147"/>
      <c r="D196" s="147"/>
      <c r="E196" s="148"/>
      <c r="F196" s="147"/>
      <c r="G196" s="148"/>
      <c r="H196" s="148"/>
      <c r="I196" s="148"/>
      <c r="J196" s="148"/>
      <c r="K196" s="148"/>
      <c r="L196" s="148"/>
      <c r="M196" s="148"/>
      <c r="N196" s="148"/>
      <c r="O196" s="148"/>
      <c r="P196" s="148"/>
      <c r="Q196" s="148"/>
      <c r="R196" s="148"/>
      <c r="S196" s="148"/>
      <c r="T196" s="148"/>
      <c r="U196" s="148"/>
      <c r="V196" s="148"/>
      <c r="W196" s="148"/>
      <c r="X196" s="148"/>
      <c r="Y196" s="148"/>
      <c r="Z196" s="148"/>
      <c r="AA196" s="148"/>
      <c r="AB196" s="148"/>
      <c r="AC196" s="148"/>
      <c r="AD196" s="148"/>
      <c r="AE196" s="148"/>
      <c r="AF196" s="148"/>
      <c r="AG196" s="148"/>
      <c r="AH196" s="148"/>
      <c r="AI196" s="149"/>
      <c r="AJ196" s="148"/>
      <c r="AK196" s="149"/>
    </row>
    <row r="197" spans="1:37" x14ac:dyDescent="0.35">
      <c r="A197" s="147"/>
      <c r="B197" s="148"/>
      <c r="C197" s="147"/>
      <c r="D197" s="147"/>
      <c r="E197" s="148"/>
      <c r="F197" s="147"/>
      <c r="G197" s="148"/>
      <c r="H197" s="148"/>
      <c r="I197" s="148"/>
      <c r="J197" s="148"/>
      <c r="K197" s="148"/>
      <c r="L197" s="148"/>
      <c r="M197" s="148"/>
      <c r="N197" s="148"/>
      <c r="O197" s="148"/>
      <c r="P197" s="148"/>
      <c r="Q197" s="148"/>
      <c r="R197" s="148"/>
      <c r="S197" s="148"/>
      <c r="T197" s="148"/>
      <c r="U197" s="148"/>
      <c r="V197" s="148"/>
      <c r="W197" s="148"/>
      <c r="X197" s="148"/>
      <c r="Y197" s="148"/>
      <c r="Z197" s="148"/>
      <c r="AA197" s="148"/>
      <c r="AB197" s="148"/>
      <c r="AC197" s="148"/>
      <c r="AD197" s="148"/>
      <c r="AE197" s="148"/>
      <c r="AF197" s="148"/>
      <c r="AG197" s="148"/>
      <c r="AH197" s="148"/>
      <c r="AI197" s="149"/>
      <c r="AJ197" s="148"/>
      <c r="AK197" s="149"/>
    </row>
    <row r="198" spans="1:37" x14ac:dyDescent="0.35">
      <c r="A198" s="147"/>
      <c r="B198" s="148"/>
      <c r="C198" s="147"/>
      <c r="D198" s="147"/>
      <c r="E198" s="148"/>
      <c r="F198" s="147"/>
      <c r="G198" s="148"/>
      <c r="H198" s="148"/>
      <c r="I198" s="148"/>
      <c r="J198" s="148"/>
      <c r="K198" s="148"/>
      <c r="L198" s="148"/>
      <c r="M198" s="148"/>
      <c r="N198" s="148"/>
      <c r="O198" s="148"/>
      <c r="P198" s="148"/>
      <c r="Q198" s="148"/>
      <c r="R198" s="148"/>
      <c r="S198" s="148"/>
      <c r="T198" s="148"/>
      <c r="U198" s="148"/>
      <c r="V198" s="148"/>
      <c r="W198" s="148"/>
      <c r="X198" s="148"/>
      <c r="Y198" s="148"/>
      <c r="Z198" s="148"/>
      <c r="AA198" s="148"/>
      <c r="AB198" s="148"/>
      <c r="AC198" s="148"/>
      <c r="AD198" s="148"/>
      <c r="AE198" s="148"/>
      <c r="AF198" s="148"/>
      <c r="AG198" s="148"/>
      <c r="AH198" s="148"/>
      <c r="AI198" s="149"/>
      <c r="AJ198" s="148"/>
      <c r="AK198" s="149"/>
    </row>
    <row r="199" spans="1:37" x14ac:dyDescent="0.35">
      <c r="A199" s="147"/>
      <c r="B199" s="148"/>
      <c r="C199" s="147"/>
      <c r="D199" s="147"/>
      <c r="E199" s="148"/>
      <c r="F199" s="147"/>
      <c r="G199" s="148"/>
      <c r="H199" s="148"/>
      <c r="I199" s="148"/>
      <c r="J199" s="148"/>
      <c r="K199" s="148"/>
      <c r="L199" s="148"/>
      <c r="M199" s="148"/>
      <c r="N199" s="148"/>
      <c r="O199" s="148"/>
      <c r="P199" s="148"/>
      <c r="Q199" s="148"/>
      <c r="R199" s="148"/>
      <c r="S199" s="148"/>
      <c r="T199" s="148"/>
      <c r="U199" s="148"/>
      <c r="V199" s="148"/>
      <c r="W199" s="148"/>
      <c r="X199" s="148"/>
      <c r="Y199" s="148"/>
      <c r="Z199" s="148"/>
      <c r="AA199" s="148"/>
      <c r="AB199" s="148"/>
      <c r="AC199" s="148"/>
      <c r="AD199" s="148"/>
      <c r="AE199" s="148"/>
      <c r="AF199" s="148"/>
      <c r="AG199" s="148"/>
      <c r="AH199" s="148"/>
      <c r="AI199" s="149"/>
      <c r="AJ199" s="148"/>
      <c r="AK199" s="149"/>
    </row>
    <row r="200" spans="1:37" x14ac:dyDescent="0.35">
      <c r="A200" s="147"/>
      <c r="B200" s="148"/>
      <c r="C200" s="147"/>
      <c r="D200" s="147"/>
      <c r="E200" s="148"/>
      <c r="F200" s="147"/>
      <c r="G200" s="148"/>
      <c r="H200" s="148"/>
      <c r="I200" s="148"/>
      <c r="J200" s="148"/>
      <c r="K200" s="148"/>
      <c r="L200" s="148"/>
      <c r="M200" s="148"/>
      <c r="N200" s="148"/>
      <c r="O200" s="148"/>
      <c r="P200" s="148"/>
      <c r="Q200" s="148"/>
      <c r="R200" s="148"/>
      <c r="S200" s="148"/>
      <c r="T200" s="148"/>
      <c r="U200" s="148"/>
      <c r="V200" s="148"/>
      <c r="W200" s="148"/>
      <c r="X200" s="148"/>
      <c r="Y200" s="148"/>
      <c r="Z200" s="148"/>
      <c r="AA200" s="148"/>
      <c r="AB200" s="148"/>
      <c r="AC200" s="148"/>
      <c r="AD200" s="148"/>
      <c r="AE200" s="148"/>
      <c r="AF200" s="148"/>
      <c r="AG200" s="148"/>
      <c r="AH200" s="148"/>
      <c r="AI200" s="149"/>
      <c r="AJ200" s="148"/>
      <c r="AK200" s="149"/>
    </row>
    <row r="201" spans="1:37" x14ac:dyDescent="0.35">
      <c r="A201" s="147"/>
      <c r="B201" s="148"/>
      <c r="C201" s="147"/>
      <c r="D201" s="147"/>
      <c r="E201" s="148"/>
      <c r="F201" s="147"/>
      <c r="G201" s="148"/>
      <c r="H201" s="148"/>
      <c r="I201" s="148"/>
      <c r="J201" s="148"/>
      <c r="K201" s="148"/>
      <c r="L201" s="148"/>
      <c r="M201" s="148"/>
      <c r="N201" s="148"/>
      <c r="O201" s="148"/>
      <c r="P201" s="148"/>
      <c r="Q201" s="148"/>
      <c r="R201" s="148"/>
      <c r="S201" s="148"/>
      <c r="T201" s="148"/>
      <c r="U201" s="148"/>
      <c r="V201" s="148"/>
      <c r="W201" s="148"/>
      <c r="X201" s="148"/>
      <c r="Y201" s="148"/>
      <c r="Z201" s="148"/>
      <c r="AA201" s="148"/>
      <c r="AB201" s="148"/>
      <c r="AC201" s="148"/>
      <c r="AD201" s="148"/>
      <c r="AE201" s="148"/>
      <c r="AF201" s="148"/>
      <c r="AG201" s="148"/>
      <c r="AH201" s="148"/>
      <c r="AI201" s="149"/>
      <c r="AJ201" s="148"/>
      <c r="AK201" s="149"/>
    </row>
    <row r="202" spans="1:37" x14ac:dyDescent="0.35">
      <c r="A202" s="147"/>
      <c r="B202" s="148"/>
      <c r="C202" s="147"/>
      <c r="D202" s="147"/>
      <c r="E202" s="148"/>
      <c r="F202" s="147"/>
      <c r="G202" s="148"/>
      <c r="H202" s="148"/>
      <c r="I202" s="148"/>
      <c r="J202" s="148"/>
      <c r="K202" s="148"/>
      <c r="L202" s="148"/>
      <c r="M202" s="148"/>
      <c r="N202" s="148"/>
      <c r="O202" s="148"/>
      <c r="P202" s="148"/>
      <c r="Q202" s="148"/>
      <c r="R202" s="148"/>
      <c r="S202" s="148"/>
      <c r="T202" s="148"/>
      <c r="U202" s="148"/>
      <c r="V202" s="148"/>
      <c r="W202" s="148"/>
      <c r="X202" s="148"/>
      <c r="Y202" s="148"/>
      <c r="Z202" s="148"/>
      <c r="AA202" s="148"/>
      <c r="AB202" s="148"/>
      <c r="AC202" s="148"/>
      <c r="AD202" s="148"/>
      <c r="AE202" s="148"/>
      <c r="AF202" s="148"/>
      <c r="AG202" s="148"/>
      <c r="AH202" s="148"/>
      <c r="AI202" s="149"/>
      <c r="AJ202" s="148"/>
      <c r="AK202" s="149"/>
    </row>
    <row r="203" spans="1:37" x14ac:dyDescent="0.35">
      <c r="A203" s="147"/>
      <c r="B203" s="148"/>
      <c r="C203" s="147"/>
      <c r="D203" s="147"/>
      <c r="E203" s="148"/>
      <c r="F203" s="147"/>
      <c r="G203" s="148"/>
      <c r="H203" s="148"/>
      <c r="I203" s="148"/>
      <c r="J203" s="148"/>
      <c r="K203" s="148"/>
      <c r="L203" s="148"/>
      <c r="M203" s="148"/>
      <c r="N203" s="148"/>
      <c r="O203" s="148"/>
      <c r="P203" s="148"/>
      <c r="Q203" s="148"/>
      <c r="R203" s="148"/>
      <c r="S203" s="148"/>
      <c r="T203" s="148"/>
      <c r="U203" s="148"/>
      <c r="V203" s="148"/>
      <c r="W203" s="148"/>
      <c r="X203" s="148"/>
      <c r="Y203" s="148"/>
      <c r="Z203" s="148"/>
      <c r="AA203" s="148"/>
      <c r="AB203" s="148"/>
      <c r="AC203" s="148"/>
      <c r="AD203" s="148"/>
      <c r="AE203" s="148"/>
      <c r="AF203" s="148"/>
      <c r="AG203" s="148"/>
      <c r="AH203" s="148"/>
      <c r="AI203" s="149"/>
      <c r="AJ203" s="148"/>
      <c r="AK203" s="149"/>
    </row>
    <row r="204" spans="1:37" x14ac:dyDescent="0.35">
      <c r="A204" s="147"/>
      <c r="B204" s="148"/>
      <c r="C204" s="147"/>
      <c r="D204" s="147"/>
      <c r="E204" s="148"/>
      <c r="F204" s="147"/>
      <c r="G204" s="148"/>
      <c r="H204" s="148"/>
      <c r="I204" s="148"/>
      <c r="J204" s="148"/>
      <c r="K204" s="148"/>
      <c r="L204" s="148"/>
      <c r="M204" s="148"/>
      <c r="N204" s="148"/>
      <c r="O204" s="148"/>
      <c r="P204" s="148"/>
      <c r="Q204" s="148"/>
      <c r="R204" s="148"/>
      <c r="S204" s="148"/>
      <c r="T204" s="148"/>
      <c r="U204" s="148"/>
      <c r="V204" s="148"/>
      <c r="W204" s="148"/>
      <c r="X204" s="148"/>
      <c r="Y204" s="148"/>
      <c r="Z204" s="148"/>
      <c r="AA204" s="148"/>
      <c r="AB204" s="148"/>
      <c r="AC204" s="148"/>
      <c r="AD204" s="148"/>
      <c r="AE204" s="148"/>
      <c r="AF204" s="148"/>
      <c r="AG204" s="148"/>
      <c r="AH204" s="148"/>
      <c r="AI204" s="149"/>
      <c r="AJ204" s="148"/>
      <c r="AK204" s="149"/>
    </row>
    <row r="205" spans="1:37" x14ac:dyDescent="0.35">
      <c r="A205" s="147"/>
      <c r="B205" s="148"/>
      <c r="C205" s="147"/>
      <c r="D205" s="147"/>
      <c r="E205" s="148"/>
      <c r="F205" s="147"/>
      <c r="G205" s="148"/>
      <c r="H205" s="148"/>
      <c r="I205" s="148"/>
      <c r="J205" s="148"/>
      <c r="K205" s="148"/>
      <c r="L205" s="148"/>
      <c r="M205" s="148"/>
      <c r="N205" s="148"/>
      <c r="O205" s="148"/>
      <c r="P205" s="148"/>
      <c r="Q205" s="148"/>
      <c r="R205" s="148"/>
      <c r="S205" s="148"/>
      <c r="T205" s="148"/>
      <c r="U205" s="148"/>
      <c r="V205" s="148"/>
      <c r="W205" s="148"/>
      <c r="X205" s="148"/>
      <c r="Y205" s="148"/>
      <c r="Z205" s="148"/>
      <c r="AA205" s="148"/>
      <c r="AB205" s="148"/>
      <c r="AC205" s="148"/>
      <c r="AD205" s="148"/>
      <c r="AE205" s="148"/>
      <c r="AF205" s="148"/>
      <c r="AG205" s="148"/>
      <c r="AH205" s="148"/>
      <c r="AI205" s="149"/>
      <c r="AJ205" s="148"/>
      <c r="AK205" s="149"/>
    </row>
    <row r="206" spans="1:37" x14ac:dyDescent="0.35">
      <c r="A206" s="147"/>
      <c r="B206" s="148"/>
      <c r="C206" s="147"/>
      <c r="D206" s="147"/>
      <c r="E206" s="148"/>
      <c r="F206" s="147"/>
      <c r="G206" s="148"/>
      <c r="H206" s="148"/>
      <c r="I206" s="148"/>
      <c r="J206" s="148"/>
      <c r="K206" s="148"/>
      <c r="L206" s="148"/>
      <c r="M206" s="148"/>
      <c r="N206" s="148"/>
      <c r="O206" s="148"/>
      <c r="P206" s="148"/>
      <c r="Q206" s="148"/>
      <c r="R206" s="148"/>
      <c r="S206" s="148"/>
      <c r="T206" s="148"/>
      <c r="U206" s="148"/>
      <c r="V206" s="148"/>
      <c r="W206" s="148"/>
      <c r="X206" s="148"/>
      <c r="Y206" s="148"/>
      <c r="Z206" s="148"/>
      <c r="AA206" s="148"/>
      <c r="AB206" s="148"/>
      <c r="AC206" s="148"/>
      <c r="AD206" s="148"/>
      <c r="AE206" s="148"/>
      <c r="AF206" s="148"/>
      <c r="AG206" s="148"/>
      <c r="AH206" s="148"/>
      <c r="AI206" s="149"/>
      <c r="AJ206" s="148"/>
      <c r="AK206" s="149"/>
    </row>
    <row r="207" spans="1:37" x14ac:dyDescent="0.35">
      <c r="A207" s="147"/>
      <c r="B207" s="148"/>
      <c r="C207" s="147"/>
      <c r="D207" s="147"/>
      <c r="E207" s="148"/>
      <c r="F207" s="147"/>
      <c r="G207" s="148"/>
      <c r="H207" s="148"/>
      <c r="I207" s="148"/>
      <c r="J207" s="148"/>
      <c r="K207" s="148"/>
      <c r="L207" s="148"/>
      <c r="M207" s="148"/>
      <c r="N207" s="148"/>
      <c r="O207" s="148"/>
      <c r="P207" s="148"/>
      <c r="Q207" s="148"/>
      <c r="R207" s="148"/>
      <c r="S207" s="148"/>
      <c r="T207" s="148"/>
      <c r="U207" s="148"/>
      <c r="V207" s="148"/>
      <c r="W207" s="148"/>
      <c r="X207" s="148"/>
      <c r="Y207" s="148"/>
      <c r="Z207" s="148"/>
      <c r="AA207" s="148"/>
      <c r="AB207" s="148"/>
      <c r="AC207" s="148"/>
      <c r="AD207" s="148"/>
      <c r="AE207" s="148"/>
      <c r="AF207" s="148"/>
      <c r="AG207" s="148"/>
      <c r="AH207" s="148"/>
      <c r="AI207" s="149"/>
      <c r="AJ207" s="148"/>
      <c r="AK207" s="149"/>
    </row>
    <row r="208" spans="1:37" x14ac:dyDescent="0.35">
      <c r="A208" s="147"/>
      <c r="B208" s="148"/>
      <c r="C208" s="147"/>
      <c r="D208" s="147"/>
      <c r="E208" s="148"/>
      <c r="F208" s="147"/>
      <c r="G208" s="148"/>
      <c r="H208" s="148"/>
      <c r="I208" s="148"/>
      <c r="J208" s="148"/>
      <c r="K208" s="148"/>
      <c r="L208" s="148"/>
      <c r="M208" s="148"/>
      <c r="N208" s="148"/>
      <c r="O208" s="148"/>
      <c r="P208" s="148"/>
      <c r="Q208" s="148"/>
      <c r="R208" s="148"/>
      <c r="S208" s="148"/>
      <c r="T208" s="148"/>
      <c r="U208" s="148"/>
      <c r="V208" s="148"/>
      <c r="W208" s="148"/>
      <c r="X208" s="148"/>
      <c r="Y208" s="148"/>
      <c r="Z208" s="148"/>
      <c r="AA208" s="148"/>
      <c r="AB208" s="148"/>
      <c r="AC208" s="148"/>
      <c r="AD208" s="148"/>
      <c r="AE208" s="148"/>
      <c r="AF208" s="148"/>
      <c r="AG208" s="148"/>
      <c r="AH208" s="148"/>
      <c r="AI208" s="149"/>
      <c r="AJ208" s="148"/>
      <c r="AK208" s="149"/>
    </row>
    <row r="209" spans="1:37" x14ac:dyDescent="0.35">
      <c r="A209" s="147"/>
      <c r="B209" s="148"/>
      <c r="C209" s="147"/>
      <c r="D209" s="147"/>
      <c r="E209" s="148"/>
      <c r="F209" s="147"/>
      <c r="G209" s="148"/>
      <c r="H209" s="148"/>
      <c r="I209" s="148"/>
      <c r="J209" s="148"/>
      <c r="K209" s="148"/>
      <c r="L209" s="148"/>
      <c r="M209" s="148"/>
      <c r="N209" s="148"/>
      <c r="O209" s="148"/>
      <c r="P209" s="148"/>
      <c r="Q209" s="148"/>
      <c r="R209" s="148"/>
      <c r="S209" s="148"/>
      <c r="T209" s="148"/>
      <c r="U209" s="148"/>
      <c r="V209" s="148"/>
      <c r="W209" s="148"/>
      <c r="X209" s="148"/>
      <c r="Y209" s="148"/>
      <c r="Z209" s="148"/>
      <c r="AA209" s="148"/>
      <c r="AB209" s="148"/>
      <c r="AC209" s="148"/>
      <c r="AD209" s="148"/>
      <c r="AE209" s="148"/>
      <c r="AF209" s="148"/>
      <c r="AG209" s="148"/>
      <c r="AH209" s="148"/>
      <c r="AI209" s="149"/>
      <c r="AJ209" s="148"/>
      <c r="AK209" s="149"/>
    </row>
    <row r="210" spans="1:37" x14ac:dyDescent="0.35">
      <c r="A210" s="147"/>
      <c r="B210" s="148"/>
      <c r="C210" s="147"/>
      <c r="D210" s="147"/>
      <c r="E210" s="148"/>
      <c r="F210" s="147"/>
      <c r="G210" s="148"/>
      <c r="H210" s="148"/>
      <c r="I210" s="148"/>
      <c r="J210" s="148"/>
      <c r="K210" s="148"/>
      <c r="L210" s="148"/>
      <c r="M210" s="148"/>
      <c r="N210" s="148"/>
      <c r="O210" s="148"/>
      <c r="P210" s="148"/>
      <c r="Q210" s="148"/>
      <c r="R210" s="148"/>
      <c r="S210" s="148"/>
      <c r="T210" s="148"/>
      <c r="U210" s="148"/>
      <c r="V210" s="148"/>
      <c r="W210" s="148"/>
      <c r="X210" s="148"/>
      <c r="Y210" s="148"/>
      <c r="Z210" s="148"/>
      <c r="AA210" s="148"/>
      <c r="AB210" s="148"/>
      <c r="AC210" s="148"/>
      <c r="AD210" s="148"/>
      <c r="AE210" s="148"/>
      <c r="AF210" s="148"/>
      <c r="AG210" s="148"/>
      <c r="AH210" s="148"/>
      <c r="AI210" s="149"/>
      <c r="AJ210" s="148"/>
      <c r="AK210" s="149"/>
    </row>
    <row r="211" spans="1:37" x14ac:dyDescent="0.35">
      <c r="A211" s="147"/>
      <c r="B211" s="148"/>
      <c r="C211" s="147"/>
      <c r="D211" s="147"/>
      <c r="E211" s="148"/>
      <c r="F211" s="147"/>
      <c r="G211" s="148"/>
      <c r="H211" s="148"/>
      <c r="I211" s="148"/>
      <c r="J211" s="148"/>
      <c r="K211" s="148"/>
      <c r="L211" s="148"/>
      <c r="M211" s="148"/>
      <c r="N211" s="148"/>
      <c r="O211" s="148"/>
      <c r="P211" s="148"/>
      <c r="Q211" s="148"/>
      <c r="R211" s="148"/>
      <c r="S211" s="148"/>
      <c r="T211" s="148"/>
      <c r="U211" s="148"/>
      <c r="V211" s="148"/>
      <c r="W211" s="148"/>
      <c r="X211" s="148"/>
      <c r="Y211" s="148"/>
      <c r="Z211" s="148"/>
      <c r="AA211" s="148"/>
      <c r="AB211" s="148"/>
      <c r="AC211" s="148"/>
      <c r="AD211" s="148"/>
      <c r="AE211" s="148"/>
      <c r="AF211" s="148"/>
      <c r="AG211" s="148"/>
      <c r="AH211" s="148"/>
      <c r="AI211" s="149"/>
      <c r="AJ211" s="148"/>
      <c r="AK211" s="149"/>
    </row>
    <row r="212" spans="1:37" x14ac:dyDescent="0.35">
      <c r="A212" s="147"/>
      <c r="B212" s="148"/>
      <c r="C212" s="147"/>
      <c r="D212" s="147"/>
      <c r="E212" s="148"/>
      <c r="F212" s="147"/>
      <c r="G212" s="148"/>
      <c r="H212" s="148"/>
      <c r="I212" s="148"/>
      <c r="J212" s="148"/>
      <c r="K212" s="148"/>
      <c r="L212" s="148"/>
      <c r="M212" s="148"/>
      <c r="N212" s="148"/>
      <c r="O212" s="148"/>
      <c r="P212" s="148"/>
      <c r="Q212" s="148"/>
      <c r="R212" s="148"/>
      <c r="S212" s="148"/>
      <c r="T212" s="148"/>
      <c r="U212" s="148"/>
      <c r="V212" s="148"/>
      <c r="W212" s="148"/>
      <c r="X212" s="148"/>
      <c r="Y212" s="148"/>
      <c r="Z212" s="148"/>
      <c r="AA212" s="148"/>
      <c r="AB212" s="148"/>
      <c r="AC212" s="148"/>
      <c r="AD212" s="148"/>
      <c r="AE212" s="148"/>
      <c r="AF212" s="148"/>
      <c r="AG212" s="148"/>
      <c r="AH212" s="148"/>
      <c r="AI212" s="149"/>
      <c r="AJ212" s="148"/>
      <c r="AK212" s="149"/>
    </row>
    <row r="213" spans="1:37" x14ac:dyDescent="0.35">
      <c r="A213" s="147"/>
      <c r="B213" s="148"/>
      <c r="C213" s="147"/>
      <c r="D213" s="147"/>
      <c r="E213" s="148"/>
      <c r="F213" s="147"/>
      <c r="G213" s="148"/>
      <c r="H213" s="148"/>
      <c r="I213" s="148"/>
      <c r="J213" s="148"/>
      <c r="K213" s="148"/>
      <c r="L213" s="148"/>
      <c r="M213" s="148"/>
      <c r="N213" s="148"/>
      <c r="O213" s="148"/>
      <c r="P213" s="148"/>
      <c r="Q213" s="148"/>
      <c r="R213" s="148"/>
      <c r="S213" s="148"/>
      <c r="T213" s="148"/>
      <c r="U213" s="148"/>
      <c r="V213" s="148"/>
      <c r="W213" s="148"/>
      <c r="X213" s="148"/>
      <c r="Y213" s="148"/>
      <c r="Z213" s="148"/>
      <c r="AA213" s="148"/>
      <c r="AB213" s="148"/>
      <c r="AC213" s="148"/>
      <c r="AD213" s="148"/>
      <c r="AE213" s="148"/>
      <c r="AF213" s="148"/>
      <c r="AG213" s="148"/>
      <c r="AH213" s="148"/>
      <c r="AI213" s="149"/>
      <c r="AJ213" s="148"/>
      <c r="AK213" s="149"/>
    </row>
    <row r="214" spans="1:37" x14ac:dyDescent="0.35">
      <c r="A214" s="147"/>
      <c r="B214" s="148"/>
      <c r="C214" s="147"/>
      <c r="D214" s="147"/>
      <c r="E214" s="148"/>
      <c r="F214" s="147"/>
      <c r="G214" s="148"/>
      <c r="H214" s="148"/>
      <c r="I214" s="148"/>
      <c r="J214" s="148"/>
      <c r="K214" s="148"/>
      <c r="L214" s="148"/>
      <c r="M214" s="148"/>
      <c r="N214" s="148"/>
      <c r="O214" s="148"/>
      <c r="P214" s="148"/>
      <c r="Q214" s="148"/>
      <c r="R214" s="148"/>
      <c r="S214" s="148"/>
      <c r="T214" s="148"/>
      <c r="U214" s="148"/>
      <c r="V214" s="148"/>
      <c r="W214" s="148"/>
      <c r="X214" s="148"/>
      <c r="Y214" s="148"/>
      <c r="Z214" s="148"/>
      <c r="AA214" s="148"/>
      <c r="AB214" s="148"/>
      <c r="AC214" s="148"/>
      <c r="AD214" s="148"/>
      <c r="AE214" s="148"/>
      <c r="AF214" s="148"/>
      <c r="AG214" s="148"/>
      <c r="AH214" s="148"/>
      <c r="AI214" s="149"/>
      <c r="AJ214" s="148"/>
      <c r="AK214" s="149"/>
    </row>
    <row r="215" spans="1:37" x14ac:dyDescent="0.35">
      <c r="A215" s="147"/>
      <c r="B215" s="148"/>
      <c r="C215" s="147"/>
      <c r="D215" s="147"/>
      <c r="E215" s="148"/>
      <c r="F215" s="147"/>
      <c r="G215" s="148"/>
      <c r="H215" s="148"/>
      <c r="I215" s="148"/>
      <c r="J215" s="148"/>
      <c r="K215" s="148"/>
      <c r="L215" s="148"/>
      <c r="M215" s="148"/>
      <c r="N215" s="148"/>
      <c r="O215" s="148"/>
      <c r="P215" s="148"/>
      <c r="Q215" s="148"/>
      <c r="R215" s="148"/>
      <c r="S215" s="148"/>
      <c r="T215" s="148"/>
      <c r="U215" s="148"/>
      <c r="V215" s="148"/>
      <c r="W215" s="148"/>
      <c r="X215" s="148"/>
      <c r="Y215" s="148"/>
      <c r="Z215" s="148"/>
      <c r="AA215" s="148"/>
      <c r="AB215" s="148"/>
      <c r="AC215" s="148"/>
      <c r="AD215" s="148"/>
      <c r="AE215" s="148"/>
      <c r="AF215" s="148"/>
      <c r="AG215" s="148"/>
      <c r="AH215" s="148"/>
      <c r="AI215" s="149"/>
      <c r="AJ215" s="148"/>
      <c r="AK215" s="149"/>
    </row>
    <row r="216" spans="1:37" x14ac:dyDescent="0.35">
      <c r="A216" s="147"/>
      <c r="B216" s="148"/>
      <c r="C216" s="147"/>
      <c r="D216" s="147"/>
      <c r="E216" s="148"/>
      <c r="F216" s="147"/>
      <c r="G216" s="148"/>
      <c r="H216" s="148"/>
      <c r="I216" s="148"/>
      <c r="J216" s="148"/>
      <c r="K216" s="148"/>
      <c r="L216" s="148"/>
      <c r="M216" s="148"/>
      <c r="N216" s="148"/>
      <c r="O216" s="148"/>
      <c r="P216" s="148"/>
      <c r="Q216" s="148"/>
      <c r="R216" s="148"/>
      <c r="S216" s="148"/>
      <c r="T216" s="148"/>
      <c r="U216" s="148"/>
      <c r="V216" s="148"/>
      <c r="W216" s="148"/>
      <c r="X216" s="148"/>
      <c r="Y216" s="148"/>
      <c r="Z216" s="148"/>
      <c r="AA216" s="148"/>
      <c r="AB216" s="148"/>
      <c r="AC216" s="148"/>
      <c r="AD216" s="148"/>
      <c r="AE216" s="148"/>
      <c r="AF216" s="148"/>
      <c r="AG216" s="148"/>
      <c r="AH216" s="148"/>
      <c r="AI216" s="149"/>
      <c r="AJ216" s="148"/>
      <c r="AK216" s="149"/>
    </row>
    <row r="217" spans="1:37" x14ac:dyDescent="0.35">
      <c r="A217" s="147"/>
      <c r="B217" s="148"/>
      <c r="C217" s="147"/>
      <c r="D217" s="147"/>
      <c r="E217" s="148"/>
      <c r="F217" s="147"/>
      <c r="G217" s="148"/>
      <c r="H217" s="148"/>
      <c r="I217" s="148"/>
      <c r="J217" s="148"/>
      <c r="K217" s="148"/>
      <c r="L217" s="148"/>
      <c r="M217" s="148"/>
      <c r="N217" s="148"/>
      <c r="O217" s="148"/>
      <c r="P217" s="148"/>
      <c r="Q217" s="148"/>
      <c r="R217" s="148"/>
      <c r="S217" s="148"/>
      <c r="T217" s="148"/>
      <c r="U217" s="148"/>
      <c r="V217" s="148"/>
      <c r="W217" s="148"/>
      <c r="X217" s="148"/>
      <c r="Y217" s="148"/>
      <c r="Z217" s="148"/>
      <c r="AA217" s="148"/>
      <c r="AB217" s="148"/>
      <c r="AC217" s="148"/>
      <c r="AD217" s="148"/>
      <c r="AE217" s="148"/>
      <c r="AF217" s="148"/>
      <c r="AG217" s="148"/>
      <c r="AH217" s="148"/>
      <c r="AI217" s="149"/>
      <c r="AJ217" s="148"/>
      <c r="AK217" s="149"/>
    </row>
    <row r="218" spans="1:37" x14ac:dyDescent="0.35">
      <c r="A218" s="147"/>
      <c r="B218" s="148"/>
      <c r="C218" s="147"/>
      <c r="D218" s="147"/>
      <c r="E218" s="148"/>
      <c r="F218" s="147"/>
      <c r="G218" s="148"/>
      <c r="H218" s="148"/>
      <c r="I218" s="148"/>
      <c r="J218" s="148"/>
      <c r="K218" s="148"/>
      <c r="L218" s="148"/>
      <c r="M218" s="148"/>
      <c r="N218" s="148"/>
      <c r="O218" s="148"/>
      <c r="P218" s="148"/>
      <c r="Q218" s="148"/>
      <c r="R218" s="148"/>
      <c r="S218" s="148"/>
      <c r="T218" s="148"/>
      <c r="U218" s="148"/>
      <c r="V218" s="148"/>
      <c r="W218" s="148"/>
      <c r="X218" s="148"/>
      <c r="Y218" s="148"/>
      <c r="Z218" s="148"/>
      <c r="AA218" s="148"/>
      <c r="AB218" s="148"/>
      <c r="AC218" s="148"/>
      <c r="AD218" s="148"/>
      <c r="AE218" s="148"/>
      <c r="AF218" s="148"/>
      <c r="AG218" s="148"/>
      <c r="AH218" s="148"/>
      <c r="AI218" s="149"/>
      <c r="AJ218" s="148"/>
      <c r="AK218" s="149"/>
    </row>
    <row r="219" spans="1:37" x14ac:dyDescent="0.35">
      <c r="A219" s="147"/>
      <c r="B219" s="148"/>
      <c r="C219" s="147"/>
      <c r="D219" s="147"/>
      <c r="E219" s="148"/>
      <c r="F219" s="147"/>
      <c r="G219" s="148"/>
      <c r="H219" s="148"/>
      <c r="I219" s="148"/>
      <c r="J219" s="148"/>
      <c r="K219" s="148"/>
      <c r="L219" s="148"/>
      <c r="M219" s="148"/>
      <c r="N219" s="148"/>
      <c r="O219" s="148"/>
      <c r="P219" s="148"/>
      <c r="Q219" s="148"/>
      <c r="R219" s="148"/>
      <c r="S219" s="148"/>
      <c r="T219" s="148"/>
      <c r="U219" s="148"/>
      <c r="V219" s="148"/>
      <c r="W219" s="148"/>
      <c r="X219" s="148"/>
      <c r="Y219" s="148"/>
      <c r="Z219" s="148"/>
      <c r="AA219" s="148"/>
      <c r="AB219" s="148"/>
      <c r="AC219" s="148"/>
      <c r="AD219" s="148"/>
      <c r="AE219" s="148"/>
      <c r="AF219" s="148"/>
      <c r="AG219" s="148"/>
      <c r="AH219" s="148"/>
      <c r="AI219" s="149"/>
      <c r="AJ219" s="148"/>
      <c r="AK219" s="149"/>
    </row>
    <row r="220" spans="1:37" x14ac:dyDescent="0.35">
      <c r="A220" s="147"/>
      <c r="B220" s="148"/>
      <c r="C220" s="147"/>
      <c r="D220" s="147"/>
      <c r="E220" s="148"/>
      <c r="F220" s="147"/>
      <c r="G220" s="148"/>
      <c r="H220" s="148"/>
      <c r="I220" s="148"/>
      <c r="J220" s="148"/>
      <c r="K220" s="148"/>
      <c r="L220" s="148"/>
      <c r="M220" s="148"/>
      <c r="N220" s="148"/>
      <c r="O220" s="148"/>
      <c r="P220" s="148"/>
      <c r="Q220" s="148"/>
      <c r="R220" s="148"/>
      <c r="S220" s="148"/>
      <c r="T220" s="148"/>
      <c r="U220" s="148"/>
      <c r="V220" s="148"/>
      <c r="W220" s="148"/>
      <c r="X220" s="148"/>
      <c r="Y220" s="148"/>
      <c r="Z220" s="148"/>
      <c r="AA220" s="148"/>
      <c r="AB220" s="148"/>
      <c r="AC220" s="148"/>
      <c r="AD220" s="148"/>
      <c r="AE220" s="148"/>
      <c r="AF220" s="148"/>
      <c r="AG220" s="148"/>
      <c r="AH220" s="148"/>
      <c r="AI220" s="149"/>
      <c r="AJ220" s="148"/>
      <c r="AK220" s="149"/>
    </row>
    <row r="221" spans="1:37" x14ac:dyDescent="0.35">
      <c r="A221" s="147"/>
      <c r="B221" s="148"/>
      <c r="C221" s="147"/>
      <c r="D221" s="147"/>
      <c r="E221" s="148"/>
      <c r="F221" s="147"/>
      <c r="G221" s="148"/>
      <c r="H221" s="148"/>
      <c r="I221" s="148"/>
      <c r="J221" s="148"/>
      <c r="K221" s="148"/>
      <c r="L221" s="148"/>
      <c r="M221" s="148"/>
      <c r="N221" s="148"/>
      <c r="O221" s="148"/>
      <c r="P221" s="148"/>
      <c r="Q221" s="148"/>
      <c r="R221" s="148"/>
      <c r="S221" s="148"/>
      <c r="T221" s="148"/>
      <c r="U221" s="148"/>
      <c r="V221" s="148"/>
      <c r="W221" s="148"/>
      <c r="X221" s="148"/>
      <c r="Y221" s="148"/>
      <c r="Z221" s="148"/>
      <c r="AA221" s="148"/>
      <c r="AB221" s="148"/>
      <c r="AC221" s="148"/>
      <c r="AD221" s="148"/>
      <c r="AE221" s="148"/>
      <c r="AF221" s="148"/>
      <c r="AG221" s="148"/>
      <c r="AH221" s="148"/>
      <c r="AI221" s="149"/>
      <c r="AJ221" s="148"/>
      <c r="AK221" s="149"/>
    </row>
    <row r="222" spans="1:37" x14ac:dyDescent="0.35">
      <c r="A222" s="147"/>
      <c r="B222" s="148"/>
      <c r="C222" s="147"/>
      <c r="D222" s="147"/>
      <c r="E222" s="148"/>
      <c r="F222" s="147"/>
      <c r="G222" s="148"/>
      <c r="H222" s="148"/>
      <c r="I222" s="148"/>
      <c r="J222" s="148"/>
      <c r="K222" s="148"/>
      <c r="L222" s="148"/>
      <c r="M222" s="148"/>
      <c r="N222" s="148"/>
      <c r="O222" s="148"/>
      <c r="P222" s="148"/>
      <c r="Q222" s="148"/>
      <c r="R222" s="148"/>
      <c r="S222" s="148"/>
      <c r="T222" s="148"/>
      <c r="U222" s="148"/>
      <c r="V222" s="148"/>
      <c r="W222" s="148"/>
      <c r="X222" s="148"/>
      <c r="Y222" s="148"/>
      <c r="Z222" s="148"/>
      <c r="AA222" s="148"/>
      <c r="AB222" s="148"/>
      <c r="AC222" s="148"/>
      <c r="AD222" s="148"/>
      <c r="AE222" s="148"/>
      <c r="AF222" s="148"/>
      <c r="AG222" s="148"/>
      <c r="AH222" s="148"/>
      <c r="AI222" s="149"/>
      <c r="AJ222" s="148"/>
      <c r="AK222" s="149"/>
    </row>
    <row r="223" spans="1:37" x14ac:dyDescent="0.35">
      <c r="A223" s="147"/>
      <c r="B223" s="148"/>
      <c r="C223" s="147"/>
      <c r="D223" s="147"/>
      <c r="E223" s="148"/>
      <c r="F223" s="147"/>
      <c r="G223" s="148"/>
      <c r="H223" s="148"/>
      <c r="I223" s="148"/>
      <c r="J223" s="148"/>
      <c r="K223" s="148"/>
      <c r="L223" s="148"/>
      <c r="M223" s="148"/>
      <c r="N223" s="148"/>
      <c r="O223" s="148"/>
      <c r="P223" s="148"/>
      <c r="Q223" s="148"/>
      <c r="R223" s="148"/>
      <c r="S223" s="148"/>
      <c r="T223" s="148"/>
      <c r="U223" s="148"/>
      <c r="V223" s="148"/>
      <c r="W223" s="148"/>
      <c r="X223" s="148"/>
      <c r="Y223" s="148"/>
      <c r="Z223" s="148"/>
      <c r="AA223" s="148"/>
      <c r="AB223" s="148"/>
      <c r="AC223" s="148"/>
      <c r="AD223" s="148"/>
      <c r="AE223" s="148"/>
      <c r="AF223" s="148"/>
      <c r="AG223" s="148"/>
      <c r="AH223" s="148"/>
      <c r="AI223" s="149"/>
      <c r="AJ223" s="148"/>
      <c r="AK223" s="149"/>
    </row>
    <row r="224" spans="1:37" x14ac:dyDescent="0.35">
      <c r="A224" s="147"/>
      <c r="B224" s="148"/>
      <c r="C224" s="147"/>
      <c r="D224" s="147"/>
      <c r="E224" s="148"/>
      <c r="F224" s="147"/>
      <c r="G224" s="148"/>
      <c r="H224" s="148"/>
      <c r="I224" s="148"/>
      <c r="J224" s="148"/>
      <c r="K224" s="148"/>
      <c r="L224" s="148"/>
      <c r="M224" s="148"/>
      <c r="N224" s="148"/>
      <c r="O224" s="148"/>
      <c r="P224" s="148"/>
      <c r="Q224" s="148"/>
      <c r="R224" s="148"/>
      <c r="S224" s="148"/>
      <c r="T224" s="148"/>
      <c r="U224" s="148"/>
      <c r="V224" s="148"/>
      <c r="W224" s="148"/>
      <c r="X224" s="148"/>
      <c r="Y224" s="148"/>
      <c r="Z224" s="148"/>
      <c r="AA224" s="148"/>
      <c r="AB224" s="148"/>
      <c r="AC224" s="148"/>
      <c r="AD224" s="148"/>
      <c r="AE224" s="148"/>
      <c r="AF224" s="148"/>
      <c r="AG224" s="148"/>
      <c r="AH224" s="148"/>
      <c r="AI224" s="149"/>
      <c r="AJ224" s="148"/>
      <c r="AK224" s="149"/>
    </row>
    <row r="225" spans="1:37" x14ac:dyDescent="0.35">
      <c r="A225" s="147"/>
      <c r="B225" s="148"/>
      <c r="C225" s="147"/>
      <c r="D225" s="147"/>
      <c r="E225" s="148"/>
      <c r="F225" s="147"/>
      <c r="G225" s="148"/>
      <c r="H225" s="148"/>
      <c r="I225" s="148"/>
      <c r="J225" s="148"/>
      <c r="K225" s="148"/>
      <c r="L225" s="148"/>
      <c r="M225" s="148"/>
      <c r="N225" s="148"/>
      <c r="O225" s="148"/>
      <c r="P225" s="148"/>
      <c r="Q225" s="148"/>
      <c r="R225" s="148"/>
      <c r="S225" s="148"/>
      <c r="T225" s="148"/>
      <c r="U225" s="148"/>
      <c r="V225" s="148"/>
      <c r="W225" s="148"/>
      <c r="X225" s="148"/>
      <c r="Y225" s="148"/>
      <c r="Z225" s="148"/>
      <c r="AA225" s="148"/>
      <c r="AB225" s="148"/>
      <c r="AC225" s="148"/>
      <c r="AD225" s="148"/>
      <c r="AE225" s="148"/>
      <c r="AF225" s="148"/>
      <c r="AG225" s="148"/>
      <c r="AH225" s="148"/>
      <c r="AI225" s="149"/>
      <c r="AJ225" s="148"/>
      <c r="AK225" s="149"/>
    </row>
    <row r="226" spans="1:37" x14ac:dyDescent="0.35">
      <c r="A226" s="147"/>
      <c r="B226" s="148"/>
      <c r="C226" s="147"/>
      <c r="D226" s="147"/>
      <c r="E226" s="148"/>
      <c r="F226" s="147"/>
      <c r="G226" s="148"/>
      <c r="H226" s="148"/>
      <c r="I226" s="148"/>
      <c r="J226" s="148"/>
      <c r="K226" s="148"/>
      <c r="L226" s="148"/>
      <c r="M226" s="148"/>
      <c r="N226" s="148"/>
      <c r="O226" s="148"/>
      <c r="P226" s="148"/>
      <c r="Q226" s="148"/>
      <c r="R226" s="148"/>
      <c r="S226" s="148"/>
      <c r="T226" s="148"/>
      <c r="U226" s="148"/>
      <c r="V226" s="148"/>
      <c r="W226" s="148"/>
      <c r="X226" s="148"/>
      <c r="Y226" s="148"/>
      <c r="Z226" s="148"/>
      <c r="AA226" s="148"/>
      <c r="AB226" s="148"/>
      <c r="AC226" s="148"/>
      <c r="AD226" s="148"/>
      <c r="AE226" s="148"/>
      <c r="AF226" s="148"/>
      <c r="AG226" s="148"/>
      <c r="AH226" s="148"/>
      <c r="AI226" s="149"/>
      <c r="AJ226" s="148"/>
      <c r="AK226" s="149"/>
    </row>
    <row r="227" spans="1:37" x14ac:dyDescent="0.35">
      <c r="A227" s="147"/>
      <c r="B227" s="148"/>
      <c r="C227" s="147"/>
      <c r="D227" s="147"/>
      <c r="E227" s="148"/>
      <c r="F227" s="147"/>
      <c r="G227" s="148"/>
      <c r="H227" s="148"/>
      <c r="I227" s="148"/>
      <c r="J227" s="148"/>
      <c r="K227" s="148"/>
      <c r="L227" s="148"/>
      <c r="M227" s="148"/>
      <c r="N227" s="148"/>
      <c r="O227" s="148"/>
      <c r="P227" s="148"/>
      <c r="Q227" s="148"/>
      <c r="R227" s="148"/>
      <c r="S227" s="148"/>
      <c r="T227" s="148"/>
      <c r="U227" s="148"/>
      <c r="V227" s="148"/>
      <c r="W227" s="148"/>
      <c r="X227" s="148"/>
      <c r="Y227" s="148"/>
      <c r="Z227" s="148"/>
      <c r="AA227" s="148"/>
      <c r="AB227" s="148"/>
      <c r="AC227" s="148"/>
      <c r="AD227" s="148"/>
      <c r="AE227" s="148"/>
      <c r="AF227" s="148"/>
      <c r="AG227" s="148"/>
      <c r="AH227" s="148"/>
      <c r="AI227" s="149"/>
      <c r="AJ227" s="148"/>
      <c r="AK227" s="149"/>
    </row>
    <row r="228" spans="1:37" x14ac:dyDescent="0.35">
      <c r="A228" s="147"/>
      <c r="B228" s="148"/>
      <c r="C228" s="147"/>
      <c r="D228" s="147"/>
      <c r="E228" s="148"/>
      <c r="F228" s="147"/>
      <c r="G228" s="148"/>
      <c r="H228" s="148"/>
      <c r="I228" s="148"/>
      <c r="J228" s="148"/>
      <c r="K228" s="148"/>
      <c r="L228" s="148"/>
      <c r="M228" s="148"/>
      <c r="N228" s="148"/>
      <c r="O228" s="148"/>
      <c r="P228" s="148"/>
      <c r="Q228" s="148"/>
      <c r="R228" s="148"/>
      <c r="S228" s="148"/>
      <c r="T228" s="148"/>
      <c r="U228" s="148"/>
      <c r="V228" s="148"/>
      <c r="W228" s="148"/>
      <c r="X228" s="148"/>
      <c r="Y228" s="148"/>
      <c r="Z228" s="148"/>
      <c r="AA228" s="148"/>
      <c r="AB228" s="148"/>
      <c r="AC228" s="148"/>
      <c r="AD228" s="148"/>
      <c r="AE228" s="148"/>
      <c r="AF228" s="148"/>
      <c r="AG228" s="148"/>
      <c r="AH228" s="148"/>
      <c r="AI228" s="149"/>
      <c r="AJ228" s="148"/>
      <c r="AK228" s="149"/>
    </row>
    <row r="229" spans="1:37" x14ac:dyDescent="0.35">
      <c r="A229" s="147"/>
      <c r="B229" s="148"/>
      <c r="C229" s="147"/>
      <c r="D229" s="147"/>
      <c r="E229" s="148"/>
      <c r="F229" s="147"/>
      <c r="G229" s="148"/>
      <c r="H229" s="148"/>
      <c r="I229" s="148"/>
      <c r="J229" s="148"/>
      <c r="K229" s="148"/>
      <c r="L229" s="148"/>
      <c r="M229" s="148"/>
      <c r="N229" s="148"/>
      <c r="O229" s="148"/>
      <c r="P229" s="148"/>
      <c r="Q229" s="148"/>
      <c r="R229" s="148"/>
      <c r="S229" s="148"/>
      <c r="T229" s="148"/>
      <c r="U229" s="148"/>
      <c r="V229" s="148"/>
      <c r="W229" s="148"/>
      <c r="X229" s="148"/>
      <c r="Y229" s="148"/>
      <c r="Z229" s="148"/>
      <c r="AA229" s="148"/>
      <c r="AB229" s="148"/>
      <c r="AC229" s="148"/>
      <c r="AD229" s="148"/>
      <c r="AE229" s="148"/>
      <c r="AF229" s="148"/>
      <c r="AG229" s="148"/>
      <c r="AH229" s="148"/>
      <c r="AI229" s="149"/>
      <c r="AJ229" s="148"/>
      <c r="AK229" s="149"/>
    </row>
    <row r="230" spans="1:37" x14ac:dyDescent="0.35">
      <c r="A230" s="147"/>
      <c r="B230" s="148"/>
      <c r="C230" s="147"/>
      <c r="D230" s="147"/>
      <c r="E230" s="148"/>
      <c r="F230" s="147"/>
      <c r="G230" s="148"/>
      <c r="H230" s="148"/>
      <c r="I230" s="148"/>
      <c r="J230" s="148"/>
      <c r="K230" s="148"/>
      <c r="L230" s="148"/>
      <c r="M230" s="148"/>
      <c r="N230" s="148"/>
      <c r="O230" s="148"/>
      <c r="P230" s="148"/>
      <c r="Q230" s="148"/>
      <c r="R230" s="148"/>
      <c r="S230" s="148"/>
      <c r="T230" s="148"/>
      <c r="U230" s="148"/>
      <c r="V230" s="148"/>
      <c r="W230" s="148"/>
      <c r="X230" s="148"/>
      <c r="Y230" s="148"/>
      <c r="Z230" s="148"/>
      <c r="AA230" s="148"/>
      <c r="AB230" s="148"/>
      <c r="AC230" s="148"/>
      <c r="AD230" s="148"/>
      <c r="AE230" s="148"/>
      <c r="AF230" s="148"/>
      <c r="AG230" s="148"/>
      <c r="AH230" s="148"/>
      <c r="AI230" s="149"/>
      <c r="AJ230" s="148"/>
      <c r="AK230" s="149"/>
    </row>
    <row r="231" spans="1:37" x14ac:dyDescent="0.35">
      <c r="A231" s="147"/>
      <c r="B231" s="148"/>
      <c r="C231" s="147"/>
      <c r="D231" s="147"/>
      <c r="E231" s="148"/>
      <c r="F231" s="147"/>
      <c r="G231" s="148"/>
      <c r="H231" s="148"/>
      <c r="I231" s="148"/>
      <c r="J231" s="148"/>
      <c r="K231" s="148"/>
      <c r="L231" s="148"/>
      <c r="M231" s="148"/>
      <c r="N231" s="148"/>
      <c r="O231" s="148"/>
      <c r="P231" s="148"/>
      <c r="Q231" s="148"/>
      <c r="R231" s="148"/>
      <c r="S231" s="148"/>
      <c r="T231" s="148"/>
      <c r="U231" s="148"/>
      <c r="V231" s="148"/>
      <c r="W231" s="148"/>
      <c r="X231" s="148"/>
      <c r="Y231" s="148"/>
      <c r="Z231" s="148"/>
      <c r="AA231" s="148"/>
      <c r="AB231" s="148"/>
      <c r="AC231" s="148"/>
      <c r="AD231" s="148"/>
      <c r="AE231" s="148"/>
      <c r="AF231" s="148"/>
      <c r="AG231" s="148"/>
      <c r="AH231" s="148"/>
      <c r="AI231" s="149"/>
      <c r="AJ231" s="148"/>
      <c r="AK231" s="149"/>
    </row>
    <row r="232" spans="1:37" x14ac:dyDescent="0.35">
      <c r="A232" s="147"/>
      <c r="B232" s="148"/>
      <c r="C232" s="147"/>
      <c r="D232" s="147"/>
      <c r="E232" s="148"/>
      <c r="F232" s="147"/>
      <c r="G232" s="148"/>
      <c r="H232" s="148"/>
      <c r="I232" s="148"/>
      <c r="J232" s="148"/>
      <c r="K232" s="148"/>
      <c r="L232" s="148"/>
      <c r="M232" s="148"/>
      <c r="N232" s="148"/>
      <c r="O232" s="148"/>
      <c r="P232" s="148"/>
      <c r="Q232" s="148"/>
      <c r="R232" s="148"/>
      <c r="S232" s="148"/>
      <c r="T232" s="148"/>
      <c r="U232" s="148"/>
      <c r="V232" s="148"/>
      <c r="W232" s="148"/>
      <c r="X232" s="148"/>
      <c r="Y232" s="148"/>
      <c r="Z232" s="148"/>
      <c r="AA232" s="148"/>
      <c r="AB232" s="148"/>
      <c r="AC232" s="148"/>
      <c r="AD232" s="148"/>
      <c r="AE232" s="148"/>
      <c r="AF232" s="148"/>
      <c r="AG232" s="148"/>
      <c r="AH232" s="148"/>
      <c r="AI232" s="149"/>
      <c r="AJ232" s="148"/>
      <c r="AK232" s="149"/>
    </row>
    <row r="233" spans="1:37" x14ac:dyDescent="0.35">
      <c r="A233" s="147"/>
      <c r="B233" s="148"/>
      <c r="C233" s="147"/>
      <c r="D233" s="147"/>
      <c r="E233" s="148"/>
      <c r="F233" s="147"/>
      <c r="G233" s="148"/>
      <c r="H233" s="148"/>
      <c r="I233" s="148"/>
      <c r="J233" s="148"/>
      <c r="K233" s="148"/>
      <c r="L233" s="148"/>
      <c r="M233" s="148"/>
      <c r="N233" s="148"/>
      <c r="O233" s="148"/>
      <c r="P233" s="148"/>
      <c r="Q233" s="148"/>
      <c r="R233" s="148"/>
      <c r="S233" s="148"/>
      <c r="T233" s="148"/>
      <c r="U233" s="148"/>
      <c r="V233" s="148"/>
      <c r="W233" s="148"/>
      <c r="X233" s="148"/>
      <c r="Y233" s="148"/>
      <c r="Z233" s="148"/>
      <c r="AA233" s="148"/>
      <c r="AB233" s="148"/>
      <c r="AC233" s="148"/>
      <c r="AD233" s="148"/>
      <c r="AE233" s="148"/>
      <c r="AF233" s="148"/>
      <c r="AG233" s="148"/>
      <c r="AH233" s="148"/>
      <c r="AI233" s="149"/>
      <c r="AJ233" s="148"/>
      <c r="AK233" s="149"/>
    </row>
    <row r="234" spans="1:37" x14ac:dyDescent="0.35">
      <c r="A234" s="147"/>
      <c r="B234" s="148"/>
      <c r="C234" s="147"/>
      <c r="D234" s="147"/>
      <c r="E234" s="148"/>
      <c r="F234" s="147"/>
      <c r="G234" s="148"/>
      <c r="H234" s="148"/>
      <c r="I234" s="148"/>
      <c r="J234" s="148"/>
      <c r="K234" s="148"/>
      <c r="L234" s="148"/>
      <c r="M234" s="148"/>
      <c r="N234" s="148"/>
      <c r="O234" s="148"/>
      <c r="P234" s="148"/>
      <c r="Q234" s="148"/>
      <c r="R234" s="148"/>
      <c r="S234" s="148"/>
      <c r="T234" s="148"/>
      <c r="U234" s="148"/>
      <c r="V234" s="148"/>
      <c r="W234" s="148"/>
      <c r="X234" s="148"/>
      <c r="Y234" s="148"/>
      <c r="Z234" s="148"/>
      <c r="AA234" s="148"/>
      <c r="AB234" s="148"/>
      <c r="AC234" s="148"/>
      <c r="AD234" s="148"/>
      <c r="AE234" s="148"/>
      <c r="AF234" s="148"/>
      <c r="AG234" s="148"/>
      <c r="AH234" s="148"/>
      <c r="AI234" s="149"/>
      <c r="AJ234" s="148"/>
      <c r="AK234" s="149"/>
    </row>
    <row r="235" spans="1:37" x14ac:dyDescent="0.35">
      <c r="A235" s="147"/>
      <c r="B235" s="148"/>
      <c r="C235" s="147"/>
      <c r="D235" s="147"/>
      <c r="E235" s="148"/>
      <c r="F235" s="147"/>
      <c r="G235" s="148"/>
      <c r="H235" s="148"/>
      <c r="I235" s="148"/>
      <c r="J235" s="148"/>
      <c r="K235" s="148"/>
      <c r="L235" s="148"/>
      <c r="M235" s="148"/>
      <c r="N235" s="148"/>
      <c r="O235" s="148"/>
      <c r="P235" s="148"/>
      <c r="Q235" s="148"/>
      <c r="R235" s="148"/>
      <c r="S235" s="148"/>
      <c r="T235" s="148"/>
      <c r="U235" s="148"/>
      <c r="V235" s="148"/>
      <c r="W235" s="148"/>
      <c r="X235" s="148"/>
      <c r="Y235" s="148"/>
      <c r="Z235" s="148"/>
      <c r="AA235" s="148"/>
      <c r="AB235" s="148"/>
      <c r="AC235" s="148"/>
      <c r="AD235" s="148"/>
      <c r="AE235" s="148"/>
      <c r="AF235" s="148"/>
      <c r="AG235" s="148"/>
      <c r="AH235" s="148"/>
      <c r="AI235" s="149"/>
      <c r="AJ235" s="148"/>
      <c r="AK235" s="149"/>
    </row>
    <row r="236" spans="1:37" x14ac:dyDescent="0.35">
      <c r="A236" s="147"/>
      <c r="B236" s="148"/>
      <c r="C236" s="147"/>
      <c r="D236" s="147"/>
      <c r="E236" s="148"/>
      <c r="F236" s="147"/>
      <c r="G236" s="148"/>
      <c r="H236" s="148"/>
      <c r="I236" s="148"/>
      <c r="J236" s="148"/>
      <c r="K236" s="148"/>
      <c r="L236" s="148"/>
      <c r="M236" s="148"/>
      <c r="N236" s="148"/>
      <c r="O236" s="148"/>
      <c r="P236" s="148"/>
      <c r="Q236" s="148"/>
      <c r="R236" s="148"/>
      <c r="S236" s="148"/>
      <c r="T236" s="148"/>
      <c r="U236" s="148"/>
      <c r="V236" s="148"/>
      <c r="W236" s="148"/>
      <c r="X236" s="148"/>
      <c r="Y236" s="148"/>
      <c r="Z236" s="148"/>
      <c r="AA236" s="148"/>
      <c r="AB236" s="148"/>
      <c r="AC236" s="148"/>
      <c r="AD236" s="148"/>
      <c r="AE236" s="148"/>
      <c r="AF236" s="148"/>
      <c r="AG236" s="148"/>
      <c r="AH236" s="148"/>
      <c r="AI236" s="149"/>
      <c r="AJ236" s="148"/>
      <c r="AK236" s="149"/>
    </row>
    <row r="237" spans="1:37" x14ac:dyDescent="0.35">
      <c r="A237" s="147"/>
      <c r="B237" s="148"/>
      <c r="C237" s="147"/>
      <c r="D237" s="147"/>
      <c r="E237" s="148"/>
      <c r="F237" s="147"/>
      <c r="G237" s="148"/>
      <c r="H237" s="148"/>
      <c r="I237" s="148"/>
      <c r="J237" s="148"/>
      <c r="K237" s="148"/>
      <c r="L237" s="148"/>
      <c r="M237" s="148"/>
      <c r="N237" s="148"/>
      <c r="O237" s="148"/>
      <c r="P237" s="148"/>
      <c r="Q237" s="148"/>
      <c r="R237" s="148"/>
      <c r="S237" s="148"/>
      <c r="T237" s="148"/>
      <c r="U237" s="148"/>
      <c r="V237" s="148"/>
      <c r="W237" s="148"/>
      <c r="X237" s="148"/>
      <c r="Y237" s="148"/>
      <c r="Z237" s="148"/>
      <c r="AA237" s="148"/>
      <c r="AB237" s="148"/>
      <c r="AC237" s="148"/>
      <c r="AD237" s="148"/>
      <c r="AE237" s="148"/>
      <c r="AF237" s="148"/>
      <c r="AG237" s="148"/>
      <c r="AH237" s="148"/>
      <c r="AI237" s="149"/>
      <c r="AJ237" s="148"/>
      <c r="AK237" s="149"/>
    </row>
    <row r="238" spans="1:37" x14ac:dyDescent="0.35">
      <c r="A238" s="147"/>
      <c r="B238" s="148"/>
      <c r="C238" s="147"/>
      <c r="D238" s="147"/>
      <c r="E238" s="148"/>
      <c r="F238" s="147"/>
      <c r="G238" s="148"/>
      <c r="H238" s="148"/>
      <c r="I238" s="148"/>
      <c r="J238" s="148"/>
      <c r="K238" s="148"/>
      <c r="L238" s="148"/>
      <c r="M238" s="148"/>
      <c r="N238" s="148"/>
      <c r="O238" s="148"/>
      <c r="P238" s="148"/>
      <c r="Q238" s="148"/>
      <c r="R238" s="148"/>
      <c r="S238" s="148"/>
      <c r="T238" s="148"/>
      <c r="U238" s="148"/>
      <c r="V238" s="148"/>
      <c r="W238" s="148"/>
      <c r="X238" s="148"/>
      <c r="Y238" s="148"/>
      <c r="Z238" s="148"/>
      <c r="AA238" s="148"/>
      <c r="AB238" s="148"/>
      <c r="AC238" s="148"/>
      <c r="AD238" s="148"/>
      <c r="AE238" s="148"/>
      <c r="AF238" s="148"/>
      <c r="AG238" s="148"/>
      <c r="AH238" s="148"/>
      <c r="AI238" s="149"/>
      <c r="AJ238" s="148"/>
      <c r="AK238" s="149"/>
    </row>
    <row r="239" spans="1:37" x14ac:dyDescent="0.35">
      <c r="A239" s="147"/>
      <c r="B239" s="148"/>
      <c r="C239" s="147"/>
      <c r="D239" s="147"/>
      <c r="E239" s="148"/>
      <c r="F239" s="147"/>
      <c r="G239" s="148"/>
      <c r="H239" s="148"/>
      <c r="I239" s="148"/>
      <c r="J239" s="148"/>
      <c r="K239" s="148"/>
      <c r="L239" s="148"/>
      <c r="M239" s="148"/>
      <c r="N239" s="148"/>
      <c r="O239" s="148"/>
      <c r="P239" s="148"/>
      <c r="Q239" s="148"/>
      <c r="R239" s="148"/>
      <c r="S239" s="148"/>
      <c r="T239" s="148"/>
      <c r="U239" s="148"/>
      <c r="V239" s="148"/>
      <c r="W239" s="148"/>
      <c r="X239" s="148"/>
      <c r="Y239" s="148"/>
      <c r="Z239" s="148"/>
      <c r="AA239" s="148"/>
      <c r="AB239" s="148"/>
      <c r="AC239" s="148"/>
      <c r="AD239" s="148"/>
      <c r="AE239" s="148"/>
      <c r="AF239" s="148"/>
      <c r="AG239" s="148"/>
      <c r="AH239" s="148"/>
      <c r="AI239" s="149"/>
      <c r="AJ239" s="148"/>
      <c r="AK239" s="149"/>
    </row>
    <row r="240" spans="1:37" x14ac:dyDescent="0.35">
      <c r="A240" s="147"/>
      <c r="B240" s="148"/>
      <c r="C240" s="147"/>
      <c r="D240" s="147"/>
      <c r="E240" s="148"/>
      <c r="F240" s="147"/>
      <c r="G240" s="148"/>
      <c r="H240" s="148"/>
      <c r="I240" s="148"/>
      <c r="J240" s="148"/>
      <c r="K240" s="148"/>
      <c r="L240" s="148"/>
      <c r="M240" s="148"/>
      <c r="N240" s="148"/>
      <c r="O240" s="148"/>
      <c r="P240" s="148"/>
      <c r="Q240" s="148"/>
      <c r="R240" s="148"/>
      <c r="S240" s="148"/>
      <c r="T240" s="148"/>
      <c r="U240" s="148"/>
      <c r="V240" s="148"/>
      <c r="W240" s="148"/>
      <c r="X240" s="148"/>
      <c r="Y240" s="148"/>
      <c r="Z240" s="148"/>
      <c r="AA240" s="148"/>
      <c r="AB240" s="148"/>
      <c r="AC240" s="148"/>
      <c r="AD240" s="148"/>
      <c r="AE240" s="148"/>
      <c r="AF240" s="148"/>
      <c r="AG240" s="148"/>
      <c r="AH240" s="148"/>
      <c r="AI240" s="149"/>
      <c r="AJ240" s="148"/>
      <c r="AK240" s="149"/>
    </row>
    <row r="241" spans="1:37" x14ac:dyDescent="0.35">
      <c r="A241" s="147"/>
      <c r="B241" s="148"/>
      <c r="C241" s="147"/>
      <c r="D241" s="147"/>
      <c r="E241" s="148"/>
      <c r="F241" s="147"/>
      <c r="G241" s="148"/>
      <c r="H241" s="148"/>
      <c r="I241" s="148"/>
      <c r="J241" s="148"/>
      <c r="K241" s="148"/>
      <c r="L241" s="148"/>
      <c r="M241" s="148"/>
      <c r="N241" s="148"/>
      <c r="O241" s="148"/>
      <c r="P241" s="148"/>
      <c r="Q241" s="148"/>
      <c r="R241" s="148"/>
      <c r="S241" s="148"/>
      <c r="T241" s="148"/>
      <c r="U241" s="148"/>
      <c r="V241" s="148"/>
      <c r="W241" s="148"/>
      <c r="X241" s="148"/>
      <c r="Y241" s="148"/>
      <c r="Z241" s="148"/>
      <c r="AA241" s="148"/>
      <c r="AB241" s="148"/>
      <c r="AC241" s="148"/>
      <c r="AD241" s="148"/>
      <c r="AE241" s="148"/>
      <c r="AF241" s="148"/>
      <c r="AG241" s="148"/>
      <c r="AH241" s="148"/>
      <c r="AI241" s="149"/>
      <c r="AJ241" s="148"/>
      <c r="AK241" s="149"/>
    </row>
    <row r="242" spans="1:37" x14ac:dyDescent="0.35">
      <c r="A242" s="147"/>
      <c r="B242" s="148"/>
      <c r="C242" s="147"/>
      <c r="D242" s="147"/>
      <c r="E242" s="148"/>
      <c r="F242" s="147"/>
      <c r="G242" s="148"/>
      <c r="H242" s="148"/>
      <c r="I242" s="148"/>
      <c r="J242" s="148"/>
      <c r="K242" s="148"/>
      <c r="L242" s="148"/>
      <c r="M242" s="148"/>
      <c r="N242" s="148"/>
      <c r="O242" s="148"/>
      <c r="P242" s="148"/>
      <c r="Q242" s="148"/>
      <c r="R242" s="148"/>
      <c r="S242" s="148"/>
      <c r="T242" s="148"/>
      <c r="U242" s="148"/>
      <c r="V242" s="148"/>
      <c r="W242" s="148"/>
      <c r="X242" s="148"/>
      <c r="Y242" s="148"/>
      <c r="Z242" s="148"/>
      <c r="AA242" s="148"/>
      <c r="AB242" s="148"/>
      <c r="AC242" s="148"/>
      <c r="AD242" s="148"/>
      <c r="AE242" s="148"/>
      <c r="AF242" s="148"/>
      <c r="AG242" s="148"/>
      <c r="AH242" s="148"/>
      <c r="AI242" s="149"/>
      <c r="AJ242" s="148"/>
      <c r="AK242" s="149"/>
    </row>
    <row r="243" spans="1:37" x14ac:dyDescent="0.35">
      <c r="A243" s="147"/>
      <c r="B243" s="148"/>
      <c r="C243" s="147"/>
      <c r="D243" s="147"/>
      <c r="E243" s="148"/>
      <c r="F243" s="147"/>
      <c r="G243" s="148"/>
      <c r="H243" s="148"/>
      <c r="I243" s="148"/>
      <c r="J243" s="148"/>
      <c r="K243" s="148"/>
      <c r="L243" s="148"/>
      <c r="M243" s="148"/>
      <c r="N243" s="148"/>
      <c r="O243" s="148"/>
      <c r="P243" s="148"/>
      <c r="Q243" s="148"/>
      <c r="R243" s="148"/>
      <c r="S243" s="148"/>
      <c r="T243" s="148"/>
      <c r="U243" s="148"/>
      <c r="V243" s="148"/>
      <c r="W243" s="148"/>
      <c r="X243" s="148"/>
      <c r="Y243" s="148"/>
      <c r="Z243" s="148"/>
      <c r="AA243" s="148"/>
      <c r="AB243" s="148"/>
      <c r="AC243" s="148"/>
      <c r="AD243" s="148"/>
      <c r="AE243" s="148"/>
      <c r="AF243" s="148"/>
      <c r="AG243" s="148"/>
      <c r="AH243" s="148"/>
      <c r="AI243" s="149"/>
      <c r="AJ243" s="148"/>
      <c r="AK243" s="149"/>
    </row>
    <row r="244" spans="1:37" x14ac:dyDescent="0.35">
      <c r="A244" s="147"/>
      <c r="B244" s="148"/>
      <c r="C244" s="147"/>
      <c r="D244" s="147"/>
      <c r="E244" s="148"/>
      <c r="F244" s="147"/>
      <c r="G244" s="148"/>
      <c r="H244" s="148"/>
      <c r="I244" s="148"/>
      <c r="J244" s="148"/>
      <c r="K244" s="148"/>
      <c r="L244" s="148"/>
      <c r="M244" s="148"/>
      <c r="N244" s="148"/>
      <c r="O244" s="148"/>
      <c r="P244" s="148"/>
      <c r="Q244" s="148"/>
      <c r="R244" s="148"/>
      <c r="S244" s="148"/>
      <c r="T244" s="148"/>
      <c r="U244" s="148"/>
      <c r="V244" s="148"/>
      <c r="W244" s="148"/>
      <c r="X244" s="148"/>
      <c r="Y244" s="148"/>
      <c r="Z244" s="148"/>
      <c r="AA244" s="148"/>
      <c r="AB244" s="148"/>
      <c r="AC244" s="148"/>
      <c r="AD244" s="148"/>
      <c r="AE244" s="148"/>
      <c r="AF244" s="148"/>
      <c r="AG244" s="148"/>
      <c r="AH244" s="148"/>
      <c r="AI244" s="149"/>
      <c r="AJ244" s="148"/>
      <c r="AK244" s="149"/>
    </row>
    <row r="245" spans="1:37" x14ac:dyDescent="0.35">
      <c r="A245" s="147"/>
      <c r="B245" s="148"/>
      <c r="C245" s="147"/>
      <c r="D245" s="147"/>
      <c r="E245" s="148"/>
      <c r="F245" s="147"/>
      <c r="G245" s="148"/>
      <c r="H245" s="148"/>
      <c r="I245" s="148"/>
      <c r="J245" s="148"/>
      <c r="K245" s="148"/>
      <c r="L245" s="148"/>
      <c r="M245" s="148"/>
      <c r="N245" s="148"/>
      <c r="O245" s="148"/>
      <c r="P245" s="148"/>
      <c r="Q245" s="148"/>
      <c r="R245" s="148"/>
      <c r="S245" s="148"/>
      <c r="T245" s="148"/>
      <c r="U245" s="148"/>
      <c r="V245" s="148"/>
      <c r="W245" s="148"/>
      <c r="X245" s="148"/>
      <c r="Y245" s="148"/>
      <c r="Z245" s="148"/>
      <c r="AA245" s="148"/>
      <c r="AB245" s="148"/>
      <c r="AC245" s="148"/>
      <c r="AD245" s="148"/>
      <c r="AE245" s="148"/>
      <c r="AF245" s="148"/>
      <c r="AG245" s="148"/>
      <c r="AH245" s="148"/>
      <c r="AI245" s="149"/>
      <c r="AJ245" s="148"/>
      <c r="AK245" s="149"/>
    </row>
    <row r="246" spans="1:37" x14ac:dyDescent="0.35">
      <c r="A246" s="147"/>
      <c r="B246" s="148"/>
      <c r="C246" s="147"/>
      <c r="D246" s="147"/>
      <c r="E246" s="148"/>
      <c r="F246" s="147"/>
      <c r="G246" s="148"/>
      <c r="H246" s="148"/>
      <c r="I246" s="148"/>
      <c r="J246" s="148"/>
      <c r="K246" s="148"/>
      <c r="L246" s="148"/>
      <c r="M246" s="148"/>
      <c r="N246" s="148"/>
      <c r="O246" s="148"/>
      <c r="P246" s="148"/>
      <c r="Q246" s="148"/>
      <c r="R246" s="148"/>
      <c r="S246" s="148"/>
      <c r="T246" s="148"/>
      <c r="U246" s="148"/>
      <c r="V246" s="148"/>
      <c r="W246" s="148"/>
      <c r="X246" s="148"/>
      <c r="Y246" s="148"/>
      <c r="Z246" s="148"/>
      <c r="AA246" s="148"/>
      <c r="AB246" s="148"/>
      <c r="AC246" s="148"/>
      <c r="AD246" s="148"/>
      <c r="AE246" s="148"/>
      <c r="AF246" s="148"/>
      <c r="AG246" s="148"/>
      <c r="AH246" s="148"/>
      <c r="AI246" s="149"/>
      <c r="AJ246" s="148"/>
      <c r="AK246" s="149"/>
    </row>
    <row r="247" spans="1:37" x14ac:dyDescent="0.35">
      <c r="A247" s="147"/>
      <c r="B247" s="148"/>
      <c r="C247" s="147"/>
      <c r="D247" s="147"/>
      <c r="E247" s="148"/>
      <c r="F247" s="147"/>
      <c r="G247" s="148"/>
      <c r="H247" s="148"/>
      <c r="I247" s="148"/>
      <c r="J247" s="148"/>
      <c r="K247" s="148"/>
      <c r="L247" s="148"/>
      <c r="M247" s="148"/>
      <c r="N247" s="148"/>
      <c r="O247" s="148"/>
      <c r="P247" s="148"/>
      <c r="Q247" s="148"/>
      <c r="R247" s="148"/>
      <c r="S247" s="148"/>
      <c r="T247" s="148"/>
      <c r="U247" s="148"/>
      <c r="V247" s="148"/>
      <c r="W247" s="148"/>
      <c r="X247" s="148"/>
      <c r="Y247" s="148"/>
      <c r="Z247" s="148"/>
      <c r="AA247" s="148"/>
      <c r="AB247" s="148"/>
      <c r="AC247" s="148"/>
      <c r="AD247" s="148"/>
      <c r="AE247" s="148"/>
      <c r="AF247" s="148"/>
      <c r="AG247" s="148"/>
      <c r="AH247" s="148"/>
      <c r="AI247" s="149"/>
      <c r="AJ247" s="148"/>
      <c r="AK247" s="149"/>
    </row>
    <row r="248" spans="1:37" x14ac:dyDescent="0.35">
      <c r="A248" s="147"/>
      <c r="B248" s="148"/>
      <c r="C248" s="147"/>
      <c r="D248" s="147"/>
      <c r="E248" s="148"/>
      <c r="F248" s="147"/>
      <c r="G248" s="148"/>
      <c r="H248" s="148"/>
      <c r="I248" s="148"/>
      <c r="J248" s="148"/>
      <c r="K248" s="148"/>
      <c r="L248" s="148"/>
      <c r="M248" s="148"/>
      <c r="N248" s="148"/>
      <c r="O248" s="148"/>
      <c r="P248" s="148"/>
      <c r="Q248" s="148"/>
      <c r="R248" s="148"/>
      <c r="S248" s="148"/>
      <c r="T248" s="148"/>
      <c r="U248" s="148"/>
      <c r="V248" s="148"/>
      <c r="W248" s="148"/>
      <c r="X248" s="148"/>
      <c r="Y248" s="148"/>
      <c r="Z248" s="148"/>
      <c r="AA248" s="148"/>
      <c r="AB248" s="148"/>
      <c r="AC248" s="148"/>
      <c r="AD248" s="148"/>
      <c r="AE248" s="148"/>
      <c r="AF248" s="148"/>
      <c r="AG248" s="148"/>
      <c r="AH248" s="148"/>
      <c r="AI248" s="149"/>
      <c r="AJ248" s="148"/>
      <c r="AK248" s="149"/>
    </row>
    <row r="249" spans="1:37" x14ac:dyDescent="0.35">
      <c r="A249" s="147"/>
      <c r="B249" s="148"/>
      <c r="C249" s="147"/>
      <c r="D249" s="147"/>
      <c r="E249" s="148"/>
      <c r="F249" s="147"/>
      <c r="G249" s="148"/>
      <c r="H249" s="148"/>
      <c r="I249" s="148"/>
      <c r="J249" s="148"/>
      <c r="K249" s="148"/>
      <c r="L249" s="148"/>
      <c r="M249" s="148"/>
      <c r="N249" s="148"/>
      <c r="O249" s="148"/>
      <c r="P249" s="148"/>
      <c r="Q249" s="148"/>
      <c r="R249" s="148"/>
      <c r="S249" s="148"/>
      <c r="T249" s="148"/>
      <c r="U249" s="148"/>
      <c r="V249" s="148"/>
      <c r="W249" s="148"/>
      <c r="X249" s="148"/>
      <c r="Y249" s="148"/>
      <c r="Z249" s="148"/>
      <c r="AA249" s="148"/>
      <c r="AB249" s="148"/>
      <c r="AC249" s="148"/>
      <c r="AD249" s="148"/>
      <c r="AE249" s="148"/>
      <c r="AF249" s="148"/>
      <c r="AG249" s="148"/>
      <c r="AH249" s="148"/>
      <c r="AI249" s="149"/>
      <c r="AJ249" s="148"/>
      <c r="AK249" s="149"/>
    </row>
    <row r="250" spans="1:37" x14ac:dyDescent="0.35">
      <c r="A250" s="147"/>
      <c r="B250" s="148"/>
      <c r="C250" s="147"/>
      <c r="D250" s="147"/>
      <c r="E250" s="148"/>
      <c r="F250" s="147"/>
      <c r="G250" s="148"/>
      <c r="H250" s="148"/>
      <c r="I250" s="148"/>
      <c r="J250" s="148"/>
      <c r="K250" s="148"/>
      <c r="L250" s="148"/>
      <c r="M250" s="148"/>
      <c r="N250" s="148"/>
      <c r="O250" s="148"/>
      <c r="P250" s="148"/>
      <c r="Q250" s="148"/>
      <c r="R250" s="148"/>
      <c r="S250" s="148"/>
      <c r="T250" s="148"/>
      <c r="U250" s="148"/>
      <c r="V250" s="148"/>
      <c r="W250" s="148"/>
      <c r="X250" s="148"/>
      <c r="Y250" s="148"/>
      <c r="Z250" s="148"/>
      <c r="AA250" s="148"/>
      <c r="AB250" s="148"/>
      <c r="AC250" s="148"/>
      <c r="AD250" s="148"/>
      <c r="AE250" s="148"/>
      <c r="AF250" s="148"/>
      <c r="AG250" s="148"/>
      <c r="AH250" s="148"/>
      <c r="AI250" s="149"/>
      <c r="AJ250" s="148"/>
      <c r="AK250" s="149"/>
    </row>
    <row r="251" spans="1:37" x14ac:dyDescent="0.35">
      <c r="A251" s="147"/>
      <c r="B251" s="148"/>
      <c r="C251" s="147"/>
      <c r="D251" s="147"/>
      <c r="E251" s="148"/>
      <c r="F251" s="147"/>
      <c r="G251" s="148"/>
      <c r="H251" s="148"/>
      <c r="I251" s="148"/>
      <c r="J251" s="148"/>
      <c r="K251" s="148"/>
      <c r="L251" s="148"/>
      <c r="M251" s="148"/>
      <c r="N251" s="148"/>
      <c r="O251" s="148"/>
      <c r="P251" s="148"/>
      <c r="Q251" s="148"/>
      <c r="R251" s="148"/>
      <c r="S251" s="148"/>
      <c r="T251" s="148"/>
      <c r="U251" s="148"/>
      <c r="V251" s="148"/>
      <c r="W251" s="148"/>
      <c r="X251" s="148"/>
      <c r="Y251" s="148"/>
      <c r="Z251" s="148"/>
      <c r="AA251" s="148"/>
      <c r="AB251" s="148"/>
      <c r="AC251" s="148"/>
      <c r="AD251" s="148"/>
      <c r="AE251" s="148"/>
      <c r="AF251" s="148"/>
      <c r="AG251" s="148"/>
      <c r="AH251" s="148"/>
      <c r="AI251" s="149"/>
      <c r="AJ251" s="148"/>
      <c r="AK251" s="149"/>
    </row>
    <row r="252" spans="1:37" x14ac:dyDescent="0.35">
      <c r="A252" s="147"/>
      <c r="B252" s="148"/>
      <c r="C252" s="147"/>
      <c r="D252" s="147"/>
      <c r="E252" s="148"/>
      <c r="F252" s="147"/>
      <c r="G252" s="148"/>
      <c r="H252" s="148"/>
      <c r="I252" s="148"/>
      <c r="J252" s="148"/>
      <c r="K252" s="148"/>
      <c r="L252" s="148"/>
      <c r="M252" s="148"/>
      <c r="N252" s="148"/>
      <c r="O252" s="148"/>
      <c r="P252" s="148"/>
      <c r="Q252" s="148"/>
      <c r="R252" s="148"/>
      <c r="S252" s="148"/>
      <c r="T252" s="148"/>
      <c r="U252" s="148"/>
      <c r="V252" s="148"/>
      <c r="W252" s="148"/>
      <c r="X252" s="148"/>
      <c r="Y252" s="148"/>
      <c r="Z252" s="148"/>
      <c r="AA252" s="148"/>
      <c r="AB252" s="148"/>
      <c r="AC252" s="148"/>
      <c r="AD252" s="148"/>
      <c r="AE252" s="148"/>
      <c r="AF252" s="148"/>
      <c r="AG252" s="148"/>
      <c r="AH252" s="148"/>
      <c r="AI252" s="149"/>
      <c r="AJ252" s="148"/>
      <c r="AK252" s="149"/>
    </row>
    <row r="253" spans="1:37" x14ac:dyDescent="0.35">
      <c r="A253" s="147"/>
      <c r="B253" s="148"/>
      <c r="C253" s="147"/>
      <c r="D253" s="147"/>
      <c r="E253" s="148"/>
      <c r="F253" s="147"/>
      <c r="G253" s="148"/>
      <c r="H253" s="148"/>
      <c r="I253" s="148"/>
      <c r="J253" s="148"/>
      <c r="K253" s="148"/>
      <c r="L253" s="148"/>
      <c r="M253" s="148"/>
      <c r="N253" s="148"/>
      <c r="O253" s="148"/>
      <c r="P253" s="148"/>
      <c r="Q253" s="148"/>
      <c r="R253" s="148"/>
      <c r="S253" s="148"/>
      <c r="T253" s="148"/>
      <c r="U253" s="148"/>
      <c r="V253" s="148"/>
      <c r="W253" s="148"/>
      <c r="X253" s="148"/>
      <c r="Y253" s="148"/>
      <c r="Z253" s="148"/>
      <c r="AA253" s="148"/>
      <c r="AB253" s="148"/>
      <c r="AC253" s="148"/>
      <c r="AD253" s="148"/>
      <c r="AE253" s="148"/>
      <c r="AF253" s="148"/>
      <c r="AG253" s="148"/>
      <c r="AH253" s="148"/>
      <c r="AI253" s="149"/>
      <c r="AJ253" s="148"/>
      <c r="AK253" s="149"/>
    </row>
    <row r="254" spans="1:37" x14ac:dyDescent="0.35">
      <c r="A254" s="147"/>
      <c r="B254" s="148"/>
      <c r="C254" s="147"/>
      <c r="D254" s="147"/>
      <c r="E254" s="148"/>
      <c r="F254" s="147"/>
      <c r="G254" s="148"/>
      <c r="H254" s="148"/>
      <c r="I254" s="148"/>
      <c r="J254" s="148"/>
      <c r="K254" s="148"/>
      <c r="L254" s="148"/>
      <c r="M254" s="148"/>
      <c r="N254" s="148"/>
      <c r="O254" s="148"/>
      <c r="P254" s="148"/>
      <c r="Q254" s="148"/>
      <c r="R254" s="148"/>
      <c r="S254" s="148"/>
      <c r="T254" s="148"/>
      <c r="U254" s="148"/>
      <c r="V254" s="148"/>
      <c r="W254" s="148"/>
      <c r="X254" s="148"/>
      <c r="Y254" s="148"/>
      <c r="Z254" s="148"/>
      <c r="AA254" s="148"/>
      <c r="AB254" s="148"/>
      <c r="AC254" s="148"/>
      <c r="AD254" s="148"/>
      <c r="AE254" s="148"/>
      <c r="AF254" s="148"/>
      <c r="AG254" s="148"/>
      <c r="AH254" s="148"/>
      <c r="AI254" s="149"/>
      <c r="AJ254" s="148"/>
      <c r="AK254" s="149"/>
    </row>
    <row r="255" spans="1:37" x14ac:dyDescent="0.35">
      <c r="A255" s="147"/>
      <c r="B255" s="148"/>
      <c r="C255" s="147"/>
      <c r="D255" s="147"/>
      <c r="E255" s="148"/>
      <c r="F255" s="147"/>
      <c r="G255" s="148"/>
      <c r="H255" s="148"/>
      <c r="I255" s="148"/>
      <c r="J255" s="148"/>
      <c r="K255" s="148"/>
      <c r="L255" s="148"/>
      <c r="M255" s="148"/>
      <c r="N255" s="148"/>
      <c r="O255" s="148"/>
      <c r="P255" s="148"/>
      <c r="Q255" s="148"/>
      <c r="R255" s="148"/>
      <c r="S255" s="148"/>
      <c r="T255" s="148"/>
      <c r="U255" s="148"/>
      <c r="V255" s="148"/>
      <c r="W255" s="148"/>
      <c r="X255" s="148"/>
      <c r="Y255" s="148"/>
      <c r="Z255" s="148"/>
      <c r="AA255" s="148"/>
      <c r="AB255" s="148"/>
      <c r="AC255" s="148"/>
      <c r="AD255" s="148"/>
      <c r="AE255" s="148"/>
      <c r="AF255" s="148"/>
      <c r="AG255" s="148"/>
      <c r="AH255" s="148"/>
      <c r="AI255" s="149"/>
      <c r="AJ255" s="148"/>
      <c r="AK255" s="149"/>
    </row>
    <row r="256" spans="1:37" x14ac:dyDescent="0.35">
      <c r="A256" s="147"/>
      <c r="B256" s="148"/>
      <c r="C256" s="147"/>
      <c r="D256" s="147"/>
      <c r="E256" s="148"/>
      <c r="F256" s="147"/>
      <c r="G256" s="148"/>
      <c r="H256" s="148"/>
      <c r="I256" s="148"/>
      <c r="J256" s="148"/>
      <c r="K256" s="148"/>
      <c r="L256" s="148"/>
      <c r="M256" s="148"/>
      <c r="N256" s="148"/>
      <c r="O256" s="148"/>
      <c r="P256" s="148"/>
      <c r="Q256" s="148"/>
      <c r="R256" s="148"/>
      <c r="S256" s="148"/>
      <c r="T256" s="148"/>
      <c r="U256" s="148"/>
      <c r="V256" s="148"/>
      <c r="W256" s="148"/>
      <c r="X256" s="148"/>
      <c r="Y256" s="148"/>
      <c r="Z256" s="148"/>
      <c r="AA256" s="148"/>
      <c r="AB256" s="148"/>
      <c r="AC256" s="148"/>
      <c r="AD256" s="148"/>
      <c r="AE256" s="148"/>
      <c r="AF256" s="148"/>
      <c r="AG256" s="148"/>
      <c r="AH256" s="148"/>
      <c r="AI256" s="149"/>
      <c r="AJ256" s="148"/>
      <c r="AK256" s="149"/>
    </row>
    <row r="257" spans="1:37" x14ac:dyDescent="0.35">
      <c r="A257" s="147"/>
      <c r="B257" s="148"/>
      <c r="C257" s="147"/>
      <c r="D257" s="147"/>
      <c r="E257" s="148"/>
      <c r="F257" s="147"/>
      <c r="G257" s="148"/>
      <c r="H257" s="148"/>
      <c r="I257" s="148"/>
      <c r="J257" s="148"/>
      <c r="K257" s="148"/>
      <c r="L257" s="148"/>
      <c r="M257" s="148"/>
      <c r="N257" s="148"/>
      <c r="O257" s="148"/>
      <c r="P257" s="148"/>
      <c r="Q257" s="148"/>
      <c r="R257" s="148"/>
      <c r="S257" s="148"/>
      <c r="T257" s="148"/>
      <c r="U257" s="148"/>
      <c r="V257" s="148"/>
      <c r="W257" s="148"/>
      <c r="X257" s="148"/>
      <c r="Y257" s="148"/>
      <c r="Z257" s="148"/>
      <c r="AA257" s="148"/>
      <c r="AB257" s="148"/>
      <c r="AC257" s="148"/>
      <c r="AD257" s="148"/>
      <c r="AE257" s="148"/>
      <c r="AF257" s="148"/>
      <c r="AG257" s="148"/>
      <c r="AH257" s="148"/>
      <c r="AI257" s="149"/>
      <c r="AJ257" s="148"/>
      <c r="AK257" s="149"/>
    </row>
    <row r="258" spans="1:37" x14ac:dyDescent="0.35">
      <c r="A258" s="147"/>
      <c r="B258" s="148"/>
      <c r="C258" s="147"/>
      <c r="D258" s="147"/>
      <c r="E258" s="148"/>
      <c r="F258" s="147"/>
      <c r="G258" s="148"/>
      <c r="H258" s="148"/>
      <c r="I258" s="148"/>
      <c r="J258" s="148"/>
      <c r="K258" s="148"/>
      <c r="L258" s="148"/>
      <c r="M258" s="148"/>
      <c r="N258" s="148"/>
      <c r="O258" s="148"/>
      <c r="P258" s="148"/>
      <c r="Q258" s="148"/>
      <c r="R258" s="148"/>
      <c r="S258" s="148"/>
      <c r="T258" s="148"/>
      <c r="U258" s="148"/>
      <c r="V258" s="148"/>
      <c r="W258" s="148"/>
      <c r="X258" s="148"/>
      <c r="Y258" s="148"/>
      <c r="Z258" s="148"/>
      <c r="AA258" s="148"/>
      <c r="AB258" s="148"/>
      <c r="AC258" s="148"/>
      <c r="AD258" s="148"/>
      <c r="AE258" s="148"/>
      <c r="AF258" s="148"/>
      <c r="AG258" s="148"/>
      <c r="AH258" s="148"/>
      <c r="AI258" s="149"/>
      <c r="AJ258" s="148"/>
      <c r="AK258" s="149"/>
    </row>
    <row r="259" spans="1:37" x14ac:dyDescent="0.35">
      <c r="A259" s="147"/>
      <c r="B259" s="148"/>
      <c r="C259" s="147"/>
      <c r="D259" s="147"/>
      <c r="E259" s="148"/>
      <c r="F259" s="147"/>
      <c r="G259" s="148"/>
      <c r="H259" s="148"/>
      <c r="I259" s="148"/>
      <c r="J259" s="148"/>
      <c r="K259" s="148"/>
      <c r="L259" s="148"/>
      <c r="M259" s="148"/>
      <c r="N259" s="148"/>
      <c r="O259" s="148"/>
      <c r="P259" s="148"/>
      <c r="Q259" s="148"/>
      <c r="R259" s="148"/>
      <c r="S259" s="148"/>
      <c r="T259" s="148"/>
      <c r="U259" s="148"/>
      <c r="V259" s="148"/>
      <c r="W259" s="148"/>
      <c r="X259" s="148"/>
      <c r="Y259" s="148"/>
      <c r="Z259" s="148"/>
      <c r="AA259" s="148"/>
      <c r="AB259" s="148"/>
      <c r="AC259" s="148"/>
      <c r="AD259" s="148"/>
      <c r="AE259" s="148"/>
      <c r="AF259" s="148"/>
      <c r="AG259" s="148"/>
      <c r="AH259" s="148"/>
      <c r="AI259" s="149"/>
      <c r="AJ259" s="148"/>
      <c r="AK259" s="149"/>
    </row>
    <row r="260" spans="1:37" x14ac:dyDescent="0.35">
      <c r="A260" s="147"/>
      <c r="B260" s="148"/>
      <c r="C260" s="147"/>
      <c r="D260" s="147"/>
      <c r="E260" s="148"/>
      <c r="F260" s="147"/>
      <c r="G260" s="148"/>
      <c r="H260" s="148"/>
      <c r="I260" s="148"/>
      <c r="J260" s="148"/>
      <c r="K260" s="148"/>
      <c r="L260" s="148"/>
      <c r="M260" s="148"/>
      <c r="N260" s="148"/>
      <c r="O260" s="148"/>
      <c r="P260" s="148"/>
      <c r="Q260" s="148"/>
      <c r="R260" s="148"/>
      <c r="S260" s="148"/>
      <c r="T260" s="148"/>
      <c r="U260" s="148"/>
      <c r="V260" s="148"/>
      <c r="W260" s="148"/>
      <c r="X260" s="148"/>
      <c r="Y260" s="148"/>
      <c r="Z260" s="148"/>
      <c r="AA260" s="148"/>
      <c r="AB260" s="148"/>
      <c r="AC260" s="148"/>
      <c r="AD260" s="148"/>
      <c r="AE260" s="148"/>
      <c r="AF260" s="148"/>
      <c r="AG260" s="148"/>
      <c r="AH260" s="148"/>
      <c r="AI260" s="149"/>
      <c r="AJ260" s="148"/>
      <c r="AK260" s="149"/>
    </row>
    <row r="261" spans="1:37" x14ac:dyDescent="0.35">
      <c r="A261" s="147"/>
      <c r="B261" s="148"/>
      <c r="C261" s="147"/>
      <c r="D261" s="147"/>
      <c r="E261" s="148"/>
      <c r="F261" s="147"/>
      <c r="G261" s="148"/>
      <c r="H261" s="148"/>
      <c r="I261" s="148"/>
      <c r="J261" s="148"/>
      <c r="K261" s="148"/>
      <c r="L261" s="148"/>
      <c r="M261" s="148"/>
      <c r="N261" s="148"/>
      <c r="O261" s="148"/>
      <c r="P261" s="148"/>
      <c r="Q261" s="148"/>
      <c r="R261" s="148"/>
      <c r="S261" s="148"/>
      <c r="T261" s="148"/>
      <c r="U261" s="148"/>
      <c r="V261" s="148"/>
      <c r="W261" s="148"/>
      <c r="X261" s="148"/>
      <c r="Y261" s="148"/>
      <c r="Z261" s="148"/>
      <c r="AA261" s="148"/>
      <c r="AB261" s="148"/>
      <c r="AC261" s="148"/>
      <c r="AD261" s="148"/>
      <c r="AE261" s="148"/>
      <c r="AF261" s="148"/>
      <c r="AG261" s="148"/>
      <c r="AH261" s="148"/>
      <c r="AI261" s="149"/>
      <c r="AJ261" s="148"/>
      <c r="AK261" s="149"/>
    </row>
    <row r="262" spans="1:37" x14ac:dyDescent="0.35">
      <c r="A262" s="147"/>
      <c r="B262" s="148"/>
      <c r="C262" s="147"/>
      <c r="D262" s="147"/>
      <c r="E262" s="148"/>
      <c r="F262" s="147"/>
      <c r="G262" s="148"/>
      <c r="H262" s="148"/>
      <c r="I262" s="148"/>
      <c r="J262" s="148"/>
      <c r="K262" s="148"/>
      <c r="L262" s="148"/>
      <c r="M262" s="148"/>
      <c r="N262" s="148"/>
      <c r="O262" s="148"/>
      <c r="P262" s="148"/>
      <c r="Q262" s="148"/>
      <c r="R262" s="148"/>
      <c r="S262" s="148"/>
      <c r="T262" s="148"/>
      <c r="U262" s="148"/>
      <c r="V262" s="148"/>
      <c r="W262" s="148"/>
      <c r="X262" s="148"/>
      <c r="Y262" s="148"/>
      <c r="Z262" s="148"/>
      <c r="AA262" s="148"/>
      <c r="AB262" s="148"/>
      <c r="AC262" s="148"/>
      <c r="AD262" s="148"/>
      <c r="AE262" s="148"/>
      <c r="AF262" s="148"/>
      <c r="AG262" s="148"/>
      <c r="AH262" s="148"/>
      <c r="AI262" s="149"/>
      <c r="AJ262" s="148"/>
      <c r="AK262" s="149"/>
    </row>
    <row r="263" spans="1:37" x14ac:dyDescent="0.35">
      <c r="A263" s="147"/>
      <c r="B263" s="148"/>
      <c r="C263" s="147"/>
      <c r="D263" s="147"/>
      <c r="E263" s="148"/>
      <c r="F263" s="147"/>
      <c r="G263" s="148"/>
      <c r="H263" s="148"/>
      <c r="I263" s="148"/>
      <c r="J263" s="148"/>
      <c r="K263" s="148"/>
      <c r="L263" s="148"/>
      <c r="M263" s="148"/>
      <c r="N263" s="148"/>
      <c r="O263" s="148"/>
      <c r="P263" s="148"/>
      <c r="Q263" s="148"/>
      <c r="R263" s="148"/>
      <c r="S263" s="148"/>
      <c r="T263" s="148"/>
      <c r="U263" s="148"/>
      <c r="V263" s="148"/>
      <c r="W263" s="148"/>
      <c r="X263" s="148"/>
      <c r="Y263" s="148"/>
      <c r="Z263" s="148"/>
      <c r="AA263" s="148"/>
      <c r="AB263" s="148"/>
      <c r="AC263" s="148"/>
      <c r="AD263" s="148"/>
      <c r="AE263" s="148"/>
      <c r="AF263" s="148"/>
      <c r="AG263" s="148"/>
      <c r="AH263" s="148"/>
      <c r="AI263" s="149"/>
      <c r="AJ263" s="148"/>
      <c r="AK263" s="149"/>
    </row>
    <row r="264" spans="1:37" x14ac:dyDescent="0.35">
      <c r="A264" s="147"/>
      <c r="B264" s="148"/>
      <c r="C264" s="147"/>
      <c r="D264" s="147"/>
      <c r="E264" s="148"/>
      <c r="F264" s="147"/>
      <c r="G264" s="148"/>
      <c r="H264" s="148"/>
      <c r="I264" s="148"/>
      <c r="J264" s="148"/>
      <c r="K264" s="148"/>
      <c r="L264" s="148"/>
      <c r="M264" s="148"/>
      <c r="N264" s="148"/>
      <c r="O264" s="148"/>
      <c r="P264" s="148"/>
      <c r="Q264" s="148"/>
      <c r="R264" s="148"/>
      <c r="S264" s="148"/>
      <c r="T264" s="148"/>
      <c r="U264" s="148"/>
      <c r="V264" s="148"/>
      <c r="W264" s="148"/>
      <c r="X264" s="148"/>
      <c r="Y264" s="148"/>
      <c r="Z264" s="148"/>
      <c r="AA264" s="148"/>
      <c r="AB264" s="148"/>
      <c r="AC264" s="148"/>
      <c r="AD264" s="148"/>
      <c r="AE264" s="148"/>
      <c r="AF264" s="148"/>
      <c r="AG264" s="148"/>
      <c r="AH264" s="148"/>
      <c r="AI264" s="149"/>
      <c r="AJ264" s="148"/>
      <c r="AK264" s="149"/>
    </row>
    <row r="265" spans="1:37" x14ac:dyDescent="0.35">
      <c r="A265" s="147"/>
      <c r="B265" s="148"/>
      <c r="C265" s="147"/>
      <c r="D265" s="147"/>
      <c r="E265" s="148"/>
      <c r="F265" s="147"/>
      <c r="G265" s="148"/>
      <c r="H265" s="148"/>
      <c r="I265" s="148"/>
      <c r="J265" s="148"/>
      <c r="K265" s="148"/>
      <c r="L265" s="148"/>
      <c r="M265" s="148"/>
      <c r="N265" s="148"/>
      <c r="O265" s="148"/>
      <c r="P265" s="148"/>
      <c r="Q265" s="148"/>
      <c r="R265" s="148"/>
      <c r="S265" s="148"/>
      <c r="T265" s="148"/>
      <c r="U265" s="148"/>
      <c r="V265" s="148"/>
      <c r="W265" s="148"/>
      <c r="X265" s="148"/>
      <c r="Y265" s="148"/>
      <c r="Z265" s="148"/>
      <c r="AA265" s="148"/>
      <c r="AB265" s="148"/>
      <c r="AC265" s="148"/>
      <c r="AD265" s="148"/>
      <c r="AE265" s="148"/>
      <c r="AF265" s="148"/>
      <c r="AG265" s="148"/>
      <c r="AH265" s="148"/>
      <c r="AI265" s="149"/>
      <c r="AJ265" s="148"/>
      <c r="AK265" s="149"/>
    </row>
    <row r="266" spans="1:37" x14ac:dyDescent="0.35">
      <c r="A266" s="147"/>
      <c r="B266" s="148"/>
      <c r="C266" s="147"/>
      <c r="D266" s="147"/>
      <c r="E266" s="148"/>
      <c r="F266" s="147"/>
      <c r="G266" s="148"/>
      <c r="H266" s="148"/>
      <c r="I266" s="148"/>
      <c r="J266" s="148"/>
      <c r="K266" s="148"/>
      <c r="L266" s="148"/>
      <c r="M266" s="148"/>
      <c r="N266" s="148"/>
      <c r="O266" s="148"/>
      <c r="P266" s="148"/>
      <c r="Q266" s="148"/>
      <c r="R266" s="148"/>
      <c r="S266" s="148"/>
      <c r="T266" s="148"/>
      <c r="U266" s="148"/>
      <c r="V266" s="148"/>
      <c r="W266" s="148"/>
      <c r="X266" s="148"/>
      <c r="Y266" s="148"/>
      <c r="Z266" s="148"/>
      <c r="AA266" s="148"/>
      <c r="AB266" s="148"/>
      <c r="AC266" s="148"/>
      <c r="AD266" s="148"/>
      <c r="AE266" s="148"/>
      <c r="AF266" s="148"/>
      <c r="AG266" s="148"/>
      <c r="AH266" s="148"/>
      <c r="AI266" s="149"/>
      <c r="AJ266" s="148"/>
      <c r="AK266" s="149"/>
    </row>
    <row r="267" spans="1:37" x14ac:dyDescent="0.35">
      <c r="A267" s="147"/>
      <c r="B267" s="148"/>
      <c r="C267" s="147"/>
      <c r="D267" s="147"/>
      <c r="E267" s="148"/>
      <c r="F267" s="147"/>
      <c r="G267" s="148"/>
      <c r="H267" s="148"/>
      <c r="I267" s="148"/>
      <c r="J267" s="148"/>
      <c r="K267" s="148"/>
      <c r="L267" s="148"/>
      <c r="M267" s="148"/>
      <c r="N267" s="148"/>
      <c r="O267" s="148"/>
      <c r="P267" s="148"/>
      <c r="Q267" s="148"/>
      <c r="R267" s="148"/>
      <c r="S267" s="148"/>
      <c r="T267" s="148"/>
      <c r="U267" s="148"/>
      <c r="V267" s="148"/>
      <c r="W267" s="148"/>
      <c r="X267" s="148"/>
      <c r="Y267" s="148"/>
      <c r="Z267" s="148"/>
      <c r="AA267" s="148"/>
      <c r="AB267" s="148"/>
      <c r="AC267" s="148"/>
      <c r="AD267" s="148"/>
      <c r="AE267" s="148"/>
      <c r="AF267" s="148"/>
      <c r="AG267" s="148"/>
      <c r="AH267" s="148"/>
      <c r="AI267" s="149"/>
      <c r="AJ267" s="148"/>
      <c r="AK267" s="149"/>
    </row>
    <row r="268" spans="1:37" x14ac:dyDescent="0.35">
      <c r="A268" s="147"/>
      <c r="B268" s="148"/>
      <c r="C268" s="147"/>
      <c r="D268" s="147"/>
      <c r="E268" s="148"/>
      <c r="F268" s="147"/>
      <c r="G268" s="148"/>
      <c r="H268" s="148"/>
      <c r="I268" s="148"/>
      <c r="J268" s="148"/>
      <c r="K268" s="148"/>
      <c r="L268" s="148"/>
      <c r="M268" s="148"/>
      <c r="N268" s="148"/>
      <c r="O268" s="148"/>
      <c r="P268" s="148"/>
      <c r="Q268" s="148"/>
      <c r="R268" s="148"/>
      <c r="S268" s="148"/>
      <c r="T268" s="148"/>
      <c r="U268" s="148"/>
      <c r="V268" s="148"/>
      <c r="W268" s="148"/>
      <c r="X268" s="148"/>
      <c r="Y268" s="148"/>
      <c r="Z268" s="148"/>
      <c r="AA268" s="148"/>
      <c r="AB268" s="148"/>
      <c r="AC268" s="148"/>
      <c r="AD268" s="148"/>
      <c r="AE268" s="148"/>
      <c r="AF268" s="148"/>
      <c r="AG268" s="148"/>
      <c r="AH268" s="148"/>
      <c r="AI268" s="149"/>
      <c r="AJ268" s="148"/>
      <c r="AK268" s="149"/>
    </row>
    <row r="269" spans="1:37" x14ac:dyDescent="0.35">
      <c r="A269" s="147"/>
      <c r="B269" s="148"/>
      <c r="C269" s="147"/>
      <c r="D269" s="147"/>
      <c r="E269" s="148"/>
      <c r="F269" s="147"/>
      <c r="G269" s="148"/>
      <c r="H269" s="148"/>
      <c r="I269" s="148"/>
      <c r="J269" s="148"/>
      <c r="K269" s="148"/>
      <c r="L269" s="148"/>
      <c r="M269" s="148"/>
      <c r="N269" s="148"/>
      <c r="O269" s="148"/>
      <c r="P269" s="148"/>
      <c r="Q269" s="148"/>
      <c r="R269" s="148"/>
      <c r="S269" s="148"/>
      <c r="T269" s="148"/>
      <c r="U269" s="148"/>
      <c r="V269" s="148"/>
      <c r="W269" s="148"/>
      <c r="X269" s="148"/>
      <c r="Y269" s="148"/>
      <c r="Z269" s="148"/>
      <c r="AA269" s="148"/>
      <c r="AB269" s="148"/>
      <c r="AC269" s="148"/>
      <c r="AD269" s="148"/>
      <c r="AE269" s="148"/>
      <c r="AF269" s="148"/>
      <c r="AG269" s="148"/>
      <c r="AH269" s="148"/>
      <c r="AI269" s="149"/>
      <c r="AJ269" s="148"/>
      <c r="AK269" s="149"/>
    </row>
    <row r="270" spans="1:37" x14ac:dyDescent="0.35">
      <c r="A270" s="147"/>
      <c r="B270" s="148"/>
      <c r="C270" s="147"/>
      <c r="D270" s="147"/>
      <c r="E270" s="148"/>
      <c r="F270" s="147"/>
      <c r="G270" s="148"/>
      <c r="H270" s="148"/>
      <c r="I270" s="148"/>
      <c r="J270" s="148"/>
      <c r="K270" s="148"/>
      <c r="L270" s="148"/>
      <c r="M270" s="148"/>
      <c r="N270" s="148"/>
      <c r="O270" s="148"/>
      <c r="P270" s="148"/>
      <c r="Q270" s="148"/>
      <c r="R270" s="148"/>
      <c r="S270" s="148"/>
      <c r="T270" s="148"/>
      <c r="U270" s="148"/>
      <c r="V270" s="148"/>
      <c r="W270" s="148"/>
      <c r="X270" s="148"/>
      <c r="Y270" s="148"/>
      <c r="Z270" s="148"/>
      <c r="AA270" s="148"/>
      <c r="AB270" s="148"/>
      <c r="AC270" s="148"/>
      <c r="AD270" s="148"/>
      <c r="AE270" s="148"/>
      <c r="AF270" s="148"/>
      <c r="AG270" s="148"/>
      <c r="AH270" s="148"/>
      <c r="AI270" s="149"/>
      <c r="AJ270" s="148"/>
      <c r="AK270" s="149"/>
    </row>
    <row r="271" spans="1:37" x14ac:dyDescent="0.35">
      <c r="A271" s="147"/>
      <c r="B271" s="148"/>
      <c r="C271" s="147"/>
      <c r="D271" s="147"/>
      <c r="E271" s="148"/>
      <c r="F271" s="147"/>
      <c r="G271" s="148"/>
      <c r="H271" s="148"/>
      <c r="I271" s="148"/>
      <c r="J271" s="148"/>
      <c r="K271" s="148"/>
      <c r="L271" s="148"/>
      <c r="M271" s="148"/>
      <c r="N271" s="148"/>
      <c r="O271" s="148"/>
      <c r="P271" s="148"/>
      <c r="Q271" s="148"/>
      <c r="R271" s="148"/>
      <c r="S271" s="148"/>
      <c r="T271" s="148"/>
      <c r="U271" s="148"/>
      <c r="V271" s="148"/>
      <c r="W271" s="148"/>
      <c r="X271" s="148"/>
      <c r="Y271" s="148"/>
      <c r="Z271" s="148"/>
      <c r="AA271" s="148"/>
      <c r="AB271" s="148"/>
      <c r="AC271" s="148"/>
      <c r="AD271" s="148"/>
      <c r="AE271" s="148"/>
      <c r="AF271" s="148"/>
      <c r="AG271" s="148"/>
      <c r="AH271" s="148"/>
      <c r="AI271" s="149"/>
      <c r="AJ271" s="148"/>
      <c r="AK271" s="149"/>
    </row>
    <row r="272" spans="1:37" x14ac:dyDescent="0.35">
      <c r="A272" s="147"/>
      <c r="B272" s="148"/>
      <c r="C272" s="147"/>
      <c r="D272" s="147"/>
      <c r="E272" s="148"/>
      <c r="F272" s="147"/>
      <c r="G272" s="148"/>
      <c r="H272" s="148"/>
      <c r="I272" s="148"/>
      <c r="J272" s="148"/>
      <c r="K272" s="148"/>
      <c r="L272" s="148"/>
      <c r="M272" s="148"/>
      <c r="N272" s="148"/>
      <c r="O272" s="148"/>
      <c r="P272" s="148"/>
      <c r="Q272" s="148"/>
      <c r="R272" s="148"/>
      <c r="S272" s="148"/>
      <c r="T272" s="148"/>
      <c r="U272" s="148"/>
      <c r="V272" s="148"/>
      <c r="W272" s="148"/>
      <c r="X272" s="148"/>
      <c r="Y272" s="148"/>
      <c r="Z272" s="148"/>
      <c r="AA272" s="148"/>
      <c r="AB272" s="148"/>
      <c r="AC272" s="148"/>
      <c r="AD272" s="148"/>
      <c r="AE272" s="148"/>
      <c r="AF272" s="148"/>
      <c r="AG272" s="148"/>
      <c r="AH272" s="148"/>
      <c r="AI272" s="149"/>
      <c r="AJ272" s="148"/>
      <c r="AK272" s="149"/>
    </row>
    <row r="273" spans="1:37" x14ac:dyDescent="0.35">
      <c r="A273" s="147"/>
      <c r="B273" s="148"/>
      <c r="C273" s="147"/>
      <c r="D273" s="147"/>
      <c r="E273" s="148"/>
      <c r="F273" s="147"/>
      <c r="G273" s="148"/>
      <c r="H273" s="148"/>
      <c r="I273" s="148"/>
      <c r="J273" s="148"/>
      <c r="K273" s="148"/>
      <c r="L273" s="148"/>
      <c r="M273" s="148"/>
      <c r="N273" s="148"/>
      <c r="O273" s="148"/>
      <c r="P273" s="148"/>
      <c r="Q273" s="148"/>
      <c r="R273" s="148"/>
      <c r="S273" s="148"/>
      <c r="T273" s="148"/>
      <c r="U273" s="148"/>
      <c r="V273" s="148"/>
      <c r="W273" s="148"/>
      <c r="X273" s="148"/>
      <c r="Y273" s="148"/>
      <c r="Z273" s="148"/>
      <c r="AA273" s="148"/>
      <c r="AB273" s="148"/>
      <c r="AC273" s="148"/>
      <c r="AD273" s="148"/>
      <c r="AE273" s="148"/>
      <c r="AF273" s="148"/>
      <c r="AG273" s="148"/>
      <c r="AH273" s="148"/>
      <c r="AI273" s="149"/>
      <c r="AJ273" s="148"/>
      <c r="AK273" s="149"/>
    </row>
    <row r="274" spans="1:37" x14ac:dyDescent="0.35">
      <c r="A274" s="147"/>
      <c r="B274" s="148"/>
      <c r="C274" s="147"/>
      <c r="D274" s="147"/>
      <c r="E274" s="148"/>
      <c r="F274" s="147"/>
      <c r="G274" s="148"/>
      <c r="H274" s="148"/>
      <c r="I274" s="148"/>
      <c r="J274" s="148"/>
      <c r="K274" s="148"/>
      <c r="L274" s="148"/>
      <c r="M274" s="148"/>
      <c r="N274" s="148"/>
      <c r="O274" s="148"/>
      <c r="P274" s="148"/>
      <c r="Q274" s="148"/>
      <c r="R274" s="148"/>
      <c r="S274" s="148"/>
      <c r="T274" s="148"/>
      <c r="U274" s="148"/>
      <c r="V274" s="148"/>
      <c r="W274" s="148"/>
      <c r="X274" s="148"/>
      <c r="Y274" s="148"/>
      <c r="Z274" s="148"/>
      <c r="AA274" s="148"/>
      <c r="AB274" s="148"/>
      <c r="AC274" s="148"/>
      <c r="AD274" s="148"/>
      <c r="AE274" s="148"/>
      <c r="AF274" s="148"/>
      <c r="AG274" s="148"/>
      <c r="AH274" s="148"/>
      <c r="AI274" s="149"/>
      <c r="AJ274" s="148"/>
      <c r="AK274" s="149"/>
    </row>
    <row r="275" spans="1:37" x14ac:dyDescent="0.35">
      <c r="A275" s="147"/>
      <c r="B275" s="148"/>
      <c r="C275" s="147"/>
      <c r="D275" s="147"/>
      <c r="E275" s="148"/>
      <c r="F275" s="147"/>
      <c r="G275" s="148"/>
      <c r="H275" s="148"/>
      <c r="I275" s="148"/>
      <c r="J275" s="148"/>
      <c r="K275" s="148"/>
      <c r="L275" s="148"/>
      <c r="M275" s="148"/>
      <c r="N275" s="148"/>
      <c r="O275" s="148"/>
      <c r="P275" s="148"/>
      <c r="Q275" s="148"/>
      <c r="R275" s="148"/>
      <c r="S275" s="148"/>
      <c r="T275" s="148"/>
      <c r="U275" s="148"/>
      <c r="V275" s="148"/>
      <c r="W275" s="148"/>
      <c r="X275" s="148"/>
      <c r="Y275" s="148"/>
      <c r="Z275" s="148"/>
      <c r="AA275" s="148"/>
      <c r="AB275" s="148"/>
      <c r="AC275" s="148"/>
      <c r="AD275" s="148"/>
      <c r="AE275" s="148"/>
      <c r="AF275" s="148"/>
      <c r="AG275" s="148"/>
      <c r="AH275" s="148"/>
      <c r="AI275" s="149"/>
      <c r="AJ275" s="148"/>
      <c r="AK275" s="149"/>
    </row>
    <row r="276" spans="1:37" x14ac:dyDescent="0.35">
      <c r="A276" s="147"/>
      <c r="B276" s="148"/>
      <c r="C276" s="147"/>
      <c r="D276" s="147"/>
      <c r="E276" s="148"/>
      <c r="F276" s="147"/>
      <c r="G276" s="148"/>
      <c r="H276" s="148"/>
      <c r="I276" s="148"/>
      <c r="J276" s="148"/>
      <c r="K276" s="148"/>
      <c r="L276" s="148"/>
      <c r="M276" s="148"/>
      <c r="N276" s="148"/>
      <c r="O276" s="148"/>
      <c r="P276" s="148"/>
      <c r="Q276" s="148"/>
      <c r="R276" s="148"/>
      <c r="S276" s="148"/>
      <c r="T276" s="148"/>
      <c r="U276" s="148"/>
      <c r="V276" s="148"/>
      <c r="W276" s="148"/>
      <c r="X276" s="148"/>
      <c r="Y276" s="148"/>
      <c r="Z276" s="148"/>
      <c r="AA276" s="148"/>
      <c r="AB276" s="148"/>
      <c r="AC276" s="148"/>
      <c r="AD276" s="148"/>
      <c r="AE276" s="148"/>
      <c r="AF276" s="148"/>
      <c r="AG276" s="148"/>
      <c r="AH276" s="148"/>
      <c r="AI276" s="149"/>
      <c r="AJ276" s="148"/>
      <c r="AK276" s="149"/>
    </row>
    <row r="277" spans="1:37" x14ac:dyDescent="0.35">
      <c r="A277" s="147"/>
      <c r="B277" s="148"/>
      <c r="C277" s="147"/>
      <c r="D277" s="147"/>
      <c r="E277" s="148"/>
      <c r="F277" s="147"/>
      <c r="G277" s="148"/>
      <c r="H277" s="148"/>
      <c r="I277" s="148"/>
      <c r="J277" s="148"/>
      <c r="K277" s="148"/>
      <c r="L277" s="148"/>
      <c r="M277" s="148"/>
      <c r="N277" s="148"/>
      <c r="O277" s="148"/>
      <c r="P277" s="148"/>
      <c r="Q277" s="148"/>
      <c r="R277" s="148"/>
      <c r="S277" s="148"/>
      <c r="T277" s="148"/>
      <c r="U277" s="148"/>
      <c r="V277" s="148"/>
      <c r="W277" s="148"/>
      <c r="X277" s="148"/>
      <c r="Y277" s="148"/>
      <c r="Z277" s="148"/>
      <c r="AA277" s="148"/>
      <c r="AB277" s="148"/>
      <c r="AC277" s="148"/>
      <c r="AD277" s="148"/>
      <c r="AE277" s="148"/>
      <c r="AF277" s="148"/>
      <c r="AG277" s="148"/>
      <c r="AH277" s="148"/>
      <c r="AI277" s="149"/>
      <c r="AJ277" s="148"/>
      <c r="AK277" s="149"/>
    </row>
    <row r="278" spans="1:37" x14ac:dyDescent="0.35">
      <c r="A278" s="147"/>
      <c r="B278" s="148"/>
      <c r="C278" s="147"/>
      <c r="D278" s="147"/>
      <c r="E278" s="148"/>
      <c r="F278" s="147"/>
      <c r="G278" s="148"/>
      <c r="H278" s="148"/>
      <c r="I278" s="148"/>
      <c r="J278" s="148"/>
      <c r="K278" s="148"/>
      <c r="L278" s="148"/>
      <c r="M278" s="148"/>
      <c r="N278" s="148"/>
      <c r="O278" s="148"/>
      <c r="P278" s="148"/>
      <c r="Q278" s="148"/>
      <c r="R278" s="148"/>
      <c r="S278" s="148"/>
      <c r="T278" s="148"/>
      <c r="U278" s="148"/>
      <c r="V278" s="148"/>
      <c r="W278" s="148"/>
      <c r="X278" s="148"/>
      <c r="Y278" s="148"/>
      <c r="Z278" s="148"/>
      <c r="AA278" s="148"/>
      <c r="AB278" s="148"/>
      <c r="AC278" s="148"/>
      <c r="AD278" s="148"/>
      <c r="AE278" s="148"/>
      <c r="AF278" s="148"/>
      <c r="AG278" s="148"/>
      <c r="AH278" s="148"/>
      <c r="AI278" s="149"/>
      <c r="AJ278" s="148"/>
      <c r="AK278" s="149"/>
    </row>
    <row r="279" spans="1:37" x14ac:dyDescent="0.35">
      <c r="A279" s="147"/>
      <c r="B279" s="148"/>
      <c r="C279" s="147"/>
      <c r="D279" s="147"/>
      <c r="E279" s="148"/>
      <c r="F279" s="147"/>
      <c r="G279" s="148"/>
      <c r="H279" s="148"/>
      <c r="I279" s="148"/>
      <c r="J279" s="148"/>
      <c r="K279" s="148"/>
      <c r="L279" s="148"/>
      <c r="M279" s="148"/>
      <c r="N279" s="148"/>
      <c r="O279" s="148"/>
      <c r="P279" s="148"/>
      <c r="Q279" s="148"/>
      <c r="R279" s="148"/>
      <c r="S279" s="148"/>
      <c r="T279" s="148"/>
      <c r="U279" s="148"/>
      <c r="V279" s="148"/>
      <c r="W279" s="148"/>
      <c r="X279" s="148"/>
      <c r="Y279" s="148"/>
      <c r="Z279" s="148"/>
      <c r="AA279" s="148"/>
      <c r="AB279" s="148"/>
      <c r="AC279" s="148"/>
      <c r="AD279" s="148"/>
      <c r="AE279" s="148"/>
      <c r="AF279" s="148"/>
      <c r="AG279" s="148"/>
      <c r="AH279" s="148"/>
      <c r="AI279" s="149"/>
      <c r="AJ279" s="148"/>
      <c r="AK279" s="149"/>
    </row>
    <row r="280" spans="1:37" x14ac:dyDescent="0.35">
      <c r="A280" s="147"/>
      <c r="B280" s="148"/>
      <c r="C280" s="147"/>
      <c r="D280" s="147"/>
      <c r="E280" s="148"/>
      <c r="F280" s="147"/>
      <c r="G280" s="148"/>
      <c r="H280" s="148"/>
      <c r="I280" s="148"/>
      <c r="J280" s="148"/>
      <c r="K280" s="148"/>
      <c r="L280" s="148"/>
      <c r="M280" s="148"/>
      <c r="N280" s="148"/>
      <c r="O280" s="148"/>
      <c r="P280" s="148"/>
      <c r="Q280" s="148"/>
      <c r="R280" s="148"/>
      <c r="S280" s="148"/>
      <c r="T280" s="148"/>
      <c r="U280" s="148"/>
      <c r="V280" s="148"/>
      <c r="W280" s="148"/>
      <c r="X280" s="148"/>
      <c r="Y280" s="148"/>
      <c r="Z280" s="148"/>
      <c r="AA280" s="148"/>
      <c r="AB280" s="148"/>
      <c r="AC280" s="148"/>
      <c r="AD280" s="148"/>
      <c r="AE280" s="148"/>
      <c r="AF280" s="148"/>
      <c r="AG280" s="148"/>
      <c r="AH280" s="148"/>
      <c r="AI280" s="149"/>
      <c r="AJ280" s="148"/>
      <c r="AK280" s="149"/>
    </row>
    <row r="281" spans="1:37" x14ac:dyDescent="0.35">
      <c r="A281" s="147"/>
      <c r="B281" s="148"/>
      <c r="C281" s="147"/>
      <c r="D281" s="147"/>
      <c r="E281" s="148"/>
      <c r="F281" s="147"/>
      <c r="G281" s="148"/>
      <c r="H281" s="148"/>
      <c r="I281" s="148"/>
      <c r="J281" s="148"/>
      <c r="K281" s="148"/>
      <c r="L281" s="148"/>
      <c r="M281" s="148"/>
      <c r="N281" s="148"/>
      <c r="O281" s="148"/>
      <c r="P281" s="148"/>
      <c r="Q281" s="148"/>
      <c r="R281" s="148"/>
      <c r="S281" s="148"/>
      <c r="T281" s="148"/>
      <c r="U281" s="148"/>
      <c r="V281" s="148"/>
      <c r="W281" s="148"/>
      <c r="X281" s="148"/>
      <c r="Y281" s="148"/>
      <c r="Z281" s="148"/>
      <c r="AA281" s="148"/>
      <c r="AB281" s="148"/>
      <c r="AC281" s="148"/>
      <c r="AD281" s="148"/>
      <c r="AE281" s="148"/>
      <c r="AF281" s="148"/>
      <c r="AG281" s="148"/>
      <c r="AH281" s="148"/>
      <c r="AI281" s="149"/>
      <c r="AJ281" s="148"/>
      <c r="AK281" s="149"/>
    </row>
    <row r="282" spans="1:37" x14ac:dyDescent="0.35">
      <c r="A282" s="147"/>
      <c r="B282" s="148"/>
      <c r="C282" s="147"/>
      <c r="D282" s="147"/>
      <c r="E282" s="148"/>
      <c r="F282" s="147"/>
      <c r="G282" s="148"/>
      <c r="H282" s="148"/>
      <c r="I282" s="148"/>
      <c r="J282" s="148"/>
      <c r="K282" s="148"/>
      <c r="L282" s="148"/>
      <c r="M282" s="148"/>
      <c r="N282" s="148"/>
      <c r="O282" s="148"/>
      <c r="P282" s="148"/>
      <c r="Q282" s="148"/>
      <c r="R282" s="148"/>
      <c r="S282" s="148"/>
      <c r="T282" s="148"/>
      <c r="U282" s="148"/>
      <c r="V282" s="148"/>
      <c r="W282" s="148"/>
      <c r="X282" s="148"/>
      <c r="Y282" s="148"/>
      <c r="Z282" s="148"/>
      <c r="AA282" s="148"/>
      <c r="AB282" s="148"/>
      <c r="AC282" s="148"/>
      <c r="AD282" s="148"/>
      <c r="AE282" s="148"/>
      <c r="AF282" s="148"/>
      <c r="AG282" s="148"/>
      <c r="AH282" s="148"/>
      <c r="AI282" s="149"/>
      <c r="AJ282" s="148"/>
      <c r="AK282" s="149"/>
    </row>
    <row r="283" spans="1:37" x14ac:dyDescent="0.35">
      <c r="A283" s="147"/>
      <c r="B283" s="148"/>
      <c r="C283" s="147"/>
      <c r="D283" s="147"/>
      <c r="E283" s="148"/>
      <c r="F283" s="147"/>
      <c r="G283" s="148"/>
      <c r="H283" s="148"/>
      <c r="I283" s="148"/>
      <c r="J283" s="148"/>
      <c r="K283" s="148"/>
      <c r="L283" s="148"/>
      <c r="M283" s="148"/>
      <c r="N283" s="148"/>
      <c r="O283" s="148"/>
      <c r="P283" s="148"/>
      <c r="Q283" s="148"/>
      <c r="R283" s="148"/>
      <c r="S283" s="148"/>
      <c r="T283" s="148"/>
      <c r="U283" s="148"/>
      <c r="V283" s="148"/>
      <c r="W283" s="148"/>
      <c r="X283" s="148"/>
      <c r="Y283" s="148"/>
      <c r="Z283" s="148"/>
      <c r="AA283" s="148"/>
      <c r="AB283" s="148"/>
      <c r="AC283" s="148"/>
      <c r="AD283" s="148"/>
      <c r="AE283" s="148"/>
      <c r="AF283" s="148"/>
      <c r="AG283" s="148"/>
      <c r="AH283" s="148"/>
      <c r="AI283" s="149"/>
      <c r="AJ283" s="148"/>
      <c r="AK283" s="149"/>
    </row>
    <row r="284" spans="1:37" x14ac:dyDescent="0.35">
      <c r="A284" s="147"/>
      <c r="B284" s="148"/>
      <c r="C284" s="147"/>
      <c r="D284" s="147"/>
      <c r="E284" s="148"/>
      <c r="F284" s="147"/>
      <c r="G284" s="148"/>
      <c r="H284" s="148"/>
      <c r="I284" s="148"/>
      <c r="J284" s="148"/>
      <c r="K284" s="148"/>
      <c r="L284" s="148"/>
      <c r="M284" s="148"/>
      <c r="N284" s="148"/>
      <c r="O284" s="148"/>
      <c r="P284" s="148"/>
      <c r="Q284" s="148"/>
      <c r="R284" s="148"/>
      <c r="S284" s="148"/>
      <c r="T284" s="148"/>
      <c r="U284" s="148"/>
      <c r="V284" s="148"/>
      <c r="W284" s="148"/>
      <c r="X284" s="148"/>
      <c r="Y284" s="148"/>
      <c r="Z284" s="148"/>
      <c r="AA284" s="148"/>
      <c r="AB284" s="148"/>
      <c r="AC284" s="148"/>
      <c r="AD284" s="148"/>
      <c r="AE284" s="148"/>
      <c r="AF284" s="148"/>
      <c r="AG284" s="148"/>
      <c r="AH284" s="148"/>
      <c r="AI284" s="149"/>
      <c r="AJ284" s="148"/>
      <c r="AK284" s="149"/>
    </row>
    <row r="285" spans="1:37" x14ac:dyDescent="0.35">
      <c r="A285" s="147"/>
      <c r="B285" s="148"/>
      <c r="C285" s="147"/>
      <c r="D285" s="147"/>
      <c r="E285" s="148"/>
      <c r="F285" s="147"/>
      <c r="G285" s="148"/>
      <c r="H285" s="148"/>
      <c r="I285" s="148"/>
      <c r="J285" s="148"/>
      <c r="K285" s="148"/>
      <c r="L285" s="148"/>
      <c r="M285" s="148"/>
      <c r="N285" s="148"/>
      <c r="O285" s="148"/>
      <c r="P285" s="148"/>
      <c r="Q285" s="148"/>
      <c r="R285" s="148"/>
      <c r="S285" s="148"/>
      <c r="T285" s="148"/>
      <c r="U285" s="148"/>
      <c r="V285" s="148"/>
      <c r="W285" s="148"/>
      <c r="X285" s="148"/>
      <c r="Y285" s="148"/>
      <c r="Z285" s="148"/>
      <c r="AA285" s="148"/>
      <c r="AB285" s="148"/>
      <c r="AC285" s="148"/>
      <c r="AD285" s="148"/>
      <c r="AE285" s="148"/>
      <c r="AF285" s="148"/>
      <c r="AG285" s="148"/>
      <c r="AH285" s="148"/>
      <c r="AI285" s="149"/>
      <c r="AJ285" s="148"/>
      <c r="AK285" s="149"/>
    </row>
    <row r="286" spans="1:37" x14ac:dyDescent="0.35">
      <c r="A286" s="147"/>
      <c r="B286" s="148"/>
      <c r="C286" s="147"/>
      <c r="D286" s="147"/>
      <c r="E286" s="148"/>
      <c r="F286" s="147"/>
      <c r="G286" s="148"/>
      <c r="H286" s="148"/>
      <c r="I286" s="148"/>
      <c r="J286" s="148"/>
      <c r="K286" s="148"/>
      <c r="L286" s="148"/>
      <c r="M286" s="148"/>
      <c r="N286" s="148"/>
      <c r="O286" s="148"/>
      <c r="P286" s="148"/>
      <c r="Q286" s="148"/>
      <c r="R286" s="148"/>
      <c r="S286" s="148"/>
      <c r="T286" s="148"/>
      <c r="U286" s="148"/>
      <c r="V286" s="148"/>
      <c r="W286" s="148"/>
      <c r="X286" s="148"/>
      <c r="Y286" s="148"/>
      <c r="Z286" s="148"/>
      <c r="AA286" s="148"/>
      <c r="AB286" s="148"/>
      <c r="AC286" s="148"/>
      <c r="AD286" s="148"/>
      <c r="AE286" s="148"/>
      <c r="AF286" s="148"/>
      <c r="AG286" s="148"/>
      <c r="AH286" s="148"/>
      <c r="AI286" s="149"/>
      <c r="AJ286" s="148"/>
      <c r="AK286" s="149"/>
    </row>
    <row r="287" spans="1:37" x14ac:dyDescent="0.35">
      <c r="A287" s="147"/>
      <c r="B287" s="148"/>
      <c r="C287" s="147"/>
      <c r="D287" s="147"/>
      <c r="E287" s="148"/>
      <c r="F287" s="147"/>
      <c r="G287" s="148"/>
      <c r="H287" s="148"/>
      <c r="I287" s="148"/>
      <c r="J287" s="148"/>
      <c r="K287" s="148"/>
      <c r="L287" s="148"/>
      <c r="M287" s="148"/>
      <c r="N287" s="148"/>
      <c r="O287" s="148"/>
      <c r="P287" s="148"/>
      <c r="Q287" s="148"/>
      <c r="R287" s="148"/>
      <c r="S287" s="148"/>
      <c r="T287" s="148"/>
      <c r="U287" s="148"/>
      <c r="V287" s="148"/>
      <c r="W287" s="148"/>
      <c r="X287" s="148"/>
      <c r="Y287" s="148"/>
      <c r="Z287" s="148"/>
      <c r="AA287" s="148"/>
      <c r="AB287" s="148"/>
      <c r="AC287" s="148"/>
      <c r="AD287" s="148"/>
      <c r="AE287" s="148"/>
      <c r="AF287" s="148"/>
      <c r="AG287" s="148"/>
      <c r="AH287" s="148"/>
      <c r="AI287" s="149"/>
      <c r="AJ287" s="148"/>
      <c r="AK287" s="149"/>
    </row>
    <row r="288" spans="1:37" x14ac:dyDescent="0.35">
      <c r="A288" s="147"/>
      <c r="B288" s="148"/>
      <c r="C288" s="147"/>
      <c r="D288" s="147"/>
      <c r="E288" s="148"/>
      <c r="F288" s="147"/>
      <c r="G288" s="148"/>
      <c r="H288" s="148"/>
      <c r="I288" s="148"/>
      <c r="J288" s="148"/>
      <c r="K288" s="148"/>
      <c r="L288" s="148"/>
      <c r="M288" s="148"/>
      <c r="N288" s="148"/>
      <c r="O288" s="148"/>
      <c r="P288" s="148"/>
      <c r="Q288" s="148"/>
      <c r="R288" s="148"/>
      <c r="S288" s="148"/>
      <c r="T288" s="148"/>
      <c r="U288" s="148"/>
      <c r="V288" s="148"/>
      <c r="W288" s="148"/>
      <c r="X288" s="148"/>
      <c r="Y288" s="148"/>
      <c r="Z288" s="148"/>
      <c r="AA288" s="148"/>
      <c r="AB288" s="148"/>
      <c r="AC288" s="148"/>
      <c r="AD288" s="148"/>
      <c r="AE288" s="148"/>
      <c r="AF288" s="148"/>
      <c r="AG288" s="148"/>
      <c r="AH288" s="148"/>
      <c r="AI288" s="149"/>
      <c r="AJ288" s="148"/>
      <c r="AK288" s="149"/>
    </row>
    <row r="289" spans="1:37" x14ac:dyDescent="0.35">
      <c r="A289" s="147"/>
      <c r="B289" s="148"/>
      <c r="C289" s="147"/>
      <c r="D289" s="147"/>
      <c r="E289" s="148"/>
      <c r="F289" s="147"/>
      <c r="G289" s="148"/>
      <c r="H289" s="148"/>
      <c r="I289" s="148"/>
      <c r="J289" s="148"/>
      <c r="K289" s="148"/>
      <c r="L289" s="148"/>
      <c r="M289" s="148"/>
      <c r="N289" s="148"/>
      <c r="O289" s="148"/>
      <c r="P289" s="148"/>
      <c r="Q289" s="148"/>
      <c r="R289" s="148"/>
      <c r="S289" s="148"/>
      <c r="T289" s="148"/>
      <c r="U289" s="148"/>
      <c r="V289" s="148"/>
      <c r="W289" s="148"/>
      <c r="X289" s="148"/>
      <c r="Y289" s="148"/>
      <c r="Z289" s="148"/>
      <c r="AA289" s="148"/>
      <c r="AB289" s="148"/>
      <c r="AC289" s="148"/>
      <c r="AD289" s="148"/>
      <c r="AE289" s="148"/>
      <c r="AF289" s="148"/>
      <c r="AG289" s="148"/>
      <c r="AH289" s="148"/>
      <c r="AI289" s="149"/>
      <c r="AJ289" s="148"/>
      <c r="AK289" s="149"/>
    </row>
    <row r="290" spans="1:37" x14ac:dyDescent="0.35">
      <c r="A290" s="147"/>
      <c r="B290" s="148"/>
      <c r="C290" s="147"/>
      <c r="D290" s="147"/>
      <c r="E290" s="148"/>
      <c r="F290" s="147"/>
      <c r="G290" s="148"/>
      <c r="H290" s="148"/>
      <c r="I290" s="148"/>
      <c r="J290" s="148"/>
      <c r="K290" s="148"/>
      <c r="L290" s="148"/>
      <c r="M290" s="148"/>
      <c r="N290" s="148"/>
      <c r="O290" s="148"/>
      <c r="P290" s="148"/>
      <c r="Q290" s="148"/>
      <c r="R290" s="148"/>
      <c r="S290" s="148"/>
      <c r="T290" s="148"/>
      <c r="U290" s="148"/>
      <c r="V290" s="148"/>
      <c r="W290" s="148"/>
      <c r="X290" s="148"/>
      <c r="Y290" s="148"/>
      <c r="Z290" s="148"/>
      <c r="AA290" s="148"/>
      <c r="AB290" s="148"/>
      <c r="AC290" s="148"/>
      <c r="AD290" s="148"/>
      <c r="AE290" s="148"/>
      <c r="AF290" s="148"/>
      <c r="AG290" s="148"/>
      <c r="AH290" s="148"/>
      <c r="AI290" s="149"/>
      <c r="AJ290" s="148"/>
      <c r="AK290" s="149"/>
    </row>
    <row r="291" spans="1:37" x14ac:dyDescent="0.35">
      <c r="A291" s="147"/>
      <c r="B291" s="148"/>
      <c r="C291" s="147"/>
      <c r="D291" s="147"/>
      <c r="E291" s="148"/>
      <c r="F291" s="147"/>
      <c r="G291" s="148"/>
      <c r="H291" s="148"/>
      <c r="I291" s="148"/>
      <c r="J291" s="148"/>
      <c r="K291" s="148"/>
      <c r="L291" s="148"/>
      <c r="M291" s="148"/>
      <c r="N291" s="148"/>
      <c r="O291" s="148"/>
      <c r="P291" s="148"/>
      <c r="Q291" s="148"/>
      <c r="R291" s="148"/>
      <c r="S291" s="148"/>
      <c r="T291" s="148"/>
      <c r="U291" s="148"/>
      <c r="V291" s="148"/>
      <c r="W291" s="148"/>
      <c r="X291" s="148"/>
      <c r="Y291" s="148"/>
      <c r="Z291" s="148"/>
      <c r="AA291" s="148"/>
      <c r="AB291" s="148"/>
      <c r="AC291" s="148"/>
      <c r="AD291" s="148"/>
      <c r="AE291" s="148"/>
      <c r="AF291" s="148"/>
      <c r="AG291" s="148"/>
      <c r="AH291" s="148"/>
      <c r="AI291" s="149"/>
      <c r="AJ291" s="148"/>
      <c r="AK291" s="149"/>
    </row>
    <row r="292" spans="1:37" x14ac:dyDescent="0.35">
      <c r="A292" s="147"/>
      <c r="B292" s="148"/>
      <c r="C292" s="147"/>
      <c r="D292" s="147"/>
      <c r="E292" s="148"/>
      <c r="F292" s="147"/>
      <c r="G292" s="148"/>
      <c r="H292" s="148"/>
      <c r="I292" s="148"/>
      <c r="J292" s="148"/>
      <c r="K292" s="148"/>
      <c r="L292" s="148"/>
      <c r="M292" s="148"/>
      <c r="N292" s="148"/>
      <c r="O292" s="148"/>
      <c r="P292" s="148"/>
      <c r="Q292" s="148"/>
      <c r="R292" s="148"/>
      <c r="S292" s="148"/>
      <c r="T292" s="148"/>
      <c r="U292" s="148"/>
      <c r="V292" s="148"/>
      <c r="W292" s="148"/>
      <c r="X292" s="148"/>
      <c r="Y292" s="148"/>
      <c r="Z292" s="148"/>
      <c r="AA292" s="148"/>
      <c r="AB292" s="148"/>
      <c r="AC292" s="148"/>
      <c r="AD292" s="148"/>
      <c r="AE292" s="148"/>
      <c r="AF292" s="148"/>
      <c r="AG292" s="148"/>
      <c r="AH292" s="148"/>
      <c r="AI292" s="149"/>
      <c r="AJ292" s="148"/>
      <c r="AK292" s="149"/>
    </row>
    <row r="293" spans="1:37" x14ac:dyDescent="0.35">
      <c r="A293" s="147"/>
      <c r="B293" s="148"/>
      <c r="C293" s="147"/>
      <c r="D293" s="147"/>
      <c r="E293" s="148"/>
      <c r="F293" s="147"/>
      <c r="G293" s="148"/>
      <c r="H293" s="148"/>
      <c r="I293" s="148"/>
      <c r="J293" s="148"/>
      <c r="K293" s="148"/>
      <c r="L293" s="148"/>
      <c r="M293" s="148"/>
      <c r="N293" s="148"/>
      <c r="O293" s="148"/>
      <c r="P293" s="148"/>
      <c r="Q293" s="148"/>
      <c r="R293" s="148"/>
      <c r="S293" s="148"/>
      <c r="T293" s="148"/>
      <c r="U293" s="148"/>
      <c r="V293" s="148"/>
      <c r="W293" s="148"/>
      <c r="X293" s="148"/>
      <c r="Y293" s="148"/>
      <c r="Z293" s="148"/>
      <c r="AA293" s="148"/>
      <c r="AB293" s="148"/>
      <c r="AC293" s="148"/>
      <c r="AD293" s="148"/>
      <c r="AE293" s="148"/>
      <c r="AF293" s="148"/>
      <c r="AG293" s="148"/>
      <c r="AH293" s="148"/>
      <c r="AI293" s="149"/>
      <c r="AJ293" s="148"/>
      <c r="AK293" s="149"/>
    </row>
    <row r="294" spans="1:37" x14ac:dyDescent="0.35">
      <c r="A294" s="147"/>
      <c r="B294" s="148"/>
      <c r="C294" s="147"/>
      <c r="D294" s="147"/>
      <c r="E294" s="148"/>
      <c r="F294" s="147"/>
      <c r="G294" s="148"/>
      <c r="H294" s="148"/>
      <c r="I294" s="148"/>
      <c r="J294" s="148"/>
      <c r="K294" s="148"/>
      <c r="L294" s="148"/>
      <c r="M294" s="148"/>
      <c r="N294" s="148"/>
      <c r="O294" s="148"/>
      <c r="P294" s="148"/>
      <c r="Q294" s="148"/>
      <c r="R294" s="148"/>
      <c r="S294" s="148"/>
      <c r="T294" s="148"/>
      <c r="U294" s="148"/>
      <c r="V294" s="148"/>
      <c r="W294" s="148"/>
      <c r="X294" s="148"/>
      <c r="Y294" s="148"/>
      <c r="Z294" s="148"/>
      <c r="AA294" s="148"/>
      <c r="AB294" s="148"/>
      <c r="AC294" s="148"/>
      <c r="AD294" s="148"/>
      <c r="AE294" s="148"/>
      <c r="AF294" s="148"/>
      <c r="AG294" s="148"/>
      <c r="AH294" s="148"/>
      <c r="AI294" s="149"/>
      <c r="AJ294" s="148"/>
      <c r="AK294" s="149"/>
    </row>
    <row r="295" spans="1:37" x14ac:dyDescent="0.35">
      <c r="A295" s="147"/>
      <c r="B295" s="148"/>
      <c r="C295" s="147"/>
      <c r="D295" s="147"/>
      <c r="E295" s="148"/>
      <c r="F295" s="147"/>
      <c r="G295" s="148"/>
      <c r="H295" s="148"/>
      <c r="I295" s="148"/>
      <c r="J295" s="148"/>
      <c r="K295" s="148"/>
      <c r="L295" s="148"/>
      <c r="M295" s="148"/>
      <c r="N295" s="148"/>
      <c r="O295" s="148"/>
      <c r="P295" s="148"/>
      <c r="Q295" s="148"/>
      <c r="R295" s="148"/>
      <c r="S295" s="148"/>
      <c r="T295" s="148"/>
      <c r="U295" s="148"/>
      <c r="V295" s="148"/>
      <c r="W295" s="148"/>
      <c r="X295" s="148"/>
      <c r="Y295" s="148"/>
      <c r="Z295" s="148"/>
      <c r="AA295" s="148"/>
      <c r="AB295" s="148"/>
      <c r="AC295" s="148"/>
      <c r="AD295" s="148"/>
      <c r="AE295" s="148"/>
      <c r="AF295" s="148"/>
      <c r="AG295" s="148"/>
      <c r="AH295" s="148"/>
      <c r="AI295" s="149"/>
      <c r="AJ295" s="148"/>
      <c r="AK295" s="149"/>
    </row>
    <row r="296" spans="1:37" x14ac:dyDescent="0.35">
      <c r="A296" s="147"/>
      <c r="B296" s="148"/>
      <c r="C296" s="147"/>
      <c r="D296" s="147"/>
      <c r="E296" s="148"/>
      <c r="F296" s="147"/>
      <c r="G296" s="148"/>
      <c r="H296" s="148"/>
      <c r="I296" s="148"/>
      <c r="J296" s="148"/>
      <c r="K296" s="148"/>
      <c r="L296" s="148"/>
      <c r="M296" s="148"/>
      <c r="N296" s="148"/>
      <c r="O296" s="148"/>
      <c r="P296" s="148"/>
      <c r="Q296" s="148"/>
      <c r="R296" s="148"/>
      <c r="S296" s="148"/>
      <c r="T296" s="148"/>
      <c r="U296" s="148"/>
      <c r="V296" s="148"/>
      <c r="W296" s="148"/>
      <c r="X296" s="148"/>
      <c r="Y296" s="148"/>
      <c r="Z296" s="148"/>
      <c r="AA296" s="148"/>
      <c r="AB296" s="148"/>
      <c r="AC296" s="148"/>
      <c r="AD296" s="148"/>
      <c r="AE296" s="148"/>
      <c r="AF296" s="148"/>
      <c r="AG296" s="148"/>
      <c r="AH296" s="148"/>
      <c r="AI296" s="149"/>
      <c r="AJ296" s="148"/>
      <c r="AK296" s="149"/>
    </row>
    <row r="297" spans="1:37" x14ac:dyDescent="0.35">
      <c r="A297" s="147"/>
      <c r="B297" s="148"/>
      <c r="C297" s="147"/>
      <c r="D297" s="147"/>
      <c r="E297" s="148"/>
      <c r="F297" s="147"/>
      <c r="G297" s="148"/>
      <c r="H297" s="148"/>
      <c r="I297" s="148"/>
      <c r="J297" s="148"/>
      <c r="K297" s="148"/>
      <c r="L297" s="148"/>
      <c r="M297" s="148"/>
      <c r="N297" s="148"/>
      <c r="O297" s="148"/>
      <c r="P297" s="148"/>
      <c r="Q297" s="148"/>
      <c r="R297" s="148"/>
      <c r="S297" s="148"/>
      <c r="T297" s="148"/>
      <c r="U297" s="148"/>
      <c r="V297" s="148"/>
      <c r="W297" s="148"/>
      <c r="X297" s="148"/>
      <c r="Y297" s="148"/>
      <c r="Z297" s="148"/>
      <c r="AA297" s="148"/>
      <c r="AB297" s="148"/>
      <c r="AC297" s="148"/>
      <c r="AD297" s="148"/>
      <c r="AE297" s="148"/>
      <c r="AF297" s="148"/>
      <c r="AG297" s="148"/>
      <c r="AH297" s="148"/>
      <c r="AI297" s="149"/>
      <c r="AJ297" s="148"/>
      <c r="AK297" s="149"/>
    </row>
    <row r="298" spans="1:37" x14ac:dyDescent="0.35">
      <c r="A298" s="147"/>
      <c r="B298" s="148"/>
      <c r="C298" s="147"/>
      <c r="D298" s="147"/>
      <c r="E298" s="148"/>
      <c r="F298" s="147"/>
      <c r="G298" s="148"/>
      <c r="H298" s="148"/>
      <c r="I298" s="148"/>
      <c r="J298" s="148"/>
      <c r="K298" s="148"/>
      <c r="L298" s="148"/>
      <c r="M298" s="148"/>
      <c r="N298" s="148"/>
      <c r="O298" s="148"/>
      <c r="P298" s="148"/>
      <c r="Q298" s="148"/>
      <c r="R298" s="148"/>
      <c r="S298" s="148"/>
      <c r="T298" s="148"/>
      <c r="U298" s="148"/>
      <c r="V298" s="148"/>
      <c r="W298" s="148"/>
      <c r="X298" s="148"/>
      <c r="Y298" s="148"/>
      <c r="Z298" s="148"/>
      <c r="AA298" s="148"/>
      <c r="AB298" s="148"/>
      <c r="AC298" s="148"/>
      <c r="AD298" s="148"/>
      <c r="AE298" s="148"/>
      <c r="AF298" s="148"/>
      <c r="AG298" s="148"/>
      <c r="AH298" s="148"/>
      <c r="AI298" s="149"/>
      <c r="AJ298" s="148"/>
      <c r="AK298" s="149"/>
    </row>
    <row r="299" spans="1:37" x14ac:dyDescent="0.35">
      <c r="A299" s="147"/>
      <c r="B299" s="148"/>
      <c r="C299" s="147"/>
      <c r="D299" s="147"/>
      <c r="E299" s="148"/>
      <c r="F299" s="147"/>
      <c r="G299" s="148"/>
      <c r="H299" s="148"/>
      <c r="I299" s="148"/>
      <c r="J299" s="148"/>
      <c r="K299" s="148"/>
      <c r="L299" s="148"/>
      <c r="M299" s="148"/>
      <c r="N299" s="148"/>
      <c r="O299" s="148"/>
      <c r="P299" s="148"/>
      <c r="Q299" s="148"/>
      <c r="R299" s="148"/>
      <c r="S299" s="148"/>
      <c r="T299" s="148"/>
      <c r="U299" s="148"/>
      <c r="V299" s="148"/>
      <c r="W299" s="148"/>
      <c r="X299" s="148"/>
      <c r="Y299" s="148"/>
      <c r="Z299" s="148"/>
      <c r="AA299" s="148"/>
      <c r="AB299" s="148"/>
      <c r="AC299" s="148"/>
      <c r="AD299" s="148"/>
      <c r="AE299" s="148"/>
      <c r="AF299" s="148"/>
      <c r="AG299" s="148"/>
      <c r="AH299" s="148"/>
      <c r="AI299" s="149"/>
      <c r="AJ299" s="148"/>
      <c r="AK299" s="149"/>
    </row>
    <row r="300" spans="1:37" x14ac:dyDescent="0.35">
      <c r="A300" s="147"/>
      <c r="B300" s="148"/>
      <c r="C300" s="147"/>
      <c r="D300" s="147"/>
      <c r="E300" s="148"/>
      <c r="F300" s="147"/>
      <c r="G300" s="148"/>
      <c r="H300" s="148"/>
      <c r="I300" s="148"/>
      <c r="J300" s="148"/>
      <c r="K300" s="148"/>
      <c r="L300" s="148"/>
      <c r="M300" s="148"/>
      <c r="N300" s="148"/>
      <c r="O300" s="148"/>
      <c r="P300" s="148"/>
      <c r="Q300" s="148"/>
      <c r="R300" s="148"/>
      <c r="S300" s="148"/>
      <c r="T300" s="148"/>
      <c r="U300" s="148"/>
      <c r="V300" s="148"/>
      <c r="W300" s="148"/>
      <c r="X300" s="148"/>
      <c r="Y300" s="148"/>
      <c r="Z300" s="148"/>
      <c r="AA300" s="148"/>
      <c r="AB300" s="148"/>
      <c r="AC300" s="148"/>
      <c r="AD300" s="148"/>
      <c r="AE300" s="148"/>
      <c r="AF300" s="148"/>
      <c r="AG300" s="148"/>
      <c r="AH300" s="148"/>
      <c r="AI300" s="149"/>
      <c r="AJ300" s="148"/>
      <c r="AK300" s="149"/>
    </row>
    <row r="301" spans="1:37" x14ac:dyDescent="0.35">
      <c r="A301" s="147"/>
      <c r="B301" s="148"/>
      <c r="C301" s="147"/>
      <c r="D301" s="147"/>
      <c r="E301" s="148"/>
      <c r="F301" s="147"/>
      <c r="G301" s="148"/>
      <c r="H301" s="148"/>
      <c r="I301" s="148"/>
      <c r="J301" s="148"/>
      <c r="K301" s="148"/>
      <c r="L301" s="148"/>
      <c r="M301" s="148"/>
      <c r="N301" s="148"/>
      <c r="O301" s="148"/>
      <c r="P301" s="148"/>
      <c r="Q301" s="148"/>
      <c r="R301" s="148"/>
      <c r="S301" s="148"/>
      <c r="T301" s="148"/>
      <c r="U301" s="148"/>
      <c r="V301" s="148"/>
      <c r="W301" s="148"/>
      <c r="X301" s="148"/>
      <c r="Y301" s="148"/>
      <c r="Z301" s="148"/>
      <c r="AA301" s="148"/>
      <c r="AB301" s="148"/>
      <c r="AC301" s="148"/>
      <c r="AD301" s="148"/>
      <c r="AE301" s="148"/>
      <c r="AF301" s="148"/>
      <c r="AG301" s="148"/>
      <c r="AH301" s="148"/>
      <c r="AI301" s="149"/>
      <c r="AJ301" s="148"/>
      <c r="AK301" s="149"/>
    </row>
    <row r="302" spans="1:37" x14ac:dyDescent="0.35">
      <c r="A302" s="147"/>
      <c r="B302" s="148"/>
      <c r="C302" s="147"/>
      <c r="D302" s="147"/>
      <c r="E302" s="148"/>
      <c r="F302" s="147"/>
      <c r="G302" s="148"/>
      <c r="H302" s="148"/>
      <c r="I302" s="148"/>
      <c r="J302" s="148"/>
      <c r="K302" s="148"/>
      <c r="L302" s="148"/>
      <c r="M302" s="148"/>
      <c r="N302" s="148"/>
      <c r="O302" s="148"/>
      <c r="P302" s="148"/>
      <c r="Q302" s="148"/>
      <c r="R302" s="148"/>
      <c r="S302" s="148"/>
      <c r="T302" s="148"/>
      <c r="U302" s="148"/>
      <c r="V302" s="148"/>
      <c r="W302" s="148"/>
      <c r="X302" s="148"/>
      <c r="Y302" s="148"/>
      <c r="Z302" s="148"/>
      <c r="AA302" s="148"/>
      <c r="AB302" s="148"/>
      <c r="AC302" s="148"/>
      <c r="AD302" s="148"/>
      <c r="AE302" s="148"/>
      <c r="AF302" s="148"/>
      <c r="AG302" s="148"/>
      <c r="AH302" s="148"/>
      <c r="AI302" s="149"/>
      <c r="AJ302" s="148"/>
      <c r="AK302" s="149"/>
    </row>
    <row r="303" spans="1:37" x14ac:dyDescent="0.35">
      <c r="A303" s="147"/>
      <c r="B303" s="148"/>
      <c r="C303" s="147"/>
      <c r="D303" s="147"/>
      <c r="E303" s="148"/>
      <c r="F303" s="147"/>
      <c r="G303" s="148"/>
      <c r="H303" s="148"/>
      <c r="I303" s="148"/>
      <c r="J303" s="148"/>
      <c r="K303" s="148"/>
      <c r="L303" s="148"/>
      <c r="M303" s="148"/>
      <c r="N303" s="148"/>
      <c r="O303" s="148"/>
      <c r="P303" s="148"/>
      <c r="Q303" s="148"/>
      <c r="R303" s="148"/>
      <c r="S303" s="148"/>
      <c r="T303" s="148"/>
      <c r="U303" s="148"/>
      <c r="V303" s="148"/>
      <c r="W303" s="148"/>
      <c r="X303" s="148"/>
      <c r="Y303" s="148"/>
      <c r="Z303" s="148"/>
      <c r="AA303" s="148"/>
      <c r="AB303" s="148"/>
      <c r="AC303" s="148"/>
      <c r="AD303" s="148"/>
      <c r="AE303" s="148"/>
      <c r="AF303" s="148"/>
      <c r="AG303" s="148"/>
      <c r="AH303" s="148"/>
      <c r="AI303" s="149"/>
      <c r="AJ303" s="148"/>
      <c r="AK303" s="149"/>
    </row>
    <row r="304" spans="1:37" x14ac:dyDescent="0.35">
      <c r="A304" s="147"/>
      <c r="B304" s="148"/>
      <c r="C304" s="147"/>
      <c r="D304" s="147"/>
      <c r="E304" s="148"/>
      <c r="F304" s="147"/>
      <c r="G304" s="148"/>
      <c r="H304" s="148"/>
      <c r="I304" s="148"/>
      <c r="J304" s="148"/>
      <c r="K304" s="148"/>
      <c r="L304" s="148"/>
      <c r="M304" s="148"/>
      <c r="N304" s="148"/>
      <c r="O304" s="148"/>
      <c r="P304" s="148"/>
      <c r="Q304" s="148"/>
      <c r="R304" s="148"/>
      <c r="S304" s="148"/>
      <c r="T304" s="148"/>
      <c r="U304" s="148"/>
      <c r="V304" s="148"/>
      <c r="W304" s="148"/>
      <c r="X304" s="148"/>
      <c r="Y304" s="148"/>
      <c r="Z304" s="148"/>
      <c r="AA304" s="148"/>
      <c r="AB304" s="148"/>
      <c r="AC304" s="148"/>
      <c r="AD304" s="148"/>
      <c r="AE304" s="148"/>
      <c r="AF304" s="148"/>
      <c r="AG304" s="148"/>
      <c r="AH304" s="148"/>
      <c r="AI304" s="149"/>
      <c r="AJ304" s="148"/>
      <c r="AK304" s="149"/>
    </row>
    <row r="305" spans="1:37" x14ac:dyDescent="0.35">
      <c r="A305" s="147"/>
      <c r="B305" s="148"/>
      <c r="C305" s="147"/>
      <c r="D305" s="147"/>
      <c r="E305" s="148"/>
      <c r="F305" s="147"/>
      <c r="G305" s="148"/>
      <c r="H305" s="148"/>
      <c r="I305" s="148"/>
      <c r="J305" s="148"/>
      <c r="K305" s="148"/>
      <c r="L305" s="148"/>
      <c r="M305" s="148"/>
      <c r="N305" s="148"/>
      <c r="O305" s="148"/>
      <c r="P305" s="148"/>
      <c r="Q305" s="148"/>
      <c r="R305" s="148"/>
      <c r="S305" s="148"/>
      <c r="T305" s="148"/>
      <c r="U305" s="148"/>
      <c r="V305" s="148"/>
      <c r="W305" s="148"/>
      <c r="X305" s="148"/>
      <c r="Y305" s="148"/>
      <c r="Z305" s="148"/>
      <c r="AA305" s="148"/>
      <c r="AB305" s="148"/>
      <c r="AC305" s="148"/>
      <c r="AD305" s="148"/>
      <c r="AE305" s="148"/>
      <c r="AF305" s="148"/>
      <c r="AG305" s="148"/>
      <c r="AH305" s="148"/>
      <c r="AI305" s="149"/>
      <c r="AJ305" s="148"/>
      <c r="AK305" s="149"/>
    </row>
    <row r="306" spans="1:37" x14ac:dyDescent="0.35">
      <c r="A306" s="147"/>
      <c r="B306" s="148"/>
      <c r="C306" s="147"/>
      <c r="D306" s="147"/>
      <c r="E306" s="148"/>
      <c r="F306" s="147"/>
      <c r="G306" s="148"/>
      <c r="H306" s="148"/>
      <c r="I306" s="148"/>
      <c r="J306" s="148"/>
      <c r="K306" s="148"/>
      <c r="L306" s="148"/>
      <c r="M306" s="148"/>
      <c r="N306" s="148"/>
      <c r="O306" s="148"/>
      <c r="P306" s="148"/>
      <c r="Q306" s="148"/>
      <c r="R306" s="148"/>
      <c r="S306" s="148"/>
      <c r="T306" s="148"/>
      <c r="U306" s="148"/>
      <c r="V306" s="148"/>
      <c r="W306" s="148"/>
      <c r="X306" s="148"/>
      <c r="Y306" s="148"/>
      <c r="Z306" s="148"/>
      <c r="AA306" s="148"/>
      <c r="AB306" s="148"/>
      <c r="AC306" s="148"/>
      <c r="AD306" s="148"/>
      <c r="AE306" s="148"/>
      <c r="AF306" s="148"/>
      <c r="AG306" s="148"/>
      <c r="AH306" s="148"/>
      <c r="AI306" s="149"/>
      <c r="AJ306" s="148"/>
      <c r="AK306" s="149"/>
    </row>
    <row r="307" spans="1:37" x14ac:dyDescent="0.35">
      <c r="A307" s="147"/>
      <c r="B307" s="148"/>
      <c r="C307" s="147"/>
      <c r="D307" s="147"/>
      <c r="E307" s="148"/>
      <c r="F307" s="147"/>
      <c r="G307" s="148"/>
      <c r="H307" s="148"/>
      <c r="I307" s="148"/>
      <c r="J307" s="148"/>
      <c r="K307" s="148"/>
      <c r="L307" s="148"/>
      <c r="M307" s="148"/>
      <c r="N307" s="148"/>
      <c r="O307" s="148"/>
      <c r="P307" s="148"/>
      <c r="Q307" s="148"/>
      <c r="R307" s="148"/>
      <c r="S307" s="148"/>
      <c r="T307" s="148"/>
      <c r="U307" s="148"/>
      <c r="V307" s="148"/>
      <c r="W307" s="148"/>
      <c r="X307" s="148"/>
      <c r="Y307" s="148"/>
      <c r="Z307" s="148"/>
      <c r="AA307" s="148"/>
      <c r="AB307" s="148"/>
      <c r="AC307" s="148"/>
      <c r="AD307" s="148"/>
      <c r="AE307" s="148"/>
      <c r="AF307" s="148"/>
      <c r="AG307" s="148"/>
      <c r="AH307" s="148"/>
      <c r="AI307" s="149"/>
      <c r="AJ307" s="148"/>
      <c r="AK307" s="149"/>
    </row>
    <row r="308" spans="1:37" x14ac:dyDescent="0.35">
      <c r="A308" s="147"/>
      <c r="B308" s="148"/>
      <c r="C308" s="147"/>
      <c r="D308" s="147"/>
      <c r="E308" s="148"/>
      <c r="F308" s="147"/>
      <c r="G308" s="148"/>
      <c r="H308" s="148"/>
      <c r="I308" s="148"/>
      <c r="J308" s="148"/>
      <c r="K308" s="148"/>
      <c r="L308" s="148"/>
      <c r="M308" s="148"/>
      <c r="N308" s="148"/>
      <c r="O308" s="148"/>
      <c r="P308" s="148"/>
      <c r="Q308" s="148"/>
      <c r="R308" s="148"/>
      <c r="S308" s="148"/>
      <c r="T308" s="148"/>
      <c r="U308" s="148"/>
      <c r="V308" s="148"/>
      <c r="W308" s="148"/>
      <c r="X308" s="148"/>
      <c r="Y308" s="148"/>
      <c r="Z308" s="148"/>
      <c r="AA308" s="148"/>
      <c r="AB308" s="148"/>
      <c r="AC308" s="148"/>
      <c r="AD308" s="148"/>
      <c r="AE308" s="148"/>
      <c r="AF308" s="148"/>
      <c r="AG308" s="148"/>
      <c r="AH308" s="148"/>
      <c r="AI308" s="149"/>
      <c r="AJ308" s="148"/>
      <c r="AK308" s="149"/>
    </row>
    <row r="309" spans="1:37" x14ac:dyDescent="0.35">
      <c r="A309" s="147"/>
      <c r="B309" s="148"/>
      <c r="C309" s="147"/>
      <c r="D309" s="147"/>
      <c r="E309" s="148"/>
      <c r="F309" s="147"/>
      <c r="G309" s="148"/>
      <c r="H309" s="148"/>
      <c r="I309" s="148"/>
      <c r="J309" s="148"/>
      <c r="K309" s="148"/>
      <c r="L309" s="148"/>
      <c r="M309" s="148"/>
      <c r="N309" s="148"/>
      <c r="O309" s="148"/>
      <c r="P309" s="148"/>
      <c r="Q309" s="148"/>
      <c r="R309" s="148"/>
      <c r="S309" s="148"/>
      <c r="T309" s="148"/>
      <c r="U309" s="148"/>
      <c r="V309" s="148"/>
      <c r="W309" s="148"/>
      <c r="X309" s="148"/>
      <c r="Y309" s="148"/>
      <c r="Z309" s="148"/>
      <c r="AA309" s="148"/>
      <c r="AB309" s="148"/>
      <c r="AC309" s="148"/>
      <c r="AD309" s="148"/>
      <c r="AE309" s="148"/>
      <c r="AF309" s="148"/>
      <c r="AG309" s="148"/>
      <c r="AH309" s="148"/>
      <c r="AI309" s="149"/>
      <c r="AJ309" s="148"/>
      <c r="AK309" s="149"/>
    </row>
    <row r="310" spans="1:37" x14ac:dyDescent="0.35">
      <c r="A310" s="147"/>
      <c r="B310" s="148"/>
      <c r="C310" s="147"/>
      <c r="D310" s="147"/>
      <c r="E310" s="148"/>
      <c r="F310" s="147"/>
      <c r="G310" s="148"/>
      <c r="H310" s="148"/>
      <c r="I310" s="148"/>
      <c r="J310" s="148"/>
      <c r="K310" s="148"/>
      <c r="L310" s="148"/>
      <c r="M310" s="148"/>
      <c r="N310" s="148"/>
      <c r="O310" s="148"/>
      <c r="P310" s="148"/>
      <c r="Q310" s="148"/>
      <c r="R310" s="148"/>
      <c r="S310" s="148"/>
      <c r="T310" s="148"/>
      <c r="U310" s="148"/>
      <c r="V310" s="148"/>
      <c r="W310" s="148"/>
      <c r="X310" s="148"/>
      <c r="Y310" s="148"/>
      <c r="Z310" s="148"/>
      <c r="AA310" s="148"/>
      <c r="AB310" s="148"/>
      <c r="AC310" s="148"/>
      <c r="AD310" s="148"/>
      <c r="AE310" s="148"/>
      <c r="AF310" s="148"/>
      <c r="AG310" s="148"/>
      <c r="AH310" s="148"/>
      <c r="AI310" s="149"/>
      <c r="AJ310" s="148"/>
      <c r="AK310" s="149"/>
    </row>
    <row r="311" spans="1:37" x14ac:dyDescent="0.35">
      <c r="A311" s="147"/>
      <c r="B311" s="148"/>
      <c r="C311" s="147"/>
      <c r="D311" s="147"/>
      <c r="E311" s="148"/>
      <c r="F311" s="147"/>
      <c r="G311" s="148"/>
      <c r="H311" s="148"/>
      <c r="I311" s="148"/>
      <c r="J311" s="148"/>
      <c r="K311" s="148"/>
      <c r="L311" s="148"/>
      <c r="M311" s="148"/>
      <c r="N311" s="148"/>
      <c r="O311" s="148"/>
      <c r="P311" s="148"/>
      <c r="Q311" s="148"/>
      <c r="R311" s="148"/>
      <c r="S311" s="148"/>
      <c r="T311" s="148"/>
      <c r="U311" s="148"/>
      <c r="V311" s="148"/>
      <c r="W311" s="148"/>
      <c r="X311" s="148"/>
      <c r="Y311" s="148"/>
      <c r="Z311" s="148"/>
      <c r="AA311" s="148"/>
      <c r="AB311" s="148"/>
      <c r="AC311" s="148"/>
      <c r="AD311" s="148"/>
      <c r="AE311" s="148"/>
      <c r="AF311" s="148"/>
      <c r="AG311" s="148"/>
      <c r="AH311" s="148"/>
      <c r="AI311" s="149"/>
      <c r="AJ311" s="148"/>
      <c r="AK311" s="149"/>
    </row>
    <row r="312" spans="1:37" x14ac:dyDescent="0.35">
      <c r="A312" s="147"/>
      <c r="B312" s="148"/>
      <c r="C312" s="147"/>
      <c r="D312" s="147"/>
      <c r="E312" s="148"/>
      <c r="F312" s="147"/>
      <c r="G312" s="148"/>
      <c r="H312" s="148"/>
      <c r="I312" s="148"/>
      <c r="J312" s="148"/>
      <c r="K312" s="148"/>
      <c r="L312" s="148"/>
      <c r="M312" s="148"/>
      <c r="N312" s="148"/>
      <c r="O312" s="148"/>
      <c r="P312" s="148"/>
      <c r="Q312" s="148"/>
      <c r="R312" s="148"/>
      <c r="S312" s="148"/>
      <c r="T312" s="148"/>
      <c r="U312" s="148"/>
      <c r="V312" s="148"/>
      <c r="W312" s="148"/>
      <c r="X312" s="148"/>
      <c r="Y312" s="148"/>
      <c r="Z312" s="148"/>
      <c r="AA312" s="148"/>
      <c r="AB312" s="148"/>
      <c r="AC312" s="148"/>
      <c r="AD312" s="148"/>
      <c r="AE312" s="148"/>
      <c r="AF312" s="148"/>
      <c r="AG312" s="148"/>
      <c r="AH312" s="148"/>
      <c r="AI312" s="149"/>
      <c r="AJ312" s="148"/>
      <c r="AK312" s="149"/>
    </row>
    <row r="313" spans="1:37" x14ac:dyDescent="0.35">
      <c r="A313" s="147"/>
      <c r="B313" s="148"/>
      <c r="C313" s="147"/>
      <c r="D313" s="147"/>
      <c r="E313" s="148"/>
      <c r="F313" s="147"/>
      <c r="G313" s="148"/>
      <c r="H313" s="148"/>
      <c r="I313" s="148"/>
      <c r="J313" s="148"/>
      <c r="K313" s="148"/>
      <c r="L313" s="148"/>
      <c r="M313" s="148"/>
      <c r="N313" s="148"/>
      <c r="O313" s="148"/>
      <c r="P313" s="148"/>
      <c r="Q313" s="148"/>
      <c r="R313" s="148"/>
      <c r="S313" s="148"/>
      <c r="T313" s="148"/>
      <c r="U313" s="148"/>
      <c r="V313" s="148"/>
      <c r="W313" s="148"/>
      <c r="X313" s="148"/>
      <c r="Y313" s="148"/>
      <c r="Z313" s="148"/>
      <c r="AA313" s="148"/>
      <c r="AB313" s="148"/>
      <c r="AC313" s="148"/>
      <c r="AD313" s="148"/>
      <c r="AE313" s="148"/>
      <c r="AF313" s="148"/>
      <c r="AG313" s="148"/>
      <c r="AH313" s="148"/>
      <c r="AI313" s="149"/>
      <c r="AJ313" s="148"/>
      <c r="AK313" s="149"/>
    </row>
    <row r="314" spans="1:37" x14ac:dyDescent="0.35">
      <c r="A314" s="147"/>
      <c r="B314" s="148"/>
      <c r="C314" s="147"/>
      <c r="D314" s="147"/>
      <c r="E314" s="148"/>
      <c r="F314" s="147"/>
      <c r="G314" s="148"/>
      <c r="H314" s="148"/>
      <c r="I314" s="148"/>
      <c r="J314" s="148"/>
      <c r="K314" s="148"/>
      <c r="L314" s="148"/>
      <c r="M314" s="148"/>
      <c r="N314" s="148"/>
      <c r="O314" s="148"/>
      <c r="P314" s="148"/>
      <c r="Q314" s="148"/>
      <c r="R314" s="148"/>
      <c r="S314" s="148"/>
      <c r="T314" s="148"/>
      <c r="U314" s="148"/>
      <c r="V314" s="148"/>
      <c r="W314" s="148"/>
      <c r="X314" s="148"/>
      <c r="Y314" s="148"/>
      <c r="Z314" s="148"/>
      <c r="AA314" s="148"/>
      <c r="AB314" s="148"/>
      <c r="AC314" s="148"/>
      <c r="AD314" s="148"/>
      <c r="AE314" s="148"/>
      <c r="AF314" s="148"/>
      <c r="AG314" s="148"/>
      <c r="AH314" s="148"/>
      <c r="AI314" s="149"/>
      <c r="AJ314" s="148"/>
      <c r="AK314" s="149"/>
    </row>
    <row r="315" spans="1:37" x14ac:dyDescent="0.35">
      <c r="A315" s="147"/>
      <c r="B315" s="148"/>
      <c r="C315" s="147"/>
      <c r="D315" s="147"/>
      <c r="E315" s="148"/>
      <c r="F315" s="147"/>
      <c r="G315" s="148"/>
      <c r="H315" s="148"/>
      <c r="I315" s="148"/>
      <c r="J315" s="148"/>
      <c r="K315" s="148"/>
      <c r="L315" s="148"/>
      <c r="M315" s="148"/>
      <c r="N315" s="148"/>
      <c r="O315" s="148"/>
      <c r="P315" s="148"/>
      <c r="Q315" s="148"/>
      <c r="R315" s="148"/>
      <c r="S315" s="148"/>
      <c r="T315" s="148"/>
      <c r="U315" s="148"/>
      <c r="V315" s="148"/>
      <c r="W315" s="148"/>
      <c r="X315" s="148"/>
      <c r="Y315" s="148"/>
      <c r="Z315" s="148"/>
      <c r="AA315" s="148"/>
      <c r="AB315" s="148"/>
      <c r="AC315" s="148"/>
      <c r="AD315" s="148"/>
      <c r="AE315" s="148"/>
      <c r="AF315" s="148"/>
      <c r="AG315" s="148"/>
      <c r="AH315" s="148"/>
      <c r="AI315" s="149"/>
      <c r="AJ315" s="148"/>
      <c r="AK315" s="149"/>
    </row>
    <row r="316" spans="1:37" x14ac:dyDescent="0.35">
      <c r="A316" s="147"/>
      <c r="B316" s="148"/>
      <c r="C316" s="147"/>
      <c r="D316" s="147"/>
      <c r="E316" s="148"/>
      <c r="F316" s="147"/>
      <c r="G316" s="148"/>
      <c r="H316" s="148"/>
      <c r="I316" s="148"/>
      <c r="J316" s="148"/>
      <c r="K316" s="148"/>
      <c r="L316" s="148"/>
      <c r="M316" s="148"/>
      <c r="N316" s="148"/>
      <c r="O316" s="148"/>
      <c r="P316" s="148"/>
      <c r="Q316" s="148"/>
      <c r="R316" s="148"/>
      <c r="S316" s="148"/>
      <c r="T316" s="148"/>
      <c r="U316" s="148"/>
      <c r="V316" s="148"/>
      <c r="W316" s="148"/>
      <c r="X316" s="148"/>
      <c r="Y316" s="148"/>
      <c r="Z316" s="148"/>
      <c r="AA316" s="148"/>
      <c r="AB316" s="148"/>
      <c r="AC316" s="148"/>
      <c r="AD316" s="148"/>
      <c r="AE316" s="148"/>
      <c r="AF316" s="148"/>
      <c r="AG316" s="148"/>
      <c r="AH316" s="148"/>
      <c r="AI316" s="149"/>
      <c r="AJ316" s="148"/>
      <c r="AK316" s="149"/>
    </row>
    <row r="317" spans="1:37" x14ac:dyDescent="0.35">
      <c r="A317" s="147"/>
      <c r="B317" s="148"/>
      <c r="C317" s="147"/>
      <c r="D317" s="147"/>
      <c r="E317" s="148"/>
      <c r="F317" s="147"/>
      <c r="G317" s="148"/>
      <c r="H317" s="148"/>
      <c r="I317" s="148"/>
      <c r="J317" s="148"/>
      <c r="K317" s="148"/>
      <c r="L317" s="148"/>
      <c r="M317" s="148"/>
      <c r="N317" s="148"/>
      <c r="O317" s="148"/>
      <c r="P317" s="148"/>
      <c r="Q317" s="148"/>
      <c r="R317" s="148"/>
      <c r="S317" s="148"/>
      <c r="T317" s="148"/>
      <c r="U317" s="148"/>
      <c r="V317" s="148"/>
      <c r="W317" s="148"/>
      <c r="X317" s="148"/>
      <c r="Y317" s="148"/>
      <c r="Z317" s="148"/>
      <c r="AA317" s="148"/>
      <c r="AB317" s="148"/>
      <c r="AC317" s="148"/>
      <c r="AD317" s="148"/>
      <c r="AE317" s="148"/>
      <c r="AF317" s="148"/>
      <c r="AG317" s="148"/>
      <c r="AH317" s="148"/>
      <c r="AI317" s="149"/>
      <c r="AJ317" s="148"/>
      <c r="AK317" s="149"/>
    </row>
    <row r="318" spans="1:37" x14ac:dyDescent="0.35">
      <c r="A318" s="147"/>
      <c r="B318" s="148"/>
      <c r="C318" s="147"/>
      <c r="D318" s="147"/>
      <c r="E318" s="148"/>
      <c r="F318" s="147"/>
      <c r="G318" s="148"/>
      <c r="H318" s="148"/>
      <c r="I318" s="148"/>
      <c r="J318" s="148"/>
      <c r="K318" s="148"/>
      <c r="L318" s="148"/>
      <c r="M318" s="148"/>
      <c r="N318" s="148"/>
      <c r="O318" s="148"/>
      <c r="P318" s="148"/>
      <c r="Q318" s="148"/>
      <c r="R318" s="148"/>
      <c r="S318" s="148"/>
      <c r="T318" s="148"/>
      <c r="U318" s="148"/>
      <c r="V318" s="148"/>
      <c r="W318" s="148"/>
      <c r="X318" s="148"/>
      <c r="Y318" s="148"/>
      <c r="Z318" s="148"/>
      <c r="AA318" s="148"/>
      <c r="AB318" s="148"/>
      <c r="AC318" s="148"/>
      <c r="AD318" s="148"/>
      <c r="AE318" s="148"/>
      <c r="AF318" s="148"/>
      <c r="AG318" s="148"/>
      <c r="AH318" s="148"/>
      <c r="AI318" s="149"/>
      <c r="AJ318" s="148"/>
      <c r="AK318" s="149"/>
    </row>
    <row r="319" spans="1:37" x14ac:dyDescent="0.35">
      <c r="A319" s="147"/>
      <c r="B319" s="148"/>
      <c r="C319" s="147"/>
      <c r="D319" s="147"/>
      <c r="E319" s="148"/>
      <c r="F319" s="147"/>
      <c r="G319" s="148"/>
      <c r="H319" s="148"/>
      <c r="I319" s="148"/>
      <c r="J319" s="148"/>
      <c r="K319" s="148"/>
      <c r="L319" s="148"/>
      <c r="M319" s="148"/>
      <c r="N319" s="148"/>
      <c r="O319" s="148"/>
      <c r="P319" s="148"/>
      <c r="Q319" s="148"/>
      <c r="R319" s="148"/>
      <c r="S319" s="148"/>
      <c r="T319" s="148"/>
      <c r="U319" s="148"/>
      <c r="V319" s="148"/>
      <c r="W319" s="148"/>
      <c r="X319" s="148"/>
      <c r="Y319" s="148"/>
      <c r="Z319" s="148"/>
      <c r="AA319" s="148"/>
      <c r="AB319" s="148"/>
      <c r="AC319" s="148"/>
      <c r="AD319" s="148"/>
      <c r="AE319" s="148"/>
      <c r="AF319" s="148"/>
      <c r="AG319" s="148"/>
      <c r="AH319" s="148"/>
      <c r="AI319" s="149"/>
      <c r="AJ319" s="148"/>
      <c r="AK319" s="149"/>
    </row>
    <row r="320" spans="1:37" x14ac:dyDescent="0.35">
      <c r="A320" s="147"/>
      <c r="B320" s="148"/>
      <c r="C320" s="147"/>
      <c r="D320" s="147"/>
      <c r="E320" s="148"/>
      <c r="F320" s="147"/>
      <c r="G320" s="148"/>
      <c r="H320" s="148"/>
      <c r="I320" s="148"/>
      <c r="J320" s="148"/>
      <c r="K320" s="148"/>
      <c r="L320" s="148"/>
      <c r="M320" s="148"/>
      <c r="N320" s="148"/>
      <c r="O320" s="148"/>
      <c r="P320" s="148"/>
      <c r="Q320" s="148"/>
      <c r="R320" s="148"/>
      <c r="S320" s="148"/>
      <c r="T320" s="148"/>
      <c r="U320" s="148"/>
      <c r="V320" s="148"/>
      <c r="W320" s="148"/>
      <c r="X320" s="148"/>
      <c r="Y320" s="148"/>
      <c r="Z320" s="148"/>
      <c r="AA320" s="148"/>
      <c r="AB320" s="148"/>
      <c r="AC320" s="148"/>
      <c r="AD320" s="148"/>
      <c r="AE320" s="148"/>
      <c r="AF320" s="148"/>
      <c r="AG320" s="148"/>
      <c r="AH320" s="148"/>
      <c r="AI320" s="149"/>
      <c r="AJ320" s="148"/>
      <c r="AK320" s="149"/>
    </row>
    <row r="321" spans="1:37" x14ac:dyDescent="0.35">
      <c r="A321" s="147"/>
      <c r="B321" s="148"/>
      <c r="C321" s="147"/>
      <c r="D321" s="147"/>
      <c r="E321" s="148"/>
      <c r="F321" s="147"/>
      <c r="G321" s="148"/>
      <c r="H321" s="148"/>
      <c r="I321" s="148"/>
      <c r="J321" s="148"/>
      <c r="K321" s="148"/>
      <c r="L321" s="148"/>
      <c r="M321" s="148"/>
      <c r="N321" s="148"/>
      <c r="O321" s="148"/>
      <c r="P321" s="148"/>
      <c r="Q321" s="148"/>
      <c r="R321" s="148"/>
      <c r="S321" s="148"/>
      <c r="T321" s="148"/>
      <c r="U321" s="148"/>
      <c r="V321" s="148"/>
      <c r="W321" s="148"/>
      <c r="X321" s="148"/>
      <c r="Y321" s="148"/>
      <c r="Z321" s="148"/>
      <c r="AA321" s="148"/>
      <c r="AB321" s="148"/>
      <c r="AC321" s="148"/>
      <c r="AD321" s="148"/>
      <c r="AE321" s="148"/>
      <c r="AF321" s="148"/>
      <c r="AG321" s="148"/>
      <c r="AH321" s="148"/>
      <c r="AI321" s="149"/>
      <c r="AJ321" s="148"/>
      <c r="AK321" s="149"/>
    </row>
    <row r="322" spans="1:37" x14ac:dyDescent="0.35">
      <c r="A322" s="147"/>
      <c r="B322" s="148"/>
      <c r="C322" s="147"/>
      <c r="D322" s="147"/>
      <c r="E322" s="148"/>
      <c r="F322" s="147"/>
      <c r="G322" s="148"/>
      <c r="H322" s="148"/>
      <c r="I322" s="148"/>
      <c r="J322" s="148"/>
      <c r="K322" s="148"/>
      <c r="L322" s="148"/>
      <c r="M322" s="148"/>
      <c r="N322" s="148"/>
      <c r="O322" s="148"/>
      <c r="P322" s="148"/>
      <c r="Q322" s="148"/>
      <c r="R322" s="148"/>
      <c r="S322" s="148"/>
      <c r="T322" s="148"/>
      <c r="U322" s="148"/>
      <c r="V322" s="148"/>
      <c r="W322" s="148"/>
      <c r="X322" s="148"/>
      <c r="Y322" s="148"/>
      <c r="Z322" s="148"/>
      <c r="AA322" s="148"/>
      <c r="AB322" s="148"/>
      <c r="AC322" s="148"/>
      <c r="AD322" s="148"/>
      <c r="AE322" s="148"/>
      <c r="AF322" s="148"/>
      <c r="AG322" s="148"/>
      <c r="AH322" s="148"/>
      <c r="AI322" s="149"/>
      <c r="AJ322" s="148"/>
      <c r="AK322" s="149"/>
    </row>
    <row r="323" spans="1:37" x14ac:dyDescent="0.35">
      <c r="A323" s="147"/>
      <c r="B323" s="148"/>
      <c r="C323" s="147"/>
      <c r="D323" s="147"/>
      <c r="E323" s="148"/>
      <c r="F323" s="147"/>
      <c r="G323" s="148"/>
      <c r="H323" s="148"/>
      <c r="I323" s="148"/>
      <c r="J323" s="148"/>
      <c r="K323" s="148"/>
      <c r="L323" s="148"/>
      <c r="M323" s="148"/>
      <c r="N323" s="148"/>
      <c r="O323" s="148"/>
      <c r="P323" s="148"/>
      <c r="Q323" s="148"/>
      <c r="R323" s="148"/>
      <c r="S323" s="148"/>
      <c r="T323" s="148"/>
      <c r="U323" s="148"/>
      <c r="V323" s="148"/>
      <c r="W323" s="148"/>
      <c r="X323" s="148"/>
      <c r="Y323" s="148"/>
      <c r="Z323" s="148"/>
      <c r="AA323" s="148"/>
      <c r="AB323" s="148"/>
      <c r="AC323" s="148"/>
      <c r="AD323" s="148"/>
      <c r="AE323" s="148"/>
      <c r="AF323" s="148"/>
      <c r="AG323" s="148"/>
      <c r="AH323" s="148"/>
      <c r="AI323" s="149"/>
      <c r="AJ323" s="148"/>
      <c r="AK323" s="149"/>
    </row>
    <row r="324" spans="1:37" x14ac:dyDescent="0.35">
      <c r="A324" s="147"/>
      <c r="B324" s="148"/>
      <c r="C324" s="147"/>
      <c r="D324" s="147"/>
      <c r="E324" s="148"/>
      <c r="F324" s="147"/>
      <c r="G324" s="148"/>
      <c r="H324" s="148"/>
      <c r="I324" s="148"/>
      <c r="J324" s="148"/>
      <c r="K324" s="148"/>
      <c r="L324" s="148"/>
      <c r="M324" s="148"/>
      <c r="N324" s="148"/>
      <c r="O324" s="148"/>
      <c r="P324" s="148"/>
      <c r="Q324" s="148"/>
      <c r="R324" s="148"/>
      <c r="S324" s="148"/>
      <c r="T324" s="148"/>
      <c r="U324" s="148"/>
      <c r="V324" s="148"/>
      <c r="W324" s="148"/>
      <c r="X324" s="148"/>
      <c r="Y324" s="148"/>
      <c r="Z324" s="148"/>
      <c r="AA324" s="148"/>
      <c r="AB324" s="148"/>
      <c r="AC324" s="148"/>
      <c r="AD324" s="148"/>
      <c r="AE324" s="148"/>
      <c r="AF324" s="148"/>
      <c r="AG324" s="148"/>
      <c r="AH324" s="148"/>
      <c r="AI324" s="149"/>
      <c r="AJ324" s="148"/>
      <c r="AK324" s="149"/>
    </row>
    <row r="325" spans="1:37" x14ac:dyDescent="0.35">
      <c r="A325" s="147"/>
      <c r="B325" s="148"/>
      <c r="C325" s="147"/>
      <c r="D325" s="147"/>
      <c r="E325" s="148"/>
      <c r="F325" s="147"/>
      <c r="G325" s="148"/>
      <c r="H325" s="148"/>
      <c r="I325" s="148"/>
      <c r="J325" s="148"/>
      <c r="K325" s="148"/>
      <c r="L325" s="148"/>
      <c r="M325" s="148"/>
      <c r="N325" s="148"/>
      <c r="O325" s="148"/>
      <c r="P325" s="148"/>
      <c r="Q325" s="148"/>
      <c r="R325" s="148"/>
      <c r="S325" s="148"/>
      <c r="T325" s="148"/>
      <c r="U325" s="148"/>
      <c r="V325" s="148"/>
      <c r="W325" s="148"/>
      <c r="X325" s="148"/>
      <c r="Y325" s="148"/>
      <c r="Z325" s="148"/>
      <c r="AA325" s="148"/>
      <c r="AB325" s="148"/>
      <c r="AC325" s="148"/>
      <c r="AD325" s="148"/>
      <c r="AE325" s="148"/>
      <c r="AF325" s="148"/>
      <c r="AG325" s="148"/>
      <c r="AH325" s="148"/>
      <c r="AI325" s="149"/>
      <c r="AJ325" s="148"/>
      <c r="AK325" s="149"/>
    </row>
    <row r="326" spans="1:37" x14ac:dyDescent="0.35">
      <c r="A326" s="147"/>
      <c r="B326" s="148"/>
      <c r="C326" s="147"/>
      <c r="D326" s="147"/>
      <c r="E326" s="148"/>
      <c r="F326" s="147"/>
      <c r="G326" s="148"/>
      <c r="H326" s="148"/>
      <c r="I326" s="148"/>
      <c r="J326" s="148"/>
      <c r="K326" s="148"/>
      <c r="L326" s="148"/>
      <c r="M326" s="148"/>
      <c r="N326" s="148"/>
      <c r="O326" s="148"/>
      <c r="P326" s="148"/>
      <c r="Q326" s="148"/>
      <c r="R326" s="148"/>
      <c r="S326" s="148"/>
      <c r="T326" s="148"/>
      <c r="U326" s="148"/>
      <c r="V326" s="148"/>
      <c r="W326" s="148"/>
      <c r="X326" s="148"/>
      <c r="Y326" s="148"/>
      <c r="Z326" s="148"/>
      <c r="AA326" s="148"/>
      <c r="AB326" s="148"/>
      <c r="AC326" s="148"/>
      <c r="AD326" s="148"/>
      <c r="AE326" s="148"/>
      <c r="AF326" s="148"/>
      <c r="AG326" s="148"/>
      <c r="AH326" s="148"/>
      <c r="AI326" s="149"/>
      <c r="AJ326" s="148"/>
      <c r="AK326" s="149"/>
    </row>
    <row r="327" spans="1:37" x14ac:dyDescent="0.35">
      <c r="A327" s="147"/>
      <c r="B327" s="148"/>
      <c r="C327" s="147"/>
      <c r="D327" s="147"/>
      <c r="E327" s="148"/>
      <c r="F327" s="147"/>
      <c r="G327" s="148"/>
      <c r="H327" s="148"/>
      <c r="I327" s="148"/>
      <c r="J327" s="148"/>
      <c r="K327" s="148"/>
      <c r="L327" s="148"/>
      <c r="M327" s="148"/>
      <c r="N327" s="148"/>
      <c r="O327" s="148"/>
      <c r="P327" s="148"/>
      <c r="Q327" s="148"/>
      <c r="R327" s="148"/>
      <c r="S327" s="148"/>
      <c r="T327" s="148"/>
      <c r="U327" s="148"/>
      <c r="V327" s="148"/>
      <c r="W327" s="148"/>
      <c r="X327" s="148"/>
      <c r="Y327" s="148"/>
      <c r="Z327" s="148"/>
      <c r="AA327" s="148"/>
      <c r="AB327" s="148"/>
      <c r="AC327" s="148"/>
      <c r="AD327" s="148"/>
      <c r="AE327" s="148"/>
      <c r="AF327" s="148"/>
      <c r="AG327" s="148"/>
      <c r="AH327" s="148"/>
      <c r="AI327" s="149"/>
      <c r="AJ327" s="148"/>
      <c r="AK327" s="149"/>
    </row>
    <row r="328" spans="1:37" x14ac:dyDescent="0.35">
      <c r="A328" s="147"/>
      <c r="B328" s="148"/>
      <c r="C328" s="147"/>
      <c r="D328" s="147"/>
      <c r="E328" s="148"/>
      <c r="F328" s="147"/>
      <c r="G328" s="148"/>
      <c r="H328" s="148"/>
      <c r="I328" s="148"/>
      <c r="J328" s="148"/>
      <c r="K328" s="148"/>
      <c r="L328" s="148"/>
      <c r="M328" s="148"/>
      <c r="N328" s="148"/>
      <c r="O328" s="148"/>
      <c r="P328" s="148"/>
      <c r="Q328" s="148"/>
      <c r="R328" s="148"/>
      <c r="S328" s="148"/>
      <c r="T328" s="148"/>
      <c r="U328" s="148"/>
      <c r="V328" s="148"/>
      <c r="W328" s="148"/>
      <c r="X328" s="148"/>
      <c r="Y328" s="148"/>
      <c r="Z328" s="148"/>
      <c r="AA328" s="148"/>
      <c r="AB328" s="148"/>
      <c r="AC328" s="148"/>
      <c r="AD328" s="148"/>
      <c r="AE328" s="148"/>
      <c r="AF328" s="148"/>
      <c r="AG328" s="148"/>
      <c r="AH328" s="148"/>
      <c r="AI328" s="149"/>
      <c r="AJ328" s="148"/>
      <c r="AK328" s="149"/>
    </row>
    <row r="329" spans="1:37" x14ac:dyDescent="0.35">
      <c r="A329" s="147"/>
      <c r="B329" s="148"/>
      <c r="C329" s="147"/>
      <c r="D329" s="147"/>
      <c r="E329" s="148"/>
      <c r="F329" s="147"/>
      <c r="G329" s="148"/>
      <c r="H329" s="148"/>
      <c r="I329" s="148"/>
      <c r="J329" s="148"/>
      <c r="K329" s="148"/>
      <c r="L329" s="148"/>
      <c r="M329" s="148"/>
      <c r="N329" s="148"/>
      <c r="O329" s="148"/>
      <c r="P329" s="148"/>
      <c r="Q329" s="148"/>
      <c r="R329" s="148"/>
      <c r="S329" s="148"/>
      <c r="T329" s="148"/>
      <c r="U329" s="148"/>
      <c r="V329" s="148"/>
      <c r="W329" s="148"/>
      <c r="X329" s="148"/>
      <c r="Y329" s="148"/>
      <c r="Z329" s="148"/>
      <c r="AA329" s="148"/>
      <c r="AB329" s="148"/>
      <c r="AC329" s="148"/>
      <c r="AD329" s="148"/>
      <c r="AE329" s="148"/>
      <c r="AF329" s="148"/>
      <c r="AG329" s="148"/>
      <c r="AH329" s="148"/>
      <c r="AI329" s="149"/>
      <c r="AJ329" s="148"/>
      <c r="AK329" s="149"/>
    </row>
    <row r="330" spans="1:37" x14ac:dyDescent="0.35">
      <c r="A330" s="147"/>
      <c r="B330" s="148"/>
      <c r="C330" s="147"/>
      <c r="D330" s="147"/>
      <c r="E330" s="148"/>
      <c r="F330" s="147"/>
      <c r="G330" s="148"/>
      <c r="H330" s="148"/>
      <c r="I330" s="148"/>
      <c r="J330" s="148"/>
      <c r="K330" s="148"/>
      <c r="L330" s="148"/>
      <c r="M330" s="148"/>
      <c r="N330" s="148"/>
      <c r="O330" s="148"/>
      <c r="P330" s="148"/>
      <c r="Q330" s="148"/>
      <c r="R330" s="148"/>
      <c r="S330" s="148"/>
      <c r="T330" s="148"/>
      <c r="U330" s="148"/>
      <c r="V330" s="148"/>
      <c r="W330" s="148"/>
      <c r="X330" s="148"/>
      <c r="Y330" s="148"/>
      <c r="Z330" s="148"/>
      <c r="AA330" s="148"/>
      <c r="AB330" s="148"/>
      <c r="AC330" s="148"/>
      <c r="AD330" s="148"/>
      <c r="AE330" s="148"/>
      <c r="AF330" s="148"/>
      <c r="AG330" s="148"/>
      <c r="AH330" s="148"/>
      <c r="AI330" s="149"/>
      <c r="AJ330" s="148"/>
      <c r="AK330" s="149"/>
    </row>
    <row r="331" spans="1:37" x14ac:dyDescent="0.35">
      <c r="A331" s="147"/>
      <c r="B331" s="148"/>
      <c r="C331" s="147"/>
      <c r="D331" s="147"/>
      <c r="E331" s="148"/>
      <c r="F331" s="147"/>
      <c r="G331" s="148"/>
      <c r="H331" s="148"/>
      <c r="I331" s="148"/>
      <c r="J331" s="148"/>
      <c r="K331" s="148"/>
      <c r="L331" s="148"/>
      <c r="M331" s="148"/>
      <c r="N331" s="148"/>
      <c r="O331" s="148"/>
      <c r="P331" s="148"/>
      <c r="Q331" s="148"/>
      <c r="R331" s="148"/>
      <c r="S331" s="148"/>
      <c r="T331" s="148"/>
      <c r="U331" s="148"/>
      <c r="V331" s="148"/>
      <c r="W331" s="148"/>
      <c r="X331" s="148"/>
      <c r="Y331" s="148"/>
      <c r="Z331" s="148"/>
      <c r="AA331" s="148"/>
      <c r="AB331" s="148"/>
      <c r="AC331" s="148"/>
      <c r="AD331" s="148"/>
      <c r="AE331" s="148"/>
      <c r="AF331" s="148"/>
      <c r="AG331" s="148"/>
      <c r="AH331" s="148"/>
      <c r="AI331" s="149"/>
      <c r="AJ331" s="148"/>
      <c r="AK331" s="149"/>
    </row>
    <row r="332" spans="1:37" x14ac:dyDescent="0.35">
      <c r="A332" s="147"/>
      <c r="B332" s="148"/>
      <c r="C332" s="147"/>
      <c r="D332" s="147"/>
      <c r="E332" s="148"/>
      <c r="F332" s="147"/>
      <c r="G332" s="148"/>
      <c r="H332" s="148"/>
      <c r="I332" s="148"/>
      <c r="J332" s="148"/>
      <c r="K332" s="148"/>
      <c r="L332" s="148"/>
      <c r="M332" s="148"/>
      <c r="N332" s="148"/>
      <c r="O332" s="148"/>
      <c r="P332" s="148"/>
      <c r="Q332" s="148"/>
      <c r="R332" s="148"/>
      <c r="S332" s="148"/>
      <c r="T332" s="148"/>
      <c r="U332" s="148"/>
      <c r="V332" s="148"/>
      <c r="W332" s="148"/>
      <c r="X332" s="148"/>
      <c r="Y332" s="148"/>
      <c r="Z332" s="148"/>
      <c r="AA332" s="148"/>
      <c r="AB332" s="148"/>
      <c r="AC332" s="148"/>
      <c r="AD332" s="148"/>
      <c r="AE332" s="148"/>
      <c r="AF332" s="148"/>
      <c r="AG332" s="148"/>
      <c r="AH332" s="148"/>
      <c r="AI332" s="149"/>
      <c r="AJ332" s="148"/>
      <c r="AK332" s="149"/>
    </row>
    <row r="333" spans="1:37" x14ac:dyDescent="0.35">
      <c r="A333" s="147"/>
      <c r="B333" s="148"/>
      <c r="C333" s="147"/>
      <c r="D333" s="147"/>
      <c r="E333" s="148"/>
      <c r="F333" s="147"/>
      <c r="G333" s="148"/>
      <c r="H333" s="148"/>
      <c r="I333" s="148"/>
      <c r="J333" s="148"/>
      <c r="K333" s="148"/>
      <c r="L333" s="148"/>
      <c r="M333" s="148"/>
      <c r="N333" s="148"/>
      <c r="O333" s="148"/>
      <c r="P333" s="148"/>
      <c r="Q333" s="148"/>
      <c r="R333" s="148"/>
      <c r="S333" s="148"/>
      <c r="T333" s="148"/>
      <c r="U333" s="148"/>
      <c r="V333" s="148"/>
      <c r="W333" s="148"/>
      <c r="X333" s="148"/>
      <c r="Y333" s="148"/>
      <c r="Z333" s="148"/>
      <c r="AA333" s="148"/>
      <c r="AB333" s="148"/>
      <c r="AC333" s="148"/>
      <c r="AD333" s="148"/>
      <c r="AE333" s="148"/>
      <c r="AF333" s="148"/>
      <c r="AG333" s="148"/>
      <c r="AH333" s="148"/>
      <c r="AI333" s="149"/>
      <c r="AJ333" s="148"/>
      <c r="AK333" s="149"/>
    </row>
    <row r="334" spans="1:37" x14ac:dyDescent="0.35">
      <c r="A334" s="147"/>
      <c r="B334" s="148"/>
      <c r="C334" s="147"/>
      <c r="D334" s="147"/>
      <c r="E334" s="148"/>
      <c r="F334" s="147"/>
      <c r="G334" s="148"/>
      <c r="H334" s="148"/>
      <c r="I334" s="148"/>
      <c r="J334" s="148"/>
      <c r="K334" s="148"/>
      <c r="L334" s="148"/>
      <c r="M334" s="148"/>
      <c r="N334" s="148"/>
      <c r="O334" s="148"/>
      <c r="P334" s="148"/>
      <c r="Q334" s="148"/>
      <c r="R334" s="148"/>
      <c r="S334" s="148"/>
      <c r="T334" s="148"/>
      <c r="U334" s="148"/>
      <c r="V334" s="148"/>
      <c r="W334" s="148"/>
      <c r="X334" s="148"/>
      <c r="Y334" s="148"/>
      <c r="Z334" s="148"/>
      <c r="AA334" s="148"/>
      <c r="AB334" s="148"/>
      <c r="AC334" s="148"/>
      <c r="AD334" s="148"/>
      <c r="AE334" s="148"/>
      <c r="AF334" s="148"/>
      <c r="AG334" s="148"/>
      <c r="AH334" s="148"/>
      <c r="AI334" s="149"/>
      <c r="AJ334" s="148"/>
      <c r="AK334" s="149"/>
    </row>
    <row r="335" spans="1:37" x14ac:dyDescent="0.35">
      <c r="A335" s="147"/>
      <c r="B335" s="148"/>
      <c r="C335" s="147"/>
      <c r="D335" s="147"/>
      <c r="E335" s="148"/>
      <c r="F335" s="147"/>
      <c r="G335" s="148"/>
      <c r="H335" s="148"/>
      <c r="I335" s="148"/>
      <c r="J335" s="148"/>
      <c r="K335" s="148"/>
      <c r="L335" s="148"/>
      <c r="M335" s="148"/>
      <c r="N335" s="148"/>
      <c r="O335" s="148"/>
      <c r="P335" s="148"/>
      <c r="Q335" s="148"/>
      <c r="R335" s="148"/>
      <c r="S335" s="148"/>
      <c r="T335" s="148"/>
      <c r="U335" s="148"/>
      <c r="V335" s="148"/>
      <c r="W335" s="148"/>
      <c r="X335" s="148"/>
      <c r="Y335" s="148"/>
      <c r="Z335" s="148"/>
      <c r="AA335" s="148"/>
      <c r="AB335" s="148"/>
      <c r="AC335" s="148"/>
      <c r="AD335" s="148"/>
      <c r="AE335" s="148"/>
      <c r="AF335" s="148"/>
      <c r="AG335" s="148"/>
      <c r="AH335" s="148"/>
      <c r="AI335" s="149"/>
      <c r="AJ335" s="148"/>
      <c r="AK335" s="149"/>
    </row>
    <row r="336" spans="1:37" x14ac:dyDescent="0.35">
      <c r="A336" s="147"/>
      <c r="B336" s="148"/>
      <c r="C336" s="147"/>
      <c r="D336" s="147"/>
      <c r="E336" s="148"/>
      <c r="F336" s="147"/>
      <c r="G336" s="148"/>
      <c r="H336" s="148"/>
      <c r="I336" s="148"/>
      <c r="J336" s="148"/>
      <c r="K336" s="148"/>
      <c r="L336" s="148"/>
      <c r="M336" s="148"/>
      <c r="N336" s="148"/>
      <c r="O336" s="148"/>
      <c r="P336" s="148"/>
      <c r="Q336" s="148"/>
      <c r="R336" s="148"/>
      <c r="S336" s="148"/>
      <c r="T336" s="148"/>
      <c r="U336" s="148"/>
      <c r="V336" s="148"/>
      <c r="W336" s="148"/>
      <c r="X336" s="148"/>
      <c r="Y336" s="148"/>
      <c r="Z336" s="148"/>
      <c r="AA336" s="148"/>
      <c r="AB336" s="148"/>
      <c r="AC336" s="148"/>
      <c r="AD336" s="148"/>
      <c r="AE336" s="148"/>
      <c r="AF336" s="148"/>
      <c r="AG336" s="148"/>
      <c r="AH336" s="148"/>
      <c r="AI336" s="149"/>
      <c r="AJ336" s="148"/>
      <c r="AK336" s="149"/>
    </row>
    <row r="337" spans="1:37" x14ac:dyDescent="0.35">
      <c r="A337" s="147"/>
      <c r="B337" s="148"/>
      <c r="C337" s="147"/>
      <c r="D337" s="147"/>
      <c r="E337" s="148"/>
      <c r="F337" s="147"/>
      <c r="G337" s="148"/>
      <c r="H337" s="148"/>
      <c r="I337" s="148"/>
      <c r="J337" s="148"/>
      <c r="K337" s="148"/>
      <c r="L337" s="148"/>
      <c r="M337" s="148"/>
      <c r="N337" s="148"/>
      <c r="O337" s="148"/>
      <c r="P337" s="148"/>
      <c r="Q337" s="148"/>
      <c r="R337" s="148"/>
      <c r="S337" s="148"/>
      <c r="T337" s="148"/>
      <c r="U337" s="148"/>
      <c r="V337" s="148"/>
      <c r="W337" s="148"/>
      <c r="X337" s="148"/>
      <c r="Y337" s="148"/>
      <c r="Z337" s="148"/>
      <c r="AA337" s="148"/>
      <c r="AB337" s="148"/>
      <c r="AC337" s="148"/>
      <c r="AD337" s="148"/>
      <c r="AE337" s="148"/>
      <c r="AF337" s="148"/>
      <c r="AG337" s="148"/>
      <c r="AH337" s="148"/>
      <c r="AI337" s="149"/>
      <c r="AJ337" s="148"/>
      <c r="AK337" s="149"/>
    </row>
    <row r="338" spans="1:37" x14ac:dyDescent="0.35">
      <c r="A338" s="147"/>
      <c r="B338" s="148"/>
      <c r="C338" s="147"/>
      <c r="D338" s="147"/>
      <c r="E338" s="148"/>
      <c r="F338" s="147"/>
      <c r="G338" s="148"/>
      <c r="H338" s="148"/>
      <c r="I338" s="148"/>
      <c r="J338" s="148"/>
      <c r="K338" s="148"/>
      <c r="L338" s="148"/>
      <c r="M338" s="148"/>
      <c r="N338" s="148"/>
      <c r="O338" s="148"/>
      <c r="P338" s="148"/>
      <c r="Q338" s="148"/>
      <c r="R338" s="148"/>
      <c r="S338" s="148"/>
      <c r="T338" s="148"/>
      <c r="U338" s="148"/>
      <c r="V338" s="148"/>
      <c r="W338" s="148"/>
      <c r="X338" s="148"/>
      <c r="Y338" s="148"/>
      <c r="Z338" s="148"/>
      <c r="AA338" s="148"/>
      <c r="AB338" s="148"/>
      <c r="AC338" s="148"/>
      <c r="AD338" s="148"/>
      <c r="AE338" s="148"/>
      <c r="AF338" s="148"/>
      <c r="AG338" s="148"/>
      <c r="AH338" s="148"/>
      <c r="AI338" s="149"/>
      <c r="AJ338" s="148"/>
      <c r="AK338" s="149"/>
    </row>
    <row r="339" spans="1:37" x14ac:dyDescent="0.35">
      <c r="A339" s="147"/>
      <c r="B339" s="148"/>
      <c r="C339" s="147"/>
      <c r="D339" s="147"/>
      <c r="E339" s="148"/>
      <c r="F339" s="147"/>
      <c r="G339" s="148"/>
      <c r="H339" s="148"/>
      <c r="I339" s="148"/>
      <c r="J339" s="148"/>
      <c r="K339" s="148"/>
      <c r="L339" s="148"/>
      <c r="M339" s="148"/>
      <c r="N339" s="148"/>
      <c r="O339" s="148"/>
      <c r="P339" s="148"/>
      <c r="Q339" s="148"/>
      <c r="R339" s="148"/>
      <c r="S339" s="148"/>
      <c r="T339" s="148"/>
      <c r="U339" s="148"/>
      <c r="V339" s="148"/>
      <c r="W339" s="148"/>
      <c r="X339" s="148"/>
      <c r="Y339" s="148"/>
      <c r="Z339" s="148"/>
      <c r="AA339" s="148"/>
      <c r="AB339" s="148"/>
      <c r="AC339" s="148"/>
      <c r="AD339" s="148"/>
      <c r="AE339" s="148"/>
      <c r="AF339" s="148"/>
      <c r="AG339" s="148"/>
      <c r="AH339" s="148"/>
      <c r="AI339" s="149"/>
      <c r="AJ339" s="148"/>
      <c r="AK339" s="149"/>
    </row>
    <row r="340" spans="1:37" x14ac:dyDescent="0.35">
      <c r="A340" s="147"/>
      <c r="B340" s="148"/>
      <c r="C340" s="147"/>
      <c r="D340" s="147"/>
      <c r="E340" s="148"/>
      <c r="F340" s="147"/>
      <c r="G340" s="148"/>
      <c r="H340" s="148"/>
      <c r="I340" s="148"/>
      <c r="J340" s="148"/>
      <c r="K340" s="148"/>
      <c r="L340" s="148"/>
      <c r="M340" s="148"/>
      <c r="N340" s="148"/>
      <c r="O340" s="148"/>
      <c r="P340" s="148"/>
      <c r="Q340" s="148"/>
      <c r="R340" s="148"/>
      <c r="S340" s="148"/>
      <c r="T340" s="148"/>
      <c r="U340" s="148"/>
      <c r="V340" s="148"/>
      <c r="W340" s="148"/>
      <c r="X340" s="148"/>
      <c r="Y340" s="148"/>
      <c r="Z340" s="148"/>
      <c r="AA340" s="148"/>
      <c r="AB340" s="148"/>
      <c r="AC340" s="148"/>
      <c r="AD340" s="148"/>
      <c r="AE340" s="148"/>
      <c r="AF340" s="148"/>
      <c r="AG340" s="148"/>
      <c r="AH340" s="148"/>
      <c r="AI340" s="149"/>
      <c r="AJ340" s="148"/>
      <c r="AK340" s="149"/>
    </row>
    <row r="341" spans="1:37" x14ac:dyDescent="0.35">
      <c r="A341" s="147"/>
      <c r="B341" s="148"/>
      <c r="C341" s="147"/>
      <c r="D341" s="147"/>
      <c r="E341" s="148"/>
      <c r="F341" s="147"/>
      <c r="G341" s="148"/>
      <c r="H341" s="148"/>
      <c r="I341" s="148"/>
      <c r="J341" s="148"/>
      <c r="K341" s="148"/>
      <c r="L341" s="148"/>
      <c r="M341" s="148"/>
      <c r="N341" s="148"/>
      <c r="O341" s="148"/>
      <c r="P341" s="148"/>
      <c r="Q341" s="148"/>
      <c r="R341" s="148"/>
      <c r="S341" s="148"/>
      <c r="T341" s="148"/>
      <c r="U341" s="148"/>
      <c r="V341" s="148"/>
      <c r="W341" s="148"/>
      <c r="X341" s="148"/>
      <c r="Y341" s="148"/>
      <c r="Z341" s="148"/>
      <c r="AA341" s="148"/>
      <c r="AB341" s="148"/>
      <c r="AC341" s="148"/>
      <c r="AD341" s="148"/>
      <c r="AE341" s="148"/>
      <c r="AF341" s="148"/>
      <c r="AG341" s="148"/>
      <c r="AH341" s="148"/>
      <c r="AI341" s="149"/>
      <c r="AJ341" s="148"/>
      <c r="AK341" s="149"/>
    </row>
    <row r="342" spans="1:37" x14ac:dyDescent="0.35">
      <c r="A342" s="147"/>
      <c r="B342" s="148"/>
      <c r="C342" s="147"/>
      <c r="D342" s="147"/>
      <c r="E342" s="148"/>
      <c r="F342" s="147"/>
      <c r="G342" s="148"/>
      <c r="H342" s="148"/>
      <c r="I342" s="148"/>
      <c r="J342" s="148"/>
      <c r="K342" s="148"/>
      <c r="L342" s="148"/>
      <c r="M342" s="148"/>
      <c r="N342" s="148"/>
      <c r="O342" s="148"/>
      <c r="P342" s="148"/>
      <c r="Q342" s="148"/>
      <c r="R342" s="148"/>
      <c r="S342" s="148"/>
      <c r="T342" s="148"/>
      <c r="U342" s="148"/>
      <c r="V342" s="148"/>
      <c r="W342" s="148"/>
      <c r="X342" s="148"/>
      <c r="Y342" s="148"/>
      <c r="Z342" s="148"/>
      <c r="AA342" s="148"/>
      <c r="AB342" s="148"/>
      <c r="AC342" s="148"/>
      <c r="AD342" s="148"/>
      <c r="AE342" s="148"/>
      <c r="AF342" s="148"/>
      <c r="AG342" s="148"/>
      <c r="AH342" s="148"/>
      <c r="AI342" s="149"/>
      <c r="AJ342" s="148"/>
      <c r="AK342" s="149"/>
    </row>
    <row r="343" spans="1:37" x14ac:dyDescent="0.35">
      <c r="A343" s="147"/>
      <c r="B343" s="148"/>
      <c r="C343" s="147"/>
      <c r="D343" s="147"/>
      <c r="E343" s="148"/>
      <c r="F343" s="147"/>
      <c r="G343" s="148"/>
      <c r="H343" s="148"/>
      <c r="I343" s="148"/>
      <c r="J343" s="148"/>
      <c r="K343" s="148"/>
      <c r="L343" s="148"/>
      <c r="M343" s="148"/>
      <c r="N343" s="148"/>
      <c r="O343" s="148"/>
      <c r="P343" s="148"/>
      <c r="Q343" s="148"/>
      <c r="R343" s="148"/>
      <c r="S343" s="148"/>
      <c r="T343" s="148"/>
      <c r="U343" s="148"/>
      <c r="V343" s="148"/>
      <c r="W343" s="148"/>
      <c r="X343" s="148"/>
      <c r="Y343" s="148"/>
      <c r="Z343" s="148"/>
      <c r="AA343" s="148"/>
      <c r="AB343" s="148"/>
      <c r="AC343" s="148"/>
      <c r="AD343" s="148"/>
      <c r="AE343" s="148"/>
      <c r="AF343" s="148"/>
      <c r="AG343" s="148"/>
      <c r="AH343" s="148"/>
      <c r="AI343" s="149"/>
      <c r="AJ343" s="148"/>
      <c r="AK343" s="149"/>
    </row>
    <row r="344" spans="1:37" x14ac:dyDescent="0.35">
      <c r="A344" s="147"/>
      <c r="B344" s="148"/>
      <c r="C344" s="147"/>
      <c r="D344" s="147"/>
      <c r="E344" s="148"/>
      <c r="F344" s="147"/>
      <c r="G344" s="148"/>
      <c r="H344" s="148"/>
      <c r="I344" s="148"/>
      <c r="J344" s="148"/>
      <c r="K344" s="148"/>
      <c r="L344" s="148"/>
      <c r="M344" s="148"/>
      <c r="N344" s="148"/>
      <c r="O344" s="148"/>
      <c r="P344" s="148"/>
      <c r="Q344" s="148"/>
      <c r="R344" s="148"/>
      <c r="S344" s="148"/>
      <c r="T344" s="148"/>
      <c r="U344" s="148"/>
      <c r="V344" s="148"/>
      <c r="W344" s="148"/>
      <c r="X344" s="148"/>
      <c r="Y344" s="148"/>
      <c r="Z344" s="148"/>
      <c r="AA344" s="148"/>
      <c r="AB344" s="148"/>
      <c r="AC344" s="148"/>
      <c r="AD344" s="148"/>
      <c r="AE344" s="148"/>
      <c r="AF344" s="148"/>
      <c r="AG344" s="148"/>
      <c r="AH344" s="148"/>
      <c r="AI344" s="149"/>
      <c r="AJ344" s="148"/>
      <c r="AK344" s="149"/>
    </row>
    <row r="345" spans="1:37" x14ac:dyDescent="0.35">
      <c r="A345" s="147"/>
      <c r="B345" s="148"/>
      <c r="C345" s="147"/>
      <c r="D345" s="147"/>
      <c r="E345" s="148"/>
      <c r="F345" s="147"/>
      <c r="G345" s="148"/>
      <c r="H345" s="148"/>
      <c r="I345" s="148"/>
      <c r="J345" s="148"/>
      <c r="K345" s="148"/>
      <c r="L345" s="148"/>
      <c r="M345" s="148"/>
      <c r="N345" s="148"/>
      <c r="O345" s="148"/>
      <c r="P345" s="148"/>
      <c r="Q345" s="148"/>
      <c r="R345" s="148"/>
      <c r="S345" s="148"/>
      <c r="T345" s="148"/>
      <c r="U345" s="148"/>
      <c r="V345" s="148"/>
      <c r="W345" s="148"/>
      <c r="X345" s="148"/>
      <c r="Y345" s="148"/>
      <c r="Z345" s="148"/>
      <c r="AA345" s="148"/>
      <c r="AB345" s="148"/>
      <c r="AC345" s="148"/>
      <c r="AD345" s="148"/>
      <c r="AE345" s="148"/>
      <c r="AF345" s="148"/>
      <c r="AG345" s="148"/>
      <c r="AH345" s="148"/>
      <c r="AI345" s="149"/>
      <c r="AJ345" s="148"/>
      <c r="AK345" s="149"/>
    </row>
    <row r="346" spans="1:37" x14ac:dyDescent="0.35">
      <c r="A346" s="147"/>
      <c r="B346" s="148"/>
      <c r="C346" s="147"/>
      <c r="D346" s="147"/>
      <c r="E346" s="148"/>
      <c r="F346" s="147"/>
      <c r="G346" s="148"/>
      <c r="H346" s="148"/>
      <c r="I346" s="148"/>
      <c r="J346" s="148"/>
      <c r="K346" s="148"/>
      <c r="L346" s="148"/>
      <c r="M346" s="148"/>
      <c r="N346" s="148"/>
      <c r="O346" s="148"/>
      <c r="P346" s="148"/>
      <c r="Q346" s="148"/>
      <c r="R346" s="148"/>
      <c r="S346" s="148"/>
      <c r="T346" s="148"/>
      <c r="U346" s="148"/>
      <c r="V346" s="148"/>
      <c r="W346" s="148"/>
      <c r="X346" s="148"/>
      <c r="Y346" s="148"/>
      <c r="Z346" s="148"/>
      <c r="AA346" s="148"/>
      <c r="AB346" s="148"/>
      <c r="AC346" s="148"/>
      <c r="AD346" s="148"/>
      <c r="AE346" s="148"/>
      <c r="AF346" s="148"/>
      <c r="AG346" s="148"/>
      <c r="AH346" s="148"/>
      <c r="AI346" s="149"/>
      <c r="AJ346" s="148"/>
      <c r="AK346" s="149"/>
    </row>
    <row r="347" spans="1:37" x14ac:dyDescent="0.35">
      <c r="A347" s="147"/>
      <c r="B347" s="148"/>
      <c r="C347" s="147"/>
      <c r="D347" s="147"/>
      <c r="E347" s="148"/>
      <c r="F347" s="147"/>
      <c r="G347" s="148"/>
      <c r="H347" s="148"/>
      <c r="I347" s="148"/>
      <c r="J347" s="148"/>
      <c r="K347" s="148"/>
      <c r="L347" s="148"/>
      <c r="M347" s="148"/>
      <c r="N347" s="148"/>
      <c r="O347" s="148"/>
      <c r="P347" s="148"/>
      <c r="Q347" s="148"/>
      <c r="R347" s="148"/>
      <c r="S347" s="148"/>
      <c r="T347" s="148"/>
      <c r="U347" s="148"/>
      <c r="V347" s="148"/>
      <c r="W347" s="148"/>
      <c r="X347" s="148"/>
      <c r="Y347" s="148"/>
      <c r="Z347" s="148"/>
      <c r="AA347" s="148"/>
      <c r="AB347" s="148"/>
      <c r="AC347" s="148"/>
      <c r="AD347" s="148"/>
      <c r="AE347" s="148"/>
      <c r="AF347" s="148"/>
      <c r="AG347" s="148"/>
      <c r="AH347" s="148"/>
      <c r="AI347" s="149"/>
      <c r="AJ347" s="148"/>
      <c r="AK347" s="149"/>
    </row>
    <row r="348" spans="1:37" x14ac:dyDescent="0.35">
      <c r="A348" s="147"/>
      <c r="B348" s="148"/>
      <c r="C348" s="147"/>
      <c r="D348" s="147"/>
      <c r="E348" s="148"/>
      <c r="F348" s="147"/>
      <c r="G348" s="148"/>
      <c r="H348" s="148"/>
      <c r="I348" s="148"/>
      <c r="J348" s="148"/>
      <c r="K348" s="148"/>
      <c r="L348" s="148"/>
      <c r="M348" s="148"/>
      <c r="N348" s="148"/>
      <c r="O348" s="148"/>
      <c r="P348" s="148"/>
      <c r="Q348" s="148"/>
      <c r="R348" s="148"/>
      <c r="S348" s="148"/>
      <c r="T348" s="148"/>
      <c r="U348" s="148"/>
      <c r="V348" s="148"/>
      <c r="W348" s="148"/>
      <c r="X348" s="148"/>
      <c r="Y348" s="148"/>
      <c r="Z348" s="148"/>
      <c r="AA348" s="148"/>
      <c r="AB348" s="148"/>
      <c r="AC348" s="148"/>
      <c r="AD348" s="148"/>
      <c r="AE348" s="148"/>
      <c r="AF348" s="148"/>
      <c r="AG348" s="148"/>
      <c r="AH348" s="148"/>
      <c r="AI348" s="149"/>
      <c r="AJ348" s="148"/>
      <c r="AK348" s="149"/>
    </row>
    <row r="349" spans="1:37" x14ac:dyDescent="0.35">
      <c r="A349" s="147"/>
      <c r="B349" s="148"/>
      <c r="C349" s="147"/>
      <c r="D349" s="147"/>
      <c r="E349" s="148"/>
      <c r="F349" s="147"/>
      <c r="G349" s="148"/>
      <c r="H349" s="148"/>
      <c r="I349" s="148"/>
      <c r="J349" s="148"/>
      <c r="K349" s="148"/>
      <c r="L349" s="148"/>
      <c r="M349" s="148"/>
      <c r="N349" s="148"/>
      <c r="O349" s="148"/>
      <c r="P349" s="148"/>
      <c r="Q349" s="148"/>
      <c r="R349" s="148"/>
      <c r="S349" s="148"/>
      <c r="T349" s="148"/>
      <c r="U349" s="148"/>
      <c r="V349" s="148"/>
      <c r="W349" s="148"/>
      <c r="X349" s="148"/>
      <c r="Y349" s="148"/>
      <c r="Z349" s="148"/>
      <c r="AA349" s="148"/>
      <c r="AB349" s="148"/>
      <c r="AC349" s="148"/>
      <c r="AD349" s="148"/>
      <c r="AE349" s="148"/>
      <c r="AF349" s="148"/>
      <c r="AG349" s="148"/>
      <c r="AH349" s="148"/>
      <c r="AI349" s="149"/>
      <c r="AJ349" s="148"/>
      <c r="AK349" s="149"/>
    </row>
    <row r="350" spans="1:37" x14ac:dyDescent="0.35">
      <c r="A350" s="147"/>
      <c r="B350" s="148"/>
      <c r="C350" s="147"/>
      <c r="D350" s="147"/>
      <c r="E350" s="148"/>
      <c r="F350" s="147"/>
      <c r="G350" s="148"/>
      <c r="H350" s="148"/>
      <c r="I350" s="148"/>
      <c r="J350" s="148"/>
      <c r="K350" s="148"/>
      <c r="L350" s="148"/>
      <c r="M350" s="148"/>
      <c r="N350" s="148"/>
      <c r="O350" s="148"/>
      <c r="P350" s="148"/>
      <c r="Q350" s="148"/>
      <c r="R350" s="148"/>
      <c r="S350" s="148"/>
      <c r="T350" s="148"/>
      <c r="U350" s="148"/>
      <c r="V350" s="148"/>
      <c r="W350" s="148"/>
      <c r="X350" s="148"/>
      <c r="Y350" s="148"/>
      <c r="Z350" s="148"/>
      <c r="AA350" s="148"/>
      <c r="AB350" s="148"/>
      <c r="AC350" s="148"/>
      <c r="AD350" s="148"/>
      <c r="AE350" s="148"/>
      <c r="AF350" s="148"/>
      <c r="AG350" s="148"/>
      <c r="AH350" s="148"/>
      <c r="AI350" s="149"/>
      <c r="AJ350" s="148"/>
      <c r="AK350" s="149"/>
    </row>
    <row r="351" spans="1:37" x14ac:dyDescent="0.35">
      <c r="A351" s="147"/>
      <c r="B351" s="148"/>
      <c r="C351" s="147"/>
      <c r="D351" s="147"/>
      <c r="E351" s="148"/>
      <c r="F351" s="147"/>
      <c r="G351" s="148"/>
      <c r="H351" s="148"/>
      <c r="I351" s="148"/>
      <c r="J351" s="148"/>
      <c r="K351" s="148"/>
      <c r="L351" s="148"/>
      <c r="M351" s="148"/>
      <c r="N351" s="148"/>
      <c r="O351" s="148"/>
      <c r="P351" s="148"/>
      <c r="Q351" s="148"/>
      <c r="R351" s="148"/>
      <c r="S351" s="148"/>
      <c r="T351" s="148"/>
      <c r="U351" s="148"/>
      <c r="V351" s="148"/>
      <c r="W351" s="148"/>
      <c r="X351" s="148"/>
      <c r="Y351" s="148"/>
      <c r="Z351" s="148"/>
      <c r="AA351" s="148"/>
      <c r="AB351" s="148"/>
      <c r="AC351" s="148"/>
      <c r="AD351" s="148"/>
      <c r="AE351" s="148"/>
      <c r="AF351" s="148"/>
      <c r="AG351" s="148"/>
      <c r="AH351" s="148"/>
      <c r="AI351" s="149"/>
      <c r="AJ351" s="148"/>
      <c r="AK351" s="149"/>
    </row>
    <row r="352" spans="1:37" x14ac:dyDescent="0.35">
      <c r="A352" s="147"/>
      <c r="B352" s="148"/>
      <c r="C352" s="147"/>
      <c r="D352" s="147"/>
      <c r="E352" s="148"/>
      <c r="F352" s="147"/>
      <c r="G352" s="148"/>
      <c r="H352" s="148"/>
      <c r="I352" s="148"/>
      <c r="J352" s="148"/>
      <c r="K352" s="148"/>
      <c r="L352" s="148"/>
      <c r="M352" s="148"/>
      <c r="N352" s="148"/>
      <c r="O352" s="148"/>
      <c r="P352" s="148"/>
      <c r="Q352" s="148"/>
      <c r="R352" s="148"/>
      <c r="S352" s="148"/>
      <c r="T352" s="148"/>
      <c r="U352" s="148"/>
      <c r="V352" s="148"/>
      <c r="W352" s="148"/>
      <c r="X352" s="148"/>
      <c r="Y352" s="148"/>
      <c r="Z352" s="148"/>
      <c r="AA352" s="148"/>
      <c r="AB352" s="148"/>
      <c r="AC352" s="148"/>
      <c r="AD352" s="148"/>
      <c r="AE352" s="148"/>
      <c r="AF352" s="148"/>
      <c r="AG352" s="148"/>
      <c r="AH352" s="148"/>
      <c r="AI352" s="149"/>
      <c r="AJ352" s="148"/>
      <c r="AK352" s="149"/>
    </row>
    <row r="353" spans="1:37" x14ac:dyDescent="0.35">
      <c r="A353" s="147"/>
      <c r="B353" s="148"/>
      <c r="C353" s="147"/>
      <c r="D353" s="147"/>
      <c r="E353" s="148"/>
      <c r="F353" s="147"/>
      <c r="G353" s="148"/>
      <c r="H353" s="148"/>
      <c r="I353" s="148"/>
      <c r="J353" s="148"/>
      <c r="K353" s="148"/>
      <c r="L353" s="148"/>
      <c r="M353" s="148"/>
      <c r="N353" s="148"/>
      <c r="O353" s="148"/>
      <c r="P353" s="148"/>
      <c r="Q353" s="148"/>
      <c r="R353" s="148"/>
      <c r="S353" s="148"/>
      <c r="T353" s="148"/>
      <c r="U353" s="148"/>
      <c r="V353" s="148"/>
      <c r="W353" s="148"/>
      <c r="X353" s="148"/>
      <c r="Y353" s="148"/>
      <c r="Z353" s="148"/>
      <c r="AA353" s="148"/>
      <c r="AB353" s="148"/>
      <c r="AC353" s="148"/>
      <c r="AD353" s="148"/>
      <c r="AE353" s="148"/>
      <c r="AF353" s="148"/>
      <c r="AG353" s="148"/>
      <c r="AH353" s="148"/>
      <c r="AI353" s="149"/>
      <c r="AJ353" s="148"/>
      <c r="AK353" s="149"/>
    </row>
    <row r="354" spans="1:37" x14ac:dyDescent="0.35">
      <c r="A354" s="147"/>
      <c r="B354" s="148"/>
      <c r="C354" s="147"/>
      <c r="D354" s="147"/>
      <c r="E354" s="148"/>
      <c r="F354" s="147"/>
      <c r="G354" s="148"/>
      <c r="H354" s="148"/>
      <c r="I354" s="148"/>
      <c r="J354" s="148"/>
      <c r="K354" s="148"/>
      <c r="L354" s="148"/>
      <c r="M354" s="148"/>
      <c r="N354" s="148"/>
      <c r="O354" s="148"/>
      <c r="P354" s="148"/>
      <c r="Q354" s="148"/>
      <c r="R354" s="148"/>
      <c r="S354" s="148"/>
      <c r="T354" s="148"/>
      <c r="U354" s="148"/>
      <c r="V354" s="148"/>
      <c r="W354" s="148"/>
      <c r="X354" s="148"/>
      <c r="Y354" s="148"/>
      <c r="Z354" s="148"/>
      <c r="AA354" s="148"/>
      <c r="AB354" s="148"/>
      <c r="AC354" s="148"/>
      <c r="AD354" s="148"/>
      <c r="AE354" s="148"/>
      <c r="AF354" s="148"/>
      <c r="AG354" s="148"/>
      <c r="AH354" s="148"/>
      <c r="AI354" s="149"/>
      <c r="AJ354" s="148"/>
      <c r="AK354" s="149"/>
    </row>
    <row r="355" spans="1:37" x14ac:dyDescent="0.35">
      <c r="A355" s="147"/>
      <c r="B355" s="148"/>
      <c r="C355" s="147"/>
      <c r="D355" s="147"/>
      <c r="E355" s="148"/>
      <c r="F355" s="147"/>
      <c r="G355" s="148"/>
      <c r="H355" s="148"/>
      <c r="I355" s="148"/>
      <c r="J355" s="148"/>
      <c r="K355" s="148"/>
      <c r="L355" s="148"/>
      <c r="M355" s="148"/>
      <c r="N355" s="148"/>
      <c r="O355" s="148"/>
      <c r="P355" s="148"/>
      <c r="Q355" s="148"/>
      <c r="R355" s="148"/>
      <c r="S355" s="148"/>
      <c r="T355" s="148"/>
      <c r="U355" s="148"/>
      <c r="V355" s="148"/>
      <c r="W355" s="148"/>
      <c r="X355" s="148"/>
      <c r="Y355" s="148"/>
      <c r="Z355" s="148"/>
      <c r="AA355" s="148"/>
      <c r="AB355" s="148"/>
      <c r="AC355" s="148"/>
      <c r="AD355" s="148"/>
      <c r="AE355" s="148"/>
      <c r="AF355" s="148"/>
      <c r="AG355" s="148"/>
      <c r="AH355" s="148"/>
      <c r="AI355" s="149"/>
      <c r="AJ355" s="148"/>
      <c r="AK355" s="149"/>
    </row>
    <row r="356" spans="1:37" x14ac:dyDescent="0.35">
      <c r="A356" s="147"/>
      <c r="B356" s="148"/>
      <c r="C356" s="147"/>
      <c r="D356" s="147"/>
      <c r="E356" s="148"/>
      <c r="F356" s="147"/>
      <c r="G356" s="148"/>
      <c r="H356" s="148"/>
      <c r="I356" s="148"/>
      <c r="J356" s="148"/>
      <c r="K356" s="148"/>
      <c r="L356" s="148"/>
      <c r="M356" s="148"/>
      <c r="N356" s="148"/>
      <c r="O356" s="148"/>
      <c r="P356" s="148"/>
      <c r="Q356" s="148"/>
      <c r="R356" s="148"/>
      <c r="S356" s="148"/>
      <c r="T356" s="148"/>
      <c r="U356" s="148"/>
      <c r="V356" s="148"/>
      <c r="W356" s="148"/>
      <c r="X356" s="148"/>
      <c r="Y356" s="148"/>
      <c r="Z356" s="148"/>
      <c r="AA356" s="148"/>
      <c r="AB356" s="148"/>
      <c r="AC356" s="148"/>
      <c r="AD356" s="148"/>
      <c r="AE356" s="148"/>
      <c r="AF356" s="148"/>
      <c r="AG356" s="148"/>
      <c r="AH356" s="148"/>
      <c r="AI356" s="149"/>
      <c r="AJ356" s="148"/>
      <c r="AK356" s="149"/>
    </row>
    <row r="357" spans="1:37" x14ac:dyDescent="0.35">
      <c r="A357" s="147"/>
      <c r="B357" s="148"/>
      <c r="C357" s="147"/>
      <c r="D357" s="147"/>
      <c r="E357" s="148"/>
      <c r="F357" s="147"/>
      <c r="G357" s="148"/>
      <c r="H357" s="148"/>
      <c r="I357" s="148"/>
      <c r="J357" s="148"/>
      <c r="K357" s="148"/>
      <c r="L357" s="148"/>
      <c r="M357" s="148"/>
      <c r="N357" s="148"/>
      <c r="O357" s="148"/>
      <c r="P357" s="148"/>
      <c r="Q357" s="148"/>
      <c r="R357" s="148"/>
      <c r="S357" s="148"/>
      <c r="T357" s="148"/>
      <c r="U357" s="148"/>
      <c r="V357" s="148"/>
      <c r="W357" s="148"/>
      <c r="X357" s="148"/>
      <c r="Y357" s="148"/>
      <c r="Z357" s="148"/>
      <c r="AA357" s="148"/>
      <c r="AB357" s="148"/>
      <c r="AC357" s="148"/>
      <c r="AD357" s="148"/>
      <c r="AE357" s="148"/>
      <c r="AF357" s="148"/>
      <c r="AG357" s="148"/>
      <c r="AH357" s="148"/>
      <c r="AI357" s="149"/>
      <c r="AJ357" s="148"/>
      <c r="AK357" s="149"/>
    </row>
    <row r="358" spans="1:37" x14ac:dyDescent="0.35">
      <c r="A358" s="147"/>
      <c r="B358" s="148"/>
      <c r="C358" s="147"/>
      <c r="D358" s="147"/>
      <c r="E358" s="148"/>
      <c r="F358" s="147"/>
      <c r="G358" s="148"/>
      <c r="H358" s="148"/>
      <c r="I358" s="148"/>
      <c r="J358" s="148"/>
      <c r="K358" s="148"/>
      <c r="L358" s="148"/>
      <c r="M358" s="148"/>
      <c r="N358" s="148"/>
      <c r="O358" s="148"/>
      <c r="P358" s="148"/>
      <c r="Q358" s="148"/>
      <c r="R358" s="148"/>
      <c r="S358" s="148"/>
      <c r="T358" s="148"/>
      <c r="U358" s="148"/>
      <c r="V358" s="148"/>
      <c r="W358" s="148"/>
      <c r="X358" s="148"/>
      <c r="Y358" s="148"/>
      <c r="Z358" s="148"/>
      <c r="AA358" s="148"/>
      <c r="AB358" s="148"/>
      <c r="AC358" s="148"/>
      <c r="AD358" s="148"/>
      <c r="AE358" s="148"/>
      <c r="AF358" s="148"/>
      <c r="AG358" s="148"/>
      <c r="AH358" s="148"/>
      <c r="AI358" s="149"/>
      <c r="AJ358" s="148"/>
      <c r="AK358" s="149"/>
    </row>
    <row r="359" spans="1:37" x14ac:dyDescent="0.35">
      <c r="A359" s="147"/>
      <c r="B359" s="148"/>
      <c r="C359" s="147"/>
      <c r="D359" s="147"/>
      <c r="E359" s="148"/>
      <c r="F359" s="147"/>
      <c r="G359" s="148"/>
      <c r="H359" s="148"/>
      <c r="I359" s="148"/>
      <c r="J359" s="148"/>
      <c r="K359" s="148"/>
      <c r="L359" s="148"/>
      <c r="M359" s="148"/>
      <c r="N359" s="148"/>
      <c r="O359" s="148"/>
      <c r="P359" s="148"/>
      <c r="Q359" s="148"/>
      <c r="R359" s="148"/>
      <c r="S359" s="148"/>
      <c r="T359" s="148"/>
      <c r="U359" s="148"/>
      <c r="V359" s="148"/>
      <c r="W359" s="148"/>
      <c r="X359" s="148"/>
      <c r="Y359" s="148"/>
      <c r="Z359" s="148"/>
      <c r="AA359" s="148"/>
      <c r="AB359" s="148"/>
      <c r="AC359" s="148"/>
      <c r="AD359" s="148"/>
      <c r="AE359" s="148"/>
      <c r="AF359" s="148"/>
      <c r="AG359" s="148"/>
      <c r="AH359" s="148"/>
      <c r="AI359" s="149"/>
      <c r="AJ359" s="148"/>
      <c r="AK359" s="149"/>
    </row>
    <row r="360" spans="1:37" x14ac:dyDescent="0.35">
      <c r="A360" s="147"/>
      <c r="B360" s="148"/>
      <c r="C360" s="147"/>
      <c r="D360" s="147"/>
      <c r="E360" s="148"/>
      <c r="F360" s="147"/>
      <c r="G360" s="148"/>
      <c r="H360" s="148"/>
      <c r="I360" s="148"/>
      <c r="J360" s="148"/>
      <c r="K360" s="148"/>
      <c r="L360" s="148"/>
      <c r="M360" s="148"/>
      <c r="N360" s="148"/>
      <c r="O360" s="148"/>
      <c r="P360" s="148"/>
      <c r="Q360" s="148"/>
      <c r="R360" s="148"/>
      <c r="S360" s="148"/>
      <c r="T360" s="148"/>
      <c r="U360" s="148"/>
      <c r="V360" s="148"/>
      <c r="W360" s="148"/>
      <c r="X360" s="148"/>
      <c r="Y360" s="148"/>
      <c r="Z360" s="148"/>
      <c r="AA360" s="148"/>
      <c r="AB360" s="148"/>
      <c r="AC360" s="148"/>
      <c r="AD360" s="148"/>
      <c r="AE360" s="148"/>
      <c r="AF360" s="148"/>
      <c r="AG360" s="148"/>
      <c r="AH360" s="148"/>
      <c r="AI360" s="149"/>
      <c r="AJ360" s="148"/>
      <c r="AK360" s="149"/>
    </row>
    <row r="361" spans="1:37" x14ac:dyDescent="0.35">
      <c r="A361" s="147"/>
      <c r="B361" s="148"/>
      <c r="C361" s="147"/>
      <c r="D361" s="147"/>
      <c r="E361" s="148"/>
      <c r="F361" s="147"/>
      <c r="G361" s="148"/>
      <c r="H361" s="148"/>
      <c r="I361" s="148"/>
      <c r="J361" s="148"/>
      <c r="K361" s="148"/>
      <c r="L361" s="148"/>
      <c r="M361" s="148"/>
      <c r="N361" s="148"/>
      <c r="O361" s="148"/>
      <c r="P361" s="148"/>
      <c r="Q361" s="148"/>
      <c r="R361" s="148"/>
      <c r="S361" s="148"/>
      <c r="T361" s="148"/>
      <c r="U361" s="148"/>
      <c r="V361" s="148"/>
      <c r="W361" s="148"/>
      <c r="X361" s="148"/>
      <c r="Y361" s="148"/>
      <c r="Z361" s="148"/>
      <c r="AA361" s="148"/>
      <c r="AB361" s="148"/>
      <c r="AC361" s="148"/>
      <c r="AD361" s="148"/>
      <c r="AE361" s="148"/>
      <c r="AF361" s="148"/>
      <c r="AG361" s="148"/>
      <c r="AH361" s="148"/>
      <c r="AI361" s="149"/>
      <c r="AJ361" s="148"/>
      <c r="AK361" s="149"/>
    </row>
    <row r="362" spans="1:37" x14ac:dyDescent="0.35">
      <c r="A362" s="147"/>
      <c r="B362" s="148"/>
      <c r="C362" s="147"/>
      <c r="D362" s="147"/>
      <c r="E362" s="148"/>
      <c r="F362" s="147"/>
      <c r="G362" s="148"/>
      <c r="H362" s="148"/>
      <c r="I362" s="148"/>
      <c r="J362" s="148"/>
      <c r="K362" s="148"/>
      <c r="L362" s="148"/>
      <c r="M362" s="148"/>
      <c r="N362" s="148"/>
      <c r="O362" s="148"/>
      <c r="P362" s="148"/>
      <c r="Q362" s="148"/>
      <c r="R362" s="148"/>
      <c r="S362" s="148"/>
      <c r="T362" s="148"/>
      <c r="U362" s="148"/>
      <c r="V362" s="148"/>
      <c r="W362" s="148"/>
      <c r="X362" s="148"/>
      <c r="Y362" s="148"/>
      <c r="Z362" s="148"/>
      <c r="AA362" s="148"/>
      <c r="AB362" s="148"/>
      <c r="AC362" s="148"/>
      <c r="AD362" s="148"/>
      <c r="AE362" s="148"/>
      <c r="AF362" s="148"/>
      <c r="AG362" s="148"/>
      <c r="AH362" s="148"/>
      <c r="AI362" s="149"/>
      <c r="AJ362" s="148"/>
      <c r="AK362" s="149"/>
    </row>
    <row r="363" spans="1:37" x14ac:dyDescent="0.35">
      <c r="A363" s="147"/>
      <c r="B363" s="148"/>
      <c r="C363" s="147"/>
      <c r="D363" s="147"/>
      <c r="E363" s="148"/>
      <c r="F363" s="147"/>
      <c r="G363" s="148"/>
      <c r="H363" s="148"/>
      <c r="I363" s="148"/>
      <c r="J363" s="148"/>
      <c r="K363" s="148"/>
      <c r="L363" s="148"/>
      <c r="M363" s="148"/>
      <c r="N363" s="148"/>
      <c r="O363" s="148"/>
      <c r="P363" s="148"/>
      <c r="Q363" s="148"/>
      <c r="R363" s="148"/>
      <c r="S363" s="148"/>
      <c r="T363" s="148"/>
      <c r="U363" s="148"/>
      <c r="V363" s="148"/>
      <c r="W363" s="148"/>
      <c r="X363" s="148"/>
      <c r="Y363" s="148"/>
      <c r="Z363" s="148"/>
      <c r="AA363" s="148"/>
      <c r="AB363" s="148"/>
      <c r="AC363" s="148"/>
      <c r="AD363" s="148"/>
      <c r="AE363" s="148"/>
      <c r="AF363" s="148"/>
      <c r="AG363" s="148"/>
      <c r="AH363" s="148"/>
      <c r="AI363" s="149"/>
      <c r="AJ363" s="148"/>
      <c r="AK363" s="149"/>
    </row>
    <row r="364" spans="1:37" x14ac:dyDescent="0.35">
      <c r="A364" s="147"/>
      <c r="B364" s="148"/>
      <c r="C364" s="147"/>
      <c r="D364" s="147"/>
      <c r="E364" s="148"/>
      <c r="F364" s="147"/>
      <c r="G364" s="148"/>
      <c r="H364" s="148"/>
      <c r="I364" s="148"/>
      <c r="J364" s="148"/>
      <c r="K364" s="148"/>
      <c r="L364" s="148"/>
      <c r="M364" s="148"/>
      <c r="N364" s="148"/>
      <c r="O364" s="148"/>
      <c r="P364" s="148"/>
      <c r="Q364" s="148"/>
      <c r="R364" s="148"/>
      <c r="S364" s="148"/>
      <c r="T364" s="148"/>
      <c r="U364" s="148"/>
      <c r="V364" s="148"/>
      <c r="W364" s="148"/>
      <c r="X364" s="148"/>
      <c r="Y364" s="148"/>
      <c r="Z364" s="148"/>
      <c r="AA364" s="148"/>
      <c r="AB364" s="148"/>
      <c r="AC364" s="148"/>
      <c r="AD364" s="148"/>
      <c r="AE364" s="148"/>
      <c r="AF364" s="148"/>
      <c r="AG364" s="148"/>
      <c r="AH364" s="148"/>
      <c r="AI364" s="149"/>
      <c r="AJ364" s="148"/>
      <c r="AK364" s="149"/>
    </row>
    <row r="365" spans="1:37" x14ac:dyDescent="0.35">
      <c r="A365" s="147"/>
      <c r="B365" s="148"/>
      <c r="C365" s="147"/>
      <c r="D365" s="147"/>
      <c r="E365" s="148"/>
      <c r="F365" s="147"/>
      <c r="G365" s="148"/>
      <c r="H365" s="148"/>
      <c r="I365" s="148"/>
      <c r="J365" s="148"/>
      <c r="K365" s="148"/>
      <c r="L365" s="148"/>
      <c r="M365" s="148"/>
      <c r="N365" s="148"/>
      <c r="O365" s="148"/>
      <c r="P365" s="148"/>
      <c r="Q365" s="148"/>
      <c r="R365" s="148"/>
      <c r="S365" s="148"/>
      <c r="T365" s="148"/>
      <c r="U365" s="148"/>
      <c r="V365" s="148"/>
      <c r="W365" s="148"/>
      <c r="X365" s="148"/>
      <c r="Y365" s="148"/>
      <c r="Z365" s="148"/>
      <c r="AA365" s="148"/>
      <c r="AB365" s="148"/>
      <c r="AC365" s="148"/>
      <c r="AD365" s="148"/>
      <c r="AE365" s="148"/>
      <c r="AF365" s="148"/>
      <c r="AG365" s="148"/>
      <c r="AH365" s="148"/>
      <c r="AI365" s="149"/>
      <c r="AJ365" s="148"/>
      <c r="AK365" s="149"/>
    </row>
    <row r="366" spans="1:37" x14ac:dyDescent="0.35">
      <c r="A366" s="147"/>
      <c r="B366" s="148"/>
      <c r="C366" s="147"/>
      <c r="D366" s="147"/>
      <c r="E366" s="148"/>
      <c r="F366" s="147"/>
      <c r="G366" s="148"/>
      <c r="H366" s="148"/>
      <c r="I366" s="148"/>
      <c r="J366" s="148"/>
      <c r="K366" s="148"/>
      <c r="L366" s="148"/>
      <c r="M366" s="148"/>
      <c r="N366" s="148"/>
      <c r="O366" s="148"/>
      <c r="P366" s="148"/>
      <c r="Q366" s="148"/>
      <c r="R366" s="148"/>
      <c r="S366" s="148"/>
      <c r="T366" s="148"/>
      <c r="U366" s="148"/>
      <c r="V366" s="148"/>
      <c r="W366" s="148"/>
      <c r="X366" s="148"/>
      <c r="Y366" s="148"/>
      <c r="Z366" s="148"/>
      <c r="AA366" s="148"/>
      <c r="AB366" s="148"/>
      <c r="AC366" s="148"/>
      <c r="AD366" s="148"/>
      <c r="AE366" s="148"/>
      <c r="AF366" s="148"/>
      <c r="AG366" s="148"/>
      <c r="AH366" s="148"/>
      <c r="AI366" s="149"/>
      <c r="AJ366" s="148"/>
      <c r="AK366" s="149"/>
    </row>
    <row r="367" spans="1:37" x14ac:dyDescent="0.35">
      <c r="A367" s="147"/>
      <c r="B367" s="148"/>
      <c r="C367" s="147"/>
      <c r="D367" s="147"/>
      <c r="E367" s="148"/>
      <c r="F367" s="147"/>
      <c r="G367" s="148"/>
      <c r="H367" s="148"/>
      <c r="I367" s="148"/>
      <c r="J367" s="148"/>
      <c r="K367" s="148"/>
      <c r="L367" s="148"/>
      <c r="M367" s="148"/>
      <c r="N367" s="148"/>
      <c r="O367" s="148"/>
      <c r="P367" s="148"/>
      <c r="Q367" s="148"/>
      <c r="R367" s="148"/>
      <c r="S367" s="148"/>
      <c r="T367" s="148"/>
      <c r="U367" s="148"/>
      <c r="V367" s="148"/>
      <c r="W367" s="148"/>
      <c r="X367" s="148"/>
      <c r="Y367" s="148"/>
      <c r="Z367" s="148"/>
      <c r="AA367" s="148"/>
      <c r="AB367" s="148"/>
      <c r="AC367" s="148"/>
      <c r="AD367" s="148"/>
      <c r="AE367" s="148"/>
      <c r="AF367" s="148"/>
      <c r="AG367" s="148"/>
      <c r="AH367" s="148"/>
      <c r="AI367" s="149"/>
      <c r="AJ367" s="148"/>
      <c r="AK367" s="149"/>
    </row>
    <row r="368" spans="1:37" x14ac:dyDescent="0.35">
      <c r="A368" s="147"/>
      <c r="B368" s="148"/>
      <c r="C368" s="147"/>
      <c r="D368" s="147"/>
      <c r="E368" s="148"/>
      <c r="F368" s="147"/>
      <c r="G368" s="148"/>
      <c r="H368" s="148"/>
      <c r="I368" s="148"/>
      <c r="J368" s="148"/>
      <c r="K368" s="148"/>
      <c r="L368" s="148"/>
      <c r="M368" s="148"/>
      <c r="N368" s="148"/>
      <c r="O368" s="148"/>
      <c r="P368" s="148"/>
      <c r="Q368" s="148"/>
      <c r="R368" s="148"/>
      <c r="S368" s="148"/>
      <c r="T368" s="148"/>
      <c r="U368" s="148"/>
      <c r="V368" s="148"/>
      <c r="W368" s="148"/>
      <c r="X368" s="148"/>
      <c r="Y368" s="148"/>
      <c r="Z368" s="148"/>
      <c r="AA368" s="148"/>
      <c r="AB368" s="148"/>
      <c r="AC368" s="148"/>
      <c r="AD368" s="148"/>
      <c r="AE368" s="148"/>
      <c r="AF368" s="148"/>
      <c r="AG368" s="148"/>
      <c r="AH368" s="148"/>
      <c r="AI368" s="149"/>
      <c r="AJ368" s="148"/>
      <c r="AK368" s="149"/>
    </row>
    <row r="369" spans="1:37" x14ac:dyDescent="0.35">
      <c r="A369" s="147"/>
      <c r="B369" s="148"/>
      <c r="C369" s="147"/>
      <c r="D369" s="147"/>
      <c r="E369" s="148"/>
      <c r="F369" s="147"/>
      <c r="G369" s="148"/>
      <c r="H369" s="148"/>
      <c r="I369" s="148"/>
      <c r="J369" s="148"/>
      <c r="K369" s="148"/>
      <c r="L369" s="148"/>
      <c r="M369" s="148"/>
      <c r="N369" s="148"/>
      <c r="O369" s="148"/>
      <c r="P369" s="148"/>
      <c r="Q369" s="148"/>
      <c r="R369" s="148"/>
      <c r="S369" s="148"/>
      <c r="T369" s="148"/>
      <c r="U369" s="148"/>
      <c r="V369" s="148"/>
      <c r="W369" s="148"/>
      <c r="X369" s="148"/>
      <c r="Y369" s="148"/>
      <c r="Z369" s="148"/>
      <c r="AA369" s="148"/>
      <c r="AB369" s="148"/>
      <c r="AC369" s="148"/>
      <c r="AD369" s="148"/>
      <c r="AE369" s="148"/>
      <c r="AF369" s="148"/>
      <c r="AG369" s="148"/>
      <c r="AH369" s="148"/>
      <c r="AI369" s="149"/>
      <c r="AJ369" s="148"/>
      <c r="AK369" s="149"/>
    </row>
    <row r="370" spans="1:37" x14ac:dyDescent="0.35">
      <c r="A370" s="147"/>
      <c r="B370" s="148"/>
      <c r="C370" s="147"/>
      <c r="D370" s="147"/>
      <c r="E370" s="148"/>
      <c r="F370" s="147"/>
      <c r="G370" s="148"/>
      <c r="H370" s="148"/>
      <c r="I370" s="148"/>
      <c r="J370" s="148"/>
      <c r="K370" s="148"/>
      <c r="L370" s="148"/>
      <c r="M370" s="148"/>
      <c r="N370" s="148"/>
      <c r="O370" s="148"/>
      <c r="P370" s="148"/>
      <c r="Q370" s="148"/>
      <c r="R370" s="148"/>
      <c r="S370" s="148"/>
      <c r="T370" s="148"/>
      <c r="U370" s="148"/>
      <c r="V370" s="148"/>
      <c r="W370" s="148"/>
      <c r="X370" s="148"/>
      <c r="Y370" s="148"/>
      <c r="Z370" s="148"/>
      <c r="AA370" s="148"/>
      <c r="AB370" s="148"/>
      <c r="AC370" s="148"/>
      <c r="AD370" s="148"/>
      <c r="AE370" s="148"/>
      <c r="AF370" s="148"/>
      <c r="AG370" s="148"/>
      <c r="AH370" s="148"/>
      <c r="AI370" s="149"/>
      <c r="AJ370" s="148"/>
      <c r="AK370" s="149"/>
    </row>
    <row r="371" spans="1:37" x14ac:dyDescent="0.35">
      <c r="A371" s="147"/>
      <c r="B371" s="148"/>
      <c r="C371" s="147"/>
      <c r="D371" s="147"/>
      <c r="E371" s="148"/>
      <c r="F371" s="147"/>
      <c r="G371" s="148"/>
      <c r="H371" s="148"/>
      <c r="I371" s="148"/>
      <c r="J371" s="148"/>
      <c r="K371" s="148"/>
      <c r="L371" s="148"/>
      <c r="M371" s="148"/>
      <c r="N371" s="148"/>
      <c r="O371" s="148"/>
      <c r="P371" s="148"/>
      <c r="Q371" s="148"/>
      <c r="R371" s="148"/>
      <c r="S371" s="148"/>
      <c r="T371" s="148"/>
      <c r="U371" s="148"/>
      <c r="V371" s="148"/>
      <c r="W371" s="148"/>
      <c r="X371" s="148"/>
      <c r="Y371" s="148"/>
      <c r="Z371" s="148"/>
      <c r="AA371" s="148"/>
      <c r="AB371" s="148"/>
      <c r="AC371" s="148"/>
      <c r="AD371" s="148"/>
      <c r="AE371" s="148"/>
      <c r="AF371" s="148"/>
      <c r="AG371" s="148"/>
      <c r="AH371" s="148"/>
      <c r="AI371" s="149"/>
      <c r="AJ371" s="148"/>
      <c r="AK371" s="149"/>
    </row>
    <row r="372" spans="1:37" x14ac:dyDescent="0.35">
      <c r="A372" s="147"/>
      <c r="B372" s="148"/>
      <c r="C372" s="147"/>
      <c r="D372" s="147"/>
      <c r="E372" s="148"/>
      <c r="F372" s="147"/>
      <c r="G372" s="148"/>
      <c r="H372" s="148"/>
      <c r="I372" s="148"/>
      <c r="J372" s="148"/>
      <c r="K372" s="148"/>
      <c r="L372" s="148"/>
      <c r="M372" s="148"/>
      <c r="N372" s="148"/>
      <c r="O372" s="148"/>
      <c r="P372" s="148"/>
      <c r="Q372" s="148"/>
      <c r="R372" s="148"/>
      <c r="S372" s="148"/>
      <c r="T372" s="148"/>
      <c r="U372" s="148"/>
      <c r="V372" s="148"/>
      <c r="W372" s="148"/>
      <c r="X372" s="148"/>
      <c r="Y372" s="148"/>
      <c r="Z372" s="148"/>
      <c r="AA372" s="148"/>
      <c r="AB372" s="148"/>
      <c r="AC372" s="148"/>
      <c r="AD372" s="148"/>
      <c r="AE372" s="148"/>
      <c r="AF372" s="148"/>
      <c r="AG372" s="148"/>
      <c r="AH372" s="148"/>
      <c r="AI372" s="149"/>
      <c r="AJ372" s="148"/>
      <c r="AK372" s="149"/>
    </row>
    <row r="373" spans="1:37" x14ac:dyDescent="0.35">
      <c r="A373" s="147"/>
      <c r="B373" s="148"/>
      <c r="C373" s="147"/>
      <c r="D373" s="147"/>
      <c r="E373" s="148"/>
      <c r="F373" s="147"/>
      <c r="G373" s="148"/>
      <c r="H373" s="148"/>
      <c r="I373" s="148"/>
      <c r="J373" s="148"/>
      <c r="K373" s="148"/>
      <c r="L373" s="148"/>
      <c r="M373" s="148"/>
      <c r="N373" s="148"/>
      <c r="O373" s="148"/>
      <c r="P373" s="148"/>
      <c r="Q373" s="148"/>
      <c r="R373" s="148"/>
      <c r="S373" s="148"/>
      <c r="T373" s="148"/>
      <c r="U373" s="148"/>
      <c r="V373" s="148"/>
      <c r="W373" s="148"/>
      <c r="X373" s="148"/>
      <c r="Y373" s="148"/>
      <c r="Z373" s="148"/>
      <c r="AA373" s="148"/>
      <c r="AB373" s="148"/>
      <c r="AC373" s="148"/>
      <c r="AD373" s="148"/>
      <c r="AE373" s="148"/>
      <c r="AF373" s="148"/>
      <c r="AG373" s="148"/>
      <c r="AH373" s="148"/>
      <c r="AI373" s="149"/>
      <c r="AJ373" s="148"/>
      <c r="AK373" s="149"/>
    </row>
    <row r="374" spans="1:37" x14ac:dyDescent="0.35">
      <c r="A374" s="147"/>
      <c r="B374" s="148"/>
      <c r="C374" s="147"/>
      <c r="D374" s="147"/>
      <c r="E374" s="148"/>
      <c r="F374" s="147"/>
      <c r="G374" s="148"/>
      <c r="H374" s="148"/>
      <c r="I374" s="148"/>
      <c r="J374" s="148"/>
      <c r="K374" s="148"/>
      <c r="L374" s="148"/>
      <c r="M374" s="148"/>
      <c r="N374" s="148"/>
      <c r="O374" s="148"/>
      <c r="P374" s="148"/>
      <c r="Q374" s="148"/>
      <c r="R374" s="148"/>
      <c r="S374" s="148"/>
      <c r="T374" s="148"/>
      <c r="U374" s="148"/>
      <c r="V374" s="148"/>
      <c r="W374" s="148"/>
      <c r="X374" s="148"/>
      <c r="Y374" s="148"/>
      <c r="Z374" s="148"/>
      <c r="AA374" s="148"/>
      <c r="AB374" s="148"/>
      <c r="AC374" s="148"/>
      <c r="AD374" s="148"/>
      <c r="AE374" s="148"/>
      <c r="AF374" s="148"/>
      <c r="AG374" s="148"/>
      <c r="AH374" s="148"/>
      <c r="AI374" s="149"/>
      <c r="AJ374" s="148"/>
      <c r="AK374" s="149"/>
    </row>
    <row r="375" spans="1:37" x14ac:dyDescent="0.35">
      <c r="A375" s="147"/>
      <c r="B375" s="148"/>
      <c r="C375" s="147"/>
      <c r="D375" s="147"/>
      <c r="E375" s="148"/>
      <c r="F375" s="147"/>
      <c r="G375" s="148"/>
      <c r="H375" s="148"/>
      <c r="I375" s="148"/>
      <c r="J375" s="148"/>
      <c r="K375" s="148"/>
      <c r="L375" s="148"/>
      <c r="M375" s="148"/>
      <c r="N375" s="148"/>
      <c r="O375" s="148"/>
      <c r="P375" s="148"/>
      <c r="Q375" s="148"/>
      <c r="R375" s="148"/>
      <c r="S375" s="148"/>
      <c r="T375" s="148"/>
      <c r="U375" s="148"/>
      <c r="V375" s="148"/>
      <c r="W375" s="148"/>
      <c r="X375" s="148"/>
      <c r="Y375" s="148"/>
      <c r="Z375" s="148"/>
      <c r="AA375" s="148"/>
      <c r="AB375" s="148"/>
      <c r="AC375" s="148"/>
      <c r="AD375" s="148"/>
      <c r="AE375" s="148"/>
      <c r="AF375" s="148"/>
      <c r="AG375" s="148"/>
      <c r="AH375" s="148"/>
      <c r="AI375" s="149"/>
      <c r="AJ375" s="148"/>
      <c r="AK375" s="149"/>
    </row>
    <row r="376" spans="1:37" x14ac:dyDescent="0.35">
      <c r="A376" s="147"/>
      <c r="B376" s="148"/>
      <c r="C376" s="147"/>
      <c r="D376" s="147"/>
      <c r="E376" s="148"/>
      <c r="F376" s="147"/>
      <c r="G376" s="148"/>
      <c r="H376" s="148"/>
      <c r="I376" s="148"/>
      <c r="J376" s="148"/>
      <c r="K376" s="148"/>
      <c r="L376" s="148"/>
      <c r="M376" s="148"/>
      <c r="N376" s="148"/>
      <c r="O376" s="148"/>
      <c r="P376" s="148"/>
      <c r="Q376" s="148"/>
      <c r="R376" s="148"/>
      <c r="S376" s="148"/>
      <c r="T376" s="148"/>
      <c r="U376" s="148"/>
      <c r="V376" s="148"/>
      <c r="W376" s="148"/>
      <c r="X376" s="148"/>
      <c r="Y376" s="148"/>
      <c r="Z376" s="148"/>
      <c r="AA376" s="148"/>
      <c r="AB376" s="148"/>
      <c r="AC376" s="148"/>
      <c r="AD376" s="148"/>
      <c r="AE376" s="148"/>
      <c r="AF376" s="148"/>
      <c r="AG376" s="148"/>
      <c r="AH376" s="148"/>
      <c r="AI376" s="149"/>
      <c r="AJ376" s="148"/>
      <c r="AK376" s="149"/>
    </row>
    <row r="377" spans="1:37" x14ac:dyDescent="0.35">
      <c r="A377" s="147"/>
      <c r="B377" s="148"/>
      <c r="C377" s="147"/>
      <c r="D377" s="147"/>
      <c r="E377" s="148"/>
      <c r="F377" s="147"/>
      <c r="G377" s="148"/>
      <c r="H377" s="148"/>
      <c r="I377" s="148"/>
      <c r="J377" s="148"/>
      <c r="K377" s="148"/>
      <c r="L377" s="148"/>
      <c r="M377" s="148"/>
      <c r="N377" s="148"/>
      <c r="O377" s="148"/>
      <c r="P377" s="148"/>
      <c r="Q377" s="148"/>
      <c r="R377" s="148"/>
      <c r="S377" s="148"/>
      <c r="T377" s="148"/>
      <c r="U377" s="148"/>
      <c r="V377" s="148"/>
      <c r="W377" s="148"/>
      <c r="X377" s="148"/>
      <c r="Y377" s="148"/>
      <c r="Z377" s="148"/>
      <c r="AA377" s="148"/>
      <c r="AB377" s="148"/>
      <c r="AC377" s="148"/>
      <c r="AD377" s="148"/>
      <c r="AE377" s="148"/>
      <c r="AF377" s="148"/>
      <c r="AG377" s="148"/>
      <c r="AH377" s="148"/>
      <c r="AI377" s="149"/>
      <c r="AJ377" s="148"/>
      <c r="AK377" s="149"/>
    </row>
    <row r="378" spans="1:37" x14ac:dyDescent="0.35">
      <c r="A378" s="147"/>
      <c r="B378" s="148"/>
      <c r="C378" s="147"/>
      <c r="D378" s="147"/>
      <c r="E378" s="148"/>
      <c r="F378" s="147"/>
      <c r="G378" s="148"/>
      <c r="H378" s="148"/>
      <c r="I378" s="148"/>
      <c r="J378" s="148"/>
      <c r="K378" s="148"/>
      <c r="L378" s="148"/>
      <c r="M378" s="148"/>
      <c r="N378" s="148"/>
      <c r="O378" s="148"/>
      <c r="P378" s="148"/>
      <c r="Q378" s="148"/>
      <c r="R378" s="148"/>
      <c r="S378" s="148"/>
      <c r="T378" s="148"/>
      <c r="U378" s="148"/>
      <c r="V378" s="148"/>
      <c r="W378" s="148"/>
      <c r="X378" s="148"/>
      <c r="Y378" s="148"/>
      <c r="Z378" s="148"/>
      <c r="AA378" s="148"/>
      <c r="AB378" s="148"/>
      <c r="AC378" s="148"/>
      <c r="AD378" s="148"/>
      <c r="AE378" s="148"/>
      <c r="AF378" s="148"/>
      <c r="AG378" s="148"/>
      <c r="AH378" s="148"/>
      <c r="AI378" s="149"/>
      <c r="AJ378" s="148"/>
      <c r="AK378" s="149"/>
    </row>
    <row r="379" spans="1:37" x14ac:dyDescent="0.35">
      <c r="A379" s="147"/>
      <c r="B379" s="148"/>
      <c r="C379" s="147"/>
      <c r="D379" s="147"/>
      <c r="E379" s="148"/>
      <c r="F379" s="147"/>
      <c r="G379" s="148"/>
      <c r="H379" s="148"/>
      <c r="I379" s="148"/>
      <c r="J379" s="148"/>
      <c r="K379" s="148"/>
      <c r="L379" s="148"/>
      <c r="M379" s="148"/>
      <c r="N379" s="148"/>
      <c r="O379" s="148"/>
      <c r="P379" s="148"/>
      <c r="Q379" s="148"/>
      <c r="R379" s="148"/>
      <c r="S379" s="148"/>
      <c r="T379" s="148"/>
      <c r="U379" s="148"/>
      <c r="V379" s="148"/>
      <c r="W379" s="148"/>
      <c r="X379" s="148"/>
      <c r="Y379" s="148"/>
      <c r="Z379" s="148"/>
      <c r="AA379" s="148"/>
      <c r="AB379" s="148"/>
      <c r="AC379" s="148"/>
      <c r="AD379" s="148"/>
      <c r="AE379" s="148"/>
      <c r="AF379" s="148"/>
      <c r="AG379" s="148"/>
      <c r="AH379" s="148"/>
      <c r="AI379" s="149"/>
      <c r="AJ379" s="148"/>
      <c r="AK379" s="149"/>
    </row>
    <row r="380" spans="1:37" x14ac:dyDescent="0.35">
      <c r="A380" s="147"/>
      <c r="B380" s="148"/>
      <c r="C380" s="147"/>
      <c r="D380" s="147"/>
      <c r="E380" s="148"/>
      <c r="F380" s="147"/>
      <c r="G380" s="148"/>
      <c r="H380" s="148"/>
      <c r="I380" s="148"/>
      <c r="J380" s="148"/>
      <c r="K380" s="148"/>
      <c r="L380" s="148"/>
      <c r="M380" s="148"/>
      <c r="N380" s="148"/>
      <c r="O380" s="148"/>
      <c r="P380" s="148"/>
      <c r="Q380" s="148"/>
      <c r="R380" s="148"/>
      <c r="S380" s="148"/>
      <c r="T380" s="148"/>
      <c r="U380" s="148"/>
      <c r="V380" s="148"/>
      <c r="W380" s="148"/>
      <c r="X380" s="148"/>
      <c r="Y380" s="148"/>
      <c r="Z380" s="148"/>
      <c r="AA380" s="148"/>
      <c r="AB380" s="148"/>
      <c r="AC380" s="148"/>
      <c r="AD380" s="148"/>
      <c r="AE380" s="148"/>
      <c r="AF380" s="148"/>
      <c r="AG380" s="148"/>
      <c r="AH380" s="148"/>
      <c r="AI380" s="149"/>
      <c r="AJ380" s="148"/>
      <c r="AK380" s="149"/>
    </row>
    <row r="381" spans="1:37" x14ac:dyDescent="0.35">
      <c r="A381" s="147"/>
      <c r="B381" s="148"/>
      <c r="C381" s="147"/>
      <c r="D381" s="147"/>
      <c r="E381" s="148"/>
      <c r="F381" s="147"/>
      <c r="G381" s="148"/>
      <c r="H381" s="148"/>
      <c r="I381" s="148"/>
      <c r="J381" s="148"/>
      <c r="K381" s="148"/>
      <c r="L381" s="148"/>
      <c r="M381" s="148"/>
      <c r="N381" s="148"/>
      <c r="O381" s="148"/>
      <c r="P381" s="148"/>
      <c r="Q381" s="148"/>
      <c r="R381" s="148"/>
      <c r="S381" s="148"/>
      <c r="T381" s="148"/>
      <c r="U381" s="148"/>
      <c r="V381" s="148"/>
      <c r="W381" s="148"/>
      <c r="X381" s="148"/>
      <c r="Y381" s="148"/>
      <c r="Z381" s="148"/>
      <c r="AA381" s="148"/>
      <c r="AB381" s="148"/>
      <c r="AC381" s="148"/>
      <c r="AD381" s="148"/>
      <c r="AE381" s="148"/>
      <c r="AF381" s="148"/>
      <c r="AG381" s="148"/>
      <c r="AH381" s="148"/>
      <c r="AI381" s="149"/>
      <c r="AJ381" s="148"/>
      <c r="AK381" s="149"/>
    </row>
    <row r="382" spans="1:37" x14ac:dyDescent="0.35">
      <c r="A382" s="147"/>
      <c r="B382" s="148"/>
      <c r="C382" s="147"/>
      <c r="D382" s="147"/>
      <c r="E382" s="148"/>
      <c r="F382" s="147"/>
      <c r="G382" s="148"/>
      <c r="H382" s="148"/>
      <c r="I382" s="148"/>
      <c r="J382" s="148"/>
      <c r="K382" s="148"/>
      <c r="L382" s="148"/>
      <c r="M382" s="148"/>
      <c r="N382" s="148"/>
      <c r="O382" s="148"/>
      <c r="P382" s="148"/>
      <c r="Q382" s="148"/>
      <c r="R382" s="148"/>
      <c r="S382" s="148"/>
      <c r="T382" s="148"/>
      <c r="U382" s="148"/>
      <c r="V382" s="148"/>
      <c r="W382" s="148"/>
      <c r="X382" s="148"/>
      <c r="Y382" s="148"/>
      <c r="Z382" s="148"/>
      <c r="AA382" s="148"/>
      <c r="AB382" s="148"/>
      <c r="AC382" s="148"/>
      <c r="AD382" s="148"/>
      <c r="AE382" s="148"/>
      <c r="AF382" s="148"/>
      <c r="AG382" s="148"/>
      <c r="AH382" s="148"/>
      <c r="AI382" s="149"/>
      <c r="AJ382" s="148"/>
      <c r="AK382" s="149"/>
    </row>
    <row r="383" spans="1:37" x14ac:dyDescent="0.35">
      <c r="A383" s="147"/>
      <c r="B383" s="148"/>
      <c r="C383" s="147"/>
      <c r="D383" s="147"/>
      <c r="E383" s="148"/>
      <c r="F383" s="147"/>
      <c r="G383" s="148"/>
      <c r="H383" s="148"/>
      <c r="I383" s="148"/>
      <c r="J383" s="148"/>
      <c r="K383" s="148"/>
      <c r="L383" s="148"/>
      <c r="M383" s="148"/>
      <c r="N383" s="148"/>
      <c r="O383" s="148"/>
      <c r="P383" s="148"/>
      <c r="Q383" s="148"/>
      <c r="R383" s="148"/>
      <c r="S383" s="148"/>
      <c r="T383" s="148"/>
      <c r="U383" s="148"/>
      <c r="V383" s="148"/>
      <c r="W383" s="148"/>
      <c r="X383" s="148"/>
      <c r="Y383" s="148"/>
      <c r="Z383" s="148"/>
      <c r="AA383" s="148"/>
      <c r="AB383" s="148"/>
      <c r="AC383" s="148"/>
      <c r="AD383" s="148"/>
      <c r="AE383" s="148"/>
      <c r="AF383" s="148"/>
      <c r="AG383" s="148"/>
      <c r="AH383" s="148"/>
      <c r="AI383" s="149"/>
      <c r="AJ383" s="148"/>
      <c r="AK383" s="149"/>
    </row>
    <row r="384" spans="1:37" x14ac:dyDescent="0.35">
      <c r="A384" s="147"/>
      <c r="B384" s="148"/>
      <c r="C384" s="147"/>
      <c r="D384" s="147"/>
      <c r="E384" s="148"/>
      <c r="F384" s="147"/>
      <c r="G384" s="148"/>
      <c r="H384" s="148"/>
      <c r="I384" s="148"/>
      <c r="J384" s="148"/>
      <c r="K384" s="148"/>
      <c r="L384" s="148"/>
      <c r="M384" s="148"/>
      <c r="N384" s="148"/>
      <c r="O384" s="148"/>
      <c r="P384" s="148"/>
      <c r="Q384" s="148"/>
      <c r="R384" s="148"/>
      <c r="S384" s="148"/>
      <c r="T384" s="148"/>
      <c r="U384" s="148"/>
      <c r="V384" s="148"/>
      <c r="W384" s="148"/>
      <c r="X384" s="148"/>
      <c r="Y384" s="148"/>
      <c r="Z384" s="148"/>
      <c r="AA384" s="148"/>
      <c r="AB384" s="148"/>
      <c r="AC384" s="148"/>
      <c r="AD384" s="148"/>
      <c r="AE384" s="148"/>
      <c r="AF384" s="148"/>
      <c r="AG384" s="148"/>
      <c r="AH384" s="148"/>
      <c r="AI384" s="149"/>
      <c r="AJ384" s="148"/>
      <c r="AK384" s="149"/>
    </row>
    <row r="385" spans="1:37" x14ac:dyDescent="0.35">
      <c r="A385" s="147"/>
      <c r="B385" s="148"/>
      <c r="C385" s="147"/>
      <c r="D385" s="147"/>
      <c r="E385" s="148"/>
      <c r="F385" s="147"/>
      <c r="G385" s="148"/>
      <c r="H385" s="148"/>
      <c r="I385" s="148"/>
      <c r="J385" s="148"/>
      <c r="K385" s="148"/>
      <c r="L385" s="148"/>
      <c r="M385" s="148"/>
      <c r="N385" s="148"/>
      <c r="O385" s="148"/>
      <c r="P385" s="148"/>
      <c r="Q385" s="148"/>
      <c r="R385" s="148"/>
      <c r="S385" s="148"/>
      <c r="T385" s="148"/>
      <c r="U385" s="148"/>
      <c r="V385" s="148"/>
      <c r="W385" s="148"/>
      <c r="X385" s="148"/>
      <c r="Y385" s="148"/>
      <c r="Z385" s="148"/>
      <c r="AA385" s="148"/>
      <c r="AB385" s="148"/>
      <c r="AC385" s="148"/>
      <c r="AD385" s="148"/>
      <c r="AE385" s="148"/>
      <c r="AF385" s="148"/>
      <c r="AG385" s="148"/>
      <c r="AH385" s="148"/>
      <c r="AI385" s="149"/>
      <c r="AJ385" s="148"/>
      <c r="AK385" s="149"/>
    </row>
    <row r="386" spans="1:37" x14ac:dyDescent="0.35">
      <c r="A386" s="147"/>
      <c r="B386" s="148"/>
      <c r="C386" s="147"/>
      <c r="D386" s="147"/>
      <c r="E386" s="148"/>
      <c r="F386" s="147"/>
      <c r="G386" s="148"/>
      <c r="H386" s="148"/>
      <c r="I386" s="148"/>
      <c r="J386" s="148"/>
      <c r="K386" s="148"/>
      <c r="L386" s="148"/>
      <c r="M386" s="148"/>
      <c r="N386" s="148"/>
      <c r="O386" s="148"/>
      <c r="P386" s="148"/>
      <c r="Q386" s="148"/>
      <c r="R386" s="148"/>
      <c r="S386" s="148"/>
      <c r="T386" s="148"/>
      <c r="U386" s="148"/>
      <c r="V386" s="148"/>
      <c r="W386" s="148"/>
      <c r="X386" s="148"/>
      <c r="Y386" s="148"/>
      <c r="Z386" s="148"/>
      <c r="AA386" s="148"/>
      <c r="AB386" s="148"/>
      <c r="AC386" s="148"/>
      <c r="AD386" s="148"/>
      <c r="AE386" s="148"/>
      <c r="AF386" s="148"/>
      <c r="AG386" s="148"/>
      <c r="AH386" s="148"/>
      <c r="AI386" s="149"/>
      <c r="AJ386" s="148"/>
      <c r="AK386" s="149"/>
    </row>
    <row r="387" spans="1:37" x14ac:dyDescent="0.35">
      <c r="A387" s="147"/>
      <c r="B387" s="148"/>
      <c r="C387" s="147"/>
      <c r="D387" s="147"/>
      <c r="E387" s="148"/>
      <c r="F387" s="147"/>
      <c r="G387" s="148"/>
      <c r="H387" s="148"/>
      <c r="I387" s="148"/>
      <c r="J387" s="148"/>
      <c r="K387" s="148"/>
      <c r="L387" s="148"/>
      <c r="M387" s="148"/>
      <c r="N387" s="148"/>
      <c r="O387" s="148"/>
      <c r="P387" s="148"/>
      <c r="Q387" s="148"/>
      <c r="R387" s="148"/>
      <c r="S387" s="148"/>
      <c r="T387" s="148"/>
      <c r="U387" s="148"/>
      <c r="V387" s="148"/>
      <c r="W387" s="148"/>
      <c r="X387" s="148"/>
      <c r="Y387" s="148"/>
      <c r="Z387" s="148"/>
      <c r="AA387" s="148"/>
      <c r="AB387" s="148"/>
      <c r="AC387" s="148"/>
      <c r="AD387" s="148"/>
      <c r="AE387" s="148"/>
      <c r="AF387" s="148"/>
      <c r="AG387" s="148"/>
      <c r="AH387" s="148"/>
      <c r="AI387" s="149"/>
      <c r="AJ387" s="148"/>
      <c r="AK387" s="149"/>
    </row>
    <row r="388" spans="1:37" x14ac:dyDescent="0.35">
      <c r="A388" s="147"/>
      <c r="B388" s="148"/>
      <c r="C388" s="147"/>
      <c r="D388" s="147"/>
      <c r="E388" s="148"/>
      <c r="F388" s="147"/>
      <c r="G388" s="148"/>
      <c r="H388" s="148"/>
      <c r="I388" s="148"/>
      <c r="J388" s="148"/>
      <c r="K388" s="148"/>
      <c r="L388" s="148"/>
      <c r="M388" s="148"/>
      <c r="N388" s="148"/>
      <c r="O388" s="148"/>
      <c r="P388" s="148"/>
      <c r="Q388" s="148"/>
      <c r="R388" s="148"/>
      <c r="S388" s="148"/>
      <c r="T388" s="148"/>
      <c r="U388" s="148"/>
      <c r="V388" s="148"/>
      <c r="W388" s="148"/>
      <c r="X388" s="148"/>
      <c r="Y388" s="148"/>
      <c r="Z388" s="148"/>
      <c r="AA388" s="148"/>
      <c r="AB388" s="148"/>
      <c r="AC388" s="148"/>
      <c r="AD388" s="148"/>
      <c r="AE388" s="148"/>
      <c r="AF388" s="148"/>
      <c r="AG388" s="148"/>
      <c r="AH388" s="148"/>
      <c r="AI388" s="149"/>
      <c r="AJ388" s="148"/>
      <c r="AK388" s="149"/>
    </row>
    <row r="389" spans="1:37" x14ac:dyDescent="0.35">
      <c r="A389" s="147"/>
      <c r="B389" s="148"/>
      <c r="C389" s="147"/>
      <c r="D389" s="147"/>
      <c r="E389" s="148"/>
      <c r="F389" s="147"/>
      <c r="G389" s="148"/>
      <c r="H389" s="148"/>
      <c r="I389" s="148"/>
      <c r="J389" s="148"/>
      <c r="K389" s="148"/>
      <c r="L389" s="148"/>
      <c r="M389" s="148"/>
      <c r="N389" s="148"/>
      <c r="O389" s="148"/>
      <c r="P389" s="148"/>
      <c r="Q389" s="148"/>
      <c r="R389" s="148"/>
      <c r="S389" s="148"/>
      <c r="T389" s="148"/>
      <c r="U389" s="148"/>
      <c r="V389" s="148"/>
      <c r="W389" s="148"/>
      <c r="X389" s="148"/>
      <c r="Y389" s="148"/>
      <c r="Z389" s="148"/>
      <c r="AA389" s="148"/>
      <c r="AB389" s="148"/>
      <c r="AC389" s="148"/>
      <c r="AD389" s="148"/>
      <c r="AE389" s="148"/>
      <c r="AF389" s="148"/>
      <c r="AG389" s="148"/>
      <c r="AH389" s="148"/>
      <c r="AI389" s="149"/>
      <c r="AJ389" s="148"/>
      <c r="AK389" s="149"/>
    </row>
    <row r="390" spans="1:37" x14ac:dyDescent="0.35">
      <c r="A390" s="147"/>
      <c r="B390" s="148"/>
      <c r="C390" s="147"/>
      <c r="D390" s="147"/>
      <c r="E390" s="148"/>
      <c r="F390" s="147"/>
      <c r="G390" s="148"/>
      <c r="H390" s="148"/>
      <c r="I390" s="148"/>
      <c r="J390" s="148"/>
      <c r="K390" s="148"/>
      <c r="L390" s="148"/>
      <c r="M390" s="148"/>
      <c r="N390" s="148"/>
      <c r="O390" s="148"/>
      <c r="P390" s="148"/>
      <c r="Q390" s="148"/>
      <c r="R390" s="148"/>
      <c r="S390" s="148"/>
      <c r="T390" s="148"/>
      <c r="U390" s="148"/>
      <c r="V390" s="148"/>
      <c r="W390" s="148"/>
      <c r="X390" s="148"/>
      <c r="Y390" s="148"/>
      <c r="Z390" s="148"/>
      <c r="AA390" s="148"/>
      <c r="AB390" s="148"/>
      <c r="AC390" s="148"/>
      <c r="AD390" s="148"/>
      <c r="AE390" s="148"/>
      <c r="AF390" s="148"/>
      <c r="AG390" s="148"/>
      <c r="AH390" s="148"/>
      <c r="AI390" s="149"/>
      <c r="AJ390" s="148"/>
      <c r="AK390" s="149"/>
    </row>
    <row r="391" spans="1:37" x14ac:dyDescent="0.35">
      <c r="A391" s="147"/>
      <c r="B391" s="148"/>
      <c r="C391" s="147"/>
      <c r="D391" s="147"/>
      <c r="E391" s="148"/>
      <c r="F391" s="147"/>
      <c r="G391" s="148"/>
      <c r="H391" s="148"/>
      <c r="I391" s="148"/>
      <c r="J391" s="148"/>
      <c r="K391" s="148"/>
      <c r="L391" s="148"/>
      <c r="M391" s="148"/>
      <c r="N391" s="148"/>
      <c r="O391" s="148"/>
      <c r="P391" s="148"/>
      <c r="Q391" s="148"/>
      <c r="R391" s="148"/>
      <c r="S391" s="148"/>
      <c r="T391" s="148"/>
      <c r="U391" s="148"/>
      <c r="V391" s="148"/>
      <c r="W391" s="148"/>
      <c r="X391" s="148"/>
      <c r="Y391" s="148"/>
      <c r="Z391" s="148"/>
      <c r="AA391" s="148"/>
      <c r="AB391" s="148"/>
      <c r="AC391" s="148"/>
      <c r="AD391" s="148"/>
      <c r="AE391" s="148"/>
      <c r="AF391" s="148"/>
      <c r="AG391" s="148"/>
      <c r="AH391" s="148"/>
      <c r="AI391" s="149"/>
      <c r="AJ391" s="148"/>
      <c r="AK391" s="149"/>
    </row>
    <row r="392" spans="1:37" x14ac:dyDescent="0.35">
      <c r="A392" s="147"/>
      <c r="B392" s="148"/>
      <c r="C392" s="147"/>
      <c r="D392" s="147"/>
      <c r="E392" s="148"/>
      <c r="F392" s="147"/>
      <c r="G392" s="148"/>
      <c r="H392" s="148"/>
      <c r="I392" s="148"/>
      <c r="J392" s="148"/>
      <c r="K392" s="148"/>
      <c r="L392" s="148"/>
      <c r="M392" s="148"/>
      <c r="N392" s="148"/>
      <c r="O392" s="148"/>
      <c r="P392" s="148"/>
      <c r="Q392" s="148"/>
      <c r="R392" s="148"/>
      <c r="S392" s="148"/>
      <c r="T392" s="148"/>
      <c r="U392" s="148"/>
      <c r="V392" s="148"/>
      <c r="W392" s="148"/>
      <c r="X392" s="148"/>
      <c r="Y392" s="148"/>
      <c r="Z392" s="148"/>
      <c r="AA392" s="148"/>
      <c r="AB392" s="148"/>
      <c r="AC392" s="148"/>
      <c r="AD392" s="148"/>
      <c r="AE392" s="148"/>
      <c r="AF392" s="148"/>
      <c r="AG392" s="148"/>
      <c r="AH392" s="148"/>
      <c r="AI392" s="149"/>
      <c r="AJ392" s="148"/>
      <c r="AK392" s="149"/>
    </row>
    <row r="393" spans="1:37" x14ac:dyDescent="0.35">
      <c r="A393" s="147"/>
      <c r="B393" s="148"/>
      <c r="C393" s="147"/>
      <c r="D393" s="147"/>
      <c r="E393" s="148"/>
      <c r="F393" s="147"/>
      <c r="G393" s="148"/>
      <c r="H393" s="148"/>
      <c r="I393" s="148"/>
      <c r="J393" s="148"/>
      <c r="K393" s="148"/>
      <c r="L393" s="148"/>
      <c r="M393" s="148"/>
      <c r="N393" s="148"/>
      <c r="O393" s="148"/>
      <c r="P393" s="148"/>
      <c r="Q393" s="148"/>
      <c r="R393" s="148"/>
      <c r="S393" s="148"/>
      <c r="T393" s="148"/>
      <c r="U393" s="148"/>
      <c r="V393" s="148"/>
      <c r="W393" s="148"/>
      <c r="X393" s="148"/>
      <c r="Y393" s="148"/>
      <c r="Z393" s="148"/>
      <c r="AA393" s="148"/>
      <c r="AB393" s="148"/>
      <c r="AC393" s="148"/>
      <c r="AD393" s="148"/>
      <c r="AE393" s="148"/>
      <c r="AF393" s="148"/>
      <c r="AG393" s="148"/>
      <c r="AH393" s="148"/>
      <c r="AI393" s="149"/>
      <c r="AJ393" s="148"/>
      <c r="AK393" s="149"/>
    </row>
    <row r="394" spans="1:37" x14ac:dyDescent="0.35">
      <c r="A394" s="147"/>
      <c r="B394" s="148"/>
      <c r="C394" s="147"/>
      <c r="D394" s="147"/>
      <c r="E394" s="148"/>
      <c r="F394" s="147"/>
      <c r="G394" s="148"/>
      <c r="H394" s="148"/>
      <c r="I394" s="148"/>
      <c r="J394" s="148"/>
      <c r="K394" s="148"/>
      <c r="L394" s="148"/>
      <c r="M394" s="148"/>
      <c r="N394" s="148"/>
      <c r="O394" s="148"/>
      <c r="P394" s="148"/>
      <c r="Q394" s="148"/>
      <c r="R394" s="148"/>
      <c r="S394" s="148"/>
      <c r="T394" s="148"/>
      <c r="U394" s="148"/>
      <c r="V394" s="148"/>
      <c r="W394" s="148"/>
      <c r="X394" s="148"/>
      <c r="Y394" s="148"/>
      <c r="Z394" s="148"/>
      <c r="AA394" s="148"/>
      <c r="AB394" s="148"/>
      <c r="AC394" s="148"/>
      <c r="AD394" s="148"/>
      <c r="AE394" s="148"/>
      <c r="AF394" s="148"/>
      <c r="AG394" s="148"/>
      <c r="AH394" s="148"/>
      <c r="AI394" s="149"/>
      <c r="AJ394" s="148"/>
      <c r="AK394" s="149"/>
    </row>
    <row r="395" spans="1:37" x14ac:dyDescent="0.35">
      <c r="A395" s="147"/>
      <c r="B395" s="148"/>
      <c r="C395" s="147"/>
      <c r="D395" s="147"/>
      <c r="E395" s="148"/>
      <c r="F395" s="147"/>
      <c r="G395" s="148"/>
      <c r="H395" s="148"/>
      <c r="I395" s="148"/>
      <c r="J395" s="148"/>
      <c r="K395" s="148"/>
      <c r="L395" s="148"/>
      <c r="M395" s="148"/>
      <c r="N395" s="148"/>
      <c r="O395" s="148"/>
      <c r="P395" s="148"/>
      <c r="Q395" s="148"/>
      <c r="R395" s="148"/>
      <c r="S395" s="148"/>
      <c r="T395" s="148"/>
      <c r="U395" s="148"/>
      <c r="V395" s="148"/>
      <c r="W395" s="148"/>
      <c r="X395" s="148"/>
      <c r="Y395" s="148"/>
      <c r="Z395" s="148"/>
      <c r="AA395" s="148"/>
      <c r="AB395" s="148"/>
      <c r="AC395" s="148"/>
      <c r="AD395" s="148"/>
      <c r="AE395" s="148"/>
      <c r="AF395" s="148"/>
      <c r="AG395" s="148"/>
      <c r="AH395" s="148"/>
      <c r="AI395" s="149"/>
      <c r="AJ395" s="148"/>
      <c r="AK395" s="149"/>
    </row>
    <row r="396" spans="1:37" x14ac:dyDescent="0.35">
      <c r="A396" s="147"/>
      <c r="B396" s="148"/>
      <c r="C396" s="147"/>
      <c r="D396" s="147"/>
      <c r="E396" s="148"/>
      <c r="F396" s="147"/>
      <c r="G396" s="148"/>
      <c r="H396" s="148"/>
      <c r="I396" s="148"/>
      <c r="J396" s="148"/>
      <c r="K396" s="148"/>
      <c r="L396" s="148"/>
      <c r="M396" s="148"/>
      <c r="N396" s="148"/>
      <c r="O396" s="148"/>
      <c r="P396" s="148"/>
      <c r="Q396" s="148"/>
      <c r="R396" s="148"/>
      <c r="S396" s="148"/>
      <c r="T396" s="148"/>
      <c r="U396" s="148"/>
      <c r="V396" s="148"/>
      <c r="W396" s="148"/>
      <c r="X396" s="148"/>
      <c r="Y396" s="148"/>
      <c r="Z396" s="148"/>
      <c r="AA396" s="148"/>
      <c r="AB396" s="148"/>
      <c r="AC396" s="148"/>
      <c r="AD396" s="148"/>
      <c r="AE396" s="148"/>
      <c r="AF396" s="148"/>
      <c r="AG396" s="148"/>
      <c r="AH396" s="148"/>
      <c r="AI396" s="149"/>
      <c r="AJ396" s="148"/>
      <c r="AK396" s="149"/>
    </row>
    <row r="397" spans="1:37" x14ac:dyDescent="0.35">
      <c r="A397" s="147"/>
      <c r="B397" s="148"/>
      <c r="C397" s="147"/>
      <c r="D397" s="147"/>
      <c r="E397" s="148"/>
      <c r="F397" s="147"/>
      <c r="G397" s="148"/>
      <c r="H397" s="148"/>
      <c r="I397" s="148"/>
      <c r="J397" s="148"/>
      <c r="K397" s="148"/>
      <c r="L397" s="148"/>
      <c r="M397" s="148"/>
      <c r="N397" s="148"/>
      <c r="O397" s="148"/>
      <c r="P397" s="148"/>
      <c r="Q397" s="148"/>
      <c r="R397" s="148"/>
      <c r="S397" s="148"/>
      <c r="T397" s="148"/>
      <c r="U397" s="148"/>
      <c r="V397" s="148"/>
      <c r="W397" s="148"/>
      <c r="X397" s="148"/>
      <c r="Y397" s="148"/>
      <c r="Z397" s="148"/>
      <c r="AA397" s="148"/>
      <c r="AB397" s="148"/>
      <c r="AC397" s="148"/>
      <c r="AD397" s="148"/>
      <c r="AE397" s="148"/>
      <c r="AF397" s="148"/>
      <c r="AG397" s="148"/>
      <c r="AH397" s="148"/>
      <c r="AI397" s="149"/>
      <c r="AJ397" s="148"/>
      <c r="AK397" s="149"/>
    </row>
    <row r="398" spans="1:37" x14ac:dyDescent="0.35">
      <c r="A398" s="147"/>
      <c r="B398" s="148"/>
      <c r="C398" s="147"/>
      <c r="D398" s="147"/>
      <c r="E398" s="148"/>
      <c r="F398" s="147"/>
      <c r="G398" s="148"/>
      <c r="H398" s="148"/>
      <c r="I398" s="148"/>
      <c r="J398" s="148"/>
      <c r="K398" s="148"/>
      <c r="L398" s="148"/>
      <c r="M398" s="148"/>
      <c r="N398" s="148"/>
      <c r="O398" s="148"/>
      <c r="P398" s="148"/>
      <c r="Q398" s="148"/>
      <c r="R398" s="148"/>
      <c r="S398" s="148"/>
      <c r="T398" s="148"/>
      <c r="U398" s="148"/>
      <c r="V398" s="148"/>
      <c r="W398" s="148"/>
      <c r="X398" s="148"/>
      <c r="Y398" s="148"/>
      <c r="Z398" s="148"/>
      <c r="AA398" s="148"/>
      <c r="AB398" s="148"/>
      <c r="AC398" s="148"/>
      <c r="AD398" s="148"/>
      <c r="AE398" s="148"/>
      <c r="AF398" s="148"/>
      <c r="AG398" s="148"/>
      <c r="AH398" s="148"/>
      <c r="AI398" s="149"/>
      <c r="AJ398" s="148"/>
      <c r="AK398" s="149"/>
    </row>
    <row r="399" spans="1:37" x14ac:dyDescent="0.35">
      <c r="A399" s="147"/>
      <c r="B399" s="148"/>
      <c r="C399" s="147"/>
      <c r="D399" s="147"/>
      <c r="E399" s="148"/>
      <c r="F399" s="147"/>
      <c r="G399" s="148"/>
      <c r="H399" s="148"/>
      <c r="I399" s="148"/>
      <c r="J399" s="148"/>
      <c r="K399" s="148"/>
      <c r="L399" s="148"/>
      <c r="M399" s="148"/>
      <c r="N399" s="148"/>
      <c r="O399" s="148"/>
      <c r="P399" s="148"/>
      <c r="Q399" s="148"/>
      <c r="R399" s="148"/>
      <c r="S399" s="148"/>
      <c r="T399" s="148"/>
      <c r="U399" s="148"/>
      <c r="V399" s="148"/>
      <c r="W399" s="148"/>
      <c r="X399" s="148"/>
      <c r="Y399" s="148"/>
      <c r="Z399" s="148"/>
      <c r="AA399" s="148"/>
      <c r="AB399" s="148"/>
      <c r="AC399" s="148"/>
      <c r="AD399" s="148"/>
      <c r="AE399" s="148"/>
      <c r="AF399" s="148"/>
      <c r="AG399" s="148"/>
      <c r="AH399" s="148"/>
      <c r="AI399" s="149"/>
      <c r="AJ399" s="148"/>
      <c r="AK399" s="149"/>
    </row>
    <row r="400" spans="1:37" x14ac:dyDescent="0.35">
      <c r="A400" s="147"/>
      <c r="B400" s="148"/>
      <c r="C400" s="147"/>
      <c r="D400" s="147"/>
      <c r="E400" s="148"/>
      <c r="F400" s="147"/>
      <c r="G400" s="148"/>
      <c r="H400" s="148"/>
      <c r="I400" s="148"/>
      <c r="J400" s="148"/>
      <c r="K400" s="148"/>
      <c r="L400" s="148"/>
      <c r="M400" s="148"/>
      <c r="N400" s="148"/>
      <c r="O400" s="148"/>
      <c r="P400" s="148"/>
      <c r="Q400" s="148"/>
      <c r="R400" s="148"/>
      <c r="S400" s="148"/>
      <c r="T400" s="148"/>
      <c r="U400" s="148"/>
      <c r="V400" s="148"/>
      <c r="W400" s="148"/>
      <c r="X400" s="148"/>
      <c r="Y400" s="148"/>
      <c r="Z400" s="148"/>
      <c r="AA400" s="148"/>
      <c r="AB400" s="148"/>
      <c r="AC400" s="148"/>
      <c r="AD400" s="148"/>
      <c r="AE400" s="148"/>
      <c r="AF400" s="148"/>
      <c r="AG400" s="148"/>
      <c r="AH400" s="148"/>
      <c r="AI400" s="149"/>
      <c r="AJ400" s="148"/>
      <c r="AK400" s="149"/>
    </row>
    <row r="401" spans="1:37" x14ac:dyDescent="0.35">
      <c r="A401" s="147"/>
      <c r="B401" s="148"/>
      <c r="C401" s="147"/>
      <c r="D401" s="147"/>
      <c r="E401" s="148"/>
      <c r="F401" s="147"/>
      <c r="G401" s="148"/>
      <c r="H401" s="148"/>
      <c r="I401" s="148"/>
      <c r="J401" s="148"/>
      <c r="K401" s="148"/>
      <c r="L401" s="148"/>
      <c r="M401" s="148"/>
      <c r="N401" s="148"/>
      <c r="O401" s="148"/>
      <c r="P401" s="148"/>
      <c r="Q401" s="148"/>
      <c r="R401" s="148"/>
      <c r="S401" s="148"/>
      <c r="T401" s="148"/>
      <c r="U401" s="148"/>
      <c r="V401" s="148"/>
      <c r="W401" s="148"/>
      <c r="X401" s="148"/>
      <c r="Y401" s="148"/>
      <c r="Z401" s="148"/>
      <c r="AA401" s="148"/>
      <c r="AB401" s="148"/>
      <c r="AC401" s="148"/>
      <c r="AD401" s="148"/>
      <c r="AE401" s="148"/>
      <c r="AF401" s="148"/>
      <c r="AG401" s="148"/>
      <c r="AH401" s="148"/>
      <c r="AI401" s="149"/>
      <c r="AJ401" s="148"/>
      <c r="AK401" s="149"/>
    </row>
    <row r="402" spans="1:37" x14ac:dyDescent="0.35">
      <c r="A402" s="147"/>
      <c r="B402" s="148"/>
      <c r="C402" s="147"/>
      <c r="D402" s="147"/>
      <c r="E402" s="148"/>
      <c r="F402" s="147"/>
      <c r="G402" s="148"/>
      <c r="H402" s="148"/>
      <c r="I402" s="148"/>
      <c r="J402" s="148"/>
      <c r="K402" s="148"/>
      <c r="L402" s="148"/>
      <c r="M402" s="148"/>
      <c r="N402" s="148"/>
      <c r="O402" s="148"/>
      <c r="P402" s="148"/>
      <c r="Q402" s="148"/>
      <c r="R402" s="148"/>
      <c r="S402" s="148"/>
      <c r="T402" s="148"/>
      <c r="U402" s="148"/>
      <c r="V402" s="148"/>
      <c r="W402" s="148"/>
      <c r="X402" s="148"/>
      <c r="Y402" s="148"/>
      <c r="Z402" s="148"/>
      <c r="AA402" s="148"/>
      <c r="AB402" s="148"/>
      <c r="AC402" s="148"/>
      <c r="AD402" s="148"/>
      <c r="AE402" s="148"/>
      <c r="AF402" s="148"/>
      <c r="AG402" s="148"/>
      <c r="AH402" s="148"/>
      <c r="AI402" s="149"/>
      <c r="AJ402" s="148"/>
      <c r="AK402" s="149"/>
    </row>
    <row r="403" spans="1:37" x14ac:dyDescent="0.35">
      <c r="A403" s="147"/>
      <c r="B403" s="148"/>
      <c r="C403" s="147"/>
      <c r="D403" s="147"/>
      <c r="E403" s="148"/>
      <c r="F403" s="147"/>
      <c r="G403" s="148"/>
      <c r="H403" s="148"/>
      <c r="I403" s="148"/>
      <c r="J403" s="148"/>
      <c r="K403" s="148"/>
      <c r="L403" s="148"/>
      <c r="M403" s="148"/>
      <c r="N403" s="148"/>
      <c r="O403" s="148"/>
      <c r="P403" s="148"/>
      <c r="Q403" s="148"/>
      <c r="R403" s="148"/>
      <c r="S403" s="148"/>
      <c r="T403" s="148"/>
      <c r="U403" s="148"/>
      <c r="V403" s="148"/>
      <c r="W403" s="148"/>
      <c r="X403" s="148"/>
      <c r="Y403" s="148"/>
      <c r="Z403" s="148"/>
      <c r="AA403" s="148"/>
      <c r="AB403" s="148"/>
      <c r="AC403" s="148"/>
      <c r="AD403" s="148"/>
      <c r="AE403" s="148"/>
      <c r="AF403" s="148"/>
      <c r="AG403" s="148"/>
      <c r="AH403" s="148"/>
      <c r="AI403" s="149"/>
      <c r="AJ403" s="148"/>
      <c r="AK403" s="149"/>
    </row>
    <row r="404" spans="1:37" x14ac:dyDescent="0.35">
      <c r="A404" s="147"/>
      <c r="B404" s="148"/>
      <c r="C404" s="147"/>
      <c r="D404" s="147"/>
      <c r="E404" s="148"/>
      <c r="F404" s="147"/>
      <c r="G404" s="148"/>
      <c r="H404" s="148"/>
      <c r="I404" s="148"/>
      <c r="J404" s="148"/>
      <c r="K404" s="148"/>
      <c r="L404" s="148"/>
      <c r="M404" s="148"/>
      <c r="N404" s="148"/>
      <c r="O404" s="148"/>
      <c r="P404" s="148"/>
      <c r="Q404" s="148"/>
      <c r="R404" s="148"/>
      <c r="S404" s="148"/>
      <c r="T404" s="148"/>
      <c r="U404" s="148"/>
      <c r="V404" s="148"/>
      <c r="W404" s="148"/>
      <c r="X404" s="148"/>
      <c r="Y404" s="148"/>
      <c r="Z404" s="148"/>
      <c r="AA404" s="148"/>
      <c r="AB404" s="148"/>
      <c r="AC404" s="148"/>
      <c r="AD404" s="148"/>
      <c r="AE404" s="148"/>
      <c r="AF404" s="148"/>
      <c r="AG404" s="148"/>
      <c r="AH404" s="148"/>
      <c r="AI404" s="149"/>
      <c r="AJ404" s="148"/>
      <c r="AK404" s="149"/>
    </row>
    <row r="405" spans="1:37" x14ac:dyDescent="0.35">
      <c r="A405" s="147"/>
      <c r="B405" s="148"/>
      <c r="C405" s="147"/>
      <c r="D405" s="147"/>
      <c r="E405" s="148"/>
      <c r="F405" s="147"/>
      <c r="G405" s="148"/>
      <c r="H405" s="148"/>
      <c r="I405" s="148"/>
      <c r="J405" s="148"/>
      <c r="K405" s="148"/>
      <c r="L405" s="148"/>
      <c r="M405" s="148"/>
      <c r="N405" s="148"/>
      <c r="O405" s="148"/>
      <c r="P405" s="148"/>
      <c r="Q405" s="148"/>
      <c r="R405" s="148"/>
      <c r="S405" s="148"/>
      <c r="T405" s="148"/>
      <c r="U405" s="148"/>
      <c r="V405" s="148"/>
      <c r="W405" s="148"/>
      <c r="X405" s="148"/>
      <c r="Y405" s="148"/>
      <c r="Z405" s="148"/>
      <c r="AA405" s="148"/>
      <c r="AB405" s="148"/>
      <c r="AC405" s="148"/>
      <c r="AD405" s="148"/>
      <c r="AE405" s="148"/>
      <c r="AF405" s="148"/>
      <c r="AG405" s="148"/>
      <c r="AH405" s="148"/>
      <c r="AI405" s="149"/>
      <c r="AJ405" s="148"/>
      <c r="AK405" s="149"/>
    </row>
    <row r="406" spans="1:37" x14ac:dyDescent="0.35">
      <c r="A406" s="147"/>
      <c r="B406" s="148"/>
      <c r="C406" s="147"/>
      <c r="D406" s="147"/>
      <c r="E406" s="148"/>
      <c r="F406" s="147"/>
      <c r="G406" s="148"/>
      <c r="H406" s="148"/>
      <c r="I406" s="148"/>
      <c r="J406" s="148"/>
      <c r="K406" s="148"/>
      <c r="L406" s="148"/>
      <c r="M406" s="148"/>
      <c r="N406" s="148"/>
      <c r="O406" s="148"/>
      <c r="P406" s="148"/>
      <c r="Q406" s="148"/>
      <c r="R406" s="148"/>
      <c r="S406" s="148"/>
      <c r="T406" s="148"/>
      <c r="U406" s="148"/>
      <c r="V406" s="148"/>
      <c r="W406" s="148"/>
      <c r="X406" s="148"/>
      <c r="Y406" s="148"/>
      <c r="Z406" s="148"/>
      <c r="AA406" s="148"/>
      <c r="AB406" s="148"/>
      <c r="AC406" s="148"/>
      <c r="AD406" s="148"/>
      <c r="AE406" s="148"/>
      <c r="AF406" s="148"/>
      <c r="AG406" s="148"/>
      <c r="AH406" s="148"/>
      <c r="AI406" s="149"/>
      <c r="AJ406" s="148"/>
      <c r="AK406" s="149"/>
    </row>
    <row r="407" spans="1:37" x14ac:dyDescent="0.35">
      <c r="A407" s="147"/>
      <c r="B407" s="148"/>
      <c r="C407" s="147"/>
      <c r="D407" s="147"/>
      <c r="E407" s="148"/>
      <c r="F407" s="147"/>
      <c r="G407" s="148"/>
      <c r="H407" s="148"/>
      <c r="I407" s="148"/>
      <c r="J407" s="148"/>
      <c r="K407" s="148"/>
      <c r="L407" s="148"/>
      <c r="M407" s="148"/>
      <c r="N407" s="148"/>
      <c r="O407" s="148"/>
      <c r="P407" s="148"/>
      <c r="Q407" s="148"/>
      <c r="R407" s="148"/>
      <c r="S407" s="148"/>
      <c r="T407" s="148"/>
      <c r="U407" s="148"/>
      <c r="V407" s="148"/>
      <c r="W407" s="148"/>
      <c r="X407" s="148"/>
      <c r="Y407" s="148"/>
      <c r="Z407" s="148"/>
      <c r="AA407" s="148"/>
      <c r="AB407" s="148"/>
      <c r="AC407" s="148"/>
      <c r="AD407" s="148"/>
      <c r="AE407" s="148"/>
      <c r="AF407" s="148"/>
      <c r="AG407" s="148"/>
      <c r="AH407" s="148"/>
      <c r="AI407" s="149"/>
      <c r="AJ407" s="148"/>
      <c r="AK407" s="149"/>
    </row>
    <row r="408" spans="1:37" x14ac:dyDescent="0.35">
      <c r="A408" s="147"/>
      <c r="B408" s="148"/>
      <c r="C408" s="147"/>
      <c r="D408" s="147"/>
      <c r="E408" s="148"/>
      <c r="F408" s="147"/>
      <c r="G408" s="148"/>
      <c r="H408" s="148"/>
      <c r="I408" s="148"/>
      <c r="J408" s="148"/>
      <c r="K408" s="148"/>
      <c r="L408" s="148"/>
      <c r="M408" s="148"/>
      <c r="N408" s="148"/>
      <c r="O408" s="148"/>
      <c r="P408" s="148"/>
      <c r="Q408" s="148"/>
      <c r="R408" s="148"/>
      <c r="S408" s="148"/>
      <c r="T408" s="148"/>
      <c r="U408" s="148"/>
      <c r="V408" s="148"/>
      <c r="W408" s="148"/>
      <c r="X408" s="148"/>
      <c r="Y408" s="148"/>
      <c r="Z408" s="148"/>
      <c r="AA408" s="148"/>
      <c r="AB408" s="148"/>
      <c r="AC408" s="148"/>
      <c r="AD408" s="148"/>
      <c r="AE408" s="148"/>
      <c r="AF408" s="148"/>
      <c r="AG408" s="148"/>
      <c r="AH408" s="148"/>
      <c r="AI408" s="149"/>
      <c r="AJ408" s="148"/>
      <c r="AK408" s="149"/>
    </row>
    <row r="409" spans="1:37" x14ac:dyDescent="0.35">
      <c r="A409" s="147"/>
      <c r="B409" s="148"/>
      <c r="C409" s="147"/>
      <c r="D409" s="147"/>
      <c r="E409" s="148"/>
      <c r="F409" s="147"/>
      <c r="G409" s="148"/>
      <c r="H409" s="148"/>
      <c r="I409" s="148"/>
      <c r="J409" s="148"/>
      <c r="K409" s="148"/>
      <c r="L409" s="148"/>
      <c r="M409" s="148"/>
      <c r="N409" s="148"/>
      <c r="O409" s="148"/>
      <c r="P409" s="148"/>
      <c r="Q409" s="148"/>
      <c r="R409" s="148"/>
      <c r="S409" s="148"/>
      <c r="T409" s="148"/>
      <c r="U409" s="148"/>
      <c r="V409" s="148"/>
      <c r="W409" s="148"/>
      <c r="X409" s="148"/>
      <c r="Y409" s="148"/>
      <c r="Z409" s="148"/>
      <c r="AA409" s="148"/>
      <c r="AB409" s="148"/>
      <c r="AC409" s="148"/>
      <c r="AD409" s="148"/>
      <c r="AE409" s="148"/>
      <c r="AF409" s="148"/>
      <c r="AG409" s="148"/>
      <c r="AH409" s="148"/>
      <c r="AI409" s="149"/>
      <c r="AJ409" s="148"/>
      <c r="AK409" s="149"/>
    </row>
    <row r="410" spans="1:37" x14ac:dyDescent="0.35">
      <c r="A410" s="147"/>
      <c r="B410" s="148"/>
      <c r="C410" s="147"/>
      <c r="D410" s="147"/>
      <c r="E410" s="148"/>
      <c r="F410" s="147"/>
      <c r="G410" s="148"/>
      <c r="H410" s="148"/>
      <c r="I410" s="148"/>
      <c r="J410" s="148"/>
      <c r="K410" s="148"/>
      <c r="L410" s="148"/>
      <c r="M410" s="148"/>
      <c r="N410" s="148"/>
      <c r="O410" s="148"/>
      <c r="P410" s="148"/>
      <c r="Q410" s="148"/>
      <c r="R410" s="148"/>
      <c r="S410" s="148"/>
      <c r="T410" s="148"/>
      <c r="U410" s="148"/>
      <c r="V410" s="148"/>
      <c r="W410" s="148"/>
      <c r="X410" s="148"/>
      <c r="Y410" s="148"/>
      <c r="Z410" s="148"/>
      <c r="AA410" s="148"/>
      <c r="AB410" s="148"/>
      <c r="AC410" s="148"/>
      <c r="AD410" s="148"/>
      <c r="AE410" s="148"/>
      <c r="AF410" s="148"/>
      <c r="AG410" s="148"/>
      <c r="AH410" s="148"/>
      <c r="AI410" s="149"/>
      <c r="AJ410" s="148"/>
      <c r="AK410" s="149"/>
    </row>
    <row r="411" spans="1:37" x14ac:dyDescent="0.35">
      <c r="A411" s="147"/>
      <c r="B411" s="148"/>
      <c r="C411" s="147"/>
      <c r="D411" s="147"/>
      <c r="E411" s="148"/>
      <c r="F411" s="147"/>
      <c r="G411" s="148"/>
      <c r="H411" s="148"/>
      <c r="I411" s="148"/>
      <c r="J411" s="148"/>
      <c r="K411" s="148"/>
      <c r="L411" s="148"/>
      <c r="M411" s="148"/>
      <c r="N411" s="148"/>
      <c r="O411" s="148"/>
      <c r="P411" s="148"/>
      <c r="Q411" s="148"/>
      <c r="R411" s="148"/>
      <c r="S411" s="148"/>
      <c r="T411" s="148"/>
      <c r="U411" s="148"/>
      <c r="V411" s="148"/>
      <c r="W411" s="148"/>
      <c r="X411" s="148"/>
      <c r="Y411" s="148"/>
      <c r="Z411" s="148"/>
      <c r="AA411" s="148"/>
      <c r="AB411" s="148"/>
      <c r="AC411" s="148"/>
      <c r="AD411" s="148"/>
      <c r="AE411" s="148"/>
      <c r="AF411" s="148"/>
      <c r="AG411" s="148"/>
      <c r="AH411" s="148"/>
      <c r="AI411" s="149"/>
      <c r="AJ411" s="148"/>
      <c r="AK411" s="149"/>
    </row>
    <row r="412" spans="1:37" x14ac:dyDescent="0.35">
      <c r="A412" s="147"/>
      <c r="B412" s="148"/>
      <c r="C412" s="147"/>
      <c r="D412" s="147"/>
      <c r="E412" s="148"/>
      <c r="F412" s="147"/>
      <c r="G412" s="148"/>
      <c r="H412" s="148"/>
      <c r="I412" s="148"/>
      <c r="J412" s="148"/>
      <c r="K412" s="148"/>
      <c r="L412" s="148"/>
      <c r="M412" s="148"/>
      <c r="N412" s="148"/>
      <c r="O412" s="148"/>
      <c r="P412" s="148"/>
      <c r="Q412" s="148"/>
      <c r="R412" s="148"/>
      <c r="S412" s="148"/>
      <c r="T412" s="148"/>
      <c r="U412" s="148"/>
      <c r="V412" s="148"/>
      <c r="W412" s="148"/>
      <c r="X412" s="148"/>
      <c r="Y412" s="148"/>
      <c r="Z412" s="148"/>
      <c r="AA412" s="148"/>
      <c r="AB412" s="148"/>
      <c r="AC412" s="148"/>
      <c r="AD412" s="148"/>
      <c r="AE412" s="148"/>
      <c r="AF412" s="148"/>
      <c r="AG412" s="148"/>
      <c r="AH412" s="148"/>
      <c r="AI412" s="149"/>
      <c r="AJ412" s="148"/>
      <c r="AK412" s="149"/>
    </row>
    <row r="413" spans="1:37" x14ac:dyDescent="0.35">
      <c r="A413" s="147"/>
      <c r="B413" s="148"/>
      <c r="C413" s="147"/>
      <c r="D413" s="147"/>
      <c r="E413" s="148"/>
      <c r="F413" s="147"/>
      <c r="G413" s="148"/>
      <c r="H413" s="148"/>
      <c r="I413" s="148"/>
      <c r="J413" s="148"/>
      <c r="K413" s="148"/>
      <c r="L413" s="148"/>
      <c r="M413" s="148"/>
      <c r="N413" s="148"/>
      <c r="O413" s="148"/>
      <c r="P413" s="148"/>
      <c r="Q413" s="148"/>
      <c r="R413" s="148"/>
      <c r="S413" s="148"/>
      <c r="T413" s="148"/>
      <c r="U413" s="148"/>
      <c r="V413" s="148"/>
      <c r="W413" s="148"/>
      <c r="X413" s="148"/>
      <c r="Y413" s="148"/>
      <c r="Z413" s="148"/>
      <c r="AA413" s="148"/>
      <c r="AB413" s="148"/>
      <c r="AC413" s="148"/>
      <c r="AD413" s="148"/>
      <c r="AE413" s="148"/>
      <c r="AF413" s="148"/>
      <c r="AG413" s="148"/>
      <c r="AH413" s="148"/>
      <c r="AI413" s="149"/>
      <c r="AJ413" s="148"/>
      <c r="AK413" s="149"/>
    </row>
    <row r="414" spans="1:37" x14ac:dyDescent="0.35">
      <c r="A414" s="147"/>
      <c r="B414" s="148"/>
      <c r="C414" s="147"/>
      <c r="D414" s="147"/>
      <c r="E414" s="148"/>
      <c r="F414" s="147"/>
      <c r="G414" s="148"/>
      <c r="H414" s="148"/>
      <c r="I414" s="148"/>
      <c r="J414" s="148"/>
      <c r="K414" s="148"/>
      <c r="L414" s="148"/>
      <c r="M414" s="148"/>
      <c r="N414" s="148"/>
      <c r="O414" s="148"/>
      <c r="P414" s="148"/>
      <c r="Q414" s="148"/>
      <c r="R414" s="148"/>
      <c r="S414" s="148"/>
      <c r="T414" s="148"/>
      <c r="U414" s="148"/>
      <c r="V414" s="148"/>
      <c r="W414" s="148"/>
      <c r="X414" s="148"/>
      <c r="Y414" s="148"/>
      <c r="Z414" s="148"/>
      <c r="AA414" s="148"/>
      <c r="AB414" s="148"/>
      <c r="AC414" s="148"/>
      <c r="AD414" s="148"/>
      <c r="AE414" s="148"/>
      <c r="AF414" s="148"/>
      <c r="AG414" s="148"/>
      <c r="AH414" s="148"/>
      <c r="AI414" s="149"/>
      <c r="AJ414" s="148"/>
      <c r="AK414" s="149"/>
    </row>
    <row r="415" spans="1:37" x14ac:dyDescent="0.35">
      <c r="A415" s="147"/>
      <c r="B415" s="148"/>
      <c r="C415" s="147"/>
      <c r="D415" s="147"/>
      <c r="E415" s="148"/>
      <c r="F415" s="147"/>
      <c r="G415" s="148"/>
      <c r="H415" s="148"/>
      <c r="I415" s="148"/>
      <c r="J415" s="148"/>
      <c r="K415" s="148"/>
      <c r="L415" s="148"/>
      <c r="M415" s="148"/>
      <c r="N415" s="148"/>
      <c r="O415" s="148"/>
      <c r="P415" s="148"/>
      <c r="Q415" s="148"/>
      <c r="R415" s="148"/>
      <c r="S415" s="148"/>
      <c r="T415" s="148"/>
      <c r="U415" s="148"/>
      <c r="V415" s="148"/>
      <c r="W415" s="148"/>
      <c r="X415" s="148"/>
      <c r="Y415" s="148"/>
      <c r="Z415" s="148"/>
      <c r="AA415" s="148"/>
      <c r="AB415" s="148"/>
      <c r="AC415" s="148"/>
      <c r="AD415" s="148"/>
      <c r="AE415" s="148"/>
      <c r="AF415" s="148"/>
      <c r="AG415" s="148"/>
      <c r="AH415" s="148"/>
      <c r="AI415" s="149"/>
      <c r="AJ415" s="148"/>
      <c r="AK415" s="149"/>
    </row>
    <row r="416" spans="1:37" x14ac:dyDescent="0.35">
      <c r="A416" s="147"/>
      <c r="B416" s="148"/>
      <c r="C416" s="147"/>
      <c r="D416" s="147"/>
      <c r="E416" s="148"/>
      <c r="F416" s="147"/>
      <c r="G416" s="148"/>
      <c r="H416" s="148"/>
      <c r="I416" s="148"/>
      <c r="J416" s="148"/>
      <c r="K416" s="148"/>
      <c r="L416" s="148"/>
      <c r="M416" s="148"/>
      <c r="N416" s="148"/>
      <c r="O416" s="148"/>
      <c r="P416" s="148"/>
      <c r="Q416" s="148"/>
      <c r="R416" s="148"/>
      <c r="S416" s="148"/>
      <c r="T416" s="148"/>
      <c r="U416" s="148"/>
      <c r="V416" s="148"/>
      <c r="W416" s="148"/>
      <c r="X416" s="148"/>
      <c r="Y416" s="148"/>
      <c r="Z416" s="148"/>
      <c r="AA416" s="148"/>
      <c r="AB416" s="148"/>
      <c r="AC416" s="148"/>
      <c r="AD416" s="148"/>
      <c r="AE416" s="148"/>
      <c r="AF416" s="148"/>
      <c r="AG416" s="148"/>
      <c r="AH416" s="148"/>
      <c r="AI416" s="149"/>
      <c r="AJ416" s="148"/>
      <c r="AK416" s="149"/>
    </row>
    <row r="417" spans="1:37" x14ac:dyDescent="0.35">
      <c r="A417" s="147"/>
      <c r="B417" s="148"/>
      <c r="C417" s="147"/>
      <c r="D417" s="147"/>
      <c r="E417" s="148"/>
      <c r="F417" s="147"/>
      <c r="G417" s="148"/>
      <c r="H417" s="148"/>
      <c r="I417" s="148"/>
      <c r="J417" s="148"/>
      <c r="K417" s="148"/>
      <c r="L417" s="148"/>
      <c r="M417" s="148"/>
      <c r="N417" s="148"/>
      <c r="O417" s="148"/>
      <c r="P417" s="148"/>
      <c r="Q417" s="148"/>
      <c r="R417" s="148"/>
      <c r="S417" s="148"/>
      <c r="T417" s="148"/>
      <c r="U417" s="148"/>
      <c r="V417" s="148"/>
      <c r="W417" s="148"/>
      <c r="X417" s="148"/>
      <c r="Y417" s="148"/>
      <c r="Z417" s="148"/>
      <c r="AA417" s="148"/>
      <c r="AB417" s="148"/>
      <c r="AC417" s="148"/>
      <c r="AD417" s="148"/>
      <c r="AE417" s="148"/>
      <c r="AF417" s="148"/>
      <c r="AG417" s="148"/>
      <c r="AH417" s="148"/>
      <c r="AI417" s="149"/>
      <c r="AJ417" s="148"/>
      <c r="AK417" s="149"/>
    </row>
    <row r="418" spans="1:37" x14ac:dyDescent="0.35">
      <c r="A418" s="147"/>
      <c r="B418" s="148"/>
      <c r="C418" s="147"/>
      <c r="D418" s="147"/>
      <c r="E418" s="148"/>
      <c r="F418" s="147"/>
      <c r="G418" s="148"/>
      <c r="H418" s="148"/>
      <c r="I418" s="148"/>
      <c r="J418" s="148"/>
      <c r="K418" s="148"/>
      <c r="L418" s="148"/>
      <c r="M418" s="148"/>
      <c r="N418" s="148"/>
      <c r="O418" s="148"/>
      <c r="P418" s="148"/>
      <c r="Q418" s="148"/>
      <c r="R418" s="148"/>
      <c r="S418" s="148"/>
      <c r="T418" s="148"/>
      <c r="U418" s="148"/>
      <c r="V418" s="148"/>
      <c r="W418" s="148"/>
      <c r="X418" s="148"/>
      <c r="Y418" s="148"/>
      <c r="Z418" s="148"/>
      <c r="AA418" s="148"/>
      <c r="AB418" s="148"/>
      <c r="AC418" s="148"/>
      <c r="AD418" s="148"/>
      <c r="AE418" s="148"/>
      <c r="AF418" s="148"/>
      <c r="AG418" s="148"/>
      <c r="AH418" s="148"/>
      <c r="AI418" s="149"/>
      <c r="AJ418" s="148"/>
      <c r="AK418" s="149"/>
    </row>
    <row r="419" spans="1:37" x14ac:dyDescent="0.35">
      <c r="A419" s="147"/>
      <c r="B419" s="148"/>
      <c r="C419" s="147"/>
      <c r="D419" s="147"/>
      <c r="E419" s="148"/>
      <c r="F419" s="147"/>
      <c r="G419" s="148"/>
      <c r="H419" s="148"/>
      <c r="I419" s="148"/>
      <c r="J419" s="148"/>
      <c r="K419" s="148"/>
      <c r="L419" s="148"/>
      <c r="M419" s="148"/>
      <c r="N419" s="148"/>
      <c r="O419" s="148"/>
      <c r="P419" s="148"/>
      <c r="Q419" s="148"/>
      <c r="R419" s="148"/>
      <c r="S419" s="148"/>
      <c r="T419" s="148"/>
      <c r="U419" s="148"/>
      <c r="V419" s="148"/>
      <c r="W419" s="148"/>
      <c r="X419" s="148"/>
      <c r="Y419" s="148"/>
      <c r="Z419" s="148"/>
      <c r="AA419" s="148"/>
      <c r="AB419" s="148"/>
      <c r="AC419" s="148"/>
      <c r="AD419" s="148"/>
      <c r="AE419" s="148"/>
      <c r="AF419" s="148"/>
      <c r="AG419" s="148"/>
      <c r="AH419" s="148"/>
      <c r="AI419" s="149"/>
      <c r="AJ419" s="148"/>
      <c r="AK419" s="149"/>
    </row>
    <row r="420" spans="1:37" x14ac:dyDescent="0.35">
      <c r="A420" s="147"/>
      <c r="B420" s="148"/>
      <c r="C420" s="147"/>
      <c r="D420" s="147"/>
      <c r="E420" s="148"/>
      <c r="F420" s="147"/>
      <c r="G420" s="148"/>
      <c r="H420" s="148"/>
      <c r="I420" s="148"/>
      <c r="J420" s="148"/>
      <c r="K420" s="148"/>
      <c r="L420" s="148"/>
      <c r="M420" s="148"/>
      <c r="N420" s="148"/>
      <c r="O420" s="148"/>
      <c r="P420" s="148"/>
      <c r="Q420" s="148"/>
      <c r="R420" s="148"/>
      <c r="S420" s="148"/>
      <c r="T420" s="148"/>
      <c r="U420" s="148"/>
      <c r="V420" s="148"/>
      <c r="W420" s="148"/>
      <c r="X420" s="148"/>
      <c r="Y420" s="148"/>
      <c r="Z420" s="148"/>
      <c r="AA420" s="148"/>
      <c r="AB420" s="148"/>
      <c r="AC420" s="148"/>
      <c r="AD420" s="148"/>
      <c r="AE420" s="148"/>
      <c r="AF420" s="148"/>
      <c r="AG420" s="148"/>
      <c r="AH420" s="148"/>
      <c r="AI420" s="149"/>
      <c r="AJ420" s="148"/>
      <c r="AK420" s="149"/>
    </row>
    <row r="421" spans="1:37" x14ac:dyDescent="0.35">
      <c r="A421" s="147"/>
      <c r="B421" s="148"/>
      <c r="C421" s="147"/>
      <c r="D421" s="147"/>
      <c r="E421" s="148"/>
      <c r="F421" s="147"/>
      <c r="G421" s="148"/>
      <c r="H421" s="148"/>
      <c r="I421" s="148"/>
      <c r="J421" s="148"/>
      <c r="K421" s="148"/>
      <c r="L421" s="148"/>
      <c r="M421" s="148"/>
      <c r="N421" s="148"/>
      <c r="O421" s="148"/>
      <c r="P421" s="148"/>
      <c r="Q421" s="148"/>
      <c r="R421" s="148"/>
      <c r="S421" s="148"/>
      <c r="T421" s="148"/>
      <c r="U421" s="148"/>
      <c r="V421" s="148"/>
      <c r="W421" s="148"/>
      <c r="X421" s="148"/>
      <c r="Y421" s="148"/>
      <c r="Z421" s="148"/>
      <c r="AA421" s="148"/>
      <c r="AB421" s="148"/>
      <c r="AC421" s="148"/>
      <c r="AD421" s="148"/>
      <c r="AE421" s="148"/>
      <c r="AF421" s="148"/>
      <c r="AG421" s="148"/>
      <c r="AH421" s="148"/>
      <c r="AI421" s="149"/>
      <c r="AJ421" s="148"/>
      <c r="AK421" s="149"/>
    </row>
    <row r="422" spans="1:37" x14ac:dyDescent="0.35">
      <c r="A422" s="147"/>
      <c r="B422" s="148"/>
      <c r="C422" s="147"/>
      <c r="D422" s="147"/>
      <c r="E422" s="148"/>
      <c r="F422" s="147"/>
      <c r="G422" s="148"/>
      <c r="H422" s="148"/>
      <c r="I422" s="148"/>
      <c r="J422" s="148"/>
      <c r="K422" s="148"/>
      <c r="L422" s="148"/>
      <c r="M422" s="148"/>
      <c r="N422" s="148"/>
      <c r="O422" s="148"/>
      <c r="P422" s="148"/>
      <c r="Q422" s="148"/>
      <c r="R422" s="148"/>
      <c r="S422" s="148"/>
      <c r="T422" s="148"/>
      <c r="U422" s="148"/>
      <c r="V422" s="148"/>
      <c r="W422" s="148"/>
      <c r="X422" s="148"/>
      <c r="Y422" s="148"/>
      <c r="Z422" s="148"/>
      <c r="AA422" s="148"/>
      <c r="AB422" s="148"/>
      <c r="AC422" s="148"/>
      <c r="AD422" s="148"/>
      <c r="AE422" s="148"/>
      <c r="AF422" s="148"/>
      <c r="AG422" s="148"/>
      <c r="AH422" s="148"/>
      <c r="AI422" s="149"/>
      <c r="AJ422" s="148"/>
      <c r="AK422" s="149"/>
    </row>
    <row r="423" spans="1:37" x14ac:dyDescent="0.35">
      <c r="A423" s="147"/>
      <c r="B423" s="148"/>
      <c r="C423" s="147"/>
      <c r="D423" s="147"/>
      <c r="E423" s="148"/>
      <c r="F423" s="147"/>
      <c r="G423" s="148"/>
      <c r="H423" s="148"/>
      <c r="I423" s="148"/>
      <c r="J423" s="148"/>
      <c r="K423" s="148"/>
      <c r="L423" s="148"/>
      <c r="M423" s="148"/>
      <c r="N423" s="148"/>
      <c r="O423" s="148"/>
      <c r="P423" s="148"/>
      <c r="Q423" s="148"/>
      <c r="R423" s="148"/>
      <c r="S423" s="148"/>
      <c r="T423" s="148"/>
      <c r="U423" s="148"/>
      <c r="V423" s="148"/>
      <c r="W423" s="148"/>
      <c r="X423" s="148"/>
      <c r="Y423" s="148"/>
      <c r="Z423" s="148"/>
      <c r="AA423" s="148"/>
      <c r="AB423" s="148"/>
      <c r="AC423" s="148"/>
      <c r="AD423" s="148"/>
      <c r="AE423" s="148"/>
      <c r="AF423" s="148"/>
      <c r="AG423" s="148"/>
      <c r="AH423" s="148"/>
      <c r="AI423" s="149"/>
      <c r="AJ423" s="148"/>
      <c r="AK423" s="149"/>
    </row>
    <row r="424" spans="1:37" x14ac:dyDescent="0.35">
      <c r="A424" s="147"/>
      <c r="B424" s="148"/>
      <c r="C424" s="147"/>
      <c r="D424" s="147"/>
      <c r="E424" s="148"/>
      <c r="F424" s="147"/>
      <c r="G424" s="148"/>
      <c r="H424" s="148"/>
      <c r="I424" s="148"/>
      <c r="J424" s="148"/>
      <c r="K424" s="148"/>
      <c r="L424" s="148"/>
      <c r="M424" s="148"/>
      <c r="N424" s="148"/>
      <c r="O424" s="148"/>
      <c r="P424" s="148"/>
      <c r="Q424" s="148"/>
      <c r="R424" s="148"/>
      <c r="S424" s="148"/>
      <c r="T424" s="148"/>
      <c r="U424" s="148"/>
      <c r="V424" s="148"/>
      <c r="W424" s="148"/>
      <c r="X424" s="148"/>
      <c r="Y424" s="148"/>
      <c r="Z424" s="148"/>
      <c r="AA424" s="148"/>
      <c r="AB424" s="148"/>
      <c r="AC424" s="148"/>
      <c r="AD424" s="148"/>
      <c r="AE424" s="148"/>
      <c r="AF424" s="148"/>
      <c r="AG424" s="148"/>
      <c r="AH424" s="148"/>
      <c r="AI424" s="149"/>
      <c r="AJ424" s="148"/>
      <c r="AK424" s="149"/>
    </row>
    <row r="425" spans="1:37" x14ac:dyDescent="0.35">
      <c r="A425" s="147"/>
      <c r="B425" s="148"/>
      <c r="C425" s="147"/>
      <c r="D425" s="147"/>
      <c r="E425" s="148"/>
      <c r="F425" s="147"/>
      <c r="G425" s="148"/>
      <c r="H425" s="148"/>
      <c r="I425" s="148"/>
      <c r="J425" s="148"/>
      <c r="K425" s="148"/>
      <c r="L425" s="148"/>
      <c r="M425" s="148"/>
      <c r="N425" s="148"/>
      <c r="O425" s="148"/>
      <c r="P425" s="148"/>
      <c r="Q425" s="148"/>
      <c r="R425" s="148"/>
      <c r="S425" s="148"/>
      <c r="T425" s="148"/>
      <c r="U425" s="148"/>
      <c r="V425" s="148"/>
      <c r="W425" s="148"/>
      <c r="X425" s="148"/>
      <c r="Y425" s="148"/>
      <c r="Z425" s="148"/>
      <c r="AA425" s="148"/>
      <c r="AB425" s="148"/>
      <c r="AC425" s="148"/>
      <c r="AD425" s="148"/>
      <c r="AE425" s="148"/>
      <c r="AF425" s="148"/>
      <c r="AG425" s="148"/>
      <c r="AH425" s="148"/>
      <c r="AI425" s="149"/>
      <c r="AJ425" s="148"/>
      <c r="AK425" s="149"/>
    </row>
    <row r="426" spans="1:37" x14ac:dyDescent="0.35">
      <c r="A426" s="147"/>
      <c r="B426" s="148"/>
      <c r="C426" s="147"/>
      <c r="D426" s="147"/>
      <c r="E426" s="148"/>
      <c r="F426" s="147"/>
      <c r="G426" s="148"/>
      <c r="H426" s="148"/>
      <c r="I426" s="148"/>
      <c r="J426" s="148"/>
      <c r="K426" s="148"/>
      <c r="L426" s="148"/>
      <c r="M426" s="148"/>
      <c r="N426" s="148"/>
      <c r="O426" s="148"/>
      <c r="P426" s="148"/>
      <c r="Q426" s="148"/>
      <c r="R426" s="148"/>
      <c r="S426" s="148"/>
      <c r="T426" s="148"/>
      <c r="U426" s="148"/>
      <c r="V426" s="148"/>
      <c r="W426" s="148"/>
      <c r="X426" s="148"/>
      <c r="Y426" s="148"/>
      <c r="Z426" s="148"/>
      <c r="AA426" s="148"/>
      <c r="AB426" s="148"/>
      <c r="AC426" s="148"/>
      <c r="AD426" s="148"/>
      <c r="AE426" s="148"/>
      <c r="AF426" s="148"/>
      <c r="AG426" s="148"/>
      <c r="AH426" s="148"/>
      <c r="AI426" s="149"/>
      <c r="AJ426" s="148"/>
      <c r="AK426" s="149"/>
    </row>
    <row r="427" spans="1:37" x14ac:dyDescent="0.35">
      <c r="A427" s="147"/>
      <c r="B427" s="148"/>
      <c r="C427" s="147"/>
      <c r="D427" s="147"/>
      <c r="E427" s="148"/>
      <c r="F427" s="147"/>
      <c r="G427" s="148"/>
      <c r="H427" s="148"/>
      <c r="I427" s="148"/>
      <c r="J427" s="148"/>
      <c r="K427" s="148"/>
      <c r="L427" s="148"/>
      <c r="M427" s="148"/>
      <c r="N427" s="148"/>
      <c r="O427" s="148"/>
      <c r="P427" s="148"/>
      <c r="Q427" s="148"/>
      <c r="R427" s="148"/>
      <c r="S427" s="148"/>
      <c r="T427" s="148"/>
      <c r="U427" s="148"/>
      <c r="V427" s="148"/>
      <c r="W427" s="148"/>
      <c r="X427" s="148"/>
      <c r="Y427" s="148"/>
      <c r="Z427" s="148"/>
      <c r="AA427" s="148"/>
      <c r="AB427" s="148"/>
      <c r="AC427" s="148"/>
      <c r="AD427" s="148"/>
      <c r="AE427" s="148"/>
      <c r="AF427" s="148"/>
      <c r="AG427" s="148"/>
      <c r="AH427" s="148"/>
      <c r="AI427" s="149"/>
      <c r="AJ427" s="148"/>
      <c r="AK427" s="149"/>
    </row>
    <row r="428" spans="1:37" x14ac:dyDescent="0.35">
      <c r="A428" s="147"/>
      <c r="B428" s="148"/>
      <c r="C428" s="147"/>
      <c r="D428" s="147"/>
      <c r="E428" s="148"/>
      <c r="F428" s="147"/>
      <c r="G428" s="148"/>
      <c r="H428" s="148"/>
      <c r="I428" s="148"/>
      <c r="J428" s="148"/>
      <c r="K428" s="148"/>
      <c r="L428" s="148"/>
      <c r="M428" s="148"/>
      <c r="N428" s="148"/>
      <c r="O428" s="148"/>
      <c r="P428" s="148"/>
      <c r="Q428" s="148"/>
      <c r="R428" s="148"/>
      <c r="S428" s="148"/>
      <c r="T428" s="148"/>
      <c r="U428" s="148"/>
      <c r="V428" s="148"/>
      <c r="W428" s="148"/>
      <c r="X428" s="148"/>
      <c r="Y428" s="148"/>
      <c r="Z428" s="148"/>
      <c r="AA428" s="148"/>
      <c r="AB428" s="148"/>
      <c r="AC428" s="148"/>
      <c r="AD428" s="148"/>
      <c r="AE428" s="148"/>
      <c r="AF428" s="148"/>
      <c r="AG428" s="148"/>
      <c r="AH428" s="148"/>
      <c r="AI428" s="149"/>
      <c r="AJ428" s="148"/>
      <c r="AK428" s="149"/>
    </row>
    <row r="429" spans="1:37" x14ac:dyDescent="0.35">
      <c r="A429" s="147"/>
      <c r="B429" s="148"/>
      <c r="C429" s="147"/>
      <c r="D429" s="147"/>
      <c r="E429" s="148"/>
      <c r="F429" s="147"/>
      <c r="G429" s="148"/>
      <c r="H429" s="148"/>
      <c r="I429" s="148"/>
      <c r="J429" s="148"/>
      <c r="K429" s="148"/>
      <c r="L429" s="148"/>
      <c r="M429" s="148"/>
      <c r="N429" s="148"/>
      <c r="O429" s="148"/>
      <c r="P429" s="148"/>
      <c r="Q429" s="148"/>
      <c r="R429" s="148"/>
      <c r="S429" s="148"/>
      <c r="T429" s="148"/>
      <c r="U429" s="148"/>
      <c r="V429" s="148"/>
      <c r="W429" s="148"/>
      <c r="X429" s="148"/>
      <c r="Y429" s="148"/>
      <c r="Z429" s="148"/>
      <c r="AA429" s="148"/>
      <c r="AB429" s="148"/>
      <c r="AC429" s="148"/>
      <c r="AD429" s="148"/>
      <c r="AE429" s="148"/>
      <c r="AF429" s="148"/>
      <c r="AG429" s="148"/>
      <c r="AH429" s="148"/>
      <c r="AI429" s="149"/>
      <c r="AJ429" s="148"/>
      <c r="AK429" s="149"/>
    </row>
    <row r="430" spans="1:37" x14ac:dyDescent="0.35">
      <c r="A430" s="147"/>
      <c r="B430" s="148"/>
      <c r="C430" s="147"/>
      <c r="D430" s="147"/>
      <c r="E430" s="148"/>
      <c r="F430" s="147"/>
      <c r="G430" s="148"/>
      <c r="H430" s="148"/>
      <c r="I430" s="148"/>
      <c r="J430" s="148"/>
      <c r="K430" s="148"/>
      <c r="L430" s="148"/>
      <c r="M430" s="148"/>
      <c r="N430" s="148"/>
      <c r="O430" s="148"/>
      <c r="P430" s="148"/>
      <c r="Q430" s="148"/>
      <c r="R430" s="148"/>
      <c r="S430" s="148"/>
      <c r="T430" s="148"/>
      <c r="U430" s="148"/>
      <c r="V430" s="148"/>
      <c r="W430" s="148"/>
      <c r="X430" s="148"/>
      <c r="Y430" s="148"/>
      <c r="Z430" s="148"/>
      <c r="AA430" s="148"/>
      <c r="AB430" s="148"/>
      <c r="AC430" s="148"/>
      <c r="AD430" s="148"/>
      <c r="AE430" s="148"/>
      <c r="AF430" s="148"/>
      <c r="AG430" s="148"/>
      <c r="AH430" s="148"/>
      <c r="AI430" s="149"/>
      <c r="AJ430" s="148"/>
      <c r="AK430" s="149"/>
    </row>
    <row r="431" spans="1:37" x14ac:dyDescent="0.35">
      <c r="A431" s="147"/>
      <c r="B431" s="148"/>
      <c r="C431" s="147"/>
      <c r="D431" s="147"/>
      <c r="E431" s="148"/>
      <c r="F431" s="147"/>
      <c r="G431" s="148"/>
      <c r="H431" s="148"/>
      <c r="I431" s="148"/>
      <c r="J431" s="148"/>
      <c r="K431" s="148"/>
      <c r="L431" s="148"/>
      <c r="M431" s="148"/>
      <c r="N431" s="148"/>
      <c r="O431" s="148"/>
      <c r="P431" s="148"/>
      <c r="Q431" s="148"/>
      <c r="R431" s="148"/>
      <c r="S431" s="148"/>
      <c r="T431" s="148"/>
      <c r="U431" s="148"/>
      <c r="V431" s="148"/>
      <c r="W431" s="148"/>
      <c r="X431" s="148"/>
      <c r="Y431" s="148"/>
      <c r="Z431" s="148"/>
      <c r="AA431" s="148"/>
      <c r="AB431" s="148"/>
      <c r="AC431" s="148"/>
      <c r="AD431" s="148"/>
      <c r="AE431" s="148"/>
      <c r="AF431" s="148"/>
      <c r="AG431" s="148"/>
      <c r="AH431" s="148"/>
      <c r="AI431" s="149"/>
      <c r="AJ431" s="148"/>
      <c r="AK431" s="149"/>
    </row>
    <row r="432" spans="1:37" x14ac:dyDescent="0.35">
      <c r="A432" s="147"/>
      <c r="B432" s="148"/>
      <c r="C432" s="147"/>
      <c r="D432" s="147"/>
      <c r="E432" s="148"/>
      <c r="F432" s="147"/>
      <c r="G432" s="148"/>
      <c r="H432" s="148"/>
      <c r="I432" s="148"/>
      <c r="J432" s="148"/>
      <c r="K432" s="148"/>
      <c r="L432" s="148"/>
      <c r="M432" s="148"/>
      <c r="N432" s="148"/>
      <c r="O432" s="148"/>
      <c r="P432" s="148"/>
      <c r="Q432" s="148"/>
      <c r="R432" s="148"/>
      <c r="S432" s="148"/>
      <c r="T432" s="148"/>
      <c r="U432" s="148"/>
      <c r="V432" s="148"/>
      <c r="W432" s="148"/>
      <c r="X432" s="148"/>
      <c r="Y432" s="148"/>
      <c r="Z432" s="148"/>
      <c r="AA432" s="148"/>
      <c r="AB432" s="148"/>
      <c r="AC432" s="148"/>
      <c r="AD432" s="148"/>
      <c r="AE432" s="148"/>
      <c r="AF432" s="148"/>
      <c r="AG432" s="148"/>
      <c r="AH432" s="148"/>
      <c r="AI432" s="149"/>
      <c r="AJ432" s="148"/>
      <c r="AK432" s="149"/>
    </row>
    <row r="433" spans="1:37" x14ac:dyDescent="0.35">
      <c r="A433" s="147"/>
      <c r="B433" s="148"/>
      <c r="C433" s="147"/>
      <c r="D433" s="147"/>
      <c r="E433" s="148"/>
      <c r="F433" s="147"/>
      <c r="G433" s="148"/>
      <c r="H433" s="148"/>
      <c r="I433" s="148"/>
      <c r="J433" s="148"/>
      <c r="K433" s="148"/>
      <c r="L433" s="148"/>
      <c r="M433" s="148"/>
      <c r="N433" s="148"/>
      <c r="O433" s="148"/>
      <c r="P433" s="148"/>
      <c r="Q433" s="148"/>
      <c r="R433" s="148"/>
      <c r="S433" s="148"/>
      <c r="T433" s="148"/>
      <c r="U433" s="148"/>
      <c r="V433" s="148"/>
      <c r="W433" s="148"/>
      <c r="X433" s="148"/>
      <c r="Y433" s="148"/>
      <c r="Z433" s="148"/>
      <c r="AA433" s="148"/>
      <c r="AB433" s="148"/>
      <c r="AC433" s="148"/>
      <c r="AD433" s="148"/>
      <c r="AE433" s="148"/>
      <c r="AF433" s="148"/>
      <c r="AG433" s="148"/>
      <c r="AH433" s="148"/>
      <c r="AI433" s="149"/>
      <c r="AJ433" s="148"/>
      <c r="AK433" s="149"/>
    </row>
    <row r="434" spans="1:37" x14ac:dyDescent="0.35">
      <c r="A434" s="147"/>
      <c r="B434" s="148"/>
      <c r="C434" s="147"/>
      <c r="D434" s="147"/>
      <c r="E434" s="148"/>
      <c r="F434" s="147"/>
      <c r="G434" s="148"/>
      <c r="H434" s="148"/>
      <c r="I434" s="148"/>
      <c r="J434" s="148"/>
      <c r="K434" s="148"/>
      <c r="L434" s="148"/>
      <c r="M434" s="148"/>
      <c r="N434" s="148"/>
      <c r="O434" s="148"/>
      <c r="P434" s="148"/>
      <c r="Q434" s="148"/>
      <c r="R434" s="148"/>
      <c r="S434" s="148"/>
      <c r="T434" s="148"/>
      <c r="U434" s="148"/>
      <c r="V434" s="148"/>
      <c r="W434" s="148"/>
      <c r="X434" s="148"/>
      <c r="Y434" s="148"/>
      <c r="Z434" s="148"/>
      <c r="AA434" s="148"/>
      <c r="AB434" s="148"/>
      <c r="AC434" s="148"/>
      <c r="AD434" s="148"/>
      <c r="AE434" s="148"/>
      <c r="AF434" s="148"/>
      <c r="AG434" s="148"/>
      <c r="AH434" s="148"/>
      <c r="AI434" s="149"/>
      <c r="AJ434" s="148"/>
      <c r="AK434" s="149"/>
    </row>
    <row r="435" spans="1:37" x14ac:dyDescent="0.35">
      <c r="A435" s="147"/>
      <c r="B435" s="148"/>
      <c r="C435" s="147"/>
      <c r="D435" s="147"/>
      <c r="E435" s="148"/>
      <c r="F435" s="147"/>
      <c r="G435" s="148"/>
      <c r="H435" s="148"/>
      <c r="I435" s="148"/>
      <c r="J435" s="148"/>
      <c r="K435" s="148"/>
      <c r="L435" s="148"/>
      <c r="M435" s="148"/>
      <c r="N435" s="148"/>
      <c r="O435" s="148"/>
      <c r="P435" s="148"/>
      <c r="Q435" s="148"/>
      <c r="R435" s="148"/>
      <c r="S435" s="148"/>
      <c r="T435" s="148"/>
      <c r="U435" s="148"/>
      <c r="V435" s="148"/>
      <c r="W435" s="148"/>
      <c r="X435" s="148"/>
      <c r="Y435" s="148"/>
      <c r="Z435" s="148"/>
      <c r="AA435" s="148"/>
      <c r="AB435" s="148"/>
      <c r="AC435" s="148"/>
      <c r="AD435" s="148"/>
      <c r="AE435" s="148"/>
      <c r="AF435" s="148"/>
      <c r="AG435" s="148"/>
      <c r="AH435" s="148"/>
      <c r="AI435" s="149"/>
      <c r="AJ435" s="148"/>
      <c r="AK435" s="149"/>
    </row>
    <row r="436" spans="1:37" x14ac:dyDescent="0.35">
      <c r="A436" s="147"/>
      <c r="B436" s="148"/>
      <c r="C436" s="147"/>
      <c r="D436" s="147"/>
      <c r="E436" s="148"/>
      <c r="F436" s="147"/>
      <c r="G436" s="148"/>
      <c r="H436" s="148"/>
      <c r="I436" s="148"/>
      <c r="J436" s="148"/>
      <c r="K436" s="148"/>
      <c r="L436" s="148"/>
      <c r="M436" s="148"/>
      <c r="N436" s="148"/>
      <c r="O436" s="148"/>
      <c r="P436" s="148"/>
      <c r="Q436" s="148"/>
      <c r="R436" s="148"/>
      <c r="S436" s="148"/>
      <c r="T436" s="148"/>
      <c r="U436" s="148"/>
      <c r="V436" s="148"/>
      <c r="W436" s="148"/>
      <c r="X436" s="148"/>
      <c r="Y436" s="148"/>
      <c r="Z436" s="148"/>
      <c r="AA436" s="148"/>
      <c r="AB436" s="148"/>
      <c r="AC436" s="148"/>
      <c r="AD436" s="148"/>
      <c r="AE436" s="148"/>
      <c r="AF436" s="148"/>
      <c r="AG436" s="148"/>
      <c r="AH436" s="148"/>
      <c r="AI436" s="149"/>
      <c r="AJ436" s="148"/>
      <c r="AK436" s="149"/>
    </row>
    <row r="437" spans="1:37" x14ac:dyDescent="0.35">
      <c r="A437" s="147"/>
      <c r="B437" s="148"/>
      <c r="C437" s="147"/>
      <c r="D437" s="147"/>
      <c r="E437" s="148"/>
      <c r="F437" s="147"/>
      <c r="G437" s="148"/>
      <c r="H437" s="148"/>
      <c r="I437" s="148"/>
      <c r="J437" s="148"/>
      <c r="K437" s="148"/>
      <c r="L437" s="148"/>
      <c r="M437" s="148"/>
      <c r="N437" s="148"/>
      <c r="O437" s="148"/>
      <c r="P437" s="148"/>
      <c r="Q437" s="148"/>
      <c r="R437" s="148"/>
      <c r="S437" s="148"/>
      <c r="T437" s="148"/>
      <c r="U437" s="148"/>
      <c r="V437" s="148"/>
      <c r="W437" s="148"/>
      <c r="X437" s="148"/>
      <c r="Y437" s="148"/>
      <c r="Z437" s="148"/>
      <c r="AA437" s="148"/>
      <c r="AB437" s="148"/>
      <c r="AC437" s="148"/>
      <c r="AD437" s="148"/>
      <c r="AE437" s="148"/>
      <c r="AF437" s="148"/>
      <c r="AG437" s="148"/>
      <c r="AH437" s="148"/>
      <c r="AI437" s="149"/>
      <c r="AJ437" s="148"/>
      <c r="AK437" s="149"/>
    </row>
    <row r="438" spans="1:37" x14ac:dyDescent="0.35">
      <c r="A438" s="147"/>
      <c r="B438" s="148"/>
      <c r="C438" s="147"/>
      <c r="D438" s="147"/>
      <c r="E438" s="148"/>
      <c r="F438" s="147"/>
      <c r="G438" s="148"/>
      <c r="H438" s="148"/>
      <c r="I438" s="148"/>
      <c r="J438" s="148"/>
      <c r="K438" s="148"/>
      <c r="L438" s="148"/>
      <c r="M438" s="148"/>
      <c r="N438" s="148"/>
      <c r="O438" s="148"/>
      <c r="P438" s="148"/>
      <c r="Q438" s="148"/>
      <c r="R438" s="148"/>
      <c r="S438" s="148"/>
      <c r="T438" s="148"/>
      <c r="U438" s="148"/>
      <c r="V438" s="148"/>
      <c r="W438" s="148"/>
      <c r="X438" s="148"/>
      <c r="Y438" s="148"/>
      <c r="Z438" s="148"/>
      <c r="AA438" s="148"/>
      <c r="AB438" s="148"/>
      <c r="AC438" s="148"/>
      <c r="AD438" s="148"/>
      <c r="AE438" s="148"/>
      <c r="AF438" s="148"/>
      <c r="AG438" s="148"/>
      <c r="AH438" s="148"/>
      <c r="AI438" s="149"/>
      <c r="AJ438" s="148"/>
      <c r="AK438" s="149"/>
    </row>
    <row r="439" spans="1:37" x14ac:dyDescent="0.35">
      <c r="A439" s="147"/>
      <c r="B439" s="148"/>
      <c r="C439" s="147"/>
      <c r="D439" s="147"/>
      <c r="E439" s="148"/>
      <c r="F439" s="147"/>
      <c r="G439" s="148"/>
      <c r="H439" s="148"/>
      <c r="I439" s="148"/>
      <c r="J439" s="148"/>
      <c r="K439" s="148"/>
      <c r="L439" s="148"/>
      <c r="M439" s="148"/>
      <c r="N439" s="148"/>
      <c r="O439" s="148"/>
      <c r="P439" s="148"/>
      <c r="Q439" s="148"/>
      <c r="R439" s="148"/>
      <c r="S439" s="148"/>
      <c r="T439" s="148"/>
      <c r="U439" s="148"/>
      <c r="V439" s="148"/>
      <c r="W439" s="148"/>
      <c r="X439" s="148"/>
      <c r="Y439" s="148"/>
      <c r="Z439" s="148"/>
      <c r="AA439" s="148"/>
      <c r="AB439" s="148"/>
      <c r="AC439" s="148"/>
      <c r="AD439" s="148"/>
      <c r="AE439" s="148"/>
      <c r="AF439" s="148"/>
      <c r="AG439" s="148"/>
      <c r="AH439" s="148"/>
      <c r="AI439" s="149"/>
      <c r="AJ439" s="148"/>
      <c r="AK439" s="149"/>
    </row>
    <row r="440" spans="1:37" x14ac:dyDescent="0.35">
      <c r="A440" s="147"/>
      <c r="B440" s="148"/>
      <c r="C440" s="147"/>
      <c r="D440" s="147"/>
      <c r="E440" s="148"/>
      <c r="F440" s="147"/>
      <c r="G440" s="148"/>
      <c r="H440" s="148"/>
      <c r="I440" s="148"/>
      <c r="J440" s="148"/>
      <c r="K440" s="148"/>
      <c r="L440" s="148"/>
      <c r="M440" s="148"/>
      <c r="N440" s="148"/>
      <c r="O440" s="148"/>
      <c r="P440" s="148"/>
      <c r="Q440" s="148"/>
      <c r="R440" s="148"/>
      <c r="S440" s="148"/>
      <c r="T440" s="148"/>
      <c r="U440" s="148"/>
      <c r="V440" s="148"/>
      <c r="W440" s="148"/>
      <c r="X440" s="148"/>
      <c r="Y440" s="148"/>
      <c r="Z440" s="148"/>
      <c r="AA440" s="148"/>
      <c r="AB440" s="148"/>
      <c r="AC440" s="148"/>
      <c r="AD440" s="148"/>
      <c r="AE440" s="148"/>
      <c r="AF440" s="148"/>
      <c r="AG440" s="148"/>
      <c r="AH440" s="148"/>
      <c r="AI440" s="149"/>
      <c r="AJ440" s="148"/>
      <c r="AK440" s="149"/>
    </row>
    <row r="441" spans="1:37" x14ac:dyDescent="0.35">
      <c r="A441" s="147"/>
      <c r="B441" s="148"/>
      <c r="C441" s="147"/>
      <c r="D441" s="147"/>
      <c r="E441" s="148"/>
      <c r="F441" s="147"/>
      <c r="G441" s="148"/>
      <c r="H441" s="148"/>
      <c r="I441" s="148"/>
      <c r="J441" s="148"/>
      <c r="K441" s="148"/>
      <c r="L441" s="148"/>
      <c r="M441" s="148"/>
      <c r="N441" s="148"/>
      <c r="O441" s="148"/>
      <c r="P441" s="148"/>
      <c r="Q441" s="148"/>
      <c r="R441" s="148"/>
      <c r="S441" s="148"/>
      <c r="T441" s="148"/>
      <c r="U441" s="148"/>
      <c r="V441" s="148"/>
      <c r="W441" s="148"/>
      <c r="X441" s="148"/>
      <c r="Y441" s="148"/>
      <c r="Z441" s="148"/>
      <c r="AA441" s="148"/>
      <c r="AB441" s="148"/>
      <c r="AC441" s="148"/>
      <c r="AD441" s="148"/>
      <c r="AE441" s="148"/>
      <c r="AF441" s="148"/>
      <c r="AG441" s="148"/>
      <c r="AH441" s="148"/>
      <c r="AI441" s="149"/>
      <c r="AJ441" s="148"/>
      <c r="AK441" s="149"/>
    </row>
    <row r="442" spans="1:37" x14ac:dyDescent="0.35">
      <c r="A442" s="147"/>
      <c r="B442" s="148"/>
      <c r="C442" s="147"/>
      <c r="D442" s="147"/>
      <c r="E442" s="148"/>
      <c r="F442" s="147"/>
      <c r="G442" s="148"/>
      <c r="H442" s="148"/>
      <c r="I442" s="148"/>
      <c r="J442" s="148"/>
      <c r="K442" s="148"/>
      <c r="L442" s="148"/>
      <c r="M442" s="148"/>
      <c r="N442" s="148"/>
      <c r="O442" s="148"/>
      <c r="P442" s="148"/>
      <c r="Q442" s="148"/>
      <c r="R442" s="148"/>
      <c r="S442" s="148"/>
      <c r="T442" s="148"/>
      <c r="U442" s="148"/>
      <c r="V442" s="148"/>
      <c r="W442" s="148"/>
      <c r="X442" s="148"/>
      <c r="Y442" s="148"/>
      <c r="Z442" s="148"/>
      <c r="AA442" s="148"/>
      <c r="AB442" s="148"/>
      <c r="AC442" s="148"/>
      <c r="AD442" s="148"/>
      <c r="AE442" s="148"/>
      <c r="AF442" s="148"/>
      <c r="AG442" s="148"/>
      <c r="AH442" s="148"/>
      <c r="AI442" s="149"/>
      <c r="AJ442" s="148"/>
      <c r="AK442" s="149"/>
    </row>
    <row r="443" spans="1:37" x14ac:dyDescent="0.35">
      <c r="A443" s="147"/>
      <c r="B443" s="148"/>
      <c r="C443" s="147"/>
      <c r="D443" s="147"/>
      <c r="E443" s="148"/>
      <c r="F443" s="147"/>
      <c r="G443" s="148"/>
      <c r="H443" s="148"/>
      <c r="I443" s="148"/>
      <c r="J443" s="148"/>
      <c r="K443" s="148"/>
      <c r="L443" s="148"/>
      <c r="M443" s="148"/>
      <c r="N443" s="148"/>
      <c r="O443" s="148"/>
      <c r="P443" s="148"/>
      <c r="Q443" s="148"/>
      <c r="R443" s="148"/>
      <c r="S443" s="148"/>
      <c r="T443" s="148"/>
      <c r="U443" s="148"/>
      <c r="V443" s="148"/>
      <c r="W443" s="148"/>
      <c r="X443" s="148"/>
      <c r="Y443" s="148"/>
      <c r="Z443" s="148"/>
      <c r="AA443" s="148"/>
      <c r="AB443" s="148"/>
      <c r="AC443" s="148"/>
      <c r="AD443" s="148"/>
      <c r="AE443" s="148"/>
      <c r="AF443" s="148"/>
      <c r="AG443" s="148"/>
      <c r="AH443" s="148"/>
      <c r="AI443" s="149"/>
      <c r="AJ443" s="148"/>
      <c r="AK443" s="149"/>
    </row>
    <row r="444" spans="1:37" x14ac:dyDescent="0.35">
      <c r="A444" s="147"/>
      <c r="B444" s="148"/>
      <c r="C444" s="147"/>
      <c r="D444" s="147"/>
      <c r="E444" s="148"/>
      <c r="F444" s="147"/>
      <c r="G444" s="148"/>
      <c r="H444" s="148"/>
      <c r="I444" s="148"/>
      <c r="J444" s="148"/>
      <c r="K444" s="148"/>
      <c r="L444" s="148"/>
      <c r="M444" s="148"/>
      <c r="N444" s="148"/>
      <c r="O444" s="148"/>
      <c r="P444" s="148"/>
      <c r="Q444" s="148"/>
      <c r="R444" s="148"/>
      <c r="S444" s="148"/>
      <c r="T444" s="148"/>
      <c r="U444" s="148"/>
      <c r="V444" s="148"/>
      <c r="W444" s="148"/>
      <c r="X444" s="148"/>
      <c r="Y444" s="148"/>
      <c r="Z444" s="148"/>
      <c r="AA444" s="148"/>
      <c r="AB444" s="148"/>
      <c r="AC444" s="148"/>
      <c r="AD444" s="148"/>
      <c r="AE444" s="148"/>
      <c r="AF444" s="148"/>
      <c r="AG444" s="148"/>
      <c r="AH444" s="148"/>
      <c r="AI444" s="149"/>
      <c r="AJ444" s="148"/>
      <c r="AK444" s="149"/>
    </row>
    <row r="445" spans="1:37" x14ac:dyDescent="0.35">
      <c r="A445" s="147"/>
      <c r="B445" s="148"/>
      <c r="C445" s="147"/>
      <c r="D445" s="147"/>
      <c r="E445" s="148"/>
      <c r="F445" s="147"/>
      <c r="G445" s="148"/>
      <c r="H445" s="148"/>
      <c r="I445" s="148"/>
      <c r="J445" s="148"/>
      <c r="K445" s="148"/>
      <c r="L445" s="148"/>
      <c r="M445" s="148"/>
      <c r="N445" s="148"/>
      <c r="O445" s="148"/>
      <c r="P445" s="148"/>
      <c r="Q445" s="148"/>
      <c r="R445" s="148"/>
      <c r="S445" s="148"/>
      <c r="T445" s="148"/>
      <c r="U445" s="148"/>
      <c r="V445" s="148"/>
      <c r="W445" s="148"/>
      <c r="X445" s="148"/>
      <c r="Y445" s="148"/>
      <c r="Z445" s="148"/>
      <c r="AA445" s="148"/>
      <c r="AB445" s="148"/>
      <c r="AC445" s="148"/>
      <c r="AD445" s="148"/>
      <c r="AE445" s="148"/>
      <c r="AF445" s="148"/>
      <c r="AG445" s="148"/>
      <c r="AH445" s="148"/>
      <c r="AI445" s="149"/>
      <c r="AJ445" s="148"/>
      <c r="AK445" s="149"/>
    </row>
    <row r="446" spans="1:37" x14ac:dyDescent="0.35">
      <c r="A446" s="147"/>
      <c r="B446" s="148"/>
      <c r="C446" s="147"/>
      <c r="D446" s="147"/>
      <c r="E446" s="148"/>
      <c r="F446" s="147"/>
      <c r="G446" s="148"/>
      <c r="H446" s="148"/>
      <c r="I446" s="148"/>
      <c r="J446" s="148"/>
      <c r="K446" s="148"/>
      <c r="L446" s="148"/>
      <c r="M446" s="148"/>
      <c r="N446" s="148"/>
      <c r="O446" s="148"/>
      <c r="P446" s="148"/>
      <c r="Q446" s="148"/>
      <c r="R446" s="148"/>
      <c r="S446" s="148"/>
      <c r="T446" s="148"/>
      <c r="U446" s="148"/>
      <c r="V446" s="148"/>
      <c r="W446" s="148"/>
      <c r="X446" s="148"/>
      <c r="Y446" s="148"/>
      <c r="Z446" s="148"/>
      <c r="AA446" s="148"/>
      <c r="AB446" s="148"/>
      <c r="AC446" s="148"/>
      <c r="AD446" s="148"/>
      <c r="AE446" s="148"/>
      <c r="AF446" s="148"/>
      <c r="AG446" s="148"/>
      <c r="AH446" s="148"/>
      <c r="AI446" s="149"/>
      <c r="AJ446" s="148"/>
      <c r="AK446" s="149"/>
    </row>
    <row r="447" spans="1:37" x14ac:dyDescent="0.35">
      <c r="A447" s="147"/>
      <c r="B447" s="148"/>
      <c r="C447" s="147"/>
      <c r="D447" s="147"/>
      <c r="E447" s="148"/>
      <c r="F447" s="147"/>
      <c r="G447" s="148"/>
      <c r="H447" s="148"/>
      <c r="I447" s="148"/>
      <c r="J447" s="148"/>
      <c r="K447" s="148"/>
      <c r="L447" s="148"/>
      <c r="M447" s="148"/>
      <c r="N447" s="148"/>
      <c r="O447" s="148"/>
      <c r="P447" s="148"/>
      <c r="Q447" s="148"/>
      <c r="R447" s="148"/>
      <c r="S447" s="148"/>
      <c r="T447" s="148"/>
      <c r="U447" s="148"/>
      <c r="V447" s="148"/>
      <c r="W447" s="148"/>
      <c r="X447" s="148"/>
      <c r="Y447" s="148"/>
      <c r="Z447" s="148"/>
      <c r="AA447" s="148"/>
      <c r="AB447" s="148"/>
      <c r="AC447" s="148"/>
      <c r="AD447" s="148"/>
      <c r="AE447" s="148"/>
      <c r="AF447" s="148"/>
      <c r="AG447" s="148"/>
      <c r="AH447" s="148"/>
      <c r="AI447" s="149"/>
      <c r="AJ447" s="148"/>
      <c r="AK447" s="149"/>
    </row>
    <row r="448" spans="1:37" x14ac:dyDescent="0.35">
      <c r="A448" s="147"/>
      <c r="B448" s="148"/>
      <c r="C448" s="147"/>
      <c r="D448" s="147"/>
      <c r="E448" s="148"/>
      <c r="F448" s="147"/>
      <c r="G448" s="148"/>
      <c r="H448" s="148"/>
      <c r="I448" s="148"/>
      <c r="J448" s="148"/>
      <c r="K448" s="148"/>
      <c r="L448" s="148"/>
      <c r="M448" s="148"/>
      <c r="N448" s="148"/>
      <c r="O448" s="148"/>
      <c r="P448" s="148"/>
      <c r="Q448" s="148"/>
      <c r="R448" s="148"/>
      <c r="S448" s="148"/>
      <c r="T448" s="148"/>
      <c r="U448" s="148"/>
      <c r="V448" s="148"/>
      <c r="W448" s="148"/>
      <c r="X448" s="148"/>
      <c r="Y448" s="148"/>
      <c r="Z448" s="148"/>
      <c r="AA448" s="148"/>
      <c r="AB448" s="148"/>
      <c r="AC448" s="148"/>
      <c r="AD448" s="148"/>
      <c r="AE448" s="148"/>
      <c r="AF448" s="148"/>
      <c r="AG448" s="148"/>
      <c r="AH448" s="148"/>
      <c r="AI448" s="149"/>
      <c r="AJ448" s="148"/>
      <c r="AK448" s="149"/>
    </row>
    <row r="449" spans="1:37" x14ac:dyDescent="0.35">
      <c r="A449" s="147"/>
      <c r="B449" s="148"/>
      <c r="C449" s="147"/>
      <c r="D449" s="147"/>
      <c r="E449" s="148"/>
      <c r="F449" s="147"/>
      <c r="G449" s="148"/>
      <c r="H449" s="148"/>
      <c r="I449" s="148"/>
      <c r="J449" s="148"/>
      <c r="K449" s="148"/>
      <c r="L449" s="148"/>
      <c r="M449" s="148"/>
      <c r="N449" s="148"/>
      <c r="O449" s="148"/>
      <c r="P449" s="148"/>
      <c r="Q449" s="148"/>
      <c r="R449" s="148"/>
      <c r="S449" s="148"/>
      <c r="T449" s="148"/>
      <c r="U449" s="148"/>
      <c r="V449" s="148"/>
      <c r="W449" s="148"/>
      <c r="X449" s="148"/>
      <c r="Y449" s="148"/>
      <c r="Z449" s="148"/>
      <c r="AA449" s="148"/>
      <c r="AB449" s="148"/>
      <c r="AC449" s="148"/>
      <c r="AD449" s="148"/>
      <c r="AE449" s="148"/>
      <c r="AF449" s="148"/>
      <c r="AG449" s="148"/>
      <c r="AH449" s="148"/>
      <c r="AI449" s="149"/>
      <c r="AJ449" s="148"/>
      <c r="AK449" s="149"/>
    </row>
    <row r="450" spans="1:37" x14ac:dyDescent="0.35">
      <c r="A450" s="147"/>
      <c r="B450" s="148"/>
      <c r="C450" s="147"/>
      <c r="D450" s="147"/>
      <c r="E450" s="148"/>
      <c r="F450" s="147"/>
      <c r="G450" s="148"/>
      <c r="H450" s="148"/>
      <c r="I450" s="148"/>
      <c r="J450" s="148"/>
      <c r="K450" s="148"/>
      <c r="L450" s="148"/>
      <c r="M450" s="148"/>
      <c r="N450" s="148"/>
      <c r="O450" s="148"/>
      <c r="P450" s="148"/>
      <c r="Q450" s="148"/>
      <c r="R450" s="148"/>
      <c r="S450" s="148"/>
      <c r="T450" s="148"/>
      <c r="U450" s="148"/>
      <c r="V450" s="148"/>
      <c r="W450" s="148"/>
      <c r="X450" s="148"/>
      <c r="Y450" s="148"/>
      <c r="Z450" s="148"/>
      <c r="AA450" s="148"/>
      <c r="AB450" s="148"/>
      <c r="AC450" s="148"/>
      <c r="AD450" s="148"/>
      <c r="AE450" s="148"/>
      <c r="AF450" s="148"/>
      <c r="AG450" s="148"/>
      <c r="AH450" s="148"/>
      <c r="AI450" s="149"/>
      <c r="AJ450" s="148"/>
      <c r="AK450" s="149"/>
    </row>
    <row r="451" spans="1:37" x14ac:dyDescent="0.35">
      <c r="A451" s="147"/>
      <c r="B451" s="148"/>
      <c r="C451" s="147"/>
      <c r="D451" s="147"/>
      <c r="E451" s="148"/>
      <c r="F451" s="147"/>
      <c r="G451" s="148"/>
      <c r="H451" s="148"/>
      <c r="I451" s="148"/>
      <c r="J451" s="148"/>
      <c r="K451" s="148"/>
      <c r="L451" s="148"/>
      <c r="M451" s="148"/>
      <c r="N451" s="148"/>
      <c r="O451" s="148"/>
      <c r="P451" s="148"/>
      <c r="Q451" s="148"/>
      <c r="R451" s="148"/>
      <c r="S451" s="148"/>
      <c r="T451" s="148"/>
      <c r="U451" s="148"/>
      <c r="V451" s="148"/>
      <c r="W451" s="148"/>
      <c r="X451" s="148"/>
      <c r="Y451" s="148"/>
      <c r="Z451" s="148"/>
      <c r="AA451" s="148"/>
      <c r="AB451" s="148"/>
      <c r="AC451" s="148"/>
      <c r="AD451" s="148"/>
      <c r="AE451" s="148"/>
      <c r="AF451" s="148"/>
      <c r="AG451" s="148"/>
      <c r="AH451" s="148"/>
      <c r="AI451" s="149"/>
      <c r="AJ451" s="148"/>
      <c r="AK451" s="149"/>
    </row>
    <row r="452" spans="1:37" x14ac:dyDescent="0.35">
      <c r="A452" s="147"/>
      <c r="B452" s="148"/>
      <c r="C452" s="147"/>
      <c r="D452" s="147"/>
      <c r="E452" s="148"/>
      <c r="F452" s="147"/>
      <c r="G452" s="148"/>
      <c r="H452" s="148"/>
      <c r="I452" s="148"/>
      <c r="J452" s="148"/>
      <c r="K452" s="148"/>
      <c r="L452" s="148"/>
      <c r="M452" s="148"/>
      <c r="N452" s="148"/>
      <c r="O452" s="148"/>
      <c r="P452" s="148"/>
      <c r="Q452" s="148"/>
      <c r="R452" s="148"/>
      <c r="S452" s="148"/>
      <c r="T452" s="148"/>
      <c r="U452" s="148"/>
      <c r="V452" s="148"/>
      <c r="W452" s="148"/>
      <c r="X452" s="148"/>
      <c r="Y452" s="148"/>
      <c r="Z452" s="148"/>
      <c r="AA452" s="148"/>
      <c r="AB452" s="148"/>
      <c r="AC452" s="148"/>
      <c r="AD452" s="148"/>
      <c r="AE452" s="148"/>
      <c r="AF452" s="148"/>
      <c r="AG452" s="148"/>
      <c r="AH452" s="148"/>
      <c r="AI452" s="149"/>
      <c r="AJ452" s="148"/>
      <c r="AK452" s="149"/>
    </row>
    <row r="453" spans="1:37" x14ac:dyDescent="0.35">
      <c r="A453" s="147"/>
      <c r="B453" s="148"/>
      <c r="C453" s="147"/>
      <c r="D453" s="147"/>
      <c r="E453" s="148"/>
      <c r="F453" s="147"/>
      <c r="G453" s="148"/>
      <c r="H453" s="148"/>
      <c r="I453" s="148"/>
      <c r="J453" s="148"/>
      <c r="K453" s="148"/>
      <c r="L453" s="148"/>
      <c r="M453" s="148"/>
      <c r="N453" s="148"/>
      <c r="O453" s="148"/>
      <c r="P453" s="148"/>
      <c r="Q453" s="148"/>
      <c r="R453" s="148"/>
      <c r="S453" s="148"/>
      <c r="T453" s="148"/>
      <c r="U453" s="148"/>
      <c r="V453" s="148"/>
      <c r="W453" s="148"/>
      <c r="X453" s="148"/>
      <c r="Y453" s="148"/>
      <c r="Z453" s="148"/>
      <c r="AA453" s="148"/>
      <c r="AB453" s="148"/>
      <c r="AC453" s="148"/>
      <c r="AD453" s="148"/>
      <c r="AE453" s="148"/>
      <c r="AF453" s="148"/>
      <c r="AG453" s="148"/>
      <c r="AH453" s="148"/>
      <c r="AI453" s="149"/>
      <c r="AJ453" s="148"/>
      <c r="AK453" s="149"/>
    </row>
    <row r="454" spans="1:37" x14ac:dyDescent="0.35">
      <c r="A454" s="147"/>
      <c r="B454" s="148"/>
      <c r="C454" s="147"/>
      <c r="D454" s="147"/>
      <c r="E454" s="148"/>
      <c r="F454" s="147"/>
      <c r="G454" s="148"/>
      <c r="H454" s="148"/>
      <c r="I454" s="148"/>
      <c r="J454" s="148"/>
      <c r="K454" s="148"/>
      <c r="L454" s="148"/>
      <c r="M454" s="148"/>
      <c r="N454" s="148"/>
      <c r="O454" s="148"/>
      <c r="P454" s="148"/>
      <c r="Q454" s="148"/>
      <c r="R454" s="148"/>
      <c r="S454" s="148"/>
      <c r="T454" s="148"/>
      <c r="U454" s="148"/>
      <c r="V454" s="148"/>
      <c r="W454" s="148"/>
      <c r="X454" s="148"/>
      <c r="Y454" s="148"/>
      <c r="Z454" s="148"/>
      <c r="AA454" s="148"/>
      <c r="AB454" s="148"/>
      <c r="AC454" s="148"/>
      <c r="AD454" s="148"/>
      <c r="AE454" s="148"/>
      <c r="AF454" s="148"/>
      <c r="AG454" s="148"/>
      <c r="AH454" s="148"/>
      <c r="AI454" s="149"/>
      <c r="AJ454" s="148"/>
      <c r="AK454" s="149"/>
    </row>
    <row r="455" spans="1:37" x14ac:dyDescent="0.35">
      <c r="A455" s="147"/>
      <c r="B455" s="148"/>
      <c r="C455" s="147"/>
      <c r="D455" s="147"/>
      <c r="E455" s="148"/>
      <c r="F455" s="147"/>
      <c r="G455" s="148"/>
      <c r="H455" s="148"/>
      <c r="I455" s="148"/>
      <c r="J455" s="148"/>
      <c r="K455" s="148"/>
      <c r="L455" s="148"/>
      <c r="M455" s="148"/>
      <c r="N455" s="148"/>
      <c r="O455" s="148"/>
      <c r="P455" s="148"/>
      <c r="Q455" s="148"/>
      <c r="R455" s="148"/>
      <c r="S455" s="148"/>
      <c r="T455" s="148"/>
      <c r="U455" s="148"/>
      <c r="V455" s="148"/>
      <c r="W455" s="148"/>
      <c r="X455" s="148"/>
      <c r="Y455" s="148"/>
      <c r="Z455" s="148"/>
      <c r="AA455" s="148"/>
      <c r="AB455" s="148"/>
      <c r="AC455" s="148"/>
      <c r="AD455" s="148"/>
      <c r="AE455" s="148"/>
      <c r="AF455" s="148"/>
      <c r="AG455" s="148"/>
      <c r="AH455" s="148"/>
      <c r="AI455" s="149"/>
      <c r="AJ455" s="148"/>
      <c r="AK455" s="149"/>
    </row>
    <row r="456" spans="1:37" x14ac:dyDescent="0.35">
      <c r="A456" s="147"/>
      <c r="B456" s="148"/>
      <c r="C456" s="147"/>
      <c r="D456" s="147"/>
      <c r="E456" s="148"/>
      <c r="F456" s="147"/>
      <c r="G456" s="148"/>
      <c r="H456" s="148"/>
      <c r="I456" s="148"/>
      <c r="J456" s="148"/>
      <c r="K456" s="148"/>
      <c r="L456" s="148"/>
      <c r="M456" s="148"/>
      <c r="N456" s="148"/>
      <c r="O456" s="148"/>
      <c r="P456" s="148"/>
      <c r="Q456" s="148"/>
      <c r="R456" s="148"/>
      <c r="S456" s="148"/>
      <c r="T456" s="148"/>
      <c r="U456" s="148"/>
      <c r="V456" s="148"/>
      <c r="W456" s="148"/>
      <c r="X456" s="148"/>
      <c r="Y456" s="148"/>
      <c r="Z456" s="148"/>
      <c r="AA456" s="148"/>
      <c r="AB456" s="148"/>
      <c r="AC456" s="148"/>
      <c r="AD456" s="148"/>
      <c r="AE456" s="148"/>
      <c r="AF456" s="148"/>
      <c r="AG456" s="148"/>
      <c r="AH456" s="148"/>
      <c r="AI456" s="149"/>
      <c r="AJ456" s="148"/>
      <c r="AK456" s="149"/>
    </row>
    <row r="457" spans="1:37" x14ac:dyDescent="0.35">
      <c r="A457" s="147"/>
      <c r="B457" s="148"/>
      <c r="C457" s="147"/>
      <c r="D457" s="147"/>
      <c r="E457" s="148"/>
      <c r="F457" s="147"/>
      <c r="G457" s="148"/>
      <c r="H457" s="148"/>
      <c r="I457" s="148"/>
      <c r="J457" s="148"/>
      <c r="K457" s="148"/>
      <c r="L457" s="148"/>
      <c r="M457" s="148"/>
      <c r="N457" s="148"/>
      <c r="O457" s="148"/>
      <c r="P457" s="148"/>
      <c r="Q457" s="148"/>
      <c r="R457" s="148"/>
      <c r="S457" s="148"/>
      <c r="T457" s="148"/>
      <c r="U457" s="148"/>
      <c r="V457" s="148"/>
      <c r="W457" s="148"/>
      <c r="X457" s="148"/>
      <c r="Y457" s="148"/>
      <c r="Z457" s="148"/>
      <c r="AA457" s="148"/>
      <c r="AB457" s="148"/>
      <c r="AC457" s="148"/>
      <c r="AD457" s="148"/>
      <c r="AE457" s="148"/>
      <c r="AF457" s="148"/>
      <c r="AG457" s="148"/>
      <c r="AH457" s="148"/>
      <c r="AI457" s="149"/>
      <c r="AJ457" s="148"/>
      <c r="AK457" s="149"/>
    </row>
    <row r="458" spans="1:37" x14ac:dyDescent="0.35">
      <c r="A458" s="147"/>
      <c r="B458" s="148"/>
      <c r="C458" s="147"/>
      <c r="D458" s="147"/>
      <c r="E458" s="148"/>
      <c r="F458" s="147"/>
      <c r="G458" s="148"/>
      <c r="H458" s="148"/>
      <c r="I458" s="148"/>
      <c r="J458" s="148"/>
      <c r="K458" s="148"/>
      <c r="L458" s="148"/>
      <c r="M458" s="148"/>
      <c r="N458" s="148"/>
      <c r="O458" s="148"/>
      <c r="P458" s="148"/>
      <c r="Q458" s="148"/>
      <c r="R458" s="148"/>
      <c r="S458" s="148"/>
      <c r="T458" s="148"/>
      <c r="U458" s="148"/>
      <c r="V458" s="148"/>
      <c r="W458" s="148"/>
      <c r="X458" s="148"/>
      <c r="Y458" s="148"/>
      <c r="Z458" s="148"/>
      <c r="AA458" s="148"/>
      <c r="AB458" s="148"/>
      <c r="AC458" s="148"/>
      <c r="AD458" s="148"/>
      <c r="AE458" s="148"/>
      <c r="AF458" s="148"/>
      <c r="AG458" s="148"/>
      <c r="AH458" s="148"/>
      <c r="AI458" s="149"/>
      <c r="AJ458" s="148"/>
      <c r="AK458" s="149"/>
    </row>
    <row r="459" spans="1:37" x14ac:dyDescent="0.35">
      <c r="A459" s="147"/>
      <c r="B459" s="148"/>
      <c r="C459" s="147"/>
      <c r="D459" s="147"/>
      <c r="E459" s="148"/>
      <c r="F459" s="147"/>
      <c r="G459" s="148"/>
      <c r="H459" s="148"/>
      <c r="I459" s="148"/>
      <c r="J459" s="148"/>
      <c r="K459" s="148"/>
      <c r="L459" s="148"/>
      <c r="M459" s="148"/>
      <c r="N459" s="148"/>
      <c r="O459" s="148"/>
      <c r="P459" s="148"/>
      <c r="Q459" s="148"/>
      <c r="R459" s="148"/>
      <c r="S459" s="148"/>
      <c r="T459" s="148"/>
      <c r="U459" s="148"/>
      <c r="V459" s="148"/>
      <c r="W459" s="148"/>
      <c r="X459" s="148"/>
      <c r="Y459" s="148"/>
      <c r="Z459" s="148"/>
      <c r="AA459" s="148"/>
      <c r="AB459" s="148"/>
      <c r="AC459" s="148"/>
      <c r="AD459" s="148"/>
      <c r="AE459" s="148"/>
      <c r="AF459" s="148"/>
      <c r="AG459" s="148"/>
      <c r="AH459" s="148"/>
      <c r="AI459" s="149"/>
      <c r="AJ459" s="148"/>
      <c r="AK459" s="149"/>
    </row>
    <row r="460" spans="1:37" x14ac:dyDescent="0.35">
      <c r="A460" s="147"/>
      <c r="B460" s="148"/>
      <c r="C460" s="147"/>
      <c r="D460" s="147"/>
      <c r="E460" s="148"/>
      <c r="F460" s="147"/>
      <c r="G460" s="148"/>
      <c r="H460" s="148"/>
      <c r="I460" s="148"/>
      <c r="J460" s="148"/>
      <c r="K460" s="148"/>
      <c r="L460" s="148"/>
      <c r="M460" s="148"/>
      <c r="N460" s="148"/>
      <c r="O460" s="148"/>
      <c r="P460" s="148"/>
      <c r="Q460" s="148"/>
      <c r="R460" s="148"/>
      <c r="S460" s="148"/>
      <c r="T460" s="148"/>
      <c r="U460" s="148"/>
      <c r="V460" s="148"/>
      <c r="W460" s="148"/>
      <c r="X460" s="148"/>
      <c r="Y460" s="148"/>
      <c r="Z460" s="148"/>
      <c r="AA460" s="148"/>
      <c r="AB460" s="148"/>
      <c r="AC460" s="148"/>
      <c r="AD460" s="148"/>
      <c r="AE460" s="148"/>
      <c r="AF460" s="148"/>
      <c r="AG460" s="148"/>
      <c r="AH460" s="148"/>
      <c r="AI460" s="149"/>
      <c r="AJ460" s="148"/>
      <c r="AK460" s="149"/>
    </row>
    <row r="461" spans="1:37" x14ac:dyDescent="0.35">
      <c r="A461" s="147"/>
      <c r="B461" s="148"/>
      <c r="C461" s="147"/>
      <c r="D461" s="147"/>
      <c r="E461" s="148"/>
      <c r="F461" s="147"/>
      <c r="G461" s="148"/>
      <c r="H461" s="148"/>
      <c r="I461" s="148"/>
      <c r="J461" s="148"/>
      <c r="K461" s="148"/>
      <c r="L461" s="148"/>
      <c r="M461" s="148"/>
      <c r="N461" s="148"/>
      <c r="O461" s="148"/>
      <c r="P461" s="148"/>
      <c r="Q461" s="148"/>
      <c r="R461" s="148"/>
      <c r="S461" s="148"/>
      <c r="T461" s="148"/>
      <c r="U461" s="148"/>
      <c r="V461" s="148"/>
      <c r="W461" s="148"/>
      <c r="X461" s="148"/>
      <c r="Y461" s="148"/>
      <c r="Z461" s="148"/>
      <c r="AA461" s="148"/>
      <c r="AB461" s="148"/>
      <c r="AC461" s="148"/>
      <c r="AD461" s="148"/>
      <c r="AE461" s="148"/>
      <c r="AF461" s="148"/>
      <c r="AG461" s="148"/>
      <c r="AH461" s="148"/>
      <c r="AI461" s="149"/>
      <c r="AJ461" s="148"/>
      <c r="AK461" s="149"/>
    </row>
    <row r="462" spans="1:37" x14ac:dyDescent="0.35">
      <c r="A462" s="147"/>
      <c r="B462" s="148"/>
      <c r="C462" s="147"/>
      <c r="D462" s="147"/>
      <c r="E462" s="148"/>
      <c r="F462" s="147"/>
      <c r="G462" s="148"/>
      <c r="H462" s="148"/>
      <c r="I462" s="148"/>
      <c r="J462" s="148"/>
      <c r="K462" s="148"/>
      <c r="L462" s="148"/>
      <c r="M462" s="148"/>
      <c r="N462" s="148"/>
      <c r="O462" s="148"/>
      <c r="P462" s="148"/>
      <c r="Q462" s="148"/>
      <c r="R462" s="148"/>
      <c r="S462" s="148"/>
      <c r="T462" s="148"/>
      <c r="U462" s="148"/>
      <c r="V462" s="148"/>
      <c r="W462" s="148"/>
      <c r="X462" s="148"/>
      <c r="Y462" s="148"/>
      <c r="Z462" s="148"/>
      <c r="AA462" s="148"/>
      <c r="AB462" s="148"/>
      <c r="AC462" s="148"/>
      <c r="AD462" s="148"/>
      <c r="AE462" s="148"/>
      <c r="AF462" s="148"/>
      <c r="AG462" s="148"/>
      <c r="AH462" s="148"/>
      <c r="AI462" s="149"/>
      <c r="AJ462" s="148"/>
      <c r="AK462" s="149"/>
    </row>
    <row r="463" spans="1:37" x14ac:dyDescent="0.35">
      <c r="A463" s="147"/>
      <c r="B463" s="148"/>
      <c r="C463" s="147"/>
      <c r="D463" s="147"/>
      <c r="E463" s="148"/>
      <c r="F463" s="147"/>
      <c r="G463" s="148"/>
      <c r="H463" s="148"/>
      <c r="I463" s="148"/>
      <c r="J463" s="148"/>
      <c r="K463" s="148"/>
      <c r="L463" s="148"/>
      <c r="M463" s="148"/>
      <c r="N463" s="148"/>
      <c r="O463" s="148"/>
      <c r="P463" s="148"/>
      <c r="Q463" s="148"/>
      <c r="R463" s="148"/>
      <c r="S463" s="148"/>
      <c r="T463" s="148"/>
      <c r="U463" s="148"/>
      <c r="V463" s="148"/>
      <c r="W463" s="148"/>
      <c r="X463" s="148"/>
      <c r="Y463" s="148"/>
      <c r="Z463" s="148"/>
      <c r="AA463" s="148"/>
      <c r="AB463" s="148"/>
      <c r="AC463" s="148"/>
      <c r="AD463" s="148"/>
      <c r="AE463" s="148"/>
      <c r="AF463" s="148"/>
      <c r="AG463" s="148"/>
      <c r="AH463" s="148"/>
      <c r="AI463" s="149"/>
      <c r="AJ463" s="148"/>
      <c r="AK463" s="149"/>
    </row>
    <row r="464" spans="1:37" x14ac:dyDescent="0.35">
      <c r="A464" s="147"/>
      <c r="B464" s="148"/>
      <c r="C464" s="147"/>
      <c r="D464" s="147"/>
      <c r="E464" s="148"/>
      <c r="F464" s="147"/>
      <c r="G464" s="148"/>
      <c r="H464" s="148"/>
      <c r="I464" s="148"/>
      <c r="J464" s="148"/>
      <c r="K464" s="148"/>
      <c r="L464" s="148"/>
      <c r="M464" s="148"/>
      <c r="N464" s="148"/>
      <c r="O464" s="148"/>
      <c r="P464" s="148"/>
      <c r="Q464" s="148"/>
      <c r="R464" s="148"/>
      <c r="S464" s="148"/>
      <c r="T464" s="148"/>
      <c r="U464" s="148"/>
      <c r="V464" s="148"/>
      <c r="W464" s="148"/>
      <c r="X464" s="148"/>
      <c r="Y464" s="148"/>
      <c r="Z464" s="148"/>
      <c r="AA464" s="148"/>
      <c r="AB464" s="148"/>
      <c r="AC464" s="148"/>
      <c r="AD464" s="148"/>
      <c r="AE464" s="148"/>
      <c r="AF464" s="148"/>
      <c r="AG464" s="148"/>
      <c r="AH464" s="148"/>
      <c r="AI464" s="149"/>
      <c r="AJ464" s="148"/>
      <c r="AK464" s="149"/>
    </row>
    <row r="465" spans="1:37" x14ac:dyDescent="0.35">
      <c r="A465" s="147"/>
      <c r="B465" s="148"/>
      <c r="C465" s="147"/>
      <c r="D465" s="147"/>
      <c r="E465" s="148"/>
      <c r="F465" s="147"/>
      <c r="G465" s="148"/>
      <c r="H465" s="148"/>
      <c r="I465" s="148"/>
      <c r="J465" s="148"/>
      <c r="K465" s="148"/>
      <c r="L465" s="148"/>
      <c r="M465" s="148"/>
      <c r="N465" s="148"/>
      <c r="O465" s="148"/>
      <c r="P465" s="148"/>
      <c r="Q465" s="148"/>
      <c r="R465" s="148"/>
      <c r="S465" s="148"/>
      <c r="T465" s="148"/>
      <c r="U465" s="148"/>
      <c r="V465" s="148"/>
      <c r="W465" s="148"/>
      <c r="X465" s="148"/>
      <c r="Y465" s="148"/>
      <c r="Z465" s="148"/>
      <c r="AA465" s="148"/>
      <c r="AB465" s="148"/>
      <c r="AC465" s="148"/>
      <c r="AD465" s="148"/>
      <c r="AE465" s="148"/>
      <c r="AF465" s="148"/>
      <c r="AG465" s="148"/>
      <c r="AH465" s="148"/>
      <c r="AI465" s="149"/>
      <c r="AJ465" s="148"/>
      <c r="AK465" s="149"/>
    </row>
    <row r="466" spans="1:37" x14ac:dyDescent="0.35">
      <c r="A466" s="147"/>
      <c r="B466" s="148"/>
      <c r="C466" s="147"/>
      <c r="D466" s="147"/>
      <c r="E466" s="148"/>
      <c r="F466" s="147"/>
      <c r="G466" s="148"/>
      <c r="H466" s="148"/>
      <c r="I466" s="148"/>
      <c r="J466" s="148"/>
      <c r="K466" s="148"/>
      <c r="L466" s="148"/>
      <c r="M466" s="148"/>
      <c r="N466" s="148"/>
      <c r="O466" s="148"/>
      <c r="P466" s="148"/>
      <c r="Q466" s="148"/>
      <c r="R466" s="148"/>
      <c r="S466" s="148"/>
      <c r="T466" s="148"/>
      <c r="U466" s="148"/>
      <c r="V466" s="148"/>
      <c r="W466" s="148"/>
      <c r="X466" s="148"/>
      <c r="Y466" s="148"/>
      <c r="Z466" s="148"/>
      <c r="AA466" s="148"/>
      <c r="AB466" s="148"/>
      <c r="AC466" s="148"/>
      <c r="AD466" s="148"/>
      <c r="AE466" s="148"/>
      <c r="AF466" s="148"/>
      <c r="AG466" s="148"/>
      <c r="AH466" s="148"/>
      <c r="AI466" s="149"/>
      <c r="AJ466" s="148"/>
      <c r="AK466" s="149"/>
    </row>
    <row r="467" spans="1:37" x14ac:dyDescent="0.35">
      <c r="A467" s="147"/>
      <c r="B467" s="148"/>
      <c r="C467" s="147"/>
      <c r="D467" s="147"/>
      <c r="E467" s="148"/>
      <c r="F467" s="147"/>
      <c r="G467" s="148"/>
      <c r="H467" s="148"/>
      <c r="I467" s="148"/>
      <c r="J467" s="148"/>
      <c r="K467" s="148"/>
      <c r="L467" s="148"/>
      <c r="M467" s="148"/>
      <c r="N467" s="148"/>
      <c r="O467" s="148"/>
      <c r="P467" s="148"/>
      <c r="Q467" s="148"/>
      <c r="R467" s="148"/>
      <c r="S467" s="148"/>
      <c r="T467" s="148"/>
      <c r="U467" s="148"/>
      <c r="V467" s="148"/>
      <c r="W467" s="148"/>
      <c r="X467" s="148"/>
      <c r="Y467" s="148"/>
      <c r="Z467" s="148"/>
      <c r="AA467" s="148"/>
      <c r="AB467" s="148"/>
      <c r="AC467" s="148"/>
      <c r="AD467" s="148"/>
      <c r="AE467" s="148"/>
      <c r="AF467" s="148"/>
      <c r="AG467" s="148"/>
      <c r="AH467" s="148"/>
      <c r="AI467" s="149"/>
      <c r="AJ467" s="148"/>
      <c r="AK467" s="149"/>
    </row>
    <row r="468" spans="1:37" x14ac:dyDescent="0.35">
      <c r="A468" s="147"/>
      <c r="B468" s="148"/>
      <c r="C468" s="147"/>
      <c r="D468" s="147"/>
      <c r="E468" s="148"/>
      <c r="F468" s="147"/>
      <c r="G468" s="148"/>
      <c r="H468" s="148"/>
      <c r="I468" s="148"/>
      <c r="J468" s="148"/>
      <c r="K468" s="148"/>
      <c r="L468" s="148"/>
      <c r="M468" s="148"/>
      <c r="N468" s="148"/>
      <c r="O468" s="148"/>
      <c r="P468" s="148"/>
      <c r="Q468" s="148"/>
      <c r="R468" s="148"/>
      <c r="S468" s="148"/>
      <c r="T468" s="148"/>
      <c r="U468" s="148"/>
      <c r="V468" s="148"/>
      <c r="W468" s="148"/>
      <c r="X468" s="148"/>
      <c r="Y468" s="148"/>
      <c r="Z468" s="148"/>
      <c r="AA468" s="148"/>
      <c r="AB468" s="148"/>
      <c r="AC468" s="148"/>
      <c r="AD468" s="148"/>
      <c r="AE468" s="148"/>
      <c r="AF468" s="148"/>
      <c r="AG468" s="148"/>
      <c r="AH468" s="148"/>
      <c r="AI468" s="149"/>
      <c r="AJ468" s="148"/>
      <c r="AK468" s="149"/>
    </row>
    <row r="469" spans="1:37" x14ac:dyDescent="0.35">
      <c r="A469" s="147"/>
      <c r="B469" s="148"/>
      <c r="C469" s="147"/>
      <c r="D469" s="147"/>
      <c r="E469" s="148"/>
      <c r="F469" s="147"/>
      <c r="G469" s="148"/>
      <c r="H469" s="148"/>
      <c r="I469" s="148"/>
      <c r="J469" s="148"/>
      <c r="K469" s="148"/>
      <c r="L469" s="148"/>
      <c r="M469" s="148"/>
      <c r="N469" s="148"/>
      <c r="O469" s="148"/>
      <c r="P469" s="148"/>
      <c r="Q469" s="148"/>
      <c r="R469" s="148"/>
      <c r="S469" s="148"/>
      <c r="T469" s="148"/>
      <c r="U469" s="148"/>
      <c r="V469" s="148"/>
      <c r="W469" s="148"/>
      <c r="X469" s="148"/>
      <c r="Y469" s="148"/>
      <c r="Z469" s="148"/>
      <c r="AA469" s="148"/>
      <c r="AB469" s="148"/>
      <c r="AC469" s="148"/>
      <c r="AD469" s="148"/>
      <c r="AE469" s="148"/>
      <c r="AF469" s="148"/>
      <c r="AG469" s="148"/>
      <c r="AH469" s="148"/>
      <c r="AI469" s="149"/>
      <c r="AJ469" s="148"/>
      <c r="AK469" s="149"/>
    </row>
    <row r="470" spans="1:37" x14ac:dyDescent="0.35">
      <c r="A470" s="147"/>
      <c r="B470" s="148"/>
      <c r="C470" s="147"/>
      <c r="D470" s="147"/>
      <c r="E470" s="148"/>
      <c r="F470" s="147"/>
      <c r="G470" s="148"/>
      <c r="H470" s="148"/>
      <c r="I470" s="148"/>
      <c r="J470" s="148"/>
      <c r="K470" s="148"/>
      <c r="L470" s="148"/>
      <c r="M470" s="148"/>
      <c r="N470" s="148"/>
      <c r="O470" s="148"/>
      <c r="P470" s="148"/>
      <c r="Q470" s="148"/>
      <c r="R470" s="148"/>
      <c r="S470" s="148"/>
      <c r="T470" s="148"/>
      <c r="U470" s="148"/>
      <c r="V470" s="148"/>
      <c r="W470" s="148"/>
      <c r="X470" s="148"/>
      <c r="Y470" s="148"/>
      <c r="Z470" s="148"/>
      <c r="AA470" s="148"/>
      <c r="AB470" s="148"/>
      <c r="AC470" s="148"/>
      <c r="AD470" s="148"/>
      <c r="AE470" s="148"/>
      <c r="AF470" s="148"/>
      <c r="AG470" s="148"/>
      <c r="AH470" s="148"/>
      <c r="AI470" s="149"/>
      <c r="AJ470" s="148"/>
      <c r="AK470" s="149"/>
    </row>
    <row r="471" spans="1:37" x14ac:dyDescent="0.35">
      <c r="A471" s="147"/>
      <c r="B471" s="148"/>
      <c r="C471" s="147"/>
      <c r="D471" s="147"/>
      <c r="E471" s="148"/>
      <c r="F471" s="147"/>
      <c r="G471" s="148"/>
      <c r="H471" s="148"/>
      <c r="I471" s="148"/>
      <c r="J471" s="148"/>
      <c r="K471" s="148"/>
      <c r="L471" s="148"/>
      <c r="M471" s="148"/>
      <c r="N471" s="148"/>
      <c r="O471" s="148"/>
      <c r="P471" s="148"/>
      <c r="Q471" s="148"/>
      <c r="R471" s="148"/>
      <c r="S471" s="148"/>
      <c r="T471" s="148"/>
      <c r="U471" s="148"/>
      <c r="V471" s="148"/>
      <c r="W471" s="148"/>
      <c r="X471" s="148"/>
      <c r="Y471" s="148"/>
      <c r="Z471" s="148"/>
      <c r="AA471" s="148"/>
      <c r="AB471" s="148"/>
      <c r="AC471" s="148"/>
      <c r="AD471" s="148"/>
      <c r="AE471" s="148"/>
      <c r="AF471" s="148"/>
      <c r="AG471" s="148"/>
      <c r="AH471" s="148"/>
      <c r="AI471" s="149"/>
      <c r="AJ471" s="148"/>
      <c r="AK471" s="149"/>
    </row>
    <row r="472" spans="1:37" x14ac:dyDescent="0.35">
      <c r="A472" s="147"/>
      <c r="B472" s="148"/>
      <c r="C472" s="147"/>
      <c r="D472" s="147"/>
      <c r="E472" s="148"/>
      <c r="F472" s="147"/>
      <c r="G472" s="148"/>
      <c r="H472" s="148"/>
      <c r="I472" s="148"/>
      <c r="J472" s="148"/>
      <c r="K472" s="148"/>
      <c r="L472" s="148"/>
      <c r="M472" s="148"/>
      <c r="N472" s="148"/>
      <c r="O472" s="148"/>
      <c r="P472" s="148"/>
      <c r="Q472" s="148"/>
      <c r="R472" s="148"/>
      <c r="S472" s="148"/>
      <c r="T472" s="148"/>
      <c r="U472" s="148"/>
      <c r="V472" s="148"/>
      <c r="W472" s="148"/>
      <c r="X472" s="148"/>
      <c r="Y472" s="148"/>
      <c r="Z472" s="148"/>
      <c r="AA472" s="148"/>
      <c r="AB472" s="148"/>
      <c r="AC472" s="148"/>
      <c r="AD472" s="148"/>
      <c r="AE472" s="148"/>
      <c r="AF472" s="148"/>
      <c r="AG472" s="148"/>
      <c r="AH472" s="148"/>
      <c r="AI472" s="149"/>
      <c r="AJ472" s="148"/>
      <c r="AK472" s="149"/>
    </row>
    <row r="473" spans="1:37" x14ac:dyDescent="0.35">
      <c r="A473" s="147"/>
      <c r="B473" s="148"/>
      <c r="C473" s="147"/>
      <c r="D473" s="147"/>
      <c r="E473" s="148"/>
      <c r="F473" s="147"/>
      <c r="G473" s="148"/>
      <c r="H473" s="148"/>
      <c r="I473" s="148"/>
      <c r="J473" s="148"/>
      <c r="K473" s="148"/>
      <c r="L473" s="148"/>
      <c r="M473" s="148"/>
      <c r="N473" s="148"/>
      <c r="O473" s="148"/>
      <c r="P473" s="148"/>
      <c r="Q473" s="148"/>
      <c r="R473" s="148"/>
      <c r="S473" s="148"/>
      <c r="T473" s="148"/>
      <c r="U473" s="148"/>
      <c r="V473" s="148"/>
      <c r="W473" s="148"/>
      <c r="X473" s="148"/>
      <c r="Y473" s="148"/>
      <c r="Z473" s="148"/>
      <c r="AA473" s="148"/>
      <c r="AB473" s="148"/>
      <c r="AC473" s="148"/>
      <c r="AD473" s="148"/>
      <c r="AE473" s="148"/>
      <c r="AF473" s="148"/>
      <c r="AG473" s="148"/>
      <c r="AH473" s="148"/>
      <c r="AI473" s="149"/>
      <c r="AJ473" s="148"/>
      <c r="AK473" s="149"/>
    </row>
    <row r="474" spans="1:37" x14ac:dyDescent="0.35">
      <c r="A474" s="147"/>
      <c r="B474" s="148"/>
      <c r="C474" s="147"/>
      <c r="D474" s="147"/>
      <c r="E474" s="148"/>
      <c r="F474" s="147"/>
      <c r="G474" s="148"/>
      <c r="H474" s="148"/>
      <c r="I474" s="148"/>
      <c r="J474" s="148"/>
      <c r="K474" s="148"/>
      <c r="L474" s="148"/>
      <c r="M474" s="148"/>
      <c r="N474" s="148"/>
      <c r="O474" s="148"/>
      <c r="P474" s="148"/>
      <c r="Q474" s="148"/>
      <c r="R474" s="148"/>
      <c r="S474" s="148"/>
      <c r="T474" s="148"/>
      <c r="U474" s="148"/>
      <c r="V474" s="148"/>
      <c r="W474" s="148"/>
      <c r="X474" s="148"/>
      <c r="Y474" s="148"/>
      <c r="Z474" s="148"/>
      <c r="AA474" s="148"/>
      <c r="AB474" s="148"/>
      <c r="AC474" s="148"/>
      <c r="AD474" s="148"/>
      <c r="AE474" s="148"/>
      <c r="AF474" s="148"/>
      <c r="AG474" s="148"/>
      <c r="AH474" s="148"/>
      <c r="AI474" s="149"/>
      <c r="AJ474" s="148"/>
      <c r="AK474" s="149"/>
    </row>
    <row r="475" spans="1:37" x14ac:dyDescent="0.35">
      <c r="A475" s="147"/>
      <c r="B475" s="148"/>
      <c r="C475" s="147"/>
      <c r="D475" s="147"/>
      <c r="E475" s="148"/>
      <c r="F475" s="147"/>
      <c r="G475" s="148"/>
      <c r="H475" s="148"/>
      <c r="I475" s="148"/>
      <c r="J475" s="148"/>
      <c r="K475" s="148"/>
      <c r="L475" s="148"/>
      <c r="M475" s="148"/>
      <c r="N475" s="148"/>
      <c r="O475" s="148"/>
      <c r="P475" s="148"/>
      <c r="Q475" s="148"/>
      <c r="R475" s="148"/>
      <c r="S475" s="148"/>
      <c r="T475" s="148"/>
      <c r="U475" s="148"/>
      <c r="V475" s="148"/>
      <c r="W475" s="148"/>
      <c r="X475" s="148"/>
      <c r="Y475" s="148"/>
      <c r="Z475" s="148"/>
      <c r="AA475" s="148"/>
      <c r="AB475" s="148"/>
      <c r="AC475" s="148"/>
      <c r="AD475" s="148"/>
      <c r="AE475" s="148"/>
      <c r="AF475" s="148"/>
      <c r="AG475" s="148"/>
      <c r="AH475" s="148"/>
      <c r="AI475" s="149"/>
      <c r="AJ475" s="148"/>
      <c r="AK475" s="149"/>
    </row>
    <row r="476" spans="1:37" x14ac:dyDescent="0.35">
      <c r="A476" s="147"/>
      <c r="B476" s="148"/>
      <c r="C476" s="147"/>
      <c r="D476" s="147"/>
      <c r="E476" s="148"/>
      <c r="F476" s="147"/>
      <c r="G476" s="148"/>
      <c r="H476" s="148"/>
      <c r="I476" s="148"/>
      <c r="J476" s="148"/>
      <c r="K476" s="148"/>
      <c r="L476" s="148"/>
      <c r="M476" s="148"/>
      <c r="N476" s="148"/>
      <c r="O476" s="148"/>
      <c r="P476" s="148"/>
      <c r="Q476" s="148"/>
      <c r="R476" s="148"/>
      <c r="S476" s="148"/>
      <c r="T476" s="148"/>
      <c r="U476" s="148"/>
      <c r="V476" s="148"/>
      <c r="W476" s="148"/>
      <c r="X476" s="148"/>
      <c r="Y476" s="148"/>
      <c r="Z476" s="148"/>
      <c r="AA476" s="148"/>
      <c r="AB476" s="148"/>
      <c r="AC476" s="148"/>
      <c r="AD476" s="148"/>
      <c r="AE476" s="148"/>
      <c r="AF476" s="148"/>
      <c r="AG476" s="148"/>
      <c r="AH476" s="148"/>
      <c r="AI476" s="149"/>
      <c r="AJ476" s="148"/>
      <c r="AK476" s="149"/>
    </row>
    <row r="477" spans="1:37" x14ac:dyDescent="0.35">
      <c r="A477" s="147"/>
      <c r="B477" s="148"/>
      <c r="C477" s="147"/>
      <c r="D477" s="147"/>
      <c r="E477" s="148"/>
      <c r="F477" s="147"/>
      <c r="G477" s="148"/>
      <c r="H477" s="148"/>
      <c r="I477" s="148"/>
      <c r="J477" s="148"/>
      <c r="K477" s="148"/>
      <c r="L477" s="148"/>
      <c r="M477" s="148"/>
      <c r="N477" s="148"/>
      <c r="O477" s="148"/>
      <c r="P477" s="148"/>
      <c r="Q477" s="148"/>
      <c r="R477" s="148"/>
      <c r="S477" s="148"/>
      <c r="T477" s="148"/>
      <c r="U477" s="148"/>
      <c r="V477" s="148"/>
      <c r="W477" s="148"/>
      <c r="X477" s="148"/>
      <c r="Y477" s="148"/>
      <c r="Z477" s="148"/>
      <c r="AA477" s="148"/>
      <c r="AB477" s="148"/>
      <c r="AC477" s="148"/>
      <c r="AD477" s="148"/>
      <c r="AE477" s="148"/>
      <c r="AF477" s="148"/>
      <c r="AG477" s="148"/>
      <c r="AH477" s="148"/>
      <c r="AI477" s="149"/>
      <c r="AJ477" s="148"/>
      <c r="AK477" s="149"/>
    </row>
    <row r="478" spans="1:37" x14ac:dyDescent="0.35">
      <c r="A478" s="147"/>
      <c r="B478" s="148"/>
      <c r="C478" s="147"/>
      <c r="D478" s="147"/>
      <c r="E478" s="148"/>
      <c r="F478" s="147"/>
      <c r="G478" s="148"/>
      <c r="H478" s="148"/>
      <c r="I478" s="148"/>
      <c r="J478" s="148"/>
      <c r="K478" s="148"/>
      <c r="L478" s="148"/>
      <c r="M478" s="148"/>
      <c r="N478" s="148"/>
      <c r="O478" s="148"/>
      <c r="P478" s="148"/>
      <c r="Q478" s="148"/>
      <c r="R478" s="148"/>
      <c r="S478" s="148"/>
      <c r="T478" s="148"/>
      <c r="U478" s="148"/>
      <c r="V478" s="148"/>
      <c r="W478" s="148"/>
      <c r="X478" s="148"/>
      <c r="Y478" s="148"/>
      <c r="Z478" s="148"/>
      <c r="AA478" s="148"/>
      <c r="AB478" s="148"/>
      <c r="AC478" s="148"/>
      <c r="AD478" s="148"/>
      <c r="AE478" s="148"/>
      <c r="AF478" s="148"/>
      <c r="AG478" s="148"/>
      <c r="AH478" s="148"/>
      <c r="AI478" s="149"/>
      <c r="AJ478" s="148"/>
      <c r="AK478" s="149"/>
    </row>
    <row r="479" spans="1:37" x14ac:dyDescent="0.35">
      <c r="A479" s="147"/>
      <c r="B479" s="148"/>
      <c r="C479" s="147"/>
      <c r="D479" s="147"/>
      <c r="E479" s="148"/>
      <c r="F479" s="147"/>
      <c r="G479" s="148"/>
      <c r="H479" s="148"/>
      <c r="I479" s="148"/>
      <c r="J479" s="148"/>
      <c r="K479" s="148"/>
      <c r="L479" s="148"/>
      <c r="M479" s="148"/>
      <c r="N479" s="148"/>
      <c r="O479" s="148"/>
      <c r="P479" s="148"/>
      <c r="Q479" s="148"/>
      <c r="R479" s="148"/>
      <c r="S479" s="148"/>
      <c r="T479" s="148"/>
      <c r="U479" s="148"/>
      <c r="V479" s="148"/>
      <c r="W479" s="148"/>
      <c r="X479" s="148"/>
      <c r="Y479" s="148"/>
      <c r="Z479" s="148"/>
      <c r="AA479" s="148"/>
      <c r="AB479" s="148"/>
      <c r="AC479" s="148"/>
      <c r="AD479" s="148"/>
      <c r="AE479" s="148"/>
      <c r="AF479" s="148"/>
      <c r="AG479" s="148"/>
      <c r="AH479" s="148"/>
      <c r="AI479" s="149"/>
      <c r="AJ479" s="148"/>
      <c r="AK479" s="149"/>
    </row>
    <row r="480" spans="1:37" x14ac:dyDescent="0.35">
      <c r="A480" s="147"/>
      <c r="B480" s="148"/>
      <c r="C480" s="147"/>
      <c r="D480" s="147"/>
      <c r="E480" s="148"/>
      <c r="F480" s="147"/>
      <c r="G480" s="148"/>
      <c r="H480" s="148"/>
      <c r="I480" s="148"/>
      <c r="J480" s="148"/>
      <c r="K480" s="148"/>
      <c r="L480" s="148"/>
      <c r="M480" s="148"/>
      <c r="N480" s="148"/>
      <c r="O480" s="148"/>
      <c r="P480" s="148"/>
      <c r="Q480" s="148"/>
      <c r="R480" s="148"/>
      <c r="S480" s="148"/>
      <c r="T480" s="148"/>
      <c r="U480" s="148"/>
      <c r="V480" s="148"/>
      <c r="W480" s="148"/>
      <c r="X480" s="148"/>
      <c r="Y480" s="148"/>
      <c r="Z480" s="148"/>
      <c r="AA480" s="148"/>
      <c r="AB480" s="148"/>
      <c r="AC480" s="148"/>
      <c r="AD480" s="148"/>
      <c r="AE480" s="148"/>
      <c r="AF480" s="148"/>
      <c r="AG480" s="148"/>
      <c r="AH480" s="148"/>
      <c r="AI480" s="149"/>
      <c r="AJ480" s="148"/>
      <c r="AK480" s="149"/>
    </row>
    <row r="481" spans="1:37" x14ac:dyDescent="0.35">
      <c r="A481" s="147"/>
      <c r="B481" s="148"/>
      <c r="C481" s="147"/>
      <c r="D481" s="147"/>
      <c r="E481" s="148"/>
      <c r="F481" s="147"/>
      <c r="G481" s="148"/>
      <c r="H481" s="148"/>
      <c r="I481" s="148"/>
      <c r="J481" s="148"/>
      <c r="K481" s="148"/>
      <c r="L481" s="148"/>
      <c r="M481" s="148"/>
      <c r="N481" s="148"/>
      <c r="O481" s="148"/>
      <c r="P481" s="148"/>
      <c r="Q481" s="148"/>
      <c r="R481" s="148"/>
      <c r="S481" s="148"/>
      <c r="T481" s="148"/>
      <c r="U481" s="148"/>
      <c r="V481" s="148"/>
      <c r="W481" s="148"/>
      <c r="X481" s="148"/>
      <c r="Y481" s="148"/>
      <c r="Z481" s="148"/>
      <c r="AA481" s="148"/>
      <c r="AB481" s="148"/>
      <c r="AC481" s="148"/>
      <c r="AD481" s="148"/>
      <c r="AE481" s="148"/>
      <c r="AF481" s="148"/>
      <c r="AG481" s="148"/>
      <c r="AH481" s="148"/>
      <c r="AI481" s="149"/>
      <c r="AJ481" s="148"/>
      <c r="AK481" s="149"/>
    </row>
    <row r="482" spans="1:37" x14ac:dyDescent="0.35">
      <c r="A482" s="147"/>
      <c r="B482" s="148"/>
      <c r="C482" s="147"/>
      <c r="D482" s="147"/>
      <c r="E482" s="148"/>
      <c r="F482" s="147"/>
      <c r="G482" s="148"/>
      <c r="H482" s="148"/>
      <c r="I482" s="148"/>
      <c r="J482" s="148"/>
      <c r="K482" s="148"/>
      <c r="L482" s="148"/>
      <c r="M482" s="148"/>
      <c r="N482" s="148"/>
      <c r="O482" s="148"/>
      <c r="P482" s="148"/>
      <c r="Q482" s="148"/>
      <c r="R482" s="148"/>
      <c r="S482" s="148"/>
      <c r="T482" s="148"/>
      <c r="U482" s="148"/>
      <c r="V482" s="148"/>
      <c r="W482" s="148"/>
      <c r="X482" s="148"/>
      <c r="Y482" s="148"/>
      <c r="Z482" s="148"/>
      <c r="AA482" s="148"/>
      <c r="AB482" s="148"/>
      <c r="AC482" s="148"/>
      <c r="AD482" s="148"/>
      <c r="AE482" s="148"/>
      <c r="AF482" s="148"/>
      <c r="AG482" s="148"/>
      <c r="AH482" s="148"/>
      <c r="AI482" s="149"/>
      <c r="AJ482" s="148"/>
      <c r="AK482" s="149"/>
    </row>
    <row r="483" spans="1:37" x14ac:dyDescent="0.35">
      <c r="A483" s="147"/>
      <c r="B483" s="148"/>
      <c r="C483" s="147"/>
      <c r="D483" s="147"/>
      <c r="E483" s="148"/>
      <c r="F483" s="147"/>
      <c r="G483" s="148"/>
      <c r="H483" s="148"/>
      <c r="I483" s="148"/>
      <c r="J483" s="148"/>
      <c r="K483" s="148"/>
      <c r="L483" s="148"/>
      <c r="M483" s="148"/>
      <c r="N483" s="148"/>
      <c r="O483" s="148"/>
      <c r="P483" s="148"/>
      <c r="Q483" s="148"/>
      <c r="R483" s="148"/>
      <c r="S483" s="148"/>
      <c r="T483" s="148"/>
      <c r="U483" s="148"/>
      <c r="V483" s="148"/>
      <c r="W483" s="148"/>
      <c r="X483" s="148"/>
      <c r="Y483" s="148"/>
      <c r="Z483" s="148"/>
      <c r="AA483" s="148"/>
      <c r="AB483" s="148"/>
      <c r="AC483" s="148"/>
      <c r="AD483" s="148"/>
      <c r="AE483" s="148"/>
      <c r="AF483" s="148"/>
      <c r="AG483" s="148"/>
      <c r="AH483" s="148"/>
      <c r="AI483" s="149"/>
      <c r="AJ483" s="148"/>
      <c r="AK483" s="149"/>
    </row>
    <row r="484" spans="1:37" x14ac:dyDescent="0.35">
      <c r="A484" s="147"/>
      <c r="B484" s="148"/>
      <c r="C484" s="147"/>
      <c r="D484" s="147"/>
      <c r="E484" s="148"/>
      <c r="F484" s="147"/>
      <c r="G484" s="148"/>
      <c r="H484" s="148"/>
      <c r="I484" s="148"/>
      <c r="J484" s="148"/>
      <c r="K484" s="148"/>
      <c r="L484" s="148"/>
      <c r="M484" s="148"/>
      <c r="N484" s="148"/>
      <c r="O484" s="148"/>
      <c r="P484" s="148"/>
      <c r="Q484" s="148"/>
      <c r="R484" s="148"/>
      <c r="S484" s="148"/>
      <c r="T484" s="148"/>
      <c r="U484" s="148"/>
      <c r="V484" s="148"/>
      <c r="W484" s="148"/>
      <c r="X484" s="148"/>
      <c r="Y484" s="148"/>
      <c r="Z484" s="148"/>
      <c r="AA484" s="148"/>
      <c r="AB484" s="148"/>
      <c r="AC484" s="148"/>
      <c r="AD484" s="148"/>
      <c r="AE484" s="148"/>
      <c r="AF484" s="148"/>
      <c r="AG484" s="148"/>
      <c r="AH484" s="148"/>
      <c r="AI484" s="149"/>
      <c r="AJ484" s="148"/>
      <c r="AK484" s="149"/>
    </row>
    <row r="485" spans="1:37" x14ac:dyDescent="0.35">
      <c r="A485" s="147"/>
      <c r="B485" s="148"/>
      <c r="C485" s="147"/>
      <c r="D485" s="147"/>
      <c r="E485" s="148"/>
      <c r="F485" s="147"/>
      <c r="G485" s="148"/>
      <c r="H485" s="148"/>
      <c r="I485" s="148"/>
      <c r="J485" s="148"/>
      <c r="K485" s="148"/>
      <c r="L485" s="148"/>
      <c r="M485" s="148"/>
      <c r="N485" s="148"/>
      <c r="O485" s="148"/>
      <c r="P485" s="148"/>
      <c r="Q485" s="148"/>
      <c r="R485" s="148"/>
      <c r="S485" s="148"/>
      <c r="T485" s="148"/>
      <c r="U485" s="148"/>
      <c r="V485" s="148"/>
      <c r="W485" s="148"/>
      <c r="X485" s="148"/>
      <c r="Y485" s="148"/>
      <c r="Z485" s="148"/>
      <c r="AA485" s="148"/>
      <c r="AB485" s="148"/>
      <c r="AC485" s="148"/>
      <c r="AD485" s="148"/>
      <c r="AE485" s="148"/>
      <c r="AF485" s="148"/>
      <c r="AG485" s="148"/>
      <c r="AH485" s="148"/>
      <c r="AI485" s="149"/>
      <c r="AJ485" s="148"/>
      <c r="AK485" s="149"/>
    </row>
    <row r="486" spans="1:37" x14ac:dyDescent="0.35">
      <c r="A486" s="147"/>
      <c r="B486" s="148"/>
      <c r="C486" s="147"/>
      <c r="D486" s="147"/>
      <c r="E486" s="148"/>
      <c r="F486" s="147"/>
      <c r="G486" s="148"/>
      <c r="H486" s="148"/>
      <c r="I486" s="148"/>
      <c r="J486" s="148"/>
      <c r="K486" s="148"/>
      <c r="L486" s="148"/>
      <c r="M486" s="148"/>
      <c r="N486" s="148"/>
      <c r="O486" s="148"/>
      <c r="P486" s="148"/>
      <c r="Q486" s="148"/>
      <c r="R486" s="148"/>
      <c r="S486" s="148"/>
      <c r="T486" s="148"/>
      <c r="U486" s="148"/>
      <c r="V486" s="148"/>
      <c r="W486" s="148"/>
      <c r="X486" s="148"/>
      <c r="Y486" s="148"/>
      <c r="Z486" s="148"/>
      <c r="AA486" s="148"/>
      <c r="AB486" s="148"/>
      <c r="AC486" s="148"/>
      <c r="AD486" s="148"/>
      <c r="AE486" s="148"/>
      <c r="AF486" s="148"/>
      <c r="AG486" s="148"/>
      <c r="AH486" s="148"/>
      <c r="AI486" s="149"/>
      <c r="AJ486" s="148"/>
      <c r="AK486" s="149"/>
    </row>
    <row r="487" spans="1:37" x14ac:dyDescent="0.35">
      <c r="A487" s="147"/>
      <c r="B487" s="148"/>
      <c r="C487" s="147"/>
      <c r="D487" s="147"/>
      <c r="E487" s="148"/>
      <c r="F487" s="147"/>
      <c r="G487" s="148"/>
      <c r="H487" s="148"/>
      <c r="I487" s="148"/>
      <c r="J487" s="148"/>
      <c r="K487" s="148"/>
      <c r="L487" s="148"/>
      <c r="M487" s="148"/>
      <c r="N487" s="148"/>
      <c r="O487" s="148"/>
      <c r="P487" s="148"/>
      <c r="Q487" s="148"/>
      <c r="R487" s="148"/>
      <c r="S487" s="148"/>
      <c r="T487" s="148"/>
      <c r="U487" s="148"/>
      <c r="V487" s="148"/>
      <c r="W487" s="148"/>
      <c r="X487" s="148"/>
      <c r="Y487" s="148"/>
      <c r="Z487" s="148"/>
      <c r="AA487" s="148"/>
      <c r="AB487" s="148"/>
      <c r="AC487" s="148"/>
      <c r="AD487" s="148"/>
      <c r="AE487" s="148"/>
      <c r="AF487" s="148"/>
      <c r="AG487" s="148"/>
      <c r="AH487" s="148"/>
      <c r="AI487" s="149"/>
      <c r="AJ487" s="148"/>
      <c r="AK487" s="149"/>
    </row>
    <row r="488" spans="1:37" x14ac:dyDescent="0.35">
      <c r="A488" s="147"/>
      <c r="B488" s="148"/>
      <c r="C488" s="147"/>
      <c r="D488" s="147"/>
      <c r="E488" s="148"/>
      <c r="F488" s="147"/>
      <c r="G488" s="148"/>
      <c r="H488" s="148"/>
      <c r="I488" s="148"/>
      <c r="J488" s="148"/>
      <c r="K488" s="148"/>
      <c r="L488" s="148"/>
      <c r="M488" s="148"/>
      <c r="N488" s="148"/>
      <c r="O488" s="148"/>
      <c r="P488" s="148"/>
      <c r="Q488" s="148"/>
      <c r="R488" s="148"/>
      <c r="S488" s="148"/>
      <c r="T488" s="148"/>
      <c r="U488" s="148"/>
      <c r="V488" s="148"/>
      <c r="W488" s="148"/>
      <c r="X488" s="148"/>
      <c r="Y488" s="148"/>
      <c r="Z488" s="148"/>
      <c r="AA488" s="148"/>
      <c r="AB488" s="148"/>
      <c r="AC488" s="148"/>
      <c r="AD488" s="148"/>
      <c r="AE488" s="148"/>
      <c r="AF488" s="148"/>
      <c r="AG488" s="148"/>
      <c r="AH488" s="148"/>
      <c r="AI488" s="149"/>
      <c r="AJ488" s="148"/>
      <c r="AK488" s="149"/>
    </row>
    <row r="489" spans="1:37" x14ac:dyDescent="0.35">
      <c r="A489" s="147"/>
      <c r="B489" s="148"/>
      <c r="C489" s="147"/>
      <c r="D489" s="147"/>
      <c r="E489" s="148"/>
      <c r="F489" s="147"/>
      <c r="G489" s="148"/>
      <c r="H489" s="148"/>
      <c r="I489" s="148"/>
      <c r="J489" s="148"/>
      <c r="K489" s="148"/>
      <c r="L489" s="148"/>
      <c r="M489" s="148"/>
      <c r="N489" s="148"/>
      <c r="O489" s="148"/>
      <c r="P489" s="148"/>
      <c r="Q489" s="148"/>
      <c r="R489" s="148"/>
      <c r="S489" s="148"/>
      <c r="T489" s="148"/>
      <c r="U489" s="148"/>
      <c r="V489" s="148"/>
      <c r="W489" s="148"/>
      <c r="X489" s="148"/>
      <c r="Y489" s="148"/>
      <c r="Z489" s="148"/>
      <c r="AA489" s="148"/>
      <c r="AB489" s="148"/>
      <c r="AC489" s="148"/>
      <c r="AD489" s="148"/>
      <c r="AE489" s="148"/>
      <c r="AF489" s="148"/>
      <c r="AG489" s="148"/>
      <c r="AH489" s="148"/>
      <c r="AI489" s="149"/>
      <c r="AJ489" s="148"/>
      <c r="AK489" s="149"/>
    </row>
    <row r="490" spans="1:37" x14ac:dyDescent="0.35">
      <c r="A490" s="147"/>
      <c r="B490" s="148"/>
      <c r="C490" s="147"/>
      <c r="D490" s="147"/>
      <c r="E490" s="148"/>
      <c r="F490" s="147"/>
      <c r="G490" s="148"/>
      <c r="H490" s="148"/>
      <c r="I490" s="148"/>
      <c r="J490" s="148"/>
      <c r="K490" s="148"/>
      <c r="L490" s="148"/>
      <c r="M490" s="148"/>
      <c r="N490" s="148"/>
      <c r="O490" s="148"/>
      <c r="P490" s="148"/>
      <c r="Q490" s="148"/>
      <c r="R490" s="148"/>
      <c r="S490" s="148"/>
      <c r="T490" s="148"/>
      <c r="U490" s="148"/>
      <c r="V490" s="148"/>
      <c r="W490" s="148"/>
      <c r="X490" s="148"/>
      <c r="Y490" s="148"/>
      <c r="Z490" s="148"/>
      <c r="AA490" s="148"/>
      <c r="AB490" s="148"/>
      <c r="AC490" s="148"/>
      <c r="AD490" s="148"/>
      <c r="AE490" s="148"/>
      <c r="AF490" s="148"/>
      <c r="AG490" s="148"/>
      <c r="AH490" s="148"/>
      <c r="AI490" s="149"/>
      <c r="AJ490" s="148"/>
      <c r="AK490" s="149"/>
    </row>
    <row r="491" spans="1:37" x14ac:dyDescent="0.35">
      <c r="A491" s="147"/>
      <c r="B491" s="148"/>
      <c r="C491" s="147"/>
      <c r="D491" s="147"/>
      <c r="E491" s="148"/>
      <c r="F491" s="147"/>
      <c r="G491" s="148"/>
      <c r="H491" s="148"/>
      <c r="I491" s="148"/>
      <c r="J491" s="148"/>
      <c r="K491" s="148"/>
      <c r="L491" s="148"/>
      <c r="M491" s="148"/>
      <c r="N491" s="148"/>
      <c r="O491" s="148"/>
      <c r="P491" s="148"/>
      <c r="Q491" s="148"/>
      <c r="R491" s="148"/>
      <c r="S491" s="148"/>
      <c r="T491" s="148"/>
      <c r="U491" s="148"/>
      <c r="V491" s="148"/>
      <c r="W491" s="148"/>
      <c r="X491" s="148"/>
      <c r="Y491" s="148"/>
      <c r="Z491" s="148"/>
      <c r="AA491" s="148"/>
      <c r="AB491" s="148"/>
      <c r="AC491" s="148"/>
      <c r="AD491" s="148"/>
      <c r="AE491" s="148"/>
      <c r="AF491" s="148"/>
      <c r="AG491" s="148"/>
      <c r="AH491" s="148"/>
      <c r="AI491" s="149"/>
      <c r="AJ491" s="148"/>
      <c r="AK491" s="149"/>
    </row>
    <row r="492" spans="1:37" x14ac:dyDescent="0.35">
      <c r="A492" s="147"/>
      <c r="B492" s="148"/>
      <c r="C492" s="147"/>
      <c r="D492" s="147"/>
      <c r="E492" s="148"/>
      <c r="F492" s="147"/>
      <c r="G492" s="148"/>
      <c r="H492" s="148"/>
      <c r="I492" s="148"/>
      <c r="J492" s="148"/>
      <c r="K492" s="148"/>
      <c r="L492" s="148"/>
      <c r="M492" s="148"/>
      <c r="N492" s="148"/>
      <c r="O492" s="148"/>
      <c r="P492" s="148"/>
      <c r="Q492" s="148"/>
      <c r="R492" s="148"/>
      <c r="S492" s="148"/>
      <c r="T492" s="148"/>
      <c r="U492" s="148"/>
      <c r="V492" s="148"/>
      <c r="W492" s="148"/>
      <c r="X492" s="148"/>
      <c r="Y492" s="148"/>
      <c r="Z492" s="148"/>
      <c r="AA492" s="148"/>
      <c r="AB492" s="148"/>
      <c r="AC492" s="148"/>
      <c r="AD492" s="148"/>
      <c r="AE492" s="148"/>
      <c r="AF492" s="148"/>
      <c r="AG492" s="148"/>
      <c r="AH492" s="148"/>
      <c r="AI492" s="149"/>
      <c r="AJ492" s="148"/>
      <c r="AK492" s="149"/>
    </row>
    <row r="493" spans="1:37" x14ac:dyDescent="0.35">
      <c r="A493" s="147"/>
      <c r="B493" s="148"/>
      <c r="C493" s="147"/>
      <c r="D493" s="147"/>
      <c r="E493" s="148"/>
      <c r="F493" s="147"/>
      <c r="G493" s="148"/>
      <c r="H493" s="148"/>
      <c r="I493" s="148"/>
      <c r="J493" s="148"/>
      <c r="K493" s="148"/>
      <c r="L493" s="148"/>
      <c r="M493" s="148"/>
      <c r="N493" s="148"/>
      <c r="O493" s="148"/>
      <c r="P493" s="148"/>
      <c r="Q493" s="148"/>
      <c r="R493" s="148"/>
      <c r="S493" s="148"/>
      <c r="T493" s="148"/>
      <c r="U493" s="148"/>
      <c r="V493" s="148"/>
      <c r="W493" s="148"/>
      <c r="X493" s="148"/>
      <c r="Y493" s="148"/>
      <c r="Z493" s="148"/>
      <c r="AA493" s="148"/>
      <c r="AB493" s="148"/>
      <c r="AC493" s="148"/>
      <c r="AD493" s="148"/>
      <c r="AE493" s="148"/>
      <c r="AF493" s="148"/>
      <c r="AG493" s="148"/>
      <c r="AH493" s="148"/>
      <c r="AI493" s="149"/>
      <c r="AJ493" s="148"/>
      <c r="AK493" s="149"/>
    </row>
    <row r="494" spans="1:37" x14ac:dyDescent="0.35">
      <c r="A494" s="147"/>
      <c r="B494" s="148"/>
      <c r="C494" s="147"/>
      <c r="D494" s="147"/>
      <c r="E494" s="148"/>
      <c r="F494" s="147"/>
      <c r="G494" s="148"/>
      <c r="H494" s="148"/>
      <c r="I494" s="148"/>
      <c r="J494" s="148"/>
      <c r="K494" s="148"/>
      <c r="L494" s="148"/>
      <c r="M494" s="148"/>
      <c r="N494" s="148"/>
      <c r="O494" s="148"/>
      <c r="P494" s="148"/>
      <c r="Q494" s="148"/>
      <c r="R494" s="148"/>
      <c r="S494" s="148"/>
      <c r="T494" s="148"/>
      <c r="U494" s="148"/>
      <c r="V494" s="148"/>
      <c r="W494" s="148"/>
      <c r="X494" s="148"/>
      <c r="Y494" s="148"/>
      <c r="Z494" s="148"/>
      <c r="AA494" s="148"/>
      <c r="AB494" s="148"/>
      <c r="AC494" s="148"/>
      <c r="AD494" s="148"/>
      <c r="AE494" s="148"/>
      <c r="AF494" s="148"/>
      <c r="AG494" s="148"/>
      <c r="AH494" s="148"/>
      <c r="AI494" s="149"/>
      <c r="AJ494" s="148"/>
      <c r="AK494" s="149"/>
    </row>
    <row r="495" spans="1:37" x14ac:dyDescent="0.35">
      <c r="A495" s="147"/>
      <c r="B495" s="148"/>
      <c r="C495" s="147"/>
      <c r="D495" s="147"/>
      <c r="E495" s="148"/>
      <c r="F495" s="147"/>
      <c r="G495" s="148"/>
      <c r="H495" s="148"/>
      <c r="I495" s="148"/>
      <c r="J495" s="148"/>
      <c r="K495" s="148"/>
      <c r="L495" s="148"/>
      <c r="M495" s="148"/>
      <c r="N495" s="148"/>
      <c r="O495" s="148"/>
      <c r="P495" s="148"/>
      <c r="Q495" s="148"/>
      <c r="R495" s="148"/>
      <c r="S495" s="148"/>
      <c r="T495" s="148"/>
      <c r="U495" s="148"/>
      <c r="V495" s="148"/>
      <c r="W495" s="148"/>
      <c r="X495" s="148"/>
      <c r="Y495" s="148"/>
      <c r="Z495" s="148"/>
      <c r="AA495" s="148"/>
      <c r="AB495" s="148"/>
      <c r="AC495" s="148"/>
      <c r="AD495" s="148"/>
      <c r="AE495" s="148"/>
      <c r="AF495" s="148"/>
      <c r="AG495" s="148"/>
      <c r="AH495" s="148"/>
      <c r="AI495" s="149"/>
      <c r="AJ495" s="148"/>
      <c r="AK495" s="149"/>
    </row>
    <row r="496" spans="1:37" x14ac:dyDescent="0.35">
      <c r="A496" s="147"/>
      <c r="B496" s="148"/>
      <c r="C496" s="147"/>
      <c r="D496" s="147"/>
      <c r="E496" s="148"/>
      <c r="F496" s="147"/>
      <c r="G496" s="148"/>
      <c r="H496" s="148"/>
      <c r="I496" s="148"/>
      <c r="J496" s="148"/>
      <c r="K496" s="148"/>
      <c r="L496" s="148"/>
      <c r="M496" s="148"/>
      <c r="N496" s="148"/>
      <c r="O496" s="148"/>
      <c r="P496" s="148"/>
      <c r="Q496" s="148"/>
      <c r="R496" s="148"/>
      <c r="S496" s="148"/>
      <c r="T496" s="148"/>
      <c r="U496" s="148"/>
      <c r="V496" s="148"/>
      <c r="W496" s="148"/>
      <c r="X496" s="148"/>
      <c r="Y496" s="148"/>
      <c r="Z496" s="148"/>
      <c r="AA496" s="148"/>
      <c r="AB496" s="148"/>
      <c r="AC496" s="148"/>
      <c r="AD496" s="148"/>
      <c r="AE496" s="148"/>
      <c r="AF496" s="148"/>
      <c r="AG496" s="148"/>
      <c r="AH496" s="148"/>
      <c r="AI496" s="149"/>
      <c r="AJ496" s="148"/>
      <c r="AK496" s="149"/>
    </row>
    <row r="497" spans="1:37" x14ac:dyDescent="0.35">
      <c r="A497" s="147"/>
      <c r="B497" s="148"/>
      <c r="C497" s="147"/>
      <c r="D497" s="147"/>
      <c r="E497" s="148"/>
      <c r="F497" s="147"/>
      <c r="G497" s="148"/>
      <c r="H497" s="148"/>
      <c r="I497" s="148"/>
      <c r="J497" s="148"/>
      <c r="K497" s="148"/>
      <c r="L497" s="148"/>
      <c r="M497" s="148"/>
      <c r="N497" s="148"/>
      <c r="O497" s="148"/>
      <c r="P497" s="148"/>
      <c r="Q497" s="148"/>
      <c r="R497" s="148"/>
      <c r="S497" s="148"/>
      <c r="T497" s="148"/>
      <c r="U497" s="148"/>
      <c r="V497" s="148"/>
      <c r="W497" s="148"/>
      <c r="X497" s="148"/>
      <c r="Y497" s="148"/>
      <c r="Z497" s="148"/>
      <c r="AA497" s="148"/>
      <c r="AB497" s="148"/>
      <c r="AC497" s="148"/>
      <c r="AD497" s="148"/>
      <c r="AE497" s="148"/>
      <c r="AF497" s="148"/>
      <c r="AG497" s="148"/>
      <c r="AH497" s="148"/>
      <c r="AI497" s="149"/>
      <c r="AJ497" s="148"/>
      <c r="AK497" s="149"/>
    </row>
    <row r="498" spans="1:37" x14ac:dyDescent="0.35">
      <c r="A498" s="147"/>
      <c r="B498" s="148"/>
      <c r="C498" s="147"/>
      <c r="D498" s="147"/>
      <c r="E498" s="148"/>
      <c r="F498" s="147"/>
      <c r="G498" s="148"/>
      <c r="H498" s="148"/>
      <c r="I498" s="148"/>
      <c r="J498" s="148"/>
      <c r="K498" s="148"/>
      <c r="L498" s="148"/>
      <c r="M498" s="148"/>
      <c r="N498" s="148"/>
      <c r="O498" s="148"/>
      <c r="P498" s="148"/>
      <c r="Q498" s="148"/>
      <c r="R498" s="148"/>
      <c r="S498" s="148"/>
      <c r="T498" s="148"/>
      <c r="U498" s="148"/>
      <c r="V498" s="148"/>
      <c r="W498" s="148"/>
      <c r="X498" s="148"/>
      <c r="Y498" s="148"/>
      <c r="Z498" s="148"/>
      <c r="AA498" s="148"/>
      <c r="AB498" s="148"/>
      <c r="AC498" s="148"/>
      <c r="AD498" s="148"/>
      <c r="AE498" s="148"/>
      <c r="AF498" s="148"/>
      <c r="AG498" s="148"/>
      <c r="AH498" s="148"/>
      <c r="AI498" s="149"/>
      <c r="AJ498" s="148"/>
      <c r="AK498" s="149"/>
    </row>
    <row r="499" spans="1:37" x14ac:dyDescent="0.35">
      <c r="A499" s="147"/>
      <c r="B499" s="148"/>
      <c r="C499" s="147"/>
      <c r="D499" s="147"/>
      <c r="E499" s="148"/>
      <c r="F499" s="147"/>
      <c r="G499" s="148"/>
      <c r="H499" s="148"/>
      <c r="I499" s="148"/>
      <c r="J499" s="148"/>
      <c r="K499" s="148"/>
      <c r="L499" s="148"/>
      <c r="M499" s="148"/>
      <c r="N499" s="148"/>
      <c r="O499" s="148"/>
      <c r="P499" s="148"/>
      <c r="Q499" s="148"/>
      <c r="R499" s="148"/>
      <c r="S499" s="148"/>
      <c r="T499" s="148"/>
      <c r="U499" s="148"/>
      <c r="V499" s="148"/>
      <c r="W499" s="148"/>
      <c r="X499" s="148"/>
      <c r="Y499" s="148"/>
      <c r="Z499" s="148"/>
      <c r="AA499" s="148"/>
      <c r="AB499" s="148"/>
      <c r="AC499" s="148"/>
      <c r="AD499" s="148"/>
      <c r="AE499" s="148"/>
      <c r="AF499" s="148"/>
      <c r="AG499" s="148"/>
      <c r="AH499" s="148"/>
      <c r="AI499" s="149"/>
      <c r="AJ499" s="148"/>
      <c r="AK499" s="149"/>
    </row>
    <row r="500" spans="1:37" x14ac:dyDescent="0.35">
      <c r="A500" s="147"/>
      <c r="B500" s="148"/>
      <c r="C500" s="147"/>
      <c r="D500" s="147"/>
      <c r="E500" s="148"/>
      <c r="F500" s="147"/>
      <c r="G500" s="148"/>
      <c r="H500" s="148"/>
      <c r="I500" s="148"/>
      <c r="J500" s="148"/>
      <c r="K500" s="148"/>
      <c r="L500" s="148"/>
      <c r="M500" s="148"/>
      <c r="N500" s="148"/>
      <c r="O500" s="148"/>
      <c r="P500" s="148"/>
      <c r="Q500" s="148"/>
      <c r="R500" s="148"/>
      <c r="S500" s="148"/>
      <c r="T500" s="148"/>
      <c r="U500" s="148"/>
      <c r="V500" s="148"/>
      <c r="W500" s="148"/>
      <c r="X500" s="148"/>
      <c r="Y500" s="148"/>
      <c r="Z500" s="148"/>
      <c r="AA500" s="148"/>
      <c r="AB500" s="148"/>
      <c r="AC500" s="148"/>
      <c r="AD500" s="148"/>
      <c r="AE500" s="148"/>
      <c r="AF500" s="148"/>
      <c r="AG500" s="148"/>
      <c r="AH500" s="148"/>
      <c r="AI500" s="149"/>
      <c r="AJ500" s="148"/>
      <c r="AK500" s="149"/>
    </row>
    <row r="501" spans="1:37" x14ac:dyDescent="0.35">
      <c r="A501" s="147"/>
      <c r="B501" s="148"/>
      <c r="C501" s="147"/>
      <c r="D501" s="147"/>
      <c r="E501" s="148"/>
      <c r="F501" s="147"/>
      <c r="G501" s="148"/>
      <c r="H501" s="148"/>
      <c r="I501" s="148"/>
      <c r="J501" s="148"/>
      <c r="K501" s="148"/>
      <c r="L501" s="148"/>
      <c r="M501" s="148"/>
      <c r="N501" s="148"/>
      <c r="O501" s="148"/>
      <c r="P501" s="148"/>
      <c r="Q501" s="148"/>
      <c r="R501" s="148"/>
      <c r="S501" s="148"/>
      <c r="T501" s="148"/>
      <c r="U501" s="148"/>
      <c r="V501" s="148"/>
      <c r="W501" s="148"/>
      <c r="X501" s="148"/>
      <c r="Y501" s="148"/>
      <c r="Z501" s="148"/>
      <c r="AA501" s="148"/>
      <c r="AB501" s="148"/>
      <c r="AC501" s="148"/>
      <c r="AD501" s="148"/>
      <c r="AE501" s="148"/>
      <c r="AF501" s="148"/>
      <c r="AG501" s="148"/>
      <c r="AH501" s="148"/>
      <c r="AI501" s="149"/>
      <c r="AJ501" s="148"/>
      <c r="AK501" s="149"/>
    </row>
    <row r="502" spans="1:37" x14ac:dyDescent="0.35">
      <c r="A502" s="147"/>
      <c r="B502" s="148"/>
      <c r="C502" s="147"/>
      <c r="D502" s="147"/>
      <c r="E502" s="148"/>
      <c r="F502" s="147"/>
      <c r="G502" s="148"/>
      <c r="H502" s="148"/>
      <c r="I502" s="148"/>
      <c r="J502" s="148"/>
      <c r="K502" s="148"/>
      <c r="L502" s="148"/>
      <c r="M502" s="148"/>
      <c r="N502" s="148"/>
      <c r="O502" s="148"/>
      <c r="P502" s="148"/>
      <c r="Q502" s="148"/>
      <c r="R502" s="148"/>
      <c r="S502" s="148"/>
      <c r="T502" s="148"/>
      <c r="U502" s="148"/>
      <c r="V502" s="148"/>
      <c r="W502" s="148"/>
      <c r="X502" s="148"/>
      <c r="Y502" s="148"/>
      <c r="Z502" s="148"/>
      <c r="AA502" s="148"/>
      <c r="AB502" s="148"/>
      <c r="AC502" s="148"/>
      <c r="AD502" s="148"/>
      <c r="AE502" s="148"/>
      <c r="AF502" s="148"/>
      <c r="AG502" s="148"/>
      <c r="AH502" s="148"/>
      <c r="AI502" s="149"/>
      <c r="AJ502" s="148"/>
      <c r="AK502" s="149"/>
    </row>
    <row r="503" spans="1:37" x14ac:dyDescent="0.35">
      <c r="A503" s="147"/>
      <c r="B503" s="148"/>
      <c r="C503" s="147"/>
      <c r="D503" s="147"/>
      <c r="E503" s="148"/>
      <c r="F503" s="147"/>
      <c r="G503" s="148"/>
      <c r="H503" s="148"/>
      <c r="I503" s="148"/>
      <c r="J503" s="148"/>
      <c r="K503" s="148"/>
      <c r="L503" s="148"/>
      <c r="M503" s="148"/>
      <c r="N503" s="148"/>
      <c r="O503" s="148"/>
      <c r="P503" s="148"/>
      <c r="Q503" s="148"/>
      <c r="R503" s="148"/>
      <c r="S503" s="148"/>
      <c r="T503" s="148"/>
      <c r="U503" s="148"/>
      <c r="V503" s="148"/>
      <c r="W503" s="148"/>
      <c r="X503" s="148"/>
      <c r="Y503" s="148"/>
      <c r="Z503" s="148"/>
      <c r="AA503" s="148"/>
      <c r="AB503" s="148"/>
      <c r="AC503" s="148"/>
      <c r="AD503" s="148"/>
      <c r="AE503" s="148"/>
      <c r="AF503" s="148"/>
      <c r="AG503" s="148"/>
      <c r="AH503" s="148"/>
      <c r="AI503" s="149"/>
      <c r="AJ503" s="148"/>
      <c r="AK503" s="149"/>
    </row>
    <row r="504" spans="1:37" x14ac:dyDescent="0.35">
      <c r="A504" s="147"/>
      <c r="B504" s="148"/>
      <c r="C504" s="147"/>
      <c r="D504" s="147"/>
      <c r="E504" s="148"/>
      <c r="F504" s="147"/>
      <c r="G504" s="148"/>
      <c r="H504" s="148"/>
      <c r="I504" s="148"/>
      <c r="J504" s="148"/>
      <c r="K504" s="148"/>
      <c r="L504" s="148"/>
      <c r="M504" s="148"/>
      <c r="N504" s="148"/>
      <c r="O504" s="148"/>
      <c r="P504" s="148"/>
      <c r="Q504" s="148"/>
      <c r="R504" s="148"/>
      <c r="S504" s="148"/>
      <c r="T504" s="148"/>
      <c r="U504" s="148"/>
      <c r="V504" s="148"/>
      <c r="W504" s="148"/>
      <c r="X504" s="148"/>
      <c r="Y504" s="148"/>
      <c r="Z504" s="148"/>
      <c r="AA504" s="148"/>
      <c r="AB504" s="148"/>
      <c r="AC504" s="148"/>
      <c r="AD504" s="148"/>
      <c r="AE504" s="148"/>
      <c r="AF504" s="148"/>
      <c r="AG504" s="148"/>
      <c r="AH504" s="148"/>
      <c r="AI504" s="149"/>
      <c r="AJ504" s="148"/>
      <c r="AK504" s="149"/>
    </row>
    <row r="505" spans="1:37" x14ac:dyDescent="0.35">
      <c r="A505" s="147"/>
      <c r="B505" s="148"/>
      <c r="C505" s="147"/>
      <c r="D505" s="147"/>
      <c r="E505" s="148"/>
      <c r="F505" s="147"/>
      <c r="G505" s="148"/>
      <c r="H505" s="148"/>
      <c r="I505" s="148"/>
      <c r="J505" s="148"/>
      <c r="K505" s="148"/>
      <c r="L505" s="148"/>
      <c r="M505" s="148"/>
      <c r="N505" s="148"/>
      <c r="O505" s="148"/>
      <c r="P505" s="148"/>
      <c r="Q505" s="148"/>
      <c r="R505" s="148"/>
      <c r="S505" s="148"/>
      <c r="T505" s="148"/>
      <c r="U505" s="148"/>
      <c r="V505" s="148"/>
      <c r="W505" s="148"/>
      <c r="X505" s="148"/>
      <c r="Y505" s="148"/>
      <c r="Z505" s="148"/>
      <c r="AA505" s="148"/>
      <c r="AB505" s="148"/>
      <c r="AC505" s="148"/>
      <c r="AD505" s="148"/>
      <c r="AE505" s="148"/>
      <c r="AF505" s="148"/>
      <c r="AG505" s="148"/>
      <c r="AH505" s="148"/>
      <c r="AI505" s="149"/>
      <c r="AJ505" s="148"/>
      <c r="AK505" s="149"/>
    </row>
    <row r="506" spans="1:37" x14ac:dyDescent="0.35">
      <c r="A506" s="147"/>
      <c r="B506" s="148"/>
      <c r="C506" s="147"/>
      <c r="D506" s="147"/>
      <c r="E506" s="148"/>
      <c r="F506" s="147"/>
      <c r="G506" s="148"/>
      <c r="H506" s="148"/>
      <c r="I506" s="148"/>
      <c r="J506" s="148"/>
      <c r="K506" s="148"/>
      <c r="L506" s="148"/>
      <c r="M506" s="148"/>
      <c r="N506" s="148"/>
      <c r="O506" s="148"/>
      <c r="P506" s="148"/>
      <c r="Q506" s="148"/>
      <c r="R506" s="148"/>
      <c r="S506" s="148"/>
      <c r="T506" s="148"/>
      <c r="U506" s="148"/>
      <c r="V506" s="148"/>
      <c r="W506" s="148"/>
      <c r="X506" s="148"/>
      <c r="Y506" s="148"/>
      <c r="Z506" s="148"/>
      <c r="AA506" s="148"/>
      <c r="AB506" s="148"/>
      <c r="AC506" s="148"/>
      <c r="AD506" s="148"/>
      <c r="AE506" s="148"/>
      <c r="AF506" s="148"/>
      <c r="AG506" s="148"/>
      <c r="AH506" s="148"/>
      <c r="AI506" s="149"/>
      <c r="AJ506" s="148"/>
      <c r="AK506" s="149"/>
    </row>
    <row r="507" spans="1:37" x14ac:dyDescent="0.35">
      <c r="A507" s="147"/>
      <c r="B507" s="148"/>
      <c r="C507" s="147"/>
      <c r="D507" s="147"/>
      <c r="E507" s="148"/>
      <c r="F507" s="147"/>
      <c r="G507" s="148"/>
      <c r="H507" s="148"/>
      <c r="I507" s="148"/>
      <c r="J507" s="148"/>
      <c r="K507" s="148"/>
      <c r="L507" s="148"/>
      <c r="M507" s="148"/>
      <c r="N507" s="148"/>
      <c r="O507" s="148"/>
      <c r="P507" s="148"/>
      <c r="Q507" s="148"/>
      <c r="R507" s="148"/>
      <c r="S507" s="148"/>
      <c r="T507" s="148"/>
      <c r="U507" s="148"/>
      <c r="V507" s="148"/>
      <c r="W507" s="148"/>
      <c r="X507" s="148"/>
      <c r="Y507" s="148"/>
      <c r="Z507" s="148"/>
      <c r="AA507" s="148"/>
      <c r="AB507" s="148"/>
      <c r="AC507" s="148"/>
      <c r="AD507" s="148"/>
      <c r="AE507" s="148"/>
      <c r="AF507" s="148"/>
      <c r="AG507" s="148"/>
      <c r="AH507" s="148"/>
      <c r="AI507" s="149"/>
      <c r="AJ507" s="148"/>
      <c r="AK507" s="149"/>
    </row>
    <row r="508" spans="1:37" x14ac:dyDescent="0.35">
      <c r="A508" s="147"/>
      <c r="B508" s="148"/>
      <c r="C508" s="147"/>
      <c r="D508" s="147"/>
      <c r="E508" s="148"/>
      <c r="F508" s="147"/>
      <c r="G508" s="148"/>
      <c r="H508" s="148"/>
      <c r="I508" s="148"/>
      <c r="J508" s="148"/>
      <c r="K508" s="148"/>
      <c r="L508" s="148"/>
      <c r="M508" s="148"/>
      <c r="N508" s="148"/>
      <c r="O508" s="148"/>
      <c r="P508" s="148"/>
      <c r="Q508" s="148"/>
      <c r="R508" s="148"/>
      <c r="S508" s="148"/>
      <c r="T508" s="148"/>
      <c r="U508" s="148"/>
      <c r="V508" s="148"/>
      <c r="W508" s="148"/>
      <c r="X508" s="148"/>
      <c r="Y508" s="148"/>
      <c r="Z508" s="148"/>
      <c r="AA508" s="148"/>
      <c r="AB508" s="148"/>
      <c r="AC508" s="148"/>
      <c r="AD508" s="148"/>
      <c r="AE508" s="148"/>
      <c r="AF508" s="148"/>
      <c r="AG508" s="148"/>
      <c r="AH508" s="148"/>
      <c r="AI508" s="149"/>
      <c r="AJ508" s="148"/>
      <c r="AK508" s="149"/>
    </row>
    <row r="509" spans="1:37" x14ac:dyDescent="0.35">
      <c r="A509" s="147"/>
      <c r="B509" s="148"/>
      <c r="C509" s="147"/>
      <c r="D509" s="147"/>
      <c r="E509" s="148"/>
      <c r="F509" s="147"/>
      <c r="G509" s="148"/>
      <c r="H509" s="148"/>
      <c r="I509" s="148"/>
      <c r="J509" s="148"/>
      <c r="K509" s="148"/>
      <c r="L509" s="148"/>
      <c r="M509" s="148"/>
      <c r="N509" s="148"/>
      <c r="O509" s="148"/>
      <c r="P509" s="148"/>
      <c r="Q509" s="148"/>
      <c r="R509" s="148"/>
      <c r="S509" s="148"/>
      <c r="T509" s="148"/>
      <c r="U509" s="148"/>
      <c r="V509" s="148"/>
      <c r="W509" s="148"/>
      <c r="X509" s="148"/>
      <c r="Y509" s="148"/>
      <c r="Z509" s="148"/>
      <c r="AA509" s="148"/>
      <c r="AB509" s="148"/>
      <c r="AC509" s="148"/>
      <c r="AD509" s="148"/>
      <c r="AE509" s="148"/>
      <c r="AF509" s="148"/>
      <c r="AG509" s="148"/>
      <c r="AH509" s="148"/>
      <c r="AI509" s="149"/>
      <c r="AJ509" s="148"/>
      <c r="AK509" s="149"/>
    </row>
    <row r="510" spans="1:37" x14ac:dyDescent="0.35">
      <c r="A510" s="147"/>
      <c r="B510" s="148"/>
      <c r="C510" s="147"/>
      <c r="D510" s="147"/>
      <c r="E510" s="148"/>
      <c r="F510" s="147"/>
      <c r="G510" s="148"/>
      <c r="H510" s="148"/>
      <c r="I510" s="148"/>
      <c r="J510" s="148"/>
      <c r="K510" s="148"/>
      <c r="L510" s="148"/>
      <c r="M510" s="148"/>
      <c r="N510" s="148"/>
      <c r="O510" s="148"/>
      <c r="P510" s="148"/>
      <c r="Q510" s="148"/>
      <c r="R510" s="148"/>
      <c r="S510" s="148"/>
      <c r="T510" s="148"/>
      <c r="U510" s="148"/>
      <c r="V510" s="148"/>
      <c r="W510" s="148"/>
      <c r="X510" s="148"/>
      <c r="Y510" s="148"/>
      <c r="Z510" s="148"/>
      <c r="AA510" s="148"/>
      <c r="AB510" s="148"/>
      <c r="AC510" s="148"/>
      <c r="AD510" s="148"/>
      <c r="AE510" s="148"/>
      <c r="AF510" s="148"/>
      <c r="AG510" s="148"/>
      <c r="AH510" s="148"/>
      <c r="AI510" s="149"/>
      <c r="AJ510" s="148"/>
      <c r="AK510" s="149"/>
    </row>
    <row r="511" spans="1:37" x14ac:dyDescent="0.35">
      <c r="A511" s="147"/>
      <c r="B511" s="148"/>
      <c r="C511" s="147"/>
      <c r="D511" s="147"/>
      <c r="E511" s="148"/>
      <c r="F511" s="147"/>
      <c r="G511" s="148"/>
      <c r="H511" s="148"/>
      <c r="I511" s="148"/>
      <c r="J511" s="148"/>
      <c r="K511" s="148"/>
      <c r="L511" s="148"/>
      <c r="M511" s="148"/>
      <c r="N511" s="148"/>
      <c r="O511" s="148"/>
      <c r="P511" s="148"/>
      <c r="Q511" s="148"/>
      <c r="R511" s="148"/>
      <c r="S511" s="148"/>
      <c r="T511" s="148"/>
      <c r="U511" s="148"/>
      <c r="V511" s="148"/>
      <c r="W511" s="148"/>
      <c r="X511" s="148"/>
      <c r="Y511" s="148"/>
      <c r="Z511" s="148"/>
      <c r="AA511" s="148"/>
      <c r="AB511" s="148"/>
      <c r="AC511" s="148"/>
      <c r="AD511" s="148"/>
      <c r="AE511" s="148"/>
      <c r="AF511" s="148"/>
      <c r="AG511" s="148"/>
      <c r="AH511" s="148"/>
      <c r="AI511" s="149"/>
      <c r="AJ511" s="148"/>
      <c r="AK511" s="149"/>
    </row>
    <row r="512" spans="1:37" x14ac:dyDescent="0.35">
      <c r="A512" s="147"/>
      <c r="B512" s="148"/>
      <c r="C512" s="147"/>
      <c r="D512" s="147"/>
      <c r="E512" s="148"/>
      <c r="F512" s="147"/>
      <c r="G512" s="148"/>
      <c r="H512" s="148"/>
      <c r="I512" s="148"/>
      <c r="J512" s="148"/>
      <c r="K512" s="148"/>
      <c r="L512" s="148"/>
      <c r="M512" s="148"/>
      <c r="N512" s="148"/>
      <c r="O512" s="148"/>
      <c r="P512" s="148"/>
      <c r="Q512" s="148"/>
      <c r="R512" s="148"/>
      <c r="S512" s="148"/>
      <c r="T512" s="148"/>
      <c r="U512" s="148"/>
      <c r="V512" s="148"/>
      <c r="W512" s="148"/>
      <c r="X512" s="148"/>
      <c r="Y512" s="148"/>
      <c r="Z512" s="148"/>
      <c r="AA512" s="148"/>
      <c r="AB512" s="148"/>
      <c r="AC512" s="148"/>
      <c r="AD512" s="148"/>
      <c r="AE512" s="148"/>
      <c r="AF512" s="148"/>
      <c r="AG512" s="148"/>
      <c r="AH512" s="148"/>
      <c r="AI512" s="149"/>
      <c r="AJ512" s="148"/>
      <c r="AK512" s="149"/>
    </row>
    <row r="513" spans="1:37" x14ac:dyDescent="0.35">
      <c r="A513" s="147"/>
      <c r="B513" s="148"/>
      <c r="C513" s="147"/>
      <c r="D513" s="147"/>
      <c r="E513" s="148"/>
      <c r="F513" s="147"/>
      <c r="G513" s="148"/>
      <c r="H513" s="148"/>
      <c r="I513" s="148"/>
      <c r="J513" s="148"/>
      <c r="K513" s="148"/>
      <c r="L513" s="148"/>
      <c r="M513" s="148"/>
      <c r="N513" s="148"/>
      <c r="O513" s="148"/>
      <c r="P513" s="148"/>
      <c r="Q513" s="148"/>
      <c r="R513" s="148"/>
      <c r="S513" s="148"/>
      <c r="T513" s="148"/>
      <c r="U513" s="148"/>
      <c r="V513" s="148"/>
      <c r="W513" s="148"/>
      <c r="X513" s="148"/>
      <c r="Y513" s="148"/>
      <c r="Z513" s="148"/>
      <c r="AA513" s="148"/>
      <c r="AB513" s="148"/>
      <c r="AC513" s="148"/>
      <c r="AD513" s="148"/>
      <c r="AE513" s="148"/>
      <c r="AF513" s="148"/>
      <c r="AG513" s="148"/>
      <c r="AH513" s="148"/>
      <c r="AI513" s="149"/>
      <c r="AJ513" s="148"/>
      <c r="AK513" s="149"/>
    </row>
    <row r="514" spans="1:37" x14ac:dyDescent="0.35">
      <c r="A514" s="147"/>
      <c r="B514" s="148"/>
      <c r="C514" s="147"/>
      <c r="D514" s="147"/>
      <c r="E514" s="148"/>
      <c r="F514" s="147"/>
      <c r="G514" s="148"/>
      <c r="H514" s="148"/>
      <c r="I514" s="148"/>
      <c r="J514" s="148"/>
      <c r="K514" s="148"/>
      <c r="L514" s="148"/>
      <c r="M514" s="148"/>
      <c r="N514" s="148"/>
      <c r="O514" s="148"/>
      <c r="P514" s="148"/>
      <c r="Q514" s="148"/>
      <c r="R514" s="148"/>
      <c r="S514" s="148"/>
      <c r="T514" s="148"/>
      <c r="U514" s="148"/>
      <c r="V514" s="148"/>
      <c r="W514" s="148"/>
      <c r="X514" s="148"/>
      <c r="Y514" s="148"/>
      <c r="Z514" s="148"/>
      <c r="AA514" s="148"/>
      <c r="AB514" s="148"/>
      <c r="AC514" s="148"/>
      <c r="AD514" s="148"/>
      <c r="AE514" s="148"/>
      <c r="AF514" s="148"/>
      <c r="AG514" s="148"/>
      <c r="AH514" s="148"/>
      <c r="AI514" s="149"/>
      <c r="AJ514" s="148"/>
      <c r="AK514" s="149"/>
    </row>
    <row r="515" spans="1:37" x14ac:dyDescent="0.35">
      <c r="A515" s="147"/>
      <c r="B515" s="148"/>
      <c r="C515" s="147"/>
      <c r="D515" s="147"/>
      <c r="E515" s="148"/>
      <c r="F515" s="147"/>
      <c r="G515" s="148"/>
      <c r="H515" s="148"/>
      <c r="I515" s="148"/>
      <c r="J515" s="148"/>
      <c r="K515" s="148"/>
      <c r="L515" s="148"/>
      <c r="M515" s="148"/>
      <c r="N515" s="148"/>
      <c r="O515" s="148"/>
      <c r="P515" s="148"/>
      <c r="Q515" s="148"/>
      <c r="R515" s="148"/>
      <c r="S515" s="148"/>
      <c r="T515" s="148"/>
      <c r="U515" s="148"/>
      <c r="V515" s="148"/>
      <c r="W515" s="148"/>
      <c r="X515" s="148"/>
      <c r="Y515" s="148"/>
      <c r="Z515" s="148"/>
      <c r="AA515" s="148"/>
      <c r="AB515" s="148"/>
      <c r="AC515" s="148"/>
      <c r="AD515" s="148"/>
      <c r="AE515" s="148"/>
      <c r="AF515" s="148"/>
      <c r="AG515" s="148"/>
      <c r="AH515" s="148"/>
      <c r="AI515" s="149"/>
      <c r="AJ515" s="148"/>
      <c r="AK515" s="149"/>
    </row>
    <row r="516" spans="1:37" x14ac:dyDescent="0.35">
      <c r="A516" s="147"/>
      <c r="B516" s="148"/>
      <c r="C516" s="147"/>
      <c r="D516" s="147"/>
      <c r="E516" s="148"/>
      <c r="F516" s="147"/>
      <c r="G516" s="148"/>
      <c r="H516" s="148"/>
      <c r="I516" s="148"/>
      <c r="J516" s="148"/>
      <c r="K516" s="148"/>
      <c r="L516" s="148"/>
      <c r="M516" s="148"/>
      <c r="N516" s="148"/>
      <c r="O516" s="148"/>
      <c r="P516" s="148"/>
      <c r="Q516" s="148"/>
      <c r="R516" s="148"/>
      <c r="S516" s="148"/>
      <c r="T516" s="148"/>
      <c r="U516" s="148"/>
      <c r="V516" s="148"/>
      <c r="W516" s="148"/>
      <c r="X516" s="148"/>
      <c r="Y516" s="148"/>
      <c r="Z516" s="148"/>
      <c r="AA516" s="148"/>
      <c r="AB516" s="148"/>
      <c r="AC516" s="148"/>
      <c r="AD516" s="148"/>
      <c r="AE516" s="148"/>
      <c r="AF516" s="148"/>
      <c r="AG516" s="148"/>
      <c r="AH516" s="148"/>
      <c r="AI516" s="149"/>
      <c r="AJ516" s="148"/>
      <c r="AK516" s="149"/>
    </row>
    <row r="517" spans="1:37" x14ac:dyDescent="0.35">
      <c r="A517" s="147"/>
      <c r="B517" s="148"/>
      <c r="C517" s="147"/>
      <c r="D517" s="147"/>
      <c r="E517" s="148"/>
      <c r="F517" s="147"/>
      <c r="G517" s="148"/>
      <c r="H517" s="148"/>
      <c r="I517" s="148"/>
      <c r="J517" s="148"/>
      <c r="K517" s="148"/>
      <c r="L517" s="148"/>
      <c r="M517" s="148"/>
      <c r="N517" s="148"/>
      <c r="O517" s="148"/>
      <c r="P517" s="148"/>
      <c r="Q517" s="148"/>
      <c r="R517" s="148"/>
      <c r="S517" s="148"/>
      <c r="T517" s="148"/>
      <c r="U517" s="148"/>
      <c r="V517" s="148"/>
      <c r="W517" s="148"/>
      <c r="X517" s="148"/>
      <c r="Y517" s="148"/>
      <c r="Z517" s="148"/>
      <c r="AA517" s="148"/>
      <c r="AB517" s="148"/>
      <c r="AC517" s="148"/>
      <c r="AD517" s="148"/>
      <c r="AE517" s="148"/>
      <c r="AF517" s="148"/>
      <c r="AG517" s="148"/>
      <c r="AH517" s="148"/>
      <c r="AI517" s="149"/>
      <c r="AJ517" s="148"/>
      <c r="AK517" s="149"/>
    </row>
    <row r="518" spans="1:37" x14ac:dyDescent="0.35">
      <c r="A518" s="147"/>
      <c r="B518" s="148"/>
      <c r="C518" s="147"/>
      <c r="D518" s="147"/>
      <c r="E518" s="148"/>
      <c r="F518" s="147"/>
      <c r="G518" s="148"/>
      <c r="H518" s="148"/>
      <c r="I518" s="148"/>
      <c r="J518" s="148"/>
      <c r="K518" s="148"/>
      <c r="L518" s="148"/>
      <c r="M518" s="148"/>
      <c r="N518" s="148"/>
      <c r="O518" s="148"/>
      <c r="P518" s="148"/>
      <c r="Q518" s="148"/>
      <c r="R518" s="148"/>
      <c r="S518" s="148"/>
      <c r="T518" s="148"/>
      <c r="U518" s="148"/>
      <c r="V518" s="148"/>
      <c r="W518" s="148"/>
      <c r="X518" s="148"/>
      <c r="Y518" s="148"/>
      <c r="Z518" s="148"/>
      <c r="AA518" s="148"/>
      <c r="AB518" s="148"/>
      <c r="AC518" s="148"/>
      <c r="AD518" s="148"/>
      <c r="AE518" s="148"/>
      <c r="AF518" s="148"/>
      <c r="AG518" s="148"/>
      <c r="AH518" s="148"/>
      <c r="AI518" s="149"/>
      <c r="AJ518" s="148"/>
      <c r="AK518" s="149"/>
    </row>
    <row r="519" spans="1:37" x14ac:dyDescent="0.35">
      <c r="A519" s="147"/>
      <c r="B519" s="148"/>
      <c r="C519" s="147"/>
      <c r="D519" s="147"/>
      <c r="E519" s="148"/>
      <c r="F519" s="147"/>
      <c r="G519" s="148"/>
      <c r="H519" s="148"/>
      <c r="I519" s="148"/>
      <c r="J519" s="148"/>
      <c r="K519" s="148"/>
      <c r="L519" s="148"/>
      <c r="M519" s="148"/>
      <c r="N519" s="148"/>
      <c r="O519" s="148"/>
      <c r="P519" s="148"/>
      <c r="Q519" s="148"/>
      <c r="R519" s="148"/>
      <c r="S519" s="148"/>
      <c r="T519" s="148"/>
      <c r="U519" s="148"/>
      <c r="V519" s="148"/>
      <c r="W519" s="148"/>
      <c r="X519" s="148"/>
      <c r="Y519" s="148"/>
      <c r="Z519" s="148"/>
      <c r="AA519" s="148"/>
      <c r="AB519" s="148"/>
      <c r="AC519" s="148"/>
      <c r="AD519" s="148"/>
      <c r="AE519" s="148"/>
      <c r="AF519" s="148"/>
      <c r="AG519" s="148"/>
      <c r="AH519" s="148"/>
      <c r="AI519" s="149"/>
      <c r="AJ519" s="148"/>
      <c r="AK519" s="149"/>
    </row>
    <row r="520" spans="1:37" x14ac:dyDescent="0.35">
      <c r="A520" s="147"/>
      <c r="B520" s="148"/>
      <c r="C520" s="147"/>
      <c r="D520" s="147"/>
      <c r="E520" s="148"/>
      <c r="F520" s="147"/>
      <c r="G520" s="148"/>
      <c r="H520" s="148"/>
      <c r="I520" s="148"/>
      <c r="J520" s="148"/>
      <c r="K520" s="148"/>
      <c r="L520" s="148"/>
      <c r="M520" s="148"/>
      <c r="N520" s="148"/>
      <c r="O520" s="148"/>
      <c r="P520" s="148"/>
      <c r="Q520" s="148"/>
      <c r="R520" s="148"/>
      <c r="S520" s="148"/>
      <c r="T520" s="148"/>
      <c r="U520" s="148"/>
      <c r="V520" s="148"/>
      <c r="W520" s="148"/>
      <c r="X520" s="148"/>
      <c r="Y520" s="148"/>
      <c r="Z520" s="148"/>
      <c r="AA520" s="148"/>
      <c r="AB520" s="148"/>
      <c r="AC520" s="148"/>
      <c r="AD520" s="148"/>
      <c r="AE520" s="148"/>
      <c r="AF520" s="148"/>
      <c r="AG520" s="148"/>
      <c r="AH520" s="148"/>
      <c r="AI520" s="149"/>
      <c r="AJ520" s="148"/>
      <c r="AK520" s="149"/>
    </row>
    <row r="521" spans="1:37" x14ac:dyDescent="0.35">
      <c r="A521" s="147"/>
      <c r="B521" s="148"/>
      <c r="C521" s="147"/>
      <c r="D521" s="147"/>
      <c r="E521" s="148"/>
      <c r="F521" s="147"/>
      <c r="G521" s="148"/>
      <c r="H521" s="148"/>
      <c r="I521" s="148"/>
      <c r="J521" s="148"/>
      <c r="K521" s="148"/>
      <c r="L521" s="148"/>
      <c r="M521" s="148"/>
      <c r="N521" s="148"/>
      <c r="O521" s="148"/>
      <c r="P521" s="148"/>
      <c r="Q521" s="148"/>
      <c r="R521" s="148"/>
      <c r="S521" s="148"/>
      <c r="T521" s="148"/>
      <c r="U521" s="148"/>
      <c r="V521" s="148"/>
      <c r="W521" s="148"/>
      <c r="X521" s="148"/>
      <c r="Y521" s="148"/>
      <c r="Z521" s="148"/>
      <c r="AA521" s="148"/>
      <c r="AB521" s="148"/>
      <c r="AC521" s="148"/>
      <c r="AD521" s="148"/>
      <c r="AE521" s="148"/>
      <c r="AF521" s="148"/>
      <c r="AG521" s="148"/>
      <c r="AH521" s="148"/>
      <c r="AI521" s="149"/>
      <c r="AJ521" s="148"/>
      <c r="AK521" s="149"/>
    </row>
    <row r="522" spans="1:37" x14ac:dyDescent="0.35">
      <c r="A522" s="147"/>
      <c r="B522" s="148"/>
      <c r="C522" s="147"/>
      <c r="D522" s="147"/>
      <c r="E522" s="148"/>
      <c r="F522" s="147"/>
      <c r="G522" s="148"/>
      <c r="H522" s="148"/>
      <c r="I522" s="148"/>
      <c r="J522" s="148"/>
      <c r="K522" s="148"/>
      <c r="L522" s="148"/>
      <c r="M522" s="148"/>
      <c r="N522" s="148"/>
      <c r="O522" s="148"/>
      <c r="P522" s="148"/>
      <c r="Q522" s="148"/>
      <c r="R522" s="148"/>
      <c r="S522" s="148"/>
      <c r="T522" s="148"/>
      <c r="U522" s="148"/>
      <c r="V522" s="148"/>
      <c r="W522" s="148"/>
      <c r="X522" s="148"/>
      <c r="Y522" s="148"/>
      <c r="Z522" s="148"/>
      <c r="AA522" s="148"/>
      <c r="AB522" s="148"/>
      <c r="AC522" s="148"/>
      <c r="AD522" s="148"/>
      <c r="AE522" s="148"/>
      <c r="AF522" s="148"/>
      <c r="AG522" s="148"/>
      <c r="AH522" s="148"/>
      <c r="AI522" s="149"/>
      <c r="AJ522" s="148"/>
      <c r="AK522" s="149"/>
    </row>
    <row r="523" spans="1:37" x14ac:dyDescent="0.35">
      <c r="A523" s="147"/>
      <c r="B523" s="148"/>
      <c r="C523" s="147"/>
      <c r="D523" s="147"/>
      <c r="E523" s="148"/>
      <c r="F523" s="147"/>
      <c r="G523" s="148"/>
      <c r="H523" s="148"/>
      <c r="I523" s="148"/>
      <c r="J523" s="148"/>
      <c r="K523" s="148"/>
      <c r="L523" s="148"/>
      <c r="M523" s="148"/>
      <c r="N523" s="148"/>
      <c r="O523" s="148"/>
      <c r="P523" s="148"/>
      <c r="Q523" s="148"/>
      <c r="R523" s="148"/>
      <c r="S523" s="148"/>
      <c r="T523" s="148"/>
      <c r="U523" s="148"/>
      <c r="V523" s="148"/>
      <c r="W523" s="148"/>
      <c r="X523" s="148"/>
      <c r="Y523" s="148"/>
      <c r="Z523" s="148"/>
      <c r="AA523" s="148"/>
      <c r="AB523" s="148"/>
      <c r="AC523" s="148"/>
      <c r="AD523" s="148"/>
      <c r="AE523" s="148"/>
      <c r="AF523" s="148"/>
      <c r="AG523" s="148"/>
      <c r="AH523" s="148"/>
      <c r="AI523" s="149"/>
      <c r="AJ523" s="148"/>
      <c r="AK523" s="149"/>
    </row>
    <row r="524" spans="1:37" x14ac:dyDescent="0.35">
      <c r="A524" s="147"/>
      <c r="B524" s="148"/>
      <c r="C524" s="147"/>
      <c r="D524" s="147"/>
      <c r="E524" s="148"/>
      <c r="F524" s="147"/>
      <c r="G524" s="148"/>
      <c r="H524" s="148"/>
      <c r="I524" s="148"/>
      <c r="J524" s="148"/>
      <c r="K524" s="148"/>
      <c r="L524" s="148"/>
      <c r="M524" s="148"/>
      <c r="N524" s="148"/>
      <c r="O524" s="148"/>
      <c r="P524" s="148"/>
      <c r="Q524" s="148"/>
      <c r="R524" s="148"/>
      <c r="S524" s="148"/>
      <c r="T524" s="148"/>
      <c r="U524" s="148"/>
      <c r="V524" s="148"/>
      <c r="W524" s="148"/>
      <c r="X524" s="148"/>
      <c r="Y524" s="148"/>
      <c r="Z524" s="148"/>
      <c r="AA524" s="148"/>
      <c r="AB524" s="148"/>
      <c r="AC524" s="148"/>
      <c r="AD524" s="148"/>
      <c r="AE524" s="148"/>
      <c r="AF524" s="148"/>
      <c r="AG524" s="148"/>
      <c r="AH524" s="148"/>
      <c r="AI524" s="149"/>
      <c r="AJ524" s="148"/>
      <c r="AK524" s="149"/>
    </row>
    <row r="525" spans="1:37" x14ac:dyDescent="0.35">
      <c r="A525" s="147"/>
      <c r="B525" s="148"/>
      <c r="C525" s="147"/>
      <c r="D525" s="147"/>
      <c r="E525" s="148"/>
      <c r="F525" s="147"/>
      <c r="G525" s="148"/>
      <c r="H525" s="148"/>
      <c r="I525" s="148"/>
      <c r="J525" s="148"/>
      <c r="K525" s="148"/>
      <c r="L525" s="148"/>
      <c r="M525" s="148"/>
      <c r="N525" s="148"/>
      <c r="O525" s="148"/>
      <c r="P525" s="148"/>
      <c r="Q525" s="148"/>
      <c r="R525" s="148"/>
      <c r="S525" s="148"/>
      <c r="T525" s="148"/>
      <c r="U525" s="148"/>
      <c r="V525" s="148"/>
      <c r="W525" s="148"/>
      <c r="X525" s="148"/>
      <c r="Y525" s="148"/>
      <c r="Z525" s="148"/>
      <c r="AA525" s="148"/>
      <c r="AB525" s="148"/>
      <c r="AC525" s="148"/>
      <c r="AD525" s="148"/>
      <c r="AE525" s="148"/>
      <c r="AF525" s="148"/>
      <c r="AG525" s="148"/>
      <c r="AH525" s="148"/>
      <c r="AI525" s="149"/>
      <c r="AJ525" s="148"/>
      <c r="AK525" s="149"/>
    </row>
    <row r="526" spans="1:37" x14ac:dyDescent="0.35">
      <c r="A526" s="147"/>
      <c r="B526" s="148"/>
      <c r="C526" s="147"/>
      <c r="D526" s="147"/>
      <c r="E526" s="148"/>
      <c r="F526" s="147"/>
      <c r="G526" s="148"/>
      <c r="H526" s="148"/>
      <c r="I526" s="148"/>
      <c r="J526" s="148"/>
      <c r="K526" s="148"/>
      <c r="L526" s="148"/>
      <c r="M526" s="148"/>
      <c r="N526" s="148"/>
      <c r="O526" s="148"/>
      <c r="P526" s="148"/>
      <c r="Q526" s="148"/>
      <c r="R526" s="148"/>
      <c r="S526" s="148"/>
      <c r="T526" s="148"/>
      <c r="U526" s="148"/>
      <c r="V526" s="148"/>
      <c r="W526" s="148"/>
      <c r="X526" s="148"/>
      <c r="Y526" s="148"/>
      <c r="Z526" s="148"/>
      <c r="AA526" s="148"/>
      <c r="AB526" s="148"/>
      <c r="AC526" s="148"/>
      <c r="AD526" s="148"/>
      <c r="AE526" s="148"/>
      <c r="AF526" s="148"/>
      <c r="AG526" s="148"/>
      <c r="AH526" s="148"/>
      <c r="AI526" s="149"/>
      <c r="AJ526" s="148"/>
      <c r="AK526" s="149"/>
    </row>
    <row r="527" spans="1:37" x14ac:dyDescent="0.35">
      <c r="A527" s="147"/>
      <c r="B527" s="148"/>
      <c r="C527" s="147"/>
      <c r="D527" s="147"/>
      <c r="E527" s="148"/>
      <c r="F527" s="147"/>
      <c r="G527" s="148"/>
      <c r="H527" s="148"/>
      <c r="I527" s="148"/>
      <c r="J527" s="148"/>
      <c r="K527" s="148"/>
      <c r="L527" s="148"/>
      <c r="M527" s="148"/>
      <c r="N527" s="148"/>
      <c r="O527" s="148"/>
      <c r="P527" s="148"/>
      <c r="Q527" s="148"/>
      <c r="R527" s="148"/>
      <c r="S527" s="148"/>
      <c r="T527" s="148"/>
      <c r="U527" s="148"/>
      <c r="V527" s="148"/>
      <c r="W527" s="148"/>
      <c r="X527" s="148"/>
      <c r="Y527" s="148"/>
      <c r="Z527" s="148"/>
      <c r="AA527" s="148"/>
      <c r="AB527" s="148"/>
      <c r="AC527" s="148"/>
      <c r="AD527" s="148"/>
      <c r="AE527" s="148"/>
      <c r="AF527" s="148"/>
      <c r="AG527" s="148"/>
      <c r="AH527" s="148"/>
      <c r="AI527" s="149"/>
      <c r="AJ527" s="148"/>
      <c r="AK527" s="149"/>
    </row>
    <row r="528" spans="1:37" x14ac:dyDescent="0.35">
      <c r="A528" s="147"/>
      <c r="B528" s="148"/>
      <c r="C528" s="147"/>
      <c r="D528" s="147"/>
      <c r="E528" s="148"/>
      <c r="F528" s="147"/>
      <c r="G528" s="148"/>
      <c r="H528" s="148"/>
      <c r="I528" s="148"/>
      <c r="J528" s="148"/>
      <c r="K528" s="148"/>
      <c r="L528" s="148"/>
      <c r="M528" s="148"/>
      <c r="N528" s="148"/>
      <c r="O528" s="148"/>
      <c r="P528" s="148"/>
      <c r="Q528" s="148"/>
      <c r="R528" s="148"/>
      <c r="S528" s="148"/>
      <c r="T528" s="148"/>
      <c r="U528" s="148"/>
      <c r="V528" s="148"/>
      <c r="W528" s="148"/>
      <c r="X528" s="148"/>
      <c r="Y528" s="148"/>
      <c r="Z528" s="148"/>
      <c r="AA528" s="148"/>
      <c r="AB528" s="148"/>
      <c r="AC528" s="148"/>
      <c r="AD528" s="148"/>
      <c r="AE528" s="148"/>
      <c r="AF528" s="148"/>
      <c r="AG528" s="148"/>
      <c r="AH528" s="148"/>
      <c r="AI528" s="149"/>
      <c r="AJ528" s="148"/>
      <c r="AK528" s="149"/>
    </row>
    <row r="529" spans="1:37" x14ac:dyDescent="0.35">
      <c r="A529" s="147"/>
      <c r="B529" s="148"/>
      <c r="C529" s="147"/>
      <c r="D529" s="147"/>
      <c r="E529" s="148"/>
      <c r="F529" s="147"/>
      <c r="G529" s="148"/>
      <c r="H529" s="148"/>
      <c r="I529" s="148"/>
      <c r="J529" s="148"/>
      <c r="K529" s="148"/>
      <c r="L529" s="148"/>
      <c r="M529" s="148"/>
      <c r="N529" s="148"/>
      <c r="O529" s="148"/>
      <c r="P529" s="148"/>
      <c r="Q529" s="148"/>
      <c r="R529" s="148"/>
      <c r="S529" s="148"/>
      <c r="T529" s="148"/>
      <c r="U529" s="148"/>
      <c r="V529" s="148"/>
      <c r="W529" s="148"/>
      <c r="X529" s="148"/>
      <c r="Y529" s="148"/>
      <c r="Z529" s="148"/>
      <c r="AA529" s="148"/>
      <c r="AB529" s="148"/>
      <c r="AC529" s="148"/>
      <c r="AD529" s="148"/>
      <c r="AE529" s="148"/>
      <c r="AF529" s="148"/>
      <c r="AG529" s="148"/>
      <c r="AH529" s="148"/>
      <c r="AI529" s="149"/>
      <c r="AJ529" s="148"/>
      <c r="AK529" s="149"/>
    </row>
    <row r="530" spans="1:37" x14ac:dyDescent="0.35">
      <c r="A530" s="147"/>
      <c r="B530" s="148"/>
      <c r="C530" s="147"/>
      <c r="D530" s="147"/>
      <c r="E530" s="148"/>
      <c r="F530" s="147"/>
      <c r="G530" s="148"/>
      <c r="H530" s="148"/>
      <c r="I530" s="148"/>
      <c r="J530" s="148"/>
      <c r="K530" s="148"/>
      <c r="L530" s="148"/>
      <c r="M530" s="148"/>
      <c r="N530" s="148"/>
      <c r="O530" s="148"/>
      <c r="P530" s="148"/>
      <c r="Q530" s="148"/>
      <c r="R530" s="148"/>
      <c r="S530" s="148"/>
      <c r="T530" s="148"/>
      <c r="U530" s="148"/>
      <c r="V530" s="148"/>
      <c r="W530" s="148"/>
      <c r="X530" s="148"/>
      <c r="Y530" s="148"/>
      <c r="Z530" s="148"/>
      <c r="AA530" s="148"/>
      <c r="AB530" s="148"/>
      <c r="AC530" s="148"/>
      <c r="AD530" s="148"/>
      <c r="AE530" s="148"/>
      <c r="AF530" s="148"/>
      <c r="AG530" s="148"/>
      <c r="AH530" s="148"/>
      <c r="AI530" s="149"/>
      <c r="AJ530" s="148"/>
      <c r="AK530" s="149"/>
    </row>
    <row r="531" spans="1:37" x14ac:dyDescent="0.35">
      <c r="A531" s="147"/>
      <c r="B531" s="148"/>
      <c r="C531" s="147"/>
      <c r="D531" s="147"/>
      <c r="E531" s="148"/>
      <c r="F531" s="147"/>
      <c r="G531" s="148"/>
      <c r="H531" s="148"/>
      <c r="I531" s="148"/>
      <c r="J531" s="148"/>
      <c r="K531" s="148"/>
      <c r="L531" s="148"/>
      <c r="M531" s="148"/>
      <c r="N531" s="148"/>
      <c r="O531" s="148"/>
      <c r="P531" s="148"/>
      <c r="Q531" s="148"/>
      <c r="R531" s="148"/>
      <c r="S531" s="148"/>
      <c r="T531" s="148"/>
      <c r="U531" s="148"/>
      <c r="V531" s="148"/>
      <c r="W531" s="148"/>
      <c r="X531" s="148"/>
      <c r="Y531" s="148"/>
      <c r="Z531" s="148"/>
      <c r="AA531" s="148"/>
      <c r="AB531" s="148"/>
      <c r="AC531" s="148"/>
      <c r="AD531" s="148"/>
      <c r="AE531" s="148"/>
      <c r="AF531" s="148"/>
      <c r="AG531" s="148"/>
      <c r="AH531" s="148"/>
      <c r="AI531" s="149"/>
      <c r="AJ531" s="148"/>
      <c r="AK531" s="149"/>
    </row>
    <row r="532" spans="1:37" x14ac:dyDescent="0.35">
      <c r="A532" s="147"/>
      <c r="B532" s="148"/>
      <c r="C532" s="147"/>
      <c r="D532" s="147"/>
      <c r="E532" s="148"/>
      <c r="F532" s="147"/>
      <c r="G532" s="148"/>
      <c r="H532" s="148"/>
      <c r="I532" s="148"/>
      <c r="J532" s="148"/>
      <c r="K532" s="148"/>
      <c r="L532" s="148"/>
      <c r="M532" s="148"/>
      <c r="N532" s="148"/>
      <c r="O532" s="148"/>
      <c r="P532" s="148"/>
      <c r="Q532" s="148"/>
      <c r="R532" s="148"/>
      <c r="S532" s="148"/>
      <c r="T532" s="148"/>
      <c r="U532" s="148"/>
      <c r="V532" s="148"/>
      <c r="W532" s="148"/>
      <c r="X532" s="148"/>
      <c r="Y532" s="148"/>
      <c r="Z532" s="148"/>
      <c r="AA532" s="148"/>
      <c r="AB532" s="148"/>
      <c r="AC532" s="148"/>
      <c r="AD532" s="148"/>
      <c r="AE532" s="148"/>
      <c r="AF532" s="148"/>
      <c r="AG532" s="148"/>
      <c r="AH532" s="148"/>
      <c r="AI532" s="149"/>
      <c r="AJ532" s="148"/>
      <c r="AK532" s="149"/>
    </row>
    <row r="533" spans="1:37" x14ac:dyDescent="0.35">
      <c r="A533" s="147"/>
      <c r="B533" s="148"/>
      <c r="C533" s="147"/>
      <c r="D533" s="147"/>
      <c r="E533" s="148"/>
      <c r="F533" s="147"/>
      <c r="G533" s="148"/>
      <c r="H533" s="148"/>
      <c r="I533" s="148"/>
      <c r="J533" s="148"/>
      <c r="K533" s="148"/>
      <c r="L533" s="148"/>
      <c r="M533" s="148"/>
      <c r="N533" s="148"/>
      <c r="O533" s="148"/>
      <c r="P533" s="148"/>
      <c r="Q533" s="148"/>
      <c r="R533" s="148"/>
      <c r="S533" s="148"/>
      <c r="T533" s="148"/>
      <c r="U533" s="148"/>
      <c r="V533" s="148"/>
      <c r="W533" s="148"/>
      <c r="X533" s="148"/>
      <c r="Y533" s="148"/>
      <c r="Z533" s="148"/>
      <c r="AA533" s="148"/>
      <c r="AB533" s="148"/>
      <c r="AC533" s="148"/>
      <c r="AD533" s="148"/>
      <c r="AE533" s="148"/>
      <c r="AF533" s="148"/>
      <c r="AG533" s="148"/>
      <c r="AH533" s="148"/>
      <c r="AI533" s="149"/>
      <c r="AJ533" s="148"/>
      <c r="AK533" s="149"/>
    </row>
    <row r="534" spans="1:37" x14ac:dyDescent="0.35">
      <c r="A534" s="147"/>
      <c r="B534" s="148"/>
      <c r="C534" s="147"/>
      <c r="D534" s="147"/>
      <c r="E534" s="148"/>
      <c r="F534" s="147"/>
      <c r="G534" s="148"/>
      <c r="H534" s="148"/>
      <c r="I534" s="148"/>
      <c r="J534" s="148"/>
      <c r="K534" s="148"/>
      <c r="L534" s="148"/>
      <c r="M534" s="148"/>
      <c r="N534" s="148"/>
      <c r="O534" s="148"/>
      <c r="P534" s="148"/>
      <c r="Q534" s="148"/>
      <c r="R534" s="148"/>
      <c r="S534" s="148"/>
      <c r="T534" s="148"/>
      <c r="U534" s="148"/>
      <c r="V534" s="148"/>
      <c r="W534" s="148"/>
      <c r="X534" s="148"/>
      <c r="Y534" s="148"/>
      <c r="Z534" s="148"/>
      <c r="AA534" s="148"/>
      <c r="AB534" s="148"/>
      <c r="AC534" s="148"/>
      <c r="AD534" s="148"/>
      <c r="AE534" s="148"/>
      <c r="AF534" s="148"/>
      <c r="AG534" s="148"/>
      <c r="AH534" s="148"/>
      <c r="AI534" s="149"/>
      <c r="AJ534" s="148"/>
      <c r="AK534" s="149"/>
    </row>
    <row r="535" spans="1:37" x14ac:dyDescent="0.35">
      <c r="A535" s="147"/>
      <c r="B535" s="148"/>
      <c r="C535" s="147"/>
      <c r="D535" s="147"/>
      <c r="E535" s="148"/>
      <c r="F535" s="147"/>
      <c r="G535" s="148"/>
      <c r="H535" s="148"/>
      <c r="I535" s="148"/>
      <c r="J535" s="148"/>
      <c r="K535" s="148"/>
      <c r="L535" s="148"/>
      <c r="M535" s="148"/>
      <c r="N535" s="148"/>
      <c r="O535" s="148"/>
      <c r="P535" s="148"/>
      <c r="Q535" s="148"/>
      <c r="R535" s="148"/>
      <c r="S535" s="148"/>
      <c r="T535" s="148"/>
      <c r="U535" s="148"/>
      <c r="V535" s="148"/>
      <c r="W535" s="148"/>
      <c r="X535" s="148"/>
      <c r="Y535" s="148"/>
      <c r="Z535" s="148"/>
      <c r="AA535" s="148"/>
      <c r="AB535" s="148"/>
      <c r="AC535" s="148"/>
      <c r="AD535" s="148"/>
      <c r="AE535" s="148"/>
      <c r="AF535" s="148"/>
      <c r="AG535" s="148"/>
      <c r="AH535" s="148"/>
      <c r="AI535" s="149"/>
      <c r="AJ535" s="148"/>
      <c r="AK535" s="149"/>
    </row>
    <row r="536" spans="1:37" x14ac:dyDescent="0.35">
      <c r="A536" s="147"/>
      <c r="B536" s="148"/>
      <c r="C536" s="147"/>
      <c r="D536" s="147"/>
      <c r="E536" s="148"/>
      <c r="F536" s="147"/>
      <c r="G536" s="148"/>
      <c r="H536" s="148"/>
      <c r="I536" s="148"/>
      <c r="J536" s="148"/>
      <c r="K536" s="148"/>
      <c r="L536" s="148"/>
      <c r="M536" s="148"/>
      <c r="N536" s="148"/>
      <c r="O536" s="148"/>
      <c r="P536" s="148"/>
      <c r="Q536" s="148"/>
      <c r="R536" s="148"/>
      <c r="S536" s="148"/>
      <c r="T536" s="148"/>
      <c r="U536" s="148"/>
      <c r="V536" s="148"/>
      <c r="W536" s="148"/>
      <c r="X536" s="148"/>
      <c r="Y536" s="148"/>
      <c r="Z536" s="148"/>
      <c r="AA536" s="148"/>
      <c r="AB536" s="148"/>
      <c r="AC536" s="148"/>
      <c r="AD536" s="148"/>
      <c r="AE536" s="148"/>
      <c r="AF536" s="148"/>
      <c r="AG536" s="148"/>
      <c r="AH536" s="148"/>
      <c r="AI536" s="149"/>
      <c r="AJ536" s="148"/>
      <c r="AK536" s="149"/>
    </row>
    <row r="537" spans="1:37" x14ac:dyDescent="0.35">
      <c r="A537" s="147"/>
      <c r="B537" s="148"/>
      <c r="C537" s="147"/>
      <c r="D537" s="147"/>
      <c r="E537" s="148"/>
      <c r="F537" s="147"/>
      <c r="G537" s="148"/>
      <c r="H537" s="148"/>
      <c r="I537" s="148"/>
      <c r="J537" s="148"/>
      <c r="K537" s="148"/>
      <c r="L537" s="148"/>
      <c r="M537" s="148"/>
      <c r="N537" s="148"/>
      <c r="O537" s="148"/>
      <c r="P537" s="148"/>
      <c r="Q537" s="148"/>
      <c r="R537" s="148"/>
      <c r="S537" s="148"/>
      <c r="T537" s="148"/>
      <c r="U537" s="148"/>
      <c r="V537" s="148"/>
      <c r="W537" s="148"/>
      <c r="X537" s="148"/>
      <c r="Y537" s="148"/>
      <c r="Z537" s="148"/>
      <c r="AA537" s="148"/>
      <c r="AB537" s="148"/>
      <c r="AC537" s="148"/>
      <c r="AD537" s="148"/>
      <c r="AE537" s="148"/>
      <c r="AF537" s="148"/>
      <c r="AG537" s="148"/>
      <c r="AH537" s="148"/>
      <c r="AI537" s="149"/>
      <c r="AJ537" s="148"/>
      <c r="AK537" s="149"/>
    </row>
    <row r="538" spans="1:37" x14ac:dyDescent="0.35">
      <c r="A538" s="147"/>
      <c r="B538" s="148"/>
      <c r="C538" s="147"/>
      <c r="D538" s="147"/>
      <c r="E538" s="148"/>
      <c r="F538" s="147"/>
      <c r="G538" s="148"/>
      <c r="H538" s="148"/>
      <c r="I538" s="148"/>
      <c r="J538" s="148"/>
      <c r="K538" s="148"/>
      <c r="L538" s="148"/>
      <c r="M538" s="148"/>
      <c r="N538" s="148"/>
      <c r="O538" s="148"/>
      <c r="P538" s="148"/>
      <c r="Q538" s="148"/>
      <c r="R538" s="148"/>
      <c r="S538" s="148"/>
      <c r="T538" s="148"/>
      <c r="U538" s="148"/>
      <c r="V538" s="148"/>
      <c r="W538" s="148"/>
      <c r="X538" s="148"/>
      <c r="Y538" s="148"/>
      <c r="Z538" s="148"/>
      <c r="AA538" s="148"/>
      <c r="AB538" s="148"/>
      <c r="AC538" s="148"/>
      <c r="AD538" s="148"/>
      <c r="AE538" s="148"/>
      <c r="AF538" s="148"/>
      <c r="AG538" s="148"/>
      <c r="AH538" s="148"/>
      <c r="AI538" s="149"/>
      <c r="AJ538" s="148"/>
      <c r="AK538" s="149"/>
    </row>
    <row r="539" spans="1:37" x14ac:dyDescent="0.35">
      <c r="A539" s="147"/>
      <c r="B539" s="148"/>
      <c r="C539" s="147"/>
      <c r="D539" s="147"/>
      <c r="E539" s="148"/>
      <c r="F539" s="147"/>
      <c r="G539" s="148"/>
      <c r="H539" s="148"/>
      <c r="I539" s="148"/>
      <c r="J539" s="148"/>
      <c r="K539" s="148"/>
      <c r="L539" s="148"/>
      <c r="M539" s="148"/>
      <c r="N539" s="148"/>
      <c r="O539" s="148"/>
      <c r="P539" s="148"/>
      <c r="Q539" s="148"/>
      <c r="R539" s="148"/>
      <c r="S539" s="148"/>
      <c r="T539" s="148"/>
      <c r="U539" s="148"/>
      <c r="V539" s="148"/>
      <c r="W539" s="148"/>
      <c r="X539" s="148"/>
      <c r="Y539" s="148"/>
      <c r="Z539" s="148"/>
      <c r="AA539" s="148"/>
      <c r="AB539" s="148"/>
      <c r="AC539" s="148"/>
      <c r="AD539" s="148"/>
      <c r="AE539" s="148"/>
      <c r="AF539" s="148"/>
      <c r="AG539" s="148"/>
      <c r="AH539" s="148"/>
      <c r="AI539" s="149"/>
      <c r="AJ539" s="148"/>
      <c r="AK539" s="149"/>
    </row>
    <row r="540" spans="1:37" x14ac:dyDescent="0.35">
      <c r="A540" s="147"/>
      <c r="B540" s="148"/>
      <c r="C540" s="147"/>
      <c r="D540" s="147"/>
      <c r="E540" s="148"/>
      <c r="F540" s="147"/>
      <c r="G540" s="148"/>
      <c r="H540" s="148"/>
      <c r="I540" s="148"/>
      <c r="J540" s="148"/>
      <c r="K540" s="148"/>
      <c r="L540" s="148"/>
      <c r="M540" s="148"/>
      <c r="N540" s="148"/>
      <c r="O540" s="148"/>
      <c r="P540" s="148"/>
      <c r="Q540" s="148"/>
      <c r="R540" s="148"/>
      <c r="S540" s="148"/>
      <c r="T540" s="148"/>
      <c r="U540" s="148"/>
      <c r="V540" s="148"/>
      <c r="W540" s="148"/>
      <c r="X540" s="148"/>
      <c r="Y540" s="148"/>
      <c r="Z540" s="148"/>
      <c r="AA540" s="148"/>
      <c r="AB540" s="148"/>
      <c r="AC540" s="148"/>
      <c r="AD540" s="148"/>
      <c r="AE540" s="148"/>
      <c r="AF540" s="148"/>
      <c r="AG540" s="148"/>
      <c r="AH540" s="148"/>
      <c r="AI540" s="149"/>
      <c r="AJ540" s="148"/>
      <c r="AK540" s="149"/>
    </row>
    <row r="541" spans="1:37" x14ac:dyDescent="0.35">
      <c r="A541" s="147"/>
      <c r="B541" s="148"/>
      <c r="C541" s="147"/>
      <c r="D541" s="147"/>
      <c r="E541" s="148"/>
      <c r="F541" s="147"/>
      <c r="G541" s="148"/>
      <c r="H541" s="148"/>
      <c r="I541" s="148"/>
      <c r="J541" s="148"/>
      <c r="K541" s="148"/>
      <c r="L541" s="148"/>
      <c r="M541" s="148"/>
      <c r="N541" s="148"/>
      <c r="O541" s="148"/>
      <c r="P541" s="148"/>
      <c r="Q541" s="148"/>
      <c r="R541" s="148"/>
      <c r="S541" s="148"/>
      <c r="T541" s="148"/>
      <c r="U541" s="148"/>
      <c r="V541" s="148"/>
      <c r="W541" s="148"/>
      <c r="X541" s="148"/>
      <c r="Y541" s="148"/>
      <c r="Z541" s="148"/>
      <c r="AA541" s="148"/>
      <c r="AB541" s="148"/>
      <c r="AC541" s="148"/>
      <c r="AD541" s="148"/>
      <c r="AE541" s="148"/>
      <c r="AF541" s="148"/>
      <c r="AG541" s="148"/>
      <c r="AH541" s="148"/>
      <c r="AI541" s="149"/>
      <c r="AJ541" s="148"/>
      <c r="AK541" s="149"/>
    </row>
    <row r="542" spans="1:37" x14ac:dyDescent="0.35">
      <c r="A542" s="147"/>
      <c r="B542" s="148"/>
      <c r="C542" s="147"/>
      <c r="D542" s="147"/>
      <c r="E542" s="148"/>
      <c r="F542" s="147"/>
      <c r="G542" s="148"/>
      <c r="H542" s="148"/>
      <c r="I542" s="148"/>
      <c r="J542" s="148"/>
      <c r="K542" s="148"/>
      <c r="L542" s="148"/>
      <c r="M542" s="148"/>
      <c r="N542" s="148"/>
      <c r="O542" s="148"/>
      <c r="P542" s="148"/>
      <c r="Q542" s="148"/>
      <c r="R542" s="148"/>
      <c r="S542" s="148"/>
      <c r="T542" s="148"/>
      <c r="U542" s="148"/>
      <c r="V542" s="148"/>
      <c r="W542" s="148"/>
      <c r="X542" s="148"/>
      <c r="Y542" s="148"/>
      <c r="Z542" s="148"/>
      <c r="AA542" s="148"/>
      <c r="AB542" s="148"/>
      <c r="AC542" s="148"/>
      <c r="AD542" s="148"/>
      <c r="AE542" s="148"/>
      <c r="AF542" s="148"/>
      <c r="AG542" s="148"/>
      <c r="AH542" s="148"/>
      <c r="AI542" s="149"/>
      <c r="AJ542" s="148"/>
      <c r="AK542" s="149"/>
    </row>
    <row r="543" spans="1:37" x14ac:dyDescent="0.35">
      <c r="A543" s="147"/>
      <c r="B543" s="148"/>
      <c r="C543" s="147"/>
      <c r="D543" s="147"/>
      <c r="E543" s="148"/>
      <c r="F543" s="147"/>
      <c r="G543" s="148"/>
      <c r="H543" s="148"/>
      <c r="I543" s="148"/>
      <c r="J543" s="148"/>
      <c r="K543" s="148"/>
      <c r="L543" s="148"/>
      <c r="M543" s="148"/>
      <c r="N543" s="148"/>
      <c r="O543" s="148"/>
      <c r="P543" s="148"/>
      <c r="Q543" s="148"/>
      <c r="R543" s="148"/>
      <c r="S543" s="148"/>
      <c r="T543" s="148"/>
      <c r="U543" s="148"/>
      <c r="V543" s="148"/>
      <c r="W543" s="148"/>
      <c r="X543" s="148"/>
      <c r="Y543" s="148"/>
      <c r="Z543" s="148"/>
      <c r="AA543" s="148"/>
      <c r="AB543" s="148"/>
      <c r="AC543" s="148"/>
      <c r="AD543" s="148"/>
      <c r="AE543" s="148"/>
      <c r="AF543" s="148"/>
      <c r="AG543" s="148"/>
      <c r="AH543" s="148"/>
      <c r="AI543" s="149"/>
      <c r="AJ543" s="148"/>
      <c r="AK543" s="149"/>
    </row>
    <row r="544" spans="1:37" x14ac:dyDescent="0.35">
      <c r="A544" s="147"/>
      <c r="B544" s="148"/>
      <c r="C544" s="147"/>
      <c r="D544" s="147"/>
      <c r="E544" s="148"/>
      <c r="F544" s="147"/>
      <c r="G544" s="148"/>
      <c r="H544" s="148"/>
      <c r="I544" s="148"/>
      <c r="J544" s="148"/>
      <c r="K544" s="148"/>
      <c r="L544" s="148"/>
      <c r="M544" s="148"/>
      <c r="N544" s="148"/>
      <c r="O544" s="148"/>
      <c r="P544" s="148"/>
      <c r="Q544" s="148"/>
      <c r="R544" s="148"/>
      <c r="S544" s="148"/>
      <c r="T544" s="148"/>
      <c r="U544" s="148"/>
      <c r="V544" s="148"/>
      <c r="W544" s="148"/>
      <c r="X544" s="148"/>
      <c r="Y544" s="148"/>
      <c r="Z544" s="148"/>
      <c r="AA544" s="148"/>
      <c r="AB544" s="148"/>
      <c r="AC544" s="148"/>
      <c r="AD544" s="148"/>
      <c r="AE544" s="148"/>
      <c r="AF544" s="148"/>
      <c r="AG544" s="148"/>
      <c r="AH544" s="148"/>
      <c r="AI544" s="149"/>
      <c r="AJ544" s="148"/>
      <c r="AK544" s="149"/>
    </row>
    <row r="545" spans="1:37" x14ac:dyDescent="0.35">
      <c r="A545" s="147"/>
      <c r="B545" s="148"/>
      <c r="C545" s="147"/>
      <c r="D545" s="147"/>
      <c r="E545" s="148"/>
      <c r="F545" s="147"/>
      <c r="G545" s="148"/>
      <c r="H545" s="148"/>
      <c r="I545" s="148"/>
      <c r="J545" s="148"/>
      <c r="K545" s="148"/>
      <c r="L545" s="148"/>
      <c r="M545" s="148"/>
      <c r="N545" s="148"/>
      <c r="O545" s="148"/>
      <c r="P545" s="148"/>
      <c r="Q545" s="148"/>
      <c r="R545" s="148"/>
      <c r="S545" s="148"/>
      <c r="T545" s="148"/>
      <c r="U545" s="148"/>
      <c r="V545" s="148"/>
      <c r="W545" s="148"/>
      <c r="X545" s="148"/>
      <c r="Y545" s="148"/>
      <c r="Z545" s="148"/>
      <c r="AA545" s="148"/>
      <c r="AB545" s="148"/>
      <c r="AC545" s="148"/>
      <c r="AD545" s="148"/>
      <c r="AE545" s="148"/>
      <c r="AF545" s="148"/>
      <c r="AG545" s="148"/>
      <c r="AH545" s="148"/>
      <c r="AI545" s="149"/>
      <c r="AJ545" s="148"/>
      <c r="AK545" s="149"/>
    </row>
    <row r="546" spans="1:37" x14ac:dyDescent="0.35">
      <c r="A546" s="147"/>
      <c r="B546" s="148"/>
      <c r="C546" s="147"/>
      <c r="D546" s="147"/>
      <c r="E546" s="148"/>
      <c r="F546" s="147"/>
      <c r="G546" s="148"/>
      <c r="H546" s="148"/>
      <c r="I546" s="148"/>
      <c r="J546" s="148"/>
      <c r="K546" s="148"/>
      <c r="L546" s="148"/>
      <c r="M546" s="148"/>
      <c r="N546" s="148"/>
      <c r="O546" s="148"/>
      <c r="P546" s="148"/>
      <c r="Q546" s="148"/>
      <c r="R546" s="148"/>
      <c r="S546" s="148"/>
      <c r="T546" s="148"/>
      <c r="U546" s="148"/>
      <c r="V546" s="148"/>
      <c r="W546" s="148"/>
      <c r="X546" s="148"/>
      <c r="Y546" s="148"/>
      <c r="Z546" s="148"/>
      <c r="AA546" s="148"/>
      <c r="AB546" s="148"/>
      <c r="AC546" s="148"/>
      <c r="AD546" s="148"/>
      <c r="AE546" s="148"/>
      <c r="AF546" s="148"/>
      <c r="AG546" s="148"/>
      <c r="AH546" s="148"/>
      <c r="AI546" s="149"/>
      <c r="AJ546" s="148"/>
      <c r="AK546" s="149"/>
    </row>
    <row r="547" spans="1:37" x14ac:dyDescent="0.35">
      <c r="A547" s="147"/>
      <c r="B547" s="148"/>
      <c r="C547" s="147"/>
      <c r="D547" s="147"/>
      <c r="E547" s="148"/>
      <c r="F547" s="147"/>
      <c r="G547" s="148"/>
      <c r="H547" s="148"/>
      <c r="I547" s="148"/>
      <c r="J547" s="148"/>
      <c r="K547" s="148"/>
      <c r="L547" s="148"/>
      <c r="M547" s="148"/>
      <c r="N547" s="148"/>
      <c r="O547" s="148"/>
      <c r="P547" s="148"/>
      <c r="Q547" s="148"/>
      <c r="R547" s="148"/>
      <c r="S547" s="148"/>
      <c r="T547" s="148"/>
      <c r="U547" s="148"/>
      <c r="V547" s="148"/>
      <c r="W547" s="148"/>
      <c r="X547" s="148"/>
      <c r="Y547" s="148"/>
      <c r="Z547" s="148"/>
      <c r="AA547" s="148"/>
      <c r="AB547" s="148"/>
      <c r="AC547" s="148"/>
      <c r="AD547" s="148"/>
      <c r="AE547" s="148"/>
      <c r="AF547" s="148"/>
      <c r="AG547" s="148"/>
      <c r="AH547" s="148"/>
      <c r="AI547" s="149"/>
      <c r="AJ547" s="148"/>
      <c r="AK547" s="149"/>
    </row>
    <row r="548" spans="1:37" x14ac:dyDescent="0.35">
      <c r="A548" s="147"/>
      <c r="B548" s="148"/>
      <c r="C548" s="147"/>
      <c r="D548" s="147"/>
      <c r="E548" s="148"/>
      <c r="F548" s="147"/>
      <c r="G548" s="148"/>
      <c r="H548" s="148"/>
      <c r="I548" s="148"/>
      <c r="J548" s="148"/>
      <c r="K548" s="148"/>
      <c r="L548" s="148"/>
      <c r="M548" s="148"/>
      <c r="N548" s="148"/>
      <c r="O548" s="148"/>
      <c r="P548" s="148"/>
      <c r="Q548" s="148"/>
      <c r="R548" s="148"/>
      <c r="S548" s="148"/>
      <c r="T548" s="148"/>
      <c r="U548" s="148"/>
      <c r="V548" s="148"/>
      <c r="W548" s="148"/>
      <c r="X548" s="148"/>
      <c r="Y548" s="148"/>
      <c r="Z548" s="148"/>
      <c r="AA548" s="148"/>
      <c r="AB548" s="148"/>
      <c r="AC548" s="148"/>
      <c r="AD548" s="148"/>
      <c r="AE548" s="148"/>
      <c r="AF548" s="148"/>
      <c r="AG548" s="148"/>
      <c r="AH548" s="148"/>
      <c r="AI548" s="149"/>
      <c r="AJ548" s="148"/>
      <c r="AK548" s="149"/>
    </row>
    <row r="549" spans="1:37" x14ac:dyDescent="0.35">
      <c r="A549" s="147"/>
      <c r="B549" s="148"/>
      <c r="C549" s="147"/>
      <c r="D549" s="147"/>
      <c r="E549" s="148"/>
      <c r="F549" s="147"/>
      <c r="G549" s="148"/>
      <c r="H549" s="148"/>
      <c r="I549" s="148"/>
      <c r="J549" s="148"/>
      <c r="K549" s="148"/>
      <c r="L549" s="148"/>
      <c r="M549" s="148"/>
      <c r="N549" s="148"/>
      <c r="O549" s="148"/>
      <c r="P549" s="148"/>
      <c r="Q549" s="148"/>
      <c r="R549" s="148"/>
      <c r="S549" s="148"/>
      <c r="T549" s="148"/>
      <c r="U549" s="148"/>
      <c r="V549" s="148"/>
      <c r="W549" s="148"/>
      <c r="X549" s="148"/>
      <c r="Y549" s="148"/>
      <c r="Z549" s="148"/>
      <c r="AA549" s="148"/>
      <c r="AB549" s="148"/>
      <c r="AC549" s="148"/>
      <c r="AD549" s="148"/>
      <c r="AE549" s="148"/>
      <c r="AF549" s="148"/>
      <c r="AG549" s="148"/>
      <c r="AH549" s="148"/>
      <c r="AI549" s="149"/>
      <c r="AJ549" s="148"/>
      <c r="AK549" s="149"/>
    </row>
    <row r="550" spans="1:37" x14ac:dyDescent="0.35">
      <c r="A550" s="147"/>
      <c r="B550" s="148"/>
      <c r="C550" s="147"/>
      <c r="D550" s="147"/>
      <c r="E550" s="148"/>
      <c r="F550" s="147"/>
      <c r="G550" s="148"/>
      <c r="H550" s="148"/>
      <c r="I550" s="148"/>
      <c r="J550" s="148"/>
      <c r="K550" s="148"/>
      <c r="L550" s="148"/>
      <c r="M550" s="148"/>
      <c r="N550" s="148"/>
      <c r="O550" s="148"/>
      <c r="P550" s="148"/>
      <c r="Q550" s="148"/>
      <c r="R550" s="148"/>
      <c r="S550" s="148"/>
      <c r="T550" s="148"/>
      <c r="U550" s="148"/>
      <c r="V550" s="148"/>
      <c r="W550" s="148"/>
      <c r="X550" s="148"/>
      <c r="Y550" s="148"/>
      <c r="Z550" s="148"/>
      <c r="AA550" s="148"/>
      <c r="AB550" s="148"/>
      <c r="AC550" s="148"/>
      <c r="AD550" s="148"/>
      <c r="AE550" s="148"/>
      <c r="AF550" s="148"/>
      <c r="AG550" s="148"/>
      <c r="AH550" s="148"/>
      <c r="AI550" s="149"/>
      <c r="AJ550" s="148"/>
      <c r="AK550" s="149"/>
    </row>
    <row r="551" spans="1:37" x14ac:dyDescent="0.35">
      <c r="A551" s="147"/>
      <c r="B551" s="148"/>
      <c r="C551" s="147"/>
      <c r="D551" s="147"/>
      <c r="E551" s="148"/>
      <c r="F551" s="147"/>
      <c r="G551" s="148"/>
      <c r="H551" s="148"/>
      <c r="I551" s="148"/>
      <c r="J551" s="148"/>
      <c r="K551" s="148"/>
      <c r="L551" s="148"/>
      <c r="M551" s="148"/>
      <c r="N551" s="148"/>
      <c r="O551" s="148"/>
      <c r="P551" s="148"/>
      <c r="Q551" s="148"/>
      <c r="R551" s="148"/>
      <c r="S551" s="148"/>
      <c r="T551" s="148"/>
      <c r="U551" s="148"/>
      <c r="V551" s="148"/>
      <c r="W551" s="148"/>
      <c r="X551" s="148"/>
      <c r="Y551" s="148"/>
      <c r="Z551" s="148"/>
      <c r="AA551" s="148"/>
      <c r="AB551" s="148"/>
      <c r="AC551" s="148"/>
      <c r="AD551" s="148"/>
      <c r="AE551" s="148"/>
      <c r="AF551" s="148"/>
      <c r="AG551" s="148"/>
      <c r="AH551" s="148"/>
      <c r="AI551" s="149"/>
      <c r="AJ551" s="148"/>
      <c r="AK551" s="149"/>
    </row>
    <row r="552" spans="1:37" x14ac:dyDescent="0.35">
      <c r="A552" s="147"/>
      <c r="B552" s="148"/>
      <c r="C552" s="147"/>
      <c r="D552" s="147"/>
      <c r="E552" s="148"/>
      <c r="F552" s="147"/>
      <c r="G552" s="148"/>
      <c r="H552" s="148"/>
      <c r="I552" s="148"/>
      <c r="J552" s="148"/>
      <c r="K552" s="148"/>
      <c r="L552" s="148"/>
      <c r="M552" s="148"/>
      <c r="N552" s="148"/>
      <c r="O552" s="148"/>
      <c r="P552" s="148"/>
      <c r="Q552" s="148"/>
      <c r="R552" s="148"/>
      <c r="S552" s="148"/>
      <c r="T552" s="148"/>
      <c r="U552" s="148"/>
      <c r="V552" s="148"/>
      <c r="W552" s="148"/>
      <c r="X552" s="148"/>
      <c r="Y552" s="148"/>
      <c r="Z552" s="148"/>
      <c r="AA552" s="148"/>
      <c r="AB552" s="148"/>
      <c r="AC552" s="148"/>
      <c r="AD552" s="148"/>
      <c r="AE552" s="148"/>
      <c r="AF552" s="148"/>
      <c r="AG552" s="148"/>
      <c r="AH552" s="148"/>
      <c r="AI552" s="149"/>
      <c r="AJ552" s="148"/>
      <c r="AK552" s="149"/>
    </row>
    <row r="553" spans="1:37" x14ac:dyDescent="0.35">
      <c r="A553" s="147"/>
      <c r="B553" s="148"/>
      <c r="C553" s="147"/>
      <c r="D553" s="147"/>
      <c r="E553" s="148"/>
      <c r="F553" s="147"/>
      <c r="G553" s="148"/>
      <c r="H553" s="148"/>
      <c r="I553" s="148"/>
      <c r="J553" s="148"/>
      <c r="K553" s="148"/>
      <c r="L553" s="148"/>
      <c r="M553" s="148"/>
      <c r="N553" s="148"/>
      <c r="O553" s="148"/>
      <c r="P553" s="148"/>
      <c r="Q553" s="148"/>
      <c r="R553" s="148"/>
      <c r="S553" s="148"/>
      <c r="T553" s="148"/>
      <c r="U553" s="148"/>
      <c r="V553" s="148"/>
      <c r="W553" s="148"/>
      <c r="X553" s="148"/>
      <c r="Y553" s="148"/>
      <c r="Z553" s="148"/>
      <c r="AA553" s="148"/>
      <c r="AB553" s="148"/>
      <c r="AC553" s="148"/>
      <c r="AD553" s="148"/>
      <c r="AE553" s="148"/>
      <c r="AF553" s="148"/>
      <c r="AG553" s="148"/>
      <c r="AH553" s="148"/>
      <c r="AI553" s="149"/>
      <c r="AJ553" s="148"/>
      <c r="AK553" s="149"/>
    </row>
    <row r="554" spans="1:37" x14ac:dyDescent="0.35">
      <c r="A554" s="147"/>
      <c r="B554" s="148"/>
      <c r="C554" s="147"/>
      <c r="D554" s="147"/>
      <c r="E554" s="148"/>
      <c r="F554" s="147"/>
      <c r="G554" s="148"/>
      <c r="H554" s="148"/>
      <c r="I554" s="148"/>
      <c r="J554" s="148"/>
      <c r="K554" s="148"/>
      <c r="L554" s="148"/>
      <c r="M554" s="148"/>
      <c r="N554" s="148"/>
      <c r="O554" s="148"/>
      <c r="P554" s="148"/>
      <c r="Q554" s="148"/>
      <c r="R554" s="148"/>
      <c r="S554" s="148"/>
      <c r="T554" s="148"/>
      <c r="U554" s="148"/>
      <c r="V554" s="148"/>
      <c r="W554" s="148"/>
      <c r="X554" s="148"/>
      <c r="Y554" s="148"/>
      <c r="Z554" s="148"/>
      <c r="AA554" s="148"/>
      <c r="AB554" s="148"/>
      <c r="AC554" s="148"/>
      <c r="AD554" s="148"/>
      <c r="AE554" s="148"/>
      <c r="AF554" s="148"/>
      <c r="AG554" s="148"/>
      <c r="AH554" s="148"/>
      <c r="AI554" s="149"/>
      <c r="AJ554" s="148"/>
      <c r="AK554" s="149"/>
    </row>
    <row r="555" spans="1:37" x14ac:dyDescent="0.35">
      <c r="A555" s="147"/>
      <c r="B555" s="148"/>
      <c r="C555" s="147"/>
      <c r="D555" s="147"/>
      <c r="E555" s="148"/>
      <c r="F555" s="147"/>
      <c r="G555" s="148"/>
      <c r="H555" s="148"/>
      <c r="I555" s="148"/>
      <c r="J555" s="148"/>
      <c r="K555" s="148"/>
      <c r="L555" s="148"/>
      <c r="M555" s="148"/>
      <c r="N555" s="148"/>
      <c r="O555" s="148"/>
      <c r="P555" s="148"/>
      <c r="Q555" s="148"/>
      <c r="R555" s="148"/>
      <c r="S555" s="148"/>
      <c r="T555" s="148"/>
      <c r="U555" s="148"/>
      <c r="V555" s="148"/>
      <c r="W555" s="148"/>
      <c r="X555" s="148"/>
      <c r="Y555" s="148"/>
      <c r="Z555" s="148"/>
      <c r="AA555" s="148"/>
      <c r="AB555" s="148"/>
      <c r="AC555" s="148"/>
      <c r="AD555" s="148"/>
      <c r="AE555" s="148"/>
      <c r="AF555" s="148"/>
      <c r="AG555" s="148"/>
      <c r="AH555" s="148"/>
      <c r="AI555" s="149"/>
      <c r="AJ555" s="148"/>
      <c r="AK555" s="149"/>
    </row>
    <row r="556" spans="1:37" x14ac:dyDescent="0.35">
      <c r="A556" s="147"/>
      <c r="B556" s="148"/>
      <c r="C556" s="147"/>
      <c r="D556" s="147"/>
      <c r="E556" s="148"/>
      <c r="F556" s="147"/>
      <c r="G556" s="148"/>
      <c r="H556" s="148"/>
      <c r="I556" s="148"/>
      <c r="J556" s="148"/>
      <c r="K556" s="148"/>
      <c r="L556" s="148"/>
      <c r="M556" s="148"/>
      <c r="N556" s="148"/>
      <c r="O556" s="148"/>
      <c r="P556" s="148"/>
      <c r="Q556" s="148"/>
      <c r="R556" s="148"/>
      <c r="S556" s="148"/>
      <c r="T556" s="148"/>
      <c r="U556" s="148"/>
      <c r="V556" s="148"/>
      <c r="W556" s="148"/>
      <c r="X556" s="148"/>
      <c r="Y556" s="148"/>
      <c r="Z556" s="148"/>
      <c r="AA556" s="148"/>
      <c r="AB556" s="148"/>
      <c r="AC556" s="148"/>
      <c r="AD556" s="148"/>
      <c r="AE556" s="148"/>
      <c r="AF556" s="148"/>
      <c r="AG556" s="148"/>
      <c r="AH556" s="148"/>
      <c r="AI556" s="149"/>
      <c r="AJ556" s="148"/>
      <c r="AK556" s="149"/>
    </row>
    <row r="557" spans="1:37" x14ac:dyDescent="0.35">
      <c r="A557" s="147"/>
      <c r="B557" s="148"/>
      <c r="C557" s="147"/>
      <c r="D557" s="147"/>
      <c r="E557" s="148"/>
      <c r="F557" s="147"/>
      <c r="G557" s="148"/>
      <c r="H557" s="148"/>
      <c r="I557" s="148"/>
      <c r="J557" s="148"/>
      <c r="K557" s="148"/>
      <c r="L557" s="148"/>
      <c r="M557" s="148"/>
      <c r="N557" s="148"/>
      <c r="O557" s="148"/>
      <c r="P557" s="148"/>
      <c r="Q557" s="148"/>
      <c r="R557" s="148"/>
      <c r="S557" s="148"/>
      <c r="T557" s="148"/>
      <c r="U557" s="148"/>
      <c r="V557" s="148"/>
      <c r="W557" s="148"/>
      <c r="X557" s="148"/>
      <c r="Y557" s="148"/>
      <c r="Z557" s="148"/>
      <c r="AA557" s="148"/>
      <c r="AB557" s="148"/>
      <c r="AC557" s="148"/>
      <c r="AD557" s="148"/>
      <c r="AE557" s="148"/>
      <c r="AF557" s="148"/>
      <c r="AG557" s="148"/>
      <c r="AH557" s="148"/>
      <c r="AI557" s="149"/>
      <c r="AJ557" s="148"/>
      <c r="AK557" s="149"/>
    </row>
    <row r="558" spans="1:37" x14ac:dyDescent="0.35">
      <c r="A558" s="147"/>
      <c r="B558" s="148"/>
      <c r="C558" s="147"/>
      <c r="D558" s="147"/>
      <c r="E558" s="148"/>
      <c r="F558" s="147"/>
      <c r="G558" s="148"/>
      <c r="H558" s="148"/>
      <c r="I558" s="148"/>
      <c r="J558" s="148"/>
      <c r="K558" s="148"/>
      <c r="L558" s="148"/>
      <c r="M558" s="148"/>
      <c r="N558" s="148"/>
      <c r="O558" s="148"/>
      <c r="P558" s="148"/>
      <c r="Q558" s="148"/>
      <c r="R558" s="148"/>
      <c r="S558" s="148"/>
      <c r="T558" s="148"/>
      <c r="U558" s="148"/>
      <c r="V558" s="148"/>
      <c r="W558" s="148"/>
      <c r="X558" s="148"/>
      <c r="Y558" s="148"/>
      <c r="Z558" s="148"/>
      <c r="AA558" s="148"/>
      <c r="AB558" s="148"/>
      <c r="AC558" s="148"/>
      <c r="AD558" s="148"/>
      <c r="AE558" s="148"/>
      <c r="AF558" s="148"/>
      <c r="AG558" s="148"/>
      <c r="AH558" s="148"/>
      <c r="AI558" s="149"/>
      <c r="AJ558" s="148"/>
      <c r="AK558" s="149"/>
    </row>
    <row r="559" spans="1:37" x14ac:dyDescent="0.35">
      <c r="A559" s="147"/>
      <c r="B559" s="148"/>
      <c r="C559" s="147"/>
      <c r="D559" s="147"/>
      <c r="E559" s="148"/>
      <c r="F559" s="147"/>
      <c r="G559" s="148"/>
      <c r="H559" s="148"/>
      <c r="I559" s="148"/>
      <c r="J559" s="148"/>
      <c r="K559" s="148"/>
      <c r="L559" s="148"/>
      <c r="M559" s="148"/>
      <c r="N559" s="148"/>
      <c r="O559" s="148"/>
      <c r="P559" s="148"/>
      <c r="Q559" s="148"/>
      <c r="R559" s="148"/>
      <c r="S559" s="148"/>
      <c r="T559" s="148"/>
      <c r="U559" s="148"/>
      <c r="V559" s="148"/>
      <c r="W559" s="148"/>
      <c r="X559" s="148"/>
      <c r="Y559" s="148"/>
      <c r="Z559" s="148"/>
      <c r="AA559" s="148"/>
      <c r="AB559" s="148"/>
      <c r="AC559" s="148"/>
      <c r="AD559" s="148"/>
      <c r="AE559" s="148"/>
      <c r="AF559" s="148"/>
      <c r="AG559" s="148"/>
      <c r="AH559" s="148"/>
      <c r="AI559" s="149"/>
      <c r="AJ559" s="148"/>
      <c r="AK559" s="149"/>
    </row>
    <row r="560" spans="1:37" x14ac:dyDescent="0.35">
      <c r="A560" s="147"/>
      <c r="B560" s="148"/>
      <c r="C560" s="147"/>
      <c r="D560" s="147"/>
      <c r="E560" s="148"/>
      <c r="F560" s="147"/>
      <c r="G560" s="148"/>
      <c r="H560" s="148"/>
      <c r="I560" s="148"/>
      <c r="J560" s="148"/>
      <c r="K560" s="148"/>
      <c r="L560" s="148"/>
      <c r="M560" s="148"/>
      <c r="N560" s="148"/>
      <c r="O560" s="148"/>
      <c r="P560" s="148"/>
      <c r="Q560" s="148"/>
      <c r="R560" s="148"/>
      <c r="S560" s="148"/>
      <c r="T560" s="148"/>
      <c r="U560" s="148"/>
      <c r="V560" s="148"/>
      <c r="W560" s="148"/>
      <c r="X560" s="148"/>
      <c r="Y560" s="148"/>
      <c r="Z560" s="148"/>
      <c r="AA560" s="148"/>
      <c r="AB560" s="148"/>
      <c r="AC560" s="148"/>
      <c r="AD560" s="148"/>
      <c r="AE560" s="148"/>
      <c r="AF560" s="148"/>
      <c r="AG560" s="148"/>
      <c r="AH560" s="148"/>
      <c r="AI560" s="149"/>
      <c r="AJ560" s="148"/>
      <c r="AK560" s="149"/>
    </row>
    <row r="561" spans="1:37" x14ac:dyDescent="0.35">
      <c r="A561" s="147"/>
      <c r="B561" s="148"/>
      <c r="C561" s="147"/>
      <c r="D561" s="147"/>
      <c r="E561" s="148"/>
      <c r="F561" s="147"/>
      <c r="G561" s="148"/>
      <c r="H561" s="148"/>
      <c r="I561" s="148"/>
      <c r="J561" s="148"/>
      <c r="K561" s="148"/>
      <c r="L561" s="148"/>
      <c r="M561" s="148"/>
      <c r="N561" s="148"/>
      <c r="O561" s="148"/>
      <c r="P561" s="148"/>
      <c r="Q561" s="148"/>
      <c r="R561" s="148"/>
      <c r="S561" s="148"/>
      <c r="T561" s="148"/>
      <c r="U561" s="148"/>
      <c r="V561" s="148"/>
      <c r="W561" s="148"/>
      <c r="X561" s="148"/>
      <c r="Y561" s="148"/>
      <c r="Z561" s="148"/>
      <c r="AA561" s="148"/>
      <c r="AB561" s="148"/>
      <c r="AC561" s="148"/>
      <c r="AD561" s="148"/>
      <c r="AE561" s="148"/>
      <c r="AF561" s="148"/>
      <c r="AG561" s="148"/>
      <c r="AH561" s="148"/>
      <c r="AI561" s="149"/>
      <c r="AJ561" s="148"/>
      <c r="AK561" s="149"/>
    </row>
    <row r="562" spans="1:37" x14ac:dyDescent="0.35">
      <c r="A562" s="147"/>
      <c r="B562" s="148"/>
      <c r="C562" s="147"/>
      <c r="D562" s="147"/>
      <c r="E562" s="148"/>
      <c r="F562" s="147"/>
      <c r="G562" s="148"/>
      <c r="H562" s="148"/>
      <c r="I562" s="148"/>
      <c r="J562" s="148"/>
      <c r="K562" s="148"/>
      <c r="L562" s="148"/>
      <c r="M562" s="148"/>
      <c r="N562" s="148"/>
      <c r="O562" s="148"/>
      <c r="P562" s="148"/>
      <c r="Q562" s="148"/>
      <c r="R562" s="148"/>
      <c r="S562" s="148"/>
      <c r="T562" s="148"/>
      <c r="U562" s="148"/>
      <c r="V562" s="148"/>
      <c r="W562" s="148"/>
      <c r="X562" s="148"/>
      <c r="Y562" s="148"/>
      <c r="Z562" s="148"/>
      <c r="AA562" s="148"/>
      <c r="AB562" s="148"/>
      <c r="AC562" s="148"/>
      <c r="AD562" s="148"/>
      <c r="AE562" s="148"/>
      <c r="AF562" s="148"/>
      <c r="AG562" s="148"/>
      <c r="AH562" s="148"/>
      <c r="AI562" s="149"/>
      <c r="AJ562" s="148"/>
      <c r="AK562" s="149"/>
    </row>
    <row r="563" spans="1:37" x14ac:dyDescent="0.35">
      <c r="A563" s="147"/>
      <c r="B563" s="148"/>
      <c r="C563" s="147"/>
      <c r="D563" s="147"/>
      <c r="E563" s="148"/>
      <c r="F563" s="147"/>
      <c r="G563" s="148"/>
      <c r="H563" s="148"/>
      <c r="I563" s="148"/>
      <c r="J563" s="148"/>
      <c r="K563" s="148"/>
      <c r="L563" s="148"/>
      <c r="M563" s="148"/>
      <c r="N563" s="148"/>
      <c r="O563" s="148"/>
      <c r="P563" s="148"/>
      <c r="Q563" s="148"/>
      <c r="R563" s="148"/>
      <c r="S563" s="148"/>
      <c r="T563" s="148"/>
      <c r="U563" s="148"/>
      <c r="V563" s="148"/>
      <c r="W563" s="148"/>
      <c r="X563" s="148"/>
      <c r="Y563" s="148"/>
      <c r="Z563" s="148"/>
      <c r="AA563" s="148"/>
      <c r="AB563" s="148"/>
      <c r="AC563" s="148"/>
      <c r="AD563" s="148"/>
      <c r="AE563" s="148"/>
      <c r="AF563" s="148"/>
      <c r="AG563" s="148"/>
      <c r="AH563" s="148"/>
      <c r="AI563" s="149"/>
      <c r="AJ563" s="148"/>
      <c r="AK563" s="149"/>
    </row>
    <row r="564" spans="1:37" x14ac:dyDescent="0.35">
      <c r="A564" s="147"/>
      <c r="B564" s="148"/>
      <c r="C564" s="147"/>
      <c r="D564" s="147"/>
      <c r="E564" s="148"/>
      <c r="F564" s="147"/>
      <c r="G564" s="148"/>
      <c r="H564" s="148"/>
      <c r="I564" s="148"/>
      <c r="J564" s="148"/>
      <c r="K564" s="148"/>
      <c r="L564" s="148"/>
      <c r="M564" s="148"/>
      <c r="N564" s="148"/>
      <c r="O564" s="148"/>
      <c r="P564" s="148"/>
      <c r="Q564" s="148"/>
      <c r="R564" s="148"/>
      <c r="S564" s="148"/>
      <c r="T564" s="148"/>
      <c r="U564" s="148"/>
      <c r="V564" s="148"/>
      <c r="W564" s="148"/>
      <c r="X564" s="148"/>
      <c r="Y564" s="148"/>
      <c r="Z564" s="148"/>
      <c r="AA564" s="148"/>
      <c r="AB564" s="148"/>
      <c r="AC564" s="148"/>
      <c r="AD564" s="148"/>
      <c r="AE564" s="148"/>
      <c r="AF564" s="148"/>
      <c r="AG564" s="148"/>
      <c r="AH564" s="148"/>
      <c r="AI564" s="149"/>
      <c r="AJ564" s="148"/>
      <c r="AK564" s="149"/>
    </row>
    <row r="565" spans="1:37" x14ac:dyDescent="0.35">
      <c r="A565" s="147"/>
      <c r="B565" s="148"/>
      <c r="C565" s="147"/>
      <c r="D565" s="147"/>
      <c r="E565" s="148"/>
      <c r="F565" s="147"/>
      <c r="G565" s="148"/>
      <c r="H565" s="148"/>
      <c r="I565" s="148"/>
      <c r="J565" s="148"/>
      <c r="K565" s="148"/>
      <c r="L565" s="148"/>
      <c r="M565" s="148"/>
      <c r="N565" s="148"/>
      <c r="O565" s="148"/>
      <c r="P565" s="148"/>
      <c r="Q565" s="148"/>
      <c r="R565" s="148"/>
      <c r="S565" s="148"/>
      <c r="T565" s="148"/>
      <c r="U565" s="148"/>
      <c r="V565" s="148"/>
      <c r="W565" s="148"/>
      <c r="X565" s="148"/>
      <c r="Y565" s="148"/>
      <c r="Z565" s="148"/>
      <c r="AA565" s="148"/>
      <c r="AB565" s="148"/>
      <c r="AC565" s="148"/>
      <c r="AD565" s="148"/>
      <c r="AE565" s="148"/>
      <c r="AF565" s="148"/>
      <c r="AG565" s="148"/>
      <c r="AH565" s="148"/>
      <c r="AI565" s="149"/>
      <c r="AJ565" s="148"/>
      <c r="AK565" s="149"/>
    </row>
    <row r="566" spans="1:37" x14ac:dyDescent="0.35">
      <c r="A566" s="147"/>
      <c r="B566" s="148"/>
      <c r="C566" s="147"/>
      <c r="D566" s="147"/>
      <c r="E566" s="148"/>
      <c r="F566" s="147"/>
      <c r="G566" s="148"/>
      <c r="H566" s="148"/>
      <c r="I566" s="148"/>
      <c r="J566" s="148"/>
      <c r="K566" s="148"/>
      <c r="L566" s="148"/>
      <c r="M566" s="148"/>
      <c r="N566" s="148"/>
      <c r="O566" s="148"/>
      <c r="P566" s="148"/>
      <c r="Q566" s="148"/>
      <c r="R566" s="148"/>
      <c r="S566" s="148"/>
      <c r="T566" s="148"/>
      <c r="U566" s="148"/>
      <c r="V566" s="148"/>
      <c r="W566" s="148"/>
      <c r="X566" s="148"/>
      <c r="Y566" s="148"/>
      <c r="Z566" s="148"/>
      <c r="AA566" s="148"/>
      <c r="AB566" s="148"/>
      <c r="AC566" s="148"/>
      <c r="AD566" s="148"/>
      <c r="AE566" s="148"/>
      <c r="AF566" s="148"/>
      <c r="AG566" s="148"/>
      <c r="AH566" s="148"/>
      <c r="AI566" s="149"/>
      <c r="AJ566" s="148"/>
      <c r="AK566" s="149"/>
    </row>
    <row r="567" spans="1:37" x14ac:dyDescent="0.35">
      <c r="A567" s="147"/>
      <c r="B567" s="148"/>
      <c r="C567" s="147"/>
      <c r="D567" s="147"/>
      <c r="E567" s="148"/>
      <c r="F567" s="147"/>
      <c r="G567" s="148"/>
      <c r="H567" s="148"/>
      <c r="I567" s="148"/>
      <c r="J567" s="148"/>
      <c r="K567" s="148"/>
      <c r="L567" s="148"/>
      <c r="M567" s="148"/>
      <c r="N567" s="148"/>
      <c r="O567" s="148"/>
      <c r="P567" s="148"/>
      <c r="Q567" s="148"/>
      <c r="R567" s="148"/>
      <c r="S567" s="148"/>
      <c r="T567" s="148"/>
      <c r="U567" s="148"/>
      <c r="V567" s="148"/>
      <c r="W567" s="148"/>
      <c r="X567" s="148"/>
      <c r="Y567" s="148"/>
      <c r="Z567" s="148"/>
      <c r="AA567" s="148"/>
      <c r="AB567" s="148"/>
      <c r="AC567" s="148"/>
      <c r="AD567" s="148"/>
      <c r="AE567" s="148"/>
      <c r="AF567" s="148"/>
      <c r="AG567" s="148"/>
      <c r="AH567" s="148"/>
      <c r="AI567" s="149"/>
      <c r="AJ567" s="148"/>
      <c r="AK567" s="149"/>
    </row>
    <row r="568" spans="1:37" x14ac:dyDescent="0.35">
      <c r="A568" s="147"/>
      <c r="B568" s="148"/>
      <c r="C568" s="147"/>
      <c r="D568" s="147"/>
      <c r="E568" s="148"/>
      <c r="F568" s="147"/>
      <c r="G568" s="148"/>
      <c r="H568" s="148"/>
      <c r="I568" s="148"/>
      <c r="J568" s="148"/>
      <c r="K568" s="148"/>
      <c r="L568" s="148"/>
      <c r="M568" s="148"/>
      <c r="N568" s="148"/>
      <c r="O568" s="148"/>
      <c r="P568" s="148"/>
      <c r="Q568" s="148"/>
      <c r="R568" s="148"/>
      <c r="S568" s="148"/>
      <c r="T568" s="148"/>
      <c r="U568" s="148"/>
      <c r="V568" s="148"/>
      <c r="W568" s="148"/>
      <c r="X568" s="148"/>
      <c r="Y568" s="148"/>
      <c r="Z568" s="148"/>
      <c r="AA568" s="148"/>
      <c r="AB568" s="148"/>
      <c r="AC568" s="148"/>
      <c r="AD568" s="148"/>
      <c r="AE568" s="148"/>
      <c r="AF568" s="148"/>
      <c r="AG568" s="148"/>
      <c r="AH568" s="148"/>
      <c r="AI568" s="149"/>
      <c r="AJ568" s="148"/>
      <c r="AK568" s="149"/>
    </row>
    <row r="569" spans="1:37" x14ac:dyDescent="0.35">
      <c r="A569" s="147"/>
      <c r="B569" s="148"/>
      <c r="C569" s="147"/>
      <c r="D569" s="147"/>
      <c r="E569" s="148"/>
      <c r="F569" s="147"/>
      <c r="G569" s="148"/>
      <c r="H569" s="148"/>
      <c r="I569" s="148"/>
      <c r="J569" s="148"/>
      <c r="K569" s="148"/>
      <c r="L569" s="148"/>
      <c r="M569" s="148"/>
      <c r="N569" s="148"/>
      <c r="O569" s="148"/>
      <c r="P569" s="148"/>
      <c r="Q569" s="148"/>
      <c r="R569" s="148"/>
      <c r="S569" s="148"/>
      <c r="T569" s="148"/>
      <c r="U569" s="148"/>
      <c r="V569" s="148"/>
      <c r="W569" s="148"/>
      <c r="X569" s="148"/>
      <c r="Y569" s="148"/>
      <c r="Z569" s="148"/>
      <c r="AA569" s="148"/>
      <c r="AB569" s="148"/>
      <c r="AC569" s="148"/>
      <c r="AD569" s="148"/>
      <c r="AE569" s="148"/>
      <c r="AF569" s="148"/>
      <c r="AG569" s="148"/>
      <c r="AH569" s="148"/>
      <c r="AI569" s="149"/>
      <c r="AJ569" s="148"/>
      <c r="AK569" s="149"/>
    </row>
    <row r="570" spans="1:37" x14ac:dyDescent="0.35">
      <c r="A570" s="147"/>
      <c r="B570" s="148"/>
      <c r="C570" s="147"/>
      <c r="D570" s="147"/>
      <c r="E570" s="148"/>
      <c r="F570" s="147"/>
      <c r="G570" s="148"/>
      <c r="H570" s="148"/>
      <c r="I570" s="148"/>
      <c r="J570" s="148"/>
      <c r="K570" s="148"/>
      <c r="L570" s="148"/>
      <c r="M570" s="148"/>
      <c r="N570" s="148"/>
      <c r="O570" s="148"/>
      <c r="P570" s="148"/>
      <c r="Q570" s="148"/>
      <c r="R570" s="148"/>
      <c r="S570" s="148"/>
      <c r="T570" s="148"/>
      <c r="U570" s="148"/>
      <c r="V570" s="148"/>
      <c r="W570" s="148"/>
      <c r="X570" s="148"/>
      <c r="Y570" s="148"/>
      <c r="Z570" s="148"/>
      <c r="AA570" s="148"/>
      <c r="AB570" s="148"/>
      <c r="AC570" s="148"/>
      <c r="AD570" s="148"/>
      <c r="AE570" s="148"/>
      <c r="AF570" s="148"/>
      <c r="AG570" s="148"/>
      <c r="AH570" s="148"/>
      <c r="AI570" s="149"/>
      <c r="AJ570" s="148"/>
      <c r="AK570" s="149"/>
    </row>
    <row r="571" spans="1:37" x14ac:dyDescent="0.35">
      <c r="A571" s="147"/>
      <c r="B571" s="148"/>
      <c r="C571" s="147"/>
      <c r="D571" s="147"/>
      <c r="E571" s="148"/>
      <c r="F571" s="147"/>
      <c r="G571" s="148"/>
      <c r="H571" s="148"/>
      <c r="I571" s="148"/>
      <c r="J571" s="148"/>
      <c r="K571" s="148"/>
      <c r="L571" s="148"/>
      <c r="M571" s="148"/>
      <c r="N571" s="148"/>
      <c r="O571" s="148"/>
      <c r="P571" s="148"/>
      <c r="Q571" s="148"/>
      <c r="R571" s="148"/>
      <c r="S571" s="148"/>
      <c r="T571" s="148"/>
      <c r="U571" s="148"/>
      <c r="V571" s="148"/>
      <c r="W571" s="148"/>
      <c r="X571" s="148"/>
      <c r="Y571" s="148"/>
      <c r="Z571" s="148"/>
      <c r="AA571" s="148"/>
      <c r="AB571" s="148"/>
      <c r="AC571" s="148"/>
      <c r="AD571" s="148"/>
      <c r="AE571" s="148"/>
      <c r="AF571" s="148"/>
      <c r="AG571" s="148"/>
      <c r="AH571" s="148"/>
      <c r="AI571" s="149"/>
      <c r="AJ571" s="148"/>
      <c r="AK571" s="149"/>
    </row>
    <row r="572" spans="1:37" x14ac:dyDescent="0.35">
      <c r="A572" s="147"/>
      <c r="B572" s="148"/>
      <c r="C572" s="147"/>
      <c r="D572" s="147"/>
      <c r="E572" s="148"/>
      <c r="F572" s="147"/>
      <c r="G572" s="148"/>
      <c r="H572" s="148"/>
      <c r="I572" s="148"/>
      <c r="J572" s="148"/>
      <c r="K572" s="148"/>
      <c r="L572" s="148"/>
      <c r="M572" s="148"/>
      <c r="N572" s="148"/>
      <c r="O572" s="148"/>
      <c r="P572" s="148"/>
      <c r="Q572" s="148"/>
      <c r="R572" s="148"/>
      <c r="S572" s="148"/>
      <c r="T572" s="148"/>
      <c r="U572" s="148"/>
      <c r="V572" s="148"/>
      <c r="W572" s="148"/>
      <c r="X572" s="148"/>
      <c r="Y572" s="148"/>
      <c r="Z572" s="148"/>
      <c r="AA572" s="148"/>
      <c r="AB572" s="148"/>
      <c r="AC572" s="148"/>
      <c r="AD572" s="148"/>
      <c r="AE572" s="148"/>
      <c r="AF572" s="148"/>
      <c r="AG572" s="148"/>
      <c r="AH572" s="148"/>
      <c r="AI572" s="149"/>
      <c r="AJ572" s="148"/>
      <c r="AK572" s="149"/>
    </row>
    <row r="573" spans="1:37" x14ac:dyDescent="0.35">
      <c r="A573" s="147"/>
      <c r="B573" s="148"/>
      <c r="C573" s="147"/>
      <c r="D573" s="147"/>
      <c r="E573" s="148"/>
      <c r="F573" s="147"/>
      <c r="G573" s="148"/>
      <c r="H573" s="148"/>
      <c r="I573" s="148"/>
      <c r="J573" s="148"/>
      <c r="K573" s="148"/>
      <c r="L573" s="148"/>
      <c r="M573" s="148"/>
      <c r="N573" s="148"/>
      <c r="O573" s="148"/>
      <c r="P573" s="148"/>
      <c r="Q573" s="148"/>
      <c r="R573" s="148"/>
      <c r="S573" s="148"/>
      <c r="T573" s="148"/>
      <c r="U573" s="148"/>
      <c r="V573" s="148"/>
      <c r="W573" s="148"/>
      <c r="X573" s="148"/>
      <c r="Y573" s="148"/>
      <c r="Z573" s="148"/>
      <c r="AA573" s="148"/>
      <c r="AB573" s="148"/>
      <c r="AC573" s="148"/>
      <c r="AD573" s="148"/>
      <c r="AE573" s="148"/>
      <c r="AF573" s="148"/>
      <c r="AG573" s="148"/>
      <c r="AH573" s="148"/>
      <c r="AI573" s="149"/>
      <c r="AJ573" s="148"/>
      <c r="AK573" s="149"/>
    </row>
    <row r="574" spans="1:37" x14ac:dyDescent="0.35">
      <c r="A574" s="147"/>
      <c r="B574" s="148"/>
      <c r="C574" s="147"/>
      <c r="D574" s="147"/>
      <c r="E574" s="148"/>
      <c r="F574" s="147"/>
      <c r="G574" s="148"/>
      <c r="H574" s="148"/>
      <c r="I574" s="148"/>
      <c r="J574" s="148"/>
      <c r="K574" s="148"/>
      <c r="L574" s="148"/>
      <c r="M574" s="148"/>
      <c r="N574" s="148"/>
      <c r="O574" s="148"/>
      <c r="P574" s="148"/>
      <c r="Q574" s="148"/>
      <c r="R574" s="148"/>
      <c r="S574" s="148"/>
      <c r="T574" s="148"/>
      <c r="U574" s="148"/>
      <c r="V574" s="148"/>
      <c r="W574" s="148"/>
      <c r="X574" s="148"/>
      <c r="Y574" s="148"/>
      <c r="Z574" s="148"/>
      <c r="AA574" s="148"/>
      <c r="AB574" s="148"/>
      <c r="AC574" s="148"/>
      <c r="AD574" s="148"/>
      <c r="AE574" s="148"/>
      <c r="AF574" s="148"/>
      <c r="AG574" s="148"/>
      <c r="AH574" s="148"/>
      <c r="AI574" s="149"/>
      <c r="AJ574" s="148"/>
      <c r="AK574" s="149"/>
    </row>
    <row r="575" spans="1:37" x14ac:dyDescent="0.35">
      <c r="A575" s="147"/>
      <c r="B575" s="148"/>
      <c r="C575" s="147"/>
      <c r="D575" s="147"/>
      <c r="E575" s="148"/>
      <c r="F575" s="147"/>
      <c r="G575" s="148"/>
      <c r="H575" s="148"/>
      <c r="I575" s="148"/>
      <c r="J575" s="148"/>
      <c r="K575" s="148"/>
      <c r="L575" s="148"/>
      <c r="M575" s="148"/>
      <c r="N575" s="148"/>
      <c r="O575" s="148"/>
      <c r="P575" s="148"/>
      <c r="Q575" s="148"/>
      <c r="R575" s="148"/>
      <c r="S575" s="148"/>
      <c r="T575" s="148"/>
      <c r="U575" s="148"/>
      <c r="V575" s="148"/>
      <c r="W575" s="148"/>
      <c r="X575" s="148"/>
      <c r="Y575" s="148"/>
      <c r="Z575" s="148"/>
      <c r="AA575" s="148"/>
      <c r="AB575" s="148"/>
      <c r="AC575" s="148"/>
      <c r="AD575" s="148"/>
      <c r="AE575" s="148"/>
      <c r="AF575" s="148"/>
      <c r="AG575" s="148"/>
      <c r="AH575" s="148"/>
      <c r="AI575" s="149"/>
      <c r="AJ575" s="148"/>
      <c r="AK575" s="149"/>
    </row>
    <row r="576" spans="1:37" x14ac:dyDescent="0.35">
      <c r="A576" s="147"/>
      <c r="B576" s="148"/>
      <c r="C576" s="147"/>
      <c r="D576" s="147"/>
      <c r="E576" s="148"/>
      <c r="F576" s="147"/>
      <c r="G576" s="148"/>
      <c r="H576" s="148"/>
      <c r="I576" s="148"/>
      <c r="J576" s="148"/>
      <c r="K576" s="148"/>
      <c r="L576" s="148"/>
      <c r="M576" s="148"/>
      <c r="N576" s="148"/>
      <c r="O576" s="148"/>
      <c r="P576" s="148"/>
      <c r="Q576" s="148"/>
      <c r="R576" s="148"/>
      <c r="S576" s="148"/>
      <c r="T576" s="148"/>
      <c r="U576" s="148"/>
      <c r="V576" s="148"/>
      <c r="W576" s="148"/>
      <c r="X576" s="148"/>
      <c r="Y576" s="148"/>
      <c r="Z576" s="148"/>
      <c r="AA576" s="148"/>
      <c r="AB576" s="148"/>
      <c r="AC576" s="148"/>
      <c r="AD576" s="148"/>
      <c r="AE576" s="148"/>
      <c r="AF576" s="148"/>
      <c r="AG576" s="148"/>
      <c r="AH576" s="148"/>
      <c r="AI576" s="149"/>
      <c r="AJ576" s="148"/>
      <c r="AK576" s="149"/>
    </row>
    <row r="577" spans="1:37" x14ac:dyDescent="0.35">
      <c r="A577" s="147"/>
      <c r="B577" s="148"/>
      <c r="C577" s="147"/>
      <c r="D577" s="147"/>
      <c r="E577" s="148"/>
      <c r="F577" s="147"/>
      <c r="G577" s="148"/>
      <c r="H577" s="148"/>
      <c r="I577" s="148"/>
      <c r="J577" s="148"/>
      <c r="K577" s="148"/>
      <c r="L577" s="148"/>
      <c r="M577" s="148"/>
      <c r="N577" s="148"/>
      <c r="O577" s="148"/>
      <c r="P577" s="148"/>
      <c r="Q577" s="148"/>
      <c r="R577" s="148"/>
      <c r="S577" s="148"/>
      <c r="T577" s="148"/>
      <c r="U577" s="148"/>
      <c r="V577" s="148"/>
      <c r="W577" s="148"/>
      <c r="X577" s="148"/>
      <c r="Y577" s="148"/>
      <c r="Z577" s="148"/>
      <c r="AA577" s="148"/>
      <c r="AB577" s="148"/>
      <c r="AC577" s="148"/>
      <c r="AD577" s="148"/>
      <c r="AE577" s="148"/>
      <c r="AF577" s="148"/>
      <c r="AG577" s="148"/>
      <c r="AH577" s="148"/>
      <c r="AI577" s="149"/>
      <c r="AJ577" s="148"/>
      <c r="AK577" s="149"/>
    </row>
    <row r="578" spans="1:37" x14ac:dyDescent="0.35">
      <c r="A578" s="147"/>
      <c r="B578" s="148"/>
      <c r="C578" s="147"/>
      <c r="D578" s="147"/>
      <c r="E578" s="148"/>
      <c r="F578" s="147"/>
      <c r="G578" s="148"/>
      <c r="H578" s="148"/>
      <c r="I578" s="148"/>
      <c r="J578" s="148"/>
      <c r="K578" s="148"/>
      <c r="L578" s="148"/>
      <c r="M578" s="148"/>
      <c r="N578" s="148"/>
      <c r="O578" s="148"/>
      <c r="P578" s="148"/>
      <c r="Q578" s="148"/>
      <c r="R578" s="148"/>
      <c r="S578" s="148"/>
      <c r="T578" s="148"/>
      <c r="U578" s="148"/>
      <c r="V578" s="148"/>
      <c r="W578" s="148"/>
      <c r="X578" s="148"/>
      <c r="Y578" s="148"/>
      <c r="Z578" s="148"/>
      <c r="AA578" s="148"/>
      <c r="AB578" s="148"/>
      <c r="AC578" s="148"/>
      <c r="AD578" s="148"/>
      <c r="AE578" s="148"/>
      <c r="AF578" s="148"/>
      <c r="AG578" s="148"/>
      <c r="AH578" s="148"/>
      <c r="AI578" s="149"/>
      <c r="AJ578" s="148"/>
      <c r="AK578" s="149"/>
    </row>
    <row r="579" spans="1:37" x14ac:dyDescent="0.35">
      <c r="A579" s="147"/>
      <c r="B579" s="148"/>
      <c r="C579" s="147"/>
      <c r="D579" s="147"/>
      <c r="E579" s="148"/>
      <c r="F579" s="147"/>
      <c r="G579" s="148"/>
      <c r="H579" s="148"/>
      <c r="I579" s="148"/>
      <c r="J579" s="148"/>
      <c r="K579" s="148"/>
      <c r="L579" s="148"/>
      <c r="M579" s="148"/>
      <c r="N579" s="148"/>
      <c r="O579" s="148"/>
      <c r="P579" s="148"/>
      <c r="Q579" s="148"/>
      <c r="R579" s="148"/>
      <c r="S579" s="148"/>
      <c r="T579" s="148"/>
      <c r="U579" s="148"/>
      <c r="V579" s="148"/>
      <c r="W579" s="148"/>
      <c r="X579" s="148"/>
      <c r="Y579" s="148"/>
      <c r="Z579" s="148"/>
      <c r="AA579" s="148"/>
      <c r="AB579" s="148"/>
      <c r="AC579" s="148"/>
      <c r="AD579" s="148"/>
      <c r="AE579" s="148"/>
      <c r="AF579" s="148"/>
      <c r="AG579" s="148"/>
      <c r="AH579" s="148"/>
      <c r="AI579" s="149"/>
      <c r="AJ579" s="148"/>
      <c r="AK579" s="149"/>
    </row>
    <row r="580" spans="1:37" x14ac:dyDescent="0.35">
      <c r="A580" s="147"/>
      <c r="B580" s="148"/>
      <c r="C580" s="147"/>
      <c r="D580" s="147"/>
      <c r="E580" s="148"/>
      <c r="F580" s="147"/>
      <c r="G580" s="148"/>
      <c r="H580" s="148"/>
      <c r="I580" s="148"/>
      <c r="J580" s="148"/>
      <c r="K580" s="148"/>
      <c r="L580" s="148"/>
      <c r="M580" s="148"/>
      <c r="N580" s="148"/>
      <c r="O580" s="148"/>
      <c r="P580" s="148"/>
      <c r="Q580" s="148"/>
      <c r="R580" s="148"/>
      <c r="S580" s="148"/>
      <c r="T580" s="148"/>
      <c r="U580" s="148"/>
      <c r="V580" s="148"/>
      <c r="W580" s="148"/>
      <c r="X580" s="148"/>
      <c r="Y580" s="148"/>
      <c r="Z580" s="148"/>
      <c r="AA580" s="148"/>
      <c r="AB580" s="148"/>
      <c r="AC580" s="148"/>
      <c r="AD580" s="148"/>
      <c r="AE580" s="148"/>
      <c r="AF580" s="148"/>
      <c r="AG580" s="148"/>
      <c r="AH580" s="148"/>
      <c r="AI580" s="149"/>
      <c r="AJ580" s="148"/>
      <c r="AK580" s="149"/>
    </row>
    <row r="581" spans="1:37" x14ac:dyDescent="0.35">
      <c r="A581" s="147"/>
      <c r="B581" s="148"/>
      <c r="C581" s="147"/>
      <c r="D581" s="147"/>
      <c r="E581" s="148"/>
      <c r="F581" s="147"/>
      <c r="G581" s="148"/>
      <c r="H581" s="148"/>
      <c r="I581" s="148"/>
      <c r="J581" s="148"/>
      <c r="K581" s="148"/>
      <c r="L581" s="148"/>
      <c r="M581" s="148"/>
      <c r="N581" s="148"/>
      <c r="O581" s="148"/>
      <c r="P581" s="148"/>
      <c r="Q581" s="148"/>
      <c r="R581" s="148"/>
      <c r="S581" s="148"/>
      <c r="T581" s="148"/>
      <c r="U581" s="148"/>
      <c r="V581" s="148"/>
      <c r="W581" s="148"/>
      <c r="X581" s="148"/>
      <c r="Y581" s="148"/>
      <c r="Z581" s="148"/>
      <c r="AA581" s="148"/>
      <c r="AB581" s="148"/>
      <c r="AC581" s="148"/>
      <c r="AD581" s="148"/>
      <c r="AE581" s="148"/>
      <c r="AF581" s="148"/>
      <c r="AG581" s="148"/>
      <c r="AH581" s="148"/>
      <c r="AI581" s="149"/>
      <c r="AJ581" s="148"/>
      <c r="AK581" s="149"/>
    </row>
    <row r="582" spans="1:37" x14ac:dyDescent="0.35">
      <c r="A582" s="147"/>
      <c r="B582" s="148"/>
      <c r="C582" s="147"/>
      <c r="D582" s="147"/>
      <c r="E582" s="148"/>
      <c r="F582" s="147"/>
      <c r="G582" s="148"/>
      <c r="H582" s="148"/>
      <c r="I582" s="148"/>
      <c r="J582" s="148"/>
      <c r="K582" s="148"/>
      <c r="L582" s="148"/>
      <c r="M582" s="148"/>
      <c r="N582" s="148"/>
      <c r="O582" s="148"/>
      <c r="P582" s="148"/>
      <c r="Q582" s="148"/>
      <c r="R582" s="148"/>
      <c r="S582" s="148"/>
      <c r="T582" s="148"/>
      <c r="U582" s="148"/>
      <c r="V582" s="148"/>
      <c r="W582" s="148"/>
      <c r="X582" s="148"/>
      <c r="Y582" s="148"/>
      <c r="Z582" s="148"/>
      <c r="AA582" s="148"/>
      <c r="AB582" s="148"/>
      <c r="AC582" s="148"/>
      <c r="AD582" s="148"/>
      <c r="AE582" s="148"/>
      <c r="AF582" s="148"/>
      <c r="AG582" s="148"/>
      <c r="AH582" s="148"/>
      <c r="AI582" s="149"/>
      <c r="AJ582" s="148"/>
      <c r="AK582" s="149"/>
    </row>
    <row r="583" spans="1:37" x14ac:dyDescent="0.35">
      <c r="A583" s="147"/>
      <c r="B583" s="148"/>
      <c r="C583" s="147"/>
      <c r="D583" s="147"/>
      <c r="E583" s="148"/>
      <c r="F583" s="147"/>
      <c r="G583" s="148"/>
      <c r="H583" s="148"/>
      <c r="I583" s="148"/>
      <c r="J583" s="148"/>
      <c r="K583" s="148"/>
      <c r="L583" s="148"/>
      <c r="M583" s="148"/>
      <c r="N583" s="148"/>
      <c r="O583" s="148"/>
      <c r="P583" s="148"/>
      <c r="Q583" s="148"/>
      <c r="R583" s="148"/>
      <c r="S583" s="148"/>
      <c r="T583" s="148"/>
      <c r="U583" s="148"/>
      <c r="V583" s="148"/>
      <c r="W583" s="148"/>
      <c r="X583" s="148"/>
      <c r="Y583" s="148"/>
      <c r="Z583" s="148"/>
      <c r="AA583" s="148"/>
      <c r="AB583" s="148"/>
      <c r="AC583" s="148"/>
      <c r="AD583" s="148"/>
      <c r="AE583" s="148"/>
      <c r="AF583" s="148"/>
      <c r="AG583" s="148"/>
      <c r="AH583" s="148"/>
      <c r="AI583" s="149"/>
      <c r="AJ583" s="148"/>
      <c r="AK583" s="149"/>
    </row>
    <row r="584" spans="1:37" x14ac:dyDescent="0.35">
      <c r="A584" s="147"/>
      <c r="B584" s="148"/>
      <c r="C584" s="147"/>
      <c r="D584" s="147"/>
      <c r="E584" s="148"/>
      <c r="F584" s="147"/>
      <c r="G584" s="148"/>
      <c r="H584" s="148"/>
      <c r="I584" s="148"/>
      <c r="J584" s="148"/>
      <c r="K584" s="148"/>
      <c r="L584" s="148"/>
      <c r="M584" s="148"/>
      <c r="N584" s="148"/>
      <c r="O584" s="148"/>
      <c r="P584" s="148"/>
      <c r="Q584" s="148"/>
      <c r="R584" s="148"/>
      <c r="S584" s="148"/>
      <c r="T584" s="148"/>
      <c r="U584" s="148"/>
      <c r="V584" s="148"/>
      <c r="W584" s="148"/>
      <c r="X584" s="148"/>
      <c r="Y584" s="148"/>
      <c r="Z584" s="148"/>
      <c r="AA584" s="148"/>
      <c r="AB584" s="148"/>
      <c r="AC584" s="148"/>
      <c r="AD584" s="148"/>
      <c r="AE584" s="148"/>
      <c r="AF584" s="148"/>
      <c r="AG584" s="148"/>
      <c r="AH584" s="148"/>
      <c r="AI584" s="149"/>
      <c r="AJ584" s="148"/>
      <c r="AK584" s="149"/>
    </row>
    <row r="585" spans="1:37" x14ac:dyDescent="0.35">
      <c r="A585" s="147"/>
      <c r="B585" s="148"/>
      <c r="C585" s="147"/>
      <c r="D585" s="147"/>
      <c r="E585" s="148"/>
      <c r="F585" s="147"/>
      <c r="G585" s="148"/>
      <c r="H585" s="148"/>
      <c r="I585" s="148"/>
      <c r="J585" s="148"/>
      <c r="K585" s="148"/>
      <c r="L585" s="148"/>
      <c r="M585" s="148"/>
      <c r="N585" s="148"/>
      <c r="O585" s="148"/>
      <c r="P585" s="148"/>
      <c r="Q585" s="148"/>
      <c r="R585" s="148"/>
      <c r="S585" s="148"/>
      <c r="T585" s="148"/>
      <c r="U585" s="148"/>
      <c r="V585" s="148"/>
      <c r="W585" s="148"/>
      <c r="X585" s="148"/>
      <c r="Y585" s="148"/>
      <c r="Z585" s="148"/>
      <c r="AA585" s="148"/>
      <c r="AB585" s="148"/>
      <c r="AC585" s="148"/>
      <c r="AD585" s="148"/>
      <c r="AE585" s="148"/>
      <c r="AF585" s="148"/>
      <c r="AG585" s="148"/>
      <c r="AH585" s="148"/>
      <c r="AI585" s="149"/>
      <c r="AJ585" s="148"/>
      <c r="AK585" s="149"/>
    </row>
    <row r="586" spans="1:37" x14ac:dyDescent="0.35">
      <c r="A586" s="147"/>
      <c r="B586" s="148"/>
      <c r="C586" s="147"/>
      <c r="D586" s="147"/>
      <c r="E586" s="148"/>
      <c r="F586" s="147"/>
      <c r="G586" s="148"/>
      <c r="H586" s="148"/>
      <c r="I586" s="148"/>
      <c r="J586" s="148"/>
      <c r="K586" s="148"/>
      <c r="L586" s="148"/>
      <c r="M586" s="148"/>
      <c r="N586" s="148"/>
      <c r="O586" s="148"/>
      <c r="P586" s="148"/>
      <c r="Q586" s="148"/>
      <c r="R586" s="148"/>
      <c r="S586" s="148"/>
      <c r="T586" s="148"/>
      <c r="U586" s="148"/>
      <c r="V586" s="148"/>
      <c r="W586" s="148"/>
      <c r="X586" s="148"/>
      <c r="Y586" s="148"/>
      <c r="Z586" s="148"/>
      <c r="AA586" s="148"/>
      <c r="AB586" s="148"/>
      <c r="AC586" s="148"/>
      <c r="AD586" s="148"/>
      <c r="AE586" s="148"/>
      <c r="AF586" s="148"/>
      <c r="AG586" s="148"/>
      <c r="AH586" s="148"/>
      <c r="AI586" s="149"/>
      <c r="AJ586" s="148"/>
      <c r="AK586" s="149"/>
    </row>
    <row r="587" spans="1:37" x14ac:dyDescent="0.35">
      <c r="A587" s="147"/>
      <c r="B587" s="148"/>
      <c r="C587" s="147"/>
      <c r="D587" s="147"/>
      <c r="E587" s="148"/>
      <c r="F587" s="147"/>
      <c r="G587" s="148"/>
      <c r="H587" s="148"/>
      <c r="I587" s="148"/>
      <c r="J587" s="148"/>
      <c r="K587" s="148"/>
      <c r="L587" s="148"/>
      <c r="M587" s="148"/>
      <c r="N587" s="148"/>
      <c r="O587" s="148"/>
      <c r="P587" s="148"/>
      <c r="Q587" s="148"/>
      <c r="R587" s="148"/>
      <c r="S587" s="148"/>
      <c r="T587" s="148"/>
      <c r="U587" s="148"/>
      <c r="V587" s="148"/>
      <c r="W587" s="148"/>
      <c r="X587" s="148"/>
      <c r="Y587" s="148"/>
      <c r="Z587" s="148"/>
      <c r="AA587" s="148"/>
      <c r="AB587" s="148"/>
      <c r="AC587" s="148"/>
      <c r="AD587" s="148"/>
      <c r="AE587" s="148"/>
      <c r="AF587" s="148"/>
      <c r="AG587" s="148"/>
      <c r="AH587" s="148"/>
      <c r="AI587" s="149"/>
      <c r="AJ587" s="148"/>
      <c r="AK587" s="149"/>
    </row>
    <row r="588" spans="1:37" x14ac:dyDescent="0.35">
      <c r="A588" s="147"/>
      <c r="B588" s="148"/>
      <c r="C588" s="147"/>
      <c r="D588" s="147"/>
      <c r="E588" s="148"/>
      <c r="F588" s="147"/>
      <c r="G588" s="148"/>
      <c r="H588" s="148"/>
      <c r="I588" s="148"/>
      <c r="J588" s="148"/>
      <c r="K588" s="148"/>
      <c r="L588" s="148"/>
      <c r="M588" s="148"/>
      <c r="N588" s="148"/>
      <c r="O588" s="148"/>
      <c r="P588" s="148"/>
      <c r="Q588" s="148"/>
      <c r="R588" s="148"/>
      <c r="S588" s="148"/>
      <c r="T588" s="148"/>
      <c r="U588" s="148"/>
      <c r="V588" s="148"/>
      <c r="W588" s="148"/>
      <c r="X588" s="148"/>
      <c r="Y588" s="148"/>
      <c r="Z588" s="148"/>
      <c r="AA588" s="148"/>
      <c r="AB588" s="148"/>
      <c r="AC588" s="148"/>
      <c r="AD588" s="148"/>
      <c r="AE588" s="148"/>
      <c r="AF588" s="148"/>
      <c r="AG588" s="148"/>
      <c r="AH588" s="148"/>
      <c r="AI588" s="149"/>
      <c r="AJ588" s="148"/>
      <c r="AK588" s="149"/>
    </row>
    <row r="589" spans="1:37" x14ac:dyDescent="0.35">
      <c r="A589" s="147"/>
      <c r="B589" s="148"/>
      <c r="C589" s="147"/>
      <c r="D589" s="147"/>
      <c r="E589" s="148"/>
      <c r="F589" s="147"/>
      <c r="G589" s="148"/>
      <c r="H589" s="148"/>
      <c r="I589" s="148"/>
      <c r="J589" s="148"/>
      <c r="K589" s="148"/>
      <c r="L589" s="148"/>
      <c r="M589" s="148"/>
      <c r="N589" s="148"/>
      <c r="O589" s="148"/>
      <c r="P589" s="148"/>
      <c r="Q589" s="148"/>
      <c r="R589" s="148"/>
      <c r="S589" s="148"/>
      <c r="T589" s="148"/>
      <c r="U589" s="148"/>
      <c r="V589" s="148"/>
      <c r="W589" s="148"/>
      <c r="X589" s="148"/>
      <c r="Y589" s="148"/>
      <c r="Z589" s="148"/>
      <c r="AA589" s="148"/>
      <c r="AB589" s="148"/>
      <c r="AC589" s="148"/>
      <c r="AD589" s="148"/>
      <c r="AE589" s="148"/>
      <c r="AF589" s="148"/>
      <c r="AG589" s="148"/>
      <c r="AH589" s="148"/>
      <c r="AI589" s="149"/>
      <c r="AJ589" s="148"/>
      <c r="AK589" s="149"/>
    </row>
    <row r="590" spans="1:37" x14ac:dyDescent="0.35">
      <c r="A590" s="147"/>
      <c r="B590" s="148"/>
      <c r="C590" s="147"/>
      <c r="D590" s="147"/>
      <c r="E590" s="148"/>
      <c r="F590" s="147"/>
      <c r="G590" s="148"/>
      <c r="H590" s="148"/>
      <c r="I590" s="148"/>
      <c r="J590" s="148"/>
      <c r="K590" s="148"/>
      <c r="L590" s="148"/>
      <c r="M590" s="148"/>
      <c r="N590" s="148"/>
      <c r="O590" s="148"/>
      <c r="P590" s="148"/>
      <c r="Q590" s="148"/>
      <c r="R590" s="148"/>
      <c r="S590" s="148"/>
      <c r="T590" s="148"/>
      <c r="U590" s="148"/>
      <c r="V590" s="148"/>
      <c r="W590" s="148"/>
      <c r="X590" s="148"/>
      <c r="Y590" s="148"/>
      <c r="Z590" s="148"/>
      <c r="AA590" s="148"/>
      <c r="AB590" s="148"/>
      <c r="AC590" s="148"/>
      <c r="AD590" s="148"/>
      <c r="AE590" s="148"/>
      <c r="AF590" s="148"/>
      <c r="AG590" s="148"/>
      <c r="AH590" s="148"/>
      <c r="AI590" s="149"/>
      <c r="AJ590" s="148"/>
      <c r="AK590" s="149"/>
    </row>
    <row r="591" spans="1:37" x14ac:dyDescent="0.35">
      <c r="A591" s="147"/>
      <c r="B591" s="148"/>
      <c r="C591" s="147"/>
      <c r="D591" s="147"/>
      <c r="E591" s="148"/>
      <c r="F591" s="147"/>
      <c r="G591" s="148"/>
      <c r="H591" s="148"/>
      <c r="I591" s="148"/>
      <c r="J591" s="148"/>
      <c r="K591" s="148"/>
      <c r="L591" s="148"/>
      <c r="M591" s="148"/>
      <c r="N591" s="148"/>
      <c r="O591" s="148"/>
      <c r="P591" s="148"/>
      <c r="Q591" s="148"/>
      <c r="R591" s="148"/>
      <c r="S591" s="148"/>
      <c r="T591" s="148"/>
      <c r="U591" s="148"/>
      <c r="V591" s="148"/>
      <c r="W591" s="148"/>
      <c r="X591" s="148"/>
      <c r="Y591" s="148"/>
      <c r="Z591" s="148"/>
      <c r="AA591" s="148"/>
      <c r="AB591" s="148"/>
      <c r="AC591" s="148"/>
      <c r="AD591" s="148"/>
      <c r="AE591" s="148"/>
      <c r="AF591" s="148"/>
      <c r="AG591" s="148"/>
      <c r="AH591" s="148"/>
      <c r="AI591" s="149"/>
      <c r="AJ591" s="148"/>
      <c r="AK591" s="149"/>
    </row>
    <row r="592" spans="1:37" x14ac:dyDescent="0.35">
      <c r="A592" s="147"/>
      <c r="B592" s="148"/>
      <c r="C592" s="147"/>
      <c r="D592" s="147"/>
      <c r="E592" s="148"/>
      <c r="F592" s="147"/>
      <c r="G592" s="148"/>
      <c r="H592" s="148"/>
      <c r="I592" s="148"/>
      <c r="J592" s="148"/>
      <c r="K592" s="148"/>
      <c r="L592" s="148"/>
      <c r="M592" s="148"/>
      <c r="N592" s="148"/>
      <c r="O592" s="148"/>
      <c r="P592" s="148"/>
      <c r="Q592" s="148"/>
      <c r="R592" s="148"/>
      <c r="S592" s="148"/>
      <c r="T592" s="148"/>
      <c r="U592" s="148"/>
      <c r="V592" s="148"/>
      <c r="W592" s="148"/>
      <c r="X592" s="148"/>
      <c r="Y592" s="148"/>
      <c r="Z592" s="148"/>
      <c r="AA592" s="148"/>
      <c r="AB592" s="148"/>
      <c r="AC592" s="148"/>
      <c r="AD592" s="148"/>
      <c r="AE592" s="148"/>
      <c r="AF592" s="148"/>
      <c r="AG592" s="148"/>
      <c r="AH592" s="148"/>
      <c r="AI592" s="149"/>
      <c r="AJ592" s="148"/>
      <c r="AK592" s="149"/>
    </row>
    <row r="593" spans="1:37" x14ac:dyDescent="0.35">
      <c r="A593" s="147"/>
      <c r="B593" s="148"/>
      <c r="C593" s="147"/>
      <c r="D593" s="147"/>
      <c r="E593" s="148"/>
      <c r="F593" s="147"/>
      <c r="G593" s="148"/>
      <c r="H593" s="148"/>
      <c r="I593" s="148"/>
      <c r="J593" s="148"/>
      <c r="K593" s="148"/>
      <c r="L593" s="148"/>
      <c r="M593" s="148"/>
      <c r="N593" s="148"/>
      <c r="O593" s="148"/>
      <c r="P593" s="148"/>
      <c r="Q593" s="148"/>
      <c r="R593" s="148"/>
      <c r="S593" s="148"/>
      <c r="T593" s="148"/>
      <c r="U593" s="148"/>
      <c r="V593" s="148"/>
      <c r="W593" s="148"/>
      <c r="X593" s="148"/>
      <c r="Y593" s="148"/>
      <c r="Z593" s="148"/>
      <c r="AA593" s="148"/>
      <c r="AB593" s="148"/>
      <c r="AC593" s="148"/>
      <c r="AD593" s="148"/>
      <c r="AE593" s="148"/>
      <c r="AF593" s="148"/>
      <c r="AG593" s="148"/>
      <c r="AH593" s="148"/>
      <c r="AI593" s="149"/>
      <c r="AJ593" s="148"/>
      <c r="AK593" s="149"/>
    </row>
    <row r="594" spans="1:37" x14ac:dyDescent="0.35">
      <c r="A594" s="147"/>
      <c r="B594" s="148"/>
      <c r="C594" s="147"/>
      <c r="D594" s="147"/>
      <c r="E594" s="148"/>
      <c r="F594" s="147"/>
      <c r="G594" s="148"/>
      <c r="H594" s="148"/>
      <c r="I594" s="148"/>
      <c r="J594" s="148"/>
      <c r="K594" s="148"/>
      <c r="L594" s="148"/>
      <c r="M594" s="148"/>
      <c r="N594" s="148"/>
      <c r="O594" s="148"/>
      <c r="P594" s="148"/>
      <c r="Q594" s="148"/>
      <c r="R594" s="148"/>
      <c r="S594" s="148"/>
      <c r="T594" s="148"/>
      <c r="U594" s="148"/>
      <c r="V594" s="148"/>
      <c r="W594" s="148"/>
      <c r="X594" s="148"/>
      <c r="Y594" s="148"/>
      <c r="Z594" s="148"/>
      <c r="AA594" s="148"/>
      <c r="AB594" s="148"/>
      <c r="AC594" s="148"/>
      <c r="AD594" s="148"/>
      <c r="AE594" s="148"/>
      <c r="AF594" s="148"/>
      <c r="AG594" s="148"/>
      <c r="AH594" s="148"/>
      <c r="AI594" s="149"/>
      <c r="AJ594" s="148"/>
      <c r="AK594" s="149"/>
    </row>
    <row r="595" spans="1:37" x14ac:dyDescent="0.35">
      <c r="A595" s="147"/>
      <c r="B595" s="148"/>
      <c r="C595" s="147"/>
      <c r="D595" s="147"/>
      <c r="E595" s="148"/>
      <c r="F595" s="147"/>
      <c r="G595" s="148"/>
      <c r="H595" s="148"/>
      <c r="I595" s="148"/>
      <c r="J595" s="148"/>
      <c r="K595" s="148"/>
      <c r="L595" s="148"/>
      <c r="M595" s="148"/>
      <c r="N595" s="148"/>
      <c r="O595" s="148"/>
      <c r="P595" s="148"/>
      <c r="Q595" s="148"/>
      <c r="R595" s="148"/>
      <c r="S595" s="148"/>
      <c r="T595" s="148"/>
      <c r="U595" s="148"/>
      <c r="V595" s="148"/>
      <c r="W595" s="148"/>
      <c r="X595" s="148"/>
      <c r="Y595" s="148"/>
      <c r="Z595" s="148"/>
      <c r="AA595" s="148"/>
      <c r="AB595" s="148"/>
      <c r="AC595" s="148"/>
      <c r="AD595" s="148"/>
      <c r="AE595" s="148"/>
      <c r="AF595" s="148"/>
      <c r="AG595" s="148"/>
      <c r="AH595" s="148"/>
      <c r="AI595" s="149"/>
      <c r="AJ595" s="148"/>
      <c r="AK595" s="149"/>
    </row>
    <row r="596" spans="1:37" x14ac:dyDescent="0.35">
      <c r="A596" s="147"/>
      <c r="B596" s="148"/>
      <c r="C596" s="147"/>
      <c r="D596" s="147"/>
      <c r="E596" s="148"/>
      <c r="F596" s="147"/>
      <c r="G596" s="148"/>
      <c r="H596" s="148"/>
      <c r="I596" s="148"/>
      <c r="J596" s="148"/>
      <c r="K596" s="148"/>
      <c r="L596" s="148"/>
      <c r="M596" s="148"/>
      <c r="N596" s="148"/>
      <c r="O596" s="148"/>
      <c r="P596" s="148"/>
      <c r="Q596" s="148"/>
      <c r="R596" s="148"/>
      <c r="S596" s="148"/>
      <c r="T596" s="148"/>
      <c r="U596" s="148"/>
      <c r="V596" s="148"/>
      <c r="W596" s="148"/>
      <c r="X596" s="148"/>
      <c r="Y596" s="148"/>
      <c r="Z596" s="148"/>
      <c r="AA596" s="148"/>
      <c r="AB596" s="148"/>
      <c r="AC596" s="148"/>
      <c r="AD596" s="148"/>
      <c r="AE596" s="148"/>
      <c r="AF596" s="148"/>
      <c r="AG596" s="148"/>
      <c r="AH596" s="148"/>
      <c r="AI596" s="149"/>
      <c r="AJ596" s="148"/>
      <c r="AK596" s="149"/>
    </row>
    <row r="597" spans="1:37" x14ac:dyDescent="0.35">
      <c r="A597" s="147"/>
      <c r="B597" s="148"/>
      <c r="C597" s="147"/>
      <c r="D597" s="147"/>
      <c r="E597" s="148"/>
      <c r="F597" s="147"/>
      <c r="G597" s="148"/>
      <c r="H597" s="148"/>
      <c r="I597" s="148"/>
      <c r="J597" s="148"/>
      <c r="K597" s="148"/>
      <c r="L597" s="148"/>
      <c r="M597" s="148"/>
      <c r="N597" s="148"/>
      <c r="O597" s="148"/>
      <c r="P597" s="148"/>
      <c r="Q597" s="148"/>
      <c r="R597" s="148"/>
      <c r="S597" s="148"/>
      <c r="T597" s="148"/>
      <c r="U597" s="148"/>
      <c r="V597" s="148"/>
      <c r="W597" s="148"/>
      <c r="X597" s="148"/>
      <c r="Y597" s="148"/>
      <c r="Z597" s="148"/>
      <c r="AA597" s="148"/>
      <c r="AB597" s="148"/>
      <c r="AC597" s="148"/>
      <c r="AD597" s="148"/>
      <c r="AE597" s="148"/>
      <c r="AF597" s="148"/>
      <c r="AG597" s="148"/>
      <c r="AH597" s="148"/>
      <c r="AI597" s="149"/>
      <c r="AJ597" s="148"/>
      <c r="AK597" s="149"/>
    </row>
    <row r="598" spans="1:37" x14ac:dyDescent="0.35">
      <c r="A598" s="147"/>
      <c r="B598" s="148"/>
      <c r="C598" s="147"/>
      <c r="D598" s="147"/>
      <c r="E598" s="148"/>
      <c r="F598" s="147"/>
      <c r="G598" s="148"/>
      <c r="H598" s="148"/>
      <c r="I598" s="148"/>
      <c r="J598" s="148"/>
      <c r="K598" s="148"/>
      <c r="L598" s="148"/>
      <c r="M598" s="148"/>
      <c r="N598" s="148"/>
      <c r="O598" s="148"/>
      <c r="P598" s="148"/>
      <c r="Q598" s="148"/>
      <c r="R598" s="148"/>
      <c r="S598" s="148"/>
      <c r="T598" s="148"/>
      <c r="U598" s="148"/>
      <c r="V598" s="148"/>
      <c r="W598" s="148"/>
      <c r="X598" s="148"/>
      <c r="Y598" s="148"/>
      <c r="Z598" s="148"/>
      <c r="AA598" s="148"/>
      <c r="AB598" s="148"/>
      <c r="AC598" s="148"/>
      <c r="AD598" s="148"/>
      <c r="AE598" s="148"/>
      <c r="AF598" s="148"/>
      <c r="AG598" s="148"/>
      <c r="AH598" s="148"/>
      <c r="AI598" s="149"/>
      <c r="AJ598" s="148"/>
      <c r="AK598" s="149"/>
    </row>
    <row r="599" spans="1:37" x14ac:dyDescent="0.35">
      <c r="A599" s="147"/>
      <c r="B599" s="148"/>
      <c r="C599" s="147"/>
      <c r="D599" s="147"/>
      <c r="E599" s="148"/>
      <c r="F599" s="147"/>
      <c r="G599" s="148"/>
      <c r="H599" s="148"/>
      <c r="I599" s="148"/>
      <c r="J599" s="148"/>
      <c r="K599" s="148"/>
      <c r="L599" s="148"/>
      <c r="M599" s="148"/>
      <c r="N599" s="148"/>
      <c r="O599" s="148"/>
      <c r="P599" s="148"/>
      <c r="Q599" s="148"/>
      <c r="R599" s="148"/>
      <c r="S599" s="148"/>
      <c r="T599" s="148"/>
      <c r="U599" s="148"/>
      <c r="V599" s="148"/>
      <c r="W599" s="148"/>
      <c r="X599" s="148"/>
      <c r="Y599" s="148"/>
      <c r="Z599" s="148"/>
      <c r="AA599" s="148"/>
      <c r="AB599" s="148"/>
      <c r="AC599" s="148"/>
      <c r="AD599" s="148"/>
      <c r="AE599" s="148"/>
      <c r="AF599" s="148"/>
      <c r="AG599" s="148"/>
      <c r="AH599" s="148"/>
      <c r="AI599" s="149"/>
      <c r="AJ599" s="148"/>
      <c r="AK599" s="149"/>
    </row>
    <row r="600" spans="1:37" x14ac:dyDescent="0.35">
      <c r="A600" s="147"/>
      <c r="B600" s="148"/>
      <c r="C600" s="147"/>
      <c r="D600" s="147"/>
      <c r="E600" s="148"/>
      <c r="F600" s="147"/>
      <c r="G600" s="148"/>
      <c r="H600" s="148"/>
      <c r="I600" s="148"/>
      <c r="J600" s="148"/>
      <c r="K600" s="148"/>
      <c r="L600" s="148"/>
      <c r="M600" s="148"/>
      <c r="N600" s="148"/>
      <c r="O600" s="148"/>
      <c r="P600" s="148"/>
      <c r="Q600" s="148"/>
      <c r="R600" s="148"/>
      <c r="S600" s="148"/>
      <c r="T600" s="148"/>
      <c r="U600" s="148"/>
      <c r="V600" s="148"/>
      <c r="W600" s="148"/>
      <c r="X600" s="148"/>
      <c r="Y600" s="148"/>
      <c r="Z600" s="148"/>
      <c r="AA600" s="148"/>
      <c r="AB600" s="148"/>
      <c r="AC600" s="148"/>
      <c r="AD600" s="148"/>
      <c r="AE600" s="148"/>
      <c r="AF600" s="148"/>
      <c r="AG600" s="148"/>
      <c r="AH600" s="148"/>
      <c r="AI600" s="149"/>
      <c r="AJ600" s="148"/>
      <c r="AK600" s="149"/>
    </row>
    <row r="601" spans="1:37" x14ac:dyDescent="0.35">
      <c r="A601" s="147"/>
      <c r="B601" s="148"/>
      <c r="C601" s="147"/>
      <c r="D601" s="147"/>
      <c r="E601" s="148"/>
      <c r="F601" s="147"/>
      <c r="G601" s="148"/>
      <c r="H601" s="148"/>
      <c r="I601" s="148"/>
      <c r="J601" s="148"/>
      <c r="K601" s="148"/>
      <c r="L601" s="148"/>
      <c r="M601" s="148"/>
      <c r="N601" s="148"/>
      <c r="O601" s="148"/>
      <c r="P601" s="148"/>
      <c r="Q601" s="148"/>
      <c r="R601" s="148"/>
      <c r="S601" s="148"/>
      <c r="T601" s="148"/>
      <c r="U601" s="148"/>
      <c r="V601" s="148"/>
      <c r="W601" s="148"/>
      <c r="X601" s="148"/>
      <c r="Y601" s="148"/>
      <c r="Z601" s="148"/>
      <c r="AA601" s="148"/>
      <c r="AB601" s="148"/>
      <c r="AC601" s="148"/>
      <c r="AD601" s="148"/>
      <c r="AE601" s="148"/>
      <c r="AF601" s="148"/>
      <c r="AG601" s="148"/>
      <c r="AH601" s="148"/>
      <c r="AI601" s="149"/>
      <c r="AJ601" s="148"/>
      <c r="AK601" s="149"/>
    </row>
    <row r="602" spans="1:37" x14ac:dyDescent="0.35">
      <c r="A602" s="147"/>
      <c r="B602" s="148"/>
      <c r="C602" s="147"/>
      <c r="D602" s="147"/>
      <c r="E602" s="148"/>
      <c r="F602" s="147"/>
      <c r="G602" s="148"/>
      <c r="H602" s="148"/>
      <c r="I602" s="148"/>
      <c r="J602" s="148"/>
      <c r="K602" s="148"/>
      <c r="L602" s="148"/>
      <c r="M602" s="148"/>
      <c r="N602" s="148"/>
      <c r="O602" s="148"/>
      <c r="P602" s="148"/>
      <c r="Q602" s="148"/>
      <c r="R602" s="148"/>
      <c r="S602" s="148"/>
      <c r="T602" s="148"/>
      <c r="U602" s="148"/>
      <c r="V602" s="148"/>
      <c r="W602" s="148"/>
      <c r="X602" s="148"/>
      <c r="Y602" s="148"/>
      <c r="Z602" s="148"/>
      <c r="AA602" s="148"/>
      <c r="AB602" s="148"/>
      <c r="AC602" s="148"/>
      <c r="AD602" s="148"/>
      <c r="AE602" s="148"/>
      <c r="AF602" s="148"/>
      <c r="AG602" s="148"/>
      <c r="AH602" s="148"/>
      <c r="AI602" s="149"/>
      <c r="AJ602" s="148"/>
      <c r="AK602" s="149"/>
    </row>
    <row r="603" spans="1:37" x14ac:dyDescent="0.35">
      <c r="A603" s="147"/>
      <c r="B603" s="148"/>
      <c r="C603" s="147"/>
      <c r="D603" s="147"/>
      <c r="E603" s="148"/>
      <c r="F603" s="147"/>
      <c r="G603" s="148"/>
      <c r="H603" s="148"/>
      <c r="I603" s="148"/>
      <c r="J603" s="148"/>
      <c r="K603" s="148"/>
      <c r="L603" s="148"/>
      <c r="M603" s="148"/>
      <c r="N603" s="148"/>
      <c r="O603" s="148"/>
      <c r="P603" s="148"/>
      <c r="Q603" s="148"/>
      <c r="R603" s="148"/>
      <c r="S603" s="148"/>
      <c r="T603" s="148"/>
      <c r="U603" s="148"/>
      <c r="V603" s="148"/>
      <c r="W603" s="148"/>
      <c r="X603" s="148"/>
      <c r="Y603" s="148"/>
      <c r="Z603" s="148"/>
      <c r="AA603" s="148"/>
      <c r="AB603" s="148"/>
      <c r="AC603" s="148"/>
      <c r="AD603" s="148"/>
      <c r="AE603" s="148"/>
      <c r="AF603" s="148"/>
      <c r="AG603" s="148"/>
      <c r="AH603" s="148"/>
      <c r="AI603" s="149"/>
      <c r="AJ603" s="148"/>
      <c r="AK603" s="149"/>
    </row>
    <row r="604" spans="1:37" x14ac:dyDescent="0.35">
      <c r="A604" s="147"/>
      <c r="B604" s="148"/>
      <c r="C604" s="147"/>
      <c r="D604" s="147"/>
      <c r="E604" s="148"/>
      <c r="F604" s="147"/>
      <c r="G604" s="148"/>
      <c r="H604" s="148"/>
      <c r="I604" s="148"/>
      <c r="J604" s="148"/>
      <c r="K604" s="148"/>
      <c r="L604" s="148"/>
      <c r="M604" s="148"/>
      <c r="N604" s="148"/>
      <c r="O604" s="148"/>
      <c r="P604" s="148"/>
      <c r="Q604" s="148"/>
      <c r="R604" s="148"/>
      <c r="S604" s="148"/>
      <c r="T604" s="148"/>
      <c r="U604" s="148"/>
      <c r="V604" s="148"/>
      <c r="W604" s="148"/>
      <c r="X604" s="148"/>
      <c r="Y604" s="148"/>
      <c r="Z604" s="148"/>
      <c r="AA604" s="148"/>
      <c r="AB604" s="148"/>
      <c r="AC604" s="148"/>
      <c r="AD604" s="148"/>
      <c r="AE604" s="148"/>
      <c r="AF604" s="148"/>
      <c r="AG604" s="148"/>
      <c r="AH604" s="148"/>
      <c r="AI604" s="149"/>
      <c r="AJ604" s="148"/>
      <c r="AK604" s="149"/>
    </row>
    <row r="605" spans="1:37" x14ac:dyDescent="0.35">
      <c r="A605" s="147"/>
      <c r="B605" s="148"/>
      <c r="C605" s="147"/>
      <c r="D605" s="147"/>
      <c r="E605" s="148"/>
      <c r="F605" s="147"/>
      <c r="G605" s="148"/>
      <c r="H605" s="148"/>
      <c r="I605" s="148"/>
      <c r="J605" s="148"/>
      <c r="K605" s="148"/>
      <c r="L605" s="148"/>
      <c r="M605" s="148"/>
      <c r="N605" s="148"/>
      <c r="O605" s="148"/>
      <c r="P605" s="148"/>
      <c r="Q605" s="148"/>
      <c r="R605" s="148"/>
      <c r="S605" s="148"/>
      <c r="T605" s="148"/>
      <c r="U605" s="148"/>
      <c r="V605" s="148"/>
      <c r="W605" s="148"/>
      <c r="X605" s="148"/>
      <c r="Y605" s="148"/>
      <c r="Z605" s="148"/>
      <c r="AA605" s="148"/>
      <c r="AB605" s="148"/>
      <c r="AC605" s="148"/>
      <c r="AD605" s="148"/>
      <c r="AE605" s="148"/>
      <c r="AF605" s="148"/>
      <c r="AG605" s="148"/>
      <c r="AH605" s="148"/>
      <c r="AI605" s="149"/>
      <c r="AJ605" s="148"/>
      <c r="AK605" s="149"/>
    </row>
    <row r="606" spans="1:37" x14ac:dyDescent="0.35">
      <c r="A606" s="147"/>
      <c r="B606" s="148"/>
      <c r="C606" s="147"/>
      <c r="D606" s="147"/>
      <c r="E606" s="148"/>
      <c r="F606" s="147"/>
      <c r="G606" s="148"/>
      <c r="H606" s="148"/>
      <c r="I606" s="148"/>
      <c r="J606" s="148"/>
      <c r="K606" s="148"/>
      <c r="L606" s="148"/>
      <c r="M606" s="148"/>
      <c r="N606" s="148"/>
      <c r="O606" s="148"/>
      <c r="P606" s="148"/>
      <c r="Q606" s="148"/>
      <c r="R606" s="148"/>
      <c r="S606" s="148"/>
      <c r="T606" s="148"/>
      <c r="U606" s="148"/>
      <c r="V606" s="148"/>
      <c r="W606" s="148"/>
      <c r="X606" s="148"/>
      <c r="Y606" s="148"/>
      <c r="Z606" s="148"/>
      <c r="AA606" s="148"/>
      <c r="AB606" s="148"/>
      <c r="AC606" s="148"/>
      <c r="AD606" s="148"/>
      <c r="AE606" s="148"/>
      <c r="AF606" s="148"/>
      <c r="AG606" s="148"/>
      <c r="AH606" s="148"/>
      <c r="AI606" s="149"/>
      <c r="AJ606" s="148"/>
      <c r="AK606" s="149"/>
    </row>
    <row r="607" spans="1:37" x14ac:dyDescent="0.35">
      <c r="A607" s="147"/>
      <c r="B607" s="148"/>
      <c r="C607" s="147"/>
      <c r="D607" s="147"/>
      <c r="E607" s="148"/>
      <c r="F607" s="147"/>
      <c r="G607" s="148"/>
      <c r="H607" s="148"/>
      <c r="I607" s="148"/>
      <c r="J607" s="148"/>
      <c r="K607" s="148"/>
      <c r="L607" s="148"/>
      <c r="M607" s="148"/>
      <c r="N607" s="148"/>
      <c r="O607" s="148"/>
      <c r="P607" s="148"/>
      <c r="Q607" s="148"/>
      <c r="R607" s="148"/>
      <c r="S607" s="148"/>
      <c r="T607" s="148"/>
      <c r="U607" s="148"/>
      <c r="V607" s="148"/>
      <c r="W607" s="148"/>
      <c r="X607" s="148"/>
      <c r="Y607" s="148"/>
      <c r="Z607" s="148"/>
      <c r="AA607" s="148"/>
      <c r="AB607" s="148"/>
      <c r="AC607" s="148"/>
      <c r="AD607" s="148"/>
      <c r="AE607" s="148"/>
      <c r="AF607" s="148"/>
      <c r="AG607" s="148"/>
      <c r="AH607" s="148"/>
      <c r="AI607" s="149"/>
      <c r="AJ607" s="148"/>
      <c r="AK607" s="149"/>
    </row>
    <row r="608" spans="1:37" x14ac:dyDescent="0.35">
      <c r="A608" s="147"/>
      <c r="B608" s="148"/>
      <c r="C608" s="147"/>
      <c r="D608" s="147"/>
      <c r="E608" s="148"/>
      <c r="F608" s="147"/>
      <c r="G608" s="148"/>
      <c r="H608" s="148"/>
      <c r="I608" s="148"/>
      <c r="J608" s="148"/>
      <c r="K608" s="148"/>
      <c r="L608" s="148"/>
      <c r="M608" s="148"/>
      <c r="N608" s="148"/>
      <c r="O608" s="148"/>
      <c r="P608" s="148"/>
      <c r="Q608" s="148"/>
      <c r="R608" s="148"/>
      <c r="S608" s="148"/>
      <c r="T608" s="148"/>
      <c r="U608" s="148"/>
      <c r="V608" s="148"/>
      <c r="W608" s="148"/>
      <c r="X608" s="148"/>
      <c r="Y608" s="148"/>
      <c r="Z608" s="148"/>
      <c r="AA608" s="148"/>
      <c r="AB608" s="148"/>
      <c r="AC608" s="148"/>
      <c r="AD608" s="148"/>
      <c r="AE608" s="148"/>
      <c r="AF608" s="148"/>
      <c r="AG608" s="148"/>
      <c r="AH608" s="148"/>
      <c r="AI608" s="149"/>
      <c r="AJ608" s="148"/>
      <c r="AK608" s="149"/>
    </row>
    <row r="609" spans="1:37" x14ac:dyDescent="0.35">
      <c r="A609" s="147"/>
      <c r="B609" s="148"/>
      <c r="C609" s="147"/>
      <c r="D609" s="147"/>
      <c r="E609" s="148"/>
      <c r="F609" s="147"/>
      <c r="G609" s="148"/>
      <c r="H609" s="148"/>
      <c r="I609" s="148"/>
      <c r="J609" s="148"/>
      <c r="K609" s="148"/>
      <c r="L609" s="148"/>
      <c r="M609" s="148"/>
      <c r="N609" s="148"/>
      <c r="O609" s="148"/>
      <c r="P609" s="148"/>
      <c r="Q609" s="148"/>
      <c r="R609" s="148"/>
      <c r="S609" s="148"/>
      <c r="T609" s="148"/>
      <c r="U609" s="148"/>
      <c r="V609" s="148"/>
      <c r="W609" s="148"/>
      <c r="X609" s="148"/>
      <c r="Y609" s="148"/>
      <c r="Z609" s="148"/>
      <c r="AA609" s="148"/>
      <c r="AB609" s="148"/>
      <c r="AC609" s="148"/>
      <c r="AD609" s="148"/>
      <c r="AE609" s="148"/>
      <c r="AF609" s="148"/>
      <c r="AG609" s="148"/>
      <c r="AH609" s="148"/>
      <c r="AI609" s="149"/>
      <c r="AJ609" s="148"/>
      <c r="AK609" s="149"/>
    </row>
    <row r="610" spans="1:37" x14ac:dyDescent="0.35">
      <c r="A610" s="147"/>
      <c r="B610" s="148"/>
      <c r="C610" s="147"/>
      <c r="D610" s="147"/>
      <c r="E610" s="148"/>
      <c r="F610" s="147"/>
      <c r="G610" s="148"/>
      <c r="H610" s="148"/>
      <c r="I610" s="148"/>
      <c r="J610" s="148"/>
      <c r="K610" s="148"/>
      <c r="L610" s="148"/>
      <c r="M610" s="148"/>
      <c r="N610" s="148"/>
      <c r="O610" s="148"/>
      <c r="P610" s="148"/>
      <c r="Q610" s="148"/>
      <c r="R610" s="148"/>
      <c r="S610" s="148"/>
      <c r="T610" s="148"/>
      <c r="U610" s="148"/>
      <c r="V610" s="148"/>
      <c r="W610" s="148"/>
      <c r="X610" s="148"/>
      <c r="Y610" s="148"/>
      <c r="Z610" s="148"/>
      <c r="AA610" s="148"/>
      <c r="AB610" s="148"/>
      <c r="AC610" s="148"/>
      <c r="AD610" s="148"/>
      <c r="AE610" s="148"/>
      <c r="AF610" s="148"/>
      <c r="AG610" s="148"/>
      <c r="AH610" s="148"/>
      <c r="AI610" s="149"/>
      <c r="AJ610" s="148"/>
      <c r="AK610" s="149"/>
    </row>
    <row r="611" spans="1:37" x14ac:dyDescent="0.35">
      <c r="A611" s="147"/>
      <c r="B611" s="148"/>
      <c r="C611" s="147"/>
      <c r="D611" s="147"/>
      <c r="E611" s="148"/>
      <c r="F611" s="147"/>
      <c r="G611" s="148"/>
      <c r="H611" s="148"/>
      <c r="I611" s="148"/>
      <c r="J611" s="148"/>
      <c r="K611" s="148"/>
      <c r="L611" s="148"/>
      <c r="M611" s="148"/>
      <c r="N611" s="148"/>
      <c r="O611" s="148"/>
      <c r="P611" s="148"/>
      <c r="Q611" s="148"/>
      <c r="R611" s="148"/>
      <c r="S611" s="148"/>
      <c r="T611" s="148"/>
      <c r="U611" s="148"/>
      <c r="V611" s="148"/>
      <c r="W611" s="148"/>
      <c r="X611" s="148"/>
      <c r="Y611" s="148"/>
      <c r="Z611" s="148"/>
      <c r="AA611" s="148"/>
      <c r="AB611" s="148"/>
      <c r="AC611" s="148"/>
      <c r="AD611" s="148"/>
      <c r="AE611" s="148"/>
      <c r="AF611" s="148"/>
      <c r="AG611" s="148"/>
      <c r="AH611" s="148"/>
      <c r="AI611" s="149"/>
      <c r="AJ611" s="148"/>
      <c r="AK611" s="149"/>
    </row>
    <row r="612" spans="1:37" x14ac:dyDescent="0.35">
      <c r="A612" s="147"/>
      <c r="B612" s="148"/>
      <c r="C612" s="147"/>
      <c r="D612" s="147"/>
      <c r="E612" s="148"/>
      <c r="F612" s="147"/>
      <c r="G612" s="148"/>
      <c r="H612" s="148"/>
      <c r="I612" s="148"/>
      <c r="J612" s="148"/>
      <c r="K612" s="148"/>
      <c r="L612" s="148"/>
      <c r="M612" s="148"/>
      <c r="N612" s="148"/>
      <c r="O612" s="148"/>
      <c r="P612" s="148"/>
      <c r="Q612" s="148"/>
      <c r="R612" s="148"/>
      <c r="S612" s="148"/>
      <c r="T612" s="148"/>
      <c r="U612" s="148"/>
      <c r="V612" s="148"/>
      <c r="W612" s="148"/>
      <c r="X612" s="148"/>
      <c r="Y612" s="148"/>
      <c r="Z612" s="148"/>
      <c r="AA612" s="148"/>
      <c r="AB612" s="148"/>
      <c r="AC612" s="148"/>
      <c r="AD612" s="148"/>
      <c r="AE612" s="148"/>
      <c r="AF612" s="148"/>
      <c r="AG612" s="148"/>
      <c r="AH612" s="148"/>
      <c r="AI612" s="149"/>
      <c r="AJ612" s="148"/>
      <c r="AK612" s="149"/>
    </row>
    <row r="613" spans="1:37" x14ac:dyDescent="0.35">
      <c r="A613" s="147"/>
      <c r="B613" s="148"/>
      <c r="C613" s="147"/>
      <c r="D613" s="147"/>
      <c r="E613" s="148"/>
      <c r="F613" s="147"/>
      <c r="G613" s="148"/>
      <c r="H613" s="148"/>
      <c r="I613" s="148"/>
      <c r="J613" s="148"/>
      <c r="K613" s="148"/>
      <c r="L613" s="148"/>
      <c r="M613" s="148"/>
      <c r="N613" s="148"/>
      <c r="O613" s="148"/>
      <c r="P613" s="148"/>
      <c r="Q613" s="148"/>
      <c r="R613" s="148"/>
      <c r="S613" s="148"/>
      <c r="T613" s="148"/>
      <c r="U613" s="148"/>
      <c r="V613" s="148"/>
      <c r="W613" s="148"/>
      <c r="X613" s="148"/>
      <c r="Y613" s="148"/>
      <c r="Z613" s="148"/>
      <c r="AA613" s="148"/>
      <c r="AB613" s="148"/>
      <c r="AC613" s="148"/>
      <c r="AD613" s="148"/>
      <c r="AE613" s="148"/>
      <c r="AF613" s="148"/>
      <c r="AG613" s="148"/>
      <c r="AH613" s="148"/>
      <c r="AI613" s="149"/>
      <c r="AJ613" s="148"/>
      <c r="AK613" s="149"/>
    </row>
    <row r="614" spans="1:37" x14ac:dyDescent="0.35">
      <c r="A614" s="147"/>
      <c r="B614" s="148"/>
      <c r="C614" s="147"/>
      <c r="D614" s="147"/>
      <c r="E614" s="148"/>
      <c r="F614" s="147"/>
      <c r="G614" s="148"/>
      <c r="H614" s="148"/>
      <c r="I614" s="148"/>
      <c r="J614" s="148"/>
      <c r="K614" s="148"/>
      <c r="L614" s="148"/>
      <c r="M614" s="148"/>
      <c r="N614" s="148"/>
      <c r="O614" s="148"/>
      <c r="P614" s="148"/>
      <c r="Q614" s="148"/>
      <c r="R614" s="148"/>
      <c r="S614" s="148"/>
      <c r="T614" s="148"/>
      <c r="U614" s="148"/>
      <c r="V614" s="148"/>
      <c r="W614" s="148"/>
      <c r="X614" s="148"/>
      <c r="Y614" s="148"/>
      <c r="Z614" s="148"/>
      <c r="AA614" s="148"/>
      <c r="AB614" s="148"/>
      <c r="AC614" s="148"/>
      <c r="AD614" s="148"/>
      <c r="AE614" s="148"/>
      <c r="AF614" s="148"/>
      <c r="AG614" s="148"/>
      <c r="AH614" s="148"/>
      <c r="AI614" s="149"/>
      <c r="AJ614" s="148"/>
      <c r="AK614" s="149"/>
    </row>
    <row r="615" spans="1:37" x14ac:dyDescent="0.35">
      <c r="A615" s="147"/>
      <c r="B615" s="148"/>
      <c r="C615" s="147"/>
      <c r="D615" s="147"/>
      <c r="E615" s="148"/>
      <c r="F615" s="147"/>
      <c r="G615" s="148"/>
      <c r="H615" s="148"/>
      <c r="I615" s="148"/>
      <c r="J615" s="148"/>
      <c r="K615" s="148"/>
      <c r="L615" s="148"/>
      <c r="M615" s="148"/>
      <c r="N615" s="148"/>
      <c r="O615" s="148"/>
      <c r="P615" s="148"/>
      <c r="Q615" s="148"/>
      <c r="R615" s="148"/>
      <c r="S615" s="148"/>
      <c r="T615" s="148"/>
      <c r="U615" s="148"/>
      <c r="V615" s="148"/>
      <c r="W615" s="148"/>
      <c r="X615" s="148"/>
      <c r="Y615" s="148"/>
      <c r="Z615" s="148"/>
      <c r="AA615" s="148"/>
      <c r="AB615" s="148"/>
      <c r="AC615" s="148"/>
      <c r="AD615" s="148"/>
      <c r="AE615" s="148"/>
      <c r="AF615" s="148"/>
      <c r="AG615" s="148"/>
      <c r="AH615" s="148"/>
      <c r="AI615" s="149"/>
      <c r="AJ615" s="148"/>
      <c r="AK615" s="149"/>
    </row>
    <row r="616" spans="1:37" x14ac:dyDescent="0.35">
      <c r="A616" s="147"/>
      <c r="B616" s="148"/>
      <c r="C616" s="147"/>
      <c r="D616" s="147"/>
      <c r="E616" s="148"/>
      <c r="F616" s="147"/>
      <c r="G616" s="148"/>
      <c r="H616" s="148"/>
      <c r="I616" s="148"/>
      <c r="J616" s="148"/>
      <c r="K616" s="148"/>
      <c r="L616" s="148"/>
      <c r="M616" s="148"/>
      <c r="N616" s="148"/>
      <c r="O616" s="148"/>
      <c r="P616" s="148"/>
      <c r="Q616" s="148"/>
      <c r="R616" s="148"/>
      <c r="S616" s="148"/>
      <c r="T616" s="148"/>
      <c r="U616" s="148"/>
      <c r="V616" s="148"/>
      <c r="W616" s="148"/>
      <c r="X616" s="148"/>
      <c r="Y616" s="148"/>
      <c r="Z616" s="148"/>
      <c r="AA616" s="148"/>
      <c r="AB616" s="148"/>
      <c r="AC616" s="148"/>
      <c r="AD616" s="148"/>
      <c r="AE616" s="148"/>
      <c r="AF616" s="148"/>
      <c r="AG616" s="148"/>
      <c r="AH616" s="148"/>
      <c r="AI616" s="149"/>
      <c r="AJ616" s="148"/>
      <c r="AK616" s="149"/>
    </row>
    <row r="617" spans="1:37" x14ac:dyDescent="0.35">
      <c r="A617" s="147"/>
      <c r="B617" s="148"/>
      <c r="C617" s="147"/>
      <c r="D617" s="147"/>
      <c r="E617" s="148"/>
      <c r="F617" s="147"/>
      <c r="G617" s="148"/>
      <c r="H617" s="148"/>
      <c r="I617" s="148"/>
      <c r="J617" s="148"/>
      <c r="K617" s="148"/>
      <c r="L617" s="148"/>
      <c r="M617" s="148"/>
      <c r="N617" s="148"/>
      <c r="O617" s="148"/>
      <c r="P617" s="148"/>
      <c r="Q617" s="148"/>
      <c r="R617" s="148"/>
      <c r="S617" s="148"/>
      <c r="T617" s="148"/>
      <c r="U617" s="148"/>
      <c r="V617" s="148"/>
      <c r="W617" s="148"/>
      <c r="X617" s="148"/>
      <c r="Y617" s="148"/>
      <c r="Z617" s="148"/>
      <c r="AA617" s="148"/>
      <c r="AB617" s="148"/>
      <c r="AC617" s="148"/>
      <c r="AD617" s="148"/>
      <c r="AE617" s="148"/>
      <c r="AF617" s="148"/>
      <c r="AG617" s="148"/>
      <c r="AH617" s="148"/>
      <c r="AI617" s="149"/>
      <c r="AJ617" s="148"/>
      <c r="AK617" s="149"/>
    </row>
    <row r="618" spans="1:37" x14ac:dyDescent="0.35">
      <c r="A618" s="147"/>
      <c r="B618" s="148"/>
      <c r="C618" s="147"/>
      <c r="D618" s="147"/>
      <c r="E618" s="148"/>
      <c r="F618" s="147"/>
      <c r="G618" s="148"/>
      <c r="H618" s="148"/>
      <c r="I618" s="148"/>
      <c r="J618" s="148"/>
      <c r="K618" s="148"/>
      <c r="L618" s="148"/>
      <c r="M618" s="148"/>
      <c r="N618" s="148"/>
      <c r="O618" s="148"/>
      <c r="P618" s="148"/>
      <c r="Q618" s="148"/>
      <c r="R618" s="148"/>
      <c r="S618" s="148"/>
      <c r="T618" s="148"/>
      <c r="U618" s="148"/>
      <c r="V618" s="148"/>
      <c r="W618" s="148"/>
      <c r="X618" s="148"/>
      <c r="Y618" s="148"/>
      <c r="Z618" s="148"/>
      <c r="AA618" s="148"/>
      <c r="AB618" s="148"/>
      <c r="AC618" s="148"/>
      <c r="AD618" s="148"/>
      <c r="AE618" s="148"/>
      <c r="AF618" s="148"/>
      <c r="AG618" s="148"/>
      <c r="AH618" s="148"/>
      <c r="AI618" s="149"/>
      <c r="AJ618" s="148"/>
      <c r="AK618" s="149"/>
    </row>
    <row r="619" spans="1:37" x14ac:dyDescent="0.35">
      <c r="A619" s="147"/>
      <c r="B619" s="148"/>
      <c r="C619" s="147"/>
      <c r="D619" s="147"/>
      <c r="E619" s="148"/>
      <c r="F619" s="147"/>
      <c r="G619" s="148"/>
      <c r="H619" s="148"/>
      <c r="I619" s="148"/>
      <c r="J619" s="148"/>
      <c r="K619" s="148"/>
      <c r="L619" s="148"/>
      <c r="M619" s="148"/>
      <c r="N619" s="148"/>
      <c r="O619" s="148"/>
      <c r="P619" s="148"/>
      <c r="Q619" s="148"/>
      <c r="R619" s="148"/>
      <c r="S619" s="148"/>
      <c r="T619" s="148"/>
      <c r="U619" s="148"/>
      <c r="V619" s="148"/>
      <c r="W619" s="148"/>
      <c r="X619" s="148"/>
      <c r="Y619" s="148"/>
      <c r="Z619" s="148"/>
      <c r="AA619" s="148"/>
      <c r="AB619" s="148"/>
      <c r="AC619" s="148"/>
      <c r="AD619" s="148"/>
      <c r="AE619" s="148"/>
      <c r="AF619" s="148"/>
      <c r="AG619" s="148"/>
      <c r="AH619" s="148"/>
      <c r="AI619" s="149"/>
      <c r="AJ619" s="148"/>
      <c r="AK619" s="149"/>
    </row>
    <row r="620" spans="1:37" x14ac:dyDescent="0.35">
      <c r="A620" s="147"/>
      <c r="B620" s="148"/>
      <c r="C620" s="147"/>
      <c r="D620" s="147"/>
      <c r="E620" s="148"/>
      <c r="F620" s="147"/>
      <c r="G620" s="148"/>
      <c r="H620" s="148"/>
      <c r="I620" s="148"/>
      <c r="J620" s="148"/>
      <c r="K620" s="148"/>
      <c r="L620" s="148"/>
      <c r="M620" s="148"/>
      <c r="N620" s="148"/>
      <c r="O620" s="148"/>
      <c r="P620" s="148"/>
      <c r="Q620" s="148"/>
      <c r="R620" s="148"/>
      <c r="S620" s="148"/>
      <c r="T620" s="148"/>
      <c r="U620" s="148"/>
      <c r="V620" s="148"/>
      <c r="W620" s="148"/>
      <c r="X620" s="148"/>
      <c r="Y620" s="148"/>
      <c r="Z620" s="148"/>
      <c r="AA620" s="148"/>
      <c r="AB620" s="148"/>
      <c r="AC620" s="148"/>
      <c r="AD620" s="148"/>
      <c r="AE620" s="148"/>
      <c r="AF620" s="148"/>
      <c r="AG620" s="148"/>
      <c r="AH620" s="148"/>
      <c r="AI620" s="149"/>
      <c r="AJ620" s="148"/>
      <c r="AK620" s="149"/>
    </row>
    <row r="621" spans="1:37" x14ac:dyDescent="0.35">
      <c r="A621" s="147"/>
      <c r="B621" s="148"/>
      <c r="C621" s="147"/>
      <c r="D621" s="147"/>
      <c r="E621" s="148"/>
      <c r="F621" s="147"/>
      <c r="G621" s="148"/>
      <c r="H621" s="148"/>
      <c r="I621" s="148"/>
      <c r="J621" s="148"/>
      <c r="K621" s="148"/>
      <c r="L621" s="148"/>
      <c r="M621" s="148"/>
      <c r="N621" s="148"/>
      <c r="O621" s="148"/>
      <c r="P621" s="148"/>
      <c r="Q621" s="148"/>
      <c r="R621" s="148"/>
      <c r="S621" s="148"/>
      <c r="T621" s="148"/>
      <c r="U621" s="148"/>
      <c r="V621" s="148"/>
      <c r="W621" s="148"/>
      <c r="X621" s="148"/>
      <c r="Y621" s="148"/>
      <c r="Z621" s="148"/>
      <c r="AA621" s="148"/>
      <c r="AB621" s="148"/>
      <c r="AC621" s="148"/>
      <c r="AD621" s="148"/>
      <c r="AE621" s="148"/>
      <c r="AF621" s="148"/>
      <c r="AG621" s="148"/>
      <c r="AH621" s="148"/>
      <c r="AI621" s="149"/>
      <c r="AJ621" s="148"/>
      <c r="AK621" s="149"/>
    </row>
    <row r="622" spans="1:37" x14ac:dyDescent="0.35">
      <c r="A622" s="147"/>
      <c r="B622" s="148"/>
      <c r="C622" s="147"/>
      <c r="D622" s="147"/>
      <c r="E622" s="148"/>
      <c r="F622" s="147"/>
      <c r="G622" s="148"/>
      <c r="H622" s="148"/>
      <c r="I622" s="148"/>
      <c r="J622" s="148"/>
      <c r="K622" s="148"/>
      <c r="L622" s="148"/>
      <c r="M622" s="148"/>
      <c r="N622" s="148"/>
      <c r="O622" s="148"/>
      <c r="P622" s="148"/>
      <c r="Q622" s="148"/>
      <c r="R622" s="148"/>
      <c r="S622" s="148"/>
      <c r="T622" s="148"/>
      <c r="U622" s="148"/>
      <c r="V622" s="148"/>
      <c r="W622" s="148"/>
      <c r="X622" s="148"/>
      <c r="Y622" s="148"/>
      <c r="Z622" s="148"/>
      <c r="AA622" s="148"/>
      <c r="AB622" s="148"/>
      <c r="AC622" s="148"/>
      <c r="AD622" s="148"/>
      <c r="AE622" s="148"/>
      <c r="AF622" s="148"/>
      <c r="AG622" s="148"/>
      <c r="AH622" s="148"/>
      <c r="AI622" s="149"/>
      <c r="AJ622" s="148"/>
      <c r="AK622" s="149"/>
    </row>
    <row r="623" spans="1:37" x14ac:dyDescent="0.35">
      <c r="A623" s="147"/>
      <c r="B623" s="148"/>
      <c r="C623" s="147"/>
      <c r="D623" s="147"/>
      <c r="E623" s="148"/>
      <c r="F623" s="147"/>
      <c r="G623" s="148"/>
      <c r="H623" s="148"/>
      <c r="I623" s="148"/>
      <c r="J623" s="148"/>
      <c r="K623" s="148"/>
      <c r="L623" s="148"/>
      <c r="M623" s="148"/>
      <c r="N623" s="148"/>
      <c r="O623" s="148"/>
      <c r="P623" s="148"/>
      <c r="Q623" s="148"/>
      <c r="R623" s="148"/>
      <c r="S623" s="148"/>
      <c r="T623" s="148"/>
      <c r="U623" s="148"/>
      <c r="V623" s="148"/>
      <c r="W623" s="148"/>
      <c r="X623" s="148"/>
      <c r="Y623" s="148"/>
      <c r="Z623" s="148"/>
      <c r="AA623" s="148"/>
      <c r="AB623" s="148"/>
      <c r="AC623" s="148"/>
      <c r="AD623" s="148"/>
      <c r="AE623" s="148"/>
      <c r="AF623" s="148"/>
      <c r="AG623" s="148"/>
      <c r="AH623" s="148"/>
      <c r="AI623" s="149"/>
      <c r="AJ623" s="148"/>
      <c r="AK623" s="149"/>
    </row>
    <row r="624" spans="1:37" x14ac:dyDescent="0.35">
      <c r="A624" s="147"/>
      <c r="B624" s="148"/>
      <c r="C624" s="147"/>
      <c r="D624" s="147"/>
      <c r="E624" s="148"/>
      <c r="F624" s="147"/>
      <c r="G624" s="148"/>
      <c r="H624" s="148"/>
      <c r="I624" s="148"/>
      <c r="J624" s="148"/>
      <c r="K624" s="148"/>
      <c r="L624" s="148"/>
      <c r="M624" s="148"/>
      <c r="N624" s="148"/>
      <c r="O624" s="148"/>
      <c r="P624" s="148"/>
      <c r="Q624" s="148"/>
      <c r="R624" s="148"/>
      <c r="S624" s="148"/>
      <c r="T624" s="148"/>
      <c r="U624" s="148"/>
      <c r="V624" s="148"/>
      <c r="W624" s="148"/>
      <c r="X624" s="148"/>
      <c r="Y624" s="148"/>
      <c r="Z624" s="148"/>
      <c r="AA624" s="148"/>
      <c r="AB624" s="148"/>
      <c r="AC624" s="148"/>
      <c r="AD624" s="148"/>
      <c r="AE624" s="148"/>
      <c r="AF624" s="148"/>
      <c r="AG624" s="148"/>
      <c r="AH624" s="148"/>
      <c r="AI624" s="149"/>
      <c r="AJ624" s="148"/>
      <c r="AK624" s="149"/>
    </row>
    <row r="625" spans="1:37" x14ac:dyDescent="0.35">
      <c r="A625" s="147"/>
      <c r="B625" s="148"/>
      <c r="C625" s="147"/>
      <c r="D625" s="147"/>
      <c r="E625" s="148"/>
      <c r="F625" s="147"/>
      <c r="G625" s="148"/>
      <c r="H625" s="148"/>
      <c r="I625" s="148"/>
      <c r="J625" s="148"/>
      <c r="K625" s="148"/>
      <c r="L625" s="148"/>
      <c r="M625" s="148"/>
      <c r="N625" s="148"/>
      <c r="O625" s="148"/>
      <c r="P625" s="148"/>
      <c r="Q625" s="148"/>
      <c r="R625" s="148"/>
      <c r="S625" s="148"/>
      <c r="T625" s="148"/>
      <c r="U625" s="148"/>
      <c r="V625" s="148"/>
      <c r="W625" s="148"/>
      <c r="X625" s="148"/>
      <c r="Y625" s="148"/>
      <c r="Z625" s="148"/>
      <c r="AA625" s="148"/>
      <c r="AB625" s="148"/>
      <c r="AC625" s="148"/>
      <c r="AD625" s="148"/>
      <c r="AE625" s="148"/>
      <c r="AF625" s="148"/>
      <c r="AG625" s="148"/>
      <c r="AH625" s="148"/>
      <c r="AI625" s="149"/>
      <c r="AJ625" s="148"/>
      <c r="AK625" s="149"/>
    </row>
    <row r="626" spans="1:37" x14ac:dyDescent="0.35">
      <c r="A626" s="147"/>
      <c r="B626" s="148"/>
      <c r="C626" s="147"/>
      <c r="D626" s="147"/>
      <c r="E626" s="148"/>
      <c r="F626" s="147"/>
      <c r="G626" s="148"/>
      <c r="H626" s="148"/>
      <c r="I626" s="148"/>
      <c r="J626" s="148"/>
      <c r="K626" s="148"/>
      <c r="L626" s="148"/>
      <c r="M626" s="148"/>
      <c r="N626" s="148"/>
      <c r="O626" s="148"/>
      <c r="P626" s="148"/>
      <c r="Q626" s="148"/>
      <c r="R626" s="148"/>
      <c r="S626" s="148"/>
      <c r="T626" s="148"/>
      <c r="U626" s="148"/>
      <c r="V626" s="148"/>
      <c r="W626" s="148"/>
      <c r="X626" s="148"/>
      <c r="Y626" s="148"/>
      <c r="Z626" s="148"/>
      <c r="AA626" s="148"/>
      <c r="AB626" s="148"/>
      <c r="AC626" s="148"/>
      <c r="AD626" s="148"/>
      <c r="AE626" s="148"/>
      <c r="AF626" s="148"/>
      <c r="AG626" s="148"/>
      <c r="AH626" s="148"/>
      <c r="AI626" s="149"/>
      <c r="AJ626" s="148"/>
      <c r="AK626" s="149"/>
    </row>
    <row r="627" spans="1:37" x14ac:dyDescent="0.35">
      <c r="A627" s="147"/>
      <c r="B627" s="148"/>
      <c r="C627" s="147"/>
      <c r="D627" s="147"/>
      <c r="E627" s="148"/>
      <c r="F627" s="147"/>
      <c r="G627" s="148"/>
      <c r="H627" s="148"/>
      <c r="I627" s="148"/>
      <c r="J627" s="148"/>
      <c r="K627" s="148"/>
      <c r="L627" s="148"/>
      <c r="M627" s="148"/>
      <c r="N627" s="148"/>
      <c r="O627" s="148"/>
      <c r="P627" s="148"/>
      <c r="Q627" s="148"/>
      <c r="R627" s="148"/>
      <c r="S627" s="148"/>
      <c r="T627" s="148"/>
      <c r="U627" s="148"/>
      <c r="V627" s="148"/>
      <c r="W627" s="148"/>
      <c r="X627" s="148"/>
      <c r="Y627" s="148"/>
      <c r="Z627" s="148"/>
      <c r="AA627" s="148"/>
      <c r="AB627" s="148"/>
      <c r="AC627" s="148"/>
      <c r="AD627" s="148"/>
      <c r="AE627" s="148"/>
      <c r="AF627" s="148"/>
      <c r="AG627" s="148"/>
      <c r="AH627" s="148"/>
      <c r="AI627" s="149"/>
      <c r="AJ627" s="148"/>
      <c r="AK627" s="149"/>
    </row>
    <row r="628" spans="1:37" x14ac:dyDescent="0.35">
      <c r="A628" s="147"/>
      <c r="B628" s="148"/>
      <c r="C628" s="147"/>
      <c r="D628" s="147"/>
      <c r="E628" s="148"/>
      <c r="F628" s="147"/>
      <c r="G628" s="148"/>
      <c r="H628" s="148"/>
      <c r="I628" s="148"/>
      <c r="J628" s="148"/>
      <c r="K628" s="148"/>
      <c r="L628" s="148"/>
      <c r="M628" s="148"/>
      <c r="N628" s="148"/>
      <c r="O628" s="148"/>
      <c r="P628" s="148"/>
      <c r="Q628" s="148"/>
      <c r="R628" s="148"/>
      <c r="S628" s="148"/>
      <c r="T628" s="148"/>
      <c r="U628" s="148"/>
      <c r="V628" s="148"/>
      <c r="W628" s="148"/>
      <c r="X628" s="148"/>
      <c r="Y628" s="148"/>
      <c r="Z628" s="148"/>
      <c r="AA628" s="148"/>
      <c r="AB628" s="148"/>
      <c r="AC628" s="148"/>
      <c r="AD628" s="148"/>
      <c r="AE628" s="148"/>
      <c r="AF628" s="148"/>
      <c r="AG628" s="148"/>
      <c r="AH628" s="148"/>
      <c r="AI628" s="149"/>
      <c r="AJ628" s="148"/>
      <c r="AK628" s="149"/>
    </row>
    <row r="629" spans="1:37" x14ac:dyDescent="0.35">
      <c r="A629" s="147"/>
      <c r="B629" s="148"/>
      <c r="C629" s="147"/>
      <c r="D629" s="147"/>
      <c r="E629" s="148"/>
      <c r="F629" s="147"/>
      <c r="G629" s="148"/>
      <c r="H629" s="148"/>
      <c r="I629" s="148"/>
      <c r="J629" s="148"/>
      <c r="K629" s="148"/>
      <c r="L629" s="148"/>
      <c r="M629" s="148"/>
      <c r="N629" s="148"/>
      <c r="O629" s="148"/>
      <c r="P629" s="148"/>
      <c r="Q629" s="148"/>
      <c r="R629" s="148"/>
      <c r="S629" s="148"/>
      <c r="T629" s="148"/>
      <c r="U629" s="148"/>
      <c r="V629" s="148"/>
      <c r="W629" s="148"/>
      <c r="X629" s="148"/>
      <c r="Y629" s="148"/>
      <c r="Z629" s="148"/>
      <c r="AA629" s="148"/>
      <c r="AB629" s="148"/>
      <c r="AC629" s="148"/>
      <c r="AD629" s="148"/>
      <c r="AE629" s="148"/>
      <c r="AF629" s="148"/>
      <c r="AG629" s="148"/>
      <c r="AH629" s="148"/>
      <c r="AI629" s="149"/>
      <c r="AJ629" s="148"/>
      <c r="AK629" s="149"/>
    </row>
    <row r="630" spans="1:37" x14ac:dyDescent="0.35">
      <c r="A630" s="147"/>
      <c r="B630" s="148"/>
      <c r="C630" s="147"/>
      <c r="D630" s="147"/>
      <c r="E630" s="148"/>
      <c r="F630" s="147"/>
      <c r="G630" s="148"/>
      <c r="H630" s="148"/>
      <c r="I630" s="148"/>
      <c r="J630" s="148"/>
      <c r="K630" s="148"/>
      <c r="L630" s="148"/>
      <c r="M630" s="148"/>
      <c r="N630" s="148"/>
      <c r="O630" s="148"/>
      <c r="P630" s="148"/>
      <c r="Q630" s="148"/>
      <c r="R630" s="148"/>
      <c r="S630" s="148"/>
      <c r="T630" s="148"/>
      <c r="U630" s="148"/>
      <c r="V630" s="148"/>
      <c r="W630" s="148"/>
      <c r="X630" s="148"/>
      <c r="Y630" s="148"/>
      <c r="Z630" s="148"/>
      <c r="AA630" s="148"/>
      <c r="AB630" s="148"/>
      <c r="AC630" s="148"/>
      <c r="AD630" s="148"/>
      <c r="AE630" s="148"/>
      <c r="AF630" s="148"/>
      <c r="AG630" s="148"/>
      <c r="AH630" s="148"/>
      <c r="AI630" s="149"/>
      <c r="AJ630" s="148"/>
      <c r="AK630" s="149"/>
    </row>
    <row r="631" spans="1:37" x14ac:dyDescent="0.35">
      <c r="A631" s="147"/>
      <c r="B631" s="148"/>
      <c r="C631" s="147"/>
      <c r="D631" s="147"/>
      <c r="E631" s="148"/>
      <c r="F631" s="147"/>
      <c r="G631" s="148"/>
      <c r="H631" s="148"/>
      <c r="I631" s="148"/>
      <c r="J631" s="148"/>
      <c r="K631" s="148"/>
      <c r="L631" s="148"/>
      <c r="M631" s="148"/>
      <c r="N631" s="148"/>
      <c r="O631" s="148"/>
      <c r="P631" s="148"/>
      <c r="Q631" s="148"/>
      <c r="R631" s="148"/>
      <c r="S631" s="148"/>
      <c r="T631" s="148"/>
      <c r="U631" s="148"/>
      <c r="V631" s="148"/>
      <c r="W631" s="148"/>
      <c r="X631" s="148"/>
      <c r="Y631" s="148"/>
      <c r="Z631" s="148"/>
      <c r="AA631" s="148"/>
      <c r="AB631" s="148"/>
      <c r="AC631" s="148"/>
      <c r="AD631" s="148"/>
      <c r="AE631" s="148"/>
      <c r="AF631" s="148"/>
      <c r="AG631" s="148"/>
      <c r="AH631" s="148"/>
      <c r="AI631" s="149"/>
      <c r="AJ631" s="148"/>
      <c r="AK631" s="149"/>
    </row>
    <row r="632" spans="1:37" x14ac:dyDescent="0.35">
      <c r="A632" s="147"/>
      <c r="B632" s="148"/>
      <c r="C632" s="147"/>
      <c r="D632" s="147"/>
      <c r="E632" s="148"/>
      <c r="F632" s="147"/>
      <c r="G632" s="148"/>
      <c r="H632" s="148"/>
      <c r="I632" s="148"/>
      <c r="J632" s="148"/>
      <c r="K632" s="148"/>
      <c r="L632" s="148"/>
      <c r="M632" s="148"/>
      <c r="N632" s="148"/>
      <c r="O632" s="148"/>
      <c r="P632" s="148"/>
      <c r="Q632" s="148"/>
      <c r="R632" s="148"/>
      <c r="S632" s="148"/>
      <c r="T632" s="148"/>
      <c r="U632" s="148"/>
      <c r="V632" s="148"/>
      <c r="W632" s="148"/>
      <c r="X632" s="148"/>
      <c r="Y632" s="148"/>
      <c r="Z632" s="148"/>
      <c r="AA632" s="148"/>
      <c r="AB632" s="148"/>
      <c r="AC632" s="148"/>
      <c r="AD632" s="148"/>
      <c r="AE632" s="148"/>
      <c r="AF632" s="148"/>
      <c r="AG632" s="148"/>
      <c r="AH632" s="148"/>
      <c r="AI632" s="149"/>
      <c r="AJ632" s="148"/>
      <c r="AK632" s="149"/>
    </row>
    <row r="633" spans="1:37" x14ac:dyDescent="0.35">
      <c r="A633" s="147"/>
      <c r="B633" s="148"/>
      <c r="C633" s="147"/>
      <c r="D633" s="147"/>
      <c r="E633" s="148"/>
      <c r="F633" s="147"/>
      <c r="G633" s="148"/>
      <c r="H633" s="148"/>
      <c r="I633" s="148"/>
      <c r="J633" s="148"/>
      <c r="K633" s="148"/>
      <c r="L633" s="148"/>
      <c r="M633" s="148"/>
      <c r="N633" s="148"/>
      <c r="O633" s="148"/>
      <c r="P633" s="148"/>
      <c r="Q633" s="148"/>
      <c r="R633" s="148"/>
      <c r="S633" s="148"/>
      <c r="T633" s="148"/>
      <c r="U633" s="148"/>
      <c r="V633" s="148"/>
      <c r="W633" s="148"/>
      <c r="X633" s="148"/>
      <c r="Y633" s="148"/>
      <c r="Z633" s="148"/>
      <c r="AA633" s="148"/>
      <c r="AB633" s="148"/>
      <c r="AC633" s="148"/>
      <c r="AD633" s="148"/>
      <c r="AE633" s="148"/>
      <c r="AF633" s="148"/>
      <c r="AG633" s="148"/>
      <c r="AH633" s="148"/>
      <c r="AI633" s="149"/>
      <c r="AJ633" s="148"/>
      <c r="AK633" s="149"/>
    </row>
    <row r="634" spans="1:37" x14ac:dyDescent="0.35">
      <c r="A634" s="147"/>
      <c r="B634" s="148"/>
      <c r="C634" s="147"/>
      <c r="D634" s="147"/>
      <c r="E634" s="148"/>
      <c r="F634" s="147"/>
      <c r="G634" s="148"/>
      <c r="H634" s="148"/>
      <c r="I634" s="148"/>
      <c r="J634" s="148"/>
      <c r="K634" s="148"/>
      <c r="L634" s="148"/>
      <c r="M634" s="148"/>
      <c r="N634" s="148"/>
      <c r="O634" s="148"/>
      <c r="P634" s="148"/>
      <c r="Q634" s="148"/>
      <c r="R634" s="148"/>
      <c r="S634" s="148"/>
      <c r="T634" s="148"/>
      <c r="U634" s="148"/>
      <c r="V634" s="148"/>
      <c r="W634" s="148"/>
      <c r="X634" s="148"/>
      <c r="Y634" s="148"/>
      <c r="Z634" s="148"/>
      <c r="AA634" s="148"/>
      <c r="AB634" s="148"/>
      <c r="AC634" s="148"/>
      <c r="AD634" s="148"/>
      <c r="AE634" s="148"/>
      <c r="AF634" s="148"/>
      <c r="AG634" s="148"/>
      <c r="AH634" s="148"/>
      <c r="AI634" s="149"/>
      <c r="AJ634" s="148"/>
      <c r="AK634" s="149"/>
    </row>
    <row r="635" spans="1:37" x14ac:dyDescent="0.35">
      <c r="A635" s="147"/>
      <c r="B635" s="148"/>
      <c r="C635" s="147"/>
      <c r="D635" s="147"/>
      <c r="E635" s="148"/>
      <c r="F635" s="147"/>
      <c r="G635" s="148"/>
      <c r="H635" s="148"/>
      <c r="I635" s="148"/>
      <c r="J635" s="148"/>
      <c r="K635" s="148"/>
      <c r="L635" s="148"/>
      <c r="M635" s="148"/>
      <c r="N635" s="148"/>
      <c r="O635" s="148"/>
      <c r="P635" s="148"/>
      <c r="Q635" s="148"/>
      <c r="R635" s="148"/>
      <c r="S635" s="148"/>
      <c r="T635" s="148"/>
      <c r="U635" s="148"/>
      <c r="V635" s="148"/>
      <c r="W635" s="148"/>
      <c r="X635" s="148"/>
      <c r="Y635" s="148"/>
      <c r="Z635" s="148"/>
      <c r="AA635" s="148"/>
      <c r="AB635" s="148"/>
      <c r="AC635" s="148"/>
      <c r="AD635" s="148"/>
      <c r="AE635" s="148"/>
      <c r="AF635" s="148"/>
      <c r="AG635" s="148"/>
      <c r="AH635" s="148"/>
      <c r="AI635" s="149"/>
      <c r="AJ635" s="148"/>
      <c r="AK635" s="149"/>
    </row>
    <row r="636" spans="1:37" x14ac:dyDescent="0.35">
      <c r="A636" s="147"/>
      <c r="B636" s="148"/>
      <c r="C636" s="147"/>
      <c r="D636" s="147"/>
      <c r="E636" s="148"/>
      <c r="F636" s="147"/>
      <c r="G636" s="148"/>
      <c r="H636" s="148"/>
      <c r="I636" s="148"/>
      <c r="J636" s="148"/>
      <c r="K636" s="148"/>
      <c r="L636" s="148"/>
      <c r="M636" s="148"/>
      <c r="N636" s="148"/>
      <c r="O636" s="148"/>
      <c r="P636" s="148"/>
      <c r="Q636" s="148"/>
      <c r="R636" s="148"/>
      <c r="S636" s="148"/>
      <c r="T636" s="148"/>
      <c r="U636" s="148"/>
      <c r="V636" s="148"/>
      <c r="W636" s="148"/>
      <c r="X636" s="148"/>
      <c r="Y636" s="148"/>
      <c r="Z636" s="148"/>
      <c r="AA636" s="148"/>
      <c r="AB636" s="148"/>
      <c r="AC636" s="148"/>
      <c r="AD636" s="148"/>
      <c r="AE636" s="148"/>
      <c r="AF636" s="148"/>
      <c r="AG636" s="148"/>
      <c r="AH636" s="148"/>
      <c r="AI636" s="149"/>
      <c r="AJ636" s="148"/>
      <c r="AK636" s="149"/>
    </row>
    <row r="637" spans="1:37" x14ac:dyDescent="0.35">
      <c r="A637" s="147"/>
      <c r="B637" s="148"/>
      <c r="C637" s="147"/>
      <c r="D637" s="147"/>
      <c r="E637" s="148"/>
      <c r="F637" s="147"/>
      <c r="G637" s="148"/>
      <c r="H637" s="148"/>
      <c r="I637" s="148"/>
      <c r="J637" s="148"/>
      <c r="K637" s="148"/>
      <c r="L637" s="148"/>
      <c r="M637" s="148"/>
      <c r="N637" s="148"/>
      <c r="O637" s="148"/>
      <c r="P637" s="148"/>
      <c r="Q637" s="148"/>
      <c r="R637" s="148"/>
      <c r="S637" s="148"/>
      <c r="T637" s="148"/>
      <c r="U637" s="148"/>
      <c r="V637" s="148"/>
      <c r="W637" s="148"/>
      <c r="X637" s="148"/>
      <c r="Y637" s="148"/>
      <c r="Z637" s="148"/>
      <c r="AA637" s="148"/>
      <c r="AB637" s="148"/>
      <c r="AC637" s="148"/>
      <c r="AD637" s="148"/>
      <c r="AE637" s="148"/>
      <c r="AF637" s="148"/>
      <c r="AG637" s="148"/>
      <c r="AH637" s="148"/>
      <c r="AI637" s="149"/>
      <c r="AJ637" s="148"/>
      <c r="AK637" s="149"/>
    </row>
    <row r="638" spans="1:37" x14ac:dyDescent="0.35">
      <c r="A638" s="147"/>
      <c r="B638" s="148"/>
      <c r="C638" s="147"/>
      <c r="D638" s="147"/>
      <c r="E638" s="148"/>
      <c r="F638" s="147"/>
      <c r="G638" s="148"/>
      <c r="H638" s="148"/>
      <c r="I638" s="148"/>
      <c r="J638" s="148"/>
      <c r="K638" s="148"/>
      <c r="L638" s="148"/>
      <c r="M638" s="148"/>
      <c r="N638" s="148"/>
      <c r="O638" s="148"/>
      <c r="P638" s="148"/>
      <c r="Q638" s="148"/>
      <c r="R638" s="148"/>
      <c r="S638" s="148"/>
      <c r="T638" s="148"/>
      <c r="U638" s="148"/>
      <c r="V638" s="148"/>
      <c r="W638" s="148"/>
      <c r="X638" s="148"/>
      <c r="Y638" s="148"/>
      <c r="Z638" s="148"/>
      <c r="AA638" s="148"/>
      <c r="AB638" s="148"/>
      <c r="AC638" s="148"/>
      <c r="AD638" s="148"/>
      <c r="AE638" s="148"/>
      <c r="AF638" s="148"/>
      <c r="AG638" s="148"/>
      <c r="AH638" s="148"/>
      <c r="AI638" s="149"/>
      <c r="AJ638" s="148"/>
      <c r="AK638" s="149"/>
    </row>
    <row r="639" spans="1:37" x14ac:dyDescent="0.35">
      <c r="A639" s="147"/>
      <c r="B639" s="148"/>
      <c r="C639" s="147"/>
      <c r="D639" s="147"/>
      <c r="E639" s="148"/>
      <c r="F639" s="147"/>
      <c r="G639" s="148"/>
      <c r="H639" s="148"/>
      <c r="I639" s="148"/>
      <c r="J639" s="148"/>
      <c r="K639" s="148"/>
      <c r="L639" s="148"/>
      <c r="M639" s="148"/>
      <c r="N639" s="148"/>
      <c r="O639" s="148"/>
      <c r="P639" s="148"/>
      <c r="Q639" s="148"/>
      <c r="R639" s="148"/>
      <c r="S639" s="148"/>
      <c r="T639" s="148"/>
      <c r="U639" s="148"/>
      <c r="V639" s="148"/>
      <c r="W639" s="148"/>
      <c r="X639" s="148"/>
      <c r="Y639" s="148"/>
      <c r="Z639" s="148"/>
      <c r="AA639" s="148"/>
      <c r="AB639" s="148"/>
      <c r="AC639" s="148"/>
      <c r="AD639" s="148"/>
      <c r="AE639" s="148"/>
      <c r="AF639" s="148"/>
      <c r="AG639" s="148"/>
      <c r="AH639" s="148"/>
      <c r="AI639" s="149"/>
      <c r="AJ639" s="148"/>
      <c r="AK639" s="149"/>
    </row>
    <row r="640" spans="1:37" x14ac:dyDescent="0.35">
      <c r="A640" s="147"/>
      <c r="B640" s="148"/>
      <c r="C640" s="147"/>
      <c r="D640" s="147"/>
      <c r="E640" s="148"/>
      <c r="F640" s="147"/>
      <c r="G640" s="148"/>
      <c r="H640" s="148"/>
      <c r="I640" s="148"/>
      <c r="J640" s="148"/>
      <c r="K640" s="148"/>
      <c r="L640" s="148"/>
      <c r="M640" s="148"/>
      <c r="N640" s="148"/>
      <c r="O640" s="148"/>
      <c r="P640" s="148"/>
      <c r="Q640" s="148"/>
      <c r="R640" s="148"/>
      <c r="S640" s="148"/>
      <c r="T640" s="148"/>
      <c r="U640" s="148"/>
      <c r="V640" s="148"/>
      <c r="W640" s="148"/>
      <c r="X640" s="148"/>
      <c r="Y640" s="148"/>
      <c r="Z640" s="148"/>
      <c r="AA640" s="148"/>
      <c r="AB640" s="148"/>
      <c r="AC640" s="148"/>
      <c r="AD640" s="148"/>
      <c r="AE640" s="148"/>
      <c r="AF640" s="148"/>
      <c r="AG640" s="148"/>
      <c r="AH640" s="148"/>
      <c r="AI640" s="149"/>
      <c r="AJ640" s="148"/>
      <c r="AK640" s="149"/>
    </row>
    <row r="641" spans="1:37" x14ac:dyDescent="0.35">
      <c r="A641" s="147"/>
      <c r="B641" s="148"/>
      <c r="C641" s="147"/>
      <c r="D641" s="147"/>
      <c r="E641" s="148"/>
      <c r="F641" s="147"/>
      <c r="G641" s="148"/>
      <c r="H641" s="148"/>
      <c r="I641" s="148"/>
      <c r="J641" s="148"/>
      <c r="K641" s="148"/>
      <c r="L641" s="148"/>
      <c r="M641" s="148"/>
      <c r="N641" s="148"/>
      <c r="O641" s="148"/>
      <c r="P641" s="148"/>
      <c r="Q641" s="148"/>
      <c r="R641" s="148"/>
      <c r="S641" s="148"/>
      <c r="T641" s="148"/>
      <c r="U641" s="148"/>
      <c r="V641" s="148"/>
      <c r="W641" s="148"/>
      <c r="X641" s="148"/>
      <c r="Y641" s="148"/>
      <c r="Z641" s="148"/>
      <c r="AA641" s="148"/>
      <c r="AB641" s="148"/>
      <c r="AC641" s="148"/>
      <c r="AD641" s="148"/>
      <c r="AE641" s="148"/>
      <c r="AF641" s="148"/>
      <c r="AG641" s="148"/>
      <c r="AH641" s="148"/>
      <c r="AI641" s="149"/>
      <c r="AJ641" s="148"/>
      <c r="AK641" s="149"/>
    </row>
    <row r="642" spans="1:37" x14ac:dyDescent="0.35">
      <c r="A642" s="147"/>
      <c r="B642" s="148"/>
      <c r="C642" s="147"/>
      <c r="D642" s="147"/>
      <c r="E642" s="148"/>
      <c r="F642" s="147"/>
      <c r="G642" s="148"/>
      <c r="H642" s="148"/>
      <c r="I642" s="148"/>
      <c r="J642" s="148"/>
      <c r="K642" s="148"/>
      <c r="L642" s="148"/>
      <c r="M642" s="148"/>
      <c r="N642" s="148"/>
      <c r="O642" s="148"/>
      <c r="P642" s="148"/>
      <c r="Q642" s="148"/>
      <c r="R642" s="148"/>
      <c r="S642" s="148"/>
      <c r="T642" s="148"/>
      <c r="U642" s="148"/>
      <c r="V642" s="148"/>
      <c r="W642" s="148"/>
      <c r="X642" s="148"/>
      <c r="Y642" s="148"/>
      <c r="Z642" s="148"/>
      <c r="AA642" s="148"/>
      <c r="AB642" s="148"/>
      <c r="AC642" s="148"/>
      <c r="AD642" s="148"/>
      <c r="AE642" s="148"/>
      <c r="AF642" s="148"/>
      <c r="AG642" s="148"/>
      <c r="AH642" s="148"/>
      <c r="AI642" s="149"/>
      <c r="AJ642" s="148"/>
      <c r="AK642" s="149"/>
    </row>
    <row r="643" spans="1:37" x14ac:dyDescent="0.35">
      <c r="A643" s="147"/>
      <c r="B643" s="148"/>
      <c r="C643" s="147"/>
      <c r="D643" s="147"/>
      <c r="E643" s="148"/>
      <c r="F643" s="147"/>
      <c r="G643" s="148"/>
      <c r="H643" s="148"/>
      <c r="I643" s="148"/>
      <c r="J643" s="148"/>
      <c r="K643" s="148"/>
      <c r="L643" s="148"/>
      <c r="M643" s="148"/>
      <c r="N643" s="148"/>
      <c r="O643" s="148"/>
      <c r="P643" s="148"/>
      <c r="Q643" s="148"/>
      <c r="R643" s="148"/>
      <c r="S643" s="148"/>
      <c r="T643" s="148"/>
      <c r="U643" s="148"/>
      <c r="V643" s="148"/>
      <c r="W643" s="148"/>
      <c r="X643" s="148"/>
      <c r="Y643" s="148"/>
      <c r="Z643" s="148"/>
      <c r="AA643" s="148"/>
      <c r="AB643" s="148"/>
      <c r="AC643" s="148"/>
      <c r="AD643" s="148"/>
      <c r="AE643" s="148"/>
      <c r="AF643" s="148"/>
      <c r="AG643" s="148"/>
      <c r="AH643" s="148"/>
      <c r="AI643" s="149"/>
      <c r="AJ643" s="148"/>
      <c r="AK643" s="149"/>
    </row>
    <row r="644" spans="1:37" x14ac:dyDescent="0.35">
      <c r="A644" s="147"/>
      <c r="B644" s="148"/>
      <c r="C644" s="147"/>
      <c r="D644" s="147"/>
      <c r="E644" s="148"/>
      <c r="F644" s="147"/>
      <c r="G644" s="148"/>
      <c r="H644" s="148"/>
      <c r="I644" s="148"/>
      <c r="J644" s="148"/>
      <c r="K644" s="148"/>
      <c r="L644" s="148"/>
      <c r="M644" s="148"/>
      <c r="N644" s="148"/>
      <c r="O644" s="148"/>
      <c r="P644" s="148"/>
      <c r="Q644" s="148"/>
      <c r="R644" s="148"/>
      <c r="S644" s="148"/>
      <c r="T644" s="148"/>
      <c r="U644" s="148"/>
      <c r="V644" s="148"/>
      <c r="W644" s="148"/>
      <c r="X644" s="148"/>
      <c r="Y644" s="148"/>
      <c r="Z644" s="148"/>
      <c r="AA644" s="148"/>
      <c r="AB644" s="148"/>
      <c r="AC644" s="148"/>
      <c r="AD644" s="148"/>
      <c r="AE644" s="148"/>
      <c r="AF644" s="148"/>
      <c r="AG644" s="148"/>
      <c r="AH644" s="148"/>
      <c r="AI644" s="149"/>
      <c r="AJ644" s="148"/>
      <c r="AK644" s="149"/>
    </row>
    <row r="645" spans="1:37" x14ac:dyDescent="0.35">
      <c r="A645" s="147"/>
      <c r="B645" s="148"/>
      <c r="C645" s="147"/>
      <c r="D645" s="147"/>
      <c r="E645" s="148"/>
      <c r="F645" s="147"/>
      <c r="G645" s="148"/>
      <c r="H645" s="148"/>
      <c r="I645" s="148"/>
      <c r="J645" s="148"/>
      <c r="K645" s="148"/>
      <c r="L645" s="148"/>
      <c r="M645" s="148"/>
      <c r="N645" s="148"/>
      <c r="O645" s="148"/>
      <c r="P645" s="148"/>
      <c r="Q645" s="148"/>
      <c r="R645" s="148"/>
      <c r="S645" s="148"/>
      <c r="T645" s="148"/>
      <c r="U645" s="148"/>
      <c r="V645" s="148"/>
      <c r="W645" s="148"/>
      <c r="X645" s="148"/>
      <c r="Y645" s="148"/>
      <c r="Z645" s="148"/>
      <c r="AA645" s="148"/>
      <c r="AB645" s="148"/>
      <c r="AC645" s="148"/>
      <c r="AD645" s="148"/>
      <c r="AE645" s="148"/>
      <c r="AF645" s="148"/>
      <c r="AG645" s="148"/>
      <c r="AH645" s="148"/>
      <c r="AI645" s="149"/>
      <c r="AJ645" s="148"/>
      <c r="AK645" s="149"/>
    </row>
    <row r="646" spans="1:37" x14ac:dyDescent="0.35">
      <c r="A646" s="147"/>
      <c r="B646" s="148"/>
      <c r="C646" s="147"/>
      <c r="D646" s="147"/>
      <c r="E646" s="148"/>
      <c r="F646" s="147"/>
      <c r="G646" s="148"/>
      <c r="H646" s="148"/>
      <c r="I646" s="148"/>
      <c r="J646" s="148"/>
      <c r="K646" s="148"/>
      <c r="L646" s="148"/>
      <c r="M646" s="148"/>
      <c r="N646" s="148"/>
      <c r="O646" s="148"/>
      <c r="P646" s="148"/>
      <c r="Q646" s="148"/>
      <c r="R646" s="148"/>
      <c r="S646" s="148"/>
      <c r="T646" s="148"/>
      <c r="U646" s="148"/>
      <c r="V646" s="148"/>
      <c r="W646" s="148"/>
      <c r="X646" s="148"/>
      <c r="Y646" s="148"/>
      <c r="Z646" s="148"/>
      <c r="AA646" s="148"/>
      <c r="AB646" s="148"/>
      <c r="AC646" s="148"/>
      <c r="AD646" s="148"/>
      <c r="AE646" s="148"/>
      <c r="AF646" s="148"/>
      <c r="AG646" s="148"/>
      <c r="AH646" s="148"/>
      <c r="AI646" s="149"/>
      <c r="AJ646" s="148"/>
      <c r="AK646" s="149"/>
    </row>
    <row r="647" spans="1:37" x14ac:dyDescent="0.35">
      <c r="A647" s="147"/>
      <c r="B647" s="148"/>
      <c r="C647" s="147"/>
      <c r="D647" s="147"/>
      <c r="E647" s="148"/>
      <c r="F647" s="147"/>
      <c r="G647" s="148"/>
      <c r="H647" s="148"/>
      <c r="I647" s="148"/>
      <c r="J647" s="148"/>
      <c r="K647" s="148"/>
      <c r="L647" s="148"/>
      <c r="M647" s="148"/>
      <c r="N647" s="148"/>
      <c r="O647" s="148"/>
      <c r="P647" s="148"/>
      <c r="Q647" s="148"/>
      <c r="R647" s="148"/>
      <c r="S647" s="148"/>
      <c r="T647" s="148"/>
      <c r="U647" s="148"/>
      <c r="V647" s="148"/>
      <c r="W647" s="148"/>
      <c r="X647" s="148"/>
      <c r="Y647" s="148"/>
      <c r="Z647" s="148"/>
      <c r="AA647" s="148"/>
      <c r="AB647" s="148"/>
      <c r="AC647" s="148"/>
      <c r="AD647" s="148"/>
      <c r="AE647" s="148"/>
      <c r="AF647" s="148"/>
      <c r="AG647" s="148"/>
      <c r="AH647" s="148"/>
      <c r="AI647" s="149"/>
      <c r="AJ647" s="148"/>
      <c r="AK647" s="149"/>
    </row>
    <row r="648" spans="1:37" x14ac:dyDescent="0.35">
      <c r="A648" s="147"/>
      <c r="B648" s="148"/>
      <c r="C648" s="147"/>
      <c r="D648" s="147"/>
      <c r="E648" s="148"/>
      <c r="F648" s="147"/>
      <c r="G648" s="148"/>
      <c r="H648" s="148"/>
      <c r="I648" s="148"/>
      <c r="J648" s="148"/>
      <c r="K648" s="148"/>
      <c r="L648" s="148"/>
      <c r="M648" s="148"/>
      <c r="N648" s="148"/>
      <c r="O648" s="148"/>
      <c r="P648" s="148"/>
      <c r="Q648" s="148"/>
      <c r="R648" s="148"/>
      <c r="S648" s="148"/>
      <c r="T648" s="148"/>
      <c r="U648" s="148"/>
      <c r="V648" s="148"/>
      <c r="W648" s="148"/>
      <c r="X648" s="148"/>
      <c r="Y648" s="148"/>
      <c r="Z648" s="148"/>
      <c r="AA648" s="148"/>
      <c r="AB648" s="148"/>
      <c r="AC648" s="148"/>
      <c r="AD648" s="148"/>
      <c r="AE648" s="148"/>
      <c r="AF648" s="148"/>
      <c r="AG648" s="148"/>
      <c r="AH648" s="148"/>
      <c r="AI648" s="149"/>
      <c r="AJ648" s="148"/>
      <c r="AK648" s="149"/>
    </row>
    <row r="649" spans="1:37" x14ac:dyDescent="0.35">
      <c r="A649" s="147"/>
      <c r="B649" s="148"/>
      <c r="C649" s="147"/>
      <c r="D649" s="147"/>
      <c r="E649" s="148"/>
      <c r="F649" s="147"/>
      <c r="G649" s="148"/>
      <c r="H649" s="148"/>
      <c r="I649" s="148"/>
      <c r="J649" s="148"/>
      <c r="K649" s="148"/>
      <c r="L649" s="148"/>
      <c r="M649" s="148"/>
      <c r="N649" s="148"/>
      <c r="O649" s="148"/>
      <c r="P649" s="148"/>
      <c r="Q649" s="148"/>
      <c r="R649" s="148"/>
      <c r="S649" s="148"/>
      <c r="T649" s="148"/>
      <c r="U649" s="148"/>
      <c r="V649" s="148"/>
      <c r="W649" s="148"/>
      <c r="X649" s="148"/>
      <c r="Y649" s="148"/>
      <c r="Z649" s="148"/>
      <c r="AA649" s="148"/>
      <c r="AB649" s="148"/>
      <c r="AC649" s="148"/>
      <c r="AD649" s="148"/>
      <c r="AE649" s="148"/>
      <c r="AF649" s="148"/>
      <c r="AG649" s="148"/>
      <c r="AH649" s="148"/>
      <c r="AI649" s="149"/>
      <c r="AJ649" s="148"/>
      <c r="AK649" s="149"/>
    </row>
    <row r="650" spans="1:37" x14ac:dyDescent="0.35">
      <c r="A650" s="147"/>
      <c r="B650" s="148"/>
      <c r="C650" s="147"/>
      <c r="D650" s="147"/>
      <c r="E650" s="148"/>
      <c r="F650" s="147"/>
      <c r="G650" s="148"/>
      <c r="H650" s="148"/>
      <c r="I650" s="148"/>
      <c r="J650" s="148"/>
      <c r="K650" s="148"/>
      <c r="L650" s="148"/>
      <c r="M650" s="148"/>
      <c r="N650" s="148"/>
      <c r="O650" s="148"/>
      <c r="P650" s="148"/>
      <c r="Q650" s="148"/>
      <c r="R650" s="148"/>
      <c r="S650" s="148"/>
      <c r="T650" s="148"/>
      <c r="U650" s="148"/>
      <c r="V650" s="148"/>
      <c r="W650" s="148"/>
      <c r="X650" s="148"/>
      <c r="Y650" s="148"/>
      <c r="Z650" s="148"/>
      <c r="AA650" s="148"/>
      <c r="AB650" s="148"/>
      <c r="AC650" s="148"/>
      <c r="AD650" s="148"/>
      <c r="AE650" s="148"/>
      <c r="AF650" s="148"/>
      <c r="AG650" s="148"/>
      <c r="AH650" s="148"/>
      <c r="AI650" s="149"/>
      <c r="AJ650" s="148"/>
      <c r="AK650" s="149"/>
    </row>
    <row r="651" spans="1:37" x14ac:dyDescent="0.35">
      <c r="A651" s="147"/>
      <c r="B651" s="148"/>
      <c r="C651" s="147"/>
      <c r="D651" s="147"/>
      <c r="E651" s="148"/>
      <c r="F651" s="147"/>
      <c r="G651" s="148"/>
      <c r="H651" s="148"/>
      <c r="I651" s="148"/>
      <c r="J651" s="148"/>
      <c r="K651" s="148"/>
      <c r="L651" s="148"/>
      <c r="M651" s="148"/>
      <c r="N651" s="148"/>
      <c r="O651" s="148"/>
      <c r="P651" s="148"/>
      <c r="Q651" s="148"/>
      <c r="R651" s="148"/>
      <c r="S651" s="148"/>
      <c r="T651" s="148"/>
      <c r="U651" s="148"/>
      <c r="V651" s="148"/>
      <c r="W651" s="148"/>
      <c r="X651" s="148"/>
      <c r="Y651" s="148"/>
      <c r="Z651" s="148"/>
      <c r="AA651" s="148"/>
      <c r="AB651" s="148"/>
      <c r="AC651" s="148"/>
      <c r="AD651" s="148"/>
      <c r="AE651" s="148"/>
      <c r="AF651" s="148"/>
      <c r="AG651" s="148"/>
      <c r="AH651" s="148"/>
      <c r="AI651" s="149"/>
      <c r="AJ651" s="148"/>
      <c r="AK651" s="149"/>
    </row>
    <row r="652" spans="1:37" x14ac:dyDescent="0.35">
      <c r="A652" s="147"/>
      <c r="B652" s="148"/>
      <c r="C652" s="147"/>
      <c r="D652" s="147"/>
      <c r="E652" s="148"/>
      <c r="F652" s="147"/>
      <c r="G652" s="148"/>
      <c r="H652" s="148"/>
      <c r="I652" s="148"/>
      <c r="J652" s="148"/>
      <c r="K652" s="148"/>
      <c r="L652" s="148"/>
      <c r="M652" s="148"/>
      <c r="N652" s="148"/>
      <c r="O652" s="148"/>
      <c r="P652" s="148"/>
      <c r="Q652" s="148"/>
      <c r="R652" s="148"/>
      <c r="S652" s="148"/>
      <c r="T652" s="148"/>
      <c r="U652" s="148"/>
      <c r="V652" s="148"/>
      <c r="W652" s="148"/>
      <c r="X652" s="148"/>
      <c r="Y652" s="148"/>
      <c r="Z652" s="148"/>
      <c r="AA652" s="148"/>
      <c r="AB652" s="148"/>
      <c r="AC652" s="148"/>
      <c r="AD652" s="148"/>
      <c r="AE652" s="148"/>
      <c r="AF652" s="148"/>
      <c r="AG652" s="148"/>
      <c r="AH652" s="148"/>
      <c r="AI652" s="149"/>
      <c r="AJ652" s="148"/>
      <c r="AK652" s="149"/>
    </row>
    <row r="653" spans="1:37" x14ac:dyDescent="0.35">
      <c r="A653" s="147"/>
      <c r="B653" s="148"/>
      <c r="C653" s="147"/>
      <c r="D653" s="147"/>
      <c r="E653" s="148"/>
      <c r="F653" s="147"/>
      <c r="G653" s="148"/>
      <c r="H653" s="148"/>
      <c r="I653" s="148"/>
      <c r="J653" s="148"/>
      <c r="K653" s="148"/>
      <c r="L653" s="148"/>
      <c r="M653" s="148"/>
      <c r="N653" s="148"/>
      <c r="O653" s="148"/>
      <c r="P653" s="148"/>
      <c r="Q653" s="148"/>
      <c r="R653" s="148"/>
      <c r="S653" s="148"/>
      <c r="T653" s="148"/>
      <c r="U653" s="148"/>
      <c r="V653" s="148"/>
      <c r="W653" s="148"/>
      <c r="X653" s="148"/>
      <c r="Y653" s="148"/>
      <c r="Z653" s="148"/>
      <c r="AA653" s="148"/>
      <c r="AB653" s="148"/>
      <c r="AC653" s="148"/>
      <c r="AD653" s="148"/>
      <c r="AE653" s="148"/>
      <c r="AF653" s="148"/>
      <c r="AG653" s="148"/>
      <c r="AH653" s="148"/>
      <c r="AI653" s="149"/>
      <c r="AJ653" s="148"/>
      <c r="AK653" s="149"/>
    </row>
    <row r="654" spans="1:37" x14ac:dyDescent="0.35">
      <c r="A654" s="147"/>
      <c r="B654" s="148"/>
      <c r="C654" s="147"/>
      <c r="D654" s="147"/>
      <c r="E654" s="148"/>
      <c r="F654" s="147"/>
      <c r="G654" s="148"/>
      <c r="H654" s="148"/>
      <c r="I654" s="148"/>
      <c r="J654" s="148"/>
      <c r="K654" s="148"/>
      <c r="L654" s="148"/>
      <c r="M654" s="148"/>
      <c r="N654" s="148"/>
      <c r="O654" s="148"/>
      <c r="P654" s="148"/>
      <c r="Q654" s="148"/>
      <c r="R654" s="148"/>
      <c r="S654" s="148"/>
      <c r="T654" s="148"/>
      <c r="U654" s="148"/>
      <c r="V654" s="148"/>
      <c r="W654" s="148"/>
      <c r="X654" s="148"/>
      <c r="Y654" s="148"/>
      <c r="Z654" s="148"/>
      <c r="AA654" s="148"/>
      <c r="AB654" s="148"/>
      <c r="AC654" s="148"/>
      <c r="AD654" s="148"/>
      <c r="AE654" s="148"/>
      <c r="AF654" s="148"/>
      <c r="AG654" s="148"/>
      <c r="AH654" s="148"/>
      <c r="AI654" s="149"/>
      <c r="AJ654" s="148"/>
      <c r="AK654" s="149"/>
    </row>
    <row r="655" spans="1:37" x14ac:dyDescent="0.35">
      <c r="A655" s="147"/>
      <c r="B655" s="148"/>
      <c r="C655" s="147"/>
      <c r="D655" s="147"/>
      <c r="E655" s="148"/>
      <c r="F655" s="147"/>
      <c r="G655" s="148"/>
      <c r="H655" s="148"/>
      <c r="I655" s="148"/>
      <c r="J655" s="148"/>
      <c r="K655" s="148"/>
      <c r="L655" s="148"/>
      <c r="M655" s="148"/>
      <c r="N655" s="148"/>
      <c r="O655" s="148"/>
      <c r="P655" s="148"/>
      <c r="Q655" s="148"/>
      <c r="R655" s="148"/>
      <c r="S655" s="148"/>
      <c r="T655" s="148"/>
      <c r="U655" s="148"/>
      <c r="V655" s="148"/>
      <c r="W655" s="148"/>
      <c r="X655" s="148"/>
      <c r="Y655" s="148"/>
      <c r="Z655" s="148"/>
      <c r="AA655" s="148"/>
      <c r="AB655" s="148"/>
      <c r="AC655" s="148"/>
      <c r="AD655" s="148"/>
      <c r="AE655" s="148"/>
      <c r="AF655" s="148"/>
      <c r="AG655" s="148"/>
      <c r="AH655" s="148"/>
      <c r="AI655" s="149"/>
      <c r="AJ655" s="148"/>
      <c r="AK655" s="149"/>
    </row>
    <row r="656" spans="1:37" x14ac:dyDescent="0.35">
      <c r="A656" s="147"/>
      <c r="B656" s="148"/>
      <c r="C656" s="147"/>
      <c r="D656" s="147"/>
      <c r="E656" s="148"/>
      <c r="F656" s="147"/>
      <c r="G656" s="148"/>
      <c r="H656" s="148"/>
      <c r="I656" s="148"/>
      <c r="J656" s="148"/>
      <c r="K656" s="148"/>
      <c r="L656" s="148"/>
      <c r="M656" s="148"/>
      <c r="N656" s="148"/>
      <c r="O656" s="148"/>
      <c r="P656" s="148"/>
      <c r="Q656" s="148"/>
      <c r="R656" s="148"/>
      <c r="S656" s="148"/>
      <c r="T656" s="148"/>
      <c r="U656" s="148"/>
      <c r="V656" s="148"/>
      <c r="W656" s="148"/>
      <c r="X656" s="148"/>
      <c r="Y656" s="148"/>
      <c r="Z656" s="148"/>
      <c r="AA656" s="148"/>
      <c r="AB656" s="148"/>
      <c r="AC656" s="148"/>
      <c r="AD656" s="148"/>
      <c r="AE656" s="148"/>
      <c r="AF656" s="148"/>
      <c r="AG656" s="148"/>
      <c r="AH656" s="148"/>
      <c r="AI656" s="149"/>
      <c r="AJ656" s="148"/>
      <c r="AK656" s="149"/>
    </row>
    <row r="657" spans="1:37" x14ac:dyDescent="0.35">
      <c r="A657" s="147"/>
      <c r="B657" s="148"/>
      <c r="C657" s="147"/>
      <c r="D657" s="147"/>
      <c r="E657" s="148"/>
      <c r="F657" s="147"/>
      <c r="G657" s="148"/>
      <c r="H657" s="148"/>
      <c r="I657" s="148"/>
      <c r="J657" s="148"/>
      <c r="K657" s="148"/>
      <c r="L657" s="148"/>
      <c r="M657" s="148"/>
      <c r="N657" s="148"/>
      <c r="O657" s="148"/>
      <c r="P657" s="148"/>
      <c r="Q657" s="148"/>
      <c r="R657" s="148"/>
      <c r="S657" s="148"/>
      <c r="T657" s="148"/>
      <c r="U657" s="148"/>
      <c r="V657" s="148"/>
      <c r="W657" s="148"/>
      <c r="X657" s="148"/>
      <c r="Y657" s="148"/>
      <c r="Z657" s="148"/>
      <c r="AA657" s="148"/>
      <c r="AB657" s="148"/>
      <c r="AC657" s="148"/>
      <c r="AD657" s="148"/>
      <c r="AE657" s="148"/>
      <c r="AF657" s="148"/>
      <c r="AG657" s="148"/>
      <c r="AH657" s="148"/>
      <c r="AI657" s="149"/>
      <c r="AJ657" s="148"/>
      <c r="AK657" s="149"/>
    </row>
    <row r="658" spans="1:37" x14ac:dyDescent="0.35">
      <c r="A658" s="147"/>
      <c r="B658" s="148"/>
      <c r="C658" s="147"/>
      <c r="D658" s="147"/>
      <c r="E658" s="148"/>
      <c r="F658" s="147"/>
      <c r="G658" s="148"/>
      <c r="H658" s="148"/>
      <c r="I658" s="148"/>
      <c r="J658" s="148"/>
      <c r="K658" s="148"/>
      <c r="L658" s="148"/>
      <c r="M658" s="148"/>
      <c r="N658" s="148"/>
      <c r="O658" s="148"/>
      <c r="P658" s="148"/>
      <c r="Q658" s="148"/>
      <c r="R658" s="148"/>
      <c r="S658" s="148"/>
      <c r="T658" s="148"/>
      <c r="U658" s="148"/>
      <c r="V658" s="148"/>
      <c r="W658" s="148"/>
      <c r="X658" s="148"/>
      <c r="Y658" s="148"/>
      <c r="Z658" s="148"/>
      <c r="AA658" s="148"/>
      <c r="AB658" s="148"/>
      <c r="AC658" s="148"/>
      <c r="AD658" s="148"/>
      <c r="AE658" s="148"/>
      <c r="AF658" s="148"/>
      <c r="AG658" s="148"/>
      <c r="AH658" s="148"/>
      <c r="AI658" s="149"/>
      <c r="AJ658" s="148"/>
      <c r="AK658" s="149"/>
    </row>
    <row r="659" spans="1:37" x14ac:dyDescent="0.35">
      <c r="A659" s="147"/>
      <c r="B659" s="148"/>
      <c r="C659" s="147"/>
      <c r="D659" s="147"/>
      <c r="E659" s="148"/>
      <c r="F659" s="147"/>
      <c r="G659" s="148"/>
      <c r="H659" s="148"/>
      <c r="I659" s="148"/>
      <c r="J659" s="148"/>
      <c r="K659" s="148"/>
      <c r="L659" s="148"/>
      <c r="M659" s="148"/>
      <c r="N659" s="148"/>
      <c r="O659" s="148"/>
      <c r="P659" s="148"/>
      <c r="Q659" s="148"/>
      <c r="R659" s="148"/>
      <c r="S659" s="148"/>
      <c r="T659" s="148"/>
      <c r="U659" s="148"/>
      <c r="V659" s="148"/>
      <c r="W659" s="148"/>
      <c r="X659" s="148"/>
      <c r="Y659" s="148"/>
      <c r="Z659" s="148"/>
      <c r="AA659" s="148"/>
      <c r="AB659" s="148"/>
      <c r="AC659" s="148"/>
      <c r="AD659" s="148"/>
      <c r="AE659" s="148"/>
      <c r="AF659" s="148"/>
      <c r="AG659" s="148"/>
      <c r="AH659" s="148"/>
      <c r="AI659" s="149"/>
      <c r="AJ659" s="148"/>
      <c r="AK659" s="149"/>
    </row>
    <row r="660" spans="1:37" x14ac:dyDescent="0.35">
      <c r="A660" s="147"/>
      <c r="B660" s="148"/>
      <c r="C660" s="147"/>
      <c r="D660" s="147"/>
      <c r="E660" s="148"/>
      <c r="F660" s="147"/>
      <c r="G660" s="148"/>
      <c r="H660" s="148"/>
      <c r="I660" s="148"/>
      <c r="J660" s="148"/>
      <c r="K660" s="148"/>
      <c r="L660" s="148"/>
      <c r="M660" s="148"/>
      <c r="N660" s="148"/>
      <c r="O660" s="148"/>
      <c r="P660" s="148"/>
      <c r="Q660" s="148"/>
      <c r="R660" s="148"/>
      <c r="S660" s="148"/>
      <c r="T660" s="148"/>
      <c r="U660" s="148"/>
      <c r="V660" s="148"/>
      <c r="W660" s="148"/>
      <c r="X660" s="148"/>
      <c r="Y660" s="148"/>
      <c r="Z660" s="148"/>
      <c r="AA660" s="148"/>
      <c r="AB660" s="148"/>
      <c r="AC660" s="148"/>
      <c r="AD660" s="148"/>
      <c r="AE660" s="148"/>
      <c r="AF660" s="148"/>
      <c r="AG660" s="148"/>
      <c r="AH660" s="148"/>
      <c r="AI660" s="149"/>
      <c r="AJ660" s="148"/>
      <c r="AK660" s="149"/>
    </row>
    <row r="661" spans="1:37" x14ac:dyDescent="0.35">
      <c r="A661" s="147"/>
      <c r="B661" s="148"/>
      <c r="C661" s="147"/>
      <c r="D661" s="147"/>
      <c r="E661" s="148"/>
      <c r="F661" s="147"/>
      <c r="G661" s="148"/>
      <c r="H661" s="148"/>
      <c r="I661" s="148"/>
      <c r="J661" s="148"/>
      <c r="K661" s="148"/>
      <c r="L661" s="148"/>
      <c r="M661" s="148"/>
      <c r="N661" s="148"/>
      <c r="O661" s="148"/>
      <c r="P661" s="148"/>
      <c r="Q661" s="148"/>
      <c r="R661" s="148"/>
      <c r="S661" s="148"/>
      <c r="T661" s="148"/>
      <c r="U661" s="148"/>
      <c r="V661" s="148"/>
      <c r="W661" s="148"/>
      <c r="X661" s="148"/>
      <c r="Y661" s="148"/>
      <c r="Z661" s="148"/>
      <c r="AA661" s="148"/>
      <c r="AB661" s="148"/>
      <c r="AC661" s="148"/>
      <c r="AD661" s="148"/>
      <c r="AE661" s="148"/>
      <c r="AF661" s="148"/>
      <c r="AG661" s="148"/>
      <c r="AH661" s="148"/>
      <c r="AI661" s="149"/>
      <c r="AJ661" s="148"/>
      <c r="AK661" s="149"/>
    </row>
    <row r="662" spans="1:37" x14ac:dyDescent="0.35">
      <c r="A662" s="147"/>
      <c r="B662" s="148"/>
      <c r="C662" s="147"/>
      <c r="D662" s="147"/>
      <c r="E662" s="148"/>
      <c r="F662" s="147"/>
      <c r="G662" s="148"/>
      <c r="H662" s="148"/>
      <c r="I662" s="148"/>
      <c r="J662" s="148"/>
      <c r="K662" s="148"/>
      <c r="L662" s="148"/>
      <c r="M662" s="148"/>
      <c r="N662" s="148"/>
      <c r="O662" s="148"/>
      <c r="P662" s="148"/>
      <c r="Q662" s="148"/>
      <c r="R662" s="148"/>
      <c r="S662" s="148"/>
      <c r="T662" s="148"/>
      <c r="U662" s="148"/>
      <c r="V662" s="148"/>
      <c r="W662" s="148"/>
      <c r="X662" s="148"/>
      <c r="Y662" s="148"/>
      <c r="Z662" s="148"/>
      <c r="AA662" s="148"/>
      <c r="AB662" s="148"/>
      <c r="AC662" s="148"/>
      <c r="AD662" s="148"/>
      <c r="AE662" s="148"/>
      <c r="AF662" s="148"/>
      <c r="AG662" s="148"/>
      <c r="AH662" s="148"/>
      <c r="AI662" s="149"/>
      <c r="AJ662" s="148"/>
      <c r="AK662" s="149"/>
    </row>
    <row r="663" spans="1:37" x14ac:dyDescent="0.35">
      <c r="A663" s="147"/>
      <c r="B663" s="148"/>
      <c r="C663" s="147"/>
      <c r="D663" s="147"/>
      <c r="E663" s="148"/>
      <c r="F663" s="147"/>
      <c r="G663" s="148"/>
      <c r="H663" s="148"/>
      <c r="I663" s="148"/>
      <c r="J663" s="148"/>
      <c r="K663" s="148"/>
      <c r="L663" s="148"/>
      <c r="M663" s="148"/>
      <c r="N663" s="148"/>
      <c r="O663" s="148"/>
      <c r="P663" s="148"/>
      <c r="Q663" s="148"/>
      <c r="R663" s="148"/>
      <c r="S663" s="148"/>
      <c r="T663" s="148"/>
      <c r="U663" s="148"/>
      <c r="V663" s="148"/>
      <c r="W663" s="148"/>
      <c r="X663" s="148"/>
      <c r="Y663" s="148"/>
      <c r="Z663" s="148"/>
      <c r="AA663" s="148"/>
      <c r="AB663" s="148"/>
      <c r="AC663" s="148"/>
      <c r="AD663" s="148"/>
      <c r="AE663" s="148"/>
      <c r="AF663" s="148"/>
      <c r="AG663" s="148"/>
      <c r="AH663" s="148"/>
      <c r="AI663" s="149"/>
      <c r="AJ663" s="148"/>
      <c r="AK663" s="149"/>
    </row>
    <row r="664" spans="1:37" x14ac:dyDescent="0.35">
      <c r="A664" s="147"/>
      <c r="B664" s="148"/>
      <c r="C664" s="147"/>
      <c r="D664" s="147"/>
      <c r="E664" s="148"/>
      <c r="F664" s="147"/>
      <c r="G664" s="148"/>
      <c r="H664" s="148"/>
      <c r="I664" s="148"/>
      <c r="J664" s="148"/>
      <c r="K664" s="148"/>
      <c r="L664" s="148"/>
      <c r="M664" s="148"/>
      <c r="N664" s="148"/>
      <c r="O664" s="148"/>
      <c r="P664" s="148"/>
      <c r="Q664" s="148"/>
      <c r="R664" s="148"/>
      <c r="S664" s="148"/>
      <c r="T664" s="148"/>
      <c r="U664" s="148"/>
      <c r="V664" s="148"/>
      <c r="W664" s="148"/>
      <c r="X664" s="148"/>
      <c r="Y664" s="148"/>
      <c r="Z664" s="148"/>
      <c r="AA664" s="148"/>
      <c r="AB664" s="148"/>
      <c r="AC664" s="148"/>
      <c r="AD664" s="148"/>
      <c r="AE664" s="148"/>
      <c r="AF664" s="148"/>
      <c r="AG664" s="148"/>
      <c r="AH664" s="148"/>
      <c r="AI664" s="149"/>
      <c r="AJ664" s="148"/>
      <c r="AK664" s="149"/>
    </row>
    <row r="665" spans="1:37" x14ac:dyDescent="0.35">
      <c r="A665" s="147"/>
      <c r="B665" s="148"/>
      <c r="C665" s="147"/>
      <c r="D665" s="147"/>
      <c r="E665" s="148"/>
      <c r="F665" s="147"/>
      <c r="G665" s="148"/>
      <c r="H665" s="148"/>
      <c r="I665" s="148"/>
      <c r="J665" s="148"/>
      <c r="K665" s="148"/>
      <c r="L665" s="148"/>
      <c r="M665" s="148"/>
      <c r="N665" s="148"/>
      <c r="O665" s="148"/>
      <c r="P665" s="148"/>
      <c r="Q665" s="148"/>
      <c r="R665" s="148"/>
      <c r="S665" s="148"/>
      <c r="T665" s="148"/>
      <c r="U665" s="148"/>
      <c r="V665" s="148"/>
      <c r="W665" s="148"/>
      <c r="X665" s="148"/>
      <c r="Y665" s="148"/>
      <c r="Z665" s="148"/>
      <c r="AA665" s="148"/>
      <c r="AB665" s="148"/>
      <c r="AC665" s="148"/>
      <c r="AD665" s="148"/>
      <c r="AE665" s="148"/>
      <c r="AF665" s="148"/>
      <c r="AG665" s="148"/>
      <c r="AH665" s="148"/>
      <c r="AI665" s="149"/>
      <c r="AJ665" s="148"/>
      <c r="AK665" s="149"/>
    </row>
    <row r="666" spans="1:37" x14ac:dyDescent="0.35">
      <c r="A666" s="147"/>
      <c r="B666" s="148"/>
      <c r="C666" s="147"/>
      <c r="D666" s="147"/>
      <c r="E666" s="148"/>
      <c r="F666" s="147"/>
      <c r="G666" s="148"/>
      <c r="H666" s="148"/>
      <c r="I666" s="148"/>
      <c r="J666" s="148"/>
      <c r="K666" s="148"/>
      <c r="L666" s="148"/>
      <c r="M666" s="148"/>
      <c r="N666" s="148"/>
      <c r="O666" s="148"/>
      <c r="P666" s="148"/>
      <c r="Q666" s="148"/>
      <c r="R666" s="148"/>
      <c r="S666" s="148"/>
      <c r="T666" s="148"/>
      <c r="U666" s="148"/>
      <c r="V666" s="148"/>
      <c r="W666" s="148"/>
      <c r="X666" s="148"/>
      <c r="Y666" s="148"/>
      <c r="Z666" s="148"/>
      <c r="AA666" s="148"/>
      <c r="AB666" s="148"/>
      <c r="AC666" s="148"/>
      <c r="AD666" s="148"/>
      <c r="AE666" s="148"/>
      <c r="AF666" s="148"/>
      <c r="AG666" s="148"/>
      <c r="AH666" s="148"/>
      <c r="AI666" s="149"/>
      <c r="AJ666" s="148"/>
      <c r="AK666" s="149"/>
    </row>
    <row r="667" spans="1:37" x14ac:dyDescent="0.35">
      <c r="A667" s="147"/>
      <c r="B667" s="148"/>
      <c r="C667" s="147"/>
      <c r="D667" s="147"/>
      <c r="E667" s="148"/>
      <c r="F667" s="147"/>
      <c r="G667" s="148"/>
      <c r="H667" s="148"/>
      <c r="I667" s="148"/>
      <c r="J667" s="148"/>
      <c r="K667" s="148"/>
      <c r="L667" s="148"/>
      <c r="M667" s="148"/>
      <c r="N667" s="148"/>
      <c r="O667" s="148"/>
      <c r="P667" s="148"/>
      <c r="Q667" s="148"/>
      <c r="R667" s="148"/>
      <c r="S667" s="148"/>
      <c r="T667" s="148"/>
      <c r="U667" s="148"/>
      <c r="V667" s="148"/>
      <c r="W667" s="148"/>
      <c r="X667" s="148"/>
      <c r="Y667" s="148"/>
      <c r="Z667" s="148"/>
      <c r="AA667" s="148"/>
      <c r="AB667" s="148"/>
      <c r="AC667" s="148"/>
      <c r="AD667" s="148"/>
      <c r="AE667" s="148"/>
      <c r="AF667" s="148"/>
      <c r="AG667" s="148"/>
      <c r="AH667" s="148"/>
      <c r="AI667" s="149"/>
      <c r="AJ667" s="148"/>
      <c r="AK667" s="149"/>
    </row>
    <row r="668" spans="1:37" x14ac:dyDescent="0.35">
      <c r="A668" s="147"/>
      <c r="B668" s="148"/>
      <c r="C668" s="147"/>
      <c r="D668" s="147"/>
      <c r="E668" s="148"/>
      <c r="F668" s="147"/>
      <c r="G668" s="148"/>
      <c r="H668" s="148"/>
      <c r="I668" s="148"/>
      <c r="J668" s="148"/>
      <c r="K668" s="148"/>
      <c r="L668" s="148"/>
      <c r="M668" s="148"/>
      <c r="N668" s="148"/>
      <c r="O668" s="148"/>
      <c r="P668" s="148"/>
      <c r="Q668" s="148"/>
      <c r="R668" s="148"/>
      <c r="S668" s="148"/>
      <c r="T668" s="148"/>
      <c r="U668" s="148"/>
      <c r="V668" s="148"/>
      <c r="W668" s="148"/>
      <c r="X668" s="148"/>
      <c r="Y668" s="148"/>
      <c r="Z668" s="148"/>
      <c r="AA668" s="148"/>
      <c r="AB668" s="148"/>
      <c r="AC668" s="148"/>
      <c r="AD668" s="148"/>
      <c r="AE668" s="148"/>
      <c r="AF668" s="148"/>
      <c r="AG668" s="148"/>
      <c r="AH668" s="148"/>
      <c r="AI668" s="149"/>
      <c r="AJ668" s="148"/>
      <c r="AK668" s="149"/>
    </row>
    <row r="669" spans="1:37" x14ac:dyDescent="0.35">
      <c r="A669" s="147"/>
      <c r="B669" s="148"/>
      <c r="C669" s="147"/>
      <c r="D669" s="147"/>
      <c r="E669" s="148"/>
      <c r="F669" s="147"/>
      <c r="G669" s="148"/>
      <c r="H669" s="148"/>
      <c r="I669" s="148"/>
      <c r="J669" s="148"/>
      <c r="K669" s="148"/>
      <c r="L669" s="148"/>
      <c r="M669" s="148"/>
      <c r="N669" s="148"/>
      <c r="O669" s="148"/>
      <c r="P669" s="148"/>
      <c r="Q669" s="148"/>
      <c r="R669" s="148"/>
      <c r="S669" s="148"/>
      <c r="T669" s="148"/>
      <c r="U669" s="148"/>
      <c r="V669" s="148"/>
      <c r="W669" s="148"/>
      <c r="X669" s="148"/>
      <c r="Y669" s="148"/>
      <c r="Z669" s="148"/>
      <c r="AA669" s="148"/>
      <c r="AB669" s="148"/>
      <c r="AC669" s="148"/>
      <c r="AD669" s="148"/>
      <c r="AE669" s="148"/>
      <c r="AF669" s="148"/>
      <c r="AG669" s="148"/>
      <c r="AH669" s="148"/>
      <c r="AI669" s="149"/>
      <c r="AJ669" s="148"/>
      <c r="AK669" s="149"/>
    </row>
    <row r="670" spans="1:37" x14ac:dyDescent="0.35">
      <c r="A670" s="147"/>
      <c r="B670" s="148"/>
      <c r="C670" s="147"/>
      <c r="D670" s="147"/>
      <c r="E670" s="148"/>
      <c r="F670" s="147"/>
      <c r="G670" s="148"/>
      <c r="H670" s="148"/>
      <c r="I670" s="148"/>
      <c r="J670" s="148"/>
      <c r="K670" s="148"/>
      <c r="L670" s="148"/>
      <c r="M670" s="148"/>
      <c r="N670" s="148"/>
      <c r="O670" s="148"/>
      <c r="P670" s="148"/>
      <c r="Q670" s="148"/>
      <c r="R670" s="148"/>
      <c r="S670" s="148"/>
      <c r="T670" s="148"/>
      <c r="U670" s="148"/>
      <c r="V670" s="148"/>
      <c r="W670" s="148"/>
      <c r="X670" s="148"/>
      <c r="Y670" s="148"/>
      <c r="Z670" s="148"/>
      <c r="AA670" s="148"/>
      <c r="AB670" s="148"/>
      <c r="AC670" s="148"/>
      <c r="AD670" s="148"/>
      <c r="AE670" s="148"/>
      <c r="AF670" s="148"/>
      <c r="AG670" s="148"/>
      <c r="AH670" s="148"/>
      <c r="AI670" s="149"/>
      <c r="AJ670" s="148"/>
      <c r="AK670" s="149"/>
    </row>
    <row r="671" spans="1:37" x14ac:dyDescent="0.35">
      <c r="A671" s="147"/>
      <c r="B671" s="148"/>
      <c r="C671" s="147"/>
      <c r="D671" s="147"/>
      <c r="E671" s="148"/>
      <c r="F671" s="147"/>
      <c r="G671" s="148"/>
      <c r="H671" s="148"/>
      <c r="I671" s="148"/>
      <c r="J671" s="148"/>
      <c r="K671" s="148"/>
      <c r="L671" s="148"/>
      <c r="M671" s="148"/>
      <c r="N671" s="148"/>
      <c r="O671" s="148"/>
      <c r="P671" s="148"/>
      <c r="Q671" s="148"/>
      <c r="R671" s="148"/>
      <c r="S671" s="148"/>
      <c r="T671" s="148"/>
      <c r="U671" s="148"/>
      <c r="V671" s="148"/>
      <c r="W671" s="148"/>
      <c r="X671" s="148"/>
      <c r="Y671" s="148"/>
      <c r="Z671" s="148"/>
      <c r="AA671" s="148"/>
      <c r="AB671" s="148"/>
      <c r="AC671" s="148"/>
      <c r="AD671" s="148"/>
      <c r="AE671" s="148"/>
      <c r="AF671" s="148"/>
      <c r="AG671" s="148"/>
      <c r="AH671" s="148"/>
      <c r="AI671" s="149"/>
      <c r="AJ671" s="148"/>
      <c r="AK671" s="149"/>
    </row>
    <row r="672" spans="1:37" x14ac:dyDescent="0.35">
      <c r="A672" s="147"/>
      <c r="B672" s="148"/>
      <c r="C672" s="147"/>
      <c r="D672" s="147"/>
      <c r="E672" s="148"/>
      <c r="F672" s="147"/>
      <c r="G672" s="148"/>
      <c r="H672" s="148"/>
      <c r="I672" s="148"/>
      <c r="J672" s="148"/>
      <c r="K672" s="148"/>
      <c r="L672" s="148"/>
      <c r="M672" s="148"/>
      <c r="N672" s="148"/>
      <c r="O672" s="148"/>
      <c r="P672" s="148"/>
      <c r="Q672" s="148"/>
      <c r="R672" s="148"/>
      <c r="S672" s="148"/>
      <c r="T672" s="148"/>
      <c r="U672" s="148"/>
      <c r="V672" s="148"/>
      <c r="W672" s="148"/>
      <c r="X672" s="148"/>
      <c r="Y672" s="148"/>
      <c r="Z672" s="148"/>
      <c r="AA672" s="148"/>
      <c r="AB672" s="148"/>
      <c r="AC672" s="148"/>
      <c r="AD672" s="148"/>
      <c r="AE672" s="148"/>
      <c r="AF672" s="148"/>
      <c r="AG672" s="148"/>
      <c r="AH672" s="148"/>
      <c r="AI672" s="149"/>
      <c r="AJ672" s="148"/>
      <c r="AK672" s="149"/>
    </row>
    <row r="673" spans="1:37" x14ac:dyDescent="0.35">
      <c r="A673" s="147"/>
      <c r="B673" s="148"/>
      <c r="C673" s="147"/>
      <c r="D673" s="147"/>
      <c r="E673" s="148"/>
      <c r="F673" s="147"/>
      <c r="G673" s="148"/>
      <c r="H673" s="148"/>
      <c r="I673" s="148"/>
      <c r="J673" s="148"/>
      <c r="K673" s="148"/>
      <c r="L673" s="148"/>
      <c r="M673" s="148"/>
      <c r="N673" s="148"/>
      <c r="O673" s="148"/>
      <c r="P673" s="148"/>
      <c r="Q673" s="148"/>
      <c r="R673" s="148"/>
      <c r="S673" s="148"/>
      <c r="T673" s="148"/>
      <c r="U673" s="148"/>
      <c r="V673" s="148"/>
      <c r="W673" s="148"/>
      <c r="X673" s="148"/>
      <c r="Y673" s="148"/>
      <c r="Z673" s="148"/>
      <c r="AA673" s="148"/>
      <c r="AB673" s="148"/>
      <c r="AC673" s="148"/>
      <c r="AD673" s="148"/>
      <c r="AE673" s="148"/>
      <c r="AF673" s="148"/>
      <c r="AG673" s="148"/>
      <c r="AH673" s="148"/>
      <c r="AI673" s="149"/>
      <c r="AJ673" s="148"/>
      <c r="AK673" s="149"/>
    </row>
    <row r="674" spans="1:37" x14ac:dyDescent="0.35">
      <c r="A674" s="147"/>
      <c r="B674" s="148"/>
      <c r="C674" s="147"/>
      <c r="D674" s="147"/>
      <c r="E674" s="148"/>
      <c r="F674" s="147"/>
      <c r="G674" s="148"/>
      <c r="H674" s="148"/>
      <c r="I674" s="148"/>
      <c r="J674" s="148"/>
      <c r="K674" s="148"/>
      <c r="L674" s="148"/>
      <c r="M674" s="148"/>
      <c r="N674" s="148"/>
      <c r="O674" s="148"/>
      <c r="P674" s="148"/>
      <c r="Q674" s="148"/>
      <c r="R674" s="148"/>
      <c r="S674" s="148"/>
      <c r="T674" s="148"/>
      <c r="U674" s="148"/>
      <c r="V674" s="148"/>
      <c r="W674" s="148"/>
      <c r="X674" s="148"/>
      <c r="Y674" s="148"/>
      <c r="Z674" s="148"/>
      <c r="AA674" s="148"/>
      <c r="AB674" s="148"/>
      <c r="AC674" s="148"/>
      <c r="AD674" s="148"/>
      <c r="AE674" s="148"/>
      <c r="AF674" s="148"/>
      <c r="AG674" s="148"/>
      <c r="AH674" s="148"/>
      <c r="AI674" s="149"/>
      <c r="AJ674" s="148"/>
      <c r="AK674" s="149"/>
    </row>
    <row r="675" spans="1:37" x14ac:dyDescent="0.35">
      <c r="A675" s="147"/>
      <c r="B675" s="148"/>
      <c r="C675" s="147"/>
      <c r="D675" s="147"/>
      <c r="E675" s="148"/>
      <c r="F675" s="147"/>
      <c r="G675" s="148"/>
      <c r="H675" s="148"/>
      <c r="I675" s="148"/>
      <c r="J675" s="148"/>
      <c r="K675" s="148"/>
      <c r="L675" s="148"/>
      <c r="M675" s="148"/>
      <c r="N675" s="148"/>
      <c r="O675" s="148"/>
      <c r="P675" s="148"/>
      <c r="Q675" s="148"/>
      <c r="R675" s="148"/>
      <c r="S675" s="148"/>
      <c r="T675" s="148"/>
      <c r="U675" s="148"/>
      <c r="V675" s="148"/>
      <c r="W675" s="148"/>
      <c r="X675" s="148"/>
      <c r="Y675" s="148"/>
      <c r="Z675" s="148"/>
      <c r="AA675" s="148"/>
      <c r="AB675" s="148"/>
      <c r="AC675" s="148"/>
      <c r="AD675" s="148"/>
      <c r="AE675" s="148"/>
      <c r="AF675" s="148"/>
      <c r="AG675" s="148"/>
      <c r="AH675" s="148"/>
      <c r="AI675" s="149"/>
      <c r="AJ675" s="148"/>
      <c r="AK675" s="149"/>
    </row>
    <row r="676" spans="1:37" x14ac:dyDescent="0.35">
      <c r="A676" s="147"/>
      <c r="B676" s="148"/>
      <c r="C676" s="147"/>
      <c r="D676" s="147"/>
      <c r="E676" s="148"/>
      <c r="F676" s="147"/>
      <c r="G676" s="148"/>
      <c r="H676" s="148"/>
      <c r="I676" s="148"/>
      <c r="J676" s="148"/>
      <c r="K676" s="148"/>
      <c r="L676" s="148"/>
      <c r="M676" s="148"/>
      <c r="N676" s="148"/>
      <c r="O676" s="148"/>
      <c r="P676" s="148"/>
      <c r="Q676" s="148"/>
      <c r="R676" s="148"/>
      <c r="S676" s="148"/>
      <c r="T676" s="148"/>
      <c r="U676" s="148"/>
      <c r="V676" s="148"/>
      <c r="W676" s="148"/>
      <c r="X676" s="148"/>
      <c r="Y676" s="148"/>
      <c r="Z676" s="148"/>
      <c r="AA676" s="148"/>
      <c r="AB676" s="148"/>
      <c r="AC676" s="148"/>
      <c r="AD676" s="148"/>
      <c r="AE676" s="148"/>
      <c r="AF676" s="148"/>
      <c r="AG676" s="148"/>
      <c r="AH676" s="148"/>
      <c r="AI676" s="149"/>
      <c r="AJ676" s="148"/>
      <c r="AK676" s="149"/>
    </row>
    <row r="677" spans="1:37" x14ac:dyDescent="0.35">
      <c r="A677" s="147"/>
      <c r="B677" s="148"/>
      <c r="C677" s="147"/>
      <c r="D677" s="147"/>
      <c r="E677" s="148"/>
      <c r="F677" s="147"/>
      <c r="G677" s="148"/>
      <c r="H677" s="148"/>
      <c r="I677" s="148"/>
      <c r="J677" s="148"/>
      <c r="K677" s="148"/>
      <c r="L677" s="148"/>
      <c r="M677" s="148"/>
      <c r="N677" s="148"/>
      <c r="O677" s="148"/>
      <c r="P677" s="148"/>
      <c r="Q677" s="148"/>
      <c r="R677" s="148"/>
      <c r="S677" s="148"/>
      <c r="T677" s="148"/>
      <c r="U677" s="148"/>
      <c r="V677" s="148"/>
      <c r="W677" s="148"/>
      <c r="X677" s="148"/>
      <c r="Y677" s="148"/>
      <c r="Z677" s="148"/>
      <c r="AA677" s="148"/>
      <c r="AB677" s="148"/>
      <c r="AC677" s="148"/>
      <c r="AD677" s="148"/>
      <c r="AE677" s="148"/>
      <c r="AF677" s="148"/>
      <c r="AG677" s="148"/>
      <c r="AH677" s="148"/>
      <c r="AI677" s="149"/>
      <c r="AJ677" s="148"/>
      <c r="AK677" s="149"/>
    </row>
    <row r="678" spans="1:37" x14ac:dyDescent="0.35">
      <c r="A678" s="147"/>
      <c r="B678" s="148"/>
      <c r="C678" s="147"/>
      <c r="D678" s="147"/>
      <c r="E678" s="148"/>
      <c r="F678" s="147"/>
      <c r="G678" s="148"/>
      <c r="H678" s="148"/>
      <c r="I678" s="148"/>
      <c r="J678" s="148"/>
      <c r="K678" s="148"/>
      <c r="L678" s="148"/>
      <c r="M678" s="148"/>
      <c r="N678" s="148"/>
      <c r="O678" s="148"/>
      <c r="P678" s="148"/>
      <c r="Q678" s="148"/>
      <c r="R678" s="148"/>
      <c r="S678" s="148"/>
      <c r="T678" s="148"/>
      <c r="U678" s="148"/>
      <c r="V678" s="148"/>
      <c r="W678" s="148"/>
      <c r="X678" s="148"/>
      <c r="Y678" s="148"/>
      <c r="Z678" s="148"/>
      <c r="AA678" s="148"/>
      <c r="AB678" s="148"/>
      <c r="AC678" s="148"/>
      <c r="AD678" s="148"/>
      <c r="AE678" s="148"/>
      <c r="AF678" s="148"/>
      <c r="AG678" s="148"/>
      <c r="AH678" s="148"/>
      <c r="AI678" s="149"/>
      <c r="AJ678" s="148"/>
      <c r="AK678" s="149"/>
    </row>
    <row r="679" spans="1:37" x14ac:dyDescent="0.35">
      <c r="A679" s="147"/>
      <c r="B679" s="148"/>
      <c r="C679" s="147"/>
      <c r="D679" s="147"/>
      <c r="E679" s="148"/>
      <c r="F679" s="147"/>
      <c r="G679" s="148"/>
      <c r="H679" s="148"/>
      <c r="I679" s="148"/>
      <c r="J679" s="148"/>
      <c r="K679" s="148"/>
      <c r="L679" s="148"/>
      <c r="M679" s="148"/>
      <c r="N679" s="148"/>
      <c r="O679" s="148"/>
      <c r="P679" s="148"/>
      <c r="Q679" s="148"/>
      <c r="R679" s="148"/>
      <c r="S679" s="148"/>
      <c r="T679" s="148"/>
      <c r="U679" s="148"/>
      <c r="V679" s="148"/>
      <c r="W679" s="148"/>
      <c r="X679" s="148"/>
      <c r="Y679" s="148"/>
      <c r="Z679" s="148"/>
      <c r="AA679" s="148"/>
      <c r="AB679" s="148"/>
      <c r="AC679" s="148"/>
      <c r="AD679" s="148"/>
      <c r="AE679" s="148"/>
      <c r="AF679" s="148"/>
      <c r="AG679" s="148"/>
      <c r="AH679" s="148"/>
      <c r="AI679" s="149"/>
      <c r="AJ679" s="148"/>
      <c r="AK679" s="149"/>
    </row>
    <row r="680" spans="1:37" x14ac:dyDescent="0.35">
      <c r="A680" s="147"/>
      <c r="B680" s="148"/>
      <c r="C680" s="147"/>
      <c r="D680" s="147"/>
      <c r="E680" s="148"/>
      <c r="F680" s="147"/>
      <c r="G680" s="148"/>
      <c r="H680" s="148"/>
      <c r="I680" s="148"/>
      <c r="J680" s="148"/>
      <c r="K680" s="148"/>
      <c r="L680" s="148"/>
      <c r="M680" s="148"/>
      <c r="N680" s="148"/>
      <c r="O680" s="148"/>
      <c r="P680" s="148"/>
      <c r="Q680" s="148"/>
      <c r="R680" s="148"/>
      <c r="S680" s="148"/>
      <c r="T680" s="148"/>
      <c r="U680" s="148"/>
      <c r="V680" s="148"/>
      <c r="W680" s="148"/>
      <c r="X680" s="148"/>
      <c r="Y680" s="148"/>
      <c r="Z680" s="148"/>
      <c r="AA680" s="148"/>
      <c r="AB680" s="148"/>
      <c r="AC680" s="148"/>
      <c r="AD680" s="148"/>
      <c r="AE680" s="148"/>
      <c r="AF680" s="148"/>
      <c r="AG680" s="148"/>
      <c r="AH680" s="148"/>
      <c r="AI680" s="149"/>
      <c r="AJ680" s="148"/>
      <c r="AK680" s="149"/>
    </row>
    <row r="681" spans="1:37" x14ac:dyDescent="0.35">
      <c r="A681" s="147"/>
      <c r="B681" s="148"/>
      <c r="C681" s="147"/>
      <c r="D681" s="147"/>
      <c r="E681" s="148"/>
      <c r="F681" s="147"/>
      <c r="G681" s="148"/>
      <c r="H681" s="148"/>
      <c r="I681" s="148"/>
      <c r="J681" s="148"/>
      <c r="K681" s="148"/>
      <c r="L681" s="148"/>
      <c r="M681" s="148"/>
      <c r="N681" s="148"/>
      <c r="O681" s="148"/>
      <c r="P681" s="148"/>
      <c r="Q681" s="148"/>
      <c r="R681" s="148"/>
      <c r="S681" s="148"/>
      <c r="T681" s="148"/>
      <c r="U681" s="148"/>
      <c r="V681" s="148"/>
      <c r="W681" s="148"/>
      <c r="X681" s="148"/>
      <c r="Y681" s="148"/>
      <c r="Z681" s="148"/>
      <c r="AA681" s="148"/>
      <c r="AB681" s="148"/>
      <c r="AC681" s="148"/>
      <c r="AD681" s="148"/>
      <c r="AE681" s="148"/>
      <c r="AF681" s="148"/>
      <c r="AG681" s="148"/>
      <c r="AH681" s="148"/>
      <c r="AI681" s="149"/>
      <c r="AJ681" s="148"/>
      <c r="AK681" s="149"/>
    </row>
    <row r="682" spans="1:37" x14ac:dyDescent="0.35">
      <c r="A682" s="147"/>
      <c r="B682" s="148"/>
      <c r="C682" s="147"/>
      <c r="D682" s="147"/>
      <c r="E682" s="148"/>
      <c r="F682" s="147"/>
      <c r="G682" s="148"/>
      <c r="H682" s="148"/>
      <c r="I682" s="148"/>
      <c r="J682" s="148"/>
      <c r="K682" s="148"/>
      <c r="L682" s="148"/>
      <c r="M682" s="148"/>
      <c r="N682" s="148"/>
      <c r="O682" s="148"/>
      <c r="P682" s="148"/>
      <c r="Q682" s="148"/>
      <c r="R682" s="148"/>
      <c r="S682" s="148"/>
      <c r="T682" s="148"/>
      <c r="U682" s="148"/>
      <c r="V682" s="148"/>
      <c r="W682" s="148"/>
      <c r="X682" s="148"/>
      <c r="Y682" s="148"/>
      <c r="Z682" s="148"/>
      <c r="AA682" s="148"/>
      <c r="AB682" s="148"/>
      <c r="AC682" s="148"/>
      <c r="AD682" s="148"/>
      <c r="AE682" s="148"/>
      <c r="AF682" s="148"/>
      <c r="AG682" s="148"/>
      <c r="AH682" s="148"/>
      <c r="AI682" s="149"/>
      <c r="AJ682" s="148"/>
      <c r="AK682" s="149"/>
    </row>
    <row r="683" spans="1:37" x14ac:dyDescent="0.35">
      <c r="A683" s="147"/>
      <c r="B683" s="148"/>
      <c r="C683" s="147"/>
      <c r="D683" s="147"/>
      <c r="E683" s="148"/>
      <c r="F683" s="147"/>
      <c r="G683" s="148"/>
      <c r="H683" s="148"/>
      <c r="I683" s="148"/>
      <c r="J683" s="148"/>
      <c r="K683" s="148"/>
      <c r="L683" s="148"/>
      <c r="M683" s="148"/>
      <c r="N683" s="148"/>
      <c r="O683" s="148"/>
      <c r="P683" s="148"/>
      <c r="Q683" s="148"/>
      <c r="R683" s="148"/>
      <c r="S683" s="148"/>
      <c r="T683" s="148"/>
      <c r="U683" s="148"/>
      <c r="V683" s="148"/>
      <c r="W683" s="148"/>
      <c r="X683" s="148"/>
      <c r="Y683" s="148"/>
      <c r="Z683" s="148"/>
      <c r="AA683" s="148"/>
      <c r="AB683" s="148"/>
      <c r="AC683" s="148"/>
      <c r="AD683" s="148"/>
      <c r="AE683" s="148"/>
      <c r="AF683" s="148"/>
      <c r="AG683" s="148"/>
      <c r="AH683" s="148"/>
      <c r="AI683" s="149"/>
      <c r="AJ683" s="148"/>
      <c r="AK683" s="149"/>
    </row>
    <row r="684" spans="1:37" x14ac:dyDescent="0.35">
      <c r="A684" s="147"/>
      <c r="B684" s="148"/>
      <c r="C684" s="147"/>
      <c r="D684" s="147"/>
      <c r="E684" s="148"/>
      <c r="F684" s="147"/>
      <c r="G684" s="148"/>
      <c r="H684" s="148"/>
      <c r="I684" s="148"/>
      <c r="J684" s="148"/>
      <c r="K684" s="148"/>
      <c r="L684" s="148"/>
      <c r="M684" s="148"/>
      <c r="N684" s="148"/>
      <c r="O684" s="148"/>
      <c r="P684" s="148"/>
      <c r="Q684" s="148"/>
      <c r="R684" s="148"/>
      <c r="S684" s="148"/>
      <c r="T684" s="148"/>
      <c r="U684" s="148"/>
      <c r="V684" s="148"/>
      <c r="W684" s="148"/>
      <c r="X684" s="148"/>
      <c r="Y684" s="148"/>
      <c r="Z684" s="148"/>
      <c r="AA684" s="148"/>
      <c r="AB684" s="148"/>
      <c r="AC684" s="148"/>
      <c r="AD684" s="148"/>
      <c r="AE684" s="148"/>
      <c r="AF684" s="148"/>
      <c r="AG684" s="148"/>
      <c r="AH684" s="148"/>
      <c r="AI684" s="149"/>
      <c r="AJ684" s="148"/>
      <c r="AK684" s="149"/>
    </row>
    <row r="685" spans="1:37" x14ac:dyDescent="0.35">
      <c r="A685" s="147"/>
      <c r="B685" s="148"/>
      <c r="C685" s="147"/>
      <c r="D685" s="147"/>
      <c r="E685" s="148"/>
      <c r="F685" s="147"/>
      <c r="G685" s="148"/>
      <c r="H685" s="148"/>
      <c r="I685" s="148"/>
      <c r="J685" s="148"/>
      <c r="K685" s="148"/>
      <c r="L685" s="148"/>
      <c r="M685" s="148"/>
      <c r="N685" s="148"/>
      <c r="O685" s="148"/>
      <c r="P685" s="148"/>
      <c r="Q685" s="148"/>
      <c r="R685" s="148"/>
      <c r="S685" s="148"/>
      <c r="T685" s="148"/>
      <c r="U685" s="148"/>
      <c r="V685" s="148"/>
      <c r="W685" s="148"/>
      <c r="X685" s="148"/>
      <c r="Y685" s="148"/>
      <c r="Z685" s="148"/>
      <c r="AA685" s="148"/>
      <c r="AB685" s="148"/>
      <c r="AC685" s="148"/>
      <c r="AD685" s="148"/>
      <c r="AE685" s="148"/>
      <c r="AF685" s="148"/>
      <c r="AG685" s="148"/>
      <c r="AH685" s="148"/>
      <c r="AI685" s="149"/>
      <c r="AJ685" s="148"/>
      <c r="AK685" s="149"/>
    </row>
    <row r="686" spans="1:37" x14ac:dyDescent="0.35">
      <c r="A686" s="147"/>
      <c r="B686" s="148"/>
      <c r="C686" s="147"/>
      <c r="D686" s="147"/>
      <c r="E686" s="148"/>
      <c r="F686" s="147"/>
      <c r="G686" s="148"/>
      <c r="H686" s="148"/>
      <c r="I686" s="148"/>
      <c r="J686" s="148"/>
      <c r="K686" s="148"/>
      <c r="L686" s="148"/>
      <c r="M686" s="148"/>
      <c r="N686" s="148"/>
      <c r="O686" s="148"/>
      <c r="P686" s="148"/>
      <c r="Q686" s="148"/>
      <c r="R686" s="148"/>
      <c r="S686" s="148"/>
      <c r="T686" s="148"/>
      <c r="U686" s="148"/>
      <c r="V686" s="148"/>
      <c r="W686" s="148"/>
      <c r="X686" s="148"/>
      <c r="Y686" s="148"/>
      <c r="Z686" s="148"/>
      <c r="AA686" s="148"/>
      <c r="AB686" s="148"/>
      <c r="AC686" s="148"/>
      <c r="AD686" s="148"/>
      <c r="AE686" s="148"/>
      <c r="AF686" s="148"/>
      <c r="AG686" s="148"/>
      <c r="AH686" s="148"/>
      <c r="AI686" s="149"/>
      <c r="AJ686" s="148"/>
      <c r="AK686" s="149"/>
    </row>
    <row r="687" spans="1:37" x14ac:dyDescent="0.35">
      <c r="A687" s="147"/>
      <c r="B687" s="148"/>
      <c r="C687" s="147"/>
      <c r="D687" s="147"/>
      <c r="E687" s="148"/>
      <c r="F687" s="147"/>
      <c r="G687" s="148"/>
      <c r="H687" s="148"/>
      <c r="I687" s="148"/>
      <c r="J687" s="148"/>
      <c r="K687" s="148"/>
      <c r="L687" s="148"/>
      <c r="M687" s="148"/>
      <c r="N687" s="148"/>
      <c r="O687" s="148"/>
      <c r="P687" s="148"/>
      <c r="Q687" s="148"/>
      <c r="R687" s="148"/>
      <c r="S687" s="148"/>
      <c r="T687" s="148"/>
      <c r="U687" s="148"/>
      <c r="V687" s="148"/>
      <c r="W687" s="148"/>
      <c r="X687" s="148"/>
      <c r="Y687" s="148"/>
      <c r="Z687" s="148"/>
      <c r="AA687" s="148"/>
      <c r="AB687" s="148"/>
      <c r="AC687" s="148"/>
      <c r="AD687" s="148"/>
      <c r="AE687" s="148"/>
      <c r="AF687" s="148"/>
      <c r="AG687" s="148"/>
      <c r="AH687" s="148"/>
      <c r="AI687" s="149"/>
      <c r="AJ687" s="148"/>
      <c r="AK687" s="149"/>
    </row>
    <row r="688" spans="1:37" x14ac:dyDescent="0.35">
      <c r="A688" s="147"/>
      <c r="B688" s="148"/>
      <c r="C688" s="147"/>
      <c r="D688" s="147"/>
      <c r="E688" s="148"/>
      <c r="F688" s="147"/>
      <c r="G688" s="148"/>
      <c r="H688" s="148"/>
      <c r="I688" s="148"/>
      <c r="J688" s="148"/>
      <c r="K688" s="148"/>
      <c r="L688" s="148"/>
      <c r="M688" s="148"/>
      <c r="N688" s="148"/>
      <c r="O688" s="148"/>
      <c r="P688" s="148"/>
      <c r="Q688" s="148"/>
      <c r="R688" s="148"/>
      <c r="S688" s="148"/>
      <c r="T688" s="148"/>
      <c r="U688" s="148"/>
      <c r="V688" s="148"/>
      <c r="W688" s="148"/>
      <c r="X688" s="148"/>
      <c r="Y688" s="148"/>
      <c r="Z688" s="148"/>
      <c r="AA688" s="148"/>
      <c r="AB688" s="148"/>
      <c r="AC688" s="148"/>
      <c r="AD688" s="148"/>
      <c r="AE688" s="148"/>
      <c r="AF688" s="148"/>
      <c r="AG688" s="148"/>
      <c r="AH688" s="148"/>
      <c r="AI688" s="149"/>
      <c r="AJ688" s="148"/>
      <c r="AK688" s="149"/>
    </row>
    <row r="689" spans="1:37" x14ac:dyDescent="0.35">
      <c r="A689" s="147"/>
      <c r="B689" s="148"/>
      <c r="C689" s="147"/>
      <c r="D689" s="147"/>
      <c r="E689" s="148"/>
      <c r="F689" s="147"/>
      <c r="G689" s="148"/>
      <c r="H689" s="148"/>
      <c r="I689" s="148"/>
      <c r="J689" s="148"/>
      <c r="K689" s="148"/>
      <c r="L689" s="148"/>
      <c r="M689" s="148"/>
      <c r="N689" s="148"/>
      <c r="O689" s="148"/>
      <c r="P689" s="148"/>
      <c r="Q689" s="148"/>
      <c r="R689" s="148"/>
      <c r="S689" s="148"/>
      <c r="T689" s="148"/>
      <c r="U689" s="148"/>
      <c r="V689" s="148"/>
      <c r="W689" s="148"/>
      <c r="X689" s="148"/>
      <c r="Y689" s="148"/>
      <c r="Z689" s="148"/>
      <c r="AA689" s="148"/>
      <c r="AB689" s="148"/>
      <c r="AC689" s="148"/>
      <c r="AD689" s="148"/>
      <c r="AE689" s="148"/>
      <c r="AF689" s="148"/>
      <c r="AG689" s="148"/>
      <c r="AH689" s="148"/>
      <c r="AI689" s="149"/>
      <c r="AJ689" s="148"/>
      <c r="AK689" s="149"/>
    </row>
    <row r="690" spans="1:37" x14ac:dyDescent="0.35">
      <c r="A690" s="147"/>
      <c r="B690" s="148"/>
      <c r="C690" s="147"/>
      <c r="D690" s="147"/>
      <c r="E690" s="148"/>
      <c r="F690" s="147"/>
      <c r="G690" s="148"/>
      <c r="H690" s="148"/>
      <c r="I690" s="148"/>
      <c r="J690" s="148"/>
      <c r="K690" s="148"/>
      <c r="L690" s="148"/>
      <c r="M690" s="148"/>
      <c r="N690" s="148"/>
      <c r="O690" s="148"/>
      <c r="P690" s="148"/>
      <c r="Q690" s="148"/>
      <c r="R690" s="148"/>
      <c r="S690" s="148"/>
      <c r="T690" s="148"/>
      <c r="U690" s="148"/>
      <c r="V690" s="148"/>
      <c r="W690" s="148"/>
      <c r="X690" s="148"/>
      <c r="Y690" s="148"/>
      <c r="Z690" s="148"/>
      <c r="AA690" s="148"/>
      <c r="AB690" s="148"/>
      <c r="AC690" s="148"/>
      <c r="AD690" s="148"/>
      <c r="AE690" s="148"/>
      <c r="AF690" s="148"/>
      <c r="AG690" s="148"/>
      <c r="AH690" s="148"/>
      <c r="AI690" s="149"/>
      <c r="AJ690" s="148"/>
      <c r="AK690" s="149"/>
    </row>
    <row r="691" spans="1:37" x14ac:dyDescent="0.35">
      <c r="A691" s="147"/>
      <c r="B691" s="148"/>
      <c r="C691" s="147"/>
      <c r="D691" s="147"/>
      <c r="E691" s="148"/>
      <c r="F691" s="147"/>
      <c r="G691" s="148"/>
      <c r="H691" s="148"/>
      <c r="I691" s="148"/>
      <c r="J691" s="148"/>
      <c r="K691" s="148"/>
      <c r="L691" s="148"/>
      <c r="M691" s="148"/>
      <c r="N691" s="148"/>
      <c r="O691" s="148"/>
      <c r="P691" s="148"/>
      <c r="Q691" s="148"/>
      <c r="R691" s="148"/>
      <c r="S691" s="148"/>
      <c r="T691" s="148"/>
      <c r="U691" s="148"/>
      <c r="V691" s="148"/>
      <c r="W691" s="148"/>
      <c r="X691" s="148"/>
      <c r="Y691" s="148"/>
      <c r="Z691" s="148"/>
      <c r="AA691" s="148"/>
      <c r="AB691" s="148"/>
      <c r="AC691" s="148"/>
      <c r="AD691" s="148"/>
      <c r="AE691" s="148"/>
      <c r="AF691" s="148"/>
      <c r="AG691" s="148"/>
      <c r="AH691" s="148"/>
      <c r="AI691" s="149"/>
      <c r="AJ691" s="148"/>
      <c r="AK691" s="149"/>
    </row>
    <row r="692" spans="1:37" x14ac:dyDescent="0.35">
      <c r="A692" s="147"/>
      <c r="B692" s="148"/>
      <c r="C692" s="147"/>
      <c r="D692" s="147"/>
      <c r="E692" s="148"/>
      <c r="F692" s="147"/>
      <c r="G692" s="148"/>
      <c r="H692" s="148"/>
      <c r="I692" s="148"/>
      <c r="J692" s="148"/>
      <c r="K692" s="148"/>
      <c r="L692" s="148"/>
      <c r="M692" s="148"/>
      <c r="N692" s="148"/>
      <c r="O692" s="148"/>
      <c r="P692" s="148"/>
      <c r="Q692" s="148"/>
      <c r="R692" s="148"/>
      <c r="S692" s="148"/>
      <c r="T692" s="148"/>
      <c r="U692" s="148"/>
      <c r="V692" s="148"/>
      <c r="W692" s="148"/>
      <c r="X692" s="148"/>
      <c r="Y692" s="148"/>
      <c r="Z692" s="148"/>
      <c r="AA692" s="148"/>
      <c r="AB692" s="148"/>
      <c r="AC692" s="148"/>
      <c r="AD692" s="148"/>
      <c r="AE692" s="148"/>
      <c r="AF692" s="148"/>
      <c r="AG692" s="148"/>
      <c r="AH692" s="148"/>
      <c r="AI692" s="149"/>
      <c r="AJ692" s="148"/>
      <c r="AK692" s="149"/>
    </row>
    <row r="693" spans="1:37" x14ac:dyDescent="0.35">
      <c r="A693" s="147"/>
      <c r="B693" s="148"/>
      <c r="C693" s="147"/>
      <c r="D693" s="147"/>
      <c r="E693" s="148"/>
      <c r="F693" s="147"/>
      <c r="G693" s="148"/>
      <c r="H693" s="148"/>
      <c r="I693" s="148"/>
      <c r="J693" s="148"/>
      <c r="K693" s="148"/>
      <c r="L693" s="148"/>
      <c r="M693" s="148"/>
      <c r="N693" s="148"/>
      <c r="O693" s="148"/>
      <c r="P693" s="148"/>
      <c r="Q693" s="148"/>
      <c r="R693" s="148"/>
      <c r="S693" s="148"/>
      <c r="T693" s="148"/>
      <c r="U693" s="148"/>
      <c r="V693" s="148"/>
      <c r="W693" s="148"/>
      <c r="X693" s="148"/>
      <c r="Y693" s="148"/>
      <c r="Z693" s="148"/>
      <c r="AA693" s="148"/>
      <c r="AB693" s="148"/>
      <c r="AC693" s="148"/>
      <c r="AD693" s="148"/>
      <c r="AE693" s="148"/>
      <c r="AF693" s="148"/>
      <c r="AG693" s="148"/>
      <c r="AH693" s="148"/>
      <c r="AI693" s="149"/>
      <c r="AJ693" s="148"/>
      <c r="AK693" s="149"/>
    </row>
    <row r="694" spans="1:37" x14ac:dyDescent="0.35">
      <c r="A694" s="147"/>
      <c r="B694" s="148"/>
      <c r="C694" s="147"/>
      <c r="D694" s="147"/>
      <c r="E694" s="148"/>
      <c r="F694" s="147"/>
      <c r="G694" s="148"/>
      <c r="H694" s="148"/>
      <c r="I694" s="148"/>
      <c r="J694" s="148"/>
      <c r="K694" s="148"/>
      <c r="L694" s="148"/>
      <c r="M694" s="148"/>
      <c r="N694" s="148"/>
      <c r="O694" s="148"/>
      <c r="P694" s="148"/>
      <c r="Q694" s="148"/>
      <c r="R694" s="148"/>
      <c r="S694" s="148"/>
      <c r="T694" s="148"/>
      <c r="U694" s="148"/>
      <c r="V694" s="148"/>
      <c r="W694" s="148"/>
      <c r="X694" s="148"/>
      <c r="Y694" s="148"/>
      <c r="Z694" s="148"/>
      <c r="AA694" s="148"/>
      <c r="AB694" s="148"/>
      <c r="AC694" s="148"/>
      <c r="AD694" s="148"/>
      <c r="AE694" s="148"/>
      <c r="AF694" s="148"/>
      <c r="AG694" s="148"/>
      <c r="AH694" s="148"/>
      <c r="AI694" s="149"/>
      <c r="AJ694" s="148"/>
      <c r="AK694" s="149"/>
    </row>
    <row r="695" spans="1:37" x14ac:dyDescent="0.35">
      <c r="A695" s="147"/>
      <c r="B695" s="148"/>
      <c r="C695" s="147"/>
      <c r="D695" s="147"/>
      <c r="E695" s="148"/>
      <c r="F695" s="147"/>
      <c r="G695" s="148"/>
      <c r="H695" s="148"/>
      <c r="I695" s="148"/>
      <c r="J695" s="148"/>
      <c r="K695" s="148"/>
      <c r="L695" s="148"/>
      <c r="M695" s="148"/>
      <c r="N695" s="148"/>
      <c r="O695" s="148"/>
      <c r="P695" s="148"/>
      <c r="Q695" s="148"/>
      <c r="R695" s="148"/>
      <c r="S695" s="148"/>
      <c r="T695" s="148"/>
      <c r="U695" s="148"/>
      <c r="V695" s="148"/>
      <c r="W695" s="148"/>
      <c r="X695" s="148"/>
      <c r="Y695" s="148"/>
      <c r="Z695" s="148"/>
      <c r="AA695" s="148"/>
      <c r="AB695" s="148"/>
      <c r="AC695" s="148"/>
      <c r="AD695" s="148"/>
      <c r="AE695" s="148"/>
      <c r="AF695" s="148"/>
      <c r="AG695" s="148"/>
      <c r="AH695" s="148"/>
      <c r="AI695" s="149"/>
      <c r="AJ695" s="148"/>
      <c r="AK695" s="149"/>
    </row>
    <row r="696" spans="1:37" x14ac:dyDescent="0.35">
      <c r="A696" s="147"/>
      <c r="B696" s="148"/>
      <c r="C696" s="147"/>
      <c r="D696" s="147"/>
      <c r="E696" s="148"/>
      <c r="F696" s="147"/>
      <c r="G696" s="148"/>
      <c r="H696" s="148"/>
      <c r="I696" s="148"/>
      <c r="J696" s="148"/>
      <c r="K696" s="148"/>
      <c r="L696" s="148"/>
      <c r="M696" s="148"/>
      <c r="N696" s="148"/>
      <c r="O696" s="148"/>
      <c r="P696" s="148"/>
      <c r="Q696" s="148"/>
      <c r="R696" s="148"/>
      <c r="S696" s="148"/>
      <c r="T696" s="148"/>
      <c r="U696" s="148"/>
      <c r="V696" s="148"/>
      <c r="W696" s="148"/>
      <c r="X696" s="148"/>
      <c r="Y696" s="148"/>
      <c r="Z696" s="148"/>
      <c r="AA696" s="148"/>
      <c r="AB696" s="148"/>
      <c r="AC696" s="148"/>
      <c r="AD696" s="148"/>
      <c r="AE696" s="148"/>
      <c r="AF696" s="148"/>
      <c r="AG696" s="148"/>
      <c r="AH696" s="148"/>
      <c r="AI696" s="149"/>
      <c r="AJ696" s="148"/>
      <c r="AK696" s="149"/>
    </row>
    <row r="697" spans="1:37" x14ac:dyDescent="0.35">
      <c r="A697" s="147"/>
      <c r="B697" s="148"/>
      <c r="C697" s="147"/>
      <c r="D697" s="147"/>
      <c r="E697" s="148"/>
      <c r="F697" s="147"/>
      <c r="G697" s="148"/>
      <c r="H697" s="148"/>
      <c r="I697" s="148"/>
      <c r="J697" s="148"/>
      <c r="K697" s="148"/>
      <c r="L697" s="148"/>
      <c r="M697" s="148"/>
      <c r="N697" s="148"/>
      <c r="O697" s="148"/>
      <c r="P697" s="148"/>
      <c r="Q697" s="148"/>
      <c r="R697" s="148"/>
      <c r="S697" s="148"/>
      <c r="T697" s="148"/>
      <c r="U697" s="148"/>
      <c r="V697" s="148"/>
      <c r="W697" s="148"/>
      <c r="X697" s="148"/>
      <c r="Y697" s="148"/>
      <c r="Z697" s="148"/>
      <c r="AA697" s="148"/>
      <c r="AB697" s="148"/>
      <c r="AC697" s="148"/>
      <c r="AD697" s="148"/>
      <c r="AE697" s="148"/>
      <c r="AF697" s="148"/>
      <c r="AG697" s="148"/>
      <c r="AH697" s="148"/>
      <c r="AI697" s="149"/>
      <c r="AJ697" s="148"/>
      <c r="AK697" s="149"/>
    </row>
    <row r="698" spans="1:37" x14ac:dyDescent="0.35">
      <c r="A698" s="147"/>
      <c r="B698" s="148"/>
      <c r="C698" s="147"/>
      <c r="D698" s="147"/>
      <c r="E698" s="148"/>
      <c r="F698" s="147"/>
      <c r="G698" s="148"/>
      <c r="H698" s="148"/>
      <c r="I698" s="148"/>
      <c r="J698" s="148"/>
      <c r="K698" s="148"/>
      <c r="L698" s="148"/>
      <c r="M698" s="148"/>
      <c r="N698" s="148"/>
      <c r="O698" s="148"/>
      <c r="P698" s="148"/>
      <c r="Q698" s="148"/>
      <c r="R698" s="148"/>
      <c r="S698" s="148"/>
      <c r="T698" s="148"/>
      <c r="U698" s="148"/>
      <c r="V698" s="148"/>
      <c r="W698" s="148"/>
      <c r="X698" s="148"/>
      <c r="Y698" s="148"/>
      <c r="Z698" s="148"/>
      <c r="AA698" s="148"/>
      <c r="AB698" s="148"/>
      <c r="AC698" s="148"/>
      <c r="AD698" s="148"/>
      <c r="AE698" s="148"/>
      <c r="AF698" s="148"/>
      <c r="AG698" s="148"/>
      <c r="AH698" s="148"/>
      <c r="AI698" s="149"/>
      <c r="AJ698" s="148"/>
      <c r="AK698" s="149"/>
    </row>
    <row r="699" spans="1:37" x14ac:dyDescent="0.35">
      <c r="A699" s="147"/>
      <c r="B699" s="148"/>
      <c r="C699" s="147"/>
      <c r="D699" s="147"/>
      <c r="E699" s="148"/>
      <c r="F699" s="147"/>
      <c r="G699" s="148"/>
      <c r="H699" s="148"/>
      <c r="I699" s="148"/>
      <c r="J699" s="148"/>
      <c r="K699" s="148"/>
      <c r="L699" s="148"/>
      <c r="M699" s="148"/>
      <c r="N699" s="148"/>
      <c r="O699" s="148"/>
      <c r="P699" s="148"/>
      <c r="Q699" s="148"/>
      <c r="R699" s="148"/>
      <c r="S699" s="148"/>
      <c r="T699" s="148"/>
      <c r="U699" s="148"/>
      <c r="V699" s="148"/>
      <c r="W699" s="148"/>
      <c r="X699" s="148"/>
      <c r="Y699" s="148"/>
      <c r="Z699" s="148"/>
      <c r="AA699" s="148"/>
      <c r="AB699" s="148"/>
      <c r="AC699" s="148"/>
      <c r="AD699" s="148"/>
      <c r="AE699" s="148"/>
      <c r="AF699" s="148"/>
      <c r="AG699" s="148"/>
      <c r="AH699" s="148"/>
      <c r="AI699" s="149"/>
      <c r="AJ699" s="148"/>
      <c r="AK699" s="149"/>
    </row>
    <row r="700" spans="1:37" x14ac:dyDescent="0.35">
      <c r="A700" s="147"/>
      <c r="B700" s="148"/>
      <c r="C700" s="147"/>
      <c r="D700" s="147"/>
      <c r="E700" s="148"/>
      <c r="F700" s="147"/>
      <c r="G700" s="148"/>
      <c r="H700" s="148"/>
      <c r="I700" s="148"/>
      <c r="J700" s="148"/>
      <c r="K700" s="148"/>
      <c r="L700" s="148"/>
      <c r="M700" s="148"/>
      <c r="N700" s="148"/>
      <c r="O700" s="148"/>
      <c r="P700" s="148"/>
      <c r="Q700" s="148"/>
      <c r="R700" s="148"/>
      <c r="S700" s="148"/>
      <c r="T700" s="148"/>
      <c r="U700" s="148"/>
      <c r="V700" s="148"/>
      <c r="W700" s="148"/>
      <c r="X700" s="148"/>
      <c r="Y700" s="148"/>
      <c r="Z700" s="148"/>
      <c r="AA700" s="148"/>
      <c r="AB700" s="148"/>
      <c r="AC700" s="148"/>
      <c r="AD700" s="148"/>
      <c r="AE700" s="148"/>
      <c r="AF700" s="148"/>
      <c r="AG700" s="148"/>
      <c r="AH700" s="148"/>
      <c r="AI700" s="149"/>
      <c r="AJ700" s="148"/>
      <c r="AK700" s="149"/>
    </row>
    <row r="701" spans="1:37" x14ac:dyDescent="0.35">
      <c r="A701" s="147"/>
      <c r="B701" s="148"/>
      <c r="C701" s="147"/>
      <c r="D701" s="147"/>
      <c r="E701" s="148"/>
      <c r="F701" s="147"/>
      <c r="G701" s="148"/>
      <c r="H701" s="148"/>
      <c r="I701" s="148"/>
      <c r="J701" s="148"/>
      <c r="K701" s="148"/>
      <c r="L701" s="148"/>
      <c r="M701" s="148"/>
      <c r="N701" s="148"/>
      <c r="O701" s="148"/>
      <c r="P701" s="148"/>
      <c r="Q701" s="148"/>
      <c r="R701" s="148"/>
      <c r="S701" s="148"/>
      <c r="T701" s="148"/>
      <c r="U701" s="148"/>
      <c r="V701" s="148"/>
      <c r="W701" s="148"/>
      <c r="X701" s="148"/>
      <c r="Y701" s="148"/>
      <c r="Z701" s="148"/>
      <c r="AA701" s="148"/>
      <c r="AB701" s="148"/>
      <c r="AC701" s="148"/>
      <c r="AD701" s="148"/>
      <c r="AE701" s="148"/>
      <c r="AF701" s="148"/>
      <c r="AG701" s="148"/>
      <c r="AH701" s="148"/>
      <c r="AI701" s="149"/>
      <c r="AJ701" s="148"/>
      <c r="AK701" s="149"/>
    </row>
    <row r="702" spans="1:37" x14ac:dyDescent="0.35">
      <c r="A702" s="147"/>
      <c r="B702" s="148"/>
      <c r="C702" s="147"/>
      <c r="D702" s="147"/>
      <c r="E702" s="148"/>
      <c r="F702" s="147"/>
      <c r="G702" s="148"/>
      <c r="H702" s="148"/>
      <c r="I702" s="148"/>
      <c r="J702" s="148"/>
      <c r="K702" s="148"/>
      <c r="L702" s="148"/>
      <c r="M702" s="148"/>
      <c r="N702" s="148"/>
      <c r="O702" s="148"/>
      <c r="P702" s="148"/>
      <c r="Q702" s="148"/>
      <c r="R702" s="148"/>
      <c r="S702" s="148"/>
      <c r="T702" s="148"/>
      <c r="U702" s="148"/>
      <c r="V702" s="148"/>
      <c r="W702" s="148"/>
      <c r="X702" s="148"/>
      <c r="Y702" s="148"/>
      <c r="Z702" s="148"/>
      <c r="AA702" s="148"/>
      <c r="AB702" s="148"/>
      <c r="AC702" s="148"/>
      <c r="AD702" s="148"/>
      <c r="AE702" s="148"/>
      <c r="AF702" s="148"/>
      <c r="AG702" s="148"/>
      <c r="AH702" s="148"/>
      <c r="AI702" s="149"/>
      <c r="AJ702" s="148"/>
      <c r="AK702" s="149"/>
    </row>
    <row r="703" spans="1:37" x14ac:dyDescent="0.35">
      <c r="A703" s="147"/>
      <c r="B703" s="148"/>
      <c r="C703" s="147"/>
      <c r="D703" s="147"/>
      <c r="E703" s="148"/>
      <c r="F703" s="147"/>
      <c r="G703" s="148"/>
      <c r="H703" s="148"/>
      <c r="I703" s="148"/>
      <c r="J703" s="148"/>
      <c r="K703" s="148"/>
      <c r="L703" s="148"/>
      <c r="M703" s="148"/>
      <c r="N703" s="148"/>
      <c r="O703" s="148"/>
      <c r="P703" s="148"/>
      <c r="Q703" s="148"/>
      <c r="R703" s="148"/>
      <c r="S703" s="148"/>
      <c r="T703" s="148"/>
      <c r="U703" s="148"/>
      <c r="V703" s="148"/>
      <c r="W703" s="148"/>
      <c r="X703" s="148"/>
      <c r="Y703" s="148"/>
      <c r="Z703" s="148"/>
      <c r="AA703" s="148"/>
      <c r="AB703" s="148"/>
      <c r="AC703" s="148"/>
      <c r="AD703" s="148"/>
      <c r="AE703" s="148"/>
      <c r="AF703" s="148"/>
      <c r="AG703" s="148"/>
      <c r="AH703" s="148"/>
      <c r="AI703" s="149"/>
      <c r="AJ703" s="148"/>
      <c r="AK703" s="149"/>
    </row>
    <row r="704" spans="1:37" x14ac:dyDescent="0.35">
      <c r="A704" s="147"/>
      <c r="B704" s="148"/>
      <c r="C704" s="147"/>
      <c r="D704" s="147"/>
      <c r="E704" s="148"/>
      <c r="F704" s="147"/>
      <c r="G704" s="148"/>
      <c r="H704" s="148"/>
      <c r="I704" s="148"/>
      <c r="J704" s="148"/>
      <c r="K704" s="148"/>
      <c r="L704" s="148"/>
      <c r="M704" s="148"/>
      <c r="N704" s="148"/>
      <c r="O704" s="148"/>
      <c r="P704" s="148"/>
      <c r="Q704" s="148"/>
      <c r="R704" s="148"/>
      <c r="S704" s="148"/>
      <c r="T704" s="148"/>
      <c r="U704" s="148"/>
      <c r="V704" s="148"/>
      <c r="W704" s="148"/>
      <c r="X704" s="148"/>
      <c r="Y704" s="148"/>
      <c r="Z704" s="148"/>
      <c r="AA704" s="148"/>
      <c r="AB704" s="148"/>
      <c r="AC704" s="148"/>
      <c r="AD704" s="148"/>
      <c r="AE704" s="148"/>
      <c r="AF704" s="148"/>
      <c r="AG704" s="148"/>
      <c r="AH704" s="148"/>
      <c r="AI704" s="149"/>
      <c r="AJ704" s="148"/>
      <c r="AK704" s="149"/>
    </row>
    <row r="705" spans="1:37" x14ac:dyDescent="0.35">
      <c r="A705" s="147"/>
      <c r="B705" s="148"/>
      <c r="C705" s="147"/>
      <c r="D705" s="147"/>
      <c r="E705" s="148"/>
      <c r="F705" s="147"/>
      <c r="G705" s="148"/>
      <c r="H705" s="148"/>
      <c r="I705" s="148"/>
      <c r="J705" s="148"/>
      <c r="K705" s="148"/>
      <c r="L705" s="148"/>
      <c r="M705" s="148"/>
      <c r="N705" s="148"/>
      <c r="O705" s="148"/>
      <c r="P705" s="148"/>
      <c r="Q705" s="148"/>
      <c r="R705" s="148"/>
      <c r="S705" s="148"/>
      <c r="T705" s="148"/>
      <c r="U705" s="148"/>
      <c r="V705" s="148"/>
      <c r="W705" s="148"/>
      <c r="X705" s="148"/>
      <c r="Y705" s="148"/>
      <c r="Z705" s="148"/>
      <c r="AA705" s="148"/>
      <c r="AB705" s="148"/>
      <c r="AC705" s="148"/>
      <c r="AD705" s="148"/>
      <c r="AE705" s="148"/>
      <c r="AF705" s="148"/>
      <c r="AG705" s="148"/>
      <c r="AH705" s="148"/>
      <c r="AI705" s="149"/>
      <c r="AJ705" s="148"/>
      <c r="AK705" s="149"/>
    </row>
    <row r="706" spans="1:37" x14ac:dyDescent="0.35">
      <c r="A706" s="147"/>
      <c r="B706" s="148"/>
      <c r="C706" s="147"/>
      <c r="D706" s="147"/>
      <c r="E706" s="148"/>
      <c r="F706" s="147"/>
      <c r="G706" s="148"/>
      <c r="H706" s="148"/>
      <c r="I706" s="148"/>
      <c r="J706" s="148"/>
      <c r="K706" s="148"/>
      <c r="L706" s="148"/>
      <c r="M706" s="148"/>
      <c r="N706" s="148"/>
      <c r="O706" s="148"/>
      <c r="P706" s="148"/>
      <c r="Q706" s="148"/>
      <c r="R706" s="148"/>
      <c r="S706" s="148"/>
      <c r="T706" s="148"/>
      <c r="U706" s="148"/>
      <c r="V706" s="148"/>
      <c r="W706" s="148"/>
      <c r="X706" s="148"/>
      <c r="Y706" s="148"/>
      <c r="Z706" s="148"/>
      <c r="AA706" s="148"/>
      <c r="AB706" s="148"/>
      <c r="AC706" s="148"/>
      <c r="AD706" s="148"/>
      <c r="AE706" s="148"/>
      <c r="AF706" s="148"/>
      <c r="AG706" s="148"/>
      <c r="AH706" s="148"/>
      <c r="AI706" s="149"/>
      <c r="AJ706" s="148"/>
      <c r="AK706" s="149"/>
    </row>
    <row r="707" spans="1:37" x14ac:dyDescent="0.35">
      <c r="A707" s="147"/>
      <c r="B707" s="148"/>
      <c r="C707" s="147"/>
      <c r="D707" s="147"/>
      <c r="E707" s="148"/>
      <c r="F707" s="147"/>
      <c r="G707" s="148"/>
      <c r="H707" s="148"/>
      <c r="I707" s="148"/>
      <c r="J707" s="148"/>
      <c r="K707" s="148"/>
      <c r="L707" s="148"/>
      <c r="M707" s="148"/>
      <c r="N707" s="148"/>
      <c r="O707" s="148"/>
      <c r="P707" s="148"/>
      <c r="Q707" s="148"/>
      <c r="R707" s="148"/>
      <c r="S707" s="148"/>
      <c r="T707" s="148"/>
      <c r="U707" s="148"/>
      <c r="V707" s="148"/>
      <c r="W707" s="148"/>
      <c r="X707" s="148"/>
      <c r="Y707" s="148"/>
      <c r="Z707" s="148"/>
      <c r="AA707" s="148"/>
      <c r="AB707" s="148"/>
      <c r="AC707" s="148"/>
      <c r="AD707" s="148"/>
      <c r="AE707" s="148"/>
      <c r="AF707" s="148"/>
      <c r="AG707" s="148"/>
      <c r="AH707" s="148"/>
      <c r="AI707" s="149"/>
      <c r="AJ707" s="148"/>
      <c r="AK707" s="149"/>
    </row>
    <row r="708" spans="1:37" x14ac:dyDescent="0.35">
      <c r="A708" s="147"/>
      <c r="B708" s="148"/>
      <c r="C708" s="147"/>
      <c r="D708" s="147"/>
      <c r="E708" s="148"/>
      <c r="F708" s="147"/>
      <c r="G708" s="148"/>
      <c r="H708" s="148"/>
      <c r="I708" s="148"/>
      <c r="J708" s="148"/>
      <c r="K708" s="148"/>
      <c r="L708" s="148"/>
      <c r="M708" s="148"/>
      <c r="N708" s="148"/>
      <c r="O708" s="148"/>
      <c r="P708" s="148"/>
      <c r="Q708" s="148"/>
      <c r="R708" s="148"/>
      <c r="S708" s="148"/>
      <c r="T708" s="148"/>
      <c r="U708" s="148"/>
      <c r="V708" s="148"/>
      <c r="W708" s="148"/>
      <c r="X708" s="148"/>
      <c r="Y708" s="148"/>
      <c r="Z708" s="148"/>
      <c r="AA708" s="148"/>
      <c r="AB708" s="148"/>
      <c r="AC708" s="148"/>
      <c r="AD708" s="148"/>
      <c r="AE708" s="148"/>
      <c r="AF708" s="148"/>
      <c r="AG708" s="148"/>
      <c r="AH708" s="148"/>
      <c r="AI708" s="149"/>
      <c r="AJ708" s="148"/>
      <c r="AK708" s="149"/>
    </row>
    <row r="709" spans="1:37" x14ac:dyDescent="0.35">
      <c r="A709" s="147"/>
      <c r="B709" s="148"/>
      <c r="C709" s="147"/>
      <c r="D709" s="147"/>
      <c r="E709" s="148"/>
      <c r="F709" s="147"/>
      <c r="G709" s="148"/>
      <c r="H709" s="148"/>
      <c r="I709" s="148"/>
      <c r="J709" s="148"/>
      <c r="K709" s="148"/>
      <c r="L709" s="148"/>
      <c r="M709" s="148"/>
      <c r="N709" s="148"/>
      <c r="O709" s="148"/>
      <c r="P709" s="148"/>
      <c r="Q709" s="148"/>
      <c r="R709" s="148"/>
      <c r="S709" s="148"/>
      <c r="T709" s="148"/>
      <c r="U709" s="148"/>
      <c r="V709" s="148"/>
      <c r="W709" s="148"/>
      <c r="X709" s="148"/>
      <c r="Y709" s="148"/>
      <c r="Z709" s="148"/>
      <c r="AA709" s="148"/>
      <c r="AB709" s="148"/>
      <c r="AC709" s="148"/>
      <c r="AD709" s="148"/>
      <c r="AE709" s="148"/>
      <c r="AF709" s="148"/>
      <c r="AG709" s="148"/>
      <c r="AH709" s="148"/>
      <c r="AI709" s="149"/>
      <c r="AJ709" s="148"/>
      <c r="AK709" s="149"/>
    </row>
    <row r="710" spans="1:37" x14ac:dyDescent="0.35">
      <c r="A710" s="147"/>
      <c r="B710" s="148"/>
      <c r="C710" s="147"/>
      <c r="D710" s="147"/>
      <c r="E710" s="148"/>
      <c r="F710" s="147"/>
      <c r="G710" s="148"/>
      <c r="H710" s="148"/>
      <c r="I710" s="148"/>
      <c r="J710" s="148"/>
      <c r="K710" s="148"/>
      <c r="L710" s="148"/>
      <c r="M710" s="148"/>
      <c r="N710" s="148"/>
      <c r="O710" s="148"/>
      <c r="P710" s="148"/>
      <c r="Q710" s="148"/>
      <c r="R710" s="148"/>
      <c r="S710" s="148"/>
      <c r="T710" s="148"/>
      <c r="U710" s="148"/>
      <c r="V710" s="148"/>
      <c r="W710" s="148"/>
      <c r="X710" s="148"/>
      <c r="Y710" s="148"/>
      <c r="Z710" s="148"/>
      <c r="AA710" s="148"/>
      <c r="AB710" s="148"/>
      <c r="AC710" s="148"/>
      <c r="AD710" s="148"/>
      <c r="AE710" s="148"/>
      <c r="AF710" s="148"/>
      <c r="AG710" s="148"/>
      <c r="AH710" s="148"/>
      <c r="AI710" s="149"/>
      <c r="AJ710" s="148"/>
      <c r="AK710" s="149"/>
    </row>
    <row r="711" spans="1:37" x14ac:dyDescent="0.35">
      <c r="A711" s="147"/>
      <c r="B711" s="148"/>
      <c r="C711" s="147"/>
      <c r="D711" s="147"/>
      <c r="E711" s="148"/>
      <c r="F711" s="147"/>
      <c r="G711" s="148"/>
      <c r="H711" s="148"/>
      <c r="I711" s="148"/>
      <c r="J711" s="148"/>
      <c r="K711" s="148"/>
      <c r="L711" s="148"/>
      <c r="M711" s="148"/>
      <c r="N711" s="148"/>
      <c r="O711" s="148"/>
      <c r="P711" s="148"/>
      <c r="Q711" s="148"/>
      <c r="R711" s="148"/>
      <c r="S711" s="148"/>
      <c r="T711" s="148"/>
      <c r="U711" s="148"/>
      <c r="V711" s="148"/>
      <c r="W711" s="148"/>
      <c r="X711" s="148"/>
      <c r="Y711" s="148"/>
      <c r="Z711" s="148"/>
      <c r="AA711" s="148"/>
      <c r="AB711" s="148"/>
      <c r="AC711" s="148"/>
      <c r="AD711" s="148"/>
      <c r="AE711" s="148"/>
      <c r="AF711" s="148"/>
      <c r="AG711" s="148"/>
      <c r="AH711" s="148"/>
      <c r="AI711" s="149"/>
      <c r="AJ711" s="148"/>
      <c r="AK711" s="149"/>
    </row>
    <row r="712" spans="1:37" x14ac:dyDescent="0.35">
      <c r="A712" s="147"/>
      <c r="B712" s="148"/>
      <c r="C712" s="147"/>
      <c r="D712" s="147"/>
      <c r="E712" s="148"/>
      <c r="F712" s="147"/>
      <c r="G712" s="148"/>
      <c r="H712" s="148"/>
      <c r="I712" s="148"/>
      <c r="J712" s="148"/>
      <c r="K712" s="148"/>
      <c r="L712" s="148"/>
      <c r="M712" s="148"/>
      <c r="N712" s="148"/>
      <c r="O712" s="148"/>
      <c r="P712" s="148"/>
      <c r="Q712" s="148"/>
      <c r="R712" s="148"/>
      <c r="S712" s="148"/>
      <c r="T712" s="148"/>
      <c r="U712" s="148"/>
      <c r="V712" s="148"/>
      <c r="W712" s="148"/>
      <c r="X712" s="148"/>
      <c r="Y712" s="148"/>
      <c r="Z712" s="148"/>
      <c r="AA712" s="148"/>
      <c r="AB712" s="148"/>
      <c r="AC712" s="148"/>
      <c r="AD712" s="148"/>
      <c r="AE712" s="148"/>
      <c r="AF712" s="148"/>
      <c r="AG712" s="148"/>
      <c r="AH712" s="148"/>
      <c r="AI712" s="149"/>
      <c r="AJ712" s="148"/>
      <c r="AK712" s="149"/>
    </row>
    <row r="713" spans="1:37" x14ac:dyDescent="0.35">
      <c r="A713" s="147"/>
      <c r="B713" s="148"/>
      <c r="C713" s="147"/>
      <c r="D713" s="147"/>
      <c r="E713" s="148"/>
      <c r="F713" s="147"/>
      <c r="G713" s="148"/>
      <c r="H713" s="148"/>
      <c r="I713" s="148"/>
      <c r="J713" s="148"/>
      <c r="K713" s="148"/>
      <c r="L713" s="148"/>
      <c r="M713" s="148"/>
      <c r="N713" s="148"/>
      <c r="O713" s="148"/>
      <c r="P713" s="148"/>
      <c r="Q713" s="148"/>
      <c r="R713" s="148"/>
      <c r="S713" s="148"/>
      <c r="T713" s="148"/>
      <c r="U713" s="148"/>
      <c r="V713" s="148"/>
      <c r="W713" s="148"/>
      <c r="X713" s="148"/>
      <c r="Y713" s="148"/>
      <c r="Z713" s="148"/>
      <c r="AA713" s="148"/>
      <c r="AB713" s="148"/>
      <c r="AC713" s="148"/>
      <c r="AD713" s="148"/>
      <c r="AE713" s="148"/>
      <c r="AF713" s="148"/>
      <c r="AG713" s="148"/>
      <c r="AH713" s="148"/>
      <c r="AI713" s="149"/>
      <c r="AJ713" s="148"/>
      <c r="AK713" s="149"/>
    </row>
    <row r="714" spans="1:37" x14ac:dyDescent="0.35">
      <c r="A714" s="147"/>
      <c r="B714" s="148"/>
      <c r="C714" s="147"/>
      <c r="D714" s="147"/>
      <c r="E714" s="148"/>
      <c r="F714" s="147"/>
      <c r="G714" s="148"/>
      <c r="H714" s="148"/>
      <c r="I714" s="148"/>
      <c r="J714" s="148"/>
      <c r="K714" s="148"/>
      <c r="L714" s="148"/>
      <c r="M714" s="148"/>
      <c r="N714" s="148"/>
      <c r="O714" s="148"/>
      <c r="P714" s="148"/>
      <c r="Q714" s="148"/>
      <c r="R714" s="148"/>
      <c r="S714" s="148"/>
      <c r="T714" s="148"/>
      <c r="U714" s="148"/>
      <c r="V714" s="148"/>
      <c r="W714" s="148"/>
      <c r="X714" s="148"/>
      <c r="Y714" s="148"/>
      <c r="Z714" s="148"/>
      <c r="AA714" s="148"/>
      <c r="AB714" s="148"/>
      <c r="AC714" s="148"/>
      <c r="AD714" s="148"/>
      <c r="AE714" s="148"/>
      <c r="AF714" s="148"/>
      <c r="AG714" s="148"/>
      <c r="AH714" s="148"/>
      <c r="AI714" s="149"/>
      <c r="AJ714" s="148"/>
      <c r="AK714" s="149"/>
    </row>
    <row r="715" spans="1:37" x14ac:dyDescent="0.35">
      <c r="A715" s="147"/>
      <c r="B715" s="148"/>
      <c r="C715" s="147"/>
      <c r="D715" s="147"/>
      <c r="E715" s="148"/>
      <c r="F715" s="147"/>
      <c r="G715" s="148"/>
      <c r="H715" s="148"/>
      <c r="I715" s="148"/>
      <c r="J715" s="148"/>
      <c r="K715" s="148"/>
      <c r="L715" s="148"/>
      <c r="M715" s="148"/>
      <c r="N715" s="148"/>
      <c r="O715" s="148"/>
      <c r="P715" s="148"/>
      <c r="Q715" s="148"/>
      <c r="R715" s="148"/>
      <c r="S715" s="148"/>
      <c r="T715" s="148"/>
      <c r="U715" s="148"/>
      <c r="V715" s="148"/>
      <c r="W715" s="148"/>
      <c r="X715" s="148"/>
      <c r="Y715" s="148"/>
      <c r="Z715" s="148"/>
      <c r="AA715" s="148"/>
      <c r="AB715" s="148"/>
      <c r="AC715" s="148"/>
      <c r="AD715" s="148"/>
      <c r="AE715" s="148"/>
      <c r="AF715" s="148"/>
      <c r="AG715" s="148"/>
      <c r="AH715" s="148"/>
      <c r="AI715" s="149"/>
      <c r="AJ715" s="148"/>
      <c r="AK715" s="149"/>
    </row>
    <row r="716" spans="1:37" x14ac:dyDescent="0.35">
      <c r="A716" s="147"/>
      <c r="B716" s="148"/>
      <c r="C716" s="147"/>
      <c r="D716" s="147"/>
      <c r="E716" s="148"/>
      <c r="F716" s="147"/>
      <c r="G716" s="148"/>
      <c r="H716" s="148"/>
      <c r="I716" s="148"/>
      <c r="J716" s="148"/>
      <c r="K716" s="148"/>
      <c r="L716" s="148"/>
      <c r="M716" s="148"/>
      <c r="N716" s="148"/>
      <c r="O716" s="148"/>
      <c r="P716" s="148"/>
      <c r="Q716" s="148"/>
      <c r="R716" s="148"/>
      <c r="S716" s="148"/>
      <c r="T716" s="148"/>
      <c r="U716" s="148"/>
      <c r="V716" s="148"/>
      <c r="W716" s="148"/>
      <c r="X716" s="148"/>
      <c r="Y716" s="148"/>
      <c r="Z716" s="148"/>
      <c r="AA716" s="148"/>
      <c r="AB716" s="148"/>
      <c r="AC716" s="148"/>
      <c r="AD716" s="148"/>
      <c r="AE716" s="148"/>
      <c r="AF716" s="148"/>
      <c r="AG716" s="148"/>
      <c r="AH716" s="148"/>
      <c r="AI716" s="149"/>
      <c r="AJ716" s="148"/>
      <c r="AK716" s="149"/>
    </row>
    <row r="717" spans="1:37" x14ac:dyDescent="0.35">
      <c r="A717" s="147"/>
      <c r="B717" s="148"/>
      <c r="C717" s="147"/>
      <c r="D717" s="147"/>
      <c r="E717" s="148"/>
      <c r="F717" s="147"/>
      <c r="G717" s="148"/>
      <c r="H717" s="148"/>
      <c r="I717" s="148"/>
      <c r="J717" s="148"/>
      <c r="K717" s="148"/>
      <c r="L717" s="148"/>
      <c r="M717" s="148"/>
      <c r="N717" s="148"/>
      <c r="O717" s="148"/>
      <c r="P717" s="148"/>
      <c r="Q717" s="148"/>
      <c r="R717" s="148"/>
      <c r="S717" s="148"/>
      <c r="T717" s="148"/>
      <c r="U717" s="148"/>
      <c r="V717" s="148"/>
      <c r="W717" s="148"/>
      <c r="X717" s="148"/>
      <c r="Y717" s="148"/>
      <c r="Z717" s="148"/>
      <c r="AA717" s="148"/>
      <c r="AB717" s="148"/>
      <c r="AC717" s="148"/>
      <c r="AD717" s="148"/>
      <c r="AE717" s="148"/>
      <c r="AF717" s="148"/>
      <c r="AG717" s="148"/>
      <c r="AH717" s="148"/>
      <c r="AI717" s="149"/>
      <c r="AJ717" s="148"/>
      <c r="AK717" s="149"/>
    </row>
    <row r="718" spans="1:37" x14ac:dyDescent="0.35">
      <c r="A718" s="147"/>
      <c r="B718" s="148"/>
      <c r="C718" s="147"/>
      <c r="D718" s="147"/>
      <c r="E718" s="148"/>
      <c r="F718" s="147"/>
      <c r="G718" s="148"/>
      <c r="H718" s="148"/>
      <c r="I718" s="148"/>
      <c r="J718" s="148"/>
      <c r="K718" s="148"/>
      <c r="L718" s="148"/>
      <c r="M718" s="148"/>
      <c r="N718" s="148"/>
      <c r="O718" s="148"/>
      <c r="P718" s="148"/>
      <c r="Q718" s="148"/>
      <c r="R718" s="148"/>
      <c r="S718" s="148"/>
      <c r="T718" s="148"/>
      <c r="U718" s="148"/>
      <c r="V718" s="148"/>
      <c r="W718" s="148"/>
      <c r="X718" s="148"/>
      <c r="Y718" s="148"/>
      <c r="Z718" s="148"/>
      <c r="AA718" s="148"/>
      <c r="AB718" s="148"/>
      <c r="AC718" s="148"/>
      <c r="AD718" s="148"/>
      <c r="AE718" s="148"/>
      <c r="AF718" s="148"/>
      <c r="AG718" s="148"/>
      <c r="AH718" s="148"/>
      <c r="AI718" s="149"/>
      <c r="AJ718" s="148"/>
      <c r="AK718" s="149"/>
    </row>
    <row r="719" spans="1:37" x14ac:dyDescent="0.35">
      <c r="A719" s="147"/>
      <c r="B719" s="148"/>
      <c r="C719" s="147"/>
      <c r="D719" s="147"/>
      <c r="E719" s="148"/>
      <c r="F719" s="147"/>
      <c r="G719" s="148"/>
      <c r="H719" s="148"/>
      <c r="I719" s="148"/>
      <c r="J719" s="148"/>
      <c r="K719" s="148"/>
      <c r="L719" s="148"/>
      <c r="M719" s="148"/>
      <c r="N719" s="148"/>
      <c r="O719" s="148"/>
      <c r="P719" s="148"/>
      <c r="Q719" s="148"/>
      <c r="R719" s="148"/>
      <c r="S719" s="148"/>
      <c r="T719" s="148"/>
      <c r="U719" s="148"/>
      <c r="V719" s="148"/>
      <c r="W719" s="148"/>
      <c r="X719" s="148"/>
      <c r="Y719" s="148"/>
      <c r="Z719" s="148"/>
      <c r="AA719" s="148"/>
      <c r="AB719" s="148"/>
      <c r="AC719" s="148"/>
      <c r="AD719" s="148"/>
      <c r="AE719" s="148"/>
      <c r="AF719" s="148"/>
      <c r="AG719" s="148"/>
      <c r="AH719" s="148"/>
      <c r="AI719" s="149"/>
      <c r="AJ719" s="148"/>
      <c r="AK719" s="149"/>
    </row>
    <row r="720" spans="1:37" x14ac:dyDescent="0.35">
      <c r="A720" s="147"/>
      <c r="B720" s="148"/>
      <c r="C720" s="147"/>
      <c r="D720" s="147"/>
      <c r="E720" s="148"/>
      <c r="F720" s="147"/>
      <c r="G720" s="148"/>
      <c r="H720" s="148"/>
      <c r="I720" s="148"/>
      <c r="J720" s="148"/>
      <c r="K720" s="148"/>
      <c r="L720" s="148"/>
      <c r="M720" s="148"/>
      <c r="N720" s="148"/>
      <c r="O720" s="148"/>
      <c r="P720" s="148"/>
      <c r="Q720" s="148"/>
      <c r="R720" s="148"/>
      <c r="S720" s="148"/>
      <c r="T720" s="148"/>
      <c r="U720" s="148"/>
      <c r="V720" s="148"/>
      <c r="W720" s="148"/>
      <c r="X720" s="148"/>
      <c r="Y720" s="148"/>
      <c r="Z720" s="148"/>
      <c r="AA720" s="148"/>
      <c r="AB720" s="148"/>
      <c r="AC720" s="148"/>
      <c r="AD720" s="148"/>
      <c r="AE720" s="148"/>
      <c r="AF720" s="148"/>
      <c r="AG720" s="148"/>
      <c r="AH720" s="148"/>
      <c r="AI720" s="149"/>
      <c r="AJ720" s="148"/>
      <c r="AK720" s="149"/>
    </row>
    <row r="721" spans="1:37" x14ac:dyDescent="0.35">
      <c r="A721" s="147"/>
      <c r="B721" s="148"/>
      <c r="C721" s="147"/>
      <c r="D721" s="147"/>
      <c r="E721" s="148"/>
      <c r="F721" s="147"/>
      <c r="G721" s="148"/>
      <c r="H721" s="148"/>
      <c r="I721" s="148"/>
      <c r="J721" s="148"/>
      <c r="K721" s="148"/>
      <c r="L721" s="148"/>
      <c r="M721" s="148"/>
      <c r="N721" s="148"/>
      <c r="O721" s="148"/>
      <c r="P721" s="148"/>
      <c r="Q721" s="148"/>
      <c r="R721" s="148"/>
      <c r="S721" s="148"/>
      <c r="T721" s="148"/>
      <c r="U721" s="148"/>
      <c r="V721" s="148"/>
      <c r="W721" s="148"/>
      <c r="X721" s="148"/>
      <c r="Y721" s="148"/>
      <c r="Z721" s="148"/>
      <c r="AA721" s="148"/>
      <c r="AB721" s="148"/>
      <c r="AC721" s="148"/>
      <c r="AD721" s="148"/>
      <c r="AE721" s="148"/>
      <c r="AF721" s="148"/>
      <c r="AG721" s="148"/>
      <c r="AH721" s="148"/>
      <c r="AI721" s="149"/>
      <c r="AJ721" s="148"/>
      <c r="AK721" s="149"/>
    </row>
    <row r="722" spans="1:37" x14ac:dyDescent="0.35">
      <c r="A722" s="147"/>
      <c r="B722" s="148"/>
      <c r="C722" s="147"/>
      <c r="D722" s="147"/>
      <c r="E722" s="148"/>
      <c r="F722" s="147"/>
      <c r="G722" s="148"/>
      <c r="H722" s="148"/>
      <c r="I722" s="148"/>
      <c r="J722" s="148"/>
      <c r="K722" s="148"/>
      <c r="L722" s="148"/>
      <c r="M722" s="148"/>
      <c r="N722" s="148"/>
      <c r="O722" s="148"/>
      <c r="P722" s="148"/>
      <c r="Q722" s="148"/>
      <c r="R722" s="148"/>
      <c r="S722" s="148"/>
      <c r="T722" s="148"/>
      <c r="U722" s="148"/>
      <c r="V722" s="148"/>
      <c r="W722" s="148"/>
      <c r="X722" s="148"/>
      <c r="Y722" s="148"/>
      <c r="Z722" s="148"/>
      <c r="AA722" s="148"/>
      <c r="AB722" s="148"/>
      <c r="AC722" s="148"/>
      <c r="AD722" s="148"/>
      <c r="AE722" s="148"/>
      <c r="AF722" s="148"/>
      <c r="AG722" s="148"/>
      <c r="AH722" s="148"/>
      <c r="AI722" s="149"/>
      <c r="AJ722" s="148"/>
      <c r="AK722" s="149"/>
    </row>
    <row r="723" spans="1:37" x14ac:dyDescent="0.35">
      <c r="A723" s="147"/>
      <c r="B723" s="148"/>
      <c r="C723" s="147"/>
      <c r="D723" s="147"/>
      <c r="E723" s="148"/>
      <c r="F723" s="147"/>
      <c r="G723" s="148"/>
      <c r="H723" s="148"/>
      <c r="I723" s="148"/>
      <c r="J723" s="148"/>
      <c r="K723" s="148"/>
      <c r="L723" s="148"/>
      <c r="M723" s="148"/>
      <c r="N723" s="148"/>
      <c r="O723" s="148"/>
      <c r="P723" s="148"/>
      <c r="Q723" s="148"/>
      <c r="R723" s="148"/>
      <c r="S723" s="148"/>
      <c r="T723" s="148"/>
      <c r="U723" s="148"/>
      <c r="V723" s="148"/>
      <c r="W723" s="148"/>
      <c r="X723" s="148"/>
      <c r="Y723" s="148"/>
      <c r="Z723" s="148"/>
      <c r="AA723" s="148"/>
      <c r="AB723" s="148"/>
      <c r="AC723" s="148"/>
      <c r="AD723" s="148"/>
      <c r="AE723" s="148"/>
      <c r="AF723" s="148"/>
      <c r="AG723" s="148"/>
      <c r="AH723" s="148"/>
      <c r="AI723" s="149"/>
      <c r="AJ723" s="148"/>
      <c r="AK723" s="149"/>
    </row>
    <row r="724" spans="1:37" x14ac:dyDescent="0.35">
      <c r="A724" s="147"/>
      <c r="B724" s="148"/>
      <c r="C724" s="147"/>
      <c r="D724" s="147"/>
      <c r="E724" s="148"/>
      <c r="F724" s="147"/>
      <c r="G724" s="148"/>
      <c r="H724" s="148"/>
      <c r="I724" s="148"/>
      <c r="J724" s="148"/>
      <c r="K724" s="148"/>
      <c r="L724" s="148"/>
      <c r="M724" s="148"/>
      <c r="N724" s="148"/>
      <c r="O724" s="148"/>
      <c r="P724" s="148"/>
      <c r="Q724" s="148"/>
      <c r="R724" s="148"/>
      <c r="S724" s="148"/>
      <c r="T724" s="148"/>
      <c r="U724" s="148"/>
      <c r="V724" s="148"/>
      <c r="W724" s="148"/>
      <c r="X724" s="148"/>
      <c r="Y724" s="148"/>
      <c r="Z724" s="148"/>
      <c r="AA724" s="148"/>
      <c r="AB724" s="148"/>
      <c r="AC724" s="148"/>
      <c r="AD724" s="148"/>
      <c r="AE724" s="148"/>
      <c r="AF724" s="148"/>
      <c r="AG724" s="148"/>
      <c r="AH724" s="148"/>
      <c r="AI724" s="149"/>
      <c r="AJ724" s="148"/>
      <c r="AK724" s="149"/>
    </row>
    <row r="725" spans="1:37" x14ac:dyDescent="0.35">
      <c r="A725" s="147"/>
      <c r="B725" s="148"/>
      <c r="C725" s="147"/>
      <c r="D725" s="147"/>
      <c r="E725" s="148"/>
      <c r="F725" s="147"/>
      <c r="G725" s="148"/>
      <c r="H725" s="148"/>
      <c r="I725" s="148"/>
      <c r="J725" s="148"/>
      <c r="K725" s="148"/>
      <c r="L725" s="148"/>
      <c r="M725" s="148"/>
      <c r="N725" s="148"/>
      <c r="O725" s="148"/>
      <c r="P725" s="148"/>
      <c r="Q725" s="148"/>
      <c r="R725" s="148"/>
      <c r="S725" s="148"/>
      <c r="T725" s="148"/>
      <c r="U725" s="148"/>
      <c r="V725" s="148"/>
      <c r="W725" s="148"/>
      <c r="X725" s="148"/>
      <c r="Y725" s="148"/>
      <c r="Z725" s="148"/>
      <c r="AA725" s="148"/>
      <c r="AB725" s="148"/>
      <c r="AC725" s="148"/>
      <c r="AD725" s="148"/>
      <c r="AE725" s="148"/>
      <c r="AF725" s="148"/>
      <c r="AG725" s="148"/>
      <c r="AH725" s="148"/>
      <c r="AI725" s="149"/>
      <c r="AJ725" s="148"/>
      <c r="AK725" s="149"/>
    </row>
    <row r="726" spans="1:37" x14ac:dyDescent="0.35">
      <c r="A726" s="147"/>
      <c r="B726" s="148"/>
      <c r="C726" s="147"/>
      <c r="D726" s="147"/>
      <c r="E726" s="148"/>
      <c r="F726" s="147"/>
      <c r="G726" s="148"/>
      <c r="H726" s="148"/>
      <c r="I726" s="148"/>
      <c r="J726" s="148"/>
      <c r="K726" s="148"/>
      <c r="L726" s="148"/>
      <c r="M726" s="148"/>
      <c r="N726" s="148"/>
      <c r="O726" s="148"/>
      <c r="P726" s="148"/>
      <c r="Q726" s="148"/>
      <c r="R726" s="148"/>
      <c r="S726" s="148"/>
      <c r="T726" s="148"/>
      <c r="U726" s="148"/>
      <c r="V726" s="148"/>
      <c r="W726" s="148"/>
      <c r="X726" s="148"/>
      <c r="Y726" s="148"/>
      <c r="Z726" s="148"/>
      <c r="AA726" s="148"/>
      <c r="AB726" s="148"/>
      <c r="AC726" s="148"/>
      <c r="AD726" s="148"/>
      <c r="AE726" s="148"/>
      <c r="AF726" s="148"/>
      <c r="AG726" s="148"/>
      <c r="AH726" s="148"/>
      <c r="AI726" s="149"/>
      <c r="AJ726" s="148"/>
      <c r="AK726" s="149"/>
    </row>
    <row r="727" spans="1:37" x14ac:dyDescent="0.35">
      <c r="A727" s="147"/>
      <c r="B727" s="148"/>
      <c r="C727" s="147"/>
      <c r="D727" s="147"/>
      <c r="E727" s="148"/>
      <c r="F727" s="147"/>
      <c r="G727" s="148"/>
      <c r="H727" s="148"/>
      <c r="I727" s="148"/>
      <c r="J727" s="148"/>
      <c r="K727" s="148"/>
      <c r="L727" s="148"/>
      <c r="M727" s="148"/>
      <c r="N727" s="148"/>
      <c r="O727" s="148"/>
      <c r="P727" s="148"/>
      <c r="Q727" s="148"/>
      <c r="R727" s="148"/>
      <c r="S727" s="148"/>
      <c r="T727" s="148"/>
      <c r="U727" s="148"/>
      <c r="V727" s="148"/>
      <c r="W727" s="148"/>
      <c r="X727" s="148"/>
      <c r="Y727" s="148"/>
      <c r="Z727" s="148"/>
      <c r="AA727" s="148"/>
      <c r="AB727" s="148"/>
      <c r="AC727" s="148"/>
      <c r="AD727" s="148"/>
      <c r="AE727" s="148"/>
      <c r="AF727" s="148"/>
      <c r="AG727" s="148"/>
      <c r="AH727" s="148"/>
      <c r="AI727" s="149"/>
      <c r="AJ727" s="148"/>
      <c r="AK727" s="149"/>
    </row>
    <row r="728" spans="1:37" x14ac:dyDescent="0.35">
      <c r="A728" s="147"/>
      <c r="B728" s="148"/>
      <c r="C728" s="147"/>
      <c r="D728" s="147"/>
      <c r="E728" s="148"/>
      <c r="F728" s="147"/>
      <c r="G728" s="148"/>
      <c r="H728" s="148"/>
      <c r="I728" s="148"/>
      <c r="J728" s="148"/>
      <c r="K728" s="148"/>
      <c r="L728" s="148"/>
      <c r="M728" s="148"/>
      <c r="N728" s="148"/>
      <c r="O728" s="148"/>
      <c r="P728" s="148"/>
      <c r="Q728" s="148"/>
      <c r="R728" s="148"/>
      <c r="S728" s="148"/>
      <c r="T728" s="148"/>
      <c r="U728" s="148"/>
      <c r="V728" s="148"/>
      <c r="W728" s="148"/>
      <c r="X728" s="148"/>
      <c r="Y728" s="148"/>
      <c r="Z728" s="148"/>
      <c r="AA728" s="148"/>
      <c r="AB728" s="148"/>
      <c r="AC728" s="148"/>
      <c r="AD728" s="148"/>
      <c r="AE728" s="148"/>
      <c r="AF728" s="148"/>
      <c r="AG728" s="148"/>
      <c r="AH728" s="148"/>
      <c r="AI728" s="149"/>
      <c r="AJ728" s="148"/>
      <c r="AK728" s="149"/>
    </row>
    <row r="729" spans="1:37" x14ac:dyDescent="0.35">
      <c r="A729" s="147"/>
      <c r="B729" s="148"/>
      <c r="C729" s="147"/>
      <c r="D729" s="147"/>
      <c r="E729" s="148"/>
      <c r="F729" s="147"/>
      <c r="G729" s="148"/>
      <c r="H729" s="148"/>
      <c r="I729" s="148"/>
      <c r="J729" s="148"/>
      <c r="K729" s="148"/>
      <c r="L729" s="148"/>
      <c r="M729" s="148"/>
      <c r="N729" s="148"/>
      <c r="O729" s="148"/>
      <c r="P729" s="148"/>
      <c r="Q729" s="148"/>
      <c r="R729" s="148"/>
      <c r="S729" s="148"/>
      <c r="T729" s="148"/>
      <c r="U729" s="148"/>
      <c r="V729" s="148"/>
      <c r="W729" s="148"/>
      <c r="X729" s="148"/>
      <c r="Y729" s="148"/>
      <c r="Z729" s="148"/>
      <c r="AA729" s="148"/>
      <c r="AB729" s="148"/>
      <c r="AC729" s="148"/>
      <c r="AD729" s="148"/>
      <c r="AE729" s="148"/>
      <c r="AF729" s="148"/>
      <c r="AG729" s="148"/>
      <c r="AH729" s="148"/>
      <c r="AI729" s="149"/>
      <c r="AJ729" s="148"/>
      <c r="AK729" s="149"/>
    </row>
    <row r="730" spans="1:37" x14ac:dyDescent="0.35">
      <c r="A730" s="147"/>
      <c r="B730" s="148"/>
      <c r="C730" s="147"/>
      <c r="D730" s="147"/>
      <c r="E730" s="148"/>
      <c r="F730" s="147"/>
      <c r="G730" s="148"/>
      <c r="H730" s="148"/>
      <c r="I730" s="148"/>
      <c r="J730" s="148"/>
      <c r="K730" s="148"/>
      <c r="L730" s="148"/>
      <c r="M730" s="148"/>
      <c r="N730" s="148"/>
      <c r="O730" s="148"/>
      <c r="P730" s="148"/>
      <c r="Q730" s="148"/>
      <c r="R730" s="148"/>
      <c r="S730" s="148"/>
      <c r="T730" s="148"/>
      <c r="U730" s="148"/>
      <c r="V730" s="148"/>
      <c r="W730" s="148"/>
      <c r="X730" s="148"/>
      <c r="Y730" s="148"/>
      <c r="Z730" s="148"/>
      <c r="AA730" s="148"/>
      <c r="AB730" s="148"/>
      <c r="AC730" s="148"/>
      <c r="AD730" s="148"/>
      <c r="AE730" s="148"/>
      <c r="AF730" s="148"/>
      <c r="AG730" s="148"/>
      <c r="AH730" s="148"/>
      <c r="AI730" s="149"/>
      <c r="AJ730" s="148"/>
      <c r="AK730" s="149"/>
    </row>
    <row r="731" spans="1:37" x14ac:dyDescent="0.35">
      <c r="A731" s="147"/>
      <c r="B731" s="148"/>
      <c r="C731" s="147"/>
      <c r="D731" s="147"/>
      <c r="E731" s="148"/>
      <c r="F731" s="147"/>
      <c r="G731" s="148"/>
      <c r="H731" s="148"/>
      <c r="I731" s="148"/>
      <c r="J731" s="148"/>
      <c r="K731" s="148"/>
      <c r="L731" s="148"/>
      <c r="M731" s="148"/>
      <c r="N731" s="148"/>
      <c r="O731" s="148"/>
      <c r="P731" s="148"/>
      <c r="Q731" s="148"/>
      <c r="R731" s="148"/>
      <c r="S731" s="148"/>
      <c r="T731" s="148"/>
      <c r="U731" s="148"/>
      <c r="V731" s="148"/>
      <c r="W731" s="148"/>
      <c r="X731" s="148"/>
      <c r="Y731" s="148"/>
      <c r="Z731" s="148"/>
      <c r="AA731" s="148"/>
      <c r="AB731" s="148"/>
      <c r="AC731" s="148"/>
      <c r="AD731" s="148"/>
      <c r="AE731" s="148"/>
      <c r="AF731" s="148"/>
      <c r="AG731" s="148"/>
      <c r="AH731" s="148"/>
      <c r="AI731" s="149"/>
      <c r="AJ731" s="148"/>
      <c r="AK731" s="149"/>
    </row>
    <row r="732" spans="1:37" x14ac:dyDescent="0.35">
      <c r="A732" s="147"/>
      <c r="B732" s="148"/>
      <c r="C732" s="147"/>
      <c r="D732" s="147"/>
      <c r="E732" s="148"/>
      <c r="F732" s="147"/>
      <c r="G732" s="148"/>
      <c r="H732" s="148"/>
      <c r="I732" s="148"/>
      <c r="J732" s="148"/>
      <c r="K732" s="148"/>
      <c r="L732" s="148"/>
      <c r="M732" s="148"/>
      <c r="N732" s="148"/>
      <c r="O732" s="148"/>
      <c r="P732" s="148"/>
      <c r="Q732" s="148"/>
      <c r="R732" s="148"/>
      <c r="S732" s="148"/>
      <c r="T732" s="148"/>
      <c r="U732" s="148"/>
      <c r="V732" s="148"/>
      <c r="W732" s="148"/>
      <c r="X732" s="148"/>
      <c r="Y732" s="148"/>
      <c r="Z732" s="148"/>
      <c r="AA732" s="148"/>
      <c r="AB732" s="148"/>
      <c r="AC732" s="148"/>
      <c r="AD732" s="148"/>
      <c r="AE732" s="148"/>
      <c r="AF732" s="148"/>
      <c r="AG732" s="148"/>
      <c r="AH732" s="148"/>
      <c r="AI732" s="149"/>
      <c r="AJ732" s="148"/>
      <c r="AK732" s="149"/>
    </row>
    <row r="733" spans="1:37" x14ac:dyDescent="0.35">
      <c r="A733" s="147"/>
      <c r="B733" s="148"/>
      <c r="C733" s="147"/>
      <c r="D733" s="147"/>
      <c r="E733" s="148"/>
      <c r="F733" s="147"/>
      <c r="G733" s="148"/>
      <c r="H733" s="148"/>
      <c r="I733" s="148"/>
      <c r="J733" s="148"/>
      <c r="K733" s="148"/>
      <c r="L733" s="148"/>
      <c r="M733" s="148"/>
      <c r="N733" s="148"/>
      <c r="O733" s="148"/>
      <c r="P733" s="148"/>
      <c r="Q733" s="148"/>
      <c r="R733" s="148"/>
      <c r="S733" s="148"/>
      <c r="T733" s="148"/>
      <c r="U733" s="148"/>
      <c r="V733" s="148"/>
      <c r="W733" s="148"/>
      <c r="X733" s="148"/>
      <c r="Y733" s="148"/>
      <c r="Z733" s="148"/>
      <c r="AA733" s="148"/>
      <c r="AB733" s="148"/>
      <c r="AC733" s="148"/>
      <c r="AD733" s="148"/>
      <c r="AE733" s="148"/>
      <c r="AF733" s="148"/>
      <c r="AG733" s="148"/>
      <c r="AH733" s="148"/>
      <c r="AI733" s="149"/>
      <c r="AJ733" s="148"/>
      <c r="AK733" s="149"/>
    </row>
    <row r="734" spans="1:37" x14ac:dyDescent="0.35">
      <c r="A734" s="147"/>
      <c r="B734" s="148"/>
      <c r="C734" s="147"/>
      <c r="D734" s="147"/>
      <c r="E734" s="148"/>
      <c r="F734" s="147"/>
      <c r="G734" s="148"/>
      <c r="H734" s="148"/>
      <c r="I734" s="148"/>
      <c r="J734" s="148"/>
      <c r="K734" s="148"/>
      <c r="L734" s="148"/>
      <c r="M734" s="148"/>
      <c r="N734" s="148"/>
      <c r="O734" s="148"/>
      <c r="P734" s="148"/>
      <c r="Q734" s="148"/>
      <c r="R734" s="148"/>
      <c r="S734" s="148"/>
      <c r="T734" s="148"/>
      <c r="U734" s="148"/>
      <c r="V734" s="148"/>
      <c r="W734" s="148"/>
      <c r="X734" s="148"/>
      <c r="Y734" s="148"/>
      <c r="Z734" s="148"/>
      <c r="AA734" s="148"/>
      <c r="AB734" s="148"/>
      <c r="AC734" s="148"/>
      <c r="AD734" s="148"/>
      <c r="AE734" s="148"/>
      <c r="AF734" s="148"/>
      <c r="AG734" s="148"/>
      <c r="AH734" s="148"/>
      <c r="AI734" s="149"/>
      <c r="AJ734" s="148"/>
      <c r="AK734" s="149"/>
    </row>
    <row r="735" spans="1:37" x14ac:dyDescent="0.35">
      <c r="A735" s="147"/>
      <c r="B735" s="148"/>
      <c r="C735" s="147"/>
      <c r="D735" s="147"/>
      <c r="E735" s="148"/>
      <c r="F735" s="147"/>
      <c r="G735" s="148"/>
      <c r="H735" s="148"/>
      <c r="I735" s="148"/>
      <c r="J735" s="148"/>
      <c r="K735" s="148"/>
      <c r="L735" s="148"/>
      <c r="M735" s="148"/>
      <c r="N735" s="148"/>
      <c r="O735" s="148"/>
      <c r="P735" s="148"/>
      <c r="Q735" s="148"/>
      <c r="R735" s="148"/>
      <c r="S735" s="148"/>
      <c r="T735" s="148"/>
      <c r="U735" s="148"/>
      <c r="V735" s="148"/>
      <c r="W735" s="148"/>
      <c r="X735" s="148"/>
      <c r="Y735" s="148"/>
      <c r="Z735" s="148"/>
      <c r="AA735" s="148"/>
      <c r="AB735" s="148"/>
      <c r="AC735" s="148"/>
      <c r="AD735" s="148"/>
      <c r="AE735" s="148"/>
      <c r="AF735" s="148"/>
      <c r="AG735" s="148"/>
      <c r="AH735" s="148"/>
      <c r="AI735" s="149"/>
      <c r="AJ735" s="148"/>
      <c r="AK735" s="149"/>
    </row>
    <row r="736" spans="1:37" x14ac:dyDescent="0.35">
      <c r="A736" s="147"/>
      <c r="B736" s="148"/>
      <c r="C736" s="147"/>
      <c r="D736" s="147"/>
      <c r="E736" s="148"/>
      <c r="F736" s="147"/>
      <c r="G736" s="148"/>
      <c r="H736" s="148"/>
      <c r="I736" s="148"/>
      <c r="J736" s="148"/>
      <c r="K736" s="148"/>
      <c r="L736" s="148"/>
      <c r="M736" s="148"/>
      <c r="N736" s="148"/>
      <c r="O736" s="148"/>
      <c r="P736" s="148"/>
      <c r="Q736" s="148"/>
      <c r="R736" s="148"/>
      <c r="S736" s="148"/>
      <c r="T736" s="148"/>
      <c r="U736" s="148"/>
      <c r="V736" s="148"/>
      <c r="W736" s="148"/>
      <c r="X736" s="148"/>
      <c r="Y736" s="148"/>
      <c r="Z736" s="148"/>
      <c r="AA736" s="148"/>
      <c r="AB736" s="148"/>
      <c r="AC736" s="148"/>
      <c r="AD736" s="148"/>
      <c r="AE736" s="148"/>
      <c r="AF736" s="148"/>
      <c r="AG736" s="148"/>
      <c r="AH736" s="148"/>
      <c r="AI736" s="149"/>
      <c r="AJ736" s="148"/>
      <c r="AK736" s="149"/>
    </row>
    <row r="737" spans="1:37" x14ac:dyDescent="0.35">
      <c r="A737" s="147"/>
      <c r="B737" s="148"/>
      <c r="C737" s="147"/>
      <c r="D737" s="147"/>
      <c r="E737" s="148"/>
      <c r="F737" s="147"/>
      <c r="G737" s="148"/>
      <c r="H737" s="148"/>
      <c r="I737" s="148"/>
      <c r="J737" s="148"/>
      <c r="K737" s="148"/>
      <c r="L737" s="148"/>
      <c r="M737" s="148"/>
      <c r="N737" s="148"/>
      <c r="O737" s="148"/>
      <c r="P737" s="148"/>
      <c r="Q737" s="148"/>
      <c r="R737" s="148"/>
      <c r="S737" s="148"/>
      <c r="T737" s="148"/>
      <c r="U737" s="148"/>
      <c r="V737" s="148"/>
      <c r="W737" s="148"/>
      <c r="X737" s="148"/>
      <c r="Y737" s="148"/>
      <c r="Z737" s="148"/>
      <c r="AA737" s="148"/>
      <c r="AB737" s="148"/>
      <c r="AC737" s="148"/>
      <c r="AD737" s="148"/>
      <c r="AE737" s="148"/>
      <c r="AF737" s="148"/>
      <c r="AG737" s="148"/>
      <c r="AH737" s="148"/>
      <c r="AI737" s="149"/>
      <c r="AJ737" s="148"/>
      <c r="AK737" s="149"/>
    </row>
    <row r="738" spans="1:37" x14ac:dyDescent="0.35">
      <c r="A738" s="147"/>
      <c r="B738" s="148"/>
      <c r="C738" s="147"/>
      <c r="D738" s="147"/>
      <c r="E738" s="148"/>
      <c r="F738" s="147"/>
      <c r="G738" s="148"/>
      <c r="H738" s="148"/>
      <c r="I738" s="148"/>
      <c r="J738" s="148"/>
      <c r="K738" s="148"/>
      <c r="L738" s="148"/>
      <c r="M738" s="148"/>
      <c r="N738" s="148"/>
      <c r="O738" s="148"/>
      <c r="P738" s="148"/>
      <c r="Q738" s="148"/>
      <c r="R738" s="148"/>
      <c r="S738" s="148"/>
      <c r="T738" s="148"/>
      <c r="U738" s="148"/>
      <c r="V738" s="148"/>
      <c r="W738" s="148"/>
      <c r="X738" s="148"/>
      <c r="Y738" s="148"/>
      <c r="Z738" s="148"/>
      <c r="AA738" s="148"/>
      <c r="AB738" s="148"/>
      <c r="AC738" s="148"/>
      <c r="AD738" s="148"/>
      <c r="AE738" s="148"/>
      <c r="AF738" s="148"/>
      <c r="AG738" s="148"/>
      <c r="AH738" s="148"/>
      <c r="AI738" s="149"/>
      <c r="AJ738" s="148"/>
      <c r="AK738" s="149"/>
    </row>
    <row r="739" spans="1:37" x14ac:dyDescent="0.35">
      <c r="A739" s="147"/>
      <c r="B739" s="148"/>
      <c r="C739" s="147"/>
      <c r="D739" s="147"/>
      <c r="E739" s="148"/>
      <c r="F739" s="147"/>
      <c r="G739" s="148"/>
      <c r="H739" s="148"/>
      <c r="I739" s="148"/>
      <c r="J739" s="148"/>
      <c r="K739" s="148"/>
      <c r="L739" s="148"/>
      <c r="M739" s="148"/>
      <c r="N739" s="148"/>
      <c r="O739" s="148"/>
      <c r="P739" s="148"/>
      <c r="Q739" s="148"/>
      <c r="R739" s="148"/>
      <c r="S739" s="148"/>
      <c r="T739" s="148"/>
      <c r="U739" s="148"/>
      <c r="V739" s="148"/>
      <c r="W739" s="148"/>
      <c r="X739" s="148"/>
      <c r="Y739" s="148"/>
      <c r="Z739" s="148"/>
      <c r="AA739" s="148"/>
      <c r="AB739" s="148"/>
      <c r="AC739" s="148"/>
      <c r="AD739" s="148"/>
      <c r="AE739" s="148"/>
      <c r="AF739" s="148"/>
      <c r="AG739" s="148"/>
      <c r="AH739" s="148"/>
      <c r="AI739" s="149"/>
      <c r="AJ739" s="148"/>
      <c r="AK739" s="149"/>
    </row>
    <row r="740" spans="1:37" x14ac:dyDescent="0.35">
      <c r="A740" s="147"/>
      <c r="B740" s="148"/>
      <c r="C740" s="147"/>
      <c r="D740" s="147"/>
      <c r="E740" s="148"/>
      <c r="F740" s="147"/>
      <c r="G740" s="148"/>
      <c r="H740" s="148"/>
      <c r="I740" s="148"/>
      <c r="J740" s="148"/>
      <c r="K740" s="148"/>
      <c r="L740" s="148"/>
      <c r="M740" s="148"/>
      <c r="N740" s="148"/>
      <c r="O740" s="148"/>
      <c r="P740" s="148"/>
      <c r="Q740" s="148"/>
      <c r="R740" s="148"/>
      <c r="S740" s="148"/>
      <c r="T740" s="148"/>
      <c r="U740" s="148"/>
      <c r="V740" s="148"/>
      <c r="W740" s="148"/>
      <c r="X740" s="148"/>
      <c r="Y740" s="148"/>
      <c r="Z740" s="148"/>
      <c r="AA740" s="148"/>
      <c r="AB740" s="148"/>
      <c r="AC740" s="148"/>
      <c r="AD740" s="148"/>
      <c r="AE740" s="148"/>
      <c r="AF740" s="148"/>
      <c r="AG740" s="148"/>
      <c r="AH740" s="148"/>
      <c r="AI740" s="149"/>
      <c r="AJ740" s="148"/>
      <c r="AK740" s="149"/>
    </row>
    <row r="741" spans="1:37" x14ac:dyDescent="0.35">
      <c r="A741" s="147"/>
      <c r="B741" s="148"/>
      <c r="C741" s="147"/>
      <c r="D741" s="147"/>
      <c r="E741" s="148"/>
      <c r="F741" s="147"/>
      <c r="G741" s="148"/>
      <c r="H741" s="148"/>
      <c r="I741" s="148"/>
      <c r="J741" s="148"/>
      <c r="K741" s="148"/>
      <c r="L741" s="148"/>
      <c r="M741" s="148"/>
      <c r="N741" s="148"/>
      <c r="O741" s="148"/>
      <c r="P741" s="148"/>
      <c r="Q741" s="148"/>
      <c r="R741" s="148"/>
      <c r="S741" s="148"/>
      <c r="T741" s="148"/>
      <c r="U741" s="148"/>
      <c r="V741" s="148"/>
      <c r="W741" s="148"/>
      <c r="X741" s="148"/>
      <c r="Y741" s="148"/>
      <c r="Z741" s="148"/>
      <c r="AA741" s="148"/>
      <c r="AB741" s="148"/>
      <c r="AC741" s="148"/>
      <c r="AD741" s="148"/>
      <c r="AE741" s="148"/>
      <c r="AF741" s="148"/>
      <c r="AG741" s="148"/>
      <c r="AH741" s="148"/>
      <c r="AI741" s="149"/>
      <c r="AJ741" s="148"/>
      <c r="AK741" s="149"/>
    </row>
    <row r="742" spans="1:37" x14ac:dyDescent="0.35">
      <c r="A742" s="147"/>
      <c r="B742" s="148"/>
      <c r="C742" s="147"/>
      <c r="D742" s="147"/>
      <c r="E742" s="148"/>
      <c r="F742" s="147"/>
      <c r="G742" s="148"/>
      <c r="H742" s="148"/>
      <c r="I742" s="148"/>
      <c r="J742" s="148"/>
      <c r="K742" s="148"/>
      <c r="L742" s="148"/>
      <c r="M742" s="148"/>
      <c r="N742" s="148"/>
      <c r="O742" s="148"/>
      <c r="P742" s="148"/>
      <c r="Q742" s="148"/>
      <c r="R742" s="148"/>
      <c r="S742" s="148"/>
      <c r="T742" s="148"/>
      <c r="U742" s="148"/>
      <c r="V742" s="148"/>
      <c r="W742" s="148"/>
      <c r="X742" s="148"/>
      <c r="Y742" s="148"/>
      <c r="Z742" s="148"/>
      <c r="AA742" s="148"/>
      <c r="AB742" s="148"/>
      <c r="AC742" s="148"/>
      <c r="AD742" s="148"/>
      <c r="AE742" s="148"/>
      <c r="AF742" s="148"/>
      <c r="AG742" s="148"/>
      <c r="AH742" s="148"/>
      <c r="AI742" s="149"/>
      <c r="AJ742" s="148"/>
      <c r="AK742" s="149"/>
    </row>
    <row r="743" spans="1:37" x14ac:dyDescent="0.35">
      <c r="A743" s="147"/>
      <c r="B743" s="148"/>
      <c r="C743" s="147"/>
      <c r="D743" s="147"/>
      <c r="E743" s="148"/>
      <c r="F743" s="147"/>
      <c r="G743" s="148"/>
      <c r="H743" s="148"/>
      <c r="I743" s="148"/>
      <c r="J743" s="148"/>
      <c r="K743" s="148"/>
      <c r="L743" s="148"/>
      <c r="M743" s="148"/>
      <c r="N743" s="148"/>
      <c r="O743" s="148"/>
      <c r="P743" s="148"/>
      <c r="Q743" s="148"/>
      <c r="R743" s="148"/>
      <c r="S743" s="148"/>
      <c r="T743" s="148"/>
      <c r="U743" s="148"/>
      <c r="V743" s="148"/>
      <c r="W743" s="148"/>
      <c r="X743" s="148"/>
      <c r="Y743" s="148"/>
      <c r="Z743" s="148"/>
      <c r="AA743" s="148"/>
      <c r="AB743" s="148"/>
      <c r="AC743" s="148"/>
      <c r="AD743" s="148"/>
      <c r="AE743" s="148"/>
      <c r="AF743" s="148"/>
      <c r="AG743" s="148"/>
      <c r="AH743" s="148"/>
      <c r="AI743" s="149"/>
      <c r="AJ743" s="148"/>
      <c r="AK743" s="149"/>
    </row>
    <row r="744" spans="1:37" x14ac:dyDescent="0.35">
      <c r="A744" s="147"/>
      <c r="B744" s="148"/>
      <c r="C744" s="147"/>
      <c r="D744" s="147"/>
      <c r="E744" s="148"/>
      <c r="F744" s="147"/>
      <c r="G744" s="148"/>
      <c r="H744" s="148"/>
      <c r="I744" s="148"/>
      <c r="J744" s="148"/>
      <c r="K744" s="148"/>
      <c r="L744" s="148"/>
      <c r="M744" s="148"/>
      <c r="N744" s="148"/>
      <c r="O744" s="148"/>
      <c r="P744" s="148"/>
      <c r="Q744" s="148"/>
      <c r="R744" s="148"/>
      <c r="S744" s="148"/>
      <c r="T744" s="148"/>
      <c r="U744" s="148"/>
      <c r="V744" s="148"/>
      <c r="W744" s="148"/>
      <c r="X744" s="148"/>
      <c r="Y744" s="148"/>
      <c r="Z744" s="148"/>
      <c r="AA744" s="148"/>
      <c r="AB744" s="148"/>
      <c r="AC744" s="148"/>
      <c r="AD744" s="148"/>
      <c r="AE744" s="148"/>
      <c r="AF744" s="148"/>
      <c r="AG744" s="148"/>
      <c r="AH744" s="148"/>
      <c r="AI744" s="149"/>
      <c r="AJ744" s="148"/>
      <c r="AK744" s="149"/>
    </row>
    <row r="745" spans="1:37" x14ac:dyDescent="0.35">
      <c r="A745" s="147"/>
      <c r="B745" s="148"/>
      <c r="C745" s="147"/>
      <c r="D745" s="147"/>
      <c r="E745" s="148"/>
      <c r="F745" s="147"/>
      <c r="G745" s="148"/>
      <c r="H745" s="148"/>
      <c r="I745" s="148"/>
      <c r="J745" s="148"/>
      <c r="K745" s="148"/>
      <c r="L745" s="148"/>
      <c r="M745" s="148"/>
      <c r="N745" s="148"/>
      <c r="O745" s="148"/>
      <c r="P745" s="148"/>
      <c r="Q745" s="148"/>
      <c r="R745" s="148"/>
      <c r="S745" s="148"/>
      <c r="T745" s="148"/>
      <c r="U745" s="148"/>
      <c r="V745" s="148"/>
      <c r="W745" s="148"/>
      <c r="X745" s="148"/>
      <c r="Y745" s="148"/>
      <c r="Z745" s="148"/>
      <c r="AA745" s="148"/>
      <c r="AB745" s="148"/>
      <c r="AC745" s="148"/>
      <c r="AD745" s="148"/>
      <c r="AE745" s="148"/>
      <c r="AF745" s="148"/>
      <c r="AG745" s="148"/>
      <c r="AH745" s="148"/>
      <c r="AI745" s="149"/>
      <c r="AJ745" s="148"/>
      <c r="AK745" s="149"/>
    </row>
    <row r="746" spans="1:37" x14ac:dyDescent="0.35">
      <c r="A746" s="147"/>
      <c r="B746" s="148"/>
      <c r="C746" s="147"/>
      <c r="D746" s="147"/>
      <c r="E746" s="148"/>
      <c r="F746" s="147"/>
      <c r="G746" s="148"/>
      <c r="H746" s="148"/>
      <c r="I746" s="148"/>
      <c r="J746" s="148"/>
      <c r="K746" s="148"/>
      <c r="L746" s="148"/>
      <c r="M746" s="148"/>
      <c r="N746" s="148"/>
      <c r="O746" s="148"/>
      <c r="P746" s="148"/>
      <c r="Q746" s="148"/>
      <c r="R746" s="148"/>
      <c r="S746" s="148"/>
      <c r="T746" s="148"/>
      <c r="U746" s="148"/>
      <c r="V746" s="148"/>
      <c r="W746" s="148"/>
      <c r="X746" s="148"/>
      <c r="Y746" s="148"/>
      <c r="Z746" s="148"/>
      <c r="AA746" s="148"/>
      <c r="AB746" s="148"/>
      <c r="AC746" s="148"/>
      <c r="AD746" s="148"/>
      <c r="AE746" s="148"/>
      <c r="AF746" s="148"/>
      <c r="AG746" s="148"/>
      <c r="AH746" s="148"/>
      <c r="AI746" s="149"/>
      <c r="AJ746" s="148"/>
      <c r="AK746" s="149"/>
    </row>
    <row r="747" spans="1:37" x14ac:dyDescent="0.35">
      <c r="A747" s="147"/>
      <c r="B747" s="148"/>
      <c r="C747" s="147"/>
      <c r="D747" s="147"/>
      <c r="E747" s="148"/>
      <c r="F747" s="147"/>
      <c r="G747" s="148"/>
      <c r="H747" s="148"/>
      <c r="I747" s="148"/>
      <c r="J747" s="148"/>
      <c r="K747" s="148"/>
      <c r="L747" s="148"/>
      <c r="M747" s="148"/>
      <c r="N747" s="148"/>
      <c r="O747" s="148"/>
      <c r="P747" s="148"/>
      <c r="Q747" s="148"/>
      <c r="R747" s="148"/>
      <c r="S747" s="148"/>
      <c r="T747" s="148"/>
      <c r="U747" s="148"/>
      <c r="V747" s="148"/>
      <c r="W747" s="148"/>
      <c r="X747" s="148"/>
      <c r="Y747" s="148"/>
      <c r="Z747" s="148"/>
      <c r="AA747" s="148"/>
      <c r="AB747" s="148"/>
      <c r="AC747" s="148"/>
      <c r="AD747" s="148"/>
      <c r="AE747" s="148"/>
      <c r="AF747" s="148"/>
      <c r="AG747" s="148"/>
      <c r="AH747" s="148"/>
      <c r="AI747" s="149"/>
      <c r="AJ747" s="148"/>
      <c r="AK747" s="149"/>
    </row>
    <row r="748" spans="1:37" x14ac:dyDescent="0.35">
      <c r="A748" s="147"/>
      <c r="B748" s="148"/>
      <c r="C748" s="147"/>
      <c r="D748" s="147"/>
      <c r="E748" s="148"/>
      <c r="F748" s="147"/>
      <c r="G748" s="148"/>
      <c r="H748" s="148"/>
      <c r="I748" s="148"/>
      <c r="J748" s="148"/>
      <c r="K748" s="148"/>
      <c r="L748" s="148"/>
      <c r="M748" s="148"/>
      <c r="N748" s="148"/>
      <c r="O748" s="148"/>
      <c r="P748" s="148"/>
      <c r="Q748" s="148"/>
      <c r="R748" s="148"/>
      <c r="S748" s="148"/>
      <c r="T748" s="148"/>
      <c r="U748" s="148"/>
      <c r="V748" s="148"/>
      <c r="W748" s="148"/>
      <c r="X748" s="148"/>
      <c r="Y748" s="148"/>
      <c r="Z748" s="148"/>
      <c r="AA748" s="148"/>
      <c r="AB748" s="148"/>
      <c r="AC748" s="148"/>
      <c r="AD748" s="148"/>
      <c r="AE748" s="148"/>
      <c r="AF748" s="148"/>
      <c r="AG748" s="148"/>
      <c r="AH748" s="148"/>
      <c r="AI748" s="149"/>
      <c r="AJ748" s="148"/>
      <c r="AK748" s="149"/>
    </row>
    <row r="749" spans="1:37" x14ac:dyDescent="0.35">
      <c r="A749" s="147"/>
      <c r="B749" s="148"/>
      <c r="C749" s="147"/>
      <c r="D749" s="147"/>
      <c r="E749" s="148"/>
      <c r="F749" s="147"/>
      <c r="G749" s="148"/>
      <c r="H749" s="148"/>
      <c r="I749" s="148"/>
      <c r="J749" s="148"/>
      <c r="K749" s="148"/>
      <c r="L749" s="148"/>
      <c r="M749" s="148"/>
      <c r="N749" s="148"/>
      <c r="O749" s="148"/>
      <c r="P749" s="148"/>
      <c r="Q749" s="148"/>
      <c r="R749" s="148"/>
      <c r="S749" s="148"/>
      <c r="T749" s="148"/>
      <c r="U749" s="148"/>
      <c r="V749" s="148"/>
      <c r="W749" s="148"/>
      <c r="X749" s="148"/>
      <c r="Y749" s="148"/>
      <c r="Z749" s="148"/>
      <c r="AA749" s="148"/>
      <c r="AB749" s="148"/>
      <c r="AC749" s="148"/>
      <c r="AD749" s="148"/>
      <c r="AE749" s="148"/>
      <c r="AF749" s="148"/>
      <c r="AG749" s="148"/>
      <c r="AH749" s="148"/>
      <c r="AI749" s="149"/>
      <c r="AJ749" s="148"/>
      <c r="AK749" s="149"/>
    </row>
    <row r="750" spans="1:37" x14ac:dyDescent="0.35">
      <c r="A750" s="147"/>
      <c r="B750" s="148"/>
      <c r="C750" s="147"/>
      <c r="D750" s="147"/>
      <c r="E750" s="148"/>
      <c r="F750" s="147"/>
      <c r="G750" s="148"/>
      <c r="H750" s="148"/>
      <c r="I750" s="148"/>
      <c r="J750" s="148"/>
      <c r="K750" s="148"/>
      <c r="L750" s="148"/>
      <c r="M750" s="148"/>
      <c r="N750" s="148"/>
      <c r="O750" s="148"/>
      <c r="P750" s="148"/>
      <c r="Q750" s="148"/>
      <c r="R750" s="148"/>
      <c r="S750" s="148"/>
      <c r="T750" s="148"/>
      <c r="U750" s="148"/>
      <c r="V750" s="148"/>
      <c r="W750" s="148"/>
      <c r="X750" s="148"/>
      <c r="Y750" s="148"/>
      <c r="Z750" s="148"/>
      <c r="AA750" s="148"/>
      <c r="AB750" s="148"/>
      <c r="AC750" s="148"/>
      <c r="AD750" s="148"/>
      <c r="AE750" s="148"/>
      <c r="AF750" s="148"/>
      <c r="AG750" s="148"/>
      <c r="AH750" s="148"/>
      <c r="AI750" s="149"/>
      <c r="AJ750" s="148"/>
      <c r="AK750" s="149"/>
    </row>
    <row r="751" spans="1:37" x14ac:dyDescent="0.35">
      <c r="A751" s="147"/>
      <c r="B751" s="148"/>
      <c r="C751" s="147"/>
      <c r="D751" s="147"/>
      <c r="E751" s="148"/>
      <c r="F751" s="147"/>
      <c r="G751" s="148"/>
      <c r="H751" s="148"/>
      <c r="I751" s="148"/>
      <c r="J751" s="148"/>
      <c r="K751" s="148"/>
      <c r="L751" s="148"/>
      <c r="M751" s="148"/>
      <c r="N751" s="148"/>
      <c r="O751" s="148"/>
      <c r="P751" s="148"/>
      <c r="Q751" s="148"/>
      <c r="R751" s="148"/>
      <c r="S751" s="148"/>
      <c r="T751" s="148"/>
      <c r="U751" s="148"/>
      <c r="V751" s="148"/>
      <c r="W751" s="148"/>
      <c r="X751" s="148"/>
      <c r="Y751" s="148"/>
      <c r="Z751" s="148"/>
      <c r="AA751" s="148"/>
      <c r="AB751" s="148"/>
      <c r="AC751" s="148"/>
      <c r="AD751" s="148"/>
      <c r="AE751" s="148"/>
      <c r="AF751" s="148"/>
      <c r="AG751" s="148"/>
      <c r="AH751" s="148"/>
      <c r="AI751" s="149"/>
      <c r="AJ751" s="148"/>
      <c r="AK751" s="149"/>
    </row>
    <row r="752" spans="1:37" x14ac:dyDescent="0.35">
      <c r="A752" s="147"/>
      <c r="B752" s="148"/>
      <c r="C752" s="147"/>
      <c r="D752" s="147"/>
      <c r="E752" s="148"/>
      <c r="F752" s="147"/>
      <c r="G752" s="148"/>
      <c r="H752" s="148"/>
      <c r="I752" s="148"/>
      <c r="J752" s="148"/>
      <c r="K752" s="148"/>
      <c r="L752" s="148"/>
      <c r="M752" s="148"/>
      <c r="N752" s="148"/>
      <c r="O752" s="148"/>
      <c r="P752" s="148"/>
      <c r="Q752" s="148"/>
      <c r="R752" s="148"/>
      <c r="S752" s="148"/>
      <c r="T752" s="148"/>
      <c r="U752" s="148"/>
      <c r="V752" s="148"/>
      <c r="W752" s="148"/>
      <c r="X752" s="148"/>
      <c r="Y752" s="148"/>
      <c r="Z752" s="148"/>
      <c r="AA752" s="148"/>
      <c r="AB752" s="148"/>
      <c r="AC752" s="148"/>
      <c r="AD752" s="148"/>
      <c r="AE752" s="148"/>
      <c r="AF752" s="148"/>
      <c r="AG752" s="148"/>
      <c r="AH752" s="148"/>
      <c r="AI752" s="149"/>
      <c r="AJ752" s="148"/>
      <c r="AK752" s="149"/>
    </row>
    <row r="753" spans="1:37" x14ac:dyDescent="0.35">
      <c r="A753" s="147"/>
      <c r="B753" s="148"/>
      <c r="C753" s="147"/>
      <c r="D753" s="147"/>
      <c r="E753" s="148"/>
      <c r="F753" s="147"/>
      <c r="G753" s="148"/>
      <c r="H753" s="148"/>
      <c r="I753" s="148"/>
      <c r="J753" s="148"/>
      <c r="K753" s="148"/>
      <c r="L753" s="148"/>
      <c r="M753" s="148"/>
      <c r="N753" s="148"/>
      <c r="O753" s="148"/>
      <c r="P753" s="148"/>
      <c r="Q753" s="148"/>
      <c r="R753" s="148"/>
      <c r="S753" s="148"/>
      <c r="T753" s="148"/>
      <c r="U753" s="148"/>
      <c r="V753" s="148"/>
      <c r="W753" s="148"/>
      <c r="X753" s="148"/>
      <c r="Y753" s="148"/>
      <c r="Z753" s="148"/>
      <c r="AA753" s="148"/>
      <c r="AB753" s="148"/>
      <c r="AC753" s="148"/>
      <c r="AD753" s="148"/>
      <c r="AE753" s="148"/>
      <c r="AF753" s="148"/>
      <c r="AG753" s="148"/>
      <c r="AH753" s="148"/>
      <c r="AI753" s="149"/>
      <c r="AJ753" s="148"/>
      <c r="AK753" s="149"/>
    </row>
    <row r="754" spans="1:37" x14ac:dyDescent="0.35">
      <c r="A754" s="147"/>
      <c r="B754" s="148"/>
      <c r="C754" s="147"/>
      <c r="D754" s="147"/>
      <c r="E754" s="148"/>
      <c r="F754" s="147"/>
      <c r="G754" s="148"/>
      <c r="H754" s="148"/>
      <c r="I754" s="148"/>
      <c r="J754" s="148"/>
      <c r="K754" s="148"/>
      <c r="L754" s="148"/>
      <c r="M754" s="148"/>
      <c r="N754" s="148"/>
      <c r="O754" s="148"/>
      <c r="P754" s="148"/>
      <c r="Q754" s="148"/>
      <c r="R754" s="148"/>
      <c r="S754" s="148"/>
      <c r="T754" s="148"/>
      <c r="U754" s="148"/>
      <c r="V754" s="148"/>
      <c r="W754" s="148"/>
      <c r="X754" s="148"/>
      <c r="Y754" s="148"/>
      <c r="Z754" s="148"/>
      <c r="AA754" s="148"/>
      <c r="AB754" s="148"/>
      <c r="AC754" s="148"/>
      <c r="AD754" s="148"/>
      <c r="AE754" s="148"/>
      <c r="AF754" s="148"/>
      <c r="AG754" s="148"/>
      <c r="AH754" s="148"/>
      <c r="AI754" s="149"/>
      <c r="AJ754" s="148"/>
      <c r="AK754" s="149"/>
    </row>
    <row r="755" spans="1:37" x14ac:dyDescent="0.35">
      <c r="A755" s="147"/>
      <c r="B755" s="148"/>
      <c r="C755" s="147"/>
      <c r="D755" s="147"/>
      <c r="E755" s="148"/>
      <c r="F755" s="147"/>
      <c r="G755" s="148"/>
      <c r="H755" s="148"/>
      <c r="I755" s="148"/>
      <c r="J755" s="148"/>
      <c r="K755" s="148"/>
      <c r="L755" s="148"/>
      <c r="M755" s="148"/>
      <c r="N755" s="148"/>
      <c r="O755" s="148"/>
      <c r="P755" s="148"/>
      <c r="Q755" s="148"/>
      <c r="R755" s="148"/>
      <c r="S755" s="148"/>
      <c r="T755" s="148"/>
      <c r="U755" s="148"/>
      <c r="V755" s="148"/>
      <c r="W755" s="148"/>
      <c r="X755" s="148"/>
      <c r="Y755" s="148"/>
      <c r="Z755" s="148"/>
      <c r="AA755" s="148"/>
      <c r="AB755" s="148"/>
      <c r="AC755" s="148"/>
      <c r="AD755" s="148"/>
      <c r="AE755" s="148"/>
      <c r="AF755" s="148"/>
      <c r="AG755" s="148"/>
      <c r="AH755" s="148"/>
      <c r="AI755" s="149"/>
      <c r="AJ755" s="148"/>
      <c r="AK755" s="149"/>
    </row>
    <row r="756" spans="1:37" x14ac:dyDescent="0.35">
      <c r="A756" s="147"/>
      <c r="B756" s="148"/>
      <c r="C756" s="147"/>
      <c r="D756" s="147"/>
      <c r="E756" s="148"/>
      <c r="F756" s="147"/>
      <c r="G756" s="148"/>
      <c r="H756" s="148"/>
      <c r="I756" s="148"/>
      <c r="J756" s="148"/>
      <c r="K756" s="148"/>
      <c r="L756" s="148"/>
      <c r="M756" s="148"/>
      <c r="N756" s="148"/>
      <c r="O756" s="148"/>
      <c r="P756" s="148"/>
      <c r="Q756" s="148"/>
      <c r="R756" s="148"/>
      <c r="S756" s="148"/>
      <c r="T756" s="148"/>
      <c r="U756" s="148"/>
      <c r="V756" s="148"/>
      <c r="W756" s="148"/>
      <c r="X756" s="148"/>
      <c r="Y756" s="148"/>
      <c r="Z756" s="148"/>
      <c r="AA756" s="148"/>
      <c r="AB756" s="148"/>
      <c r="AC756" s="148"/>
      <c r="AD756" s="148"/>
      <c r="AE756" s="148"/>
      <c r="AF756" s="148"/>
      <c r="AG756" s="148"/>
      <c r="AH756" s="148"/>
      <c r="AI756" s="149"/>
      <c r="AJ756" s="148"/>
      <c r="AK756" s="149"/>
    </row>
    <row r="757" spans="1:37" x14ac:dyDescent="0.35">
      <c r="A757" s="147"/>
      <c r="B757" s="148"/>
      <c r="C757" s="147"/>
      <c r="D757" s="147"/>
      <c r="E757" s="148"/>
      <c r="F757" s="147"/>
      <c r="G757" s="148"/>
      <c r="H757" s="148"/>
      <c r="I757" s="148"/>
      <c r="J757" s="148"/>
      <c r="K757" s="148"/>
      <c r="L757" s="148"/>
      <c r="M757" s="148"/>
      <c r="N757" s="148"/>
      <c r="O757" s="148"/>
      <c r="P757" s="148"/>
      <c r="Q757" s="148"/>
      <c r="R757" s="148"/>
      <c r="S757" s="148"/>
      <c r="T757" s="148"/>
      <c r="U757" s="148"/>
      <c r="V757" s="148"/>
      <c r="W757" s="148"/>
      <c r="X757" s="148"/>
      <c r="Y757" s="148"/>
      <c r="Z757" s="148"/>
      <c r="AA757" s="148"/>
      <c r="AB757" s="148"/>
      <c r="AC757" s="148"/>
      <c r="AD757" s="148"/>
      <c r="AE757" s="148"/>
      <c r="AF757" s="148"/>
      <c r="AG757" s="148"/>
      <c r="AH757" s="148"/>
      <c r="AI757" s="149"/>
      <c r="AJ757" s="148"/>
      <c r="AK757" s="149"/>
    </row>
    <row r="758" spans="1:37" x14ac:dyDescent="0.35">
      <c r="A758" s="147"/>
      <c r="B758" s="148"/>
      <c r="C758" s="147"/>
      <c r="D758" s="147"/>
      <c r="E758" s="148"/>
      <c r="F758" s="147"/>
      <c r="G758" s="148"/>
      <c r="H758" s="148"/>
      <c r="I758" s="148"/>
      <c r="J758" s="148"/>
      <c r="K758" s="148"/>
      <c r="L758" s="148"/>
      <c r="M758" s="148"/>
      <c r="N758" s="148"/>
      <c r="O758" s="148"/>
      <c r="P758" s="148"/>
      <c r="Q758" s="148"/>
      <c r="R758" s="148"/>
      <c r="S758" s="148"/>
      <c r="T758" s="148"/>
      <c r="U758" s="148"/>
      <c r="V758" s="148"/>
      <c r="W758" s="148"/>
      <c r="X758" s="148"/>
      <c r="Y758" s="148"/>
      <c r="Z758" s="148"/>
      <c r="AA758" s="148"/>
      <c r="AB758" s="148"/>
      <c r="AC758" s="148"/>
      <c r="AD758" s="148"/>
      <c r="AE758" s="148"/>
      <c r="AF758" s="148"/>
      <c r="AG758" s="148"/>
      <c r="AH758" s="148"/>
      <c r="AI758" s="149"/>
      <c r="AJ758" s="148"/>
      <c r="AK758" s="149"/>
    </row>
    <row r="759" spans="1:37" x14ac:dyDescent="0.35">
      <c r="A759" s="147"/>
      <c r="B759" s="148"/>
      <c r="C759" s="147"/>
      <c r="D759" s="147"/>
      <c r="E759" s="148"/>
      <c r="F759" s="147"/>
      <c r="G759" s="148"/>
      <c r="H759" s="148"/>
      <c r="I759" s="148"/>
      <c r="J759" s="148"/>
      <c r="K759" s="148"/>
      <c r="L759" s="148"/>
      <c r="M759" s="148"/>
      <c r="N759" s="148"/>
      <c r="O759" s="148"/>
      <c r="P759" s="148"/>
      <c r="Q759" s="148"/>
      <c r="R759" s="148"/>
      <c r="S759" s="148"/>
      <c r="T759" s="148"/>
      <c r="U759" s="148"/>
      <c r="V759" s="148"/>
      <c r="W759" s="148"/>
      <c r="X759" s="148"/>
      <c r="Y759" s="148"/>
      <c r="Z759" s="148"/>
      <c r="AA759" s="148"/>
      <c r="AB759" s="148"/>
      <c r="AC759" s="148"/>
      <c r="AD759" s="148"/>
      <c r="AE759" s="148"/>
      <c r="AF759" s="148"/>
      <c r="AG759" s="148"/>
      <c r="AH759" s="148"/>
      <c r="AI759" s="149"/>
      <c r="AJ759" s="148"/>
      <c r="AK759" s="149"/>
    </row>
    <row r="760" spans="1:37" x14ac:dyDescent="0.35">
      <c r="A760" s="147"/>
      <c r="B760" s="148"/>
      <c r="C760" s="147"/>
      <c r="D760" s="147"/>
      <c r="E760" s="148"/>
      <c r="F760" s="147"/>
      <c r="G760" s="148"/>
      <c r="H760" s="148"/>
      <c r="I760" s="148"/>
      <c r="J760" s="148"/>
      <c r="K760" s="148"/>
      <c r="L760" s="148"/>
      <c r="M760" s="148"/>
      <c r="N760" s="148"/>
      <c r="O760" s="148"/>
      <c r="P760" s="148"/>
      <c r="Q760" s="148"/>
      <c r="R760" s="148"/>
      <c r="S760" s="148"/>
      <c r="T760" s="148"/>
      <c r="U760" s="148"/>
      <c r="V760" s="148"/>
      <c r="W760" s="148"/>
      <c r="X760" s="148"/>
      <c r="Y760" s="148"/>
      <c r="Z760" s="148"/>
      <c r="AA760" s="148"/>
      <c r="AB760" s="148"/>
      <c r="AC760" s="148"/>
      <c r="AD760" s="148"/>
      <c r="AE760" s="148"/>
      <c r="AF760" s="148"/>
      <c r="AG760" s="148"/>
      <c r="AH760" s="148"/>
      <c r="AI760" s="149"/>
      <c r="AJ760" s="148"/>
      <c r="AK760" s="149"/>
    </row>
    <row r="761" spans="1:37" x14ac:dyDescent="0.35">
      <c r="A761" s="147"/>
      <c r="B761" s="148"/>
      <c r="C761" s="147"/>
      <c r="D761" s="147"/>
      <c r="E761" s="148"/>
      <c r="F761" s="147"/>
      <c r="G761" s="148"/>
      <c r="H761" s="148"/>
      <c r="I761" s="148"/>
      <c r="J761" s="148"/>
      <c r="K761" s="148"/>
      <c r="L761" s="148"/>
      <c r="M761" s="148"/>
      <c r="N761" s="148"/>
      <c r="O761" s="148"/>
      <c r="P761" s="148"/>
      <c r="Q761" s="148"/>
      <c r="R761" s="148"/>
      <c r="S761" s="148"/>
      <c r="T761" s="148"/>
      <c r="U761" s="148"/>
      <c r="V761" s="148"/>
      <c r="W761" s="148"/>
      <c r="X761" s="148"/>
      <c r="Y761" s="148"/>
      <c r="Z761" s="148"/>
      <c r="AA761" s="148"/>
      <c r="AB761" s="148"/>
      <c r="AC761" s="148"/>
      <c r="AD761" s="148"/>
      <c r="AE761" s="148"/>
      <c r="AF761" s="148"/>
      <c r="AG761" s="148"/>
      <c r="AH761" s="148"/>
      <c r="AI761" s="149"/>
      <c r="AJ761" s="148"/>
      <c r="AK761" s="149"/>
    </row>
    <row r="762" spans="1:37" x14ac:dyDescent="0.35">
      <c r="A762" s="147"/>
      <c r="B762" s="148"/>
      <c r="C762" s="147"/>
      <c r="D762" s="147"/>
      <c r="E762" s="148"/>
      <c r="F762" s="147"/>
      <c r="G762" s="148"/>
      <c r="H762" s="148"/>
      <c r="I762" s="148"/>
      <c r="J762" s="148"/>
      <c r="K762" s="148"/>
      <c r="L762" s="148"/>
      <c r="M762" s="148"/>
      <c r="N762" s="148"/>
      <c r="O762" s="148"/>
      <c r="P762" s="148"/>
      <c r="Q762" s="148"/>
      <c r="R762" s="148"/>
      <c r="S762" s="148"/>
      <c r="T762" s="148"/>
      <c r="U762" s="148"/>
      <c r="V762" s="148"/>
      <c r="W762" s="148"/>
      <c r="X762" s="148"/>
      <c r="Y762" s="148"/>
      <c r="Z762" s="148"/>
      <c r="AA762" s="148"/>
      <c r="AB762" s="148"/>
      <c r="AC762" s="148"/>
      <c r="AD762" s="148"/>
      <c r="AE762" s="148"/>
      <c r="AF762" s="148"/>
      <c r="AG762" s="148"/>
      <c r="AH762" s="148"/>
      <c r="AI762" s="149"/>
      <c r="AJ762" s="148"/>
      <c r="AK762" s="149"/>
    </row>
    <row r="763" spans="1:37" x14ac:dyDescent="0.35">
      <c r="A763" s="147"/>
      <c r="B763" s="148"/>
      <c r="C763" s="147"/>
      <c r="D763" s="147"/>
      <c r="E763" s="148"/>
      <c r="F763" s="147"/>
      <c r="G763" s="148"/>
      <c r="H763" s="148"/>
      <c r="I763" s="148"/>
      <c r="J763" s="148"/>
      <c r="K763" s="148"/>
      <c r="L763" s="148"/>
      <c r="M763" s="148"/>
      <c r="N763" s="148"/>
      <c r="O763" s="148"/>
      <c r="P763" s="148"/>
      <c r="Q763" s="148"/>
      <c r="R763" s="148"/>
      <c r="S763" s="148"/>
      <c r="T763" s="148"/>
      <c r="U763" s="148"/>
      <c r="V763" s="148"/>
      <c r="W763" s="148"/>
      <c r="X763" s="148"/>
      <c r="Y763" s="148"/>
      <c r="Z763" s="148"/>
      <c r="AA763" s="148"/>
      <c r="AB763" s="148"/>
      <c r="AC763" s="148"/>
      <c r="AD763" s="148"/>
      <c r="AE763" s="148"/>
      <c r="AF763" s="148"/>
      <c r="AG763" s="148"/>
      <c r="AH763" s="148"/>
      <c r="AI763" s="149"/>
      <c r="AJ763" s="148"/>
      <c r="AK763" s="149"/>
    </row>
    <row r="764" spans="1:37" x14ac:dyDescent="0.35">
      <c r="A764" s="147"/>
      <c r="B764" s="148"/>
      <c r="C764" s="147"/>
      <c r="D764" s="147"/>
      <c r="E764" s="148"/>
      <c r="F764" s="147"/>
      <c r="G764" s="148"/>
      <c r="H764" s="148"/>
      <c r="I764" s="148"/>
      <c r="J764" s="148"/>
      <c r="K764" s="148"/>
      <c r="L764" s="148"/>
      <c r="M764" s="148"/>
      <c r="N764" s="148"/>
      <c r="O764" s="148"/>
      <c r="P764" s="148"/>
      <c r="Q764" s="148"/>
      <c r="R764" s="148"/>
      <c r="S764" s="148"/>
      <c r="T764" s="148"/>
      <c r="U764" s="148"/>
      <c r="V764" s="148"/>
      <c r="W764" s="148"/>
      <c r="X764" s="148"/>
      <c r="Y764" s="148"/>
      <c r="Z764" s="148"/>
      <c r="AA764" s="148"/>
      <c r="AB764" s="148"/>
      <c r="AC764" s="148"/>
      <c r="AD764" s="148"/>
      <c r="AE764" s="148"/>
      <c r="AF764" s="148"/>
      <c r="AG764" s="148"/>
      <c r="AH764" s="148"/>
      <c r="AI764" s="149"/>
      <c r="AJ764" s="148"/>
      <c r="AK764" s="149"/>
    </row>
    <row r="765" spans="1:37" x14ac:dyDescent="0.35">
      <c r="A765" s="147"/>
      <c r="B765" s="148"/>
      <c r="C765" s="147"/>
      <c r="D765" s="147"/>
      <c r="E765" s="148"/>
      <c r="F765" s="147"/>
      <c r="G765" s="148"/>
      <c r="H765" s="148"/>
      <c r="I765" s="148"/>
      <c r="J765" s="148"/>
      <c r="K765" s="148"/>
      <c r="L765" s="148"/>
      <c r="M765" s="148"/>
      <c r="N765" s="148"/>
      <c r="O765" s="148"/>
      <c r="P765" s="148"/>
      <c r="Q765" s="148"/>
      <c r="R765" s="148"/>
      <c r="S765" s="148"/>
      <c r="T765" s="148"/>
      <c r="U765" s="148"/>
      <c r="V765" s="148"/>
      <c r="W765" s="148"/>
      <c r="X765" s="148"/>
      <c r="Y765" s="148"/>
      <c r="Z765" s="148"/>
      <c r="AA765" s="148"/>
      <c r="AB765" s="148"/>
      <c r="AC765" s="148"/>
      <c r="AD765" s="148"/>
      <c r="AE765" s="148"/>
      <c r="AF765" s="148"/>
      <c r="AG765" s="148"/>
      <c r="AH765" s="148"/>
      <c r="AI765" s="149"/>
      <c r="AJ765" s="148"/>
      <c r="AK765" s="149"/>
    </row>
    <row r="766" spans="1:37" x14ac:dyDescent="0.35">
      <c r="A766" s="147"/>
      <c r="B766" s="148"/>
      <c r="C766" s="147"/>
      <c r="D766" s="147"/>
      <c r="E766" s="148"/>
      <c r="F766" s="147"/>
      <c r="G766" s="148"/>
      <c r="H766" s="148"/>
      <c r="I766" s="148"/>
      <c r="J766" s="148"/>
      <c r="K766" s="148"/>
      <c r="L766" s="148"/>
      <c r="M766" s="148"/>
      <c r="N766" s="148"/>
      <c r="O766" s="148"/>
      <c r="P766" s="148"/>
      <c r="Q766" s="148"/>
      <c r="R766" s="148"/>
      <c r="S766" s="148"/>
      <c r="T766" s="148"/>
      <c r="U766" s="148"/>
      <c r="V766" s="148"/>
      <c r="W766" s="148"/>
      <c r="X766" s="148"/>
      <c r="Y766" s="148"/>
      <c r="Z766" s="148"/>
      <c r="AA766" s="148"/>
      <c r="AB766" s="148"/>
      <c r="AC766" s="148"/>
      <c r="AD766" s="148"/>
      <c r="AE766" s="148"/>
      <c r="AF766" s="148"/>
      <c r="AG766" s="148"/>
      <c r="AH766" s="148"/>
      <c r="AI766" s="149"/>
      <c r="AJ766" s="148"/>
      <c r="AK766" s="149"/>
    </row>
    <row r="767" spans="1:37" x14ac:dyDescent="0.35">
      <c r="A767" s="147"/>
      <c r="B767" s="148"/>
      <c r="C767" s="147"/>
      <c r="D767" s="147"/>
      <c r="E767" s="148"/>
      <c r="F767" s="147"/>
      <c r="G767" s="148"/>
      <c r="H767" s="148"/>
      <c r="I767" s="148"/>
      <c r="J767" s="148"/>
      <c r="K767" s="148"/>
      <c r="L767" s="148"/>
      <c r="M767" s="148"/>
      <c r="N767" s="148"/>
      <c r="O767" s="148"/>
      <c r="P767" s="148"/>
      <c r="Q767" s="148"/>
      <c r="R767" s="148"/>
      <c r="S767" s="148"/>
      <c r="T767" s="148"/>
      <c r="U767" s="148"/>
      <c r="V767" s="148"/>
      <c r="W767" s="148"/>
      <c r="X767" s="148"/>
      <c r="Y767" s="148"/>
      <c r="Z767" s="148"/>
      <c r="AA767" s="148"/>
      <c r="AB767" s="148"/>
      <c r="AC767" s="148"/>
      <c r="AD767" s="148"/>
      <c r="AE767" s="148"/>
      <c r="AF767" s="148"/>
      <c r="AG767" s="148"/>
      <c r="AH767" s="148"/>
      <c r="AI767" s="149"/>
      <c r="AJ767" s="148"/>
      <c r="AK767" s="149"/>
    </row>
    <row r="768" spans="1:37" x14ac:dyDescent="0.35">
      <c r="A768" s="147"/>
      <c r="B768" s="148"/>
      <c r="C768" s="147"/>
      <c r="D768" s="147"/>
      <c r="E768" s="148"/>
      <c r="F768" s="147"/>
      <c r="G768" s="148"/>
      <c r="H768" s="148"/>
      <c r="I768" s="148"/>
      <c r="J768" s="148"/>
      <c r="K768" s="148"/>
      <c r="L768" s="148"/>
      <c r="M768" s="148"/>
      <c r="N768" s="148"/>
      <c r="O768" s="148"/>
      <c r="P768" s="148"/>
      <c r="Q768" s="148"/>
      <c r="R768" s="148"/>
      <c r="S768" s="148"/>
      <c r="T768" s="148"/>
      <c r="U768" s="148"/>
      <c r="V768" s="148"/>
      <c r="W768" s="148"/>
      <c r="X768" s="148"/>
      <c r="Y768" s="148"/>
      <c r="Z768" s="148"/>
      <c r="AA768" s="148"/>
      <c r="AB768" s="148"/>
      <c r="AC768" s="148"/>
      <c r="AD768" s="148"/>
      <c r="AE768" s="148"/>
      <c r="AF768" s="148"/>
      <c r="AG768" s="148"/>
      <c r="AH768" s="148"/>
      <c r="AI768" s="149"/>
      <c r="AJ768" s="148"/>
      <c r="AK768" s="149"/>
    </row>
    <row r="769" spans="1:37" x14ac:dyDescent="0.35">
      <c r="A769" s="147"/>
      <c r="B769" s="148"/>
      <c r="C769" s="147"/>
      <c r="D769" s="147"/>
      <c r="E769" s="148"/>
      <c r="F769" s="147"/>
      <c r="G769" s="148"/>
      <c r="H769" s="148"/>
      <c r="I769" s="148"/>
      <c r="J769" s="148"/>
      <c r="K769" s="148"/>
      <c r="L769" s="148"/>
      <c r="M769" s="148"/>
      <c r="N769" s="148"/>
      <c r="O769" s="148"/>
      <c r="P769" s="148"/>
      <c r="Q769" s="148"/>
      <c r="R769" s="148"/>
      <c r="S769" s="148"/>
      <c r="T769" s="148"/>
      <c r="U769" s="148"/>
      <c r="V769" s="148"/>
      <c r="W769" s="148"/>
      <c r="X769" s="148"/>
      <c r="Y769" s="148"/>
      <c r="Z769" s="148"/>
      <c r="AA769" s="148"/>
      <c r="AB769" s="148"/>
      <c r="AC769" s="148"/>
      <c r="AD769" s="148"/>
      <c r="AE769" s="148"/>
      <c r="AF769" s="148"/>
      <c r="AG769" s="148"/>
      <c r="AH769" s="148"/>
      <c r="AI769" s="149"/>
      <c r="AJ769" s="148"/>
      <c r="AK769" s="149"/>
    </row>
    <row r="770" spans="1:37" x14ac:dyDescent="0.35">
      <c r="A770" s="147"/>
      <c r="B770" s="148"/>
      <c r="C770" s="147"/>
      <c r="D770" s="147"/>
      <c r="E770" s="148"/>
      <c r="F770" s="147"/>
      <c r="G770" s="148"/>
      <c r="H770" s="148"/>
      <c r="I770" s="148"/>
      <c r="J770" s="148"/>
      <c r="K770" s="148"/>
      <c r="L770" s="148"/>
      <c r="M770" s="148"/>
      <c r="N770" s="148"/>
      <c r="O770" s="148"/>
      <c r="P770" s="148"/>
      <c r="Q770" s="148"/>
      <c r="R770" s="148"/>
      <c r="S770" s="148"/>
      <c r="T770" s="148"/>
      <c r="U770" s="148"/>
      <c r="V770" s="148"/>
      <c r="W770" s="148"/>
      <c r="X770" s="148"/>
      <c r="Y770" s="148"/>
      <c r="Z770" s="148"/>
      <c r="AA770" s="148"/>
      <c r="AB770" s="148"/>
      <c r="AC770" s="148"/>
      <c r="AD770" s="148"/>
      <c r="AE770" s="148"/>
      <c r="AF770" s="148"/>
      <c r="AG770" s="148"/>
      <c r="AH770" s="148"/>
      <c r="AI770" s="149"/>
      <c r="AJ770" s="148"/>
      <c r="AK770" s="149"/>
    </row>
    <row r="771" spans="1:37" x14ac:dyDescent="0.35">
      <c r="A771" s="147"/>
      <c r="B771" s="148"/>
      <c r="C771" s="147"/>
      <c r="D771" s="147"/>
      <c r="E771" s="148"/>
      <c r="F771" s="147"/>
      <c r="G771" s="148"/>
      <c r="H771" s="148"/>
      <c r="I771" s="148"/>
      <c r="J771" s="148"/>
      <c r="K771" s="148"/>
      <c r="L771" s="148"/>
      <c r="M771" s="148"/>
      <c r="N771" s="148"/>
      <c r="O771" s="148"/>
      <c r="P771" s="148"/>
      <c r="Q771" s="148"/>
      <c r="R771" s="148"/>
      <c r="S771" s="148"/>
      <c r="T771" s="148"/>
      <c r="U771" s="148"/>
      <c r="V771" s="148"/>
      <c r="W771" s="148"/>
      <c r="X771" s="148"/>
      <c r="Y771" s="148"/>
      <c r="Z771" s="148"/>
      <c r="AA771" s="148"/>
      <c r="AB771" s="148"/>
      <c r="AC771" s="148"/>
      <c r="AD771" s="148"/>
      <c r="AE771" s="148"/>
      <c r="AF771" s="148"/>
      <c r="AG771" s="148"/>
      <c r="AH771" s="148"/>
      <c r="AI771" s="149"/>
      <c r="AJ771" s="148"/>
      <c r="AK771" s="149"/>
    </row>
    <row r="772" spans="1:37" x14ac:dyDescent="0.35">
      <c r="A772" s="147"/>
      <c r="B772" s="148"/>
      <c r="C772" s="147"/>
      <c r="D772" s="147"/>
      <c r="E772" s="148"/>
      <c r="F772" s="147"/>
      <c r="G772" s="148"/>
      <c r="H772" s="148"/>
      <c r="I772" s="148"/>
      <c r="J772" s="148"/>
      <c r="K772" s="148"/>
      <c r="L772" s="148"/>
      <c r="M772" s="148"/>
      <c r="N772" s="148"/>
      <c r="O772" s="148"/>
      <c r="P772" s="148"/>
      <c r="Q772" s="148"/>
      <c r="R772" s="148"/>
      <c r="S772" s="148"/>
      <c r="T772" s="148"/>
      <c r="U772" s="148"/>
      <c r="V772" s="148"/>
      <c r="W772" s="148"/>
      <c r="X772" s="148"/>
      <c r="Y772" s="148"/>
      <c r="Z772" s="148"/>
      <c r="AA772" s="148"/>
      <c r="AB772" s="148"/>
      <c r="AC772" s="148"/>
      <c r="AD772" s="148"/>
      <c r="AE772" s="148"/>
      <c r="AF772" s="148"/>
      <c r="AG772" s="148"/>
      <c r="AH772" s="148"/>
      <c r="AI772" s="149"/>
      <c r="AJ772" s="148"/>
      <c r="AK772" s="149"/>
    </row>
    <row r="773" spans="1:37" x14ac:dyDescent="0.35">
      <c r="A773" s="147"/>
      <c r="B773" s="148"/>
      <c r="C773" s="147"/>
      <c r="D773" s="147"/>
      <c r="E773" s="148"/>
      <c r="F773" s="147"/>
      <c r="G773" s="148"/>
      <c r="H773" s="148"/>
      <c r="I773" s="148"/>
      <c r="J773" s="148"/>
      <c r="K773" s="148"/>
      <c r="L773" s="148"/>
      <c r="M773" s="148"/>
      <c r="N773" s="148"/>
      <c r="O773" s="148"/>
      <c r="P773" s="148"/>
      <c r="Q773" s="148"/>
      <c r="R773" s="148"/>
      <c r="S773" s="148"/>
      <c r="T773" s="148"/>
      <c r="U773" s="148"/>
      <c r="V773" s="148"/>
      <c r="W773" s="148"/>
      <c r="X773" s="148"/>
      <c r="Y773" s="148"/>
      <c r="Z773" s="148"/>
      <c r="AA773" s="148"/>
      <c r="AB773" s="148"/>
      <c r="AC773" s="148"/>
      <c r="AD773" s="148"/>
      <c r="AE773" s="148"/>
      <c r="AF773" s="148"/>
      <c r="AG773" s="148"/>
      <c r="AH773" s="148"/>
      <c r="AI773" s="149"/>
      <c r="AJ773" s="148"/>
      <c r="AK773" s="149"/>
    </row>
    <row r="774" spans="1:37" x14ac:dyDescent="0.35">
      <c r="A774" s="147"/>
      <c r="B774" s="148"/>
      <c r="C774" s="147"/>
      <c r="D774" s="147"/>
      <c r="E774" s="148"/>
      <c r="F774" s="147"/>
      <c r="G774" s="148"/>
      <c r="H774" s="148"/>
      <c r="I774" s="148"/>
      <c r="J774" s="148"/>
      <c r="K774" s="148"/>
      <c r="L774" s="148"/>
      <c r="M774" s="148"/>
      <c r="N774" s="148"/>
      <c r="O774" s="148"/>
      <c r="P774" s="148"/>
      <c r="Q774" s="148"/>
      <c r="R774" s="148"/>
      <c r="S774" s="148"/>
      <c r="T774" s="148"/>
      <c r="U774" s="148"/>
      <c r="V774" s="148"/>
      <c r="W774" s="148"/>
      <c r="X774" s="148"/>
      <c r="Y774" s="148"/>
      <c r="Z774" s="148"/>
      <c r="AA774" s="148"/>
      <c r="AB774" s="148"/>
      <c r="AC774" s="148"/>
      <c r="AD774" s="148"/>
      <c r="AE774" s="148"/>
      <c r="AF774" s="148"/>
      <c r="AG774" s="148"/>
      <c r="AH774" s="148"/>
      <c r="AI774" s="149"/>
      <c r="AJ774" s="148"/>
      <c r="AK774" s="149"/>
    </row>
    <row r="775" spans="1:37" x14ac:dyDescent="0.35">
      <c r="A775" s="147"/>
      <c r="B775" s="148"/>
      <c r="C775" s="147"/>
      <c r="D775" s="147"/>
      <c r="E775" s="148"/>
      <c r="F775" s="147"/>
      <c r="G775" s="148"/>
      <c r="H775" s="148"/>
      <c r="I775" s="148"/>
      <c r="J775" s="148"/>
      <c r="K775" s="148"/>
      <c r="L775" s="148"/>
      <c r="M775" s="148"/>
      <c r="N775" s="148"/>
      <c r="O775" s="148"/>
      <c r="P775" s="148"/>
      <c r="Q775" s="148"/>
      <c r="R775" s="148"/>
      <c r="S775" s="148"/>
      <c r="T775" s="148"/>
      <c r="U775" s="148"/>
      <c r="V775" s="148"/>
      <c r="W775" s="148"/>
      <c r="X775" s="148"/>
      <c r="Y775" s="148"/>
      <c r="Z775" s="148"/>
      <c r="AA775" s="148"/>
      <c r="AB775" s="148"/>
      <c r="AC775" s="148"/>
      <c r="AD775" s="148"/>
      <c r="AE775" s="148"/>
      <c r="AF775" s="148"/>
      <c r="AG775" s="148"/>
      <c r="AH775" s="148"/>
      <c r="AI775" s="149"/>
      <c r="AJ775" s="148"/>
      <c r="AK775" s="149"/>
    </row>
    <row r="776" spans="1:37" x14ac:dyDescent="0.35">
      <c r="A776" s="147"/>
      <c r="B776" s="148"/>
      <c r="C776" s="147"/>
      <c r="D776" s="147"/>
      <c r="E776" s="148"/>
      <c r="F776" s="147"/>
      <c r="G776" s="148"/>
      <c r="H776" s="148"/>
      <c r="I776" s="148"/>
      <c r="J776" s="148"/>
      <c r="K776" s="148"/>
      <c r="L776" s="148"/>
      <c r="M776" s="148"/>
      <c r="N776" s="148"/>
      <c r="O776" s="148"/>
      <c r="P776" s="148"/>
      <c r="Q776" s="148"/>
      <c r="R776" s="148"/>
      <c r="S776" s="148"/>
      <c r="T776" s="148"/>
      <c r="U776" s="148"/>
      <c r="V776" s="148"/>
      <c r="W776" s="148"/>
      <c r="X776" s="148"/>
      <c r="Y776" s="148"/>
      <c r="Z776" s="148"/>
      <c r="AA776" s="148"/>
      <c r="AB776" s="148"/>
      <c r="AC776" s="148"/>
      <c r="AD776" s="148"/>
      <c r="AE776" s="148"/>
      <c r="AF776" s="148"/>
      <c r="AG776" s="148"/>
      <c r="AH776" s="148"/>
      <c r="AI776" s="149"/>
      <c r="AJ776" s="148"/>
      <c r="AK776" s="149"/>
    </row>
    <row r="777" spans="1:37" x14ac:dyDescent="0.35">
      <c r="A777" s="147"/>
      <c r="B777" s="148"/>
      <c r="C777" s="147"/>
      <c r="D777" s="147"/>
      <c r="E777" s="148"/>
      <c r="F777" s="147"/>
      <c r="G777" s="148"/>
      <c r="H777" s="148"/>
      <c r="I777" s="148"/>
      <c r="J777" s="148"/>
      <c r="K777" s="148"/>
      <c r="L777" s="148"/>
      <c r="M777" s="148"/>
      <c r="N777" s="148"/>
      <c r="O777" s="148"/>
      <c r="P777" s="148"/>
      <c r="Q777" s="148"/>
      <c r="R777" s="148"/>
      <c r="S777" s="148"/>
      <c r="T777" s="148"/>
      <c r="U777" s="148"/>
      <c r="V777" s="148"/>
      <c r="W777" s="148"/>
      <c r="X777" s="148"/>
      <c r="Y777" s="148"/>
      <c r="Z777" s="148"/>
      <c r="AA777" s="148"/>
      <c r="AB777" s="148"/>
      <c r="AC777" s="148"/>
      <c r="AD777" s="148"/>
      <c r="AE777" s="148"/>
      <c r="AF777" s="148"/>
      <c r="AG777" s="148"/>
      <c r="AH777" s="148"/>
      <c r="AI777" s="149"/>
      <c r="AJ777" s="148"/>
      <c r="AK777" s="149"/>
    </row>
    <row r="778" spans="1:37" x14ac:dyDescent="0.35">
      <c r="A778" s="147"/>
      <c r="B778" s="148"/>
      <c r="C778" s="147"/>
      <c r="D778" s="147"/>
      <c r="E778" s="148"/>
      <c r="F778" s="147"/>
      <c r="G778" s="148"/>
      <c r="H778" s="148"/>
      <c r="I778" s="148"/>
      <c r="J778" s="148"/>
      <c r="K778" s="148"/>
      <c r="L778" s="148"/>
      <c r="M778" s="148"/>
      <c r="N778" s="148"/>
      <c r="O778" s="148"/>
      <c r="P778" s="148"/>
      <c r="Q778" s="148"/>
      <c r="R778" s="148"/>
      <c r="S778" s="148"/>
      <c r="T778" s="148"/>
      <c r="U778" s="148"/>
      <c r="V778" s="148"/>
      <c r="W778" s="148"/>
      <c r="X778" s="148"/>
      <c r="Y778" s="148"/>
      <c r="Z778" s="148"/>
      <c r="AA778" s="148"/>
      <c r="AB778" s="148"/>
      <c r="AC778" s="148"/>
      <c r="AD778" s="148"/>
      <c r="AE778" s="148"/>
      <c r="AF778" s="148"/>
      <c r="AG778" s="148"/>
      <c r="AH778" s="148"/>
      <c r="AI778" s="149"/>
      <c r="AJ778" s="148"/>
      <c r="AK778" s="149"/>
    </row>
    <row r="779" spans="1:37" x14ac:dyDescent="0.35">
      <c r="A779" s="147"/>
      <c r="B779" s="148"/>
      <c r="C779" s="147"/>
      <c r="D779" s="147"/>
      <c r="E779" s="148"/>
      <c r="F779" s="147"/>
      <c r="G779" s="148"/>
      <c r="H779" s="148"/>
      <c r="I779" s="148"/>
      <c r="J779" s="148"/>
      <c r="K779" s="148"/>
      <c r="L779" s="148"/>
      <c r="M779" s="148"/>
      <c r="N779" s="148"/>
      <c r="O779" s="148"/>
      <c r="P779" s="148"/>
      <c r="Q779" s="148"/>
      <c r="R779" s="148"/>
      <c r="S779" s="148"/>
      <c r="T779" s="148"/>
      <c r="U779" s="148"/>
      <c r="V779" s="148"/>
      <c r="W779" s="148"/>
      <c r="X779" s="148"/>
      <c r="Y779" s="148"/>
      <c r="Z779" s="148"/>
      <c r="AA779" s="148"/>
      <c r="AB779" s="148"/>
      <c r="AC779" s="148"/>
      <c r="AD779" s="148"/>
      <c r="AE779" s="148"/>
      <c r="AF779" s="148"/>
      <c r="AG779" s="148"/>
      <c r="AH779" s="148"/>
      <c r="AI779" s="149"/>
      <c r="AJ779" s="148"/>
      <c r="AK779" s="149"/>
    </row>
    <row r="780" spans="1:37" x14ac:dyDescent="0.35">
      <c r="A780" s="147"/>
      <c r="B780" s="148"/>
      <c r="C780" s="147"/>
      <c r="D780" s="147"/>
      <c r="E780" s="148"/>
      <c r="F780" s="147"/>
      <c r="G780" s="148"/>
      <c r="H780" s="148"/>
      <c r="I780" s="148"/>
      <c r="J780" s="148"/>
      <c r="K780" s="148"/>
      <c r="L780" s="148"/>
      <c r="M780" s="148"/>
      <c r="N780" s="148"/>
      <c r="O780" s="148"/>
      <c r="P780" s="148"/>
      <c r="Q780" s="148"/>
      <c r="R780" s="148"/>
      <c r="S780" s="148"/>
      <c r="T780" s="148"/>
      <c r="U780" s="148"/>
      <c r="V780" s="148"/>
      <c r="W780" s="148"/>
      <c r="X780" s="148"/>
      <c r="Y780" s="148"/>
      <c r="Z780" s="148"/>
      <c r="AA780" s="148"/>
      <c r="AB780" s="148"/>
      <c r="AC780" s="148"/>
      <c r="AD780" s="148"/>
      <c r="AE780" s="148"/>
      <c r="AF780" s="148"/>
      <c r="AG780" s="148"/>
      <c r="AH780" s="148"/>
      <c r="AI780" s="149"/>
      <c r="AJ780" s="148"/>
      <c r="AK780" s="149"/>
    </row>
    <row r="781" spans="1:37" x14ac:dyDescent="0.35">
      <c r="A781" s="147"/>
      <c r="B781" s="148"/>
      <c r="C781" s="147"/>
      <c r="D781" s="147"/>
      <c r="E781" s="148"/>
      <c r="F781" s="147"/>
      <c r="G781" s="148"/>
      <c r="H781" s="148"/>
      <c r="I781" s="148"/>
      <c r="J781" s="148"/>
      <c r="K781" s="148"/>
      <c r="L781" s="148"/>
      <c r="M781" s="148"/>
      <c r="N781" s="148"/>
      <c r="O781" s="148"/>
      <c r="P781" s="148"/>
      <c r="Q781" s="148"/>
      <c r="R781" s="148"/>
      <c r="S781" s="148"/>
      <c r="T781" s="148"/>
      <c r="U781" s="148"/>
      <c r="V781" s="148"/>
      <c r="W781" s="148"/>
      <c r="X781" s="148"/>
      <c r="Y781" s="148"/>
      <c r="Z781" s="148"/>
      <c r="AA781" s="148"/>
      <c r="AB781" s="148"/>
      <c r="AC781" s="148"/>
      <c r="AD781" s="148"/>
      <c r="AE781" s="148"/>
      <c r="AF781" s="148"/>
      <c r="AG781" s="148"/>
      <c r="AH781" s="148"/>
      <c r="AI781" s="149"/>
      <c r="AJ781" s="148"/>
      <c r="AK781" s="149"/>
    </row>
    <row r="782" spans="1:37" x14ac:dyDescent="0.35">
      <c r="A782" s="147"/>
      <c r="B782" s="148"/>
      <c r="C782" s="147"/>
      <c r="D782" s="147"/>
      <c r="E782" s="148"/>
      <c r="F782" s="147"/>
      <c r="G782" s="148"/>
      <c r="H782" s="148"/>
      <c r="I782" s="148"/>
      <c r="J782" s="148"/>
      <c r="K782" s="148"/>
      <c r="L782" s="148"/>
      <c r="M782" s="148"/>
      <c r="N782" s="148"/>
      <c r="O782" s="148"/>
      <c r="P782" s="148"/>
      <c r="Q782" s="148"/>
      <c r="R782" s="148"/>
      <c r="S782" s="148"/>
      <c r="T782" s="148"/>
      <c r="U782" s="148"/>
      <c r="V782" s="148"/>
      <c r="W782" s="148"/>
      <c r="X782" s="148"/>
      <c r="Y782" s="148"/>
      <c r="Z782" s="148"/>
      <c r="AA782" s="148"/>
      <c r="AB782" s="148"/>
      <c r="AC782" s="148"/>
      <c r="AD782" s="148"/>
      <c r="AE782" s="148"/>
      <c r="AF782" s="148"/>
      <c r="AG782" s="148"/>
      <c r="AH782" s="148"/>
      <c r="AI782" s="149"/>
      <c r="AJ782" s="148"/>
      <c r="AK782" s="149"/>
    </row>
    <row r="783" spans="1:37" x14ac:dyDescent="0.35">
      <c r="A783" s="147"/>
      <c r="B783" s="148"/>
      <c r="C783" s="147"/>
      <c r="D783" s="147"/>
      <c r="E783" s="148"/>
      <c r="F783" s="147"/>
      <c r="G783" s="148"/>
      <c r="H783" s="148"/>
      <c r="I783" s="148"/>
      <c r="J783" s="148"/>
      <c r="K783" s="148"/>
      <c r="L783" s="148"/>
      <c r="M783" s="148"/>
      <c r="N783" s="148"/>
      <c r="O783" s="148"/>
      <c r="P783" s="148"/>
      <c r="Q783" s="148"/>
      <c r="R783" s="148"/>
      <c r="S783" s="148"/>
      <c r="T783" s="148"/>
      <c r="U783" s="148"/>
      <c r="V783" s="148"/>
      <c r="W783" s="148"/>
      <c r="X783" s="148"/>
      <c r="Y783" s="148"/>
      <c r="Z783" s="148"/>
      <c r="AA783" s="148"/>
      <c r="AB783" s="148"/>
      <c r="AC783" s="148"/>
      <c r="AD783" s="148"/>
      <c r="AE783" s="148"/>
      <c r="AF783" s="148"/>
      <c r="AG783" s="148"/>
      <c r="AH783" s="148"/>
      <c r="AI783" s="149"/>
      <c r="AJ783" s="148"/>
      <c r="AK783" s="149"/>
    </row>
    <row r="784" spans="1:37" x14ac:dyDescent="0.35">
      <c r="A784" s="147"/>
      <c r="B784" s="148"/>
      <c r="C784" s="147"/>
      <c r="D784" s="147"/>
      <c r="E784" s="148"/>
      <c r="F784" s="147"/>
      <c r="G784" s="148"/>
      <c r="H784" s="148"/>
      <c r="I784" s="148"/>
      <c r="J784" s="148"/>
      <c r="K784" s="148"/>
      <c r="L784" s="148"/>
      <c r="M784" s="148"/>
      <c r="N784" s="148"/>
      <c r="O784" s="148"/>
      <c r="P784" s="148"/>
      <c r="Q784" s="148"/>
      <c r="R784" s="148"/>
      <c r="S784" s="148"/>
      <c r="T784" s="148"/>
      <c r="U784" s="148"/>
      <c r="V784" s="148"/>
      <c r="W784" s="148"/>
      <c r="X784" s="148"/>
      <c r="Y784" s="148"/>
      <c r="Z784" s="148"/>
      <c r="AA784" s="148"/>
      <c r="AB784" s="148"/>
      <c r="AC784" s="148"/>
      <c r="AD784" s="148"/>
      <c r="AE784" s="148"/>
      <c r="AF784" s="148"/>
      <c r="AG784" s="148"/>
      <c r="AH784" s="148"/>
      <c r="AI784" s="149"/>
      <c r="AJ784" s="148"/>
      <c r="AK784" s="149"/>
    </row>
    <row r="785" spans="1:37" x14ac:dyDescent="0.35">
      <c r="A785" s="147"/>
      <c r="B785" s="148"/>
      <c r="C785" s="147"/>
      <c r="D785" s="147"/>
      <c r="E785" s="148"/>
      <c r="F785" s="147"/>
      <c r="G785" s="148"/>
      <c r="H785" s="148"/>
      <c r="I785" s="148"/>
      <c r="J785" s="148"/>
      <c r="K785" s="148"/>
      <c r="L785" s="148"/>
      <c r="M785" s="148"/>
      <c r="N785" s="148"/>
      <c r="O785" s="148"/>
      <c r="P785" s="148"/>
      <c r="Q785" s="148"/>
      <c r="R785" s="148"/>
      <c r="S785" s="148"/>
      <c r="T785" s="148"/>
      <c r="U785" s="148"/>
      <c r="V785" s="148"/>
      <c r="W785" s="148"/>
      <c r="X785" s="148"/>
      <c r="Y785" s="148"/>
      <c r="Z785" s="148"/>
      <c r="AA785" s="148"/>
      <c r="AB785" s="148"/>
      <c r="AC785" s="148"/>
      <c r="AD785" s="148"/>
      <c r="AE785" s="148"/>
      <c r="AF785" s="148"/>
      <c r="AG785" s="148"/>
      <c r="AH785" s="148"/>
      <c r="AI785" s="149"/>
      <c r="AJ785" s="148"/>
      <c r="AK785" s="149"/>
    </row>
    <row r="786" spans="1:37" x14ac:dyDescent="0.35">
      <c r="A786" s="147"/>
      <c r="B786" s="148"/>
      <c r="C786" s="147"/>
      <c r="D786" s="147"/>
      <c r="E786" s="148"/>
      <c r="F786" s="147"/>
      <c r="G786" s="148"/>
      <c r="H786" s="148"/>
      <c r="I786" s="148"/>
      <c r="J786" s="148"/>
      <c r="K786" s="148"/>
      <c r="L786" s="148"/>
      <c r="M786" s="148"/>
      <c r="N786" s="148"/>
      <c r="O786" s="148"/>
      <c r="P786" s="148"/>
      <c r="Q786" s="148"/>
      <c r="R786" s="148"/>
      <c r="S786" s="148"/>
      <c r="T786" s="148"/>
      <c r="U786" s="148"/>
      <c r="V786" s="148"/>
      <c r="W786" s="148"/>
      <c r="X786" s="148"/>
      <c r="Y786" s="148"/>
      <c r="Z786" s="148"/>
      <c r="AA786" s="148"/>
      <c r="AB786" s="148"/>
      <c r="AC786" s="148"/>
      <c r="AD786" s="148"/>
      <c r="AE786" s="148"/>
      <c r="AF786" s="148"/>
      <c r="AG786" s="148"/>
      <c r="AH786" s="148"/>
      <c r="AI786" s="149"/>
      <c r="AJ786" s="148"/>
      <c r="AK786" s="149"/>
    </row>
    <row r="787" spans="1:37" x14ac:dyDescent="0.35">
      <c r="A787" s="147"/>
      <c r="B787" s="148"/>
      <c r="C787" s="147"/>
      <c r="D787" s="147"/>
      <c r="E787" s="148"/>
      <c r="F787" s="147"/>
      <c r="G787" s="148"/>
      <c r="H787" s="148"/>
      <c r="I787" s="148"/>
      <c r="J787" s="148"/>
      <c r="K787" s="148"/>
      <c r="L787" s="148"/>
      <c r="M787" s="148"/>
      <c r="N787" s="148"/>
      <c r="O787" s="148"/>
      <c r="P787" s="148"/>
      <c r="Q787" s="148"/>
      <c r="R787" s="148"/>
      <c r="S787" s="148"/>
      <c r="T787" s="148"/>
      <c r="U787" s="148"/>
      <c r="V787" s="148"/>
      <c r="W787" s="148"/>
      <c r="X787" s="148"/>
      <c r="Y787" s="148"/>
      <c r="Z787" s="148"/>
      <c r="AA787" s="148"/>
      <c r="AB787" s="148"/>
      <c r="AC787" s="148"/>
      <c r="AD787" s="148"/>
      <c r="AE787" s="148"/>
      <c r="AF787" s="148"/>
      <c r="AG787" s="148"/>
      <c r="AH787" s="148"/>
      <c r="AI787" s="149"/>
      <c r="AJ787" s="148"/>
      <c r="AK787" s="149"/>
    </row>
    <row r="788" spans="1:37" x14ac:dyDescent="0.35">
      <c r="A788" s="147"/>
      <c r="B788" s="148"/>
      <c r="C788" s="147"/>
      <c r="D788" s="147"/>
      <c r="E788" s="148"/>
      <c r="F788" s="147"/>
      <c r="G788" s="148"/>
      <c r="H788" s="148"/>
      <c r="I788" s="148"/>
      <c r="J788" s="148"/>
      <c r="K788" s="148"/>
      <c r="L788" s="148"/>
      <c r="M788" s="148"/>
      <c r="N788" s="148"/>
      <c r="O788" s="148"/>
      <c r="P788" s="148"/>
      <c r="Q788" s="148"/>
      <c r="R788" s="148"/>
      <c r="S788" s="148"/>
      <c r="T788" s="148"/>
      <c r="U788" s="148"/>
      <c r="V788" s="148"/>
      <c r="W788" s="148"/>
      <c r="X788" s="148"/>
      <c r="Y788" s="148"/>
      <c r="Z788" s="148"/>
      <c r="AA788" s="148"/>
      <c r="AB788" s="148"/>
      <c r="AC788" s="148"/>
      <c r="AD788" s="148"/>
      <c r="AE788" s="148"/>
      <c r="AF788" s="148"/>
      <c r="AG788" s="148"/>
      <c r="AH788" s="148"/>
      <c r="AI788" s="149"/>
      <c r="AJ788" s="148"/>
      <c r="AK788" s="149"/>
    </row>
    <row r="789" spans="1:37" x14ac:dyDescent="0.35">
      <c r="A789" s="147"/>
      <c r="B789" s="148"/>
      <c r="C789" s="147"/>
      <c r="D789" s="147"/>
      <c r="E789" s="148"/>
      <c r="F789" s="147"/>
      <c r="G789" s="148"/>
      <c r="H789" s="148"/>
      <c r="I789" s="148"/>
      <c r="J789" s="148"/>
      <c r="K789" s="148"/>
      <c r="L789" s="148"/>
      <c r="M789" s="148"/>
      <c r="N789" s="148"/>
      <c r="O789" s="148"/>
      <c r="P789" s="148"/>
      <c r="Q789" s="148"/>
      <c r="R789" s="148"/>
      <c r="S789" s="148"/>
      <c r="T789" s="148"/>
      <c r="U789" s="148"/>
      <c r="V789" s="148"/>
      <c r="W789" s="148"/>
      <c r="X789" s="148"/>
      <c r="Y789" s="148"/>
      <c r="Z789" s="148"/>
      <c r="AA789" s="148"/>
      <c r="AB789" s="148"/>
      <c r="AC789" s="148"/>
      <c r="AD789" s="148"/>
      <c r="AE789" s="148"/>
      <c r="AF789" s="148"/>
      <c r="AG789" s="148"/>
      <c r="AH789" s="148"/>
      <c r="AI789" s="149"/>
      <c r="AJ789" s="148"/>
      <c r="AK789" s="149"/>
    </row>
    <row r="790" spans="1:37" x14ac:dyDescent="0.35">
      <c r="A790" s="147"/>
      <c r="B790" s="148"/>
      <c r="C790" s="147"/>
      <c r="D790" s="147"/>
      <c r="E790" s="148"/>
      <c r="F790" s="147"/>
      <c r="G790" s="148"/>
      <c r="H790" s="148"/>
      <c r="I790" s="148"/>
      <c r="J790" s="148"/>
      <c r="K790" s="148"/>
      <c r="L790" s="148"/>
      <c r="M790" s="148"/>
      <c r="N790" s="148"/>
      <c r="O790" s="148"/>
      <c r="P790" s="148"/>
      <c r="Q790" s="148"/>
      <c r="R790" s="148"/>
      <c r="S790" s="148"/>
      <c r="T790" s="148"/>
      <c r="U790" s="148"/>
      <c r="V790" s="148"/>
      <c r="W790" s="148"/>
      <c r="X790" s="148"/>
      <c r="Y790" s="148"/>
      <c r="Z790" s="148"/>
      <c r="AA790" s="148"/>
      <c r="AB790" s="148"/>
      <c r="AC790" s="148"/>
      <c r="AD790" s="148"/>
      <c r="AE790" s="148"/>
      <c r="AF790" s="148"/>
      <c r="AG790" s="148"/>
      <c r="AH790" s="148"/>
      <c r="AI790" s="149"/>
      <c r="AJ790" s="148"/>
      <c r="AK790" s="149"/>
    </row>
    <row r="791" spans="1:37" x14ac:dyDescent="0.35">
      <c r="A791" s="147"/>
      <c r="B791" s="148"/>
      <c r="C791" s="147"/>
      <c r="D791" s="147"/>
      <c r="E791" s="148"/>
      <c r="F791" s="147"/>
      <c r="G791" s="148"/>
      <c r="H791" s="148"/>
      <c r="I791" s="148"/>
      <c r="J791" s="148"/>
      <c r="K791" s="148"/>
      <c r="L791" s="148"/>
      <c r="M791" s="148"/>
      <c r="N791" s="148"/>
      <c r="O791" s="148"/>
      <c r="P791" s="148"/>
      <c r="Q791" s="148"/>
      <c r="R791" s="148"/>
      <c r="S791" s="148"/>
      <c r="T791" s="148"/>
      <c r="U791" s="148"/>
      <c r="V791" s="148"/>
      <c r="W791" s="148"/>
      <c r="X791" s="148"/>
      <c r="Y791" s="148"/>
      <c r="Z791" s="148"/>
      <c r="AA791" s="148"/>
      <c r="AB791" s="148"/>
      <c r="AC791" s="148"/>
      <c r="AD791" s="148"/>
      <c r="AE791" s="148"/>
      <c r="AF791" s="148"/>
      <c r="AG791" s="148"/>
      <c r="AH791" s="148"/>
      <c r="AI791" s="149"/>
      <c r="AJ791" s="148"/>
      <c r="AK791" s="149"/>
    </row>
    <row r="792" spans="1:37" x14ac:dyDescent="0.35">
      <c r="A792" s="147"/>
      <c r="B792" s="148"/>
      <c r="C792" s="147"/>
      <c r="D792" s="147"/>
      <c r="E792" s="148"/>
      <c r="F792" s="147"/>
      <c r="G792" s="148"/>
      <c r="H792" s="148"/>
      <c r="I792" s="148"/>
      <c r="J792" s="148"/>
      <c r="K792" s="148"/>
      <c r="L792" s="148"/>
      <c r="M792" s="148"/>
      <c r="N792" s="148"/>
      <c r="O792" s="148"/>
      <c r="P792" s="148"/>
      <c r="Q792" s="148"/>
      <c r="R792" s="148"/>
      <c r="S792" s="148"/>
      <c r="T792" s="148"/>
      <c r="U792" s="148"/>
      <c r="V792" s="148"/>
      <c r="W792" s="148"/>
      <c r="X792" s="148"/>
      <c r="Y792" s="148"/>
      <c r="Z792" s="148"/>
      <c r="AA792" s="148"/>
      <c r="AB792" s="148"/>
      <c r="AC792" s="148"/>
      <c r="AD792" s="148"/>
      <c r="AE792" s="148"/>
      <c r="AF792" s="148"/>
      <c r="AG792" s="148"/>
      <c r="AH792" s="148"/>
      <c r="AI792" s="149"/>
      <c r="AJ792" s="148"/>
      <c r="AK792" s="149"/>
    </row>
    <row r="793" spans="1:37" x14ac:dyDescent="0.35">
      <c r="A793" s="147"/>
      <c r="B793" s="148"/>
      <c r="C793" s="147"/>
      <c r="D793" s="147"/>
      <c r="E793" s="148"/>
      <c r="F793" s="147"/>
      <c r="G793" s="148"/>
      <c r="H793" s="148"/>
      <c r="I793" s="148"/>
      <c r="J793" s="148"/>
      <c r="K793" s="148"/>
      <c r="L793" s="148"/>
      <c r="M793" s="148"/>
      <c r="N793" s="148"/>
      <c r="O793" s="148"/>
      <c r="P793" s="148"/>
      <c r="Q793" s="148"/>
      <c r="R793" s="148"/>
      <c r="S793" s="148"/>
      <c r="T793" s="148"/>
      <c r="U793" s="148"/>
      <c r="V793" s="148"/>
      <c r="W793" s="148"/>
      <c r="X793" s="148"/>
      <c r="Y793" s="148"/>
      <c r="Z793" s="148"/>
      <c r="AA793" s="148"/>
      <c r="AB793" s="148"/>
      <c r="AC793" s="148"/>
      <c r="AD793" s="148"/>
      <c r="AE793" s="148"/>
      <c r="AF793" s="148"/>
      <c r="AG793" s="148"/>
      <c r="AH793" s="148"/>
      <c r="AI793" s="149"/>
      <c r="AJ793" s="148"/>
      <c r="AK793" s="149"/>
    </row>
    <row r="794" spans="1:37" x14ac:dyDescent="0.35">
      <c r="A794" s="147"/>
      <c r="B794" s="148"/>
      <c r="C794" s="147"/>
      <c r="D794" s="147"/>
      <c r="E794" s="148"/>
      <c r="F794" s="147"/>
      <c r="G794" s="148"/>
      <c r="H794" s="148"/>
      <c r="I794" s="148"/>
      <c r="J794" s="148"/>
      <c r="K794" s="148"/>
      <c r="L794" s="148"/>
      <c r="M794" s="148"/>
      <c r="N794" s="148"/>
      <c r="O794" s="148"/>
      <c r="P794" s="148"/>
      <c r="Q794" s="148"/>
      <c r="R794" s="148"/>
      <c r="S794" s="148"/>
      <c r="T794" s="148"/>
      <c r="U794" s="148"/>
      <c r="V794" s="148"/>
      <c r="W794" s="148"/>
      <c r="X794" s="148"/>
      <c r="Y794" s="148"/>
      <c r="Z794" s="148"/>
      <c r="AA794" s="148"/>
      <c r="AB794" s="148"/>
      <c r="AC794" s="148"/>
      <c r="AD794" s="148"/>
      <c r="AE794" s="148"/>
      <c r="AF794" s="148"/>
      <c r="AG794" s="148"/>
      <c r="AH794" s="148"/>
      <c r="AI794" s="149"/>
      <c r="AJ794" s="148"/>
      <c r="AK794" s="149"/>
    </row>
    <row r="795" spans="1:37" x14ac:dyDescent="0.35">
      <c r="A795" s="147"/>
      <c r="B795" s="148"/>
      <c r="C795" s="147"/>
      <c r="D795" s="147"/>
      <c r="E795" s="148"/>
      <c r="F795" s="147"/>
      <c r="G795" s="148"/>
      <c r="H795" s="148"/>
      <c r="I795" s="148"/>
      <c r="J795" s="148"/>
      <c r="K795" s="148"/>
      <c r="L795" s="148"/>
      <c r="M795" s="148"/>
      <c r="N795" s="148"/>
      <c r="O795" s="148"/>
      <c r="P795" s="148"/>
      <c r="Q795" s="148"/>
      <c r="R795" s="148"/>
      <c r="S795" s="148"/>
      <c r="T795" s="148"/>
      <c r="U795" s="148"/>
      <c r="V795" s="148"/>
      <c r="W795" s="148"/>
      <c r="X795" s="148"/>
      <c r="Y795" s="148"/>
      <c r="Z795" s="148"/>
      <c r="AA795" s="148"/>
      <c r="AB795" s="148"/>
      <c r="AC795" s="148"/>
      <c r="AD795" s="148"/>
      <c r="AE795" s="148"/>
      <c r="AF795" s="148"/>
      <c r="AG795" s="148"/>
      <c r="AH795" s="148"/>
      <c r="AI795" s="149"/>
      <c r="AJ795" s="148"/>
      <c r="AK795" s="149"/>
    </row>
    <row r="796" spans="1:37" x14ac:dyDescent="0.35">
      <c r="A796" s="147"/>
      <c r="B796" s="148"/>
      <c r="C796" s="147"/>
      <c r="D796" s="147"/>
      <c r="E796" s="148"/>
      <c r="F796" s="147"/>
      <c r="G796" s="148"/>
      <c r="H796" s="148"/>
      <c r="I796" s="148"/>
      <c r="J796" s="148"/>
      <c r="K796" s="148"/>
      <c r="L796" s="148"/>
      <c r="M796" s="148"/>
      <c r="N796" s="148"/>
      <c r="O796" s="148"/>
      <c r="P796" s="148"/>
      <c r="Q796" s="148"/>
      <c r="R796" s="148"/>
      <c r="S796" s="148"/>
      <c r="T796" s="148"/>
      <c r="U796" s="148"/>
      <c r="V796" s="148"/>
      <c r="W796" s="148"/>
      <c r="X796" s="148"/>
      <c r="Y796" s="148"/>
      <c r="Z796" s="148"/>
      <c r="AA796" s="148"/>
      <c r="AB796" s="148"/>
      <c r="AC796" s="148"/>
      <c r="AD796" s="148"/>
      <c r="AE796" s="148"/>
      <c r="AF796" s="148"/>
      <c r="AG796" s="148"/>
      <c r="AH796" s="148"/>
      <c r="AI796" s="149"/>
      <c r="AJ796" s="148"/>
      <c r="AK796" s="149"/>
    </row>
    <row r="797" spans="1:37" x14ac:dyDescent="0.35">
      <c r="A797" s="147"/>
      <c r="B797" s="148"/>
      <c r="C797" s="147"/>
      <c r="D797" s="147"/>
      <c r="E797" s="148"/>
      <c r="F797" s="147"/>
      <c r="G797" s="148"/>
      <c r="H797" s="148"/>
      <c r="I797" s="148"/>
      <c r="J797" s="148"/>
      <c r="K797" s="148"/>
      <c r="L797" s="148"/>
      <c r="M797" s="148"/>
      <c r="N797" s="148"/>
      <c r="O797" s="148"/>
      <c r="P797" s="148"/>
      <c r="Q797" s="148"/>
      <c r="R797" s="148"/>
      <c r="S797" s="148"/>
      <c r="T797" s="148"/>
      <c r="U797" s="148"/>
      <c r="V797" s="148"/>
      <c r="W797" s="148"/>
      <c r="X797" s="148"/>
      <c r="Y797" s="148"/>
      <c r="Z797" s="148"/>
      <c r="AA797" s="148"/>
      <c r="AB797" s="148"/>
      <c r="AC797" s="148"/>
      <c r="AD797" s="148"/>
      <c r="AE797" s="148"/>
      <c r="AF797" s="148"/>
      <c r="AG797" s="148"/>
      <c r="AH797" s="148"/>
      <c r="AI797" s="149"/>
      <c r="AJ797" s="148"/>
      <c r="AK797" s="149"/>
    </row>
    <row r="798" spans="1:37" x14ac:dyDescent="0.35">
      <c r="A798" s="147"/>
      <c r="B798" s="148"/>
      <c r="C798" s="147"/>
      <c r="D798" s="147"/>
      <c r="E798" s="148"/>
      <c r="F798" s="147"/>
      <c r="G798" s="148"/>
      <c r="H798" s="148"/>
      <c r="I798" s="148"/>
      <c r="J798" s="148"/>
      <c r="K798" s="148"/>
      <c r="L798" s="148"/>
      <c r="M798" s="148"/>
      <c r="N798" s="148"/>
      <c r="O798" s="148"/>
      <c r="P798" s="148"/>
      <c r="Q798" s="148"/>
      <c r="R798" s="148"/>
      <c r="S798" s="148"/>
      <c r="T798" s="148"/>
      <c r="U798" s="148"/>
      <c r="V798" s="148"/>
      <c r="W798" s="148"/>
      <c r="X798" s="148"/>
      <c r="Y798" s="148"/>
      <c r="Z798" s="148"/>
      <c r="AA798" s="148"/>
      <c r="AB798" s="148"/>
      <c r="AC798" s="148"/>
      <c r="AD798" s="148"/>
      <c r="AE798" s="148"/>
      <c r="AF798" s="148"/>
      <c r="AG798" s="148"/>
      <c r="AH798" s="148"/>
      <c r="AI798" s="149"/>
      <c r="AJ798" s="148"/>
      <c r="AK798" s="149"/>
    </row>
    <row r="799" spans="1:37" x14ac:dyDescent="0.35">
      <c r="A799" s="147"/>
      <c r="B799" s="148"/>
      <c r="C799" s="147"/>
      <c r="D799" s="147"/>
      <c r="E799" s="148"/>
      <c r="F799" s="147"/>
      <c r="G799" s="148"/>
      <c r="H799" s="148"/>
      <c r="I799" s="148"/>
      <c r="J799" s="148"/>
      <c r="K799" s="148"/>
      <c r="L799" s="148"/>
      <c r="M799" s="148"/>
      <c r="N799" s="148"/>
      <c r="O799" s="148"/>
      <c r="P799" s="148"/>
      <c r="Q799" s="148"/>
      <c r="R799" s="148"/>
      <c r="S799" s="148"/>
      <c r="T799" s="148"/>
      <c r="U799" s="148"/>
      <c r="V799" s="148"/>
      <c r="W799" s="148"/>
      <c r="X799" s="148"/>
      <c r="Y799" s="148"/>
      <c r="Z799" s="148"/>
      <c r="AA799" s="148"/>
      <c r="AB799" s="148"/>
      <c r="AC799" s="148"/>
      <c r="AD799" s="148"/>
      <c r="AE799" s="148"/>
      <c r="AF799" s="148"/>
      <c r="AG799" s="148"/>
      <c r="AH799" s="148"/>
      <c r="AI799" s="149"/>
      <c r="AJ799" s="148"/>
      <c r="AK799" s="149"/>
    </row>
    <row r="800" spans="1:37" x14ac:dyDescent="0.35">
      <c r="A800" s="147"/>
      <c r="B800" s="148"/>
      <c r="C800" s="147"/>
      <c r="D800" s="147"/>
      <c r="E800" s="148"/>
      <c r="F800" s="147"/>
      <c r="G800" s="148"/>
      <c r="H800" s="148"/>
      <c r="I800" s="148"/>
      <c r="J800" s="148"/>
      <c r="K800" s="148"/>
      <c r="L800" s="148"/>
      <c r="M800" s="148"/>
      <c r="N800" s="148"/>
      <c r="O800" s="148"/>
      <c r="P800" s="148"/>
      <c r="Q800" s="148"/>
      <c r="R800" s="148"/>
      <c r="S800" s="148"/>
      <c r="T800" s="148"/>
      <c r="U800" s="148"/>
      <c r="V800" s="148"/>
      <c r="W800" s="148"/>
      <c r="X800" s="148"/>
      <c r="Y800" s="148"/>
      <c r="Z800" s="148"/>
      <c r="AA800" s="148"/>
      <c r="AB800" s="148"/>
      <c r="AC800" s="148"/>
      <c r="AD800" s="148"/>
      <c r="AE800" s="148"/>
      <c r="AF800" s="148"/>
      <c r="AG800" s="148"/>
      <c r="AH800" s="148"/>
      <c r="AI800" s="149"/>
      <c r="AJ800" s="148"/>
      <c r="AK800" s="149"/>
    </row>
    <row r="801" spans="1:37" x14ac:dyDescent="0.35">
      <c r="A801" s="147"/>
      <c r="B801" s="148"/>
      <c r="C801" s="147"/>
      <c r="D801" s="147"/>
      <c r="E801" s="148"/>
      <c r="F801" s="147"/>
      <c r="G801" s="148"/>
      <c r="H801" s="148"/>
      <c r="I801" s="148"/>
      <c r="J801" s="148"/>
      <c r="K801" s="148"/>
      <c r="L801" s="148"/>
      <c r="M801" s="148"/>
      <c r="N801" s="148"/>
      <c r="O801" s="148"/>
      <c r="P801" s="148"/>
      <c r="Q801" s="148"/>
      <c r="R801" s="148"/>
      <c r="S801" s="148"/>
      <c r="T801" s="148"/>
      <c r="U801" s="148"/>
      <c r="V801" s="148"/>
      <c r="W801" s="148"/>
      <c r="X801" s="148"/>
      <c r="Y801" s="148"/>
      <c r="Z801" s="148"/>
      <c r="AA801" s="148"/>
      <c r="AB801" s="148"/>
      <c r="AC801" s="148"/>
      <c r="AD801" s="148"/>
      <c r="AE801" s="148"/>
      <c r="AF801" s="148"/>
      <c r="AG801" s="148"/>
      <c r="AH801" s="148"/>
      <c r="AI801" s="149"/>
      <c r="AJ801" s="148"/>
      <c r="AK801" s="149"/>
    </row>
    <row r="802" spans="1:37" x14ac:dyDescent="0.35">
      <c r="A802" s="147"/>
      <c r="B802" s="148"/>
      <c r="C802" s="147"/>
      <c r="D802" s="147"/>
      <c r="E802" s="148"/>
      <c r="F802" s="147"/>
      <c r="G802" s="148"/>
      <c r="H802" s="148"/>
      <c r="I802" s="148"/>
      <c r="J802" s="148"/>
      <c r="K802" s="148"/>
      <c r="L802" s="148"/>
      <c r="M802" s="148"/>
      <c r="N802" s="148"/>
      <c r="O802" s="148"/>
      <c r="P802" s="148"/>
      <c r="Q802" s="148"/>
      <c r="R802" s="148"/>
      <c r="S802" s="148"/>
      <c r="T802" s="148"/>
      <c r="U802" s="148"/>
      <c r="V802" s="148"/>
      <c r="W802" s="148"/>
      <c r="X802" s="148"/>
      <c r="Y802" s="148"/>
      <c r="Z802" s="148"/>
      <c r="AA802" s="148"/>
      <c r="AB802" s="148"/>
      <c r="AC802" s="148"/>
      <c r="AD802" s="148"/>
      <c r="AE802" s="148"/>
      <c r="AF802" s="148"/>
      <c r="AG802" s="148"/>
      <c r="AH802" s="148"/>
      <c r="AI802" s="149"/>
      <c r="AJ802" s="148"/>
      <c r="AK802" s="149"/>
    </row>
    <row r="803" spans="1:37" x14ac:dyDescent="0.35">
      <c r="A803" s="147"/>
      <c r="B803" s="148"/>
      <c r="C803" s="147"/>
      <c r="D803" s="147"/>
      <c r="E803" s="148"/>
      <c r="F803" s="147"/>
      <c r="G803" s="148"/>
      <c r="H803" s="148"/>
      <c r="I803" s="148"/>
      <c r="J803" s="148"/>
      <c r="K803" s="148"/>
      <c r="L803" s="148"/>
      <c r="M803" s="148"/>
      <c r="N803" s="148"/>
      <c r="O803" s="148"/>
      <c r="P803" s="148"/>
      <c r="Q803" s="148"/>
      <c r="R803" s="148"/>
      <c r="S803" s="148"/>
      <c r="T803" s="148"/>
      <c r="U803" s="148"/>
      <c r="V803" s="148"/>
      <c r="W803" s="148"/>
      <c r="X803" s="148"/>
      <c r="Y803" s="148"/>
      <c r="Z803" s="148"/>
      <c r="AA803" s="148"/>
      <c r="AB803" s="148"/>
      <c r="AC803" s="148"/>
      <c r="AD803" s="148"/>
      <c r="AE803" s="148"/>
      <c r="AF803" s="148"/>
      <c r="AG803" s="148"/>
      <c r="AH803" s="148"/>
      <c r="AI803" s="149"/>
      <c r="AJ803" s="148"/>
      <c r="AK803" s="149"/>
    </row>
    <row r="804" spans="1:37" x14ac:dyDescent="0.35">
      <c r="A804" s="147"/>
      <c r="B804" s="148"/>
      <c r="C804" s="147"/>
      <c r="D804" s="147"/>
      <c r="E804" s="148"/>
      <c r="F804" s="147"/>
      <c r="G804" s="148"/>
      <c r="H804" s="148"/>
      <c r="I804" s="148"/>
      <c r="J804" s="148"/>
      <c r="K804" s="148"/>
      <c r="L804" s="148"/>
      <c r="M804" s="148"/>
      <c r="N804" s="148"/>
      <c r="O804" s="148"/>
      <c r="P804" s="148"/>
      <c r="Q804" s="148"/>
      <c r="R804" s="148"/>
      <c r="S804" s="148"/>
      <c r="T804" s="148"/>
      <c r="U804" s="148"/>
      <c r="V804" s="148"/>
      <c r="W804" s="148"/>
      <c r="X804" s="148"/>
      <c r="Y804" s="148"/>
      <c r="Z804" s="148"/>
      <c r="AA804" s="148"/>
      <c r="AB804" s="148"/>
      <c r="AC804" s="148"/>
      <c r="AD804" s="148"/>
      <c r="AE804" s="148"/>
      <c r="AF804" s="148"/>
      <c r="AG804" s="148"/>
      <c r="AH804" s="148"/>
      <c r="AI804" s="149"/>
      <c r="AJ804" s="148"/>
      <c r="AK804" s="149"/>
    </row>
    <row r="805" spans="1:37" x14ac:dyDescent="0.35">
      <c r="A805" s="147"/>
      <c r="B805" s="148"/>
      <c r="C805" s="147"/>
      <c r="D805" s="147"/>
      <c r="E805" s="148"/>
      <c r="F805" s="147"/>
      <c r="G805" s="148"/>
      <c r="H805" s="148"/>
      <c r="I805" s="148"/>
      <c r="J805" s="148"/>
      <c r="K805" s="148"/>
      <c r="L805" s="148"/>
      <c r="M805" s="148"/>
      <c r="N805" s="148"/>
      <c r="O805" s="148"/>
      <c r="P805" s="148"/>
      <c r="Q805" s="148"/>
      <c r="R805" s="148"/>
      <c r="S805" s="148"/>
      <c r="T805" s="148"/>
      <c r="U805" s="148"/>
      <c r="V805" s="148"/>
      <c r="W805" s="148"/>
      <c r="X805" s="148"/>
      <c r="Y805" s="148"/>
      <c r="Z805" s="148"/>
      <c r="AA805" s="148"/>
      <c r="AB805" s="148"/>
      <c r="AC805" s="148"/>
      <c r="AD805" s="148"/>
      <c r="AE805" s="148"/>
      <c r="AF805" s="148"/>
      <c r="AG805" s="148"/>
      <c r="AH805" s="148"/>
      <c r="AI805" s="149"/>
      <c r="AJ805" s="148"/>
      <c r="AK805" s="149"/>
    </row>
    <row r="806" spans="1:37" x14ac:dyDescent="0.35">
      <c r="A806" s="147"/>
      <c r="B806" s="148"/>
      <c r="C806" s="147"/>
      <c r="D806" s="147"/>
      <c r="E806" s="148"/>
      <c r="F806" s="147"/>
      <c r="G806" s="148"/>
      <c r="H806" s="148"/>
      <c r="I806" s="148"/>
      <c r="J806" s="148"/>
      <c r="K806" s="148"/>
      <c r="L806" s="148"/>
      <c r="M806" s="148"/>
      <c r="N806" s="148"/>
      <c r="O806" s="148"/>
      <c r="P806" s="148"/>
      <c r="Q806" s="148"/>
      <c r="R806" s="148"/>
      <c r="S806" s="148"/>
      <c r="T806" s="148"/>
      <c r="U806" s="148"/>
      <c r="V806" s="148"/>
      <c r="W806" s="148"/>
      <c r="X806" s="148"/>
      <c r="Y806" s="148"/>
      <c r="Z806" s="148"/>
      <c r="AA806" s="148"/>
      <c r="AB806" s="148"/>
      <c r="AC806" s="148"/>
      <c r="AD806" s="148"/>
      <c r="AE806" s="148"/>
      <c r="AF806" s="148"/>
      <c r="AG806" s="148"/>
      <c r="AH806" s="148"/>
      <c r="AI806" s="149"/>
      <c r="AJ806" s="148"/>
      <c r="AK806" s="149"/>
    </row>
    <row r="807" spans="1:37" x14ac:dyDescent="0.35">
      <c r="A807" s="147"/>
      <c r="B807" s="148"/>
      <c r="C807" s="147"/>
      <c r="D807" s="147"/>
      <c r="E807" s="148"/>
      <c r="F807" s="147"/>
      <c r="G807" s="148"/>
      <c r="H807" s="148"/>
      <c r="I807" s="148"/>
      <c r="J807" s="148"/>
      <c r="K807" s="148"/>
      <c r="L807" s="148"/>
      <c r="M807" s="148"/>
      <c r="N807" s="148"/>
      <c r="O807" s="148"/>
      <c r="P807" s="148"/>
      <c r="Q807" s="148"/>
      <c r="R807" s="148"/>
      <c r="S807" s="148"/>
      <c r="T807" s="148"/>
      <c r="U807" s="148"/>
      <c r="V807" s="148"/>
      <c r="W807" s="148"/>
      <c r="X807" s="148"/>
      <c r="Y807" s="148"/>
      <c r="Z807" s="148"/>
      <c r="AA807" s="148"/>
      <c r="AB807" s="148"/>
      <c r="AC807" s="148"/>
      <c r="AD807" s="148"/>
      <c r="AE807" s="148"/>
      <c r="AF807" s="148"/>
      <c r="AG807" s="148"/>
      <c r="AH807" s="148"/>
      <c r="AI807" s="149"/>
      <c r="AJ807" s="148"/>
      <c r="AK807" s="149"/>
    </row>
    <row r="808" spans="1:37" x14ac:dyDescent="0.35">
      <c r="A808" s="147"/>
      <c r="B808" s="148"/>
      <c r="C808" s="147"/>
      <c r="D808" s="147"/>
      <c r="E808" s="148"/>
      <c r="F808" s="147"/>
      <c r="G808" s="148"/>
      <c r="H808" s="148"/>
      <c r="I808" s="148"/>
      <c r="J808" s="148"/>
      <c r="K808" s="148"/>
      <c r="L808" s="148"/>
      <c r="M808" s="148"/>
      <c r="N808" s="148"/>
      <c r="O808" s="148"/>
      <c r="P808" s="148"/>
      <c r="Q808" s="148"/>
      <c r="R808" s="148"/>
      <c r="S808" s="148"/>
      <c r="T808" s="148"/>
      <c r="U808" s="148"/>
      <c r="V808" s="148"/>
      <c r="W808" s="148"/>
      <c r="X808" s="148"/>
      <c r="Y808" s="148"/>
      <c r="Z808" s="148"/>
      <c r="AA808" s="148"/>
      <c r="AB808" s="148"/>
      <c r="AC808" s="148"/>
      <c r="AD808" s="148"/>
      <c r="AE808" s="148"/>
      <c r="AF808" s="148"/>
      <c r="AG808" s="148"/>
      <c r="AH808" s="148"/>
      <c r="AI808" s="149"/>
      <c r="AJ808" s="148"/>
      <c r="AK808" s="149"/>
    </row>
    <row r="809" spans="1:37" x14ac:dyDescent="0.35">
      <c r="A809" s="147"/>
      <c r="B809" s="148"/>
      <c r="C809" s="147"/>
      <c r="D809" s="147"/>
      <c r="E809" s="148"/>
      <c r="F809" s="147"/>
      <c r="G809" s="148"/>
      <c r="H809" s="148"/>
      <c r="I809" s="148"/>
      <c r="J809" s="148"/>
      <c r="K809" s="148"/>
      <c r="L809" s="148"/>
      <c r="M809" s="148"/>
      <c r="N809" s="148"/>
      <c r="O809" s="148"/>
      <c r="P809" s="148"/>
      <c r="Q809" s="148"/>
      <c r="R809" s="148"/>
      <c r="S809" s="148"/>
      <c r="T809" s="148"/>
      <c r="U809" s="148"/>
      <c r="V809" s="148"/>
      <c r="W809" s="148"/>
      <c r="X809" s="148"/>
      <c r="Y809" s="148"/>
      <c r="Z809" s="148"/>
      <c r="AA809" s="148"/>
      <c r="AB809" s="148"/>
      <c r="AC809" s="148"/>
      <c r="AD809" s="148"/>
      <c r="AE809" s="148"/>
      <c r="AF809" s="148"/>
      <c r="AG809" s="148"/>
      <c r="AH809" s="148"/>
      <c r="AI809" s="149"/>
      <c r="AJ809" s="148"/>
      <c r="AK809" s="149"/>
    </row>
    <row r="810" spans="1:37" x14ac:dyDescent="0.35">
      <c r="A810" s="147"/>
      <c r="B810" s="148"/>
      <c r="C810" s="147"/>
      <c r="D810" s="147"/>
      <c r="E810" s="148"/>
      <c r="F810" s="147"/>
      <c r="G810" s="148"/>
      <c r="H810" s="148"/>
      <c r="I810" s="148"/>
      <c r="J810" s="148"/>
      <c r="K810" s="148"/>
      <c r="L810" s="148"/>
      <c r="M810" s="148"/>
      <c r="N810" s="148"/>
      <c r="O810" s="148"/>
      <c r="P810" s="148"/>
      <c r="Q810" s="148"/>
      <c r="R810" s="148"/>
      <c r="S810" s="148"/>
      <c r="T810" s="148"/>
      <c r="U810" s="148"/>
      <c r="V810" s="148"/>
      <c r="W810" s="148"/>
      <c r="X810" s="148"/>
      <c r="Y810" s="148"/>
      <c r="Z810" s="148"/>
      <c r="AA810" s="148"/>
      <c r="AB810" s="148"/>
      <c r="AC810" s="148"/>
      <c r="AD810" s="148"/>
      <c r="AE810" s="148"/>
      <c r="AF810" s="148"/>
      <c r="AG810" s="148"/>
      <c r="AH810" s="148"/>
      <c r="AI810" s="149"/>
      <c r="AJ810" s="148"/>
      <c r="AK810" s="149"/>
    </row>
    <row r="811" spans="1:37" x14ac:dyDescent="0.35">
      <c r="A811" s="147"/>
      <c r="B811" s="148"/>
      <c r="C811" s="147"/>
      <c r="D811" s="147"/>
      <c r="E811" s="148"/>
      <c r="F811" s="147"/>
      <c r="G811" s="148"/>
      <c r="H811" s="148"/>
      <c r="I811" s="148"/>
      <c r="J811" s="148"/>
      <c r="K811" s="148"/>
      <c r="L811" s="148"/>
      <c r="M811" s="148"/>
      <c r="N811" s="148"/>
      <c r="O811" s="148"/>
      <c r="P811" s="148"/>
      <c r="Q811" s="148"/>
      <c r="R811" s="148"/>
      <c r="S811" s="148"/>
      <c r="T811" s="148"/>
      <c r="U811" s="148"/>
      <c r="V811" s="148"/>
      <c r="W811" s="148"/>
      <c r="X811" s="148"/>
      <c r="Y811" s="148"/>
      <c r="Z811" s="148"/>
      <c r="AA811" s="148"/>
      <c r="AB811" s="148"/>
      <c r="AC811" s="148"/>
      <c r="AD811" s="148"/>
      <c r="AE811" s="148"/>
      <c r="AF811" s="148"/>
      <c r="AG811" s="148"/>
      <c r="AH811" s="148"/>
      <c r="AI811" s="149"/>
      <c r="AJ811" s="148"/>
      <c r="AK811" s="149"/>
    </row>
    <row r="812" spans="1:37" x14ac:dyDescent="0.35">
      <c r="A812" s="147"/>
      <c r="B812" s="148"/>
      <c r="C812" s="147"/>
      <c r="D812" s="147"/>
      <c r="E812" s="148"/>
      <c r="F812" s="147"/>
      <c r="G812" s="148"/>
      <c r="H812" s="148"/>
      <c r="I812" s="148"/>
      <c r="J812" s="148"/>
      <c r="K812" s="148"/>
      <c r="L812" s="148"/>
      <c r="M812" s="148"/>
      <c r="N812" s="148"/>
      <c r="O812" s="148"/>
      <c r="P812" s="148"/>
      <c r="Q812" s="148"/>
      <c r="R812" s="148"/>
      <c r="S812" s="148"/>
      <c r="T812" s="148"/>
      <c r="U812" s="148"/>
      <c r="V812" s="148"/>
      <c r="W812" s="148"/>
      <c r="X812" s="148"/>
      <c r="Y812" s="148"/>
      <c r="Z812" s="148"/>
      <c r="AA812" s="148"/>
      <c r="AB812" s="148"/>
      <c r="AC812" s="148"/>
      <c r="AD812" s="148"/>
      <c r="AE812" s="148"/>
      <c r="AF812" s="148"/>
      <c r="AG812" s="148"/>
      <c r="AH812" s="148"/>
      <c r="AI812" s="149"/>
      <c r="AJ812" s="148"/>
      <c r="AK812" s="149"/>
    </row>
    <row r="813" spans="1:37" x14ac:dyDescent="0.35">
      <c r="A813" s="147"/>
      <c r="B813" s="148"/>
      <c r="C813" s="147"/>
      <c r="D813" s="147"/>
      <c r="E813" s="148"/>
      <c r="F813" s="147"/>
      <c r="G813" s="148"/>
      <c r="H813" s="148"/>
      <c r="I813" s="148"/>
      <c r="J813" s="148"/>
      <c r="K813" s="148"/>
      <c r="L813" s="148"/>
      <c r="M813" s="148"/>
      <c r="N813" s="148"/>
      <c r="O813" s="148"/>
      <c r="P813" s="148"/>
      <c r="Q813" s="148"/>
      <c r="R813" s="148"/>
      <c r="S813" s="148"/>
      <c r="T813" s="148"/>
      <c r="U813" s="148"/>
      <c r="V813" s="148"/>
      <c r="W813" s="148"/>
      <c r="X813" s="148"/>
      <c r="Y813" s="148"/>
      <c r="Z813" s="148"/>
      <c r="AA813" s="148"/>
      <c r="AB813" s="148"/>
      <c r="AC813" s="148"/>
      <c r="AD813" s="148"/>
      <c r="AE813" s="148"/>
      <c r="AF813" s="148"/>
      <c r="AG813" s="148"/>
      <c r="AH813" s="148"/>
      <c r="AI813" s="149"/>
      <c r="AJ813" s="148"/>
      <c r="AK813" s="149"/>
    </row>
    <row r="814" spans="1:37" x14ac:dyDescent="0.35">
      <c r="A814" s="147"/>
      <c r="B814" s="148"/>
      <c r="C814" s="147"/>
      <c r="D814" s="147"/>
      <c r="E814" s="148"/>
      <c r="F814" s="147"/>
      <c r="G814" s="148"/>
      <c r="H814" s="148"/>
      <c r="I814" s="148"/>
      <c r="J814" s="148"/>
      <c r="K814" s="148"/>
      <c r="L814" s="148"/>
      <c r="M814" s="148"/>
      <c r="N814" s="148"/>
      <c r="O814" s="148"/>
      <c r="P814" s="148"/>
      <c r="Q814" s="148"/>
      <c r="R814" s="148"/>
      <c r="S814" s="148"/>
      <c r="T814" s="148"/>
      <c r="U814" s="148"/>
      <c r="V814" s="148"/>
      <c r="W814" s="148"/>
      <c r="X814" s="148"/>
      <c r="Y814" s="148"/>
      <c r="Z814" s="148"/>
      <c r="AA814" s="148"/>
      <c r="AB814" s="148"/>
      <c r="AC814" s="148"/>
      <c r="AD814" s="148"/>
      <c r="AE814" s="148"/>
      <c r="AF814" s="148"/>
      <c r="AG814" s="148"/>
      <c r="AH814" s="148"/>
      <c r="AI814" s="149"/>
      <c r="AJ814" s="148"/>
      <c r="AK814" s="149"/>
    </row>
    <row r="815" spans="1:37" x14ac:dyDescent="0.35">
      <c r="A815" s="147"/>
      <c r="B815" s="148"/>
      <c r="C815" s="147"/>
      <c r="D815" s="147"/>
      <c r="E815" s="148"/>
      <c r="F815" s="147"/>
      <c r="G815" s="148"/>
      <c r="H815" s="148"/>
      <c r="I815" s="148"/>
      <c r="J815" s="148"/>
      <c r="K815" s="148"/>
      <c r="L815" s="148"/>
      <c r="M815" s="148"/>
      <c r="N815" s="148"/>
      <c r="O815" s="148"/>
      <c r="P815" s="148"/>
      <c r="Q815" s="148"/>
      <c r="R815" s="148"/>
      <c r="S815" s="148"/>
      <c r="T815" s="148"/>
      <c r="U815" s="148"/>
      <c r="V815" s="148"/>
      <c r="W815" s="148"/>
      <c r="X815" s="148"/>
      <c r="Y815" s="148"/>
      <c r="Z815" s="148"/>
      <c r="AA815" s="148"/>
      <c r="AB815" s="148"/>
      <c r="AC815" s="148"/>
      <c r="AD815" s="148"/>
      <c r="AE815" s="148"/>
      <c r="AF815" s="148"/>
      <c r="AG815" s="148"/>
      <c r="AH815" s="148"/>
      <c r="AI815" s="149"/>
      <c r="AJ815" s="148"/>
      <c r="AK815" s="149"/>
    </row>
    <row r="816" spans="1:37" x14ac:dyDescent="0.35">
      <c r="A816" s="147"/>
      <c r="B816" s="148"/>
      <c r="C816" s="147"/>
      <c r="D816" s="147"/>
      <c r="E816" s="148"/>
      <c r="F816" s="147"/>
      <c r="G816" s="148"/>
      <c r="H816" s="148"/>
      <c r="I816" s="148"/>
      <c r="J816" s="148"/>
      <c r="K816" s="148"/>
      <c r="L816" s="148"/>
      <c r="M816" s="148"/>
      <c r="N816" s="148"/>
      <c r="O816" s="148"/>
      <c r="P816" s="148"/>
      <c r="Q816" s="148"/>
      <c r="R816" s="148"/>
      <c r="S816" s="148"/>
      <c r="T816" s="148"/>
      <c r="U816" s="148"/>
      <c r="V816" s="148"/>
      <c r="W816" s="148"/>
      <c r="X816" s="148"/>
      <c r="Y816" s="148"/>
      <c r="Z816" s="148"/>
      <c r="AA816" s="148"/>
      <c r="AB816" s="148"/>
      <c r="AC816" s="148"/>
      <c r="AD816" s="148"/>
      <c r="AE816" s="148"/>
      <c r="AF816" s="148"/>
      <c r="AG816" s="148"/>
      <c r="AH816" s="148"/>
      <c r="AI816" s="149"/>
      <c r="AJ816" s="148"/>
      <c r="AK816" s="149"/>
    </row>
    <row r="817" spans="1:37" x14ac:dyDescent="0.35">
      <c r="A817" s="147"/>
      <c r="B817" s="148"/>
      <c r="C817" s="147"/>
      <c r="D817" s="147"/>
      <c r="E817" s="148"/>
      <c r="F817" s="147"/>
      <c r="G817" s="148"/>
      <c r="H817" s="148"/>
      <c r="I817" s="148"/>
      <c r="J817" s="148"/>
      <c r="K817" s="148"/>
      <c r="L817" s="148"/>
      <c r="M817" s="148"/>
      <c r="N817" s="148"/>
      <c r="O817" s="148"/>
      <c r="P817" s="148"/>
      <c r="Q817" s="148"/>
      <c r="R817" s="148"/>
      <c r="S817" s="148"/>
      <c r="T817" s="148"/>
      <c r="U817" s="148"/>
      <c r="V817" s="148"/>
      <c r="W817" s="148"/>
      <c r="X817" s="148"/>
      <c r="Y817" s="148"/>
      <c r="Z817" s="148"/>
      <c r="AA817" s="148"/>
      <c r="AB817" s="148"/>
      <c r="AC817" s="148"/>
      <c r="AD817" s="148"/>
      <c r="AE817" s="148"/>
      <c r="AF817" s="148"/>
      <c r="AG817" s="148"/>
      <c r="AH817" s="148"/>
      <c r="AI817" s="149"/>
      <c r="AJ817" s="148"/>
      <c r="AK817" s="149"/>
    </row>
    <row r="818" spans="1:37" x14ac:dyDescent="0.35">
      <c r="A818" s="147"/>
      <c r="B818" s="148"/>
      <c r="C818" s="147"/>
      <c r="D818" s="147"/>
      <c r="E818" s="148"/>
      <c r="F818" s="147"/>
      <c r="G818" s="148"/>
      <c r="H818" s="148"/>
      <c r="I818" s="148"/>
      <c r="J818" s="148"/>
      <c r="K818" s="148"/>
      <c r="L818" s="148"/>
      <c r="M818" s="148"/>
      <c r="N818" s="148"/>
      <c r="O818" s="148"/>
      <c r="P818" s="148"/>
      <c r="Q818" s="148"/>
      <c r="R818" s="148"/>
      <c r="S818" s="148"/>
      <c r="T818" s="148"/>
      <c r="U818" s="148"/>
      <c r="V818" s="148"/>
      <c r="W818" s="148"/>
      <c r="X818" s="148"/>
      <c r="Y818" s="148"/>
      <c r="Z818" s="148"/>
      <c r="AA818" s="148"/>
      <c r="AB818" s="148"/>
      <c r="AC818" s="148"/>
      <c r="AD818" s="148"/>
      <c r="AE818" s="148"/>
      <c r="AF818" s="148"/>
      <c r="AG818" s="148"/>
      <c r="AH818" s="148"/>
      <c r="AI818" s="149"/>
      <c r="AJ818" s="148"/>
      <c r="AK818" s="149"/>
    </row>
    <row r="819" spans="1:37" x14ac:dyDescent="0.35">
      <c r="A819" s="147"/>
      <c r="B819" s="148"/>
      <c r="C819" s="147"/>
      <c r="D819" s="147"/>
      <c r="E819" s="148"/>
      <c r="F819" s="147"/>
      <c r="G819" s="148"/>
      <c r="H819" s="148"/>
      <c r="I819" s="148"/>
      <c r="J819" s="148"/>
      <c r="K819" s="148"/>
      <c r="L819" s="148"/>
      <c r="M819" s="148"/>
      <c r="N819" s="148"/>
      <c r="O819" s="148"/>
      <c r="P819" s="148"/>
      <c r="Q819" s="148"/>
      <c r="R819" s="148"/>
      <c r="S819" s="148"/>
      <c r="T819" s="148"/>
      <c r="U819" s="148"/>
      <c r="V819" s="148"/>
      <c r="W819" s="148"/>
      <c r="X819" s="148"/>
      <c r="Y819" s="148"/>
      <c r="Z819" s="148"/>
      <c r="AA819" s="148"/>
      <c r="AB819" s="148"/>
      <c r="AC819" s="148"/>
      <c r="AD819" s="148"/>
      <c r="AE819" s="148"/>
      <c r="AF819" s="148"/>
      <c r="AG819" s="148"/>
      <c r="AH819" s="148"/>
      <c r="AI819" s="149"/>
      <c r="AJ819" s="148"/>
      <c r="AK819" s="149"/>
    </row>
    <row r="820" spans="1:37" x14ac:dyDescent="0.35">
      <c r="A820" s="147"/>
      <c r="B820" s="148"/>
      <c r="C820" s="147"/>
      <c r="D820" s="147"/>
      <c r="E820" s="148"/>
      <c r="F820" s="147"/>
      <c r="G820" s="148"/>
      <c r="H820" s="148"/>
      <c r="I820" s="148"/>
      <c r="J820" s="148"/>
      <c r="K820" s="148"/>
      <c r="L820" s="148"/>
      <c r="M820" s="148"/>
      <c r="N820" s="148"/>
      <c r="O820" s="148"/>
      <c r="P820" s="148"/>
      <c r="Q820" s="148"/>
      <c r="R820" s="148"/>
      <c r="S820" s="148"/>
      <c r="T820" s="148"/>
      <c r="U820" s="148"/>
      <c r="V820" s="148"/>
      <c r="W820" s="148"/>
      <c r="X820" s="148"/>
      <c r="Y820" s="148"/>
      <c r="Z820" s="148"/>
      <c r="AA820" s="148"/>
      <c r="AB820" s="148"/>
      <c r="AC820" s="148"/>
      <c r="AD820" s="148"/>
      <c r="AE820" s="148"/>
      <c r="AF820" s="148"/>
      <c r="AG820" s="148"/>
      <c r="AH820" s="148"/>
      <c r="AI820" s="149"/>
      <c r="AJ820" s="148"/>
      <c r="AK820" s="149"/>
    </row>
    <row r="821" spans="1:37" x14ac:dyDescent="0.35">
      <c r="A821" s="147"/>
      <c r="B821" s="148"/>
      <c r="C821" s="147"/>
      <c r="D821" s="147"/>
      <c r="E821" s="148"/>
      <c r="F821" s="147"/>
      <c r="G821" s="148"/>
      <c r="H821" s="148"/>
      <c r="I821" s="148"/>
      <c r="J821" s="148"/>
      <c r="K821" s="148"/>
      <c r="L821" s="148"/>
      <c r="M821" s="148"/>
      <c r="N821" s="148"/>
      <c r="O821" s="148"/>
      <c r="P821" s="148"/>
      <c r="Q821" s="148"/>
      <c r="R821" s="148"/>
      <c r="S821" s="148"/>
      <c r="T821" s="148"/>
      <c r="U821" s="148"/>
      <c r="V821" s="148"/>
      <c r="W821" s="148"/>
      <c r="X821" s="148"/>
      <c r="Y821" s="148"/>
      <c r="Z821" s="148"/>
      <c r="AA821" s="148"/>
      <c r="AB821" s="148"/>
      <c r="AC821" s="148"/>
      <c r="AD821" s="148"/>
      <c r="AE821" s="148"/>
      <c r="AF821" s="148"/>
      <c r="AG821" s="148"/>
      <c r="AH821" s="148"/>
      <c r="AI821" s="149"/>
      <c r="AJ821" s="148"/>
      <c r="AK821" s="149"/>
    </row>
    <row r="822" spans="1:37" x14ac:dyDescent="0.35">
      <c r="A822" s="147"/>
      <c r="B822" s="148"/>
      <c r="C822" s="147"/>
      <c r="D822" s="147"/>
      <c r="E822" s="148"/>
      <c r="F822" s="147"/>
      <c r="G822" s="148"/>
      <c r="H822" s="148"/>
      <c r="I822" s="148"/>
      <c r="J822" s="148"/>
      <c r="K822" s="148"/>
      <c r="L822" s="148"/>
      <c r="M822" s="148"/>
      <c r="N822" s="148"/>
      <c r="O822" s="148"/>
      <c r="P822" s="148"/>
      <c r="Q822" s="148"/>
      <c r="R822" s="148"/>
      <c r="S822" s="148"/>
      <c r="T822" s="148"/>
      <c r="U822" s="148"/>
      <c r="V822" s="148"/>
      <c r="W822" s="148"/>
      <c r="X822" s="148"/>
      <c r="Y822" s="148"/>
      <c r="Z822" s="148"/>
      <c r="AA822" s="148"/>
      <c r="AB822" s="148"/>
      <c r="AC822" s="148"/>
      <c r="AD822" s="148"/>
      <c r="AE822" s="148"/>
      <c r="AF822" s="148"/>
      <c r="AG822" s="148"/>
      <c r="AH822" s="148"/>
      <c r="AI822" s="149"/>
      <c r="AJ822" s="148"/>
      <c r="AK822" s="149"/>
    </row>
    <row r="823" spans="1:37" x14ac:dyDescent="0.35">
      <c r="A823" s="147"/>
      <c r="B823" s="148"/>
      <c r="C823" s="147"/>
      <c r="D823" s="147"/>
      <c r="E823" s="148"/>
      <c r="F823" s="147"/>
      <c r="G823" s="148"/>
      <c r="H823" s="148"/>
      <c r="I823" s="148"/>
      <c r="J823" s="148"/>
      <c r="K823" s="148"/>
      <c r="L823" s="148"/>
      <c r="M823" s="148"/>
      <c r="N823" s="148"/>
      <c r="O823" s="148"/>
      <c r="P823" s="148"/>
      <c r="Q823" s="148"/>
      <c r="R823" s="148"/>
      <c r="S823" s="148"/>
      <c r="T823" s="148"/>
      <c r="U823" s="148"/>
      <c r="V823" s="148"/>
      <c r="W823" s="148"/>
      <c r="X823" s="148"/>
      <c r="Y823" s="148"/>
      <c r="Z823" s="148"/>
      <c r="AA823" s="148"/>
      <c r="AB823" s="148"/>
      <c r="AC823" s="148"/>
      <c r="AD823" s="148"/>
      <c r="AE823" s="148"/>
      <c r="AF823" s="148"/>
      <c r="AG823" s="148"/>
      <c r="AH823" s="148"/>
      <c r="AI823" s="149"/>
      <c r="AJ823" s="148"/>
      <c r="AK823" s="149"/>
    </row>
    <row r="824" spans="1:37" x14ac:dyDescent="0.35">
      <c r="A824" s="147"/>
      <c r="B824" s="148"/>
      <c r="C824" s="147"/>
      <c r="D824" s="147"/>
      <c r="E824" s="148"/>
      <c r="F824" s="147"/>
      <c r="G824" s="148"/>
      <c r="H824" s="148"/>
      <c r="I824" s="148"/>
      <c r="J824" s="148"/>
      <c r="K824" s="148"/>
      <c r="L824" s="148"/>
      <c r="M824" s="148"/>
      <c r="N824" s="148"/>
      <c r="O824" s="148"/>
      <c r="P824" s="148"/>
      <c r="Q824" s="148"/>
      <c r="R824" s="148"/>
      <c r="S824" s="148"/>
      <c r="T824" s="148"/>
      <c r="U824" s="148"/>
      <c r="V824" s="148"/>
      <c r="W824" s="148"/>
      <c r="X824" s="148"/>
      <c r="Y824" s="148"/>
      <c r="Z824" s="148"/>
      <c r="AA824" s="148"/>
      <c r="AB824" s="148"/>
      <c r="AC824" s="148"/>
      <c r="AD824" s="148"/>
      <c r="AE824" s="148"/>
      <c r="AF824" s="148"/>
      <c r="AG824" s="148"/>
      <c r="AH824" s="148"/>
      <c r="AI824" s="149"/>
      <c r="AJ824" s="148"/>
      <c r="AK824" s="149"/>
    </row>
    <row r="825" spans="1:37" x14ac:dyDescent="0.35">
      <c r="A825" s="147"/>
      <c r="B825" s="148"/>
      <c r="C825" s="147"/>
      <c r="D825" s="147"/>
      <c r="E825" s="148"/>
      <c r="F825" s="147"/>
      <c r="G825" s="148"/>
      <c r="H825" s="148"/>
      <c r="I825" s="148"/>
      <c r="J825" s="148"/>
      <c r="K825" s="148"/>
      <c r="L825" s="148"/>
      <c r="M825" s="148"/>
      <c r="N825" s="148"/>
      <c r="O825" s="148"/>
      <c r="P825" s="148"/>
      <c r="Q825" s="148"/>
      <c r="R825" s="148"/>
      <c r="S825" s="148"/>
      <c r="T825" s="148"/>
      <c r="U825" s="148"/>
      <c r="V825" s="148"/>
      <c r="W825" s="148"/>
      <c r="X825" s="148"/>
      <c r="Y825" s="148"/>
      <c r="Z825" s="148"/>
      <c r="AA825" s="148"/>
      <c r="AB825" s="148"/>
      <c r="AC825" s="148"/>
      <c r="AD825" s="148"/>
      <c r="AE825" s="148"/>
      <c r="AF825" s="148"/>
      <c r="AG825" s="148"/>
      <c r="AH825" s="148"/>
      <c r="AI825" s="149"/>
      <c r="AJ825" s="148"/>
      <c r="AK825" s="149"/>
    </row>
    <row r="826" spans="1:37" x14ac:dyDescent="0.35">
      <c r="A826" s="147"/>
      <c r="B826" s="148"/>
      <c r="C826" s="147"/>
      <c r="D826" s="147"/>
      <c r="E826" s="148"/>
      <c r="F826" s="147"/>
      <c r="G826" s="148"/>
      <c r="H826" s="148"/>
      <c r="I826" s="148"/>
      <c r="J826" s="148"/>
      <c r="K826" s="148"/>
      <c r="L826" s="148"/>
      <c r="M826" s="148"/>
      <c r="N826" s="148"/>
      <c r="O826" s="148"/>
      <c r="P826" s="148"/>
      <c r="Q826" s="148"/>
      <c r="R826" s="148"/>
      <c r="S826" s="148"/>
      <c r="T826" s="148"/>
      <c r="U826" s="148"/>
      <c r="V826" s="148"/>
      <c r="W826" s="148"/>
      <c r="X826" s="148"/>
      <c r="Y826" s="148"/>
      <c r="Z826" s="148"/>
      <c r="AA826" s="148"/>
      <c r="AB826" s="148"/>
      <c r="AC826" s="148"/>
      <c r="AD826" s="148"/>
      <c r="AE826" s="148"/>
      <c r="AF826" s="148"/>
      <c r="AG826" s="148"/>
      <c r="AH826" s="148"/>
      <c r="AI826" s="149"/>
      <c r="AJ826" s="148"/>
      <c r="AK826" s="149"/>
    </row>
    <row r="827" spans="1:37" x14ac:dyDescent="0.35">
      <c r="A827" s="147"/>
      <c r="B827" s="148"/>
      <c r="C827" s="147"/>
      <c r="D827" s="147"/>
      <c r="E827" s="148"/>
      <c r="F827" s="147"/>
      <c r="G827" s="148"/>
      <c r="H827" s="148"/>
      <c r="I827" s="148"/>
      <c r="J827" s="148"/>
      <c r="K827" s="148"/>
      <c r="L827" s="148"/>
      <c r="M827" s="148"/>
      <c r="N827" s="148"/>
      <c r="O827" s="148"/>
      <c r="P827" s="148"/>
      <c r="Q827" s="148"/>
      <c r="R827" s="148"/>
      <c r="S827" s="148"/>
      <c r="T827" s="148"/>
      <c r="U827" s="148"/>
      <c r="V827" s="148"/>
      <c r="W827" s="148"/>
      <c r="X827" s="148"/>
      <c r="Y827" s="148"/>
      <c r="Z827" s="148"/>
      <c r="AA827" s="148"/>
      <c r="AB827" s="148"/>
      <c r="AC827" s="148"/>
      <c r="AD827" s="148"/>
      <c r="AE827" s="148"/>
      <c r="AF827" s="148"/>
      <c r="AG827" s="148"/>
      <c r="AH827" s="148"/>
      <c r="AI827" s="149"/>
      <c r="AJ827" s="148"/>
      <c r="AK827" s="149"/>
    </row>
    <row r="828" spans="1:37" x14ac:dyDescent="0.35">
      <c r="A828" s="147"/>
      <c r="B828" s="148"/>
      <c r="C828" s="147"/>
      <c r="D828" s="147"/>
      <c r="E828" s="148"/>
      <c r="F828" s="147"/>
      <c r="G828" s="148"/>
      <c r="H828" s="148"/>
      <c r="I828" s="148"/>
      <c r="J828" s="148"/>
      <c r="K828" s="148"/>
      <c r="L828" s="148"/>
      <c r="M828" s="148"/>
      <c r="N828" s="148"/>
      <c r="O828" s="148"/>
      <c r="P828" s="148"/>
      <c r="Q828" s="148"/>
      <c r="R828" s="148"/>
      <c r="S828" s="148"/>
      <c r="T828" s="148"/>
      <c r="U828" s="148"/>
      <c r="V828" s="148"/>
      <c r="W828" s="148"/>
      <c r="X828" s="148"/>
      <c r="Y828" s="148"/>
      <c r="Z828" s="148"/>
      <c r="AA828" s="148"/>
      <c r="AB828" s="148"/>
      <c r="AC828" s="148"/>
      <c r="AD828" s="148"/>
      <c r="AE828" s="148"/>
      <c r="AF828" s="148"/>
      <c r="AG828" s="148"/>
      <c r="AH828" s="148"/>
      <c r="AI828" s="149"/>
      <c r="AJ828" s="148"/>
      <c r="AK828" s="149"/>
    </row>
    <row r="829" spans="1:37" x14ac:dyDescent="0.35">
      <c r="A829" s="147"/>
      <c r="B829" s="148"/>
      <c r="C829" s="147"/>
      <c r="D829" s="147"/>
      <c r="E829" s="148"/>
      <c r="F829" s="147"/>
      <c r="G829" s="148"/>
      <c r="H829" s="148"/>
      <c r="I829" s="148"/>
      <c r="J829" s="148"/>
      <c r="K829" s="148"/>
      <c r="L829" s="148"/>
      <c r="M829" s="148"/>
      <c r="N829" s="148"/>
      <c r="O829" s="148"/>
      <c r="P829" s="148"/>
      <c r="Q829" s="148"/>
      <c r="R829" s="148"/>
      <c r="S829" s="148"/>
      <c r="T829" s="148"/>
      <c r="U829" s="148"/>
      <c r="V829" s="148"/>
      <c r="W829" s="148"/>
      <c r="X829" s="148"/>
      <c r="Y829" s="148"/>
      <c r="Z829" s="148"/>
      <c r="AA829" s="148"/>
      <c r="AB829" s="148"/>
      <c r="AC829" s="148"/>
      <c r="AD829" s="148"/>
      <c r="AE829" s="148"/>
      <c r="AF829" s="148"/>
      <c r="AG829" s="148"/>
      <c r="AH829" s="148"/>
      <c r="AI829" s="149"/>
      <c r="AJ829" s="148"/>
      <c r="AK829" s="149"/>
    </row>
    <row r="830" spans="1:37" x14ac:dyDescent="0.35">
      <c r="A830" s="147"/>
      <c r="B830" s="148"/>
      <c r="C830" s="147"/>
      <c r="D830" s="147"/>
      <c r="E830" s="148"/>
      <c r="F830" s="147"/>
      <c r="G830" s="148"/>
      <c r="H830" s="148"/>
      <c r="I830" s="148"/>
      <c r="J830" s="148"/>
      <c r="K830" s="148"/>
      <c r="L830" s="148"/>
      <c r="M830" s="148"/>
      <c r="N830" s="148"/>
      <c r="O830" s="148"/>
      <c r="P830" s="148"/>
      <c r="Q830" s="148"/>
      <c r="R830" s="148"/>
      <c r="S830" s="148"/>
      <c r="T830" s="148"/>
      <c r="U830" s="148"/>
      <c r="V830" s="148"/>
      <c r="W830" s="148"/>
      <c r="X830" s="148"/>
      <c r="Y830" s="148"/>
      <c r="Z830" s="148"/>
      <c r="AA830" s="148"/>
      <c r="AB830" s="148"/>
      <c r="AC830" s="148"/>
      <c r="AD830" s="148"/>
      <c r="AE830" s="148"/>
      <c r="AF830" s="148"/>
      <c r="AG830" s="148"/>
      <c r="AH830" s="148"/>
      <c r="AI830" s="149"/>
      <c r="AJ830" s="148"/>
      <c r="AK830" s="149"/>
    </row>
    <row r="831" spans="1:37" x14ac:dyDescent="0.35">
      <c r="A831" s="147"/>
      <c r="B831" s="148"/>
      <c r="C831" s="147"/>
      <c r="D831" s="147"/>
      <c r="E831" s="148"/>
      <c r="F831" s="147"/>
      <c r="G831" s="148"/>
      <c r="H831" s="148"/>
      <c r="I831" s="148"/>
      <c r="J831" s="148"/>
      <c r="K831" s="148"/>
      <c r="L831" s="148"/>
      <c r="M831" s="148"/>
      <c r="N831" s="148"/>
      <c r="O831" s="148"/>
      <c r="P831" s="148"/>
      <c r="Q831" s="148"/>
      <c r="R831" s="148"/>
      <c r="S831" s="148"/>
      <c r="T831" s="148"/>
      <c r="U831" s="148"/>
      <c r="V831" s="148"/>
      <c r="W831" s="148"/>
      <c r="X831" s="148"/>
      <c r="Y831" s="148"/>
      <c r="Z831" s="148"/>
      <c r="AA831" s="148"/>
      <c r="AB831" s="148"/>
      <c r="AC831" s="148"/>
      <c r="AD831" s="148"/>
      <c r="AE831" s="148"/>
      <c r="AF831" s="148"/>
      <c r="AG831" s="148"/>
      <c r="AH831" s="148"/>
      <c r="AI831" s="149"/>
      <c r="AJ831" s="148"/>
      <c r="AK831" s="149"/>
    </row>
    <row r="832" spans="1:37" x14ac:dyDescent="0.35">
      <c r="A832" s="147"/>
      <c r="B832" s="148"/>
      <c r="C832" s="147"/>
      <c r="D832" s="147"/>
      <c r="E832" s="148"/>
      <c r="F832" s="147"/>
      <c r="G832" s="148"/>
      <c r="H832" s="148"/>
      <c r="I832" s="148"/>
      <c r="J832" s="148"/>
      <c r="K832" s="148"/>
      <c r="L832" s="148"/>
      <c r="M832" s="148"/>
      <c r="N832" s="148"/>
      <c r="O832" s="148"/>
      <c r="P832" s="148"/>
      <c r="Q832" s="148"/>
      <c r="R832" s="148"/>
      <c r="S832" s="148"/>
      <c r="T832" s="148"/>
      <c r="U832" s="148"/>
      <c r="V832" s="148"/>
      <c r="W832" s="148"/>
      <c r="X832" s="148"/>
      <c r="Y832" s="148"/>
      <c r="Z832" s="148"/>
      <c r="AA832" s="148"/>
      <c r="AB832" s="148"/>
      <c r="AC832" s="148"/>
      <c r="AD832" s="148"/>
      <c r="AE832" s="148"/>
      <c r="AF832" s="148"/>
      <c r="AG832" s="148"/>
      <c r="AH832" s="148"/>
      <c r="AI832" s="149"/>
      <c r="AJ832" s="148"/>
      <c r="AK832" s="149"/>
    </row>
    <row r="833" spans="1:37" x14ac:dyDescent="0.35">
      <c r="A833" s="147"/>
      <c r="B833" s="148"/>
      <c r="C833" s="147"/>
      <c r="D833" s="147"/>
      <c r="E833" s="148"/>
      <c r="F833" s="147"/>
      <c r="G833" s="148"/>
      <c r="H833" s="148"/>
      <c r="I833" s="148"/>
      <c r="J833" s="148"/>
      <c r="K833" s="148"/>
      <c r="L833" s="148"/>
      <c r="M833" s="148"/>
      <c r="N833" s="148"/>
      <c r="O833" s="148"/>
      <c r="P833" s="148"/>
      <c r="Q833" s="148"/>
      <c r="R833" s="148"/>
      <c r="S833" s="148"/>
      <c r="T833" s="148"/>
      <c r="U833" s="148"/>
      <c r="V833" s="148"/>
      <c r="W833" s="148"/>
      <c r="X833" s="148"/>
      <c r="Y833" s="148"/>
      <c r="Z833" s="148"/>
      <c r="AA833" s="148"/>
      <c r="AB833" s="148"/>
      <c r="AC833" s="148"/>
      <c r="AD833" s="148"/>
      <c r="AE833" s="148"/>
      <c r="AF833" s="148"/>
      <c r="AG833" s="148"/>
      <c r="AH833" s="148"/>
      <c r="AI833" s="149"/>
      <c r="AJ833" s="148"/>
      <c r="AK833" s="149"/>
    </row>
    <row r="834" spans="1:37" x14ac:dyDescent="0.35">
      <c r="A834" s="147"/>
      <c r="B834" s="148"/>
      <c r="C834" s="147"/>
      <c r="D834" s="147"/>
      <c r="E834" s="148"/>
      <c r="F834" s="147"/>
      <c r="G834" s="148"/>
      <c r="H834" s="148"/>
      <c r="I834" s="148"/>
      <c r="J834" s="148"/>
      <c r="K834" s="148"/>
      <c r="L834" s="148"/>
      <c r="M834" s="148"/>
      <c r="N834" s="148"/>
      <c r="O834" s="148"/>
      <c r="P834" s="148"/>
      <c r="Q834" s="148"/>
      <c r="R834" s="148"/>
      <c r="S834" s="148"/>
      <c r="T834" s="148"/>
      <c r="U834" s="148"/>
      <c r="V834" s="148"/>
      <c r="W834" s="148"/>
      <c r="X834" s="148"/>
      <c r="Y834" s="148"/>
      <c r="Z834" s="148"/>
      <c r="AA834" s="148"/>
      <c r="AB834" s="148"/>
      <c r="AC834" s="148"/>
      <c r="AD834" s="148"/>
      <c r="AE834" s="148"/>
      <c r="AF834" s="148"/>
      <c r="AG834" s="148"/>
      <c r="AH834" s="148"/>
      <c r="AI834" s="149"/>
      <c r="AJ834" s="148"/>
      <c r="AK834" s="149"/>
    </row>
    <row r="835" spans="1:37" x14ac:dyDescent="0.35">
      <c r="A835" s="147"/>
      <c r="B835" s="148"/>
      <c r="C835" s="147"/>
      <c r="D835" s="147"/>
      <c r="E835" s="148"/>
      <c r="F835" s="147"/>
      <c r="G835" s="148"/>
      <c r="H835" s="148"/>
      <c r="I835" s="148"/>
      <c r="J835" s="148"/>
      <c r="K835" s="148"/>
      <c r="L835" s="148"/>
      <c r="M835" s="148"/>
      <c r="N835" s="148"/>
      <c r="O835" s="148"/>
      <c r="P835" s="148"/>
      <c r="Q835" s="148"/>
      <c r="R835" s="148"/>
      <c r="S835" s="148"/>
      <c r="T835" s="148"/>
      <c r="U835" s="148"/>
      <c r="V835" s="148"/>
      <c r="W835" s="148"/>
      <c r="X835" s="148"/>
      <c r="Y835" s="148"/>
      <c r="Z835" s="148"/>
      <c r="AA835" s="148"/>
      <c r="AB835" s="148"/>
      <c r="AC835" s="148"/>
      <c r="AD835" s="148"/>
      <c r="AE835" s="148"/>
      <c r="AF835" s="148"/>
      <c r="AG835" s="148"/>
      <c r="AH835" s="148"/>
      <c r="AI835" s="149"/>
      <c r="AJ835" s="148"/>
      <c r="AK835" s="149"/>
    </row>
    <row r="836" spans="1:37" x14ac:dyDescent="0.35">
      <c r="A836" s="147"/>
      <c r="B836" s="148"/>
      <c r="C836" s="147"/>
      <c r="D836" s="147"/>
      <c r="E836" s="148"/>
      <c r="F836" s="147"/>
      <c r="G836" s="148"/>
      <c r="H836" s="148"/>
      <c r="I836" s="148"/>
      <c r="J836" s="148"/>
      <c r="K836" s="148"/>
      <c r="L836" s="148"/>
      <c r="M836" s="148"/>
      <c r="N836" s="148"/>
      <c r="O836" s="148"/>
      <c r="P836" s="148"/>
      <c r="Q836" s="148"/>
      <c r="R836" s="148"/>
      <c r="S836" s="148"/>
      <c r="T836" s="148"/>
      <c r="U836" s="148"/>
      <c r="V836" s="148"/>
      <c r="W836" s="148"/>
      <c r="X836" s="148"/>
      <c r="Y836" s="148"/>
      <c r="Z836" s="148"/>
      <c r="AA836" s="148"/>
      <c r="AB836" s="148"/>
      <c r="AC836" s="148"/>
      <c r="AD836" s="148"/>
      <c r="AE836" s="148"/>
      <c r="AF836" s="148"/>
      <c r="AG836" s="148"/>
      <c r="AH836" s="148"/>
      <c r="AI836" s="149"/>
      <c r="AJ836" s="148"/>
      <c r="AK836" s="149"/>
    </row>
    <row r="837" spans="1:37" x14ac:dyDescent="0.35">
      <c r="A837" s="147"/>
      <c r="B837" s="148"/>
      <c r="C837" s="147"/>
      <c r="D837" s="147"/>
      <c r="E837" s="148"/>
      <c r="F837" s="147"/>
      <c r="G837" s="148"/>
      <c r="H837" s="148"/>
      <c r="I837" s="148"/>
      <c r="J837" s="148"/>
      <c r="K837" s="148"/>
      <c r="L837" s="148"/>
      <c r="M837" s="148"/>
      <c r="N837" s="148"/>
      <c r="O837" s="148"/>
      <c r="P837" s="148"/>
      <c r="Q837" s="148"/>
      <c r="R837" s="148"/>
      <c r="S837" s="148"/>
      <c r="T837" s="148"/>
      <c r="U837" s="148"/>
      <c r="V837" s="148"/>
      <c r="W837" s="148"/>
      <c r="X837" s="148"/>
      <c r="Y837" s="148"/>
      <c r="Z837" s="148"/>
      <c r="AA837" s="148"/>
      <c r="AB837" s="148"/>
      <c r="AC837" s="148"/>
      <c r="AD837" s="148"/>
      <c r="AE837" s="148"/>
      <c r="AF837" s="148"/>
      <c r="AG837" s="148"/>
      <c r="AH837" s="148"/>
      <c r="AI837" s="149"/>
      <c r="AJ837" s="148"/>
      <c r="AK837" s="149"/>
    </row>
    <row r="838" spans="1:37" x14ac:dyDescent="0.35">
      <c r="A838" s="147"/>
      <c r="B838" s="148"/>
      <c r="C838" s="147"/>
      <c r="D838" s="147"/>
      <c r="E838" s="148"/>
      <c r="F838" s="147"/>
      <c r="G838" s="148"/>
      <c r="H838" s="148"/>
      <c r="I838" s="148"/>
      <c r="J838" s="148"/>
      <c r="K838" s="148"/>
      <c r="L838" s="148"/>
      <c r="M838" s="148"/>
      <c r="N838" s="148"/>
      <c r="O838" s="148"/>
      <c r="P838" s="148"/>
      <c r="Q838" s="148"/>
      <c r="R838" s="148"/>
      <c r="S838" s="148"/>
      <c r="T838" s="148"/>
      <c r="U838" s="148"/>
      <c r="V838" s="148"/>
      <c r="W838" s="148"/>
      <c r="X838" s="148"/>
      <c r="Y838" s="148"/>
      <c r="Z838" s="148"/>
      <c r="AA838" s="148"/>
      <c r="AB838" s="148"/>
      <c r="AC838" s="148"/>
      <c r="AD838" s="148"/>
      <c r="AE838" s="148"/>
      <c r="AF838" s="148"/>
      <c r="AG838" s="148"/>
      <c r="AH838" s="148"/>
      <c r="AI838" s="149"/>
      <c r="AJ838" s="148"/>
      <c r="AK838" s="149"/>
    </row>
    <row r="839" spans="1:37" x14ac:dyDescent="0.35">
      <c r="A839" s="147"/>
      <c r="B839" s="148"/>
      <c r="C839" s="147"/>
      <c r="D839" s="147"/>
      <c r="E839" s="148"/>
      <c r="F839" s="147"/>
      <c r="G839" s="148"/>
      <c r="H839" s="148"/>
      <c r="I839" s="148"/>
      <c r="J839" s="148"/>
      <c r="K839" s="148"/>
      <c r="L839" s="148"/>
      <c r="M839" s="148"/>
      <c r="N839" s="148"/>
      <c r="O839" s="148"/>
      <c r="P839" s="148"/>
      <c r="Q839" s="148"/>
      <c r="R839" s="148"/>
      <c r="S839" s="148"/>
      <c r="T839" s="148"/>
      <c r="U839" s="148"/>
      <c r="V839" s="148"/>
      <c r="W839" s="148"/>
      <c r="X839" s="148"/>
      <c r="Y839" s="148"/>
      <c r="Z839" s="148"/>
      <c r="AA839" s="148"/>
      <c r="AB839" s="148"/>
      <c r="AC839" s="148"/>
      <c r="AD839" s="148"/>
      <c r="AE839" s="148"/>
      <c r="AF839" s="148"/>
      <c r="AG839" s="148"/>
      <c r="AH839" s="148"/>
      <c r="AI839" s="149"/>
      <c r="AJ839" s="148"/>
      <c r="AK839" s="149"/>
    </row>
    <row r="840" spans="1:37" x14ac:dyDescent="0.35">
      <c r="A840" s="147"/>
      <c r="B840" s="148"/>
      <c r="C840" s="147"/>
      <c r="D840" s="147"/>
      <c r="E840" s="148"/>
      <c r="F840" s="147"/>
      <c r="G840" s="148"/>
      <c r="H840" s="148"/>
      <c r="I840" s="148"/>
      <c r="J840" s="148"/>
      <c r="K840" s="148"/>
      <c r="L840" s="148"/>
      <c r="M840" s="148"/>
      <c r="N840" s="148"/>
      <c r="O840" s="148"/>
      <c r="P840" s="148"/>
      <c r="Q840" s="148"/>
      <c r="R840" s="148"/>
      <c r="S840" s="148"/>
      <c r="T840" s="148"/>
      <c r="U840" s="148"/>
      <c r="V840" s="148"/>
      <c r="W840" s="148"/>
      <c r="X840" s="148"/>
      <c r="Y840" s="148"/>
      <c r="Z840" s="148"/>
      <c r="AA840" s="148"/>
      <c r="AB840" s="148"/>
      <c r="AC840" s="148"/>
      <c r="AD840" s="148"/>
      <c r="AE840" s="148"/>
      <c r="AF840" s="148"/>
      <c r="AG840" s="148"/>
      <c r="AH840" s="148"/>
      <c r="AI840" s="149"/>
      <c r="AJ840" s="148"/>
      <c r="AK840" s="149"/>
    </row>
    <row r="841" spans="1:37" x14ac:dyDescent="0.35">
      <c r="A841" s="147"/>
      <c r="B841" s="148"/>
      <c r="C841" s="147"/>
      <c r="D841" s="147"/>
      <c r="E841" s="148"/>
      <c r="F841" s="147"/>
      <c r="G841" s="148"/>
      <c r="H841" s="148"/>
      <c r="I841" s="148"/>
      <c r="J841" s="148"/>
      <c r="K841" s="148"/>
      <c r="L841" s="148"/>
      <c r="M841" s="148"/>
      <c r="N841" s="148"/>
      <c r="O841" s="148"/>
      <c r="P841" s="148"/>
      <c r="Q841" s="148"/>
      <c r="R841" s="148"/>
      <c r="S841" s="148"/>
      <c r="T841" s="148"/>
      <c r="U841" s="148"/>
      <c r="V841" s="148"/>
      <c r="W841" s="148"/>
      <c r="X841" s="148"/>
      <c r="Y841" s="148"/>
      <c r="Z841" s="148"/>
      <c r="AA841" s="148"/>
      <c r="AB841" s="148"/>
      <c r="AC841" s="148"/>
      <c r="AD841" s="148"/>
      <c r="AE841" s="148"/>
      <c r="AF841" s="148"/>
      <c r="AG841" s="148"/>
      <c r="AH841" s="148"/>
      <c r="AI841" s="149"/>
      <c r="AJ841" s="148"/>
      <c r="AK841" s="149"/>
    </row>
    <row r="842" spans="1:37" x14ac:dyDescent="0.35">
      <c r="A842" s="147"/>
      <c r="B842" s="148"/>
      <c r="C842" s="147"/>
      <c r="D842" s="147"/>
      <c r="E842" s="148"/>
      <c r="F842" s="147"/>
      <c r="G842" s="148"/>
      <c r="H842" s="148"/>
      <c r="I842" s="148"/>
      <c r="J842" s="148"/>
      <c r="K842" s="148"/>
      <c r="L842" s="148"/>
      <c r="M842" s="148"/>
      <c r="N842" s="148"/>
      <c r="O842" s="148"/>
      <c r="P842" s="148"/>
      <c r="Q842" s="148"/>
      <c r="R842" s="148"/>
      <c r="S842" s="148"/>
      <c r="T842" s="148"/>
      <c r="U842" s="148"/>
      <c r="V842" s="148"/>
      <c r="W842" s="148"/>
      <c r="X842" s="148"/>
      <c r="Y842" s="148"/>
      <c r="Z842" s="148"/>
      <c r="AA842" s="148"/>
      <c r="AB842" s="148"/>
      <c r="AC842" s="148"/>
      <c r="AD842" s="148"/>
      <c r="AE842" s="148"/>
      <c r="AF842" s="148"/>
      <c r="AG842" s="148"/>
      <c r="AH842" s="148"/>
      <c r="AI842" s="149"/>
      <c r="AJ842" s="148"/>
      <c r="AK842" s="149"/>
    </row>
    <row r="843" spans="1:37" x14ac:dyDescent="0.35">
      <c r="A843" s="147"/>
      <c r="B843" s="148"/>
      <c r="C843" s="147"/>
      <c r="D843" s="147"/>
      <c r="E843" s="148"/>
      <c r="F843" s="147"/>
      <c r="G843" s="148"/>
      <c r="H843" s="148"/>
      <c r="I843" s="148"/>
      <c r="J843" s="148"/>
      <c r="K843" s="148"/>
      <c r="L843" s="148"/>
      <c r="M843" s="148"/>
      <c r="N843" s="148"/>
      <c r="O843" s="148"/>
      <c r="P843" s="148"/>
      <c r="Q843" s="148"/>
      <c r="R843" s="148"/>
      <c r="S843" s="148"/>
      <c r="T843" s="148"/>
      <c r="U843" s="148"/>
      <c r="V843" s="148"/>
      <c r="W843" s="148"/>
      <c r="X843" s="148"/>
      <c r="Y843" s="148"/>
      <c r="Z843" s="148"/>
      <c r="AA843" s="148"/>
      <c r="AB843" s="148"/>
      <c r="AC843" s="148"/>
      <c r="AD843" s="148"/>
      <c r="AE843" s="148"/>
      <c r="AF843" s="148"/>
      <c r="AG843" s="148"/>
      <c r="AH843" s="148"/>
      <c r="AI843" s="149"/>
      <c r="AJ843" s="148"/>
      <c r="AK843" s="149"/>
    </row>
    <row r="844" spans="1:37" x14ac:dyDescent="0.35">
      <c r="A844" s="147"/>
      <c r="B844" s="148"/>
      <c r="C844" s="147"/>
      <c r="D844" s="147"/>
      <c r="E844" s="148"/>
      <c r="F844" s="147"/>
      <c r="G844" s="148"/>
      <c r="H844" s="148"/>
      <c r="I844" s="148"/>
      <c r="J844" s="148"/>
      <c r="K844" s="148"/>
      <c r="L844" s="148"/>
      <c r="M844" s="148"/>
      <c r="N844" s="148"/>
      <c r="O844" s="148"/>
      <c r="P844" s="148"/>
      <c r="Q844" s="148"/>
      <c r="R844" s="148"/>
      <c r="S844" s="148"/>
      <c r="T844" s="148"/>
      <c r="U844" s="148"/>
      <c r="V844" s="148"/>
      <c r="W844" s="148"/>
      <c r="X844" s="148"/>
      <c r="Y844" s="148"/>
      <c r="Z844" s="148"/>
      <c r="AA844" s="148"/>
      <c r="AB844" s="148"/>
      <c r="AC844" s="148"/>
      <c r="AD844" s="148"/>
      <c r="AE844" s="148"/>
      <c r="AF844" s="148"/>
      <c r="AG844" s="148"/>
      <c r="AH844" s="148"/>
      <c r="AI844" s="149"/>
      <c r="AJ844" s="148"/>
      <c r="AK844" s="149"/>
    </row>
    <row r="845" spans="1:37" x14ac:dyDescent="0.35">
      <c r="A845" s="147"/>
      <c r="B845" s="148"/>
      <c r="C845" s="147"/>
      <c r="D845" s="147"/>
      <c r="E845" s="148"/>
      <c r="F845" s="147"/>
      <c r="G845" s="148"/>
      <c r="H845" s="148"/>
      <c r="I845" s="148"/>
      <c r="J845" s="148"/>
      <c r="K845" s="148"/>
      <c r="L845" s="148"/>
      <c r="M845" s="148"/>
      <c r="N845" s="148"/>
      <c r="O845" s="148"/>
      <c r="P845" s="148"/>
      <c r="Q845" s="148"/>
      <c r="R845" s="148"/>
      <c r="S845" s="148"/>
      <c r="T845" s="148"/>
      <c r="U845" s="148"/>
      <c r="V845" s="148"/>
      <c r="W845" s="148"/>
      <c r="X845" s="148"/>
      <c r="Y845" s="148"/>
      <c r="Z845" s="148"/>
      <c r="AA845" s="148"/>
      <c r="AB845" s="148"/>
      <c r="AC845" s="148"/>
      <c r="AD845" s="148"/>
      <c r="AE845" s="148"/>
      <c r="AF845" s="148"/>
      <c r="AG845" s="148"/>
      <c r="AH845" s="148"/>
      <c r="AI845" s="149"/>
      <c r="AJ845" s="148"/>
      <c r="AK845" s="149"/>
    </row>
    <row r="846" spans="1:37" x14ac:dyDescent="0.35">
      <c r="A846" s="147"/>
      <c r="B846" s="148"/>
      <c r="C846" s="147"/>
      <c r="D846" s="147"/>
      <c r="E846" s="148"/>
      <c r="F846" s="147"/>
      <c r="G846" s="148"/>
      <c r="H846" s="148"/>
      <c r="I846" s="148"/>
      <c r="J846" s="148"/>
      <c r="K846" s="148"/>
      <c r="L846" s="148"/>
      <c r="M846" s="148"/>
      <c r="N846" s="148"/>
      <c r="O846" s="148"/>
      <c r="P846" s="148"/>
      <c r="Q846" s="148"/>
      <c r="R846" s="148"/>
      <c r="S846" s="148"/>
      <c r="T846" s="148"/>
      <c r="U846" s="148"/>
      <c r="V846" s="148"/>
      <c r="W846" s="148"/>
      <c r="X846" s="148"/>
      <c r="Y846" s="148"/>
      <c r="Z846" s="148"/>
      <c r="AA846" s="148"/>
      <c r="AB846" s="148"/>
      <c r="AC846" s="148"/>
      <c r="AD846" s="148"/>
      <c r="AE846" s="148"/>
      <c r="AF846" s="148"/>
      <c r="AG846" s="148"/>
      <c r="AH846" s="148"/>
      <c r="AI846" s="149"/>
      <c r="AJ846" s="148"/>
      <c r="AK846" s="149"/>
    </row>
    <row r="847" spans="1:37" x14ac:dyDescent="0.35">
      <c r="A847" s="147"/>
      <c r="B847" s="148"/>
      <c r="C847" s="147"/>
      <c r="D847" s="147"/>
      <c r="E847" s="148"/>
      <c r="F847" s="147"/>
      <c r="G847" s="148"/>
      <c r="H847" s="148"/>
      <c r="I847" s="148"/>
      <c r="J847" s="148"/>
      <c r="K847" s="148"/>
      <c r="L847" s="148"/>
      <c r="M847" s="148"/>
      <c r="N847" s="148"/>
      <c r="O847" s="148"/>
      <c r="P847" s="148"/>
      <c r="Q847" s="148"/>
      <c r="R847" s="148"/>
      <c r="S847" s="148"/>
      <c r="T847" s="148"/>
      <c r="U847" s="148"/>
      <c r="V847" s="148"/>
      <c r="W847" s="148"/>
      <c r="X847" s="148"/>
      <c r="Y847" s="148"/>
      <c r="Z847" s="148"/>
      <c r="AA847" s="148"/>
      <c r="AB847" s="148"/>
      <c r="AC847" s="148"/>
      <c r="AD847" s="148"/>
      <c r="AE847" s="148"/>
      <c r="AF847" s="148"/>
      <c r="AG847" s="148"/>
      <c r="AH847" s="148"/>
      <c r="AI847" s="149"/>
      <c r="AJ847" s="148"/>
      <c r="AK847" s="149"/>
    </row>
    <row r="848" spans="1:37" x14ac:dyDescent="0.35">
      <c r="A848" s="147"/>
      <c r="B848" s="148"/>
      <c r="C848" s="147"/>
      <c r="D848" s="147"/>
      <c r="E848" s="148"/>
      <c r="F848" s="147"/>
      <c r="G848" s="148"/>
      <c r="H848" s="148"/>
      <c r="I848" s="148"/>
      <c r="J848" s="148"/>
      <c r="K848" s="148"/>
      <c r="L848" s="148"/>
      <c r="M848" s="148"/>
      <c r="N848" s="148"/>
      <c r="O848" s="148"/>
      <c r="P848" s="148"/>
      <c r="Q848" s="148"/>
      <c r="R848" s="148"/>
      <c r="S848" s="148"/>
      <c r="T848" s="148"/>
      <c r="U848" s="148"/>
      <c r="V848" s="148"/>
      <c r="W848" s="148"/>
      <c r="X848" s="148"/>
      <c r="Y848" s="148"/>
      <c r="Z848" s="148"/>
      <c r="AA848" s="148"/>
      <c r="AB848" s="148"/>
      <c r="AC848" s="148"/>
      <c r="AD848" s="148"/>
      <c r="AE848" s="148"/>
      <c r="AF848" s="148"/>
      <c r="AG848" s="148"/>
      <c r="AH848" s="148"/>
      <c r="AI848" s="149"/>
      <c r="AJ848" s="148"/>
      <c r="AK848" s="149"/>
    </row>
    <row r="849" spans="1:37" x14ac:dyDescent="0.35">
      <c r="A849" s="147"/>
      <c r="B849" s="148"/>
      <c r="C849" s="147"/>
      <c r="D849" s="147"/>
      <c r="E849" s="148"/>
      <c r="F849" s="147"/>
      <c r="G849" s="148"/>
      <c r="H849" s="148"/>
      <c r="I849" s="148"/>
      <c r="J849" s="148"/>
      <c r="K849" s="148"/>
      <c r="L849" s="148"/>
      <c r="M849" s="148"/>
      <c r="N849" s="148"/>
      <c r="O849" s="148"/>
      <c r="P849" s="148"/>
      <c r="Q849" s="148"/>
      <c r="R849" s="148"/>
      <c r="S849" s="148"/>
      <c r="T849" s="148"/>
      <c r="U849" s="148"/>
      <c r="V849" s="148"/>
      <c r="W849" s="148"/>
      <c r="X849" s="148"/>
      <c r="Y849" s="148"/>
      <c r="Z849" s="148"/>
      <c r="AA849" s="148"/>
      <c r="AB849" s="148"/>
      <c r="AC849" s="148"/>
      <c r="AD849" s="148"/>
      <c r="AE849" s="148"/>
      <c r="AF849" s="148"/>
      <c r="AG849" s="148"/>
      <c r="AH849" s="148"/>
      <c r="AI849" s="149"/>
      <c r="AJ849" s="148"/>
      <c r="AK849" s="149"/>
    </row>
    <row r="850" spans="1:37" x14ac:dyDescent="0.35">
      <c r="A850" s="147"/>
      <c r="B850" s="148"/>
      <c r="C850" s="147"/>
      <c r="D850" s="147"/>
      <c r="E850" s="148"/>
      <c r="F850" s="147"/>
      <c r="G850" s="148"/>
      <c r="H850" s="148"/>
      <c r="I850" s="148"/>
      <c r="J850" s="148"/>
      <c r="K850" s="148"/>
      <c r="L850" s="148"/>
      <c r="M850" s="148"/>
      <c r="N850" s="148"/>
      <c r="O850" s="148"/>
      <c r="P850" s="148"/>
      <c r="Q850" s="148"/>
      <c r="R850" s="148"/>
      <c r="S850" s="148"/>
      <c r="T850" s="148"/>
      <c r="U850" s="148"/>
      <c r="V850" s="148"/>
      <c r="W850" s="148"/>
      <c r="X850" s="148"/>
      <c r="Y850" s="148"/>
      <c r="Z850" s="148"/>
      <c r="AA850" s="148"/>
      <c r="AB850" s="148"/>
      <c r="AC850" s="148"/>
      <c r="AD850" s="148"/>
      <c r="AE850" s="148"/>
      <c r="AF850" s="148"/>
      <c r="AG850" s="148"/>
      <c r="AH850" s="148"/>
      <c r="AI850" s="149"/>
      <c r="AJ850" s="148"/>
      <c r="AK850" s="149"/>
    </row>
    <row r="851" spans="1:37" x14ac:dyDescent="0.35">
      <c r="A851" s="147"/>
      <c r="B851" s="148"/>
      <c r="C851" s="147"/>
      <c r="D851" s="147"/>
      <c r="E851" s="148"/>
      <c r="F851" s="147"/>
      <c r="G851" s="148"/>
      <c r="H851" s="148"/>
      <c r="I851" s="148"/>
      <c r="J851" s="148"/>
      <c r="K851" s="148"/>
      <c r="L851" s="148"/>
      <c r="M851" s="148"/>
      <c r="N851" s="148"/>
      <c r="O851" s="148"/>
      <c r="P851" s="148"/>
      <c r="Q851" s="148"/>
      <c r="R851" s="148"/>
      <c r="S851" s="148"/>
      <c r="T851" s="148"/>
      <c r="U851" s="148"/>
      <c r="V851" s="148"/>
      <c r="W851" s="148"/>
      <c r="X851" s="148"/>
      <c r="Y851" s="148"/>
      <c r="Z851" s="148"/>
      <c r="AA851" s="148"/>
      <c r="AB851" s="148"/>
      <c r="AC851" s="148"/>
      <c r="AD851" s="148"/>
      <c r="AE851" s="148"/>
      <c r="AF851" s="148"/>
      <c r="AG851" s="148"/>
      <c r="AH851" s="148"/>
      <c r="AI851" s="149"/>
      <c r="AJ851" s="148"/>
      <c r="AK851" s="149"/>
    </row>
    <row r="852" spans="1:37" x14ac:dyDescent="0.35">
      <c r="A852" s="147"/>
      <c r="B852" s="148"/>
      <c r="C852" s="147"/>
      <c r="D852" s="147"/>
      <c r="E852" s="148"/>
      <c r="F852" s="147"/>
      <c r="G852" s="148"/>
      <c r="H852" s="148"/>
      <c r="I852" s="148"/>
      <c r="J852" s="148"/>
      <c r="K852" s="148"/>
      <c r="L852" s="148"/>
      <c r="M852" s="148"/>
      <c r="N852" s="148"/>
      <c r="O852" s="148"/>
      <c r="P852" s="148"/>
      <c r="Q852" s="148"/>
      <c r="R852" s="148"/>
      <c r="S852" s="148"/>
      <c r="T852" s="148"/>
      <c r="U852" s="148"/>
      <c r="V852" s="148"/>
      <c r="W852" s="148"/>
      <c r="X852" s="148"/>
      <c r="Y852" s="148"/>
      <c r="Z852" s="148"/>
      <c r="AA852" s="148"/>
      <c r="AB852" s="148"/>
      <c r="AC852" s="148"/>
      <c r="AD852" s="148"/>
      <c r="AE852" s="148"/>
      <c r="AF852" s="148"/>
      <c r="AG852" s="148"/>
      <c r="AH852" s="148"/>
      <c r="AI852" s="149"/>
      <c r="AJ852" s="148"/>
      <c r="AK852" s="149"/>
    </row>
    <row r="853" spans="1:37" x14ac:dyDescent="0.35">
      <c r="A853" s="147"/>
      <c r="B853" s="148"/>
      <c r="C853" s="147"/>
      <c r="D853" s="147"/>
      <c r="E853" s="148"/>
      <c r="F853" s="147"/>
      <c r="G853" s="148"/>
      <c r="H853" s="148"/>
      <c r="I853" s="148"/>
      <c r="J853" s="148"/>
      <c r="K853" s="148"/>
      <c r="L853" s="148"/>
      <c r="M853" s="148"/>
      <c r="N853" s="148"/>
      <c r="O853" s="148"/>
      <c r="P853" s="148"/>
      <c r="Q853" s="148"/>
      <c r="R853" s="148"/>
      <c r="S853" s="148"/>
      <c r="T853" s="148"/>
      <c r="U853" s="148"/>
      <c r="V853" s="148"/>
      <c r="W853" s="148"/>
      <c r="X853" s="148"/>
      <c r="Y853" s="148"/>
      <c r="Z853" s="148"/>
      <c r="AA853" s="148"/>
      <c r="AB853" s="148"/>
      <c r="AC853" s="148"/>
      <c r="AD853" s="148"/>
      <c r="AE853" s="148"/>
      <c r="AF853" s="148"/>
      <c r="AG853" s="148"/>
      <c r="AH853" s="148"/>
      <c r="AI853" s="149"/>
      <c r="AJ853" s="148"/>
      <c r="AK853" s="149"/>
    </row>
    <row r="854" spans="1:37" x14ac:dyDescent="0.35">
      <c r="A854" s="147"/>
      <c r="B854" s="148"/>
      <c r="C854" s="147"/>
      <c r="D854" s="147"/>
      <c r="E854" s="148"/>
      <c r="F854" s="147"/>
      <c r="G854" s="148"/>
      <c r="H854" s="148"/>
      <c r="I854" s="148"/>
      <c r="J854" s="148"/>
      <c r="K854" s="148"/>
      <c r="L854" s="148"/>
      <c r="M854" s="148"/>
      <c r="N854" s="148"/>
      <c r="O854" s="148"/>
      <c r="P854" s="148"/>
      <c r="Q854" s="148"/>
      <c r="R854" s="148"/>
      <c r="S854" s="148"/>
      <c r="T854" s="148"/>
      <c r="U854" s="148"/>
      <c r="V854" s="148"/>
      <c r="W854" s="148"/>
      <c r="X854" s="148"/>
      <c r="Y854" s="148"/>
      <c r="Z854" s="148"/>
      <c r="AA854" s="148"/>
      <c r="AB854" s="148"/>
      <c r="AC854" s="148"/>
      <c r="AD854" s="148"/>
      <c r="AE854" s="148"/>
      <c r="AF854" s="148"/>
      <c r="AG854" s="148"/>
      <c r="AH854" s="148"/>
      <c r="AI854" s="149"/>
      <c r="AJ854" s="148"/>
      <c r="AK854" s="149"/>
    </row>
    <row r="855" spans="1:37" x14ac:dyDescent="0.35">
      <c r="A855" s="147"/>
      <c r="B855" s="148"/>
      <c r="C855" s="147"/>
      <c r="D855" s="147"/>
      <c r="E855" s="148"/>
      <c r="F855" s="147"/>
      <c r="G855" s="148"/>
      <c r="H855" s="148"/>
      <c r="I855" s="148"/>
      <c r="J855" s="148"/>
      <c r="K855" s="148"/>
      <c r="L855" s="148"/>
      <c r="M855" s="148"/>
      <c r="N855" s="148"/>
      <c r="O855" s="148"/>
      <c r="P855" s="148"/>
      <c r="Q855" s="148"/>
      <c r="R855" s="148"/>
      <c r="S855" s="148"/>
      <c r="T855" s="148"/>
      <c r="U855" s="148"/>
      <c r="V855" s="148"/>
      <c r="W855" s="148"/>
      <c r="X855" s="148"/>
      <c r="Y855" s="148"/>
      <c r="Z855" s="148"/>
      <c r="AA855" s="148"/>
      <c r="AB855" s="148"/>
      <c r="AC855" s="148"/>
      <c r="AD855" s="148"/>
      <c r="AE855" s="148"/>
      <c r="AF855" s="148"/>
      <c r="AG855" s="148"/>
      <c r="AH855" s="148"/>
      <c r="AI855" s="149"/>
      <c r="AJ855" s="148"/>
      <c r="AK855" s="149"/>
    </row>
    <row r="856" spans="1:37" x14ac:dyDescent="0.35">
      <c r="A856" s="147"/>
      <c r="B856" s="148"/>
      <c r="C856" s="147"/>
      <c r="D856" s="147"/>
      <c r="E856" s="148"/>
      <c r="F856" s="147"/>
      <c r="G856" s="148"/>
      <c r="H856" s="148"/>
      <c r="I856" s="148"/>
      <c r="J856" s="148"/>
      <c r="K856" s="148"/>
      <c r="L856" s="148"/>
      <c r="M856" s="148"/>
      <c r="N856" s="148"/>
      <c r="O856" s="148"/>
      <c r="P856" s="148"/>
      <c r="Q856" s="148"/>
      <c r="R856" s="148"/>
      <c r="S856" s="148"/>
      <c r="T856" s="148"/>
      <c r="U856" s="148"/>
      <c r="V856" s="148"/>
      <c r="W856" s="148"/>
      <c r="X856" s="148"/>
      <c r="Y856" s="148"/>
      <c r="Z856" s="148"/>
      <c r="AA856" s="148"/>
      <c r="AB856" s="148"/>
      <c r="AC856" s="148"/>
      <c r="AD856" s="148"/>
      <c r="AE856" s="148"/>
      <c r="AF856" s="148"/>
      <c r="AG856" s="148"/>
      <c r="AH856" s="148"/>
      <c r="AI856" s="149"/>
      <c r="AJ856" s="148"/>
      <c r="AK856" s="149"/>
    </row>
    <row r="857" spans="1:37" x14ac:dyDescent="0.35">
      <c r="A857" s="147"/>
      <c r="B857" s="148"/>
      <c r="C857" s="147"/>
      <c r="D857" s="147"/>
      <c r="E857" s="148"/>
      <c r="F857" s="147"/>
      <c r="G857" s="148"/>
      <c r="H857" s="148"/>
      <c r="I857" s="148"/>
      <c r="J857" s="148"/>
      <c r="K857" s="148"/>
      <c r="L857" s="148"/>
      <c r="M857" s="148"/>
      <c r="N857" s="148"/>
      <c r="O857" s="148"/>
      <c r="P857" s="148"/>
      <c r="Q857" s="148"/>
      <c r="R857" s="148"/>
      <c r="S857" s="148"/>
      <c r="T857" s="148"/>
      <c r="U857" s="148"/>
      <c r="V857" s="148"/>
      <c r="W857" s="148"/>
      <c r="X857" s="148"/>
      <c r="Y857" s="148"/>
      <c r="Z857" s="148"/>
      <c r="AA857" s="148"/>
      <c r="AB857" s="148"/>
      <c r="AC857" s="148"/>
      <c r="AD857" s="148"/>
      <c r="AE857" s="148"/>
      <c r="AF857" s="148"/>
      <c r="AG857" s="148"/>
      <c r="AH857" s="148"/>
      <c r="AI857" s="149"/>
      <c r="AJ857" s="148"/>
      <c r="AK857" s="149"/>
    </row>
    <row r="858" spans="1:37" x14ac:dyDescent="0.35">
      <c r="A858" s="147"/>
      <c r="B858" s="148"/>
      <c r="C858" s="147"/>
      <c r="D858" s="147"/>
      <c r="E858" s="148"/>
      <c r="F858" s="147"/>
      <c r="G858" s="148"/>
      <c r="H858" s="148"/>
      <c r="I858" s="148"/>
      <c r="J858" s="148"/>
      <c r="K858" s="148"/>
      <c r="L858" s="148"/>
      <c r="M858" s="148"/>
      <c r="N858" s="148"/>
      <c r="O858" s="148"/>
      <c r="P858" s="148"/>
      <c r="Q858" s="148"/>
      <c r="R858" s="148"/>
      <c r="S858" s="148"/>
      <c r="T858" s="148"/>
      <c r="U858" s="148"/>
      <c r="V858" s="148"/>
      <c r="W858" s="148"/>
      <c r="X858" s="148"/>
      <c r="Y858" s="148"/>
      <c r="Z858" s="148"/>
      <c r="AA858" s="148"/>
      <c r="AB858" s="148"/>
      <c r="AC858" s="148"/>
      <c r="AD858" s="148"/>
      <c r="AE858" s="148"/>
      <c r="AF858" s="148"/>
      <c r="AG858" s="148"/>
      <c r="AH858" s="148"/>
      <c r="AI858" s="149"/>
      <c r="AJ858" s="148"/>
      <c r="AK858" s="149"/>
    </row>
    <row r="859" spans="1:37" x14ac:dyDescent="0.35">
      <c r="A859" s="147"/>
      <c r="B859" s="148"/>
      <c r="C859" s="147"/>
      <c r="D859" s="147"/>
      <c r="E859" s="148"/>
      <c r="F859" s="147"/>
      <c r="G859" s="148"/>
      <c r="H859" s="148"/>
      <c r="I859" s="148"/>
      <c r="J859" s="148"/>
      <c r="K859" s="148"/>
      <c r="L859" s="148"/>
      <c r="M859" s="148"/>
      <c r="N859" s="148"/>
      <c r="O859" s="148"/>
      <c r="P859" s="148"/>
      <c r="Q859" s="148"/>
      <c r="R859" s="148"/>
      <c r="S859" s="148"/>
      <c r="T859" s="148"/>
      <c r="U859" s="148"/>
      <c r="V859" s="148"/>
      <c r="W859" s="148"/>
      <c r="X859" s="148"/>
      <c r="Y859" s="148"/>
      <c r="Z859" s="148"/>
      <c r="AA859" s="148"/>
      <c r="AB859" s="148"/>
      <c r="AC859" s="148"/>
      <c r="AD859" s="148"/>
      <c r="AE859" s="148"/>
      <c r="AF859" s="148"/>
      <c r="AG859" s="148"/>
      <c r="AH859" s="148"/>
      <c r="AI859" s="149"/>
      <c r="AJ859" s="148"/>
      <c r="AK859" s="149"/>
    </row>
    <row r="860" spans="1:37" x14ac:dyDescent="0.35">
      <c r="A860" s="147"/>
      <c r="B860" s="148"/>
      <c r="C860" s="147"/>
      <c r="D860" s="147"/>
      <c r="E860" s="148"/>
      <c r="F860" s="147"/>
      <c r="G860" s="148"/>
      <c r="H860" s="148"/>
      <c r="I860" s="148"/>
      <c r="J860" s="148"/>
      <c r="K860" s="148"/>
      <c r="L860" s="148"/>
      <c r="M860" s="148"/>
      <c r="N860" s="148"/>
      <c r="O860" s="148"/>
      <c r="P860" s="148"/>
      <c r="Q860" s="148"/>
      <c r="R860" s="148"/>
      <c r="S860" s="148"/>
      <c r="T860" s="148"/>
      <c r="U860" s="148"/>
      <c r="V860" s="148"/>
      <c r="W860" s="148"/>
      <c r="X860" s="148"/>
      <c r="Y860" s="148"/>
      <c r="Z860" s="148"/>
      <c r="AA860" s="148"/>
      <c r="AB860" s="148"/>
      <c r="AC860" s="148"/>
      <c r="AD860" s="148"/>
      <c r="AE860" s="148"/>
      <c r="AF860" s="148"/>
      <c r="AG860" s="148"/>
      <c r="AH860" s="148"/>
      <c r="AI860" s="149"/>
      <c r="AJ860" s="148"/>
      <c r="AK860" s="149"/>
    </row>
    <row r="861" spans="1:37" x14ac:dyDescent="0.35">
      <c r="A861" s="147"/>
      <c r="B861" s="148"/>
      <c r="C861" s="147"/>
      <c r="D861" s="147"/>
      <c r="E861" s="148"/>
      <c r="F861" s="147"/>
      <c r="G861" s="148"/>
      <c r="H861" s="148"/>
      <c r="I861" s="148"/>
      <c r="J861" s="148"/>
      <c r="K861" s="148"/>
      <c r="L861" s="148"/>
      <c r="M861" s="148"/>
      <c r="N861" s="148"/>
      <c r="O861" s="148"/>
      <c r="P861" s="148"/>
      <c r="Q861" s="148"/>
      <c r="R861" s="148"/>
      <c r="S861" s="148"/>
      <c r="T861" s="148"/>
      <c r="U861" s="148"/>
      <c r="V861" s="148"/>
      <c r="W861" s="148"/>
      <c r="X861" s="148"/>
      <c r="Y861" s="148"/>
      <c r="Z861" s="148"/>
      <c r="AA861" s="148"/>
      <c r="AB861" s="148"/>
      <c r="AC861" s="148"/>
      <c r="AD861" s="148"/>
      <c r="AE861" s="148"/>
      <c r="AF861" s="148"/>
      <c r="AG861" s="148"/>
      <c r="AH861" s="148"/>
      <c r="AI861" s="149"/>
      <c r="AJ861" s="148"/>
      <c r="AK861" s="149"/>
    </row>
    <row r="862" spans="1:37" x14ac:dyDescent="0.35">
      <c r="A862" s="147"/>
      <c r="B862" s="148"/>
      <c r="C862" s="147"/>
      <c r="D862" s="147"/>
      <c r="E862" s="148"/>
      <c r="F862" s="147"/>
      <c r="G862" s="148"/>
      <c r="H862" s="148"/>
      <c r="I862" s="148"/>
      <c r="J862" s="148"/>
      <c r="K862" s="148"/>
      <c r="L862" s="148"/>
      <c r="M862" s="148"/>
      <c r="N862" s="148"/>
      <c r="O862" s="148"/>
      <c r="P862" s="148"/>
      <c r="Q862" s="148"/>
      <c r="R862" s="148"/>
      <c r="S862" s="148"/>
      <c r="T862" s="148"/>
      <c r="U862" s="148"/>
      <c r="V862" s="148"/>
      <c r="W862" s="148"/>
      <c r="X862" s="148"/>
      <c r="Y862" s="148"/>
      <c r="Z862" s="148"/>
      <c r="AA862" s="148"/>
      <c r="AB862" s="148"/>
      <c r="AC862" s="148"/>
      <c r="AD862" s="148"/>
      <c r="AE862" s="148"/>
      <c r="AF862" s="148"/>
      <c r="AG862" s="148"/>
      <c r="AH862" s="148"/>
      <c r="AI862" s="149"/>
      <c r="AJ862" s="148"/>
      <c r="AK862" s="149"/>
    </row>
    <row r="863" spans="1:37" x14ac:dyDescent="0.35">
      <c r="A863" s="147"/>
      <c r="B863" s="148"/>
      <c r="C863" s="147"/>
      <c r="D863" s="147"/>
      <c r="E863" s="148"/>
      <c r="F863" s="147"/>
      <c r="G863" s="148"/>
      <c r="H863" s="148"/>
      <c r="I863" s="148"/>
      <c r="J863" s="148"/>
      <c r="K863" s="148"/>
      <c r="L863" s="148"/>
      <c r="M863" s="148"/>
      <c r="N863" s="148"/>
      <c r="O863" s="148"/>
      <c r="P863" s="148"/>
      <c r="Q863" s="148"/>
      <c r="R863" s="148"/>
      <c r="S863" s="148"/>
      <c r="T863" s="148"/>
      <c r="U863" s="148"/>
      <c r="V863" s="148"/>
      <c r="W863" s="148"/>
      <c r="X863" s="148"/>
      <c r="Y863" s="148"/>
      <c r="Z863" s="148"/>
      <c r="AA863" s="148"/>
      <c r="AB863" s="148"/>
      <c r="AC863" s="148"/>
      <c r="AD863" s="148"/>
      <c r="AE863" s="148"/>
      <c r="AF863" s="148"/>
      <c r="AG863" s="148"/>
      <c r="AH863" s="148"/>
      <c r="AI863" s="149"/>
      <c r="AJ863" s="148"/>
      <c r="AK863" s="149"/>
    </row>
    <row r="864" spans="1:37" x14ac:dyDescent="0.35">
      <c r="A864" s="147"/>
      <c r="B864" s="148"/>
      <c r="C864" s="147"/>
      <c r="D864" s="147"/>
      <c r="E864" s="148"/>
      <c r="F864" s="147"/>
      <c r="G864" s="148"/>
      <c r="H864" s="148"/>
      <c r="I864" s="148"/>
      <c r="J864" s="148"/>
      <c r="K864" s="148"/>
      <c r="L864" s="148"/>
      <c r="M864" s="148"/>
      <c r="N864" s="148"/>
      <c r="O864" s="148"/>
      <c r="P864" s="148"/>
      <c r="Q864" s="148"/>
      <c r="R864" s="148"/>
      <c r="S864" s="148"/>
      <c r="T864" s="148"/>
      <c r="U864" s="148"/>
      <c r="V864" s="148"/>
      <c r="W864" s="148"/>
      <c r="X864" s="148"/>
      <c r="Y864" s="148"/>
      <c r="Z864" s="148"/>
      <c r="AA864" s="148"/>
      <c r="AB864" s="148"/>
      <c r="AC864" s="148"/>
      <c r="AD864" s="148"/>
      <c r="AE864" s="148"/>
      <c r="AF864" s="148"/>
      <c r="AG864" s="148"/>
      <c r="AH864" s="148"/>
      <c r="AI864" s="149"/>
      <c r="AJ864" s="148"/>
      <c r="AK864" s="149"/>
    </row>
    <row r="865" spans="1:37" x14ac:dyDescent="0.35">
      <c r="A865" s="147"/>
      <c r="B865" s="148"/>
      <c r="C865" s="147"/>
      <c r="D865" s="147"/>
      <c r="E865" s="148"/>
      <c r="F865" s="147"/>
      <c r="G865" s="148"/>
      <c r="H865" s="148"/>
      <c r="I865" s="148"/>
      <c r="J865" s="148"/>
      <c r="K865" s="148"/>
      <c r="L865" s="148"/>
      <c r="M865" s="148"/>
      <c r="N865" s="148"/>
      <c r="O865" s="148"/>
      <c r="P865" s="148"/>
      <c r="Q865" s="148"/>
      <c r="R865" s="148"/>
      <c r="S865" s="148"/>
      <c r="T865" s="148"/>
      <c r="U865" s="148"/>
      <c r="V865" s="148"/>
      <c r="W865" s="148"/>
      <c r="X865" s="148"/>
      <c r="Y865" s="148"/>
      <c r="Z865" s="148"/>
      <c r="AA865" s="148"/>
      <c r="AB865" s="148"/>
      <c r="AC865" s="148"/>
      <c r="AD865" s="148"/>
      <c r="AE865" s="148"/>
      <c r="AF865" s="148"/>
      <c r="AG865" s="148"/>
      <c r="AH865" s="148"/>
      <c r="AI865" s="149"/>
      <c r="AJ865" s="148"/>
      <c r="AK865" s="149"/>
    </row>
    <row r="866" spans="1:37" x14ac:dyDescent="0.35">
      <c r="A866" s="147"/>
      <c r="B866" s="148"/>
      <c r="C866" s="147"/>
      <c r="D866" s="147"/>
      <c r="E866" s="148"/>
      <c r="F866" s="147"/>
      <c r="G866" s="148"/>
      <c r="H866" s="148"/>
      <c r="I866" s="148"/>
      <c r="J866" s="148"/>
      <c r="K866" s="148"/>
      <c r="L866" s="148"/>
      <c r="M866" s="148"/>
      <c r="N866" s="148"/>
      <c r="O866" s="148"/>
      <c r="P866" s="148"/>
      <c r="Q866" s="148"/>
      <c r="R866" s="148"/>
      <c r="S866" s="148"/>
      <c r="T866" s="148"/>
      <c r="U866" s="148"/>
      <c r="V866" s="148"/>
      <c r="W866" s="148"/>
      <c r="X866" s="148"/>
      <c r="Y866" s="148"/>
      <c r="Z866" s="148"/>
      <c r="AA866" s="148"/>
      <c r="AB866" s="148"/>
      <c r="AC866" s="148"/>
      <c r="AD866" s="148"/>
      <c r="AE866" s="148"/>
      <c r="AF866" s="148"/>
      <c r="AG866" s="148"/>
      <c r="AH866" s="148"/>
      <c r="AI866" s="149"/>
      <c r="AJ866" s="148"/>
      <c r="AK866" s="149"/>
    </row>
    <row r="867" spans="1:37" x14ac:dyDescent="0.35">
      <c r="A867" s="147"/>
      <c r="B867" s="148"/>
      <c r="C867" s="147"/>
      <c r="D867" s="147"/>
      <c r="E867" s="148"/>
      <c r="F867" s="147"/>
      <c r="G867" s="148"/>
      <c r="H867" s="148"/>
      <c r="I867" s="148"/>
      <c r="J867" s="148"/>
      <c r="K867" s="148"/>
      <c r="L867" s="148"/>
      <c r="M867" s="148"/>
      <c r="N867" s="148"/>
      <c r="O867" s="148"/>
      <c r="P867" s="148"/>
      <c r="Q867" s="148"/>
      <c r="R867" s="148"/>
      <c r="S867" s="148"/>
      <c r="T867" s="148"/>
      <c r="U867" s="148"/>
      <c r="V867" s="148"/>
      <c r="W867" s="148"/>
      <c r="X867" s="148"/>
      <c r="Y867" s="148"/>
      <c r="Z867" s="148"/>
      <c r="AA867" s="148"/>
      <c r="AB867" s="148"/>
      <c r="AC867" s="148"/>
      <c r="AD867" s="148"/>
      <c r="AE867" s="148"/>
      <c r="AF867" s="148"/>
      <c r="AG867" s="148"/>
      <c r="AH867" s="148"/>
      <c r="AI867" s="149"/>
      <c r="AJ867" s="148"/>
      <c r="AK867" s="149"/>
    </row>
    <row r="868" spans="1:37" x14ac:dyDescent="0.35">
      <c r="A868" s="147"/>
      <c r="B868" s="148"/>
      <c r="C868" s="147"/>
      <c r="D868" s="147"/>
      <c r="E868" s="148"/>
      <c r="F868" s="147"/>
      <c r="G868" s="148"/>
      <c r="H868" s="148"/>
      <c r="I868" s="148"/>
      <c r="J868" s="148"/>
      <c r="K868" s="148"/>
      <c r="L868" s="148"/>
      <c r="M868" s="148"/>
      <c r="N868" s="148"/>
      <c r="O868" s="148"/>
      <c r="P868" s="148"/>
      <c r="Q868" s="148"/>
      <c r="R868" s="148"/>
      <c r="S868" s="148"/>
      <c r="T868" s="148"/>
      <c r="U868" s="148"/>
      <c r="V868" s="148"/>
      <c r="W868" s="148"/>
      <c r="X868" s="148"/>
      <c r="Y868" s="148"/>
      <c r="Z868" s="148"/>
      <c r="AA868" s="148"/>
      <c r="AB868" s="148"/>
      <c r="AC868" s="148"/>
      <c r="AD868" s="148"/>
      <c r="AE868" s="148"/>
      <c r="AF868" s="148"/>
      <c r="AG868" s="148"/>
      <c r="AH868" s="148"/>
      <c r="AI868" s="149"/>
      <c r="AJ868" s="148"/>
      <c r="AK868" s="149"/>
    </row>
    <row r="869" spans="1:37" x14ac:dyDescent="0.35">
      <c r="A869" s="147"/>
      <c r="B869" s="148"/>
      <c r="C869" s="147"/>
      <c r="D869" s="147"/>
      <c r="E869" s="148"/>
      <c r="F869" s="147"/>
      <c r="G869" s="148"/>
      <c r="H869" s="148"/>
      <c r="I869" s="148"/>
      <c r="J869" s="148"/>
      <c r="K869" s="148"/>
      <c r="L869" s="148"/>
      <c r="M869" s="148"/>
      <c r="N869" s="148"/>
      <c r="O869" s="148"/>
      <c r="P869" s="148"/>
      <c r="Q869" s="148"/>
      <c r="R869" s="148"/>
      <c r="S869" s="148"/>
      <c r="T869" s="148"/>
      <c r="U869" s="148"/>
      <c r="V869" s="148"/>
      <c r="W869" s="148"/>
      <c r="X869" s="148"/>
      <c r="Y869" s="148"/>
      <c r="Z869" s="148"/>
      <c r="AA869" s="148"/>
      <c r="AB869" s="148"/>
      <c r="AC869" s="148"/>
      <c r="AD869" s="148"/>
      <c r="AE869" s="148"/>
      <c r="AF869" s="148"/>
      <c r="AG869" s="148"/>
      <c r="AH869" s="148"/>
      <c r="AI869" s="149"/>
      <c r="AJ869" s="148"/>
      <c r="AK869" s="149"/>
    </row>
    <row r="870" spans="1:37" x14ac:dyDescent="0.35">
      <c r="A870" s="147"/>
      <c r="B870" s="148"/>
      <c r="C870" s="147"/>
      <c r="D870" s="147"/>
      <c r="E870" s="148"/>
      <c r="F870" s="147"/>
      <c r="G870" s="148"/>
      <c r="H870" s="148"/>
      <c r="I870" s="148"/>
      <c r="J870" s="148"/>
      <c r="K870" s="148"/>
      <c r="L870" s="148"/>
      <c r="M870" s="148"/>
      <c r="N870" s="148"/>
      <c r="O870" s="148"/>
      <c r="P870" s="148"/>
      <c r="Q870" s="148"/>
      <c r="R870" s="148"/>
      <c r="S870" s="148"/>
      <c r="T870" s="148"/>
      <c r="U870" s="148"/>
      <c r="V870" s="148"/>
      <c r="W870" s="148"/>
      <c r="X870" s="148"/>
      <c r="Y870" s="148"/>
      <c r="Z870" s="148"/>
      <c r="AA870" s="148"/>
      <c r="AB870" s="148"/>
      <c r="AC870" s="148"/>
      <c r="AD870" s="148"/>
      <c r="AE870" s="148"/>
      <c r="AF870" s="148"/>
      <c r="AG870" s="148"/>
      <c r="AH870" s="148"/>
      <c r="AI870" s="149"/>
      <c r="AJ870" s="148"/>
      <c r="AK870" s="149"/>
    </row>
    <row r="871" spans="1:37" x14ac:dyDescent="0.35">
      <c r="A871" s="147"/>
      <c r="B871" s="148"/>
      <c r="C871" s="147"/>
      <c r="D871" s="147"/>
      <c r="E871" s="148"/>
      <c r="F871" s="147"/>
      <c r="G871" s="148"/>
      <c r="H871" s="148"/>
      <c r="I871" s="148"/>
      <c r="J871" s="148"/>
      <c r="K871" s="148"/>
      <c r="L871" s="148"/>
      <c r="M871" s="148"/>
      <c r="N871" s="148"/>
      <c r="O871" s="148"/>
      <c r="P871" s="148"/>
      <c r="Q871" s="148"/>
      <c r="R871" s="148"/>
      <c r="S871" s="148"/>
      <c r="T871" s="148"/>
      <c r="U871" s="148"/>
      <c r="V871" s="148"/>
      <c r="W871" s="148"/>
      <c r="X871" s="148"/>
      <c r="Y871" s="148"/>
      <c r="Z871" s="148"/>
      <c r="AA871" s="148"/>
      <c r="AB871" s="148"/>
      <c r="AC871" s="148"/>
      <c r="AD871" s="148"/>
      <c r="AE871" s="148"/>
      <c r="AF871" s="148"/>
      <c r="AG871" s="148"/>
      <c r="AH871" s="148"/>
      <c r="AI871" s="149"/>
      <c r="AJ871" s="148"/>
      <c r="AK871" s="149"/>
    </row>
    <row r="872" spans="1:37" x14ac:dyDescent="0.35">
      <c r="A872" s="147"/>
      <c r="B872" s="148"/>
      <c r="C872" s="147"/>
      <c r="D872" s="147"/>
      <c r="E872" s="148"/>
      <c r="F872" s="147"/>
      <c r="G872" s="148"/>
      <c r="H872" s="148"/>
      <c r="I872" s="148"/>
      <c r="J872" s="148"/>
      <c r="K872" s="148"/>
      <c r="L872" s="148"/>
      <c r="M872" s="148"/>
      <c r="N872" s="148"/>
      <c r="O872" s="148"/>
      <c r="P872" s="148"/>
      <c r="Q872" s="148"/>
      <c r="R872" s="148"/>
      <c r="S872" s="148"/>
      <c r="T872" s="148"/>
      <c r="U872" s="148"/>
      <c r="V872" s="148"/>
      <c r="W872" s="148"/>
      <c r="X872" s="148"/>
      <c r="Y872" s="148"/>
      <c r="Z872" s="148"/>
      <c r="AA872" s="148"/>
      <c r="AB872" s="148"/>
      <c r="AC872" s="148"/>
      <c r="AD872" s="148"/>
      <c r="AE872" s="148"/>
      <c r="AF872" s="148"/>
      <c r="AG872" s="148"/>
      <c r="AH872" s="148"/>
      <c r="AI872" s="149"/>
      <c r="AJ872" s="148"/>
      <c r="AK872" s="149"/>
    </row>
    <row r="873" spans="1:37" x14ac:dyDescent="0.35">
      <c r="A873" s="147"/>
      <c r="B873" s="148"/>
      <c r="C873" s="147"/>
      <c r="D873" s="147"/>
      <c r="E873" s="148"/>
      <c r="F873" s="147"/>
      <c r="G873" s="148"/>
      <c r="H873" s="148"/>
      <c r="I873" s="148"/>
      <c r="J873" s="148"/>
      <c r="K873" s="148"/>
      <c r="L873" s="148"/>
      <c r="M873" s="148"/>
      <c r="N873" s="148"/>
      <c r="O873" s="148"/>
      <c r="P873" s="148"/>
      <c r="Q873" s="148"/>
      <c r="R873" s="148"/>
      <c r="S873" s="148"/>
      <c r="T873" s="148"/>
      <c r="U873" s="148"/>
      <c r="V873" s="148"/>
      <c r="W873" s="148"/>
      <c r="X873" s="148"/>
      <c r="Y873" s="148"/>
      <c r="Z873" s="148"/>
      <c r="AA873" s="148"/>
      <c r="AB873" s="148"/>
      <c r="AC873" s="148"/>
      <c r="AD873" s="148"/>
      <c r="AE873" s="148"/>
      <c r="AF873" s="148"/>
      <c r="AG873" s="148"/>
      <c r="AH873" s="148"/>
      <c r="AI873" s="149"/>
      <c r="AJ873" s="148"/>
      <c r="AK873" s="149"/>
    </row>
    <row r="874" spans="1:37" x14ac:dyDescent="0.35">
      <c r="A874" s="147"/>
      <c r="B874" s="148"/>
      <c r="C874" s="147"/>
      <c r="D874" s="147"/>
      <c r="E874" s="148"/>
      <c r="F874" s="147"/>
      <c r="G874" s="148"/>
      <c r="H874" s="148"/>
      <c r="I874" s="148"/>
      <c r="J874" s="148"/>
      <c r="K874" s="148"/>
      <c r="L874" s="148"/>
      <c r="M874" s="148"/>
      <c r="N874" s="148"/>
      <c r="O874" s="148"/>
      <c r="P874" s="148"/>
      <c r="Q874" s="148"/>
      <c r="R874" s="148"/>
      <c r="S874" s="148"/>
      <c r="T874" s="148"/>
      <c r="U874" s="148"/>
      <c r="V874" s="148"/>
      <c r="W874" s="148"/>
      <c r="X874" s="148"/>
      <c r="Y874" s="148"/>
      <c r="Z874" s="148"/>
      <c r="AA874" s="148"/>
      <c r="AB874" s="148"/>
      <c r="AC874" s="148"/>
      <c r="AD874" s="148"/>
      <c r="AE874" s="148"/>
      <c r="AF874" s="148"/>
      <c r="AG874" s="148"/>
      <c r="AH874" s="148"/>
      <c r="AI874" s="149"/>
      <c r="AJ874" s="148"/>
      <c r="AK874" s="149"/>
    </row>
    <row r="875" spans="1:37" x14ac:dyDescent="0.35">
      <c r="A875" s="147"/>
      <c r="B875" s="148"/>
      <c r="C875" s="147"/>
      <c r="D875" s="147"/>
      <c r="E875" s="148"/>
      <c r="F875" s="147"/>
      <c r="G875" s="148"/>
      <c r="H875" s="148"/>
      <c r="I875" s="148"/>
      <c r="J875" s="148"/>
      <c r="K875" s="148"/>
      <c r="L875" s="148"/>
      <c r="M875" s="148"/>
      <c r="N875" s="148"/>
      <c r="O875" s="148"/>
      <c r="P875" s="148"/>
      <c r="Q875" s="148"/>
      <c r="R875" s="148"/>
      <c r="S875" s="148"/>
      <c r="T875" s="148"/>
      <c r="U875" s="148"/>
      <c r="V875" s="148"/>
      <c r="W875" s="148"/>
      <c r="X875" s="148"/>
      <c r="Y875" s="148"/>
      <c r="Z875" s="148"/>
      <c r="AA875" s="148"/>
      <c r="AB875" s="148"/>
      <c r="AC875" s="148"/>
      <c r="AD875" s="148"/>
      <c r="AE875" s="148"/>
      <c r="AF875" s="148"/>
      <c r="AG875" s="148"/>
      <c r="AH875" s="148"/>
      <c r="AI875" s="149"/>
      <c r="AJ875" s="148"/>
      <c r="AK875" s="149"/>
    </row>
    <row r="876" spans="1:37" x14ac:dyDescent="0.35">
      <c r="A876" s="147"/>
      <c r="B876" s="148"/>
      <c r="C876" s="147"/>
      <c r="D876" s="147"/>
      <c r="E876" s="148"/>
      <c r="F876" s="147"/>
      <c r="G876" s="148"/>
      <c r="H876" s="148"/>
      <c r="I876" s="148"/>
      <c r="J876" s="148"/>
      <c r="K876" s="148"/>
      <c r="L876" s="148"/>
      <c r="M876" s="148"/>
      <c r="N876" s="148"/>
      <c r="O876" s="148"/>
      <c r="P876" s="148"/>
      <c r="Q876" s="148"/>
      <c r="R876" s="148"/>
      <c r="S876" s="148"/>
      <c r="T876" s="148"/>
      <c r="U876" s="148"/>
      <c r="V876" s="148"/>
      <c r="W876" s="148"/>
      <c r="X876" s="148"/>
      <c r="Y876" s="148"/>
      <c r="Z876" s="148"/>
      <c r="AA876" s="148"/>
      <c r="AB876" s="148"/>
      <c r="AC876" s="148"/>
      <c r="AD876" s="148"/>
      <c r="AE876" s="148"/>
      <c r="AF876" s="148"/>
      <c r="AG876" s="148"/>
      <c r="AH876" s="148"/>
      <c r="AI876" s="149"/>
      <c r="AJ876" s="148"/>
      <c r="AK876" s="149"/>
    </row>
    <row r="877" spans="1:37" x14ac:dyDescent="0.35">
      <c r="A877" s="147"/>
      <c r="B877" s="148"/>
      <c r="C877" s="147"/>
      <c r="D877" s="147"/>
      <c r="E877" s="148"/>
      <c r="F877" s="147"/>
      <c r="G877" s="148"/>
      <c r="H877" s="148"/>
      <c r="I877" s="148"/>
      <c r="J877" s="148"/>
      <c r="K877" s="148"/>
      <c r="L877" s="148"/>
      <c r="M877" s="148"/>
      <c r="N877" s="148"/>
      <c r="O877" s="148"/>
      <c r="P877" s="148"/>
      <c r="Q877" s="148"/>
      <c r="R877" s="148"/>
      <c r="S877" s="148"/>
      <c r="T877" s="148"/>
      <c r="U877" s="148"/>
      <c r="V877" s="148"/>
      <c r="W877" s="148"/>
      <c r="X877" s="148"/>
      <c r="Y877" s="148"/>
      <c r="Z877" s="148"/>
      <c r="AA877" s="148"/>
      <c r="AB877" s="148"/>
      <c r="AC877" s="148"/>
      <c r="AD877" s="148"/>
      <c r="AE877" s="148"/>
      <c r="AF877" s="148"/>
      <c r="AG877" s="148"/>
      <c r="AH877" s="148"/>
      <c r="AI877" s="149"/>
      <c r="AJ877" s="148"/>
      <c r="AK877" s="149"/>
    </row>
    <row r="878" spans="1:37" x14ac:dyDescent="0.35">
      <c r="A878" s="147"/>
      <c r="B878" s="148"/>
      <c r="C878" s="147"/>
      <c r="D878" s="147"/>
      <c r="E878" s="148"/>
      <c r="F878" s="147"/>
      <c r="G878" s="148"/>
      <c r="H878" s="148"/>
      <c r="I878" s="148"/>
      <c r="J878" s="148"/>
      <c r="K878" s="148"/>
      <c r="L878" s="148"/>
      <c r="M878" s="148"/>
      <c r="N878" s="148"/>
      <c r="O878" s="148"/>
      <c r="P878" s="148"/>
      <c r="Q878" s="148"/>
      <c r="R878" s="148"/>
      <c r="S878" s="148"/>
      <c r="T878" s="148"/>
      <c r="U878" s="148"/>
      <c r="V878" s="148"/>
      <c r="W878" s="148"/>
      <c r="X878" s="148"/>
      <c r="Y878" s="148"/>
      <c r="Z878" s="148"/>
      <c r="AA878" s="148"/>
      <c r="AB878" s="148"/>
      <c r="AC878" s="148"/>
      <c r="AD878" s="148"/>
      <c r="AE878" s="148"/>
      <c r="AF878" s="148"/>
      <c r="AG878" s="148"/>
      <c r="AH878" s="148"/>
      <c r="AI878" s="149"/>
      <c r="AJ878" s="148"/>
      <c r="AK878" s="149"/>
    </row>
    <row r="879" spans="1:37" x14ac:dyDescent="0.35">
      <c r="A879" s="147"/>
      <c r="B879" s="148"/>
      <c r="C879" s="147"/>
      <c r="D879" s="147"/>
      <c r="E879" s="148"/>
      <c r="F879" s="147"/>
      <c r="G879" s="148"/>
      <c r="H879" s="148"/>
      <c r="I879" s="148"/>
      <c r="J879" s="148"/>
      <c r="K879" s="148"/>
      <c r="L879" s="148"/>
      <c r="M879" s="148"/>
      <c r="N879" s="148"/>
      <c r="O879" s="148"/>
      <c r="P879" s="148"/>
      <c r="Q879" s="148"/>
      <c r="R879" s="148"/>
      <c r="S879" s="148"/>
      <c r="T879" s="148"/>
      <c r="U879" s="148"/>
      <c r="V879" s="148"/>
      <c r="W879" s="148"/>
      <c r="X879" s="148"/>
      <c r="Y879" s="148"/>
      <c r="Z879" s="148"/>
      <c r="AA879" s="148"/>
      <c r="AB879" s="148"/>
      <c r="AC879" s="148"/>
      <c r="AD879" s="148"/>
      <c r="AE879" s="148"/>
      <c r="AF879" s="148"/>
      <c r="AG879" s="148"/>
      <c r="AH879" s="148"/>
      <c r="AI879" s="149"/>
      <c r="AJ879" s="148"/>
      <c r="AK879" s="149"/>
    </row>
    <row r="880" spans="1:37" x14ac:dyDescent="0.35">
      <c r="A880" s="147"/>
      <c r="B880" s="148"/>
      <c r="C880" s="147"/>
      <c r="D880" s="147"/>
      <c r="E880" s="148"/>
      <c r="F880" s="147"/>
      <c r="G880" s="148"/>
      <c r="H880" s="148"/>
      <c r="I880" s="148"/>
      <c r="J880" s="148"/>
      <c r="K880" s="148"/>
      <c r="L880" s="148"/>
      <c r="M880" s="148"/>
      <c r="N880" s="148"/>
      <c r="O880" s="148"/>
      <c r="P880" s="148"/>
      <c r="Q880" s="148"/>
      <c r="R880" s="148"/>
      <c r="S880" s="148"/>
      <c r="T880" s="148"/>
      <c r="U880" s="148"/>
      <c r="V880" s="148"/>
      <c r="W880" s="148"/>
      <c r="X880" s="148"/>
      <c r="Y880" s="148"/>
      <c r="Z880" s="148"/>
      <c r="AA880" s="148"/>
      <c r="AB880" s="148"/>
      <c r="AC880" s="148"/>
      <c r="AD880" s="148"/>
      <c r="AE880" s="148"/>
      <c r="AF880" s="148"/>
      <c r="AG880" s="148"/>
      <c r="AH880" s="148"/>
      <c r="AI880" s="149"/>
      <c r="AJ880" s="148"/>
      <c r="AK880" s="149"/>
    </row>
    <row r="881" spans="1:37" x14ac:dyDescent="0.35">
      <c r="A881" s="147"/>
      <c r="B881" s="148"/>
      <c r="C881" s="147"/>
      <c r="D881" s="147"/>
      <c r="E881" s="148"/>
      <c r="F881" s="147"/>
      <c r="G881" s="148"/>
      <c r="H881" s="148"/>
      <c r="I881" s="148"/>
      <c r="J881" s="148"/>
      <c r="K881" s="148"/>
      <c r="L881" s="148"/>
      <c r="M881" s="148"/>
      <c r="N881" s="148"/>
      <c r="O881" s="148"/>
      <c r="P881" s="148"/>
      <c r="Q881" s="148"/>
      <c r="R881" s="148"/>
      <c r="S881" s="148"/>
      <c r="T881" s="148"/>
      <c r="U881" s="148"/>
      <c r="V881" s="148"/>
      <c r="W881" s="148"/>
      <c r="X881" s="148"/>
      <c r="Y881" s="148"/>
      <c r="Z881" s="148"/>
      <c r="AA881" s="148"/>
      <c r="AB881" s="148"/>
      <c r="AC881" s="148"/>
      <c r="AD881" s="148"/>
      <c r="AE881" s="148"/>
      <c r="AF881" s="148"/>
      <c r="AG881" s="148"/>
      <c r="AH881" s="148"/>
      <c r="AI881" s="149"/>
      <c r="AJ881" s="148"/>
      <c r="AK881" s="149"/>
    </row>
    <row r="882" spans="1:37" x14ac:dyDescent="0.35">
      <c r="A882" s="147"/>
      <c r="B882" s="148"/>
      <c r="C882" s="147"/>
      <c r="D882" s="147"/>
      <c r="E882" s="148"/>
      <c r="F882" s="147"/>
      <c r="G882" s="148"/>
      <c r="H882" s="148"/>
      <c r="I882" s="148"/>
      <c r="J882" s="148"/>
      <c r="K882" s="148"/>
      <c r="L882" s="148"/>
      <c r="M882" s="148"/>
      <c r="N882" s="148"/>
      <c r="O882" s="148"/>
      <c r="P882" s="148"/>
      <c r="Q882" s="148"/>
      <c r="R882" s="148"/>
      <c r="S882" s="148"/>
      <c r="T882" s="148"/>
      <c r="U882" s="148"/>
      <c r="V882" s="148"/>
      <c r="W882" s="148"/>
      <c r="X882" s="148"/>
      <c r="Y882" s="148"/>
      <c r="Z882" s="148"/>
      <c r="AA882" s="148"/>
      <c r="AB882" s="148"/>
      <c r="AC882" s="148"/>
      <c r="AD882" s="148"/>
      <c r="AE882" s="148"/>
      <c r="AF882" s="148"/>
      <c r="AG882" s="148"/>
      <c r="AH882" s="148"/>
      <c r="AI882" s="149"/>
      <c r="AJ882" s="148"/>
      <c r="AK882" s="149"/>
    </row>
    <row r="883" spans="1:37" x14ac:dyDescent="0.35">
      <c r="A883" s="147"/>
      <c r="B883" s="148"/>
      <c r="C883" s="147"/>
      <c r="D883" s="147"/>
      <c r="E883" s="148"/>
      <c r="F883" s="147"/>
      <c r="G883" s="148"/>
      <c r="H883" s="148"/>
      <c r="I883" s="148"/>
      <c r="J883" s="148"/>
      <c r="K883" s="148"/>
      <c r="L883" s="148"/>
      <c r="M883" s="148"/>
      <c r="N883" s="148"/>
      <c r="O883" s="148"/>
      <c r="P883" s="148"/>
      <c r="Q883" s="148"/>
      <c r="R883" s="148"/>
      <c r="S883" s="148"/>
      <c r="T883" s="148"/>
      <c r="U883" s="148"/>
      <c r="V883" s="148"/>
      <c r="W883" s="148"/>
      <c r="X883" s="148"/>
      <c r="Y883" s="148"/>
      <c r="Z883" s="148"/>
      <c r="AA883" s="148"/>
      <c r="AB883" s="148"/>
      <c r="AC883" s="148"/>
      <c r="AD883" s="148"/>
      <c r="AE883" s="148"/>
      <c r="AF883" s="148"/>
      <c r="AG883" s="148"/>
      <c r="AH883" s="148"/>
      <c r="AI883" s="149"/>
      <c r="AJ883" s="148"/>
      <c r="AK883" s="149"/>
    </row>
    <row r="884" spans="1:37" x14ac:dyDescent="0.35">
      <c r="A884" s="147"/>
      <c r="B884" s="148"/>
      <c r="C884" s="147"/>
      <c r="D884" s="147"/>
      <c r="E884" s="148"/>
      <c r="F884" s="147"/>
      <c r="G884" s="148"/>
      <c r="H884" s="148"/>
      <c r="I884" s="148"/>
      <c r="J884" s="148"/>
      <c r="K884" s="148"/>
      <c r="L884" s="148"/>
      <c r="M884" s="148"/>
      <c r="N884" s="148"/>
      <c r="O884" s="148"/>
      <c r="P884" s="148"/>
      <c r="Q884" s="148"/>
      <c r="R884" s="148"/>
      <c r="S884" s="148"/>
      <c r="T884" s="148"/>
      <c r="U884" s="148"/>
      <c r="V884" s="148"/>
      <c r="W884" s="148"/>
      <c r="X884" s="148"/>
      <c r="Y884" s="148"/>
      <c r="Z884" s="148"/>
      <c r="AA884" s="148"/>
      <c r="AB884" s="148"/>
      <c r="AC884" s="148"/>
      <c r="AD884" s="148"/>
      <c r="AE884" s="148"/>
      <c r="AF884" s="148"/>
      <c r="AG884" s="148"/>
      <c r="AH884" s="148"/>
      <c r="AI884" s="149"/>
      <c r="AJ884" s="148"/>
      <c r="AK884" s="149"/>
    </row>
    <row r="885" spans="1:37" x14ac:dyDescent="0.35">
      <c r="A885" s="147"/>
      <c r="B885" s="148"/>
      <c r="C885" s="147"/>
      <c r="D885" s="147"/>
      <c r="E885" s="148"/>
      <c r="F885" s="147"/>
      <c r="G885" s="148"/>
      <c r="H885" s="148"/>
      <c r="I885" s="148"/>
      <c r="J885" s="148"/>
      <c r="K885" s="148"/>
      <c r="L885" s="148"/>
      <c r="M885" s="148"/>
      <c r="N885" s="148"/>
      <c r="O885" s="148"/>
      <c r="P885" s="148"/>
      <c r="Q885" s="148"/>
      <c r="R885" s="148"/>
      <c r="S885" s="148"/>
      <c r="T885" s="148"/>
      <c r="U885" s="148"/>
      <c r="V885" s="148"/>
      <c r="W885" s="148"/>
      <c r="X885" s="148"/>
      <c r="Y885" s="148"/>
      <c r="Z885" s="148"/>
      <c r="AA885" s="148"/>
      <c r="AB885" s="148"/>
      <c r="AC885" s="148"/>
      <c r="AD885" s="148"/>
      <c r="AE885" s="148"/>
      <c r="AF885" s="148"/>
      <c r="AG885" s="148"/>
      <c r="AH885" s="148"/>
      <c r="AI885" s="149"/>
      <c r="AJ885" s="148"/>
      <c r="AK885" s="149"/>
    </row>
    <row r="886" spans="1:37" x14ac:dyDescent="0.35">
      <c r="A886" s="147"/>
      <c r="B886" s="148"/>
      <c r="C886" s="147"/>
      <c r="D886" s="147"/>
      <c r="E886" s="148"/>
      <c r="F886" s="147"/>
      <c r="G886" s="148"/>
      <c r="H886" s="148"/>
      <c r="I886" s="148"/>
      <c r="J886" s="148"/>
      <c r="K886" s="148"/>
      <c r="L886" s="148"/>
      <c r="M886" s="148"/>
      <c r="N886" s="148"/>
      <c r="O886" s="148"/>
      <c r="P886" s="148"/>
      <c r="Q886" s="148"/>
      <c r="R886" s="148"/>
      <c r="S886" s="148"/>
      <c r="T886" s="148"/>
      <c r="U886" s="148"/>
      <c r="V886" s="148"/>
      <c r="W886" s="148"/>
      <c r="X886" s="148"/>
      <c r="Y886" s="148"/>
      <c r="Z886" s="148"/>
      <c r="AA886" s="148"/>
      <c r="AB886" s="148"/>
      <c r="AC886" s="148"/>
      <c r="AD886" s="148"/>
      <c r="AE886" s="148"/>
      <c r="AF886" s="148"/>
      <c r="AG886" s="148"/>
      <c r="AH886" s="148"/>
      <c r="AI886" s="149"/>
      <c r="AJ886" s="148"/>
      <c r="AK886" s="149"/>
    </row>
    <row r="887" spans="1:37" x14ac:dyDescent="0.35">
      <c r="A887" s="147"/>
      <c r="B887" s="148"/>
      <c r="C887" s="147"/>
      <c r="D887" s="147"/>
      <c r="E887" s="148"/>
      <c r="F887" s="147"/>
      <c r="G887" s="148"/>
      <c r="H887" s="148"/>
      <c r="I887" s="148"/>
      <c r="J887" s="148"/>
      <c r="K887" s="148"/>
      <c r="L887" s="148"/>
      <c r="M887" s="148"/>
      <c r="N887" s="148"/>
      <c r="O887" s="148"/>
      <c r="P887" s="148"/>
      <c r="Q887" s="148"/>
      <c r="R887" s="148"/>
      <c r="S887" s="148"/>
      <c r="T887" s="148"/>
      <c r="U887" s="148"/>
      <c r="V887" s="148"/>
      <c r="W887" s="148"/>
      <c r="X887" s="148"/>
      <c r="Y887" s="148"/>
      <c r="Z887" s="148"/>
      <c r="AA887" s="148"/>
      <c r="AB887" s="148"/>
      <c r="AC887" s="148"/>
      <c r="AD887" s="148"/>
      <c r="AE887" s="148"/>
      <c r="AF887" s="148"/>
      <c r="AG887" s="148"/>
      <c r="AH887" s="148"/>
      <c r="AI887" s="149"/>
      <c r="AJ887" s="148"/>
      <c r="AK887" s="149"/>
    </row>
    <row r="888" spans="1:37" x14ac:dyDescent="0.35">
      <c r="A888" s="147"/>
      <c r="B888" s="148"/>
      <c r="C888" s="147"/>
      <c r="D888" s="147"/>
      <c r="E888" s="148"/>
      <c r="F888" s="147"/>
      <c r="G888" s="148"/>
      <c r="H888" s="148"/>
      <c r="I888" s="148"/>
      <c r="J888" s="148"/>
      <c r="K888" s="148"/>
      <c r="L888" s="148"/>
      <c r="M888" s="148"/>
      <c r="N888" s="148"/>
      <c r="O888" s="148"/>
      <c r="P888" s="148"/>
      <c r="Q888" s="148"/>
      <c r="R888" s="148"/>
      <c r="S888" s="148"/>
      <c r="T888" s="148"/>
      <c r="U888" s="148"/>
      <c r="V888" s="148"/>
      <c r="W888" s="148"/>
      <c r="X888" s="148"/>
      <c r="Y888" s="148"/>
      <c r="Z888" s="148"/>
      <c r="AA888" s="148"/>
      <c r="AB888" s="148"/>
      <c r="AC888" s="148"/>
      <c r="AD888" s="148"/>
      <c r="AE888" s="148"/>
      <c r="AF888" s="148"/>
      <c r="AG888" s="148"/>
      <c r="AH888" s="148"/>
      <c r="AI888" s="149"/>
      <c r="AJ888" s="148"/>
      <c r="AK888" s="149"/>
    </row>
    <row r="889" spans="1:37" x14ac:dyDescent="0.35">
      <c r="A889" s="147"/>
      <c r="B889" s="148"/>
      <c r="C889" s="147"/>
      <c r="D889" s="147"/>
      <c r="E889" s="148"/>
      <c r="F889" s="147"/>
      <c r="G889" s="148"/>
      <c r="H889" s="148"/>
      <c r="I889" s="148"/>
      <c r="J889" s="148"/>
      <c r="K889" s="148"/>
      <c r="L889" s="148"/>
      <c r="M889" s="148"/>
      <c r="N889" s="148"/>
      <c r="O889" s="148"/>
      <c r="P889" s="148"/>
      <c r="Q889" s="148"/>
      <c r="R889" s="148"/>
      <c r="S889" s="148"/>
      <c r="T889" s="148"/>
      <c r="U889" s="148"/>
      <c r="V889" s="148"/>
      <c r="W889" s="148"/>
      <c r="X889" s="148"/>
      <c r="Y889" s="148"/>
      <c r="Z889" s="148"/>
      <c r="AA889" s="148"/>
      <c r="AB889" s="148"/>
      <c r="AC889" s="148"/>
      <c r="AD889" s="148"/>
      <c r="AE889" s="148"/>
      <c r="AF889" s="148"/>
      <c r="AG889" s="148"/>
      <c r="AH889" s="148"/>
      <c r="AI889" s="149"/>
      <c r="AJ889" s="148"/>
      <c r="AK889" s="149"/>
    </row>
    <row r="890" spans="1:37" x14ac:dyDescent="0.35">
      <c r="A890" s="147"/>
      <c r="B890" s="148"/>
      <c r="C890" s="147"/>
      <c r="D890" s="147"/>
      <c r="E890" s="148"/>
      <c r="F890" s="147"/>
      <c r="G890" s="148"/>
      <c r="H890" s="148"/>
      <c r="I890" s="148"/>
      <c r="J890" s="148"/>
      <c r="K890" s="148"/>
      <c r="L890" s="148"/>
      <c r="M890" s="148"/>
      <c r="N890" s="148"/>
      <c r="O890" s="148"/>
      <c r="P890" s="148"/>
      <c r="Q890" s="148"/>
      <c r="R890" s="148"/>
      <c r="S890" s="148"/>
      <c r="T890" s="148"/>
      <c r="U890" s="148"/>
      <c r="V890" s="148"/>
      <c r="W890" s="148"/>
      <c r="X890" s="148"/>
      <c r="Y890" s="148"/>
      <c r="Z890" s="148"/>
      <c r="AA890" s="148"/>
      <c r="AB890" s="148"/>
      <c r="AC890" s="148"/>
      <c r="AD890" s="148"/>
      <c r="AE890" s="148"/>
      <c r="AF890" s="148"/>
      <c r="AG890" s="148"/>
      <c r="AH890" s="148"/>
      <c r="AI890" s="149"/>
      <c r="AJ890" s="148"/>
      <c r="AK890" s="149"/>
    </row>
    <row r="891" spans="1:37" x14ac:dyDescent="0.35">
      <c r="A891" s="147"/>
      <c r="B891" s="148"/>
      <c r="C891" s="147"/>
      <c r="D891" s="147"/>
      <c r="E891" s="148"/>
      <c r="F891" s="147"/>
      <c r="G891" s="148"/>
      <c r="H891" s="148"/>
      <c r="I891" s="148"/>
      <c r="J891" s="148"/>
      <c r="K891" s="148"/>
      <c r="L891" s="148"/>
      <c r="M891" s="148"/>
      <c r="N891" s="148"/>
      <c r="O891" s="148"/>
      <c r="P891" s="148"/>
      <c r="Q891" s="148"/>
      <c r="R891" s="148"/>
      <c r="S891" s="148"/>
      <c r="T891" s="148"/>
      <c r="U891" s="148"/>
      <c r="V891" s="148"/>
      <c r="W891" s="148"/>
      <c r="X891" s="148"/>
      <c r="Y891" s="148"/>
      <c r="Z891" s="148"/>
      <c r="AA891" s="148"/>
      <c r="AB891" s="148"/>
      <c r="AC891" s="148"/>
      <c r="AD891" s="148"/>
      <c r="AE891" s="148"/>
      <c r="AF891" s="148"/>
      <c r="AG891" s="148"/>
      <c r="AH891" s="148"/>
      <c r="AI891" s="149"/>
      <c r="AJ891" s="148"/>
      <c r="AK891" s="149"/>
    </row>
    <row r="892" spans="1:37" x14ac:dyDescent="0.35">
      <c r="A892" s="147"/>
      <c r="B892" s="148"/>
      <c r="C892" s="147"/>
      <c r="D892" s="147"/>
      <c r="E892" s="148"/>
      <c r="F892" s="147"/>
      <c r="G892" s="148"/>
      <c r="H892" s="148"/>
      <c r="I892" s="148"/>
      <c r="J892" s="148"/>
      <c r="K892" s="148"/>
      <c r="L892" s="148"/>
      <c r="M892" s="148"/>
      <c r="N892" s="148"/>
      <c r="O892" s="148"/>
      <c r="P892" s="148"/>
      <c r="Q892" s="148"/>
      <c r="R892" s="148"/>
      <c r="S892" s="148"/>
      <c r="T892" s="148"/>
      <c r="U892" s="148"/>
      <c r="V892" s="148"/>
      <c r="W892" s="148"/>
      <c r="X892" s="148"/>
      <c r="Y892" s="148"/>
      <c r="Z892" s="148"/>
      <c r="AA892" s="148"/>
      <c r="AB892" s="148"/>
      <c r="AC892" s="148"/>
      <c r="AD892" s="148"/>
      <c r="AE892" s="148"/>
      <c r="AF892" s="148"/>
      <c r="AG892" s="148"/>
      <c r="AH892" s="148"/>
      <c r="AI892" s="149"/>
      <c r="AJ892" s="148"/>
      <c r="AK892" s="149"/>
    </row>
    <row r="893" spans="1:37" x14ac:dyDescent="0.35">
      <c r="A893" s="147"/>
      <c r="B893" s="148"/>
      <c r="C893" s="147"/>
      <c r="D893" s="147"/>
      <c r="E893" s="148"/>
      <c r="F893" s="147"/>
      <c r="G893" s="148"/>
      <c r="H893" s="148"/>
      <c r="I893" s="148"/>
      <c r="J893" s="148"/>
      <c r="K893" s="148"/>
      <c r="L893" s="148"/>
      <c r="M893" s="148"/>
      <c r="N893" s="148"/>
      <c r="O893" s="148"/>
      <c r="P893" s="148"/>
      <c r="Q893" s="148"/>
      <c r="R893" s="148"/>
      <c r="S893" s="148"/>
      <c r="T893" s="148"/>
      <c r="U893" s="148"/>
      <c r="V893" s="148"/>
      <c r="W893" s="148"/>
      <c r="X893" s="148"/>
      <c r="Y893" s="148"/>
      <c r="Z893" s="148"/>
      <c r="AA893" s="148"/>
      <c r="AB893" s="148"/>
      <c r="AC893" s="148"/>
      <c r="AD893" s="148"/>
      <c r="AE893" s="148"/>
      <c r="AF893" s="148"/>
      <c r="AG893" s="148"/>
      <c r="AH893" s="148"/>
      <c r="AI893" s="149"/>
      <c r="AJ893" s="148"/>
      <c r="AK893" s="149"/>
    </row>
    <row r="894" spans="1:37" x14ac:dyDescent="0.35">
      <c r="A894" s="147"/>
      <c r="B894" s="148"/>
      <c r="C894" s="147"/>
      <c r="D894" s="147"/>
      <c r="E894" s="148"/>
      <c r="F894" s="147"/>
      <c r="G894" s="148"/>
      <c r="H894" s="148"/>
      <c r="I894" s="148"/>
      <c r="J894" s="148"/>
      <c r="K894" s="148"/>
      <c r="L894" s="148"/>
      <c r="M894" s="148"/>
      <c r="N894" s="148"/>
      <c r="O894" s="148"/>
      <c r="P894" s="148"/>
      <c r="Q894" s="148"/>
      <c r="R894" s="148"/>
      <c r="S894" s="148"/>
      <c r="T894" s="148"/>
      <c r="U894" s="148"/>
      <c r="V894" s="148"/>
      <c r="W894" s="148"/>
      <c r="X894" s="148"/>
      <c r="Y894" s="148"/>
      <c r="Z894" s="148"/>
      <c r="AA894" s="148"/>
      <c r="AB894" s="148"/>
      <c r="AC894" s="148"/>
      <c r="AD894" s="148"/>
      <c r="AE894" s="148"/>
      <c r="AF894" s="148"/>
      <c r="AG894" s="148"/>
      <c r="AH894" s="148"/>
      <c r="AI894" s="149"/>
      <c r="AJ894" s="148"/>
      <c r="AK894" s="149"/>
    </row>
    <row r="895" spans="1:37" x14ac:dyDescent="0.35">
      <c r="A895" s="147"/>
      <c r="B895" s="148"/>
      <c r="C895" s="147"/>
      <c r="D895" s="147"/>
      <c r="E895" s="148"/>
      <c r="F895" s="147"/>
      <c r="G895" s="148"/>
      <c r="H895" s="148"/>
      <c r="I895" s="148"/>
      <c r="J895" s="148"/>
      <c r="K895" s="148"/>
      <c r="L895" s="148"/>
      <c r="M895" s="148"/>
      <c r="N895" s="148"/>
      <c r="O895" s="148"/>
      <c r="P895" s="148"/>
      <c r="Q895" s="148"/>
      <c r="R895" s="148"/>
      <c r="S895" s="148"/>
      <c r="T895" s="148"/>
      <c r="U895" s="148"/>
      <c r="V895" s="148"/>
      <c r="W895" s="148"/>
      <c r="X895" s="148"/>
      <c r="Y895" s="148"/>
      <c r="Z895" s="148"/>
      <c r="AA895" s="148"/>
      <c r="AB895" s="148"/>
      <c r="AC895" s="148"/>
      <c r="AD895" s="148"/>
      <c r="AE895" s="148"/>
      <c r="AF895" s="148"/>
      <c r="AG895" s="148"/>
      <c r="AH895" s="148"/>
      <c r="AI895" s="149"/>
      <c r="AJ895" s="148"/>
      <c r="AK895" s="149"/>
    </row>
    <row r="896" spans="1:37" x14ac:dyDescent="0.35">
      <c r="A896" s="147"/>
      <c r="B896" s="148"/>
      <c r="C896" s="147"/>
      <c r="D896" s="147"/>
      <c r="E896" s="148"/>
      <c r="F896" s="147"/>
      <c r="G896" s="148"/>
      <c r="H896" s="148"/>
      <c r="I896" s="148"/>
      <c r="J896" s="148"/>
      <c r="K896" s="148"/>
      <c r="L896" s="148"/>
      <c r="M896" s="148"/>
      <c r="N896" s="148"/>
      <c r="O896" s="148"/>
      <c r="P896" s="148"/>
      <c r="Q896" s="148"/>
      <c r="R896" s="148"/>
      <c r="S896" s="148"/>
      <c r="T896" s="148"/>
      <c r="U896" s="148"/>
      <c r="V896" s="148"/>
      <c r="W896" s="148"/>
      <c r="X896" s="148"/>
      <c r="Y896" s="148"/>
      <c r="Z896" s="148"/>
      <c r="AA896" s="148"/>
      <c r="AB896" s="148"/>
      <c r="AC896" s="148"/>
      <c r="AD896" s="148"/>
      <c r="AE896" s="148"/>
      <c r="AF896" s="148"/>
      <c r="AG896" s="148"/>
      <c r="AH896" s="148"/>
      <c r="AI896" s="149"/>
      <c r="AJ896" s="148"/>
      <c r="AK896" s="149"/>
    </row>
    <row r="897" spans="1:37" x14ac:dyDescent="0.35">
      <c r="A897" s="147"/>
      <c r="B897" s="148"/>
      <c r="C897" s="147"/>
      <c r="D897" s="147"/>
      <c r="E897" s="148"/>
      <c r="F897" s="147"/>
      <c r="G897" s="148"/>
      <c r="H897" s="148"/>
      <c r="I897" s="148"/>
      <c r="J897" s="148"/>
      <c r="K897" s="148"/>
      <c r="L897" s="148"/>
      <c r="M897" s="148"/>
      <c r="N897" s="148"/>
      <c r="O897" s="148"/>
      <c r="P897" s="148"/>
      <c r="Q897" s="148"/>
      <c r="R897" s="148"/>
      <c r="S897" s="148"/>
      <c r="T897" s="148"/>
      <c r="U897" s="148"/>
      <c r="V897" s="148"/>
      <c r="W897" s="148"/>
      <c r="X897" s="148"/>
      <c r="Y897" s="148"/>
      <c r="Z897" s="148"/>
      <c r="AA897" s="148"/>
      <c r="AB897" s="148"/>
      <c r="AC897" s="148"/>
      <c r="AD897" s="148"/>
      <c r="AE897" s="148"/>
      <c r="AF897" s="148"/>
      <c r="AG897" s="148"/>
      <c r="AH897" s="148"/>
      <c r="AI897" s="149"/>
      <c r="AJ897" s="148"/>
      <c r="AK897" s="149"/>
    </row>
    <row r="898" spans="1:37" x14ac:dyDescent="0.35">
      <c r="A898" s="147"/>
      <c r="B898" s="148"/>
      <c r="C898" s="147"/>
      <c r="D898" s="147"/>
      <c r="E898" s="148"/>
      <c r="F898" s="147"/>
      <c r="G898" s="148"/>
      <c r="H898" s="148"/>
      <c r="I898" s="148"/>
      <c r="J898" s="148"/>
      <c r="K898" s="148"/>
      <c r="L898" s="148"/>
      <c r="M898" s="148"/>
      <c r="N898" s="148"/>
      <c r="O898" s="148"/>
      <c r="P898" s="148"/>
      <c r="Q898" s="148"/>
      <c r="R898" s="148"/>
      <c r="S898" s="148"/>
      <c r="T898" s="148"/>
      <c r="U898" s="148"/>
      <c r="V898" s="148"/>
      <c r="W898" s="148"/>
      <c r="X898" s="148"/>
      <c r="Y898" s="148"/>
      <c r="Z898" s="148"/>
      <c r="AA898" s="148"/>
      <c r="AB898" s="148"/>
      <c r="AC898" s="148"/>
      <c r="AD898" s="148"/>
      <c r="AE898" s="148"/>
      <c r="AF898" s="148"/>
      <c r="AG898" s="148"/>
      <c r="AH898" s="148"/>
      <c r="AI898" s="149"/>
      <c r="AJ898" s="148"/>
      <c r="AK898" s="149"/>
    </row>
    <row r="899" spans="1:37" x14ac:dyDescent="0.35">
      <c r="A899" s="147"/>
      <c r="B899" s="148"/>
      <c r="C899" s="147"/>
      <c r="D899" s="147"/>
      <c r="E899" s="148"/>
      <c r="F899" s="147"/>
      <c r="G899" s="148"/>
      <c r="H899" s="148"/>
      <c r="I899" s="148"/>
      <c r="J899" s="148"/>
      <c r="K899" s="148"/>
      <c r="L899" s="148"/>
      <c r="M899" s="148"/>
      <c r="N899" s="148"/>
      <c r="O899" s="148"/>
      <c r="P899" s="148"/>
      <c r="Q899" s="148"/>
      <c r="R899" s="148"/>
      <c r="S899" s="148"/>
      <c r="T899" s="148"/>
      <c r="U899" s="148"/>
      <c r="V899" s="148"/>
      <c r="W899" s="148"/>
      <c r="X899" s="148"/>
      <c r="Y899" s="148"/>
      <c r="Z899" s="148"/>
      <c r="AA899" s="148"/>
      <c r="AB899" s="148"/>
      <c r="AC899" s="148"/>
      <c r="AD899" s="148"/>
      <c r="AE899" s="148"/>
      <c r="AF899" s="148"/>
      <c r="AG899" s="148"/>
      <c r="AH899" s="148"/>
      <c r="AI899" s="149"/>
      <c r="AJ899" s="148"/>
      <c r="AK899" s="149"/>
    </row>
    <row r="900" spans="1:37" x14ac:dyDescent="0.35">
      <c r="A900" s="147"/>
      <c r="B900" s="148"/>
      <c r="C900" s="147"/>
      <c r="D900" s="147"/>
      <c r="E900" s="148"/>
      <c r="F900" s="147"/>
      <c r="G900" s="148"/>
      <c r="H900" s="148"/>
      <c r="I900" s="148"/>
      <c r="J900" s="148"/>
      <c r="K900" s="148"/>
      <c r="L900" s="148"/>
      <c r="M900" s="148"/>
      <c r="N900" s="148"/>
      <c r="O900" s="148"/>
      <c r="P900" s="148"/>
      <c r="Q900" s="148"/>
      <c r="R900" s="148"/>
      <c r="S900" s="148"/>
      <c r="T900" s="148"/>
      <c r="U900" s="148"/>
      <c r="V900" s="148"/>
      <c r="W900" s="148"/>
      <c r="X900" s="148"/>
      <c r="Y900" s="148"/>
      <c r="Z900" s="148"/>
      <c r="AA900" s="148"/>
      <c r="AB900" s="148"/>
      <c r="AC900" s="148"/>
      <c r="AD900" s="148"/>
      <c r="AE900" s="148"/>
      <c r="AF900" s="148"/>
      <c r="AG900" s="148"/>
      <c r="AH900" s="148"/>
      <c r="AI900" s="149"/>
      <c r="AJ900" s="148"/>
      <c r="AK900" s="149"/>
    </row>
    <row r="901" spans="1:37" x14ac:dyDescent="0.35">
      <c r="A901" s="147"/>
      <c r="B901" s="148"/>
      <c r="C901" s="147"/>
      <c r="D901" s="147"/>
      <c r="E901" s="148"/>
      <c r="F901" s="147"/>
      <c r="G901" s="148"/>
      <c r="H901" s="148"/>
      <c r="I901" s="148"/>
      <c r="J901" s="148"/>
      <c r="K901" s="148"/>
      <c r="L901" s="148"/>
      <c r="M901" s="148"/>
      <c r="N901" s="148"/>
      <c r="O901" s="148"/>
      <c r="P901" s="148"/>
      <c r="Q901" s="148"/>
      <c r="R901" s="148"/>
      <c r="S901" s="148"/>
      <c r="T901" s="148"/>
      <c r="U901" s="148"/>
      <c r="V901" s="148"/>
      <c r="W901" s="148"/>
      <c r="X901" s="148"/>
      <c r="Y901" s="148"/>
      <c r="Z901" s="148"/>
      <c r="AA901" s="148"/>
      <c r="AB901" s="148"/>
      <c r="AC901" s="148"/>
      <c r="AD901" s="148"/>
      <c r="AE901" s="148"/>
      <c r="AF901" s="148"/>
      <c r="AG901" s="148"/>
      <c r="AH901" s="148"/>
      <c r="AI901" s="149"/>
      <c r="AJ901" s="148"/>
      <c r="AK901" s="149"/>
    </row>
    <row r="902" spans="1:37" x14ac:dyDescent="0.35">
      <c r="A902" s="147"/>
      <c r="B902" s="148"/>
      <c r="C902" s="147"/>
      <c r="D902" s="147"/>
      <c r="E902" s="148"/>
      <c r="F902" s="147"/>
      <c r="G902" s="148"/>
      <c r="H902" s="148"/>
      <c r="I902" s="148"/>
      <c r="J902" s="148"/>
      <c r="K902" s="148"/>
      <c r="L902" s="148"/>
      <c r="M902" s="148"/>
      <c r="N902" s="148"/>
      <c r="O902" s="148"/>
      <c r="P902" s="148"/>
      <c r="Q902" s="148"/>
      <c r="R902" s="148"/>
      <c r="S902" s="148"/>
      <c r="T902" s="148"/>
      <c r="U902" s="148"/>
      <c r="V902" s="148"/>
      <c r="W902" s="148"/>
      <c r="X902" s="148"/>
      <c r="Y902" s="148"/>
      <c r="Z902" s="148"/>
      <c r="AA902" s="148"/>
      <c r="AB902" s="148"/>
      <c r="AC902" s="148"/>
      <c r="AD902" s="148"/>
      <c r="AE902" s="148"/>
      <c r="AF902" s="148"/>
      <c r="AG902" s="148"/>
      <c r="AH902" s="148"/>
      <c r="AI902" s="149"/>
      <c r="AJ902" s="148"/>
      <c r="AK902" s="149"/>
    </row>
    <row r="903" spans="1:37" x14ac:dyDescent="0.35">
      <c r="A903" s="147"/>
      <c r="B903" s="148"/>
      <c r="C903" s="147"/>
      <c r="D903" s="147"/>
      <c r="E903" s="148"/>
      <c r="F903" s="147"/>
      <c r="G903" s="148"/>
      <c r="H903" s="148"/>
      <c r="I903" s="148"/>
      <c r="J903" s="148"/>
      <c r="K903" s="148"/>
      <c r="L903" s="148"/>
      <c r="M903" s="148"/>
      <c r="N903" s="148"/>
      <c r="O903" s="148"/>
      <c r="P903" s="148"/>
      <c r="Q903" s="148"/>
      <c r="R903" s="148"/>
      <c r="S903" s="148"/>
      <c r="T903" s="148"/>
      <c r="U903" s="148"/>
      <c r="V903" s="148"/>
      <c r="W903" s="148"/>
      <c r="X903" s="148"/>
      <c r="Y903" s="148"/>
      <c r="Z903" s="148"/>
      <c r="AA903" s="148"/>
      <c r="AB903" s="148"/>
      <c r="AC903" s="148"/>
      <c r="AD903" s="148"/>
      <c r="AE903" s="148"/>
      <c r="AF903" s="148"/>
      <c r="AG903" s="148"/>
      <c r="AH903" s="148"/>
      <c r="AI903" s="149"/>
      <c r="AJ903" s="148"/>
      <c r="AK903" s="149"/>
    </row>
    <row r="904" spans="1:37" x14ac:dyDescent="0.35">
      <c r="A904" s="147"/>
      <c r="B904" s="148"/>
      <c r="C904" s="147"/>
      <c r="D904" s="147"/>
      <c r="E904" s="148"/>
      <c r="F904" s="147"/>
      <c r="G904" s="148"/>
      <c r="H904" s="148"/>
      <c r="I904" s="148"/>
      <c r="J904" s="148"/>
      <c r="K904" s="148"/>
      <c r="L904" s="148"/>
      <c r="M904" s="148"/>
      <c r="N904" s="148"/>
      <c r="O904" s="148"/>
      <c r="P904" s="148"/>
      <c r="Q904" s="148"/>
      <c r="R904" s="148"/>
      <c r="S904" s="148"/>
      <c r="T904" s="148"/>
      <c r="U904" s="148"/>
      <c r="V904" s="148"/>
      <c r="W904" s="148"/>
      <c r="X904" s="148"/>
      <c r="Y904" s="148"/>
      <c r="Z904" s="148"/>
      <c r="AA904" s="148"/>
      <c r="AB904" s="148"/>
      <c r="AC904" s="148"/>
      <c r="AD904" s="148"/>
      <c r="AE904" s="148"/>
      <c r="AF904" s="148"/>
      <c r="AG904" s="148"/>
      <c r="AH904" s="148"/>
      <c r="AI904" s="149"/>
      <c r="AJ904" s="148"/>
      <c r="AK904" s="149"/>
    </row>
    <row r="905" spans="1:37" x14ac:dyDescent="0.35">
      <c r="A905" s="147"/>
      <c r="B905" s="148"/>
      <c r="C905" s="147"/>
      <c r="D905" s="147"/>
      <c r="E905" s="148"/>
      <c r="F905" s="147"/>
      <c r="G905" s="148"/>
      <c r="H905" s="148"/>
      <c r="I905" s="148"/>
      <c r="J905" s="148"/>
      <c r="K905" s="148"/>
      <c r="L905" s="148"/>
      <c r="M905" s="148"/>
      <c r="N905" s="148"/>
      <c r="O905" s="148"/>
      <c r="P905" s="148"/>
      <c r="Q905" s="148"/>
      <c r="R905" s="148"/>
      <c r="S905" s="148"/>
      <c r="T905" s="148"/>
      <c r="U905" s="148"/>
      <c r="V905" s="148"/>
      <c r="W905" s="148"/>
      <c r="X905" s="148"/>
      <c r="Y905" s="148"/>
      <c r="Z905" s="148"/>
      <c r="AA905" s="148"/>
      <c r="AB905" s="148"/>
      <c r="AC905" s="148"/>
      <c r="AD905" s="148"/>
      <c r="AE905" s="148"/>
      <c r="AF905" s="148"/>
      <c r="AG905" s="148"/>
      <c r="AH905" s="148"/>
      <c r="AI905" s="149"/>
      <c r="AJ905" s="148"/>
      <c r="AK905" s="149"/>
    </row>
    <row r="906" spans="1:37" x14ac:dyDescent="0.35">
      <c r="A906" s="147"/>
      <c r="B906" s="148"/>
      <c r="C906" s="147"/>
      <c r="D906" s="147"/>
      <c r="E906" s="148"/>
      <c r="F906" s="147"/>
      <c r="G906" s="148"/>
      <c r="H906" s="148"/>
      <c r="I906" s="148"/>
      <c r="J906" s="148"/>
      <c r="K906" s="148"/>
      <c r="L906" s="148"/>
      <c r="M906" s="148"/>
      <c r="N906" s="148"/>
      <c r="O906" s="148"/>
      <c r="P906" s="148"/>
      <c r="Q906" s="148"/>
      <c r="R906" s="148"/>
      <c r="S906" s="148"/>
      <c r="T906" s="148"/>
      <c r="U906" s="148"/>
      <c r="V906" s="148"/>
      <c r="W906" s="148"/>
      <c r="X906" s="148"/>
      <c r="Y906" s="148"/>
      <c r="Z906" s="148"/>
      <c r="AA906" s="148"/>
      <c r="AB906" s="148"/>
      <c r="AC906" s="148"/>
      <c r="AD906" s="148"/>
      <c r="AE906" s="148"/>
      <c r="AF906" s="148"/>
      <c r="AG906" s="148"/>
      <c r="AH906" s="148"/>
      <c r="AI906" s="149"/>
      <c r="AJ906" s="148"/>
      <c r="AK906" s="149"/>
    </row>
    <row r="907" spans="1:37" x14ac:dyDescent="0.35">
      <c r="A907" s="147"/>
      <c r="B907" s="148"/>
      <c r="C907" s="147"/>
      <c r="D907" s="147"/>
      <c r="E907" s="148"/>
      <c r="F907" s="147"/>
      <c r="G907" s="148"/>
      <c r="H907" s="148"/>
      <c r="I907" s="148"/>
      <c r="J907" s="148"/>
      <c r="K907" s="148"/>
      <c r="L907" s="148"/>
      <c r="M907" s="148"/>
      <c r="N907" s="148"/>
      <c r="O907" s="148"/>
      <c r="P907" s="148"/>
      <c r="Q907" s="148"/>
      <c r="R907" s="148"/>
      <c r="S907" s="148"/>
      <c r="T907" s="148"/>
      <c r="U907" s="148"/>
      <c r="V907" s="148"/>
      <c r="W907" s="148"/>
      <c r="X907" s="148"/>
      <c r="Y907" s="148"/>
      <c r="Z907" s="148"/>
      <c r="AA907" s="148"/>
      <c r="AB907" s="148"/>
      <c r="AC907" s="148"/>
      <c r="AD907" s="148"/>
      <c r="AE907" s="148"/>
      <c r="AF907" s="148"/>
      <c r="AG907" s="148"/>
      <c r="AH907" s="148"/>
      <c r="AI907" s="149"/>
      <c r="AJ907" s="148"/>
      <c r="AK907" s="149"/>
    </row>
    <row r="908" spans="1:37" x14ac:dyDescent="0.35">
      <c r="A908" s="147"/>
      <c r="B908" s="148"/>
      <c r="C908" s="147"/>
      <c r="D908" s="147"/>
      <c r="E908" s="148"/>
      <c r="F908" s="147"/>
      <c r="G908" s="148"/>
      <c r="H908" s="148"/>
      <c r="I908" s="148"/>
      <c r="J908" s="148"/>
      <c r="K908" s="148"/>
      <c r="L908" s="148"/>
      <c r="M908" s="148"/>
      <c r="N908" s="148"/>
      <c r="O908" s="148"/>
      <c r="P908" s="148"/>
      <c r="Q908" s="148"/>
      <c r="R908" s="148"/>
      <c r="S908" s="148"/>
      <c r="T908" s="148"/>
      <c r="U908" s="148"/>
      <c r="V908" s="148"/>
      <c r="W908" s="148"/>
      <c r="X908" s="148"/>
      <c r="Y908" s="148"/>
      <c r="Z908" s="148"/>
      <c r="AA908" s="148"/>
      <c r="AB908" s="148"/>
      <c r="AC908" s="148"/>
      <c r="AD908" s="148"/>
      <c r="AE908" s="148"/>
      <c r="AF908" s="148"/>
      <c r="AG908" s="148"/>
      <c r="AH908" s="148"/>
      <c r="AI908" s="149"/>
      <c r="AJ908" s="148"/>
      <c r="AK908" s="149"/>
    </row>
    <row r="909" spans="1:37" x14ac:dyDescent="0.35">
      <c r="A909" s="147"/>
      <c r="B909" s="148"/>
      <c r="C909" s="147"/>
      <c r="D909" s="147"/>
      <c r="E909" s="148"/>
      <c r="F909" s="147"/>
      <c r="G909" s="148"/>
      <c r="H909" s="148"/>
      <c r="I909" s="148"/>
      <c r="J909" s="148"/>
      <c r="K909" s="148"/>
      <c r="L909" s="148"/>
      <c r="M909" s="148"/>
      <c r="N909" s="148"/>
      <c r="O909" s="148"/>
      <c r="P909" s="148"/>
      <c r="Q909" s="148"/>
      <c r="R909" s="148"/>
      <c r="S909" s="148"/>
      <c r="T909" s="148"/>
      <c r="U909" s="148"/>
      <c r="V909" s="148"/>
      <c r="W909" s="148"/>
      <c r="X909" s="148"/>
      <c r="Y909" s="148"/>
      <c r="Z909" s="148"/>
      <c r="AA909" s="148"/>
      <c r="AB909" s="148"/>
      <c r="AC909" s="148"/>
      <c r="AD909" s="148"/>
      <c r="AE909" s="148"/>
      <c r="AF909" s="148"/>
      <c r="AG909" s="148"/>
      <c r="AH909" s="148"/>
      <c r="AI909" s="149"/>
      <c r="AJ909" s="148"/>
      <c r="AK909" s="149"/>
    </row>
    <row r="910" spans="1:37" x14ac:dyDescent="0.35">
      <c r="A910" s="147"/>
      <c r="B910" s="148"/>
      <c r="C910" s="147"/>
      <c r="D910" s="147"/>
      <c r="E910" s="148"/>
      <c r="F910" s="147"/>
      <c r="G910" s="148"/>
      <c r="H910" s="148"/>
      <c r="I910" s="148"/>
      <c r="J910" s="148"/>
      <c r="K910" s="148"/>
      <c r="L910" s="148"/>
      <c r="M910" s="148"/>
      <c r="N910" s="148"/>
      <c r="O910" s="148"/>
      <c r="P910" s="148"/>
      <c r="Q910" s="148"/>
      <c r="R910" s="148"/>
      <c r="S910" s="148"/>
      <c r="T910" s="148"/>
      <c r="U910" s="148"/>
      <c r="V910" s="148"/>
      <c r="W910" s="148"/>
      <c r="X910" s="148"/>
      <c r="Y910" s="148"/>
      <c r="Z910" s="148"/>
      <c r="AA910" s="148"/>
      <c r="AB910" s="148"/>
      <c r="AC910" s="148"/>
      <c r="AD910" s="148"/>
      <c r="AE910" s="148"/>
      <c r="AF910" s="148"/>
      <c r="AG910" s="148"/>
      <c r="AH910" s="148"/>
      <c r="AI910" s="149"/>
      <c r="AJ910" s="148"/>
      <c r="AK910" s="149"/>
    </row>
    <row r="911" spans="1:37" x14ac:dyDescent="0.35">
      <c r="A911" s="147"/>
      <c r="B911" s="148"/>
      <c r="C911" s="147"/>
      <c r="D911" s="147"/>
      <c r="E911" s="148"/>
      <c r="F911" s="147"/>
      <c r="G911" s="148"/>
      <c r="H911" s="148"/>
      <c r="I911" s="148"/>
      <c r="J911" s="148"/>
      <c r="K911" s="148"/>
      <c r="L911" s="148"/>
      <c r="M911" s="148"/>
      <c r="N911" s="148"/>
      <c r="O911" s="148"/>
      <c r="P911" s="148"/>
      <c r="Q911" s="148"/>
      <c r="R911" s="148"/>
      <c r="S911" s="148"/>
      <c r="T911" s="148"/>
      <c r="U911" s="148"/>
      <c r="V911" s="148"/>
      <c r="W911" s="148"/>
      <c r="X911" s="148"/>
      <c r="Y911" s="148"/>
      <c r="Z911" s="148"/>
      <c r="AA911" s="148"/>
      <c r="AB911" s="148"/>
      <c r="AC911" s="148"/>
      <c r="AD911" s="148"/>
      <c r="AE911" s="148"/>
      <c r="AF911" s="148"/>
      <c r="AG911" s="148"/>
      <c r="AH911" s="148"/>
      <c r="AI911" s="149"/>
      <c r="AJ911" s="148"/>
      <c r="AK911" s="149"/>
    </row>
    <row r="912" spans="1:37" x14ac:dyDescent="0.35">
      <c r="A912" s="147"/>
      <c r="B912" s="148"/>
      <c r="C912" s="147"/>
      <c r="D912" s="147"/>
      <c r="E912" s="148"/>
      <c r="F912" s="147"/>
      <c r="G912" s="148"/>
      <c r="H912" s="148"/>
      <c r="I912" s="148"/>
      <c r="J912" s="148"/>
      <c r="K912" s="148"/>
      <c r="L912" s="148"/>
      <c r="M912" s="148"/>
      <c r="N912" s="148"/>
      <c r="O912" s="148"/>
      <c r="P912" s="148"/>
      <c r="Q912" s="148"/>
      <c r="R912" s="148"/>
      <c r="S912" s="148"/>
      <c r="T912" s="148"/>
      <c r="U912" s="148"/>
      <c r="V912" s="148"/>
      <c r="W912" s="148"/>
      <c r="X912" s="148"/>
      <c r="Y912" s="148"/>
      <c r="Z912" s="148"/>
      <c r="AA912" s="148"/>
      <c r="AB912" s="148"/>
      <c r="AC912" s="148"/>
      <c r="AD912" s="148"/>
      <c r="AE912" s="148"/>
      <c r="AF912" s="148"/>
      <c r="AG912" s="148"/>
      <c r="AH912" s="148"/>
      <c r="AI912" s="149"/>
      <c r="AJ912" s="148"/>
      <c r="AK912" s="149"/>
    </row>
    <row r="913" spans="1:37" x14ac:dyDescent="0.35">
      <c r="A913" s="147"/>
      <c r="B913" s="148"/>
      <c r="C913" s="147"/>
      <c r="D913" s="147"/>
      <c r="E913" s="148"/>
      <c r="F913" s="147"/>
      <c r="G913" s="148"/>
      <c r="H913" s="148"/>
      <c r="I913" s="148"/>
      <c r="J913" s="148"/>
      <c r="K913" s="148"/>
      <c r="L913" s="148"/>
      <c r="M913" s="148"/>
      <c r="N913" s="148"/>
      <c r="O913" s="148"/>
      <c r="P913" s="148"/>
      <c r="Q913" s="148"/>
      <c r="R913" s="148"/>
      <c r="S913" s="148"/>
      <c r="T913" s="148"/>
      <c r="U913" s="148"/>
      <c r="V913" s="148"/>
      <c r="W913" s="148"/>
      <c r="X913" s="148"/>
      <c r="Y913" s="148"/>
      <c r="Z913" s="148"/>
      <c r="AA913" s="148"/>
      <c r="AB913" s="148"/>
      <c r="AC913" s="148"/>
      <c r="AD913" s="148"/>
      <c r="AE913" s="148"/>
      <c r="AF913" s="148"/>
      <c r="AG913" s="148"/>
      <c r="AH913" s="148"/>
      <c r="AI913" s="149"/>
      <c r="AJ913" s="148"/>
      <c r="AK913" s="149"/>
    </row>
    <row r="914" spans="1:37" x14ac:dyDescent="0.35">
      <c r="A914" s="147"/>
      <c r="B914" s="148"/>
      <c r="C914" s="147"/>
      <c r="D914" s="147"/>
      <c r="E914" s="148"/>
      <c r="F914" s="147"/>
      <c r="G914" s="148"/>
      <c r="H914" s="148"/>
      <c r="I914" s="148"/>
      <c r="J914" s="148"/>
      <c r="K914" s="148"/>
      <c r="L914" s="148"/>
      <c r="M914" s="148"/>
      <c r="N914" s="148"/>
      <c r="O914" s="148"/>
      <c r="P914" s="148"/>
      <c r="Q914" s="148"/>
      <c r="R914" s="148"/>
      <c r="S914" s="148"/>
      <c r="T914" s="148"/>
      <c r="U914" s="148"/>
      <c r="V914" s="148"/>
      <c r="W914" s="148"/>
      <c r="X914" s="148"/>
      <c r="Y914" s="148"/>
      <c r="Z914" s="148"/>
      <c r="AA914" s="148"/>
      <c r="AB914" s="148"/>
      <c r="AC914" s="148"/>
      <c r="AD914" s="148"/>
      <c r="AE914" s="148"/>
      <c r="AF914" s="148"/>
      <c r="AG914" s="148"/>
      <c r="AH914" s="148"/>
      <c r="AI914" s="149"/>
      <c r="AJ914" s="148"/>
      <c r="AK914" s="149"/>
    </row>
    <row r="915" spans="1:37" x14ac:dyDescent="0.35">
      <c r="A915" s="147"/>
      <c r="B915" s="148"/>
      <c r="C915" s="147"/>
      <c r="D915" s="147"/>
      <c r="E915" s="148"/>
      <c r="F915" s="147"/>
      <c r="G915" s="148"/>
      <c r="H915" s="148"/>
      <c r="I915" s="148"/>
      <c r="J915" s="148"/>
      <c r="K915" s="148"/>
      <c r="L915" s="148"/>
      <c r="M915" s="148"/>
      <c r="N915" s="148"/>
      <c r="O915" s="148"/>
      <c r="P915" s="148"/>
      <c r="Q915" s="148"/>
      <c r="R915" s="148"/>
      <c r="S915" s="148"/>
      <c r="T915" s="148"/>
      <c r="U915" s="148"/>
      <c r="V915" s="148"/>
      <c r="W915" s="148"/>
      <c r="X915" s="148"/>
      <c r="Y915" s="148"/>
      <c r="Z915" s="148"/>
      <c r="AA915" s="148"/>
      <c r="AB915" s="148"/>
      <c r="AC915" s="148"/>
      <c r="AD915" s="148"/>
      <c r="AE915" s="148"/>
      <c r="AF915" s="148"/>
      <c r="AG915" s="148"/>
      <c r="AH915" s="148"/>
      <c r="AI915" s="149"/>
      <c r="AJ915" s="148"/>
      <c r="AK915" s="149"/>
    </row>
    <row r="916" spans="1:37" x14ac:dyDescent="0.35">
      <c r="A916" s="147"/>
      <c r="B916" s="148"/>
      <c r="C916" s="147"/>
      <c r="D916" s="147"/>
      <c r="E916" s="148"/>
      <c r="F916" s="147"/>
      <c r="G916" s="148"/>
      <c r="H916" s="148"/>
      <c r="I916" s="148"/>
      <c r="J916" s="148"/>
      <c r="K916" s="148"/>
      <c r="L916" s="148"/>
      <c r="M916" s="148"/>
      <c r="N916" s="148"/>
      <c r="O916" s="148"/>
      <c r="P916" s="148"/>
      <c r="Q916" s="148"/>
      <c r="R916" s="148"/>
      <c r="S916" s="148"/>
      <c r="T916" s="148"/>
      <c r="U916" s="148"/>
      <c r="V916" s="148"/>
      <c r="W916" s="148"/>
      <c r="X916" s="148"/>
      <c r="Y916" s="148"/>
      <c r="Z916" s="148"/>
      <c r="AA916" s="148"/>
      <c r="AB916" s="148"/>
      <c r="AC916" s="148"/>
      <c r="AD916" s="148"/>
      <c r="AE916" s="148"/>
      <c r="AF916" s="148"/>
      <c r="AG916" s="148"/>
      <c r="AH916" s="148"/>
      <c r="AI916" s="149"/>
      <c r="AJ916" s="148"/>
      <c r="AK916" s="149"/>
    </row>
    <row r="917" spans="1:37" x14ac:dyDescent="0.35">
      <c r="A917" s="147"/>
      <c r="B917" s="148"/>
      <c r="C917" s="147"/>
      <c r="D917" s="147"/>
      <c r="E917" s="148"/>
      <c r="F917" s="147"/>
      <c r="G917" s="148"/>
      <c r="H917" s="148"/>
      <c r="I917" s="148"/>
      <c r="J917" s="148"/>
      <c r="K917" s="148"/>
      <c r="L917" s="148"/>
      <c r="M917" s="148"/>
      <c r="N917" s="148"/>
      <c r="O917" s="148"/>
      <c r="P917" s="148"/>
      <c r="Q917" s="148"/>
      <c r="R917" s="148"/>
      <c r="S917" s="148"/>
      <c r="T917" s="148"/>
      <c r="U917" s="148"/>
      <c r="V917" s="148"/>
      <c r="W917" s="148"/>
      <c r="X917" s="148"/>
      <c r="Y917" s="148"/>
      <c r="Z917" s="148"/>
      <c r="AA917" s="148"/>
      <c r="AB917" s="148"/>
      <c r="AC917" s="148"/>
      <c r="AD917" s="148"/>
      <c r="AE917" s="148"/>
      <c r="AF917" s="148"/>
      <c r="AG917" s="148"/>
      <c r="AH917" s="148"/>
      <c r="AI917" s="149"/>
      <c r="AJ917" s="148"/>
      <c r="AK917" s="149"/>
    </row>
    <row r="918" spans="1:37" x14ac:dyDescent="0.35">
      <c r="A918" s="147"/>
      <c r="B918" s="148"/>
      <c r="C918" s="147"/>
      <c r="D918" s="147"/>
      <c r="E918" s="148"/>
      <c r="F918" s="147"/>
      <c r="G918" s="148"/>
      <c r="H918" s="148"/>
      <c r="I918" s="148"/>
      <c r="J918" s="148"/>
      <c r="K918" s="148"/>
      <c r="L918" s="148"/>
      <c r="M918" s="148"/>
      <c r="N918" s="148"/>
      <c r="O918" s="148"/>
      <c r="P918" s="148"/>
      <c r="Q918" s="148"/>
      <c r="R918" s="148"/>
      <c r="S918" s="148"/>
      <c r="T918" s="148"/>
      <c r="U918" s="148"/>
      <c r="V918" s="148"/>
      <c r="W918" s="148"/>
      <c r="X918" s="148"/>
      <c r="Y918" s="148"/>
      <c r="Z918" s="148"/>
      <c r="AA918" s="148"/>
      <c r="AB918" s="148"/>
      <c r="AC918" s="148"/>
      <c r="AD918" s="148"/>
      <c r="AE918" s="148"/>
      <c r="AF918" s="148"/>
      <c r="AG918" s="148"/>
      <c r="AH918" s="148"/>
      <c r="AI918" s="149"/>
      <c r="AJ918" s="148"/>
      <c r="AK918" s="149"/>
    </row>
    <row r="919" spans="1:37" x14ac:dyDescent="0.35">
      <c r="A919" s="147"/>
      <c r="B919" s="148"/>
      <c r="C919" s="147"/>
      <c r="D919" s="147"/>
      <c r="E919" s="148"/>
      <c r="F919" s="147"/>
      <c r="G919" s="148"/>
      <c r="H919" s="148"/>
      <c r="I919" s="148"/>
      <c r="J919" s="148"/>
      <c r="K919" s="148"/>
      <c r="L919" s="148"/>
      <c r="M919" s="148"/>
      <c r="N919" s="148"/>
      <c r="O919" s="148"/>
      <c r="P919" s="148"/>
      <c r="Q919" s="148"/>
      <c r="R919" s="148"/>
      <c r="S919" s="148"/>
      <c r="T919" s="148"/>
      <c r="U919" s="148"/>
      <c r="V919" s="148"/>
      <c r="W919" s="148"/>
      <c r="X919" s="148"/>
      <c r="Y919" s="148"/>
      <c r="Z919" s="148"/>
      <c r="AA919" s="148"/>
      <c r="AB919" s="148"/>
      <c r="AC919" s="148"/>
      <c r="AD919" s="148"/>
      <c r="AE919" s="148"/>
      <c r="AF919" s="148"/>
      <c r="AG919" s="148"/>
      <c r="AH919" s="148"/>
      <c r="AI919" s="149"/>
      <c r="AJ919" s="148"/>
      <c r="AK919" s="149"/>
    </row>
    <row r="920" spans="1:37" x14ac:dyDescent="0.35">
      <c r="A920" s="147"/>
      <c r="B920" s="148"/>
      <c r="C920" s="147"/>
      <c r="D920" s="147"/>
      <c r="E920" s="148"/>
      <c r="F920" s="147"/>
      <c r="G920" s="148"/>
      <c r="H920" s="148"/>
      <c r="I920" s="148"/>
      <c r="J920" s="148"/>
      <c r="K920" s="148"/>
      <c r="L920" s="148"/>
      <c r="M920" s="148"/>
      <c r="N920" s="148"/>
      <c r="O920" s="148"/>
      <c r="P920" s="148"/>
      <c r="Q920" s="148"/>
      <c r="R920" s="148"/>
      <c r="S920" s="148"/>
      <c r="T920" s="148"/>
      <c r="U920" s="148"/>
      <c r="V920" s="148"/>
      <c r="W920" s="148"/>
      <c r="X920" s="148"/>
      <c r="Y920" s="148"/>
      <c r="Z920" s="148"/>
      <c r="AA920" s="148"/>
      <c r="AB920" s="148"/>
      <c r="AC920" s="148"/>
      <c r="AD920" s="148"/>
      <c r="AE920" s="148"/>
      <c r="AF920" s="148"/>
      <c r="AG920" s="148"/>
      <c r="AH920" s="148"/>
      <c r="AI920" s="149"/>
      <c r="AJ920" s="148"/>
      <c r="AK920" s="149"/>
    </row>
    <row r="921" spans="1:37" x14ac:dyDescent="0.35">
      <c r="A921" s="147"/>
      <c r="B921" s="148"/>
      <c r="C921" s="147"/>
      <c r="D921" s="147"/>
      <c r="E921" s="148"/>
      <c r="F921" s="147"/>
      <c r="G921" s="148"/>
      <c r="H921" s="148"/>
      <c r="I921" s="148"/>
      <c r="J921" s="148"/>
      <c r="K921" s="148"/>
      <c r="L921" s="148"/>
      <c r="M921" s="148"/>
      <c r="N921" s="148"/>
      <c r="O921" s="148"/>
      <c r="P921" s="148"/>
      <c r="Q921" s="148"/>
      <c r="R921" s="148"/>
      <c r="S921" s="148"/>
      <c r="T921" s="148"/>
      <c r="U921" s="148"/>
      <c r="V921" s="148"/>
      <c r="W921" s="148"/>
      <c r="X921" s="148"/>
      <c r="Y921" s="148"/>
      <c r="Z921" s="148"/>
      <c r="AA921" s="148"/>
      <c r="AB921" s="148"/>
      <c r="AC921" s="148"/>
      <c r="AD921" s="148"/>
      <c r="AE921" s="148"/>
      <c r="AF921" s="148"/>
      <c r="AG921" s="148"/>
      <c r="AH921" s="148"/>
      <c r="AI921" s="149"/>
      <c r="AJ921" s="148"/>
      <c r="AK921" s="149"/>
    </row>
    <row r="922" spans="1:37" x14ac:dyDescent="0.35">
      <c r="A922" s="147"/>
      <c r="B922" s="148"/>
      <c r="C922" s="147"/>
      <c r="D922" s="147"/>
      <c r="E922" s="148"/>
      <c r="F922" s="147"/>
      <c r="G922" s="148"/>
      <c r="H922" s="148"/>
      <c r="I922" s="148"/>
      <c r="J922" s="148"/>
      <c r="K922" s="148"/>
      <c r="L922" s="148"/>
      <c r="M922" s="148"/>
      <c r="N922" s="148"/>
      <c r="O922" s="148"/>
      <c r="P922" s="148"/>
      <c r="Q922" s="148"/>
      <c r="R922" s="148"/>
      <c r="S922" s="148"/>
      <c r="T922" s="148"/>
      <c r="U922" s="148"/>
      <c r="V922" s="148"/>
      <c r="W922" s="148"/>
      <c r="X922" s="148"/>
      <c r="Y922" s="148"/>
      <c r="Z922" s="148"/>
      <c r="AA922" s="148"/>
      <c r="AB922" s="148"/>
      <c r="AC922" s="148"/>
      <c r="AD922" s="148"/>
      <c r="AE922" s="148"/>
      <c r="AF922" s="148"/>
      <c r="AG922" s="148"/>
      <c r="AH922" s="148"/>
      <c r="AI922" s="149"/>
      <c r="AJ922" s="148"/>
      <c r="AK922" s="149"/>
    </row>
    <row r="923" spans="1:37" x14ac:dyDescent="0.35">
      <c r="A923" s="147"/>
      <c r="B923" s="148"/>
      <c r="C923" s="147"/>
      <c r="D923" s="147"/>
      <c r="E923" s="148"/>
      <c r="F923" s="147"/>
      <c r="G923" s="148"/>
      <c r="H923" s="148"/>
      <c r="I923" s="148"/>
      <c r="J923" s="148"/>
      <c r="K923" s="148"/>
      <c r="L923" s="148"/>
      <c r="M923" s="148"/>
      <c r="N923" s="148"/>
      <c r="O923" s="148"/>
      <c r="P923" s="148"/>
      <c r="Q923" s="148"/>
      <c r="R923" s="148"/>
      <c r="S923" s="148"/>
      <c r="T923" s="148"/>
      <c r="U923" s="148"/>
      <c r="V923" s="148"/>
      <c r="W923" s="148"/>
      <c r="X923" s="148"/>
      <c r="Y923" s="148"/>
      <c r="Z923" s="148"/>
      <c r="AA923" s="148"/>
      <c r="AB923" s="148"/>
      <c r="AC923" s="148"/>
      <c r="AD923" s="148"/>
      <c r="AE923" s="148"/>
      <c r="AF923" s="148"/>
      <c r="AG923" s="148"/>
      <c r="AH923" s="148"/>
      <c r="AI923" s="149"/>
      <c r="AJ923" s="148"/>
      <c r="AK923" s="149"/>
    </row>
    <row r="924" spans="1:37" x14ac:dyDescent="0.35">
      <c r="A924" s="147"/>
      <c r="B924" s="148"/>
      <c r="C924" s="147"/>
      <c r="D924" s="147"/>
      <c r="E924" s="148"/>
      <c r="F924" s="147"/>
      <c r="G924" s="148"/>
      <c r="H924" s="148"/>
      <c r="I924" s="148"/>
      <c r="J924" s="148"/>
      <c r="K924" s="148"/>
      <c r="L924" s="148"/>
      <c r="M924" s="148"/>
      <c r="N924" s="148"/>
      <c r="O924" s="148"/>
      <c r="P924" s="148"/>
      <c r="Q924" s="148"/>
      <c r="R924" s="148"/>
      <c r="S924" s="148"/>
      <c r="T924" s="148"/>
      <c r="U924" s="148"/>
      <c r="V924" s="148"/>
      <c r="W924" s="148"/>
      <c r="X924" s="148"/>
      <c r="Y924" s="148"/>
      <c r="Z924" s="148"/>
      <c r="AA924" s="148"/>
      <c r="AB924" s="148"/>
      <c r="AC924" s="148"/>
      <c r="AD924" s="148"/>
      <c r="AE924" s="148"/>
      <c r="AF924" s="148"/>
      <c r="AG924" s="148"/>
      <c r="AH924" s="148"/>
      <c r="AI924" s="149"/>
      <c r="AJ924" s="148"/>
      <c r="AK924" s="149"/>
    </row>
    <row r="925" spans="1:37" x14ac:dyDescent="0.35">
      <c r="A925" s="147"/>
      <c r="B925" s="148"/>
      <c r="C925" s="147"/>
      <c r="D925" s="147"/>
      <c r="E925" s="148"/>
      <c r="F925" s="147"/>
      <c r="G925" s="148"/>
      <c r="H925" s="148"/>
      <c r="I925" s="148"/>
      <c r="J925" s="148"/>
      <c r="K925" s="148"/>
      <c r="L925" s="148"/>
      <c r="M925" s="148"/>
      <c r="N925" s="148"/>
      <c r="O925" s="148"/>
      <c r="P925" s="148"/>
      <c r="Q925" s="148"/>
      <c r="R925" s="148"/>
      <c r="S925" s="148"/>
      <c r="T925" s="148"/>
      <c r="U925" s="148"/>
      <c r="V925" s="148"/>
      <c r="W925" s="148"/>
      <c r="X925" s="148"/>
      <c r="Y925" s="148"/>
      <c r="Z925" s="148"/>
      <c r="AA925" s="148"/>
      <c r="AB925" s="148"/>
      <c r="AC925" s="148"/>
      <c r="AD925" s="148"/>
      <c r="AE925" s="148"/>
      <c r="AF925" s="148"/>
      <c r="AG925" s="148"/>
      <c r="AH925" s="148"/>
      <c r="AI925" s="149"/>
      <c r="AJ925" s="148"/>
      <c r="AK925" s="149"/>
    </row>
    <row r="926" spans="1:37" x14ac:dyDescent="0.35">
      <c r="A926" s="147"/>
      <c r="B926" s="148"/>
      <c r="C926" s="147"/>
      <c r="D926" s="147"/>
      <c r="E926" s="148"/>
      <c r="F926" s="147"/>
      <c r="G926" s="148"/>
      <c r="H926" s="148"/>
      <c r="I926" s="148"/>
      <c r="J926" s="148"/>
      <c r="K926" s="148"/>
      <c r="L926" s="148"/>
      <c r="M926" s="148"/>
      <c r="N926" s="148"/>
      <c r="O926" s="148"/>
      <c r="P926" s="148"/>
      <c r="Q926" s="148"/>
      <c r="R926" s="148"/>
      <c r="S926" s="148"/>
      <c r="T926" s="148"/>
      <c r="U926" s="148"/>
      <c r="V926" s="148"/>
      <c r="W926" s="148"/>
      <c r="X926" s="148"/>
      <c r="Y926" s="148"/>
      <c r="Z926" s="148"/>
      <c r="AA926" s="148"/>
      <c r="AB926" s="148"/>
      <c r="AC926" s="148"/>
      <c r="AD926" s="148"/>
      <c r="AE926" s="148"/>
      <c r="AF926" s="148"/>
      <c r="AG926" s="148"/>
      <c r="AH926" s="148"/>
      <c r="AI926" s="149"/>
      <c r="AJ926" s="148"/>
      <c r="AK926" s="149"/>
    </row>
    <row r="927" spans="1:37" x14ac:dyDescent="0.35">
      <c r="A927" s="147"/>
      <c r="B927" s="148"/>
      <c r="C927" s="147"/>
      <c r="D927" s="147"/>
      <c r="E927" s="148"/>
      <c r="F927" s="147"/>
      <c r="G927" s="148"/>
      <c r="H927" s="148"/>
      <c r="I927" s="148"/>
      <c r="J927" s="148"/>
      <c r="K927" s="148"/>
      <c r="L927" s="148"/>
      <c r="M927" s="148"/>
      <c r="N927" s="148"/>
      <c r="O927" s="148"/>
      <c r="P927" s="148"/>
      <c r="Q927" s="148"/>
      <c r="R927" s="148"/>
      <c r="S927" s="148"/>
      <c r="T927" s="148"/>
      <c r="U927" s="148"/>
      <c r="V927" s="148"/>
      <c r="W927" s="148"/>
      <c r="X927" s="148"/>
      <c r="Y927" s="148"/>
      <c r="Z927" s="148"/>
      <c r="AA927" s="148"/>
      <c r="AB927" s="148"/>
      <c r="AC927" s="148"/>
      <c r="AD927" s="148"/>
      <c r="AE927" s="148"/>
      <c r="AF927" s="148"/>
      <c r="AG927" s="148"/>
      <c r="AH927" s="148"/>
      <c r="AI927" s="149"/>
      <c r="AJ927" s="148"/>
      <c r="AK927" s="149"/>
    </row>
    <row r="928" spans="1:37" x14ac:dyDescent="0.35">
      <c r="A928" s="147"/>
      <c r="B928" s="148"/>
      <c r="C928" s="147"/>
      <c r="D928" s="147"/>
      <c r="E928" s="148"/>
      <c r="F928" s="147"/>
      <c r="G928" s="148"/>
      <c r="H928" s="148"/>
      <c r="I928" s="148"/>
      <c r="J928" s="148"/>
      <c r="K928" s="148"/>
      <c r="L928" s="148"/>
      <c r="M928" s="148"/>
      <c r="N928" s="148"/>
      <c r="O928" s="148"/>
      <c r="P928" s="148"/>
      <c r="Q928" s="148"/>
      <c r="R928" s="148"/>
      <c r="S928" s="148"/>
      <c r="T928" s="148"/>
      <c r="U928" s="148"/>
      <c r="V928" s="148"/>
      <c r="W928" s="148"/>
      <c r="X928" s="148"/>
      <c r="Y928" s="148"/>
      <c r="Z928" s="148"/>
      <c r="AA928" s="148"/>
      <c r="AB928" s="148"/>
      <c r="AC928" s="148"/>
      <c r="AD928" s="148"/>
      <c r="AE928" s="148"/>
      <c r="AF928" s="148"/>
      <c r="AG928" s="148"/>
      <c r="AH928" s="148"/>
      <c r="AI928" s="149"/>
      <c r="AJ928" s="148"/>
      <c r="AK928" s="149"/>
    </row>
    <row r="929" spans="1:37" x14ac:dyDescent="0.35">
      <c r="A929" s="147"/>
      <c r="B929" s="148"/>
      <c r="C929" s="147"/>
      <c r="D929" s="147"/>
      <c r="E929" s="148"/>
      <c r="F929" s="147"/>
      <c r="G929" s="148"/>
      <c r="H929" s="148"/>
      <c r="I929" s="148"/>
      <c r="J929" s="148"/>
      <c r="K929" s="148"/>
      <c r="L929" s="148"/>
      <c r="M929" s="148"/>
      <c r="N929" s="148"/>
      <c r="O929" s="148"/>
      <c r="P929" s="148"/>
      <c r="Q929" s="148"/>
      <c r="R929" s="148"/>
      <c r="S929" s="148"/>
      <c r="T929" s="148"/>
      <c r="U929" s="148"/>
      <c r="V929" s="148"/>
      <c r="W929" s="148"/>
      <c r="X929" s="148"/>
      <c r="Y929" s="148"/>
      <c r="Z929" s="148"/>
      <c r="AA929" s="148"/>
      <c r="AB929" s="148"/>
      <c r="AC929" s="148"/>
      <c r="AD929" s="148"/>
      <c r="AE929" s="148"/>
      <c r="AF929" s="148"/>
      <c r="AG929" s="148"/>
      <c r="AH929" s="148"/>
      <c r="AI929" s="149"/>
      <c r="AJ929" s="148"/>
      <c r="AK929" s="149"/>
    </row>
    <row r="930" spans="1:37" x14ac:dyDescent="0.35">
      <c r="A930" s="147"/>
      <c r="B930" s="148"/>
      <c r="C930" s="147"/>
      <c r="D930" s="147"/>
      <c r="E930" s="148"/>
      <c r="F930" s="147"/>
      <c r="G930" s="148"/>
      <c r="H930" s="148"/>
      <c r="I930" s="148"/>
      <c r="J930" s="148"/>
      <c r="K930" s="148"/>
      <c r="L930" s="148"/>
      <c r="M930" s="148"/>
      <c r="N930" s="148"/>
      <c r="O930" s="148"/>
      <c r="P930" s="148"/>
      <c r="Q930" s="148"/>
      <c r="R930" s="148"/>
      <c r="S930" s="148"/>
      <c r="T930" s="148"/>
      <c r="U930" s="148"/>
      <c r="V930" s="148"/>
      <c r="W930" s="148"/>
      <c r="X930" s="148"/>
      <c r="Y930" s="148"/>
      <c r="Z930" s="148"/>
      <c r="AA930" s="148"/>
      <c r="AB930" s="148"/>
      <c r="AC930" s="148"/>
      <c r="AD930" s="148"/>
      <c r="AE930" s="148"/>
      <c r="AF930" s="148"/>
      <c r="AG930" s="148"/>
      <c r="AH930" s="148"/>
      <c r="AI930" s="149"/>
      <c r="AJ930" s="148"/>
      <c r="AK930" s="149"/>
    </row>
    <row r="931" spans="1:37" x14ac:dyDescent="0.35">
      <c r="A931" s="147"/>
      <c r="B931" s="148"/>
      <c r="C931" s="147"/>
      <c r="D931" s="147"/>
      <c r="E931" s="148"/>
      <c r="F931" s="147"/>
      <c r="G931" s="148"/>
      <c r="H931" s="148"/>
      <c r="I931" s="148"/>
      <c r="J931" s="148"/>
      <c r="K931" s="148"/>
      <c r="L931" s="148"/>
      <c r="M931" s="148"/>
      <c r="N931" s="148"/>
      <c r="O931" s="148"/>
      <c r="P931" s="148"/>
      <c r="Q931" s="148"/>
      <c r="R931" s="148"/>
      <c r="S931" s="148"/>
      <c r="T931" s="148"/>
      <c r="U931" s="148"/>
      <c r="V931" s="148"/>
      <c r="W931" s="148"/>
      <c r="X931" s="148"/>
      <c r="Y931" s="148"/>
      <c r="Z931" s="148"/>
      <c r="AA931" s="148"/>
      <c r="AB931" s="148"/>
      <c r="AC931" s="148"/>
      <c r="AD931" s="148"/>
      <c r="AE931" s="148"/>
      <c r="AF931" s="148"/>
      <c r="AG931" s="148"/>
      <c r="AH931" s="148"/>
      <c r="AI931" s="149"/>
      <c r="AJ931" s="148"/>
      <c r="AK931" s="149"/>
    </row>
    <row r="932" spans="1:37" x14ac:dyDescent="0.35">
      <c r="A932" s="147"/>
      <c r="B932" s="148"/>
      <c r="C932" s="147"/>
      <c r="D932" s="147"/>
      <c r="E932" s="148"/>
      <c r="F932" s="147"/>
      <c r="G932" s="148"/>
      <c r="H932" s="148"/>
      <c r="I932" s="148"/>
      <c r="J932" s="148"/>
      <c r="K932" s="148"/>
      <c r="L932" s="148"/>
      <c r="M932" s="148"/>
      <c r="N932" s="148"/>
      <c r="O932" s="148"/>
      <c r="P932" s="148"/>
      <c r="Q932" s="148"/>
      <c r="R932" s="148"/>
      <c r="S932" s="148"/>
      <c r="T932" s="148"/>
      <c r="U932" s="148"/>
      <c r="V932" s="148"/>
      <c r="W932" s="148"/>
      <c r="X932" s="148"/>
      <c r="Y932" s="148"/>
      <c r="Z932" s="148"/>
      <c r="AA932" s="148"/>
      <c r="AB932" s="148"/>
      <c r="AC932" s="148"/>
      <c r="AD932" s="148"/>
      <c r="AE932" s="148"/>
      <c r="AF932" s="148"/>
      <c r="AG932" s="148"/>
      <c r="AH932" s="148"/>
      <c r="AI932" s="149"/>
      <c r="AJ932" s="148"/>
      <c r="AK932" s="149"/>
    </row>
    <row r="933" spans="1:37" x14ac:dyDescent="0.35">
      <c r="A933" s="147"/>
      <c r="B933" s="148"/>
      <c r="C933" s="147"/>
      <c r="D933" s="147"/>
      <c r="E933" s="148"/>
      <c r="F933" s="147"/>
      <c r="G933" s="148"/>
      <c r="H933" s="148"/>
      <c r="I933" s="148"/>
      <c r="J933" s="148"/>
      <c r="K933" s="148"/>
      <c r="L933" s="148"/>
      <c r="M933" s="148"/>
      <c r="N933" s="148"/>
      <c r="O933" s="148"/>
      <c r="P933" s="148"/>
      <c r="Q933" s="148"/>
      <c r="R933" s="148"/>
      <c r="S933" s="148"/>
      <c r="T933" s="148"/>
      <c r="U933" s="148"/>
      <c r="V933" s="148"/>
      <c r="W933" s="148"/>
      <c r="X933" s="148"/>
      <c r="Y933" s="148"/>
      <c r="Z933" s="148"/>
      <c r="AA933" s="148"/>
      <c r="AB933" s="148"/>
      <c r="AC933" s="148"/>
      <c r="AD933" s="148"/>
      <c r="AE933" s="148"/>
      <c r="AF933" s="148"/>
      <c r="AG933" s="148"/>
      <c r="AH933" s="148"/>
      <c r="AI933" s="149"/>
      <c r="AJ933" s="148"/>
      <c r="AK933" s="149"/>
    </row>
    <row r="934" spans="1:37" x14ac:dyDescent="0.35">
      <c r="A934" s="147"/>
      <c r="B934" s="148"/>
      <c r="C934" s="147"/>
      <c r="D934" s="147"/>
      <c r="E934" s="148"/>
      <c r="F934" s="147"/>
      <c r="G934" s="148"/>
      <c r="H934" s="148"/>
      <c r="I934" s="148"/>
      <c r="J934" s="148"/>
      <c r="K934" s="148"/>
      <c r="L934" s="148"/>
      <c r="M934" s="148"/>
      <c r="N934" s="148"/>
      <c r="O934" s="148"/>
      <c r="P934" s="148"/>
      <c r="Q934" s="148"/>
      <c r="R934" s="148"/>
      <c r="S934" s="148"/>
      <c r="T934" s="148"/>
      <c r="U934" s="148"/>
      <c r="V934" s="148"/>
      <c r="W934" s="148"/>
      <c r="X934" s="148"/>
      <c r="Y934" s="148"/>
      <c r="Z934" s="148"/>
      <c r="AA934" s="148"/>
      <c r="AB934" s="148"/>
      <c r="AC934" s="148"/>
      <c r="AD934" s="148"/>
      <c r="AE934" s="148"/>
      <c r="AF934" s="148"/>
      <c r="AG934" s="148"/>
      <c r="AH934" s="148"/>
      <c r="AI934" s="149"/>
      <c r="AJ934" s="148"/>
      <c r="AK934" s="149"/>
    </row>
    <row r="935" spans="1:37" x14ac:dyDescent="0.35">
      <c r="A935" s="147"/>
      <c r="B935" s="148"/>
      <c r="C935" s="147"/>
      <c r="D935" s="147"/>
      <c r="E935" s="148"/>
      <c r="F935" s="147"/>
      <c r="G935" s="148"/>
      <c r="H935" s="148"/>
      <c r="I935" s="148"/>
      <c r="J935" s="148"/>
      <c r="K935" s="148"/>
      <c r="L935" s="148"/>
      <c r="M935" s="148"/>
      <c r="N935" s="148"/>
      <c r="O935" s="148"/>
      <c r="P935" s="148"/>
      <c r="Q935" s="148"/>
      <c r="R935" s="148"/>
      <c r="S935" s="148"/>
      <c r="T935" s="148"/>
      <c r="U935" s="148"/>
      <c r="V935" s="148"/>
      <c r="W935" s="148"/>
      <c r="X935" s="148"/>
      <c r="Y935" s="148"/>
      <c r="Z935" s="148"/>
      <c r="AA935" s="148"/>
      <c r="AB935" s="148"/>
      <c r="AC935" s="148"/>
      <c r="AD935" s="148"/>
      <c r="AE935" s="148"/>
      <c r="AF935" s="148"/>
      <c r="AG935" s="148"/>
      <c r="AH935" s="148"/>
      <c r="AI935" s="149"/>
      <c r="AJ935" s="148"/>
      <c r="AK935" s="149"/>
    </row>
    <row r="936" spans="1:37" x14ac:dyDescent="0.35">
      <c r="A936" s="147"/>
      <c r="B936" s="148"/>
      <c r="C936" s="147"/>
      <c r="D936" s="147"/>
      <c r="E936" s="148"/>
      <c r="F936" s="147"/>
      <c r="G936" s="148"/>
      <c r="H936" s="148"/>
      <c r="I936" s="148"/>
      <c r="J936" s="148"/>
      <c r="K936" s="148"/>
      <c r="L936" s="148"/>
      <c r="M936" s="148"/>
      <c r="N936" s="148"/>
      <c r="O936" s="148"/>
      <c r="P936" s="148"/>
      <c r="Q936" s="148"/>
      <c r="R936" s="148"/>
      <c r="S936" s="148"/>
      <c r="T936" s="148"/>
      <c r="U936" s="148"/>
      <c r="V936" s="148"/>
      <c r="W936" s="148"/>
      <c r="X936" s="148"/>
      <c r="Y936" s="148"/>
      <c r="Z936" s="148"/>
      <c r="AA936" s="148"/>
      <c r="AB936" s="148"/>
      <c r="AC936" s="148"/>
      <c r="AD936" s="148"/>
      <c r="AE936" s="148"/>
      <c r="AF936" s="148"/>
      <c r="AG936" s="148"/>
      <c r="AH936" s="148"/>
      <c r="AI936" s="149"/>
      <c r="AJ936" s="148"/>
      <c r="AK936" s="149"/>
    </row>
    <row r="937" spans="1:37" x14ac:dyDescent="0.35">
      <c r="A937" s="147"/>
      <c r="B937" s="148"/>
      <c r="C937" s="147"/>
      <c r="D937" s="147"/>
      <c r="E937" s="148"/>
      <c r="F937" s="147"/>
      <c r="G937" s="148"/>
      <c r="H937" s="148"/>
      <c r="I937" s="148"/>
      <c r="J937" s="148"/>
      <c r="K937" s="148"/>
      <c r="L937" s="148"/>
      <c r="M937" s="148"/>
      <c r="N937" s="148"/>
      <c r="O937" s="148"/>
      <c r="P937" s="148"/>
      <c r="Q937" s="148"/>
      <c r="R937" s="148"/>
      <c r="S937" s="148"/>
      <c r="T937" s="148"/>
      <c r="U937" s="148"/>
      <c r="V937" s="148"/>
      <c r="W937" s="148"/>
      <c r="X937" s="148"/>
      <c r="Y937" s="148"/>
      <c r="Z937" s="148"/>
      <c r="AA937" s="148"/>
      <c r="AB937" s="148"/>
      <c r="AC937" s="148"/>
      <c r="AD937" s="148"/>
      <c r="AE937" s="148"/>
      <c r="AF937" s="148"/>
      <c r="AG937" s="148"/>
      <c r="AH937" s="148"/>
      <c r="AI937" s="149"/>
      <c r="AJ937" s="148"/>
      <c r="AK937" s="149"/>
    </row>
    <row r="938" spans="1:37" x14ac:dyDescent="0.35">
      <c r="A938" s="147"/>
      <c r="B938" s="148"/>
      <c r="C938" s="147"/>
      <c r="D938" s="147"/>
      <c r="E938" s="148"/>
      <c r="F938" s="147"/>
      <c r="G938" s="148"/>
      <c r="H938" s="148"/>
      <c r="I938" s="148"/>
      <c r="J938" s="148"/>
      <c r="K938" s="148"/>
      <c r="L938" s="148"/>
      <c r="M938" s="148"/>
      <c r="N938" s="148"/>
      <c r="O938" s="148"/>
      <c r="P938" s="148"/>
      <c r="Q938" s="148"/>
      <c r="R938" s="148"/>
      <c r="S938" s="148"/>
      <c r="T938" s="148"/>
      <c r="U938" s="148"/>
      <c r="V938" s="148"/>
      <c r="W938" s="148"/>
      <c r="X938" s="148"/>
      <c r="Y938" s="148"/>
      <c r="Z938" s="148"/>
      <c r="AA938" s="148"/>
      <c r="AB938" s="148"/>
      <c r="AC938" s="148"/>
      <c r="AD938" s="148"/>
      <c r="AE938" s="148"/>
      <c r="AF938" s="148"/>
      <c r="AG938" s="148"/>
      <c r="AH938" s="148"/>
      <c r="AI938" s="149"/>
      <c r="AJ938" s="148"/>
      <c r="AK938" s="149"/>
    </row>
    <row r="939" spans="1:37" x14ac:dyDescent="0.35">
      <c r="A939" s="147"/>
      <c r="B939" s="148"/>
      <c r="C939" s="147"/>
      <c r="D939" s="147"/>
      <c r="E939" s="148"/>
      <c r="F939" s="147"/>
      <c r="G939" s="148"/>
      <c r="H939" s="148"/>
      <c r="I939" s="148"/>
      <c r="J939" s="148"/>
      <c r="K939" s="148"/>
      <c r="L939" s="148"/>
      <c r="M939" s="148"/>
      <c r="N939" s="148"/>
      <c r="O939" s="148"/>
      <c r="P939" s="148"/>
      <c r="Q939" s="148"/>
      <c r="R939" s="148"/>
      <c r="S939" s="148"/>
      <c r="T939" s="148"/>
      <c r="U939" s="148"/>
      <c r="V939" s="148"/>
      <c r="W939" s="148"/>
      <c r="X939" s="148"/>
      <c r="Y939" s="148"/>
      <c r="Z939" s="148"/>
      <c r="AA939" s="148"/>
      <c r="AB939" s="148"/>
      <c r="AC939" s="148"/>
      <c r="AD939" s="148"/>
      <c r="AE939" s="148"/>
      <c r="AF939" s="148"/>
      <c r="AG939" s="148"/>
      <c r="AH939" s="148"/>
      <c r="AI939" s="149"/>
      <c r="AJ939" s="148"/>
      <c r="AK939" s="149"/>
    </row>
    <row r="940" spans="1:37" x14ac:dyDescent="0.35">
      <c r="A940" s="147"/>
      <c r="B940" s="148"/>
      <c r="C940" s="147"/>
      <c r="D940" s="147"/>
      <c r="E940" s="148"/>
      <c r="F940" s="147"/>
      <c r="G940" s="148"/>
      <c r="H940" s="148"/>
      <c r="I940" s="148"/>
      <c r="J940" s="148"/>
      <c r="K940" s="148"/>
      <c r="L940" s="148"/>
      <c r="M940" s="148"/>
      <c r="N940" s="148"/>
      <c r="O940" s="148"/>
      <c r="P940" s="148"/>
      <c r="Q940" s="148"/>
      <c r="R940" s="148"/>
      <c r="S940" s="148"/>
      <c r="T940" s="148"/>
      <c r="U940" s="148"/>
      <c r="V940" s="148"/>
      <c r="W940" s="148"/>
      <c r="X940" s="148"/>
      <c r="Y940" s="148"/>
      <c r="Z940" s="148"/>
      <c r="AA940" s="148"/>
      <c r="AB940" s="148"/>
      <c r="AC940" s="148"/>
      <c r="AD940" s="148"/>
      <c r="AE940" s="148"/>
      <c r="AF940" s="148"/>
      <c r="AG940" s="148"/>
      <c r="AH940" s="148"/>
      <c r="AI940" s="149"/>
      <c r="AJ940" s="148"/>
      <c r="AK940" s="149"/>
    </row>
    <row r="941" spans="1:37" x14ac:dyDescent="0.35">
      <c r="A941" s="147"/>
      <c r="B941" s="148"/>
      <c r="C941" s="147"/>
      <c r="D941" s="147"/>
      <c r="E941" s="148"/>
      <c r="F941" s="147"/>
      <c r="G941" s="148"/>
      <c r="H941" s="148"/>
      <c r="I941" s="148"/>
      <c r="J941" s="148"/>
      <c r="K941" s="148"/>
      <c r="L941" s="148"/>
      <c r="M941" s="148"/>
      <c r="N941" s="148"/>
      <c r="O941" s="148"/>
      <c r="P941" s="148"/>
      <c r="Q941" s="148"/>
      <c r="R941" s="148"/>
      <c r="S941" s="148"/>
      <c r="T941" s="148"/>
      <c r="U941" s="148"/>
      <c r="V941" s="148"/>
      <c r="W941" s="148"/>
      <c r="X941" s="148"/>
      <c r="Y941" s="148"/>
      <c r="Z941" s="148"/>
      <c r="AA941" s="148"/>
      <c r="AB941" s="148"/>
      <c r="AC941" s="148"/>
      <c r="AD941" s="148"/>
      <c r="AE941" s="148"/>
      <c r="AF941" s="148"/>
      <c r="AG941" s="148"/>
      <c r="AH941" s="148"/>
      <c r="AI941" s="149"/>
      <c r="AJ941" s="148"/>
      <c r="AK941" s="149"/>
    </row>
    <row r="942" spans="1:37" x14ac:dyDescent="0.35">
      <c r="A942" s="147"/>
      <c r="B942" s="148"/>
      <c r="C942" s="147"/>
      <c r="D942" s="147"/>
      <c r="E942" s="148"/>
      <c r="F942" s="147"/>
      <c r="G942" s="148"/>
      <c r="H942" s="148"/>
      <c r="I942" s="148"/>
      <c r="J942" s="148"/>
      <c r="K942" s="148"/>
      <c r="L942" s="148"/>
      <c r="M942" s="148"/>
      <c r="N942" s="148"/>
      <c r="O942" s="148"/>
      <c r="P942" s="148"/>
      <c r="Q942" s="148"/>
      <c r="R942" s="148"/>
      <c r="S942" s="148"/>
      <c r="T942" s="148"/>
      <c r="U942" s="148"/>
      <c r="V942" s="148"/>
      <c r="W942" s="148"/>
      <c r="X942" s="148"/>
      <c r="Y942" s="148"/>
      <c r="Z942" s="148"/>
      <c r="AA942" s="148"/>
      <c r="AB942" s="148"/>
      <c r="AC942" s="148"/>
      <c r="AD942" s="148"/>
      <c r="AE942" s="148"/>
      <c r="AF942" s="148"/>
      <c r="AG942" s="148"/>
      <c r="AH942" s="148"/>
      <c r="AI942" s="149"/>
      <c r="AJ942" s="148"/>
      <c r="AK942" s="149"/>
    </row>
    <row r="943" spans="1:37" x14ac:dyDescent="0.35">
      <c r="A943" s="147"/>
      <c r="B943" s="148"/>
      <c r="C943" s="147"/>
      <c r="D943" s="147"/>
      <c r="E943" s="148"/>
      <c r="F943" s="147"/>
      <c r="G943" s="148"/>
      <c r="H943" s="148"/>
      <c r="I943" s="148"/>
      <c r="J943" s="148"/>
      <c r="K943" s="148"/>
      <c r="L943" s="148"/>
      <c r="M943" s="148"/>
      <c r="N943" s="148"/>
      <c r="O943" s="148"/>
      <c r="P943" s="148"/>
      <c r="Q943" s="148"/>
      <c r="R943" s="148"/>
      <c r="S943" s="148"/>
      <c r="T943" s="148"/>
      <c r="U943" s="148"/>
      <c r="V943" s="148"/>
      <c r="W943" s="148"/>
      <c r="X943" s="148"/>
      <c r="Y943" s="148"/>
      <c r="Z943" s="148"/>
      <c r="AA943" s="148"/>
      <c r="AB943" s="148"/>
      <c r="AC943" s="148"/>
      <c r="AD943" s="148"/>
      <c r="AE943" s="148"/>
      <c r="AF943" s="148"/>
      <c r="AG943" s="148"/>
      <c r="AH943" s="148"/>
      <c r="AI943" s="149"/>
      <c r="AJ943" s="148"/>
      <c r="AK943" s="149"/>
    </row>
    <row r="944" spans="1:37" x14ac:dyDescent="0.35">
      <c r="A944" s="147"/>
      <c r="B944" s="148"/>
      <c r="C944" s="147"/>
      <c r="D944" s="147"/>
      <c r="E944" s="148"/>
      <c r="F944" s="147"/>
      <c r="G944" s="148"/>
      <c r="H944" s="148"/>
      <c r="I944" s="148"/>
      <c r="J944" s="148"/>
      <c r="K944" s="148"/>
      <c r="L944" s="148"/>
      <c r="M944" s="148"/>
      <c r="N944" s="148"/>
      <c r="O944" s="148"/>
      <c r="P944" s="148"/>
      <c r="Q944" s="148"/>
      <c r="R944" s="148"/>
      <c r="S944" s="148"/>
      <c r="T944" s="148"/>
      <c r="U944" s="148"/>
      <c r="V944" s="148"/>
      <c r="W944" s="148"/>
      <c r="X944" s="148"/>
      <c r="Y944" s="148"/>
      <c r="Z944" s="148"/>
      <c r="AA944" s="148"/>
      <c r="AB944" s="148"/>
      <c r="AC944" s="148"/>
      <c r="AD944" s="148"/>
      <c r="AE944" s="148"/>
      <c r="AF944" s="148"/>
      <c r="AG944" s="148"/>
      <c r="AH944" s="148"/>
      <c r="AI944" s="149"/>
      <c r="AJ944" s="148"/>
      <c r="AK944" s="149"/>
    </row>
    <row r="945" spans="1:37" x14ac:dyDescent="0.35">
      <c r="A945" s="147"/>
      <c r="B945" s="148"/>
      <c r="C945" s="147"/>
      <c r="D945" s="147"/>
      <c r="E945" s="148"/>
      <c r="F945" s="147"/>
      <c r="G945" s="148"/>
      <c r="H945" s="148"/>
      <c r="I945" s="148"/>
      <c r="J945" s="148"/>
      <c r="K945" s="148"/>
      <c r="L945" s="148"/>
      <c r="M945" s="148"/>
      <c r="N945" s="148"/>
      <c r="O945" s="148"/>
      <c r="P945" s="148"/>
      <c r="Q945" s="148"/>
      <c r="R945" s="148"/>
      <c r="S945" s="148"/>
      <c r="T945" s="148"/>
      <c r="U945" s="148"/>
      <c r="V945" s="148"/>
      <c r="W945" s="148"/>
      <c r="X945" s="148"/>
      <c r="Y945" s="148"/>
      <c r="Z945" s="148"/>
      <c r="AA945" s="148"/>
      <c r="AB945" s="148"/>
      <c r="AC945" s="148"/>
      <c r="AD945" s="148"/>
      <c r="AE945" s="148"/>
      <c r="AF945" s="148"/>
      <c r="AG945" s="148"/>
      <c r="AH945" s="148"/>
      <c r="AI945" s="149"/>
      <c r="AJ945" s="148"/>
      <c r="AK945" s="149"/>
    </row>
    <row r="946" spans="1:37" x14ac:dyDescent="0.35">
      <c r="A946" s="147"/>
      <c r="B946" s="148"/>
      <c r="C946" s="147"/>
      <c r="D946" s="147"/>
      <c r="E946" s="148"/>
      <c r="F946" s="147"/>
      <c r="G946" s="148"/>
      <c r="H946" s="148"/>
      <c r="I946" s="148"/>
      <c r="J946" s="148"/>
      <c r="K946" s="148"/>
      <c r="L946" s="148"/>
      <c r="M946" s="148"/>
      <c r="N946" s="148"/>
      <c r="O946" s="148"/>
      <c r="P946" s="148"/>
      <c r="Q946" s="148"/>
      <c r="R946" s="148"/>
      <c r="S946" s="148"/>
      <c r="T946" s="148"/>
      <c r="U946" s="148"/>
      <c r="V946" s="148"/>
      <c r="W946" s="148"/>
      <c r="X946" s="148"/>
      <c r="Y946" s="148"/>
      <c r="Z946" s="148"/>
      <c r="AA946" s="148"/>
      <c r="AB946" s="148"/>
      <c r="AC946" s="148"/>
      <c r="AD946" s="148"/>
      <c r="AE946" s="148"/>
      <c r="AF946" s="148"/>
      <c r="AG946" s="148"/>
      <c r="AH946" s="148"/>
      <c r="AI946" s="149"/>
      <c r="AJ946" s="148"/>
      <c r="AK946" s="149"/>
    </row>
    <row r="947" spans="1:37" x14ac:dyDescent="0.35">
      <c r="A947" s="147"/>
      <c r="B947" s="148"/>
      <c r="C947" s="147"/>
      <c r="D947" s="147"/>
      <c r="E947" s="148"/>
      <c r="F947" s="147"/>
      <c r="G947" s="148"/>
      <c r="H947" s="148"/>
      <c r="I947" s="148"/>
      <c r="J947" s="148"/>
      <c r="K947" s="148"/>
      <c r="L947" s="148"/>
      <c r="M947" s="148"/>
      <c r="N947" s="148"/>
      <c r="O947" s="148"/>
      <c r="P947" s="148"/>
      <c r="Q947" s="148"/>
      <c r="R947" s="148"/>
      <c r="S947" s="148"/>
      <c r="T947" s="148"/>
      <c r="U947" s="148"/>
      <c r="V947" s="148"/>
      <c r="W947" s="148"/>
      <c r="X947" s="148"/>
      <c r="Y947" s="148"/>
      <c r="Z947" s="148"/>
      <c r="AA947" s="148"/>
      <c r="AB947" s="148"/>
      <c r="AC947" s="148"/>
      <c r="AD947" s="148"/>
      <c r="AE947" s="148"/>
      <c r="AF947" s="148"/>
      <c r="AG947" s="148"/>
      <c r="AH947" s="148"/>
      <c r="AI947" s="149"/>
      <c r="AJ947" s="148"/>
      <c r="AK947" s="149"/>
    </row>
    <row r="948" spans="1:37" x14ac:dyDescent="0.35">
      <c r="A948" s="147"/>
      <c r="B948" s="148"/>
      <c r="C948" s="147"/>
      <c r="D948" s="147"/>
      <c r="E948" s="148"/>
      <c r="F948" s="147"/>
      <c r="G948" s="148"/>
      <c r="H948" s="148"/>
      <c r="I948" s="148"/>
      <c r="J948" s="148"/>
      <c r="K948" s="148"/>
      <c r="L948" s="148"/>
      <c r="M948" s="148"/>
      <c r="N948" s="148"/>
      <c r="O948" s="148"/>
      <c r="P948" s="148"/>
      <c r="Q948" s="148"/>
      <c r="R948" s="148"/>
      <c r="S948" s="148"/>
      <c r="T948" s="148"/>
      <c r="U948" s="148"/>
      <c r="V948" s="148"/>
      <c r="W948" s="148"/>
      <c r="X948" s="148"/>
      <c r="Y948" s="148"/>
      <c r="Z948" s="148"/>
      <c r="AA948" s="148"/>
      <c r="AB948" s="148"/>
      <c r="AC948" s="148"/>
      <c r="AD948" s="148"/>
      <c r="AE948" s="148"/>
      <c r="AF948" s="148"/>
      <c r="AG948" s="148"/>
      <c r="AH948" s="148"/>
      <c r="AI948" s="149"/>
      <c r="AJ948" s="148"/>
      <c r="AK948" s="149"/>
    </row>
    <row r="949" spans="1:37" x14ac:dyDescent="0.35">
      <c r="A949" s="147"/>
      <c r="B949" s="148"/>
      <c r="C949" s="147"/>
      <c r="D949" s="147"/>
      <c r="E949" s="148"/>
      <c r="F949" s="147"/>
      <c r="G949" s="148"/>
      <c r="H949" s="148"/>
      <c r="I949" s="148"/>
      <c r="J949" s="148"/>
      <c r="K949" s="148"/>
      <c r="L949" s="148"/>
      <c r="M949" s="148"/>
      <c r="N949" s="148"/>
      <c r="O949" s="148"/>
      <c r="P949" s="148"/>
      <c r="Q949" s="148"/>
      <c r="R949" s="148"/>
      <c r="S949" s="148"/>
      <c r="T949" s="148"/>
      <c r="U949" s="148"/>
      <c r="V949" s="148"/>
      <c r="W949" s="148"/>
      <c r="X949" s="148"/>
      <c r="Y949" s="148"/>
      <c r="Z949" s="148"/>
      <c r="AA949" s="148"/>
      <c r="AB949" s="148"/>
      <c r="AC949" s="148"/>
      <c r="AD949" s="148"/>
      <c r="AE949" s="148"/>
      <c r="AF949" s="148"/>
      <c r="AG949" s="148"/>
      <c r="AH949" s="148"/>
      <c r="AI949" s="149"/>
      <c r="AJ949" s="148"/>
      <c r="AK949" s="149"/>
    </row>
    <row r="950" spans="1:37" x14ac:dyDescent="0.35">
      <c r="A950" s="147"/>
      <c r="B950" s="148"/>
      <c r="C950" s="147"/>
      <c r="D950" s="147"/>
      <c r="E950" s="148"/>
      <c r="F950" s="147"/>
      <c r="G950" s="148"/>
      <c r="H950" s="148"/>
      <c r="I950" s="148"/>
      <c r="J950" s="148"/>
      <c r="K950" s="148"/>
      <c r="L950" s="148"/>
      <c r="M950" s="148"/>
      <c r="N950" s="148"/>
      <c r="O950" s="148"/>
      <c r="P950" s="148"/>
      <c r="Q950" s="148"/>
      <c r="R950" s="148"/>
      <c r="S950" s="148"/>
      <c r="T950" s="148"/>
      <c r="U950" s="148"/>
      <c r="V950" s="148"/>
      <c r="W950" s="148"/>
      <c r="X950" s="148"/>
      <c r="Y950" s="148"/>
      <c r="Z950" s="148"/>
      <c r="AA950" s="148"/>
      <c r="AB950" s="148"/>
      <c r="AC950" s="148"/>
      <c r="AD950" s="148"/>
      <c r="AE950" s="148"/>
      <c r="AF950" s="148"/>
      <c r="AG950" s="148"/>
      <c r="AH950" s="148"/>
      <c r="AI950" s="149"/>
      <c r="AJ950" s="148"/>
      <c r="AK950" s="149"/>
    </row>
    <row r="951" spans="1:37" x14ac:dyDescent="0.35">
      <c r="A951" s="147"/>
      <c r="B951" s="148"/>
      <c r="C951" s="147"/>
      <c r="D951" s="147"/>
      <c r="E951" s="148"/>
      <c r="F951" s="147"/>
      <c r="G951" s="148"/>
      <c r="H951" s="148"/>
      <c r="I951" s="148"/>
      <c r="J951" s="148"/>
      <c r="K951" s="148"/>
      <c r="L951" s="148"/>
      <c r="M951" s="148"/>
      <c r="N951" s="148"/>
      <c r="O951" s="148"/>
      <c r="P951" s="148"/>
      <c r="Q951" s="148"/>
      <c r="R951" s="148"/>
      <c r="S951" s="148"/>
      <c r="T951" s="148"/>
      <c r="U951" s="148"/>
      <c r="V951" s="148"/>
      <c r="W951" s="148"/>
      <c r="X951" s="148"/>
      <c r="Y951" s="148"/>
      <c r="Z951" s="148"/>
      <c r="AA951" s="148"/>
      <c r="AB951" s="148"/>
      <c r="AC951" s="148"/>
      <c r="AD951" s="148"/>
      <c r="AE951" s="148"/>
      <c r="AF951" s="148"/>
      <c r="AG951" s="148"/>
      <c r="AH951" s="148"/>
      <c r="AI951" s="149"/>
      <c r="AJ951" s="148"/>
      <c r="AK951" s="149"/>
    </row>
    <row r="952" spans="1:37" x14ac:dyDescent="0.35">
      <c r="A952" s="147"/>
      <c r="B952" s="148"/>
      <c r="C952" s="147"/>
      <c r="D952" s="147"/>
      <c r="E952" s="148"/>
      <c r="F952" s="147"/>
      <c r="G952" s="148"/>
      <c r="H952" s="148"/>
      <c r="I952" s="148"/>
      <c r="J952" s="148"/>
      <c r="K952" s="148"/>
      <c r="L952" s="148"/>
      <c r="M952" s="148"/>
      <c r="N952" s="148"/>
      <c r="O952" s="148"/>
      <c r="P952" s="148"/>
      <c r="Q952" s="148"/>
      <c r="R952" s="148"/>
      <c r="S952" s="148"/>
      <c r="T952" s="148"/>
      <c r="U952" s="148"/>
      <c r="V952" s="148"/>
      <c r="W952" s="148"/>
      <c r="X952" s="148"/>
      <c r="Y952" s="148"/>
      <c r="Z952" s="148"/>
      <c r="AA952" s="148"/>
      <c r="AB952" s="148"/>
      <c r="AC952" s="148"/>
      <c r="AD952" s="148"/>
      <c r="AE952" s="148"/>
      <c r="AF952" s="148"/>
      <c r="AG952" s="148"/>
      <c r="AH952" s="148"/>
      <c r="AI952" s="149"/>
      <c r="AJ952" s="148"/>
      <c r="AK952" s="149"/>
    </row>
    <row r="953" spans="1:37" x14ac:dyDescent="0.35">
      <c r="A953" s="147"/>
      <c r="B953" s="148"/>
      <c r="C953" s="147"/>
      <c r="D953" s="147"/>
      <c r="E953" s="148"/>
      <c r="F953" s="147"/>
      <c r="G953" s="148"/>
      <c r="H953" s="148"/>
      <c r="I953" s="148"/>
      <c r="J953" s="148"/>
      <c r="K953" s="148"/>
      <c r="L953" s="148"/>
      <c r="M953" s="148"/>
      <c r="N953" s="148"/>
      <c r="O953" s="148"/>
      <c r="P953" s="148"/>
      <c r="Q953" s="148"/>
      <c r="R953" s="148"/>
      <c r="S953" s="148"/>
      <c r="T953" s="148"/>
      <c r="U953" s="148"/>
      <c r="V953" s="148"/>
      <c r="W953" s="148"/>
      <c r="X953" s="148"/>
      <c r="Y953" s="148"/>
      <c r="Z953" s="148"/>
      <c r="AA953" s="148"/>
      <c r="AB953" s="148"/>
      <c r="AC953" s="148"/>
      <c r="AD953" s="148"/>
      <c r="AE953" s="148"/>
      <c r="AF953" s="148"/>
      <c r="AG953" s="148"/>
      <c r="AH953" s="148"/>
      <c r="AI953" s="149"/>
      <c r="AJ953" s="148"/>
      <c r="AK953" s="149"/>
    </row>
    <row r="954" spans="1:37" x14ac:dyDescent="0.35">
      <c r="A954" s="147"/>
      <c r="B954" s="148"/>
      <c r="C954" s="147"/>
      <c r="D954" s="147"/>
      <c r="E954" s="148"/>
      <c r="F954" s="147"/>
      <c r="G954" s="148"/>
      <c r="H954" s="148"/>
      <c r="I954" s="148"/>
      <c r="J954" s="148"/>
      <c r="K954" s="148"/>
      <c r="L954" s="148"/>
      <c r="M954" s="148"/>
      <c r="N954" s="148"/>
      <c r="O954" s="148"/>
      <c r="P954" s="148"/>
      <c r="Q954" s="148"/>
      <c r="R954" s="148"/>
      <c r="S954" s="148"/>
      <c r="T954" s="148"/>
      <c r="U954" s="148"/>
      <c r="V954" s="148"/>
      <c r="W954" s="148"/>
      <c r="X954" s="148"/>
      <c r="Y954" s="148"/>
      <c r="Z954" s="148"/>
      <c r="AA954" s="148"/>
      <c r="AB954" s="148"/>
      <c r="AC954" s="148"/>
      <c r="AD954" s="148"/>
      <c r="AE954" s="148"/>
      <c r="AF954" s="148"/>
      <c r="AG954" s="148"/>
      <c r="AH954" s="148"/>
      <c r="AI954" s="149"/>
      <c r="AJ954" s="148"/>
      <c r="AK954" s="149"/>
    </row>
    <row r="955" spans="1:37" x14ac:dyDescent="0.35">
      <c r="A955" s="147"/>
      <c r="B955" s="148"/>
      <c r="C955" s="147"/>
      <c r="D955" s="147"/>
      <c r="E955" s="148"/>
      <c r="F955" s="147"/>
      <c r="G955" s="148"/>
      <c r="H955" s="148"/>
      <c r="I955" s="148"/>
      <c r="J955" s="148"/>
      <c r="K955" s="148"/>
      <c r="L955" s="148"/>
      <c r="M955" s="148"/>
      <c r="N955" s="148"/>
      <c r="O955" s="148"/>
      <c r="P955" s="148"/>
      <c r="Q955" s="148"/>
      <c r="R955" s="148"/>
      <c r="S955" s="148"/>
      <c r="T955" s="148"/>
      <c r="U955" s="148"/>
      <c r="V955" s="148"/>
      <c r="W955" s="148"/>
      <c r="X955" s="148"/>
      <c r="Y955" s="148"/>
      <c r="Z955" s="148"/>
      <c r="AA955" s="148"/>
      <c r="AB955" s="148"/>
      <c r="AC955" s="148"/>
      <c r="AD955" s="148"/>
      <c r="AE955" s="148"/>
      <c r="AF955" s="148"/>
      <c r="AG955" s="148"/>
      <c r="AH955" s="148"/>
      <c r="AI955" s="149"/>
      <c r="AJ955" s="148"/>
      <c r="AK955" s="149"/>
    </row>
    <row r="956" spans="1:37" x14ac:dyDescent="0.35">
      <c r="A956" s="147"/>
      <c r="B956" s="148"/>
      <c r="C956" s="147"/>
      <c r="D956" s="147"/>
      <c r="E956" s="148"/>
      <c r="F956" s="147"/>
      <c r="G956" s="148"/>
      <c r="H956" s="148"/>
      <c r="I956" s="148"/>
      <c r="J956" s="148"/>
      <c r="K956" s="148"/>
      <c r="L956" s="148"/>
      <c r="M956" s="148"/>
      <c r="N956" s="148"/>
      <c r="O956" s="148"/>
      <c r="P956" s="148"/>
      <c r="Q956" s="148"/>
      <c r="R956" s="148"/>
      <c r="S956" s="148"/>
      <c r="T956" s="148"/>
      <c r="U956" s="148"/>
      <c r="V956" s="148"/>
      <c r="W956" s="148"/>
      <c r="X956" s="148"/>
      <c r="Y956" s="148"/>
      <c r="Z956" s="148"/>
      <c r="AA956" s="148"/>
      <c r="AB956" s="148"/>
      <c r="AC956" s="148"/>
      <c r="AD956" s="148"/>
      <c r="AE956" s="148"/>
      <c r="AF956" s="148"/>
      <c r="AG956" s="148"/>
      <c r="AH956" s="148"/>
      <c r="AI956" s="149"/>
      <c r="AJ956" s="148"/>
      <c r="AK956" s="149"/>
    </row>
    <row r="957" spans="1:37" x14ac:dyDescent="0.35">
      <c r="A957" s="147"/>
      <c r="B957" s="148"/>
      <c r="C957" s="147"/>
      <c r="D957" s="147"/>
      <c r="E957" s="148"/>
      <c r="F957" s="147"/>
      <c r="G957" s="148"/>
      <c r="H957" s="148"/>
      <c r="I957" s="148"/>
      <c r="J957" s="148"/>
      <c r="K957" s="148"/>
      <c r="L957" s="148"/>
      <c r="M957" s="148"/>
      <c r="N957" s="148"/>
      <c r="O957" s="148"/>
      <c r="P957" s="148"/>
      <c r="Q957" s="148"/>
      <c r="R957" s="148"/>
      <c r="S957" s="148"/>
      <c r="T957" s="148"/>
      <c r="U957" s="148"/>
      <c r="V957" s="148"/>
      <c r="W957" s="148"/>
      <c r="X957" s="148"/>
      <c r="Y957" s="148"/>
      <c r="Z957" s="148"/>
      <c r="AA957" s="148"/>
      <c r="AB957" s="148"/>
      <c r="AC957" s="148"/>
      <c r="AD957" s="148"/>
      <c r="AE957" s="148"/>
      <c r="AF957" s="148"/>
      <c r="AG957" s="148"/>
      <c r="AH957" s="148"/>
      <c r="AI957" s="149"/>
      <c r="AJ957" s="148"/>
      <c r="AK957" s="149"/>
    </row>
    <row r="958" spans="1:37" x14ac:dyDescent="0.35">
      <c r="A958" s="147"/>
      <c r="B958" s="148"/>
      <c r="C958" s="147"/>
      <c r="D958" s="147"/>
      <c r="E958" s="148"/>
      <c r="F958" s="147"/>
      <c r="G958" s="148"/>
      <c r="H958" s="148"/>
      <c r="I958" s="148"/>
      <c r="J958" s="148"/>
      <c r="K958" s="148"/>
      <c r="L958" s="148"/>
      <c r="M958" s="148"/>
      <c r="N958" s="148"/>
      <c r="O958" s="148"/>
      <c r="P958" s="148"/>
      <c r="Q958" s="148"/>
      <c r="R958" s="148"/>
      <c r="S958" s="148"/>
      <c r="T958" s="148"/>
      <c r="U958" s="148"/>
      <c r="V958" s="148"/>
      <c r="W958" s="148"/>
      <c r="X958" s="148"/>
      <c r="Y958" s="148"/>
      <c r="Z958" s="148"/>
      <c r="AA958" s="148"/>
      <c r="AB958" s="148"/>
      <c r="AC958" s="148"/>
      <c r="AD958" s="148"/>
      <c r="AE958" s="148"/>
      <c r="AF958" s="148"/>
      <c r="AG958" s="148"/>
      <c r="AH958" s="148"/>
      <c r="AI958" s="149"/>
      <c r="AJ958" s="148"/>
      <c r="AK958" s="149"/>
    </row>
    <row r="959" spans="1:37" x14ac:dyDescent="0.35">
      <c r="A959" s="147"/>
      <c r="B959" s="148"/>
      <c r="C959" s="147"/>
      <c r="D959" s="147"/>
      <c r="E959" s="148"/>
      <c r="F959" s="147"/>
      <c r="G959" s="148"/>
      <c r="H959" s="148"/>
      <c r="I959" s="148"/>
      <c r="J959" s="148"/>
      <c r="K959" s="148"/>
      <c r="L959" s="148"/>
      <c r="M959" s="148"/>
      <c r="N959" s="148"/>
      <c r="O959" s="148"/>
      <c r="P959" s="148"/>
      <c r="Q959" s="148"/>
      <c r="R959" s="148"/>
      <c r="S959" s="148"/>
      <c r="T959" s="148"/>
      <c r="U959" s="148"/>
      <c r="V959" s="148"/>
      <c r="W959" s="148"/>
      <c r="X959" s="148"/>
      <c r="Y959" s="148"/>
      <c r="Z959" s="148"/>
      <c r="AA959" s="148"/>
      <c r="AB959" s="148"/>
      <c r="AC959" s="148"/>
      <c r="AD959" s="148"/>
      <c r="AE959" s="148"/>
      <c r="AF959" s="148"/>
      <c r="AG959" s="148"/>
      <c r="AH959" s="148"/>
      <c r="AI959" s="149"/>
      <c r="AJ959" s="148"/>
      <c r="AK959" s="149"/>
    </row>
    <row r="960" spans="1:37" x14ac:dyDescent="0.35">
      <c r="A960" s="147"/>
      <c r="B960" s="148"/>
      <c r="C960" s="147"/>
      <c r="D960" s="147"/>
      <c r="E960" s="148"/>
      <c r="F960" s="147"/>
      <c r="G960" s="148"/>
      <c r="H960" s="148"/>
      <c r="I960" s="148"/>
      <c r="J960" s="148"/>
      <c r="K960" s="148"/>
      <c r="L960" s="148"/>
      <c r="M960" s="148"/>
      <c r="N960" s="148"/>
      <c r="O960" s="148"/>
      <c r="P960" s="148"/>
      <c r="Q960" s="148"/>
      <c r="R960" s="148"/>
      <c r="S960" s="148"/>
      <c r="T960" s="148"/>
      <c r="U960" s="148"/>
      <c r="V960" s="148"/>
      <c r="W960" s="148"/>
      <c r="X960" s="148"/>
      <c r="Y960" s="148"/>
      <c r="Z960" s="148"/>
      <c r="AA960" s="148"/>
      <c r="AB960" s="148"/>
      <c r="AC960" s="148"/>
      <c r="AD960" s="148"/>
      <c r="AE960" s="148"/>
      <c r="AF960" s="148"/>
      <c r="AG960" s="148"/>
      <c r="AH960" s="148"/>
      <c r="AI960" s="149"/>
      <c r="AJ960" s="148"/>
      <c r="AK960" s="149"/>
    </row>
    <row r="961" spans="1:37" x14ac:dyDescent="0.35">
      <c r="A961" s="147"/>
      <c r="B961" s="148"/>
      <c r="C961" s="147"/>
      <c r="D961" s="147"/>
      <c r="E961" s="148"/>
      <c r="F961" s="147"/>
      <c r="G961" s="148"/>
      <c r="H961" s="148"/>
      <c r="I961" s="148"/>
      <c r="J961" s="148"/>
      <c r="K961" s="148"/>
      <c r="L961" s="148"/>
      <c r="M961" s="148"/>
      <c r="N961" s="148"/>
      <c r="O961" s="148"/>
      <c r="P961" s="148"/>
      <c r="Q961" s="148"/>
      <c r="R961" s="148"/>
      <c r="S961" s="148"/>
      <c r="T961" s="148"/>
      <c r="U961" s="148"/>
      <c r="V961" s="148"/>
      <c r="W961" s="148"/>
      <c r="X961" s="148"/>
      <c r="Y961" s="148"/>
      <c r="Z961" s="148"/>
      <c r="AA961" s="148"/>
      <c r="AB961" s="148"/>
      <c r="AC961" s="148"/>
      <c r="AD961" s="148"/>
      <c r="AE961" s="148"/>
      <c r="AF961" s="148"/>
      <c r="AG961" s="148"/>
      <c r="AH961" s="148"/>
      <c r="AI961" s="149"/>
      <c r="AJ961" s="148"/>
      <c r="AK961" s="149"/>
    </row>
    <row r="962" spans="1:37" x14ac:dyDescent="0.35">
      <c r="A962" s="147"/>
      <c r="B962" s="148"/>
      <c r="C962" s="147"/>
      <c r="D962" s="147"/>
      <c r="E962" s="148"/>
      <c r="F962" s="147"/>
      <c r="G962" s="148"/>
      <c r="H962" s="148"/>
      <c r="I962" s="148"/>
      <c r="J962" s="148"/>
      <c r="K962" s="148"/>
      <c r="L962" s="148"/>
      <c r="M962" s="148"/>
      <c r="N962" s="148"/>
      <c r="O962" s="148"/>
      <c r="P962" s="148"/>
      <c r="Q962" s="148"/>
      <c r="R962" s="148"/>
      <c r="S962" s="148"/>
      <c r="T962" s="148"/>
      <c r="U962" s="148"/>
      <c r="V962" s="148"/>
      <c r="W962" s="148"/>
      <c r="X962" s="148"/>
      <c r="Y962" s="148"/>
      <c r="Z962" s="148"/>
      <c r="AA962" s="148"/>
      <c r="AB962" s="148"/>
      <c r="AC962" s="148"/>
      <c r="AD962" s="148"/>
      <c r="AE962" s="148"/>
      <c r="AF962" s="148"/>
      <c r="AG962" s="148"/>
      <c r="AH962" s="148"/>
      <c r="AI962" s="149"/>
      <c r="AJ962" s="148"/>
      <c r="AK962" s="149"/>
    </row>
    <row r="963" spans="1:37" x14ac:dyDescent="0.35">
      <c r="A963" s="147"/>
      <c r="B963" s="148"/>
      <c r="C963" s="147"/>
      <c r="D963" s="147"/>
      <c r="E963" s="148"/>
      <c r="F963" s="147"/>
      <c r="G963" s="148"/>
      <c r="H963" s="148"/>
      <c r="I963" s="148"/>
      <c r="J963" s="148"/>
      <c r="K963" s="148"/>
      <c r="L963" s="148"/>
      <c r="M963" s="148"/>
      <c r="N963" s="148"/>
      <c r="O963" s="148"/>
      <c r="P963" s="148"/>
      <c r="Q963" s="148"/>
      <c r="R963" s="148"/>
      <c r="S963" s="148"/>
      <c r="T963" s="148"/>
      <c r="U963" s="148"/>
      <c r="V963" s="148"/>
      <c r="W963" s="148"/>
      <c r="X963" s="148"/>
      <c r="Y963" s="148"/>
      <c r="Z963" s="148"/>
      <c r="AA963" s="148"/>
      <c r="AB963" s="148"/>
      <c r="AC963" s="148"/>
      <c r="AD963" s="148"/>
      <c r="AE963" s="148"/>
      <c r="AF963" s="148"/>
      <c r="AG963" s="148"/>
      <c r="AH963" s="148"/>
      <c r="AI963" s="149"/>
      <c r="AJ963" s="148"/>
      <c r="AK963" s="149"/>
    </row>
    <row r="964" spans="1:37" x14ac:dyDescent="0.35">
      <c r="A964" s="147"/>
      <c r="B964" s="148"/>
      <c r="C964" s="147"/>
      <c r="D964" s="147"/>
      <c r="E964" s="148"/>
      <c r="F964" s="147"/>
      <c r="G964" s="148"/>
      <c r="H964" s="148"/>
      <c r="I964" s="148"/>
      <c r="J964" s="148"/>
      <c r="K964" s="148"/>
      <c r="L964" s="148"/>
      <c r="M964" s="148"/>
      <c r="N964" s="148"/>
      <c r="O964" s="148"/>
      <c r="P964" s="148"/>
      <c r="Q964" s="148"/>
      <c r="R964" s="148"/>
      <c r="S964" s="148"/>
      <c r="T964" s="148"/>
      <c r="U964" s="148"/>
      <c r="V964" s="148"/>
      <c r="W964" s="148"/>
      <c r="X964" s="148"/>
      <c r="Y964" s="148"/>
      <c r="Z964" s="148"/>
      <c r="AA964" s="148"/>
      <c r="AB964" s="148"/>
      <c r="AC964" s="148"/>
      <c r="AD964" s="148"/>
      <c r="AE964" s="148"/>
      <c r="AF964" s="148"/>
      <c r="AG964" s="148"/>
      <c r="AH964" s="148"/>
      <c r="AI964" s="149"/>
      <c r="AJ964" s="148"/>
      <c r="AK964" s="149"/>
    </row>
    <row r="965" spans="1:37" x14ac:dyDescent="0.35">
      <c r="A965" s="147"/>
      <c r="B965" s="148"/>
      <c r="C965" s="147"/>
      <c r="D965" s="147"/>
      <c r="E965" s="148"/>
      <c r="F965" s="147"/>
      <c r="G965" s="148"/>
      <c r="H965" s="148"/>
      <c r="I965" s="148"/>
      <c r="J965" s="148"/>
      <c r="K965" s="148"/>
      <c r="L965" s="148"/>
      <c r="M965" s="148"/>
      <c r="N965" s="148"/>
      <c r="O965" s="148"/>
      <c r="P965" s="148"/>
      <c r="Q965" s="148"/>
      <c r="R965" s="148"/>
      <c r="S965" s="148"/>
      <c r="T965" s="148"/>
      <c r="U965" s="148"/>
      <c r="V965" s="148"/>
      <c r="W965" s="148"/>
      <c r="X965" s="148"/>
      <c r="Y965" s="148"/>
      <c r="Z965" s="148"/>
      <c r="AA965" s="148"/>
      <c r="AB965" s="148"/>
      <c r="AC965" s="148"/>
      <c r="AD965" s="148"/>
      <c r="AE965" s="148"/>
      <c r="AF965" s="148"/>
      <c r="AG965" s="148"/>
      <c r="AH965" s="148"/>
      <c r="AI965" s="149"/>
      <c r="AJ965" s="148"/>
      <c r="AK965" s="149"/>
    </row>
    <row r="966" spans="1:37" x14ac:dyDescent="0.35">
      <c r="A966" s="147"/>
      <c r="B966" s="148"/>
      <c r="C966" s="147"/>
      <c r="D966" s="147"/>
      <c r="E966" s="148"/>
      <c r="F966" s="147"/>
      <c r="G966" s="148"/>
      <c r="H966" s="148"/>
      <c r="I966" s="148"/>
      <c r="J966" s="148"/>
      <c r="K966" s="148"/>
      <c r="L966" s="148"/>
      <c r="M966" s="148"/>
      <c r="N966" s="148"/>
      <c r="O966" s="148"/>
      <c r="P966" s="148"/>
      <c r="Q966" s="148"/>
      <c r="R966" s="148"/>
      <c r="S966" s="148"/>
      <c r="T966" s="148"/>
      <c r="U966" s="148"/>
      <c r="V966" s="148"/>
      <c r="W966" s="148"/>
      <c r="X966" s="148"/>
      <c r="Y966" s="148"/>
      <c r="Z966" s="148"/>
      <c r="AA966" s="148"/>
      <c r="AB966" s="148"/>
      <c r="AC966" s="148"/>
      <c r="AD966" s="148"/>
      <c r="AE966" s="148"/>
      <c r="AF966" s="148"/>
      <c r="AG966" s="148"/>
      <c r="AH966" s="148"/>
      <c r="AI966" s="149"/>
      <c r="AJ966" s="148"/>
      <c r="AK966" s="149"/>
    </row>
    <row r="967" spans="1:37" x14ac:dyDescent="0.35">
      <c r="A967" s="147"/>
      <c r="B967" s="148"/>
      <c r="C967" s="147"/>
      <c r="D967" s="147"/>
      <c r="E967" s="148"/>
      <c r="F967" s="147"/>
      <c r="G967" s="148"/>
      <c r="H967" s="148"/>
      <c r="I967" s="148"/>
      <c r="J967" s="148"/>
      <c r="K967" s="148"/>
      <c r="L967" s="148"/>
      <c r="M967" s="148"/>
      <c r="N967" s="148"/>
      <c r="O967" s="148"/>
      <c r="P967" s="148"/>
      <c r="Q967" s="148"/>
      <c r="R967" s="148"/>
      <c r="S967" s="148"/>
      <c r="T967" s="148"/>
      <c r="U967" s="148"/>
      <c r="V967" s="148"/>
      <c r="W967" s="148"/>
      <c r="X967" s="148"/>
      <c r="Y967" s="148"/>
      <c r="Z967" s="148"/>
      <c r="AA967" s="148"/>
      <c r="AB967" s="148"/>
      <c r="AC967" s="148"/>
      <c r="AD967" s="148"/>
      <c r="AE967" s="148"/>
      <c r="AF967" s="148"/>
      <c r="AG967" s="148"/>
      <c r="AH967" s="148"/>
      <c r="AI967" s="149"/>
      <c r="AJ967" s="148"/>
      <c r="AK967" s="149"/>
    </row>
    <row r="968" spans="1:37" x14ac:dyDescent="0.35">
      <c r="A968" s="147"/>
      <c r="B968" s="148"/>
      <c r="C968" s="147"/>
      <c r="D968" s="147"/>
      <c r="E968" s="148"/>
      <c r="F968" s="147"/>
      <c r="G968" s="148"/>
      <c r="H968" s="148"/>
      <c r="I968" s="148"/>
      <c r="J968" s="148"/>
      <c r="K968" s="148"/>
      <c r="L968" s="148"/>
      <c r="M968" s="148"/>
      <c r="N968" s="148"/>
      <c r="O968" s="148"/>
      <c r="P968" s="148"/>
      <c r="Q968" s="148"/>
      <c r="R968" s="148"/>
      <c r="S968" s="148"/>
      <c r="T968" s="148"/>
      <c r="U968" s="148"/>
      <c r="V968" s="148"/>
      <c r="W968" s="148"/>
      <c r="X968" s="148"/>
      <c r="Y968" s="148"/>
      <c r="Z968" s="148"/>
      <c r="AA968" s="148"/>
      <c r="AB968" s="148"/>
      <c r="AC968" s="148"/>
      <c r="AD968" s="148"/>
      <c r="AE968" s="148"/>
      <c r="AF968" s="148"/>
      <c r="AG968" s="148"/>
      <c r="AH968" s="148"/>
      <c r="AI968" s="149"/>
      <c r="AJ968" s="148"/>
      <c r="AK968" s="149"/>
    </row>
    <row r="969" spans="1:37" x14ac:dyDescent="0.35">
      <c r="A969" s="147"/>
      <c r="B969" s="148"/>
      <c r="C969" s="147"/>
      <c r="D969" s="147"/>
      <c r="E969" s="148"/>
      <c r="F969" s="147"/>
      <c r="G969" s="148"/>
      <c r="H969" s="148"/>
      <c r="I969" s="148"/>
      <c r="J969" s="148"/>
      <c r="K969" s="148"/>
      <c r="L969" s="148"/>
      <c r="M969" s="148"/>
      <c r="N969" s="148"/>
      <c r="O969" s="148"/>
      <c r="P969" s="148"/>
      <c r="Q969" s="148"/>
      <c r="R969" s="148"/>
      <c r="S969" s="148"/>
      <c r="T969" s="148"/>
      <c r="U969" s="148"/>
      <c r="V969" s="148"/>
      <c r="W969" s="148"/>
      <c r="X969" s="148"/>
      <c r="Y969" s="148"/>
      <c r="Z969" s="148"/>
      <c r="AA969" s="148"/>
      <c r="AB969" s="148"/>
      <c r="AC969" s="148"/>
      <c r="AD969" s="148"/>
      <c r="AE969" s="148"/>
      <c r="AF969" s="148"/>
      <c r="AG969" s="148"/>
      <c r="AH969" s="148"/>
      <c r="AI969" s="149"/>
      <c r="AJ969" s="148"/>
      <c r="AK969" s="149"/>
    </row>
    <row r="970" spans="1:37" x14ac:dyDescent="0.35">
      <c r="A970" s="147"/>
      <c r="B970" s="148"/>
      <c r="C970" s="147"/>
      <c r="D970" s="147"/>
      <c r="E970" s="148"/>
      <c r="F970" s="147"/>
      <c r="G970" s="148"/>
      <c r="H970" s="148"/>
      <c r="I970" s="148"/>
      <c r="J970" s="148"/>
      <c r="K970" s="148"/>
      <c r="L970" s="148"/>
      <c r="M970" s="148"/>
      <c r="N970" s="148"/>
      <c r="O970" s="148"/>
      <c r="P970" s="148"/>
      <c r="Q970" s="148"/>
      <c r="R970" s="148"/>
      <c r="S970" s="148"/>
      <c r="T970" s="148"/>
      <c r="U970" s="148"/>
      <c r="V970" s="148"/>
      <c r="W970" s="148"/>
      <c r="X970" s="148"/>
      <c r="Y970" s="148"/>
      <c r="Z970" s="148"/>
      <c r="AA970" s="148"/>
      <c r="AB970" s="148"/>
      <c r="AC970" s="148"/>
      <c r="AD970" s="148"/>
      <c r="AE970" s="148"/>
      <c r="AF970" s="148"/>
      <c r="AG970" s="148"/>
      <c r="AH970" s="148"/>
      <c r="AI970" s="149"/>
      <c r="AJ970" s="148"/>
      <c r="AK970" s="149"/>
    </row>
    <row r="971" spans="1:37" x14ac:dyDescent="0.35">
      <c r="A971" s="147"/>
      <c r="B971" s="148"/>
      <c r="C971" s="147"/>
      <c r="D971" s="147"/>
      <c r="E971" s="148"/>
      <c r="F971" s="147"/>
      <c r="G971" s="148"/>
      <c r="H971" s="148"/>
      <c r="I971" s="148"/>
      <c r="J971" s="148"/>
      <c r="K971" s="148"/>
      <c r="L971" s="148"/>
      <c r="M971" s="148"/>
      <c r="N971" s="148"/>
      <c r="O971" s="148"/>
      <c r="P971" s="148"/>
      <c r="Q971" s="148"/>
      <c r="R971" s="148"/>
      <c r="S971" s="148"/>
      <c r="T971" s="148"/>
      <c r="U971" s="148"/>
      <c r="V971" s="148"/>
      <c r="W971" s="148"/>
      <c r="X971" s="148"/>
      <c r="Y971" s="148"/>
      <c r="Z971" s="148"/>
      <c r="AA971" s="148"/>
      <c r="AB971" s="148"/>
      <c r="AC971" s="148"/>
      <c r="AD971" s="148"/>
      <c r="AE971" s="148"/>
      <c r="AF971" s="148"/>
      <c r="AG971" s="148"/>
      <c r="AH971" s="148"/>
      <c r="AI971" s="149"/>
      <c r="AJ971" s="148"/>
      <c r="AK971" s="149"/>
    </row>
    <row r="972" spans="1:37" x14ac:dyDescent="0.35">
      <c r="A972" s="147"/>
      <c r="B972" s="148"/>
      <c r="C972" s="147"/>
      <c r="D972" s="147"/>
      <c r="E972" s="148"/>
      <c r="F972" s="147"/>
      <c r="G972" s="148"/>
      <c r="H972" s="148"/>
      <c r="I972" s="148"/>
      <c r="J972" s="148"/>
      <c r="K972" s="148"/>
      <c r="L972" s="148"/>
      <c r="M972" s="148"/>
      <c r="N972" s="148"/>
      <c r="O972" s="148"/>
      <c r="P972" s="148"/>
      <c r="Q972" s="148"/>
      <c r="R972" s="148"/>
      <c r="S972" s="148"/>
      <c r="T972" s="148"/>
      <c r="U972" s="148"/>
      <c r="V972" s="148"/>
      <c r="W972" s="148"/>
      <c r="X972" s="148"/>
      <c r="Y972" s="148"/>
      <c r="Z972" s="148"/>
      <c r="AA972" s="148"/>
      <c r="AB972" s="148"/>
      <c r="AC972" s="148"/>
      <c r="AD972" s="148"/>
      <c r="AE972" s="148"/>
      <c r="AF972" s="148"/>
      <c r="AG972" s="148"/>
      <c r="AH972" s="148"/>
      <c r="AI972" s="149"/>
      <c r="AJ972" s="148"/>
      <c r="AK972" s="149"/>
    </row>
    <row r="973" spans="1:37" x14ac:dyDescent="0.35">
      <c r="A973" s="147"/>
      <c r="B973" s="148"/>
      <c r="C973" s="147"/>
      <c r="D973" s="147"/>
      <c r="E973" s="148"/>
      <c r="F973" s="147"/>
      <c r="G973" s="148"/>
      <c r="H973" s="148"/>
      <c r="I973" s="148"/>
      <c r="J973" s="148"/>
      <c r="K973" s="148"/>
      <c r="L973" s="148"/>
      <c r="M973" s="148"/>
      <c r="N973" s="148"/>
      <c r="O973" s="148"/>
      <c r="P973" s="148"/>
      <c r="Q973" s="148"/>
      <c r="R973" s="148"/>
      <c r="S973" s="148"/>
      <c r="T973" s="148"/>
      <c r="U973" s="148"/>
      <c r="V973" s="148"/>
      <c r="W973" s="148"/>
      <c r="X973" s="148"/>
      <c r="Y973" s="148"/>
      <c r="Z973" s="148"/>
      <c r="AA973" s="148"/>
      <c r="AB973" s="148"/>
      <c r="AC973" s="148"/>
      <c r="AD973" s="148"/>
      <c r="AE973" s="148"/>
      <c r="AF973" s="148"/>
      <c r="AG973" s="148"/>
      <c r="AH973" s="148"/>
      <c r="AI973" s="149"/>
      <c r="AJ973" s="148"/>
      <c r="AK973" s="149"/>
    </row>
    <row r="974" spans="1:37" x14ac:dyDescent="0.35">
      <c r="A974" s="147"/>
      <c r="B974" s="148"/>
      <c r="C974" s="147"/>
      <c r="D974" s="147"/>
      <c r="E974" s="148"/>
      <c r="F974" s="147"/>
      <c r="G974" s="148"/>
      <c r="H974" s="148"/>
      <c r="I974" s="148"/>
      <c r="J974" s="148"/>
      <c r="K974" s="148"/>
      <c r="L974" s="148"/>
      <c r="M974" s="148"/>
      <c r="N974" s="148"/>
      <c r="O974" s="148"/>
      <c r="P974" s="148"/>
      <c r="Q974" s="148"/>
      <c r="R974" s="148"/>
      <c r="S974" s="148"/>
      <c r="T974" s="148"/>
      <c r="U974" s="148"/>
      <c r="V974" s="148"/>
      <c r="W974" s="148"/>
      <c r="X974" s="148"/>
      <c r="Y974" s="148"/>
      <c r="Z974" s="148"/>
      <c r="AA974" s="148"/>
      <c r="AB974" s="148"/>
      <c r="AC974" s="148"/>
      <c r="AD974" s="148"/>
      <c r="AE974" s="148"/>
      <c r="AF974" s="148"/>
      <c r="AG974" s="148"/>
      <c r="AH974" s="148"/>
      <c r="AI974" s="149"/>
      <c r="AJ974" s="148"/>
      <c r="AK974" s="149"/>
    </row>
    <row r="975" spans="1:37" x14ac:dyDescent="0.35">
      <c r="A975" s="147"/>
      <c r="B975" s="148"/>
      <c r="C975" s="147"/>
      <c r="D975" s="147"/>
      <c r="E975" s="148"/>
      <c r="F975" s="147"/>
      <c r="G975" s="148"/>
      <c r="H975" s="148"/>
      <c r="I975" s="148"/>
      <c r="J975" s="148"/>
      <c r="K975" s="148"/>
      <c r="L975" s="148"/>
      <c r="M975" s="148"/>
      <c r="N975" s="148"/>
      <c r="O975" s="148"/>
      <c r="P975" s="148"/>
      <c r="Q975" s="148"/>
      <c r="R975" s="148"/>
      <c r="S975" s="148"/>
      <c r="T975" s="148"/>
      <c r="U975" s="148"/>
      <c r="V975" s="148"/>
      <c r="W975" s="148"/>
      <c r="X975" s="148"/>
      <c r="Y975" s="148"/>
      <c r="Z975" s="148"/>
      <c r="AA975" s="148"/>
      <c r="AB975" s="148"/>
      <c r="AC975" s="148"/>
      <c r="AD975" s="148"/>
      <c r="AE975" s="148"/>
      <c r="AF975" s="148"/>
      <c r="AG975" s="148"/>
      <c r="AH975" s="148"/>
      <c r="AI975" s="149"/>
      <c r="AJ975" s="148"/>
      <c r="AK975" s="149"/>
    </row>
    <row r="976" spans="1:37" x14ac:dyDescent="0.35">
      <c r="A976" s="147"/>
      <c r="B976" s="148"/>
      <c r="C976" s="147"/>
      <c r="D976" s="147"/>
      <c r="E976" s="148"/>
      <c r="F976" s="147"/>
      <c r="G976" s="148"/>
      <c r="H976" s="148"/>
      <c r="I976" s="148"/>
      <c r="J976" s="148"/>
      <c r="K976" s="148"/>
      <c r="L976" s="148"/>
      <c r="M976" s="148"/>
      <c r="N976" s="148"/>
      <c r="O976" s="148"/>
      <c r="P976" s="148"/>
      <c r="Q976" s="148"/>
      <c r="R976" s="148"/>
      <c r="S976" s="148"/>
      <c r="T976" s="148"/>
      <c r="U976" s="148"/>
      <c r="V976" s="148"/>
      <c r="W976" s="148"/>
      <c r="X976" s="148"/>
      <c r="Y976" s="148"/>
      <c r="Z976" s="148"/>
      <c r="AA976" s="148"/>
      <c r="AB976" s="148"/>
      <c r="AC976" s="148"/>
      <c r="AD976" s="148"/>
      <c r="AE976" s="148"/>
      <c r="AF976" s="148"/>
      <c r="AG976" s="148"/>
      <c r="AH976" s="148"/>
      <c r="AI976" s="149"/>
      <c r="AJ976" s="148"/>
      <c r="AK976" s="149"/>
    </row>
    <row r="977" spans="1:37" x14ac:dyDescent="0.35">
      <c r="A977" s="147"/>
      <c r="B977" s="148"/>
      <c r="C977" s="147"/>
      <c r="D977" s="147"/>
      <c r="E977" s="148"/>
      <c r="F977" s="147"/>
      <c r="G977" s="148"/>
      <c r="H977" s="148"/>
      <c r="I977" s="148"/>
      <c r="J977" s="148"/>
      <c r="K977" s="148"/>
      <c r="L977" s="148"/>
      <c r="M977" s="148"/>
      <c r="N977" s="148"/>
      <c r="O977" s="148"/>
      <c r="P977" s="148"/>
      <c r="Q977" s="148"/>
      <c r="R977" s="148"/>
      <c r="S977" s="148"/>
      <c r="T977" s="148"/>
      <c r="U977" s="148"/>
      <c r="V977" s="148"/>
      <c r="W977" s="148"/>
      <c r="X977" s="148"/>
      <c r="Y977" s="148"/>
      <c r="Z977" s="148"/>
      <c r="AA977" s="148"/>
      <c r="AB977" s="148"/>
      <c r="AC977" s="148"/>
      <c r="AD977" s="148"/>
      <c r="AE977" s="148"/>
      <c r="AF977" s="148"/>
      <c r="AG977" s="148"/>
      <c r="AH977" s="148"/>
      <c r="AI977" s="149"/>
      <c r="AJ977" s="148"/>
      <c r="AK977" s="149"/>
    </row>
    <row r="978" spans="1:37" x14ac:dyDescent="0.35">
      <c r="A978" s="147"/>
      <c r="B978" s="148"/>
      <c r="C978" s="147"/>
      <c r="D978" s="147"/>
      <c r="E978" s="148"/>
      <c r="F978" s="147"/>
      <c r="G978" s="148"/>
      <c r="H978" s="148"/>
      <c r="I978" s="148"/>
      <c r="J978" s="148"/>
      <c r="K978" s="148"/>
      <c r="L978" s="148"/>
      <c r="M978" s="148"/>
      <c r="N978" s="148"/>
      <c r="O978" s="148"/>
      <c r="P978" s="148"/>
      <c r="Q978" s="148"/>
      <c r="R978" s="148"/>
      <c r="S978" s="148"/>
      <c r="T978" s="148"/>
      <c r="U978" s="148"/>
      <c r="V978" s="148"/>
      <c r="W978" s="148"/>
      <c r="X978" s="148"/>
      <c r="Y978" s="148"/>
      <c r="Z978" s="148"/>
      <c r="AA978" s="148"/>
      <c r="AB978" s="148"/>
      <c r="AC978" s="148"/>
      <c r="AD978" s="148"/>
      <c r="AE978" s="148"/>
      <c r="AF978" s="148"/>
      <c r="AG978" s="148"/>
      <c r="AH978" s="148"/>
      <c r="AI978" s="149"/>
      <c r="AJ978" s="148"/>
      <c r="AK978" s="149"/>
    </row>
    <row r="979" spans="1:37" x14ac:dyDescent="0.35">
      <c r="A979" s="147"/>
      <c r="B979" s="148"/>
      <c r="C979" s="147"/>
      <c r="D979" s="147"/>
      <c r="E979" s="148"/>
      <c r="F979" s="147"/>
      <c r="G979" s="148"/>
      <c r="H979" s="148"/>
      <c r="I979" s="148"/>
      <c r="J979" s="148"/>
      <c r="K979" s="148"/>
      <c r="L979" s="148"/>
      <c r="M979" s="148"/>
      <c r="N979" s="148"/>
      <c r="O979" s="148"/>
      <c r="P979" s="148"/>
      <c r="Q979" s="148"/>
      <c r="R979" s="148"/>
      <c r="S979" s="148"/>
      <c r="T979" s="148"/>
      <c r="U979" s="148"/>
      <c r="V979" s="148"/>
      <c r="W979" s="148"/>
      <c r="X979" s="148"/>
      <c r="Y979" s="148"/>
      <c r="Z979" s="148"/>
      <c r="AA979" s="148"/>
      <c r="AB979" s="148"/>
      <c r="AC979" s="148"/>
      <c r="AD979" s="148"/>
      <c r="AE979" s="148"/>
      <c r="AF979" s="148"/>
      <c r="AG979" s="148"/>
      <c r="AH979" s="148"/>
      <c r="AI979" s="149"/>
      <c r="AJ979" s="148"/>
      <c r="AK979" s="149"/>
    </row>
    <row r="980" spans="1:37" x14ac:dyDescent="0.35">
      <c r="A980" s="147"/>
      <c r="B980" s="148"/>
      <c r="C980" s="147"/>
      <c r="D980" s="147"/>
      <c r="E980" s="148"/>
      <c r="F980" s="147"/>
      <c r="G980" s="148"/>
      <c r="H980" s="148"/>
      <c r="I980" s="148"/>
      <c r="J980" s="148"/>
      <c r="K980" s="148"/>
      <c r="L980" s="148"/>
      <c r="M980" s="148"/>
      <c r="N980" s="148"/>
      <c r="O980" s="148"/>
      <c r="P980" s="148"/>
      <c r="Q980" s="148"/>
      <c r="R980" s="148"/>
      <c r="S980" s="148"/>
      <c r="T980" s="148"/>
      <c r="U980" s="148"/>
      <c r="V980" s="148"/>
      <c r="W980" s="148"/>
      <c r="X980" s="148"/>
      <c r="Y980" s="148"/>
      <c r="Z980" s="148"/>
      <c r="AA980" s="148"/>
      <c r="AB980" s="148"/>
      <c r="AC980" s="148"/>
      <c r="AD980" s="148"/>
      <c r="AE980" s="148"/>
      <c r="AF980" s="148"/>
      <c r="AG980" s="148"/>
      <c r="AH980" s="148"/>
      <c r="AI980" s="149"/>
      <c r="AJ980" s="148"/>
      <c r="AK980" s="149"/>
    </row>
    <row r="981" spans="1:37" x14ac:dyDescent="0.35">
      <c r="A981" s="147"/>
      <c r="B981" s="148"/>
      <c r="C981" s="147"/>
      <c r="D981" s="147"/>
      <c r="E981" s="148"/>
      <c r="F981" s="147"/>
      <c r="G981" s="148"/>
      <c r="H981" s="148"/>
      <c r="I981" s="148"/>
      <c r="J981" s="148"/>
      <c r="K981" s="148"/>
      <c r="L981" s="148"/>
      <c r="M981" s="148"/>
      <c r="N981" s="148"/>
      <c r="O981" s="148"/>
      <c r="P981" s="148"/>
      <c r="Q981" s="148"/>
      <c r="R981" s="148"/>
      <c r="S981" s="148"/>
      <c r="T981" s="148"/>
      <c r="U981" s="148"/>
      <c r="V981" s="148"/>
      <c r="W981" s="148"/>
      <c r="X981" s="148"/>
      <c r="Y981" s="148"/>
      <c r="Z981" s="148"/>
      <c r="AA981" s="148"/>
      <c r="AB981" s="148"/>
      <c r="AC981" s="148"/>
      <c r="AD981" s="148"/>
      <c r="AE981" s="148"/>
      <c r="AF981" s="148"/>
      <c r="AG981" s="148"/>
      <c r="AH981" s="148"/>
      <c r="AI981" s="149"/>
      <c r="AJ981" s="148"/>
      <c r="AK981" s="149"/>
    </row>
    <row r="982" spans="1:37" x14ac:dyDescent="0.35">
      <c r="A982" s="147"/>
      <c r="B982" s="148"/>
      <c r="C982" s="147"/>
      <c r="D982" s="147"/>
      <c r="E982" s="148"/>
      <c r="F982" s="147"/>
      <c r="G982" s="148"/>
      <c r="H982" s="148"/>
      <c r="I982" s="148"/>
      <c r="J982" s="148"/>
      <c r="K982" s="148"/>
      <c r="L982" s="148"/>
      <c r="M982" s="148"/>
      <c r="N982" s="148"/>
      <c r="O982" s="148"/>
      <c r="P982" s="148"/>
      <c r="Q982" s="148"/>
      <c r="R982" s="148"/>
      <c r="S982" s="148"/>
      <c r="T982" s="148"/>
      <c r="U982" s="148"/>
      <c r="V982" s="148"/>
      <c r="W982" s="148"/>
      <c r="X982" s="148"/>
      <c r="Y982" s="148"/>
      <c r="Z982" s="148"/>
      <c r="AA982" s="148"/>
      <c r="AB982" s="148"/>
      <c r="AC982" s="148"/>
      <c r="AD982" s="148"/>
      <c r="AE982" s="148"/>
      <c r="AF982" s="148"/>
      <c r="AG982" s="148"/>
      <c r="AH982" s="148"/>
      <c r="AI982" s="149"/>
      <c r="AJ982" s="148"/>
      <c r="AK982" s="149"/>
    </row>
    <row r="983" spans="1:37" x14ac:dyDescent="0.35">
      <c r="A983" s="147"/>
      <c r="B983" s="148"/>
      <c r="C983" s="147"/>
      <c r="D983" s="147"/>
      <c r="E983" s="148"/>
      <c r="F983" s="147"/>
      <c r="G983" s="148"/>
      <c r="H983" s="148"/>
      <c r="I983" s="148"/>
      <c r="J983" s="148"/>
      <c r="K983" s="148"/>
      <c r="L983" s="148"/>
      <c r="M983" s="148"/>
      <c r="N983" s="148"/>
      <c r="O983" s="148"/>
      <c r="P983" s="148"/>
      <c r="Q983" s="148"/>
      <c r="R983" s="148"/>
      <c r="S983" s="148"/>
      <c r="T983" s="148"/>
      <c r="U983" s="148"/>
      <c r="V983" s="148"/>
      <c r="W983" s="148"/>
      <c r="X983" s="148"/>
      <c r="Y983" s="148"/>
      <c r="Z983" s="148"/>
      <c r="AA983" s="148"/>
      <c r="AB983" s="148"/>
      <c r="AC983" s="148"/>
      <c r="AD983" s="148"/>
      <c r="AE983" s="148"/>
      <c r="AF983" s="148"/>
      <c r="AG983" s="148"/>
      <c r="AH983" s="148"/>
      <c r="AI983" s="149"/>
      <c r="AJ983" s="148"/>
      <c r="AK983" s="149"/>
    </row>
    <row r="984" spans="1:37" x14ac:dyDescent="0.35">
      <c r="A984" s="147"/>
      <c r="B984" s="148"/>
      <c r="C984" s="147"/>
      <c r="D984" s="147"/>
      <c r="E984" s="148"/>
      <c r="F984" s="147"/>
      <c r="G984" s="148"/>
      <c r="H984" s="148"/>
      <c r="I984" s="148"/>
      <c r="J984" s="148"/>
      <c r="K984" s="148"/>
      <c r="L984" s="148"/>
      <c r="M984" s="148"/>
      <c r="N984" s="148"/>
      <c r="O984" s="148"/>
      <c r="P984" s="148"/>
      <c r="Q984" s="148"/>
      <c r="R984" s="148"/>
      <c r="S984" s="148"/>
      <c r="T984" s="148"/>
      <c r="U984" s="148"/>
      <c r="V984" s="148"/>
      <c r="W984" s="148"/>
      <c r="X984" s="148"/>
      <c r="Y984" s="148"/>
      <c r="Z984" s="148"/>
      <c r="AA984" s="148"/>
      <c r="AB984" s="148"/>
      <c r="AC984" s="148"/>
      <c r="AD984" s="148"/>
      <c r="AE984" s="148"/>
      <c r="AF984" s="148"/>
      <c r="AG984" s="148"/>
      <c r="AH984" s="148"/>
      <c r="AI984" s="149"/>
      <c r="AJ984" s="148"/>
      <c r="AK984" s="149"/>
    </row>
    <row r="985" spans="1:37" x14ac:dyDescent="0.35">
      <c r="A985" s="147"/>
      <c r="B985" s="148"/>
      <c r="C985" s="147"/>
      <c r="D985" s="147"/>
      <c r="E985" s="148"/>
      <c r="F985" s="147"/>
      <c r="G985" s="148"/>
      <c r="H985" s="148"/>
      <c r="I985" s="148"/>
      <c r="J985" s="148"/>
      <c r="K985" s="148"/>
      <c r="L985" s="148"/>
      <c r="M985" s="148"/>
      <c r="N985" s="148"/>
      <c r="O985" s="148"/>
      <c r="P985" s="148"/>
      <c r="Q985" s="148"/>
      <c r="R985" s="148"/>
      <c r="S985" s="148"/>
      <c r="T985" s="148"/>
      <c r="U985" s="148"/>
      <c r="V985" s="148"/>
      <c r="W985" s="148"/>
      <c r="X985" s="148"/>
      <c r="Y985" s="148"/>
      <c r="Z985" s="148"/>
      <c r="AA985" s="148"/>
      <c r="AB985" s="148"/>
      <c r="AC985" s="148"/>
      <c r="AD985" s="148"/>
      <c r="AE985" s="148"/>
      <c r="AF985" s="148"/>
      <c r="AG985" s="148"/>
      <c r="AH985" s="148"/>
      <c r="AI985" s="149"/>
      <c r="AJ985" s="148"/>
      <c r="AK985" s="149"/>
    </row>
    <row r="986" spans="1:37" x14ac:dyDescent="0.35">
      <c r="A986" s="147"/>
      <c r="B986" s="148"/>
      <c r="C986" s="147"/>
      <c r="D986" s="147"/>
      <c r="E986" s="148"/>
      <c r="F986" s="147"/>
      <c r="G986" s="148"/>
      <c r="H986" s="148"/>
      <c r="I986" s="148"/>
      <c r="J986" s="148"/>
      <c r="K986" s="148"/>
      <c r="L986" s="148"/>
      <c r="M986" s="148"/>
      <c r="N986" s="148"/>
      <c r="O986" s="148"/>
      <c r="P986" s="148"/>
      <c r="Q986" s="148"/>
      <c r="R986" s="148"/>
      <c r="S986" s="148"/>
      <c r="T986" s="148"/>
      <c r="U986" s="148"/>
      <c r="V986" s="148"/>
      <c r="W986" s="148"/>
      <c r="X986" s="148"/>
      <c r="Y986" s="148"/>
      <c r="Z986" s="148"/>
      <c r="AA986" s="148"/>
      <c r="AB986" s="148"/>
      <c r="AC986" s="148"/>
      <c r="AD986" s="148"/>
      <c r="AE986" s="148"/>
      <c r="AF986" s="148"/>
      <c r="AG986" s="148"/>
      <c r="AH986" s="148"/>
      <c r="AI986" s="149"/>
      <c r="AJ986" s="148"/>
      <c r="AK986" s="149"/>
    </row>
    <row r="987" spans="1:37" x14ac:dyDescent="0.35">
      <c r="A987" s="147"/>
      <c r="B987" s="148"/>
      <c r="C987" s="147"/>
      <c r="D987" s="147"/>
      <c r="E987" s="148"/>
      <c r="F987" s="147"/>
      <c r="G987" s="148"/>
      <c r="H987" s="148"/>
      <c r="I987" s="148"/>
      <c r="J987" s="148"/>
      <c r="K987" s="148"/>
      <c r="L987" s="148"/>
      <c r="M987" s="148"/>
      <c r="N987" s="148"/>
      <c r="O987" s="148"/>
      <c r="P987" s="148"/>
      <c r="Q987" s="148"/>
      <c r="R987" s="148"/>
      <c r="S987" s="148"/>
      <c r="T987" s="148"/>
      <c r="U987" s="148"/>
      <c r="V987" s="148"/>
      <c r="W987" s="148"/>
      <c r="X987" s="148"/>
      <c r="Y987" s="148"/>
      <c r="Z987" s="148"/>
      <c r="AA987" s="148"/>
      <c r="AB987" s="148"/>
      <c r="AC987" s="148"/>
      <c r="AD987" s="148"/>
      <c r="AE987" s="148"/>
      <c r="AF987" s="148"/>
      <c r="AG987" s="148"/>
      <c r="AH987" s="148"/>
      <c r="AI987" s="149"/>
      <c r="AJ987" s="148"/>
      <c r="AK987" s="149"/>
    </row>
    <row r="988" spans="1:37" x14ac:dyDescent="0.35">
      <c r="A988" s="147"/>
      <c r="B988" s="148"/>
      <c r="C988" s="147"/>
      <c r="D988" s="147"/>
      <c r="E988" s="148"/>
      <c r="F988" s="147"/>
      <c r="G988" s="148"/>
      <c r="H988" s="148"/>
      <c r="I988" s="148"/>
      <c r="J988" s="148"/>
      <c r="K988" s="148"/>
      <c r="L988" s="148"/>
      <c r="M988" s="148"/>
      <c r="N988" s="148"/>
      <c r="O988" s="148"/>
      <c r="P988" s="148"/>
      <c r="Q988" s="148"/>
      <c r="R988" s="148"/>
      <c r="S988" s="148"/>
      <c r="T988" s="148"/>
      <c r="U988" s="148"/>
      <c r="V988" s="148"/>
      <c r="W988" s="148"/>
      <c r="X988" s="148"/>
      <c r="Y988" s="148"/>
      <c r="Z988" s="148"/>
      <c r="AA988" s="148"/>
      <c r="AB988" s="148"/>
      <c r="AC988" s="148"/>
      <c r="AD988" s="148"/>
      <c r="AE988" s="148"/>
      <c r="AF988" s="148"/>
      <c r="AG988" s="148"/>
      <c r="AH988" s="148"/>
      <c r="AI988" s="149"/>
      <c r="AJ988" s="148"/>
      <c r="AK988" s="149"/>
    </row>
    <row r="989" spans="1:37" x14ac:dyDescent="0.35">
      <c r="A989" s="147"/>
      <c r="B989" s="148"/>
      <c r="C989" s="147"/>
      <c r="D989" s="147"/>
      <c r="E989" s="148"/>
      <c r="F989" s="147"/>
      <c r="G989" s="148"/>
      <c r="H989" s="148"/>
      <c r="I989" s="148"/>
      <c r="J989" s="148"/>
      <c r="K989" s="148"/>
      <c r="L989" s="148"/>
      <c r="M989" s="148"/>
      <c r="N989" s="148"/>
      <c r="O989" s="148"/>
      <c r="P989" s="148"/>
      <c r="Q989" s="148"/>
      <c r="R989" s="148"/>
      <c r="S989" s="148"/>
      <c r="T989" s="148"/>
      <c r="U989" s="148"/>
      <c r="V989" s="148"/>
      <c r="W989" s="148"/>
      <c r="X989" s="148"/>
      <c r="Y989" s="148"/>
      <c r="Z989" s="148"/>
      <c r="AA989" s="148"/>
      <c r="AB989" s="148"/>
      <c r="AC989" s="148"/>
      <c r="AD989" s="148"/>
      <c r="AE989" s="148"/>
      <c r="AF989" s="148"/>
      <c r="AG989" s="148"/>
      <c r="AH989" s="148"/>
      <c r="AI989" s="149"/>
      <c r="AJ989" s="148"/>
      <c r="AK989" s="149"/>
    </row>
    <row r="990" spans="1:37" x14ac:dyDescent="0.35">
      <c r="A990" s="147"/>
      <c r="B990" s="148"/>
      <c r="C990" s="147"/>
      <c r="D990" s="147"/>
      <c r="E990" s="148"/>
      <c r="F990" s="147"/>
      <c r="G990" s="148"/>
      <c r="H990" s="148"/>
      <c r="I990" s="148"/>
      <c r="J990" s="148"/>
      <c r="K990" s="148"/>
      <c r="L990" s="148"/>
      <c r="M990" s="148"/>
      <c r="N990" s="148"/>
      <c r="O990" s="148"/>
      <c r="P990" s="148"/>
      <c r="Q990" s="148"/>
      <c r="R990" s="148"/>
      <c r="S990" s="148"/>
      <c r="T990" s="148"/>
      <c r="U990" s="148"/>
      <c r="V990" s="148"/>
      <c r="W990" s="148"/>
      <c r="X990" s="148"/>
      <c r="Y990" s="148"/>
      <c r="Z990" s="148"/>
      <c r="AA990" s="148"/>
      <c r="AB990" s="148"/>
      <c r="AC990" s="148"/>
      <c r="AD990" s="148"/>
      <c r="AE990" s="148"/>
      <c r="AF990" s="148"/>
      <c r="AG990" s="148"/>
      <c r="AH990" s="148"/>
      <c r="AI990" s="149"/>
      <c r="AJ990" s="148"/>
      <c r="AK990" s="149"/>
    </row>
    <row r="991" spans="1:37" x14ac:dyDescent="0.35">
      <c r="A991" s="147"/>
      <c r="B991" s="148"/>
      <c r="C991" s="147"/>
      <c r="D991" s="147"/>
      <c r="E991" s="148"/>
      <c r="F991" s="147"/>
      <c r="G991" s="148"/>
      <c r="H991" s="148"/>
      <c r="I991" s="148"/>
      <c r="J991" s="148"/>
      <c r="K991" s="148"/>
      <c r="L991" s="148"/>
      <c r="M991" s="148"/>
      <c r="N991" s="148"/>
      <c r="O991" s="148"/>
      <c r="P991" s="148"/>
      <c r="Q991" s="148"/>
      <c r="R991" s="148"/>
      <c r="S991" s="148"/>
      <c r="T991" s="148"/>
      <c r="U991" s="148"/>
      <c r="V991" s="148"/>
      <c r="W991" s="148"/>
      <c r="X991" s="148"/>
      <c r="Y991" s="148"/>
      <c r="Z991" s="148"/>
      <c r="AA991" s="148"/>
      <c r="AB991" s="148"/>
      <c r="AC991" s="148"/>
      <c r="AD991" s="148"/>
      <c r="AE991" s="148"/>
      <c r="AF991" s="148"/>
      <c r="AG991" s="148"/>
      <c r="AH991" s="148"/>
      <c r="AI991" s="149"/>
      <c r="AJ991" s="148"/>
      <c r="AK991" s="149"/>
    </row>
    <row r="992" spans="1:37" x14ac:dyDescent="0.35">
      <c r="A992" s="147"/>
      <c r="B992" s="148"/>
      <c r="C992" s="147"/>
      <c r="D992" s="147"/>
      <c r="E992" s="148"/>
      <c r="F992" s="147"/>
      <c r="G992" s="148"/>
      <c r="H992" s="148"/>
      <c r="I992" s="148"/>
      <c r="J992" s="148"/>
      <c r="K992" s="148"/>
      <c r="L992" s="148"/>
      <c r="M992" s="148"/>
      <c r="N992" s="148"/>
      <c r="O992" s="148"/>
      <c r="P992" s="148"/>
      <c r="Q992" s="148"/>
      <c r="R992" s="148"/>
      <c r="S992" s="148"/>
      <c r="T992" s="148"/>
      <c r="U992" s="148"/>
      <c r="V992" s="148"/>
      <c r="W992" s="148"/>
      <c r="X992" s="148"/>
      <c r="Y992" s="148"/>
      <c r="Z992" s="148"/>
      <c r="AA992" s="148"/>
      <c r="AB992" s="148"/>
      <c r="AC992" s="148"/>
      <c r="AD992" s="148"/>
      <c r="AE992" s="148"/>
      <c r="AF992" s="148"/>
      <c r="AG992" s="148"/>
      <c r="AH992" s="148"/>
      <c r="AI992" s="149"/>
      <c r="AJ992" s="148"/>
      <c r="AK992" s="149"/>
    </row>
    <row r="993" spans="1:37" x14ac:dyDescent="0.35">
      <c r="A993" s="147"/>
      <c r="B993" s="148"/>
      <c r="C993" s="147"/>
      <c r="D993" s="147"/>
      <c r="E993" s="148"/>
      <c r="F993" s="147"/>
      <c r="G993" s="148"/>
      <c r="H993" s="148"/>
      <c r="I993" s="148"/>
      <c r="J993" s="148"/>
      <c r="K993" s="148"/>
      <c r="L993" s="148"/>
      <c r="M993" s="148"/>
      <c r="N993" s="148"/>
      <c r="O993" s="148"/>
      <c r="P993" s="148"/>
      <c r="Q993" s="148"/>
      <c r="R993" s="148"/>
      <c r="S993" s="148"/>
      <c r="T993" s="148"/>
      <c r="U993" s="148"/>
      <c r="V993" s="148"/>
      <c r="W993" s="148"/>
      <c r="X993" s="148"/>
      <c r="Y993" s="148"/>
      <c r="Z993" s="148"/>
      <c r="AA993" s="148"/>
      <c r="AB993" s="148"/>
      <c r="AC993" s="148"/>
      <c r="AD993" s="148"/>
      <c r="AE993" s="148"/>
      <c r="AF993" s="148"/>
      <c r="AG993" s="148"/>
      <c r="AH993" s="148"/>
      <c r="AI993" s="149"/>
      <c r="AJ993" s="148"/>
      <c r="AK993" s="149"/>
    </row>
    <row r="994" spans="1:37" x14ac:dyDescent="0.35">
      <c r="A994" s="147"/>
      <c r="B994" s="148"/>
      <c r="C994" s="147"/>
      <c r="D994" s="147"/>
      <c r="E994" s="148"/>
      <c r="F994" s="147"/>
      <c r="G994" s="148"/>
      <c r="H994" s="148"/>
      <c r="I994" s="148"/>
      <c r="J994" s="148"/>
      <c r="K994" s="148"/>
      <c r="L994" s="148"/>
      <c r="M994" s="148"/>
      <c r="N994" s="148"/>
      <c r="O994" s="148"/>
      <c r="P994" s="148"/>
      <c r="Q994" s="148"/>
      <c r="R994" s="148"/>
      <c r="S994" s="148"/>
      <c r="T994" s="148"/>
      <c r="U994" s="148"/>
      <c r="V994" s="148"/>
      <c r="W994" s="148"/>
      <c r="X994" s="148"/>
      <c r="Y994" s="148"/>
      <c r="Z994" s="148"/>
      <c r="AA994" s="148"/>
      <c r="AB994" s="148"/>
      <c r="AC994" s="148"/>
      <c r="AD994" s="148"/>
      <c r="AE994" s="148"/>
      <c r="AF994" s="148"/>
      <c r="AG994" s="148"/>
      <c r="AH994" s="148"/>
      <c r="AI994" s="149"/>
      <c r="AJ994" s="148"/>
      <c r="AK994" s="149"/>
    </row>
    <row r="995" spans="1:37" x14ac:dyDescent="0.35">
      <c r="A995" s="147"/>
      <c r="B995" s="148"/>
      <c r="C995" s="147"/>
      <c r="D995" s="147"/>
      <c r="E995" s="148"/>
      <c r="F995" s="147"/>
      <c r="G995" s="148"/>
      <c r="H995" s="148"/>
      <c r="I995" s="148"/>
      <c r="J995" s="148"/>
      <c r="K995" s="148"/>
      <c r="L995" s="148"/>
      <c r="M995" s="148"/>
      <c r="N995" s="148"/>
      <c r="O995" s="148"/>
      <c r="P995" s="148"/>
      <c r="Q995" s="148"/>
      <c r="R995" s="148"/>
      <c r="S995" s="148"/>
      <c r="T995" s="148"/>
      <c r="U995" s="148"/>
      <c r="V995" s="148"/>
      <c r="W995" s="148"/>
      <c r="X995" s="148"/>
      <c r="Y995" s="148"/>
      <c r="Z995" s="148"/>
      <c r="AA995" s="148"/>
      <c r="AB995" s="148"/>
      <c r="AC995" s="148"/>
      <c r="AD995" s="148"/>
      <c r="AE995" s="148"/>
      <c r="AF995" s="148"/>
      <c r="AG995" s="148"/>
      <c r="AH995" s="148"/>
      <c r="AI995" s="149"/>
      <c r="AJ995" s="148"/>
      <c r="AK995" s="149"/>
    </row>
    <row r="996" spans="1:37" x14ac:dyDescent="0.35">
      <c r="A996" s="147"/>
      <c r="B996" s="148"/>
      <c r="C996" s="147"/>
      <c r="D996" s="147"/>
      <c r="E996" s="148"/>
      <c r="F996" s="147"/>
      <c r="G996" s="148"/>
      <c r="H996" s="148"/>
      <c r="I996" s="148"/>
      <c r="J996" s="148"/>
      <c r="K996" s="148"/>
      <c r="L996" s="148"/>
      <c r="M996" s="148"/>
      <c r="N996" s="148"/>
      <c r="O996" s="148"/>
      <c r="P996" s="148"/>
      <c r="Q996" s="148"/>
      <c r="R996" s="148"/>
      <c r="S996" s="148"/>
      <c r="T996" s="148"/>
      <c r="U996" s="148"/>
      <c r="V996" s="148"/>
      <c r="W996" s="148"/>
      <c r="X996" s="148"/>
      <c r="Y996" s="148"/>
      <c r="Z996" s="148"/>
      <c r="AA996" s="148"/>
      <c r="AB996" s="148"/>
      <c r="AC996" s="148"/>
      <c r="AD996" s="148"/>
      <c r="AE996" s="148"/>
      <c r="AF996" s="148"/>
      <c r="AG996" s="148"/>
      <c r="AH996" s="148"/>
      <c r="AI996" s="149"/>
      <c r="AJ996" s="148"/>
      <c r="AK996" s="149"/>
    </row>
    <row r="997" spans="1:37" x14ac:dyDescent="0.35">
      <c r="A997" s="147"/>
      <c r="B997" s="148"/>
      <c r="C997" s="147"/>
      <c r="D997" s="147"/>
      <c r="E997" s="148"/>
      <c r="F997" s="147"/>
      <c r="G997" s="148"/>
      <c r="H997" s="148"/>
      <c r="I997" s="148"/>
      <c r="J997" s="148"/>
      <c r="K997" s="148"/>
      <c r="L997" s="148"/>
      <c r="M997" s="148"/>
      <c r="N997" s="148"/>
      <c r="O997" s="148"/>
      <c r="P997" s="148"/>
      <c r="Q997" s="148"/>
      <c r="R997" s="148"/>
      <c r="S997" s="148"/>
      <c r="T997" s="148"/>
      <c r="U997" s="148"/>
      <c r="V997" s="148"/>
      <c r="W997" s="148"/>
      <c r="X997" s="148"/>
      <c r="Y997" s="148"/>
      <c r="Z997" s="148"/>
      <c r="AA997" s="148"/>
      <c r="AB997" s="148"/>
      <c r="AC997" s="148"/>
      <c r="AD997" s="148"/>
      <c r="AE997" s="148"/>
      <c r="AF997" s="148"/>
      <c r="AG997" s="148"/>
      <c r="AH997" s="148"/>
      <c r="AI997" s="149"/>
      <c r="AJ997" s="148"/>
      <c r="AK997" s="149"/>
    </row>
    <row r="998" spans="1:37" x14ac:dyDescent="0.35">
      <c r="A998" s="147"/>
      <c r="B998" s="148"/>
      <c r="C998" s="147"/>
      <c r="D998" s="147"/>
      <c r="E998" s="148"/>
      <c r="F998" s="147"/>
      <c r="G998" s="148"/>
      <c r="H998" s="148"/>
      <c r="I998" s="148"/>
      <c r="J998" s="148"/>
      <c r="K998" s="148"/>
      <c r="L998" s="148"/>
      <c r="M998" s="148"/>
      <c r="N998" s="148"/>
      <c r="O998" s="148"/>
      <c r="P998" s="148"/>
      <c r="Q998" s="148"/>
      <c r="R998" s="148"/>
      <c r="S998" s="148"/>
      <c r="T998" s="148"/>
      <c r="U998" s="148"/>
      <c r="V998" s="148"/>
      <c r="W998" s="148"/>
      <c r="X998" s="148"/>
      <c r="Y998" s="148"/>
      <c r="Z998" s="148"/>
      <c r="AA998" s="148"/>
      <c r="AB998" s="148"/>
      <c r="AC998" s="148"/>
      <c r="AD998" s="148"/>
      <c r="AE998" s="148"/>
      <c r="AF998" s="148"/>
      <c r="AG998" s="148"/>
      <c r="AH998" s="148"/>
      <c r="AI998" s="149"/>
      <c r="AJ998" s="148"/>
      <c r="AK998" s="149"/>
    </row>
    <row r="999" spans="1:37" x14ac:dyDescent="0.35">
      <c r="A999" s="147"/>
      <c r="B999" s="148"/>
      <c r="C999" s="147"/>
      <c r="D999" s="147"/>
      <c r="E999" s="148"/>
      <c r="F999" s="147"/>
      <c r="G999" s="148"/>
      <c r="H999" s="148"/>
      <c r="I999" s="148"/>
      <c r="J999" s="148"/>
      <c r="K999" s="148"/>
      <c r="L999" s="148"/>
      <c r="M999" s="148"/>
      <c r="N999" s="148"/>
      <c r="O999" s="148"/>
      <c r="P999" s="148"/>
      <c r="Q999" s="148"/>
      <c r="R999" s="148"/>
      <c r="S999" s="148"/>
      <c r="T999" s="148"/>
      <c r="U999" s="148"/>
      <c r="V999" s="148"/>
      <c r="W999" s="148"/>
      <c r="X999" s="148"/>
      <c r="Y999" s="148"/>
      <c r="Z999" s="148"/>
      <c r="AA999" s="148"/>
      <c r="AB999" s="148"/>
      <c r="AC999" s="148"/>
      <c r="AD999" s="148"/>
      <c r="AE999" s="148"/>
      <c r="AF999" s="148"/>
      <c r="AG999" s="148"/>
      <c r="AH999" s="148"/>
      <c r="AI999" s="149"/>
      <c r="AJ999" s="148"/>
      <c r="AK999" s="149"/>
    </row>
    <row r="1000" spans="1:37" x14ac:dyDescent="0.35">
      <c r="A1000" s="147"/>
      <c r="B1000" s="148"/>
      <c r="C1000" s="147"/>
      <c r="D1000" s="147"/>
      <c r="E1000" s="148"/>
      <c r="F1000" s="147"/>
      <c r="G1000" s="148"/>
      <c r="H1000" s="148"/>
      <c r="I1000" s="148"/>
      <c r="J1000" s="148"/>
      <c r="K1000" s="148"/>
      <c r="L1000" s="148"/>
      <c r="M1000" s="148"/>
      <c r="N1000" s="148"/>
      <c r="O1000" s="148"/>
      <c r="P1000" s="148"/>
      <c r="Q1000" s="148"/>
      <c r="R1000" s="148"/>
      <c r="S1000" s="148"/>
      <c r="T1000" s="148"/>
      <c r="U1000" s="148"/>
      <c r="V1000" s="148"/>
      <c r="W1000" s="148"/>
      <c r="X1000" s="148"/>
      <c r="Y1000" s="148"/>
      <c r="Z1000" s="148"/>
      <c r="AA1000" s="148"/>
      <c r="AB1000" s="148"/>
      <c r="AC1000" s="148"/>
      <c r="AD1000" s="148"/>
      <c r="AE1000" s="148"/>
      <c r="AF1000" s="148"/>
      <c r="AG1000" s="148"/>
      <c r="AH1000" s="148"/>
      <c r="AI1000" s="149"/>
      <c r="AJ1000" s="148"/>
      <c r="AK1000" s="149"/>
    </row>
    <row r="1001" spans="1:37" x14ac:dyDescent="0.35">
      <c r="A1001" s="147"/>
      <c r="B1001" s="148"/>
      <c r="C1001" s="147"/>
      <c r="D1001" s="147"/>
      <c r="E1001" s="148"/>
      <c r="F1001" s="147"/>
      <c r="G1001" s="148"/>
      <c r="H1001" s="148"/>
      <c r="I1001" s="148"/>
      <c r="J1001" s="148"/>
      <c r="K1001" s="148"/>
      <c r="L1001" s="148"/>
      <c r="M1001" s="148"/>
      <c r="N1001" s="148"/>
      <c r="O1001" s="148"/>
      <c r="P1001" s="148"/>
      <c r="Q1001" s="148"/>
      <c r="R1001" s="148"/>
      <c r="S1001" s="148"/>
      <c r="T1001" s="148"/>
      <c r="U1001" s="148"/>
      <c r="V1001" s="148"/>
      <c r="W1001" s="148"/>
      <c r="X1001" s="148"/>
      <c r="Y1001" s="148"/>
      <c r="Z1001" s="148"/>
      <c r="AA1001" s="148"/>
      <c r="AB1001" s="148"/>
      <c r="AC1001" s="148"/>
      <c r="AD1001" s="148"/>
      <c r="AE1001" s="148"/>
      <c r="AF1001" s="148"/>
      <c r="AG1001" s="148"/>
      <c r="AH1001" s="148"/>
      <c r="AI1001" s="149"/>
      <c r="AJ1001" s="148"/>
      <c r="AK1001" s="149"/>
    </row>
    <row r="1002" spans="1:37" x14ac:dyDescent="0.35">
      <c r="A1002" s="147"/>
      <c r="B1002" s="148"/>
      <c r="C1002" s="147"/>
      <c r="D1002" s="147"/>
      <c r="E1002" s="148"/>
      <c r="F1002" s="147"/>
      <c r="G1002" s="148"/>
      <c r="H1002" s="148"/>
      <c r="I1002" s="148"/>
      <c r="J1002" s="148"/>
      <c r="K1002" s="148"/>
      <c r="L1002" s="148"/>
      <c r="M1002" s="148"/>
      <c r="N1002" s="148"/>
      <c r="O1002" s="148"/>
      <c r="P1002" s="148"/>
      <c r="Q1002" s="148"/>
      <c r="R1002" s="148"/>
      <c r="S1002" s="148"/>
      <c r="T1002" s="148"/>
      <c r="U1002" s="148"/>
      <c r="V1002" s="148"/>
      <c r="W1002" s="148"/>
      <c r="X1002" s="148"/>
      <c r="Y1002" s="148"/>
      <c r="Z1002" s="148"/>
      <c r="AA1002" s="148"/>
      <c r="AB1002" s="148"/>
      <c r="AC1002" s="148"/>
      <c r="AD1002" s="148"/>
      <c r="AE1002" s="148"/>
      <c r="AF1002" s="148"/>
      <c r="AG1002" s="148"/>
      <c r="AH1002" s="148"/>
      <c r="AI1002" s="149"/>
      <c r="AJ1002" s="148"/>
      <c r="AK1002" s="149"/>
    </row>
    <row r="1003" spans="1:37" x14ac:dyDescent="0.35">
      <c r="A1003" s="147"/>
      <c r="B1003" s="148"/>
      <c r="C1003" s="147"/>
      <c r="D1003" s="147"/>
      <c r="E1003" s="148"/>
      <c r="F1003" s="147"/>
      <c r="G1003" s="148"/>
      <c r="H1003" s="148"/>
      <c r="I1003" s="148"/>
      <c r="J1003" s="148"/>
      <c r="K1003" s="148"/>
      <c r="L1003" s="148"/>
      <c r="M1003" s="148"/>
      <c r="N1003" s="148"/>
      <c r="O1003" s="148"/>
      <c r="P1003" s="148"/>
      <c r="Q1003" s="148"/>
      <c r="R1003" s="148"/>
      <c r="S1003" s="148"/>
      <c r="T1003" s="148"/>
      <c r="U1003" s="148"/>
      <c r="V1003" s="148"/>
      <c r="W1003" s="148"/>
      <c r="X1003" s="148"/>
      <c r="Y1003" s="148"/>
      <c r="Z1003" s="148"/>
      <c r="AA1003" s="148"/>
      <c r="AB1003" s="148"/>
      <c r="AC1003" s="148"/>
      <c r="AD1003" s="148"/>
      <c r="AE1003" s="148"/>
      <c r="AF1003" s="148"/>
      <c r="AG1003" s="148"/>
      <c r="AH1003" s="148"/>
      <c r="AI1003" s="149"/>
      <c r="AJ1003" s="148"/>
      <c r="AK1003" s="149"/>
    </row>
    <row r="1004" spans="1:37" x14ac:dyDescent="0.35">
      <c r="A1004" s="147"/>
      <c r="B1004" s="148"/>
      <c r="C1004" s="147"/>
      <c r="D1004" s="147"/>
      <c r="E1004" s="148"/>
      <c r="F1004" s="147"/>
      <c r="G1004" s="148"/>
      <c r="H1004" s="148"/>
      <c r="I1004" s="148"/>
      <c r="J1004" s="148"/>
      <c r="K1004" s="148"/>
      <c r="L1004" s="148"/>
      <c r="M1004" s="148"/>
      <c r="N1004" s="148"/>
      <c r="O1004" s="148"/>
      <c r="P1004" s="148"/>
      <c r="Q1004" s="148"/>
      <c r="R1004" s="148"/>
      <c r="S1004" s="148"/>
      <c r="T1004" s="148"/>
      <c r="U1004" s="148"/>
      <c r="V1004" s="148"/>
      <c r="W1004" s="148"/>
      <c r="X1004" s="148"/>
      <c r="Y1004" s="148"/>
      <c r="Z1004" s="148"/>
      <c r="AA1004" s="148"/>
      <c r="AB1004" s="148"/>
      <c r="AC1004" s="148"/>
      <c r="AD1004" s="148"/>
      <c r="AE1004" s="148"/>
      <c r="AF1004" s="148"/>
      <c r="AG1004" s="148"/>
      <c r="AH1004" s="148"/>
      <c r="AI1004" s="149"/>
      <c r="AJ1004" s="148"/>
      <c r="AK1004" s="149"/>
    </row>
    <row r="1005" spans="1:37" x14ac:dyDescent="0.35">
      <c r="A1005" s="147"/>
      <c r="B1005" s="148"/>
      <c r="C1005" s="147"/>
      <c r="D1005" s="147"/>
      <c r="E1005" s="148"/>
      <c r="F1005" s="147"/>
      <c r="G1005" s="148"/>
      <c r="H1005" s="148"/>
      <c r="I1005" s="148"/>
      <c r="J1005" s="148"/>
      <c r="K1005" s="148"/>
      <c r="L1005" s="148"/>
      <c r="M1005" s="148"/>
      <c r="N1005" s="148"/>
      <c r="O1005" s="148"/>
      <c r="P1005" s="148"/>
      <c r="Q1005" s="148"/>
      <c r="R1005" s="148"/>
      <c r="S1005" s="148"/>
      <c r="T1005" s="148"/>
      <c r="U1005" s="148"/>
      <c r="V1005" s="148"/>
      <c r="W1005" s="148"/>
      <c r="X1005" s="148"/>
      <c r="Y1005" s="148"/>
      <c r="Z1005" s="148"/>
      <c r="AA1005" s="148"/>
      <c r="AB1005" s="148"/>
      <c r="AC1005" s="148"/>
      <c r="AD1005" s="148"/>
      <c r="AE1005" s="148"/>
      <c r="AF1005" s="148"/>
      <c r="AG1005" s="148"/>
      <c r="AH1005" s="148"/>
      <c r="AI1005" s="149"/>
      <c r="AJ1005" s="148"/>
      <c r="AK1005" s="149"/>
    </row>
    <row r="1006" spans="1:37" x14ac:dyDescent="0.35">
      <c r="A1006" s="147"/>
      <c r="B1006" s="148"/>
      <c r="C1006" s="147"/>
      <c r="D1006" s="147"/>
      <c r="E1006" s="148"/>
      <c r="F1006" s="147"/>
      <c r="G1006" s="148"/>
      <c r="H1006" s="148"/>
      <c r="I1006" s="148"/>
      <c r="J1006" s="148"/>
      <c r="K1006" s="148"/>
      <c r="L1006" s="148"/>
      <c r="M1006" s="148"/>
      <c r="N1006" s="148"/>
      <c r="O1006" s="148"/>
      <c r="P1006" s="148"/>
      <c r="Q1006" s="148"/>
      <c r="R1006" s="148"/>
      <c r="S1006" s="148"/>
      <c r="T1006" s="148"/>
      <c r="U1006" s="148"/>
      <c r="V1006" s="148"/>
      <c r="W1006" s="148"/>
      <c r="X1006" s="148"/>
      <c r="Y1006" s="148"/>
      <c r="Z1006" s="148"/>
      <c r="AA1006" s="148"/>
      <c r="AB1006" s="148"/>
      <c r="AC1006" s="148"/>
      <c r="AD1006" s="148"/>
      <c r="AE1006" s="148"/>
      <c r="AF1006" s="148"/>
      <c r="AG1006" s="148"/>
      <c r="AH1006" s="148"/>
      <c r="AI1006" s="149"/>
      <c r="AJ1006" s="148"/>
      <c r="AK1006" s="149"/>
    </row>
    <row r="1007" spans="1:37" x14ac:dyDescent="0.35">
      <c r="A1007" s="147"/>
      <c r="B1007" s="148"/>
      <c r="C1007" s="147"/>
      <c r="D1007" s="147"/>
      <c r="E1007" s="148"/>
      <c r="F1007" s="147"/>
      <c r="G1007" s="148"/>
      <c r="H1007" s="148"/>
      <c r="I1007" s="148"/>
      <c r="J1007" s="148"/>
      <c r="K1007" s="148"/>
      <c r="L1007" s="148"/>
      <c r="M1007" s="148"/>
      <c r="N1007" s="148"/>
      <c r="O1007" s="148"/>
      <c r="P1007" s="148"/>
      <c r="Q1007" s="148"/>
      <c r="R1007" s="148"/>
      <c r="S1007" s="148"/>
      <c r="T1007" s="148"/>
      <c r="U1007" s="148"/>
      <c r="V1007" s="148"/>
      <c r="W1007" s="148"/>
      <c r="X1007" s="148"/>
      <c r="Y1007" s="148"/>
      <c r="Z1007" s="148"/>
      <c r="AA1007" s="148"/>
      <c r="AB1007" s="148"/>
      <c r="AC1007" s="148"/>
      <c r="AD1007" s="148"/>
      <c r="AE1007" s="148"/>
      <c r="AF1007" s="148"/>
      <c r="AG1007" s="148"/>
      <c r="AH1007" s="148"/>
      <c r="AI1007" s="149"/>
      <c r="AJ1007" s="148"/>
      <c r="AK1007" s="149"/>
    </row>
    <row r="1008" spans="1:37" x14ac:dyDescent="0.35">
      <c r="A1008" s="147"/>
      <c r="B1008" s="148"/>
      <c r="C1008" s="147"/>
      <c r="D1008" s="147"/>
      <c r="E1008" s="148"/>
      <c r="F1008" s="147"/>
      <c r="G1008" s="148"/>
      <c r="H1008" s="148"/>
      <c r="I1008" s="148"/>
      <c r="J1008" s="148"/>
      <c r="K1008" s="148"/>
      <c r="L1008" s="148"/>
      <c r="M1008" s="148"/>
      <c r="N1008" s="148"/>
      <c r="O1008" s="148"/>
      <c r="P1008" s="148"/>
      <c r="Q1008" s="148"/>
      <c r="R1008" s="148"/>
      <c r="S1008" s="148"/>
      <c r="T1008" s="148"/>
      <c r="U1008" s="148"/>
      <c r="V1008" s="148"/>
      <c r="W1008" s="148"/>
      <c r="X1008" s="148"/>
      <c r="Y1008" s="148"/>
      <c r="Z1008" s="148"/>
      <c r="AA1008" s="148"/>
      <c r="AB1008" s="148"/>
      <c r="AC1008" s="148"/>
      <c r="AD1008" s="148"/>
      <c r="AE1008" s="148"/>
      <c r="AF1008" s="148"/>
      <c r="AG1008" s="148"/>
      <c r="AH1008" s="148"/>
      <c r="AI1008" s="149"/>
      <c r="AJ1008" s="148"/>
      <c r="AK1008" s="149"/>
    </row>
    <row r="1009" spans="1:37" x14ac:dyDescent="0.35">
      <c r="A1009" s="147"/>
      <c r="B1009" s="148"/>
      <c r="C1009" s="147"/>
      <c r="D1009" s="147"/>
      <c r="E1009" s="148"/>
      <c r="F1009" s="147"/>
      <c r="G1009" s="148"/>
      <c r="H1009" s="148"/>
      <c r="I1009" s="148"/>
      <c r="J1009" s="148"/>
      <c r="K1009" s="148"/>
      <c r="L1009" s="148"/>
      <c r="M1009" s="148"/>
      <c r="N1009" s="148"/>
      <c r="O1009" s="148"/>
      <c r="P1009" s="148"/>
      <c r="Q1009" s="148"/>
      <c r="R1009" s="148"/>
      <c r="S1009" s="148"/>
      <c r="T1009" s="148"/>
      <c r="U1009" s="148"/>
      <c r="V1009" s="148"/>
      <c r="W1009" s="148"/>
      <c r="X1009" s="148"/>
      <c r="Y1009" s="148"/>
      <c r="Z1009" s="148"/>
      <c r="AA1009" s="148"/>
      <c r="AB1009" s="148"/>
      <c r="AC1009" s="148"/>
      <c r="AD1009" s="148"/>
      <c r="AE1009" s="148"/>
      <c r="AF1009" s="148"/>
      <c r="AG1009" s="148"/>
      <c r="AH1009" s="148"/>
      <c r="AI1009" s="149"/>
      <c r="AJ1009" s="148"/>
      <c r="AK1009" s="149"/>
    </row>
    <row r="1010" spans="1:37" x14ac:dyDescent="0.35">
      <c r="A1010" s="147"/>
      <c r="B1010" s="148"/>
      <c r="C1010" s="147"/>
      <c r="D1010" s="147"/>
      <c r="E1010" s="148"/>
      <c r="F1010" s="147"/>
      <c r="G1010" s="148"/>
      <c r="H1010" s="148"/>
      <c r="I1010" s="148"/>
      <c r="J1010" s="148"/>
      <c r="K1010" s="148"/>
      <c r="L1010" s="148"/>
      <c r="M1010" s="148"/>
      <c r="N1010" s="148"/>
      <c r="O1010" s="148"/>
      <c r="P1010" s="148"/>
      <c r="Q1010" s="148"/>
      <c r="R1010" s="148"/>
      <c r="S1010" s="148"/>
      <c r="T1010" s="148"/>
      <c r="U1010" s="148"/>
      <c r="V1010" s="148"/>
      <c r="W1010" s="148"/>
      <c r="X1010" s="148"/>
      <c r="Y1010" s="148"/>
      <c r="Z1010" s="148"/>
      <c r="AA1010" s="148"/>
      <c r="AB1010" s="148"/>
      <c r="AC1010" s="148"/>
      <c r="AD1010" s="148"/>
      <c r="AE1010" s="148"/>
      <c r="AF1010" s="148"/>
      <c r="AG1010" s="148"/>
      <c r="AH1010" s="148"/>
      <c r="AI1010" s="149"/>
      <c r="AJ1010" s="148"/>
      <c r="AK1010" s="149"/>
    </row>
    <row r="1011" spans="1:37" x14ac:dyDescent="0.35">
      <c r="A1011" s="147"/>
      <c r="B1011" s="148"/>
      <c r="C1011" s="147"/>
      <c r="D1011" s="147"/>
      <c r="E1011" s="148"/>
      <c r="F1011" s="147"/>
      <c r="G1011" s="148"/>
      <c r="H1011" s="148"/>
      <c r="I1011" s="148"/>
      <c r="J1011" s="148"/>
      <c r="K1011" s="148"/>
      <c r="L1011" s="148"/>
      <c r="M1011" s="148"/>
      <c r="N1011" s="148"/>
      <c r="O1011" s="148"/>
      <c r="P1011" s="148"/>
      <c r="Q1011" s="148"/>
      <c r="R1011" s="148"/>
      <c r="S1011" s="148"/>
      <c r="T1011" s="148"/>
      <c r="U1011" s="148"/>
      <c r="V1011" s="148"/>
      <c r="W1011" s="148"/>
      <c r="X1011" s="148"/>
      <c r="Y1011" s="148"/>
      <c r="Z1011" s="148"/>
      <c r="AA1011" s="148"/>
      <c r="AB1011" s="148"/>
      <c r="AC1011" s="148"/>
      <c r="AD1011" s="148"/>
      <c r="AE1011" s="148"/>
      <c r="AF1011" s="148"/>
      <c r="AG1011" s="148"/>
      <c r="AH1011" s="148"/>
      <c r="AI1011" s="149"/>
      <c r="AJ1011" s="148"/>
      <c r="AK1011" s="149"/>
    </row>
    <row r="1012" spans="1:37" x14ac:dyDescent="0.35">
      <c r="A1012" s="147"/>
      <c r="B1012" s="148"/>
      <c r="C1012" s="147"/>
      <c r="D1012" s="147"/>
      <c r="E1012" s="148"/>
      <c r="F1012" s="147"/>
      <c r="G1012" s="148"/>
      <c r="H1012" s="148"/>
      <c r="I1012" s="148"/>
      <c r="J1012" s="148"/>
      <c r="K1012" s="148"/>
      <c r="L1012" s="148"/>
      <c r="M1012" s="148"/>
      <c r="N1012" s="148"/>
      <c r="O1012" s="148"/>
      <c r="P1012" s="148"/>
      <c r="Q1012" s="148"/>
      <c r="R1012" s="148"/>
      <c r="S1012" s="148"/>
      <c r="T1012" s="148"/>
      <c r="U1012" s="148"/>
      <c r="V1012" s="148"/>
      <c r="W1012" s="148"/>
      <c r="X1012" s="148"/>
      <c r="Y1012" s="148"/>
      <c r="Z1012" s="148"/>
      <c r="AA1012" s="148"/>
      <c r="AB1012" s="148"/>
      <c r="AC1012" s="148"/>
      <c r="AD1012" s="148"/>
      <c r="AE1012" s="148"/>
      <c r="AF1012" s="148"/>
      <c r="AG1012" s="148"/>
      <c r="AH1012" s="148"/>
      <c r="AI1012" s="149"/>
      <c r="AJ1012" s="148"/>
      <c r="AK1012" s="149"/>
    </row>
    <row r="1013" spans="1:37" x14ac:dyDescent="0.35">
      <c r="A1013" s="147"/>
      <c r="B1013" s="148"/>
      <c r="C1013" s="147"/>
      <c r="D1013" s="147"/>
      <c r="E1013" s="148"/>
      <c r="F1013" s="147"/>
      <c r="G1013" s="148"/>
      <c r="H1013" s="148"/>
      <c r="I1013" s="148"/>
      <c r="J1013" s="148"/>
      <c r="K1013" s="148"/>
      <c r="L1013" s="148"/>
      <c r="M1013" s="148"/>
      <c r="N1013" s="148"/>
      <c r="O1013" s="148"/>
      <c r="P1013" s="148"/>
      <c r="Q1013" s="148"/>
      <c r="R1013" s="148"/>
      <c r="S1013" s="148"/>
      <c r="T1013" s="148"/>
      <c r="U1013" s="148"/>
      <c r="V1013" s="148"/>
      <c r="W1013" s="148"/>
      <c r="X1013" s="148"/>
      <c r="Y1013" s="148"/>
      <c r="Z1013" s="148"/>
      <c r="AA1013" s="148"/>
      <c r="AB1013" s="148"/>
      <c r="AC1013" s="148"/>
      <c r="AD1013" s="148"/>
      <c r="AE1013" s="148"/>
      <c r="AF1013" s="148"/>
      <c r="AG1013" s="148"/>
      <c r="AH1013" s="148"/>
      <c r="AI1013" s="149"/>
      <c r="AJ1013" s="148"/>
      <c r="AK1013" s="149"/>
    </row>
    <row r="1014" spans="1:37" x14ac:dyDescent="0.35">
      <c r="A1014" s="147"/>
      <c r="B1014" s="148"/>
      <c r="C1014" s="147"/>
      <c r="D1014" s="147"/>
      <c r="E1014" s="148"/>
      <c r="F1014" s="147"/>
      <c r="G1014" s="148"/>
      <c r="H1014" s="148"/>
      <c r="I1014" s="148"/>
      <c r="J1014" s="148"/>
      <c r="K1014" s="148"/>
      <c r="L1014" s="148"/>
      <c r="M1014" s="148"/>
      <c r="N1014" s="148"/>
      <c r="O1014" s="148"/>
      <c r="P1014" s="148"/>
      <c r="Q1014" s="148"/>
      <c r="R1014" s="148"/>
      <c r="S1014" s="148"/>
      <c r="T1014" s="148"/>
      <c r="U1014" s="148"/>
      <c r="V1014" s="148"/>
      <c r="W1014" s="148"/>
      <c r="X1014" s="148"/>
      <c r="Y1014" s="148"/>
      <c r="Z1014" s="148"/>
      <c r="AA1014" s="148"/>
      <c r="AB1014" s="148"/>
      <c r="AC1014" s="148"/>
      <c r="AD1014" s="148"/>
      <c r="AE1014" s="148"/>
      <c r="AF1014" s="148"/>
      <c r="AG1014" s="148"/>
      <c r="AH1014" s="148"/>
      <c r="AI1014" s="149"/>
      <c r="AJ1014" s="148"/>
      <c r="AK1014" s="149"/>
    </row>
    <row r="1015" spans="1:37" x14ac:dyDescent="0.35">
      <c r="A1015" s="147"/>
      <c r="B1015" s="148"/>
      <c r="C1015" s="147"/>
      <c r="D1015" s="147"/>
      <c r="E1015" s="148"/>
      <c r="F1015" s="147"/>
      <c r="G1015" s="148"/>
      <c r="H1015" s="148"/>
      <c r="I1015" s="148"/>
      <c r="J1015" s="148"/>
      <c r="K1015" s="148"/>
      <c r="L1015" s="148"/>
      <c r="M1015" s="148"/>
      <c r="N1015" s="148"/>
      <c r="O1015" s="148"/>
      <c r="P1015" s="148"/>
      <c r="Q1015" s="148"/>
      <c r="R1015" s="148"/>
      <c r="S1015" s="148"/>
      <c r="T1015" s="148"/>
      <c r="U1015" s="148"/>
      <c r="V1015" s="148"/>
      <c r="W1015" s="148"/>
      <c r="X1015" s="148"/>
      <c r="Y1015" s="148"/>
      <c r="Z1015" s="148"/>
      <c r="AA1015" s="148"/>
      <c r="AB1015" s="148"/>
      <c r="AC1015" s="148"/>
      <c r="AD1015" s="148"/>
      <c r="AE1015" s="148"/>
      <c r="AF1015" s="148"/>
      <c r="AG1015" s="148"/>
      <c r="AH1015" s="148"/>
      <c r="AI1015" s="149"/>
      <c r="AJ1015" s="148"/>
      <c r="AK1015" s="149"/>
    </row>
    <row r="1016" spans="1:37" x14ac:dyDescent="0.35">
      <c r="A1016" s="147"/>
      <c r="B1016" s="148"/>
      <c r="C1016" s="147"/>
      <c r="D1016" s="147"/>
      <c r="E1016" s="148"/>
      <c r="F1016" s="147"/>
      <c r="G1016" s="148"/>
      <c r="H1016" s="148"/>
      <c r="I1016" s="148"/>
      <c r="J1016" s="148"/>
      <c r="K1016" s="148"/>
      <c r="L1016" s="148"/>
      <c r="M1016" s="148"/>
      <c r="N1016" s="148"/>
      <c r="O1016" s="148"/>
      <c r="P1016" s="148"/>
      <c r="Q1016" s="148"/>
      <c r="R1016" s="148"/>
      <c r="S1016" s="148"/>
      <c r="T1016" s="148"/>
      <c r="U1016" s="148"/>
      <c r="V1016" s="148"/>
      <c r="W1016" s="148"/>
      <c r="X1016" s="148"/>
      <c r="Y1016" s="148"/>
      <c r="Z1016" s="148"/>
      <c r="AA1016" s="148"/>
      <c r="AB1016" s="148"/>
      <c r="AC1016" s="148"/>
      <c r="AD1016" s="148"/>
      <c r="AE1016" s="148"/>
      <c r="AF1016" s="148"/>
      <c r="AG1016" s="148"/>
      <c r="AH1016" s="148"/>
      <c r="AI1016" s="149"/>
      <c r="AJ1016" s="148"/>
      <c r="AK1016" s="149"/>
    </row>
    <row r="1017" spans="1:37" x14ac:dyDescent="0.35">
      <c r="A1017" s="147"/>
      <c r="B1017" s="148"/>
      <c r="C1017" s="147"/>
      <c r="D1017" s="147"/>
      <c r="E1017" s="148"/>
      <c r="F1017" s="147"/>
      <c r="G1017" s="148"/>
      <c r="H1017" s="148"/>
      <c r="I1017" s="148"/>
      <c r="J1017" s="148"/>
      <c r="K1017" s="148"/>
      <c r="L1017" s="148"/>
      <c r="M1017" s="148"/>
      <c r="N1017" s="148"/>
      <c r="O1017" s="148"/>
      <c r="P1017" s="148"/>
      <c r="Q1017" s="148"/>
      <c r="R1017" s="148"/>
      <c r="S1017" s="148"/>
      <c r="T1017" s="148"/>
      <c r="U1017" s="148"/>
      <c r="V1017" s="148"/>
      <c r="W1017" s="148"/>
      <c r="X1017" s="148"/>
      <c r="Y1017" s="148"/>
      <c r="Z1017" s="148"/>
      <c r="AA1017" s="148"/>
      <c r="AB1017" s="148"/>
      <c r="AC1017" s="148"/>
      <c r="AD1017" s="148"/>
      <c r="AE1017" s="148"/>
      <c r="AF1017" s="148"/>
      <c r="AG1017" s="148"/>
      <c r="AH1017" s="148"/>
      <c r="AI1017" s="149"/>
      <c r="AJ1017" s="148"/>
      <c r="AK1017" s="149"/>
    </row>
    <row r="1018" spans="1:37" x14ac:dyDescent="0.35">
      <c r="A1018" s="147"/>
      <c r="B1018" s="148"/>
      <c r="C1018" s="147"/>
      <c r="D1018" s="147"/>
      <c r="E1018" s="148"/>
      <c r="F1018" s="147"/>
      <c r="G1018" s="148"/>
      <c r="H1018" s="148"/>
      <c r="I1018" s="148"/>
      <c r="J1018" s="148"/>
      <c r="K1018" s="148"/>
      <c r="L1018" s="148"/>
      <c r="M1018" s="148"/>
      <c r="N1018" s="148"/>
      <c r="O1018" s="148"/>
      <c r="P1018" s="148"/>
      <c r="Q1018" s="148"/>
      <c r="R1018" s="148"/>
      <c r="S1018" s="148"/>
      <c r="T1018" s="148"/>
      <c r="U1018" s="148"/>
      <c r="V1018" s="148"/>
      <c r="W1018" s="148"/>
      <c r="X1018" s="148"/>
      <c r="Y1018" s="148"/>
      <c r="Z1018" s="148"/>
      <c r="AA1018" s="148"/>
      <c r="AB1018" s="148"/>
      <c r="AC1018" s="148"/>
      <c r="AD1018" s="148"/>
      <c r="AE1018" s="148"/>
      <c r="AF1018" s="148"/>
      <c r="AG1018" s="148"/>
      <c r="AH1018" s="148"/>
      <c r="AI1018" s="149"/>
      <c r="AJ1018" s="148"/>
      <c r="AK1018" s="149"/>
    </row>
    <row r="1019" spans="1:37" x14ac:dyDescent="0.35">
      <c r="A1019" s="147"/>
      <c r="B1019" s="148"/>
      <c r="C1019" s="147"/>
      <c r="D1019" s="147"/>
      <c r="E1019" s="148"/>
      <c r="F1019" s="147"/>
      <c r="G1019" s="148"/>
      <c r="H1019" s="148"/>
      <c r="I1019" s="148"/>
      <c r="J1019" s="148"/>
      <c r="K1019" s="148"/>
      <c r="L1019" s="148"/>
      <c r="M1019" s="148"/>
      <c r="N1019" s="148"/>
      <c r="O1019" s="148"/>
      <c r="P1019" s="148"/>
      <c r="Q1019" s="148"/>
      <c r="R1019" s="148"/>
      <c r="S1019" s="148"/>
      <c r="T1019" s="148"/>
      <c r="U1019" s="148"/>
      <c r="V1019" s="148"/>
      <c r="W1019" s="148"/>
      <c r="X1019" s="148"/>
      <c r="Y1019" s="148"/>
      <c r="Z1019" s="148"/>
      <c r="AA1019" s="148"/>
      <c r="AB1019" s="148"/>
      <c r="AC1019" s="148"/>
      <c r="AD1019" s="148"/>
      <c r="AE1019" s="148"/>
      <c r="AF1019" s="148"/>
      <c r="AG1019" s="148"/>
      <c r="AH1019" s="148"/>
      <c r="AI1019" s="149"/>
      <c r="AJ1019" s="148"/>
      <c r="AK1019" s="149"/>
    </row>
    <row r="1020" spans="1:37" x14ac:dyDescent="0.35">
      <c r="A1020" s="147"/>
      <c r="B1020" s="148"/>
      <c r="C1020" s="147"/>
      <c r="D1020" s="147"/>
      <c r="E1020" s="148"/>
      <c r="F1020" s="147"/>
      <c r="G1020" s="148"/>
      <c r="H1020" s="148"/>
      <c r="I1020" s="148"/>
      <c r="J1020" s="148"/>
      <c r="K1020" s="148"/>
      <c r="L1020" s="148"/>
      <c r="M1020" s="148"/>
      <c r="N1020" s="148"/>
      <c r="O1020" s="148"/>
      <c r="P1020" s="148"/>
      <c r="Q1020" s="148"/>
      <c r="R1020" s="148"/>
      <c r="S1020" s="148"/>
      <c r="T1020" s="148"/>
      <c r="U1020" s="148"/>
      <c r="V1020" s="148"/>
      <c r="W1020" s="148"/>
      <c r="X1020" s="148"/>
      <c r="Y1020" s="148"/>
      <c r="Z1020" s="148"/>
      <c r="AA1020" s="148"/>
      <c r="AB1020" s="148"/>
      <c r="AC1020" s="148"/>
      <c r="AD1020" s="148"/>
      <c r="AE1020" s="148"/>
      <c r="AF1020" s="148"/>
      <c r="AG1020" s="148"/>
      <c r="AH1020" s="148"/>
      <c r="AI1020" s="149"/>
      <c r="AJ1020" s="148"/>
      <c r="AK1020" s="149"/>
    </row>
    <row r="1021" spans="1:37" x14ac:dyDescent="0.35">
      <c r="A1021" s="147"/>
      <c r="B1021" s="148"/>
      <c r="C1021" s="147"/>
      <c r="D1021" s="147"/>
      <c r="E1021" s="148"/>
      <c r="F1021" s="147"/>
      <c r="G1021" s="148"/>
      <c r="H1021" s="148"/>
      <c r="I1021" s="148"/>
      <c r="J1021" s="148"/>
      <c r="K1021" s="148"/>
      <c r="L1021" s="148"/>
      <c r="M1021" s="148"/>
      <c r="N1021" s="148"/>
      <c r="O1021" s="148"/>
      <c r="P1021" s="148"/>
      <c r="Q1021" s="148"/>
      <c r="R1021" s="148"/>
      <c r="S1021" s="148"/>
      <c r="T1021" s="148"/>
      <c r="U1021" s="148"/>
      <c r="V1021" s="148"/>
      <c r="W1021" s="148"/>
      <c r="X1021" s="148"/>
      <c r="Y1021" s="148"/>
      <c r="Z1021" s="148"/>
      <c r="AA1021" s="148"/>
      <c r="AB1021" s="148"/>
      <c r="AC1021" s="148"/>
      <c r="AD1021" s="148"/>
      <c r="AE1021" s="148"/>
      <c r="AF1021" s="148"/>
      <c r="AG1021" s="148"/>
      <c r="AH1021" s="148"/>
      <c r="AI1021" s="149"/>
      <c r="AJ1021" s="148"/>
      <c r="AK1021" s="149"/>
    </row>
    <row r="1022" spans="1:37" x14ac:dyDescent="0.35">
      <c r="A1022" s="147"/>
      <c r="B1022" s="148"/>
      <c r="C1022" s="147"/>
      <c r="D1022" s="147"/>
      <c r="E1022" s="148"/>
      <c r="F1022" s="147"/>
      <c r="G1022" s="148"/>
      <c r="H1022" s="148"/>
      <c r="I1022" s="148"/>
      <c r="J1022" s="148"/>
      <c r="K1022" s="148"/>
      <c r="L1022" s="148"/>
      <c r="M1022" s="148"/>
      <c r="N1022" s="148"/>
      <c r="O1022" s="148"/>
      <c r="P1022" s="148"/>
      <c r="Q1022" s="148"/>
      <c r="R1022" s="148"/>
      <c r="S1022" s="148"/>
      <c r="T1022" s="148"/>
      <c r="U1022" s="148"/>
      <c r="V1022" s="148"/>
      <c r="W1022" s="148"/>
      <c r="X1022" s="148"/>
      <c r="Y1022" s="148"/>
      <c r="Z1022" s="148"/>
      <c r="AA1022" s="148"/>
      <c r="AB1022" s="148"/>
      <c r="AC1022" s="148"/>
      <c r="AD1022" s="148"/>
      <c r="AE1022" s="148"/>
      <c r="AF1022" s="148"/>
      <c r="AG1022" s="148"/>
      <c r="AH1022" s="148"/>
      <c r="AI1022" s="149"/>
      <c r="AJ1022" s="148"/>
      <c r="AK1022" s="149"/>
    </row>
    <row r="1023" spans="1:37" x14ac:dyDescent="0.35">
      <c r="A1023" s="147"/>
      <c r="B1023" s="148"/>
      <c r="C1023" s="147"/>
      <c r="D1023" s="147"/>
      <c r="E1023" s="148"/>
      <c r="F1023" s="147"/>
      <c r="G1023" s="148"/>
      <c r="H1023" s="148"/>
      <c r="I1023" s="148"/>
      <c r="J1023" s="148"/>
      <c r="K1023" s="148"/>
      <c r="L1023" s="148"/>
      <c r="M1023" s="148"/>
      <c r="N1023" s="148"/>
      <c r="O1023" s="148"/>
      <c r="P1023" s="148"/>
      <c r="Q1023" s="148"/>
      <c r="R1023" s="148"/>
      <c r="S1023" s="148"/>
      <c r="T1023" s="148"/>
      <c r="U1023" s="148"/>
      <c r="V1023" s="148"/>
      <c r="W1023" s="148"/>
      <c r="X1023" s="148"/>
      <c r="Y1023" s="148"/>
      <c r="Z1023" s="148"/>
      <c r="AA1023" s="148"/>
      <c r="AB1023" s="148"/>
      <c r="AC1023" s="148"/>
      <c r="AD1023" s="148"/>
      <c r="AE1023" s="148"/>
      <c r="AF1023" s="148"/>
      <c r="AG1023" s="148"/>
      <c r="AH1023" s="148"/>
      <c r="AI1023" s="149"/>
      <c r="AJ1023" s="148"/>
      <c r="AK1023" s="149"/>
    </row>
    <row r="1024" spans="1:37" x14ac:dyDescent="0.35">
      <c r="A1024" s="147"/>
      <c r="B1024" s="148"/>
      <c r="C1024" s="147"/>
      <c r="D1024" s="147"/>
      <c r="E1024" s="148"/>
      <c r="F1024" s="147"/>
      <c r="G1024" s="148"/>
      <c r="H1024" s="148"/>
      <c r="I1024" s="148"/>
      <c r="J1024" s="148"/>
      <c r="K1024" s="148"/>
      <c r="L1024" s="148"/>
      <c r="M1024" s="148"/>
      <c r="N1024" s="148"/>
      <c r="O1024" s="148"/>
      <c r="P1024" s="148"/>
      <c r="Q1024" s="148"/>
      <c r="R1024" s="148"/>
      <c r="S1024" s="148"/>
      <c r="T1024" s="148"/>
      <c r="U1024" s="148"/>
      <c r="V1024" s="148"/>
      <c r="W1024" s="148"/>
      <c r="X1024" s="148"/>
      <c r="Y1024" s="148"/>
      <c r="Z1024" s="148"/>
      <c r="AA1024" s="148"/>
      <c r="AB1024" s="148"/>
      <c r="AC1024" s="148"/>
      <c r="AD1024" s="148"/>
      <c r="AE1024" s="148"/>
      <c r="AF1024" s="148"/>
      <c r="AG1024" s="148"/>
      <c r="AH1024" s="148"/>
      <c r="AI1024" s="149"/>
      <c r="AJ1024" s="148"/>
      <c r="AK1024" s="149"/>
    </row>
    <row r="1025" spans="1:37" x14ac:dyDescent="0.35">
      <c r="A1025" s="147"/>
      <c r="B1025" s="148"/>
      <c r="C1025" s="147"/>
      <c r="D1025" s="147"/>
      <c r="E1025" s="148"/>
      <c r="F1025" s="147"/>
      <c r="G1025" s="148"/>
      <c r="H1025" s="148"/>
      <c r="I1025" s="148"/>
      <c r="J1025" s="148"/>
      <c r="K1025" s="148"/>
      <c r="L1025" s="148"/>
      <c r="M1025" s="148"/>
      <c r="N1025" s="148"/>
      <c r="O1025" s="148"/>
      <c r="P1025" s="148"/>
      <c r="Q1025" s="148"/>
      <c r="R1025" s="148"/>
      <c r="S1025" s="148"/>
      <c r="T1025" s="148"/>
      <c r="U1025" s="148"/>
      <c r="V1025" s="148"/>
      <c r="W1025" s="148"/>
      <c r="X1025" s="148"/>
      <c r="Y1025" s="148"/>
      <c r="Z1025" s="148"/>
      <c r="AA1025" s="148"/>
      <c r="AB1025" s="148"/>
      <c r="AC1025" s="148"/>
      <c r="AD1025" s="148"/>
      <c r="AE1025" s="148"/>
      <c r="AF1025" s="148"/>
      <c r="AG1025" s="148"/>
      <c r="AH1025" s="148"/>
      <c r="AI1025" s="149"/>
      <c r="AJ1025" s="148"/>
      <c r="AK1025" s="149"/>
    </row>
    <row r="1026" spans="1:37" x14ac:dyDescent="0.35">
      <c r="A1026" s="147"/>
      <c r="B1026" s="148"/>
      <c r="C1026" s="147"/>
      <c r="D1026" s="147"/>
      <c r="E1026" s="148"/>
      <c r="F1026" s="147"/>
      <c r="G1026" s="148"/>
      <c r="H1026" s="148"/>
      <c r="I1026" s="148"/>
      <c r="J1026" s="148"/>
      <c r="K1026" s="148"/>
      <c r="L1026" s="148"/>
      <c r="M1026" s="148"/>
      <c r="N1026" s="148"/>
      <c r="O1026" s="148"/>
      <c r="P1026" s="148"/>
      <c r="Q1026" s="148"/>
      <c r="R1026" s="148"/>
      <c r="S1026" s="148"/>
      <c r="T1026" s="148"/>
      <c r="U1026" s="148"/>
      <c r="V1026" s="148"/>
      <c r="W1026" s="148"/>
      <c r="X1026" s="148"/>
      <c r="Y1026" s="148"/>
      <c r="Z1026" s="148"/>
      <c r="AA1026" s="148"/>
      <c r="AB1026" s="148"/>
      <c r="AC1026" s="148"/>
      <c r="AD1026" s="148"/>
      <c r="AE1026" s="148"/>
      <c r="AF1026" s="148"/>
      <c r="AG1026" s="148"/>
      <c r="AH1026" s="148"/>
      <c r="AI1026" s="149"/>
      <c r="AJ1026" s="148"/>
      <c r="AK1026" s="149"/>
    </row>
    <row r="1027" spans="1:37" x14ac:dyDescent="0.35">
      <c r="A1027" s="147"/>
      <c r="B1027" s="148"/>
      <c r="C1027" s="147"/>
      <c r="D1027" s="147"/>
      <c r="E1027" s="148"/>
      <c r="F1027" s="147"/>
      <c r="G1027" s="148"/>
      <c r="H1027" s="148"/>
      <c r="I1027" s="148"/>
      <c r="J1027" s="148"/>
      <c r="K1027" s="148"/>
      <c r="L1027" s="148"/>
      <c r="M1027" s="148"/>
      <c r="N1027" s="148"/>
      <c r="O1027" s="148"/>
      <c r="P1027" s="148"/>
      <c r="Q1027" s="148"/>
      <c r="R1027" s="148"/>
      <c r="S1027" s="148"/>
      <c r="T1027" s="148"/>
      <c r="U1027" s="148"/>
      <c r="V1027" s="148"/>
      <c r="W1027" s="148"/>
      <c r="X1027" s="148"/>
      <c r="Y1027" s="148"/>
      <c r="Z1027" s="148"/>
      <c r="AA1027" s="148"/>
      <c r="AB1027" s="148"/>
      <c r="AC1027" s="148"/>
      <c r="AD1027" s="148"/>
      <c r="AE1027" s="148"/>
      <c r="AF1027" s="148"/>
      <c r="AG1027" s="148"/>
      <c r="AH1027" s="148"/>
      <c r="AI1027" s="149"/>
      <c r="AJ1027" s="148"/>
      <c r="AK1027" s="149"/>
    </row>
    <row r="1028" spans="1:37" x14ac:dyDescent="0.35">
      <c r="A1028" s="147"/>
      <c r="B1028" s="148"/>
      <c r="C1028" s="147"/>
      <c r="D1028" s="147"/>
      <c r="E1028" s="148"/>
      <c r="F1028" s="147"/>
      <c r="G1028" s="148"/>
      <c r="H1028" s="148"/>
      <c r="I1028" s="148"/>
      <c r="J1028" s="148"/>
      <c r="K1028" s="148"/>
      <c r="L1028" s="148"/>
      <c r="M1028" s="148"/>
      <c r="N1028" s="148"/>
      <c r="O1028" s="148"/>
      <c r="P1028" s="148"/>
      <c r="Q1028" s="148"/>
      <c r="R1028" s="148"/>
      <c r="S1028" s="148"/>
      <c r="T1028" s="148"/>
      <c r="U1028" s="148"/>
      <c r="V1028" s="148"/>
      <c r="W1028" s="148"/>
      <c r="X1028" s="148"/>
      <c r="Y1028" s="148"/>
      <c r="Z1028" s="148"/>
      <c r="AA1028" s="148"/>
      <c r="AB1028" s="148"/>
      <c r="AC1028" s="148"/>
      <c r="AD1028" s="148"/>
      <c r="AE1028" s="148"/>
      <c r="AF1028" s="148"/>
      <c r="AG1028" s="148"/>
      <c r="AH1028" s="148"/>
      <c r="AI1028" s="149"/>
      <c r="AJ1028" s="148"/>
      <c r="AK1028" s="149"/>
    </row>
    <row r="1029" spans="1:37" x14ac:dyDescent="0.35">
      <c r="A1029" s="147"/>
      <c r="B1029" s="148"/>
      <c r="C1029" s="147"/>
      <c r="D1029" s="147"/>
      <c r="E1029" s="148"/>
      <c r="F1029" s="147"/>
      <c r="G1029" s="148"/>
      <c r="H1029" s="148"/>
      <c r="I1029" s="148"/>
      <c r="J1029" s="148"/>
      <c r="K1029" s="148"/>
      <c r="L1029" s="148"/>
      <c r="M1029" s="148"/>
      <c r="N1029" s="148"/>
      <c r="O1029" s="148"/>
      <c r="P1029" s="148"/>
      <c r="Q1029" s="148"/>
      <c r="R1029" s="148"/>
      <c r="S1029" s="148"/>
      <c r="T1029" s="148"/>
      <c r="U1029" s="148"/>
      <c r="V1029" s="148"/>
      <c r="W1029" s="148"/>
      <c r="X1029" s="148"/>
      <c r="Y1029" s="148"/>
      <c r="Z1029" s="148"/>
      <c r="AA1029" s="148"/>
      <c r="AB1029" s="148"/>
      <c r="AC1029" s="148"/>
      <c r="AD1029" s="148"/>
      <c r="AE1029" s="148"/>
      <c r="AF1029" s="148"/>
      <c r="AG1029" s="148"/>
      <c r="AH1029" s="148"/>
      <c r="AI1029" s="149"/>
      <c r="AJ1029" s="148"/>
      <c r="AK1029" s="149"/>
    </row>
    <row r="1030" spans="1:37" x14ac:dyDescent="0.35">
      <c r="A1030" s="147"/>
      <c r="B1030" s="148"/>
      <c r="C1030" s="147"/>
      <c r="D1030" s="147"/>
      <c r="E1030" s="148"/>
      <c r="F1030" s="147"/>
      <c r="G1030" s="148"/>
      <c r="H1030" s="148"/>
      <c r="I1030" s="148"/>
      <c r="J1030" s="148"/>
      <c r="K1030" s="148"/>
      <c r="L1030" s="148"/>
      <c r="M1030" s="148"/>
      <c r="N1030" s="148"/>
      <c r="O1030" s="148"/>
      <c r="P1030" s="148"/>
      <c r="Q1030" s="148"/>
      <c r="R1030" s="148"/>
      <c r="S1030" s="148"/>
      <c r="T1030" s="148"/>
      <c r="U1030" s="148"/>
      <c r="V1030" s="148"/>
      <c r="W1030" s="148"/>
      <c r="X1030" s="148"/>
      <c r="Y1030" s="148"/>
      <c r="Z1030" s="148"/>
      <c r="AA1030" s="148"/>
      <c r="AB1030" s="148"/>
      <c r="AC1030" s="148"/>
      <c r="AD1030" s="148"/>
      <c r="AE1030" s="148"/>
      <c r="AF1030" s="148"/>
      <c r="AG1030" s="148"/>
      <c r="AH1030" s="148"/>
      <c r="AI1030" s="149"/>
      <c r="AJ1030" s="148"/>
      <c r="AK1030" s="149"/>
    </row>
    <row r="1031" spans="1:37" x14ac:dyDescent="0.35">
      <c r="A1031" s="147"/>
      <c r="B1031" s="148"/>
      <c r="C1031" s="147"/>
      <c r="D1031" s="147"/>
      <c r="E1031" s="148"/>
      <c r="F1031" s="147"/>
      <c r="G1031" s="148"/>
      <c r="H1031" s="148"/>
      <c r="I1031" s="148"/>
      <c r="J1031" s="148"/>
      <c r="K1031" s="148"/>
      <c r="L1031" s="148"/>
      <c r="M1031" s="148"/>
      <c r="N1031" s="148"/>
      <c r="O1031" s="148"/>
      <c r="P1031" s="148"/>
      <c r="Q1031" s="148"/>
      <c r="R1031" s="148"/>
      <c r="S1031" s="148"/>
      <c r="T1031" s="148"/>
      <c r="U1031" s="148"/>
      <c r="V1031" s="148"/>
      <c r="W1031" s="148"/>
      <c r="X1031" s="148"/>
      <c r="Y1031" s="148"/>
      <c r="Z1031" s="148"/>
      <c r="AA1031" s="148"/>
      <c r="AB1031" s="148"/>
      <c r="AC1031" s="148"/>
      <c r="AD1031" s="148"/>
      <c r="AE1031" s="148"/>
      <c r="AF1031" s="148"/>
      <c r="AG1031" s="148"/>
      <c r="AH1031" s="148"/>
      <c r="AI1031" s="149"/>
      <c r="AJ1031" s="148"/>
      <c r="AK1031" s="149"/>
    </row>
    <row r="1032" spans="1:37" x14ac:dyDescent="0.35">
      <c r="A1032" s="147"/>
      <c r="B1032" s="148"/>
      <c r="C1032" s="147"/>
      <c r="D1032" s="147"/>
      <c r="E1032" s="148"/>
      <c r="F1032" s="147"/>
      <c r="G1032" s="148"/>
      <c r="H1032" s="148"/>
      <c r="I1032" s="148"/>
      <c r="J1032" s="148"/>
      <c r="K1032" s="148"/>
      <c r="L1032" s="148"/>
      <c r="M1032" s="148"/>
      <c r="N1032" s="148"/>
      <c r="O1032" s="148"/>
      <c r="P1032" s="148"/>
      <c r="Q1032" s="148"/>
      <c r="R1032" s="148"/>
      <c r="S1032" s="148"/>
      <c r="T1032" s="148"/>
      <c r="U1032" s="148"/>
      <c r="V1032" s="148"/>
      <c r="W1032" s="148"/>
      <c r="X1032" s="148"/>
      <c r="Y1032" s="148"/>
      <c r="Z1032" s="148"/>
      <c r="AA1032" s="148"/>
      <c r="AB1032" s="148"/>
      <c r="AC1032" s="148"/>
      <c r="AD1032" s="148"/>
      <c r="AE1032" s="148"/>
      <c r="AF1032" s="148"/>
      <c r="AG1032" s="148"/>
      <c r="AH1032" s="148"/>
      <c r="AI1032" s="149"/>
      <c r="AJ1032" s="148"/>
      <c r="AK1032" s="149"/>
    </row>
    <row r="1033" spans="1:37" x14ac:dyDescent="0.35">
      <c r="A1033" s="147"/>
      <c r="B1033" s="148"/>
      <c r="C1033" s="147"/>
      <c r="D1033" s="147"/>
      <c r="E1033" s="148"/>
      <c r="F1033" s="147"/>
      <c r="G1033" s="148"/>
      <c r="H1033" s="148"/>
      <c r="I1033" s="148"/>
      <c r="J1033" s="148"/>
      <c r="K1033" s="148"/>
      <c r="L1033" s="148"/>
      <c r="M1033" s="148"/>
      <c r="N1033" s="148"/>
      <c r="O1033" s="148"/>
      <c r="P1033" s="148"/>
      <c r="Q1033" s="148"/>
      <c r="R1033" s="148"/>
      <c r="S1033" s="148"/>
      <c r="T1033" s="148"/>
      <c r="U1033" s="148"/>
      <c r="V1033" s="148"/>
      <c r="W1033" s="148"/>
      <c r="X1033" s="148"/>
      <c r="Y1033" s="148"/>
      <c r="Z1033" s="148"/>
      <c r="AA1033" s="148"/>
      <c r="AB1033" s="148"/>
      <c r="AC1033" s="148"/>
      <c r="AD1033" s="148"/>
      <c r="AE1033" s="148"/>
      <c r="AF1033" s="148"/>
      <c r="AG1033" s="148"/>
      <c r="AH1033" s="148"/>
      <c r="AI1033" s="149"/>
      <c r="AJ1033" s="148"/>
      <c r="AK1033" s="149"/>
    </row>
    <row r="1034" spans="1:37" x14ac:dyDescent="0.35">
      <c r="A1034" s="147"/>
      <c r="B1034" s="148"/>
      <c r="C1034" s="147"/>
      <c r="D1034" s="147"/>
      <c r="E1034" s="148"/>
      <c r="F1034" s="147"/>
      <c r="G1034" s="148"/>
      <c r="H1034" s="148"/>
      <c r="I1034" s="148"/>
      <c r="J1034" s="148"/>
      <c r="K1034" s="148"/>
      <c r="L1034" s="148"/>
      <c r="M1034" s="148"/>
      <c r="N1034" s="148"/>
      <c r="O1034" s="148"/>
      <c r="P1034" s="148"/>
      <c r="Q1034" s="148"/>
      <c r="R1034" s="148"/>
      <c r="S1034" s="148"/>
      <c r="T1034" s="148"/>
      <c r="U1034" s="148"/>
      <c r="V1034" s="148"/>
      <c r="W1034" s="148"/>
      <c r="X1034" s="148"/>
      <c r="Y1034" s="148"/>
      <c r="Z1034" s="148"/>
      <c r="AA1034" s="148"/>
      <c r="AB1034" s="148"/>
      <c r="AC1034" s="148"/>
      <c r="AD1034" s="148"/>
      <c r="AE1034" s="148"/>
      <c r="AF1034" s="148"/>
      <c r="AG1034" s="148"/>
      <c r="AH1034" s="148"/>
      <c r="AI1034" s="149"/>
      <c r="AJ1034" s="148"/>
      <c r="AK1034" s="149"/>
    </row>
    <row r="1035" spans="1:37" x14ac:dyDescent="0.35">
      <c r="A1035" s="147"/>
      <c r="B1035" s="148"/>
      <c r="C1035" s="147"/>
      <c r="D1035" s="147"/>
      <c r="E1035" s="148"/>
      <c r="F1035" s="147"/>
      <c r="G1035" s="148"/>
      <c r="H1035" s="148"/>
      <c r="I1035" s="148"/>
      <c r="J1035" s="148"/>
      <c r="K1035" s="148"/>
      <c r="L1035" s="148"/>
      <c r="M1035" s="148"/>
      <c r="N1035" s="148"/>
      <c r="O1035" s="148"/>
      <c r="P1035" s="148"/>
      <c r="Q1035" s="148"/>
      <c r="R1035" s="148"/>
      <c r="S1035" s="148"/>
      <c r="T1035" s="148"/>
      <c r="U1035" s="148"/>
      <c r="V1035" s="148"/>
      <c r="W1035" s="148"/>
      <c r="X1035" s="148"/>
      <c r="Y1035" s="148"/>
      <c r="Z1035" s="148"/>
      <c r="AA1035" s="148"/>
      <c r="AB1035" s="148"/>
      <c r="AC1035" s="148"/>
      <c r="AD1035" s="148"/>
      <c r="AE1035" s="148"/>
      <c r="AF1035" s="148"/>
      <c r="AG1035" s="148"/>
      <c r="AH1035" s="148"/>
      <c r="AI1035" s="149"/>
      <c r="AJ1035" s="148"/>
      <c r="AK1035" s="149"/>
    </row>
    <row r="1036" spans="1:37" x14ac:dyDescent="0.35">
      <c r="A1036" s="147"/>
      <c r="B1036" s="148"/>
      <c r="C1036" s="147"/>
      <c r="D1036" s="147"/>
      <c r="E1036" s="148"/>
      <c r="F1036" s="147"/>
      <c r="G1036" s="148"/>
      <c r="H1036" s="148"/>
      <c r="I1036" s="148"/>
      <c r="J1036" s="148"/>
      <c r="K1036" s="148"/>
      <c r="L1036" s="148"/>
      <c r="M1036" s="148"/>
      <c r="N1036" s="148"/>
      <c r="O1036" s="148"/>
      <c r="P1036" s="148"/>
      <c r="Q1036" s="148"/>
      <c r="R1036" s="148"/>
      <c r="S1036" s="148"/>
      <c r="T1036" s="148"/>
      <c r="U1036" s="148"/>
      <c r="V1036" s="148"/>
      <c r="W1036" s="148"/>
      <c r="X1036" s="148"/>
      <c r="Y1036" s="148"/>
      <c r="Z1036" s="148"/>
      <c r="AA1036" s="148"/>
      <c r="AB1036" s="148"/>
      <c r="AC1036" s="148"/>
      <c r="AD1036" s="148"/>
      <c r="AE1036" s="148"/>
      <c r="AF1036" s="148"/>
      <c r="AG1036" s="148"/>
      <c r="AH1036" s="148"/>
      <c r="AI1036" s="149"/>
      <c r="AJ1036" s="148"/>
      <c r="AK1036" s="149"/>
    </row>
    <row r="1037" spans="1:37" x14ac:dyDescent="0.35">
      <c r="A1037" s="147"/>
      <c r="B1037" s="148"/>
      <c r="C1037" s="147"/>
      <c r="D1037" s="147"/>
      <c r="E1037" s="148"/>
      <c r="F1037" s="147"/>
      <c r="G1037" s="148"/>
      <c r="H1037" s="148"/>
      <c r="I1037" s="148"/>
      <c r="J1037" s="148"/>
      <c r="K1037" s="148"/>
      <c r="L1037" s="148"/>
      <c r="M1037" s="148"/>
      <c r="N1037" s="148"/>
      <c r="O1037" s="148"/>
      <c r="P1037" s="148"/>
      <c r="Q1037" s="148"/>
      <c r="R1037" s="148"/>
      <c r="S1037" s="148"/>
      <c r="T1037" s="148"/>
      <c r="U1037" s="148"/>
      <c r="V1037" s="148"/>
      <c r="W1037" s="148"/>
      <c r="X1037" s="148"/>
      <c r="Y1037" s="148"/>
      <c r="Z1037" s="148"/>
      <c r="AA1037" s="148"/>
      <c r="AB1037" s="148"/>
      <c r="AC1037" s="148"/>
      <c r="AD1037" s="148"/>
      <c r="AE1037" s="148"/>
      <c r="AF1037" s="148"/>
      <c r="AG1037" s="148"/>
      <c r="AH1037" s="148"/>
      <c r="AI1037" s="149"/>
      <c r="AJ1037" s="148"/>
      <c r="AK1037" s="149"/>
    </row>
    <row r="1038" spans="1:37" x14ac:dyDescent="0.35">
      <c r="A1038" s="147"/>
      <c r="B1038" s="148"/>
      <c r="C1038" s="147"/>
      <c r="D1038" s="147"/>
      <c r="E1038" s="148"/>
      <c r="F1038" s="147"/>
      <c r="G1038" s="148"/>
      <c r="H1038" s="148"/>
      <c r="I1038" s="148"/>
      <c r="J1038" s="148"/>
      <c r="K1038" s="148"/>
      <c r="L1038" s="148"/>
      <c r="M1038" s="148"/>
      <c r="N1038" s="148"/>
      <c r="O1038" s="148"/>
      <c r="P1038" s="148"/>
      <c r="Q1038" s="148"/>
      <c r="R1038" s="148"/>
      <c r="S1038" s="148"/>
      <c r="T1038" s="148"/>
      <c r="U1038" s="148"/>
      <c r="V1038" s="148"/>
      <c r="W1038" s="148"/>
      <c r="X1038" s="148"/>
      <c r="Y1038" s="148"/>
      <c r="Z1038" s="148"/>
      <c r="AA1038" s="148"/>
      <c r="AB1038" s="148"/>
      <c r="AC1038" s="148"/>
      <c r="AD1038" s="148"/>
      <c r="AE1038" s="148"/>
      <c r="AF1038" s="148"/>
      <c r="AG1038" s="148"/>
      <c r="AH1038" s="148"/>
      <c r="AI1038" s="149"/>
      <c r="AJ1038" s="148"/>
      <c r="AK1038" s="149"/>
    </row>
    <row r="1039" spans="1:37" x14ac:dyDescent="0.35">
      <c r="A1039" s="147"/>
      <c r="B1039" s="148"/>
      <c r="C1039" s="147"/>
      <c r="D1039" s="147"/>
      <c r="E1039" s="148"/>
      <c r="F1039" s="147"/>
      <c r="G1039" s="148"/>
      <c r="H1039" s="148"/>
      <c r="I1039" s="148"/>
      <c r="J1039" s="148"/>
      <c r="K1039" s="148"/>
      <c r="L1039" s="148"/>
      <c r="M1039" s="148"/>
      <c r="N1039" s="148"/>
      <c r="O1039" s="148"/>
      <c r="P1039" s="148"/>
      <c r="Q1039" s="148"/>
      <c r="R1039" s="148"/>
      <c r="S1039" s="148"/>
      <c r="T1039" s="148"/>
      <c r="U1039" s="148"/>
      <c r="V1039" s="148"/>
      <c r="W1039" s="148"/>
      <c r="X1039" s="148"/>
      <c r="Y1039" s="148"/>
      <c r="Z1039" s="148"/>
      <c r="AA1039" s="148"/>
      <c r="AB1039" s="148"/>
      <c r="AC1039" s="148"/>
      <c r="AD1039" s="148"/>
      <c r="AE1039" s="148"/>
      <c r="AF1039" s="148"/>
      <c r="AG1039" s="148"/>
      <c r="AH1039" s="148"/>
      <c r="AI1039" s="149"/>
      <c r="AJ1039" s="148"/>
      <c r="AK1039" s="149"/>
    </row>
    <row r="1040" spans="1:37" x14ac:dyDescent="0.35">
      <c r="A1040" s="147"/>
      <c r="B1040" s="148"/>
      <c r="C1040" s="147"/>
      <c r="D1040" s="147"/>
      <c r="E1040" s="148"/>
      <c r="F1040" s="147"/>
      <c r="G1040" s="148"/>
      <c r="H1040" s="148"/>
      <c r="I1040" s="148"/>
      <c r="J1040" s="148"/>
      <c r="K1040" s="148"/>
      <c r="L1040" s="148"/>
      <c r="M1040" s="148"/>
      <c r="N1040" s="148"/>
      <c r="O1040" s="148"/>
      <c r="P1040" s="148"/>
      <c r="Q1040" s="148"/>
      <c r="R1040" s="148"/>
      <c r="S1040" s="148"/>
      <c r="T1040" s="148"/>
      <c r="U1040" s="148"/>
      <c r="V1040" s="148"/>
      <c r="W1040" s="148"/>
      <c r="X1040" s="148"/>
      <c r="Y1040" s="148"/>
      <c r="Z1040" s="148"/>
      <c r="AA1040" s="148"/>
      <c r="AB1040" s="148"/>
      <c r="AC1040" s="148"/>
      <c r="AD1040" s="148"/>
      <c r="AE1040" s="148"/>
      <c r="AF1040" s="148"/>
      <c r="AG1040" s="148"/>
      <c r="AH1040" s="148"/>
      <c r="AI1040" s="149"/>
      <c r="AJ1040" s="148"/>
      <c r="AK1040" s="149"/>
    </row>
    <row r="1041" spans="1:37" x14ac:dyDescent="0.35">
      <c r="A1041" s="147"/>
      <c r="B1041" s="148"/>
      <c r="C1041" s="147"/>
      <c r="D1041" s="147"/>
      <c r="E1041" s="148"/>
      <c r="F1041" s="147"/>
      <c r="G1041" s="148"/>
      <c r="H1041" s="148"/>
      <c r="I1041" s="148"/>
      <c r="J1041" s="148"/>
      <c r="K1041" s="148"/>
      <c r="L1041" s="148"/>
      <c r="M1041" s="148"/>
      <c r="N1041" s="148"/>
      <c r="O1041" s="148"/>
      <c r="P1041" s="148"/>
      <c r="Q1041" s="148"/>
      <c r="R1041" s="148"/>
      <c r="S1041" s="148"/>
      <c r="T1041" s="148"/>
      <c r="U1041" s="148"/>
      <c r="V1041" s="148"/>
      <c r="W1041" s="148"/>
      <c r="X1041" s="148"/>
      <c r="Y1041" s="148"/>
      <c r="Z1041" s="148"/>
      <c r="AA1041" s="148"/>
      <c r="AB1041" s="148"/>
      <c r="AC1041" s="148"/>
      <c r="AD1041" s="148"/>
      <c r="AE1041" s="148"/>
      <c r="AF1041" s="148"/>
      <c r="AG1041" s="148"/>
      <c r="AH1041" s="148"/>
      <c r="AI1041" s="149"/>
      <c r="AJ1041" s="148"/>
      <c r="AK1041" s="149"/>
    </row>
    <row r="1042" spans="1:37" x14ac:dyDescent="0.35">
      <c r="A1042" s="147"/>
      <c r="B1042" s="148"/>
      <c r="C1042" s="147"/>
      <c r="D1042" s="147"/>
      <c r="E1042" s="148"/>
      <c r="F1042" s="147"/>
      <c r="G1042" s="148"/>
      <c r="H1042" s="148"/>
      <c r="I1042" s="148"/>
      <c r="J1042" s="148"/>
      <c r="K1042" s="148"/>
      <c r="L1042" s="148"/>
      <c r="M1042" s="148"/>
      <c r="N1042" s="148"/>
      <c r="O1042" s="148"/>
      <c r="P1042" s="148"/>
      <c r="Q1042" s="148"/>
      <c r="R1042" s="148"/>
      <c r="S1042" s="148"/>
      <c r="T1042" s="148"/>
      <c r="U1042" s="148"/>
      <c r="V1042" s="148"/>
      <c r="W1042" s="148"/>
      <c r="X1042" s="148"/>
      <c r="Y1042" s="148"/>
      <c r="Z1042" s="148"/>
      <c r="AA1042" s="148"/>
      <c r="AB1042" s="148"/>
      <c r="AC1042" s="148"/>
      <c r="AD1042" s="148"/>
      <c r="AE1042" s="148"/>
      <c r="AF1042" s="148"/>
      <c r="AG1042" s="148"/>
      <c r="AH1042" s="148"/>
      <c r="AI1042" s="149"/>
      <c r="AJ1042" s="148"/>
      <c r="AK1042" s="149"/>
    </row>
    <row r="1043" spans="1:37" x14ac:dyDescent="0.35">
      <c r="A1043" s="147"/>
      <c r="B1043" s="148"/>
      <c r="C1043" s="147"/>
      <c r="D1043" s="147"/>
      <c r="E1043" s="148"/>
      <c r="F1043" s="147"/>
      <c r="G1043" s="148"/>
      <c r="H1043" s="148"/>
      <c r="I1043" s="148"/>
      <c r="J1043" s="148"/>
      <c r="K1043" s="148"/>
      <c r="L1043" s="148"/>
      <c r="M1043" s="148"/>
      <c r="N1043" s="148"/>
      <c r="O1043" s="148"/>
      <c r="P1043" s="148"/>
      <c r="Q1043" s="148"/>
      <c r="R1043" s="148"/>
      <c r="S1043" s="148"/>
      <c r="T1043" s="148"/>
      <c r="U1043" s="148"/>
      <c r="V1043" s="148"/>
      <c r="W1043" s="148"/>
      <c r="X1043" s="148"/>
      <c r="Y1043" s="148"/>
      <c r="Z1043" s="148"/>
      <c r="AA1043" s="148"/>
      <c r="AB1043" s="148"/>
      <c r="AC1043" s="148"/>
      <c r="AD1043" s="148"/>
      <c r="AE1043" s="148"/>
      <c r="AF1043" s="148"/>
      <c r="AG1043" s="148"/>
      <c r="AH1043" s="148"/>
      <c r="AI1043" s="149"/>
      <c r="AJ1043" s="148"/>
      <c r="AK1043" s="149"/>
    </row>
    <row r="1044" spans="1:37" x14ac:dyDescent="0.35">
      <c r="A1044" s="147"/>
      <c r="B1044" s="148"/>
      <c r="C1044" s="147"/>
      <c r="D1044" s="147"/>
      <c r="E1044" s="148"/>
      <c r="F1044" s="147"/>
      <c r="G1044" s="148"/>
      <c r="H1044" s="148"/>
      <c r="I1044" s="148"/>
      <c r="J1044" s="148"/>
      <c r="K1044" s="148"/>
      <c r="L1044" s="148"/>
      <c r="M1044" s="148"/>
      <c r="N1044" s="148"/>
      <c r="O1044" s="148"/>
      <c r="P1044" s="148"/>
      <c r="Q1044" s="148"/>
      <c r="R1044" s="148"/>
      <c r="S1044" s="148"/>
      <c r="T1044" s="148"/>
      <c r="U1044" s="148"/>
      <c r="V1044" s="148"/>
      <c r="W1044" s="148"/>
      <c r="X1044" s="148"/>
      <c r="Y1044" s="148"/>
      <c r="Z1044" s="148"/>
      <c r="AA1044" s="148"/>
      <c r="AB1044" s="148"/>
      <c r="AC1044" s="148"/>
      <c r="AD1044" s="148"/>
      <c r="AE1044" s="148"/>
      <c r="AF1044" s="148"/>
      <c r="AG1044" s="148"/>
      <c r="AH1044" s="148"/>
      <c r="AI1044" s="149"/>
      <c r="AJ1044" s="148"/>
      <c r="AK1044" s="149"/>
    </row>
    <row r="1045" spans="1:37" x14ac:dyDescent="0.35">
      <c r="A1045" s="147"/>
      <c r="B1045" s="148"/>
      <c r="C1045" s="147"/>
      <c r="D1045" s="147"/>
      <c r="E1045" s="148"/>
      <c r="F1045" s="147"/>
      <c r="G1045" s="148"/>
      <c r="H1045" s="148"/>
      <c r="I1045" s="148"/>
      <c r="J1045" s="148"/>
      <c r="K1045" s="148"/>
      <c r="L1045" s="148"/>
      <c r="M1045" s="148"/>
      <c r="N1045" s="148"/>
      <c r="O1045" s="148"/>
      <c r="P1045" s="148"/>
      <c r="Q1045" s="148"/>
      <c r="R1045" s="148"/>
      <c r="S1045" s="148"/>
      <c r="T1045" s="148"/>
      <c r="U1045" s="148"/>
      <c r="V1045" s="148"/>
      <c r="W1045" s="148"/>
      <c r="X1045" s="148"/>
      <c r="Y1045" s="148"/>
      <c r="Z1045" s="148"/>
      <c r="AA1045" s="148"/>
      <c r="AB1045" s="148"/>
      <c r="AC1045" s="148"/>
      <c r="AD1045" s="148"/>
      <c r="AE1045" s="148"/>
      <c r="AF1045" s="148"/>
      <c r="AG1045" s="148"/>
      <c r="AH1045" s="148"/>
      <c r="AI1045" s="149"/>
      <c r="AJ1045" s="148"/>
      <c r="AK1045" s="149"/>
    </row>
    <row r="1046" spans="1:37" x14ac:dyDescent="0.35">
      <c r="A1046" s="147"/>
      <c r="B1046" s="148"/>
      <c r="C1046" s="147"/>
      <c r="D1046" s="147"/>
      <c r="E1046" s="148"/>
      <c r="F1046" s="147"/>
      <c r="G1046" s="148"/>
      <c r="H1046" s="148"/>
      <c r="I1046" s="148"/>
      <c r="J1046" s="148"/>
      <c r="K1046" s="148"/>
      <c r="L1046" s="148"/>
      <c r="M1046" s="148"/>
      <c r="N1046" s="148"/>
      <c r="O1046" s="148"/>
      <c r="P1046" s="148"/>
      <c r="Q1046" s="148"/>
      <c r="R1046" s="148"/>
      <c r="S1046" s="148"/>
      <c r="T1046" s="148"/>
      <c r="U1046" s="148"/>
      <c r="V1046" s="148"/>
      <c r="W1046" s="148"/>
      <c r="X1046" s="148"/>
      <c r="Y1046" s="148"/>
      <c r="Z1046" s="148"/>
      <c r="AA1046" s="148"/>
      <c r="AB1046" s="148"/>
      <c r="AC1046" s="148"/>
      <c r="AD1046" s="148"/>
      <c r="AE1046" s="148"/>
      <c r="AF1046" s="148"/>
      <c r="AG1046" s="148"/>
      <c r="AH1046" s="148"/>
      <c r="AI1046" s="149"/>
      <c r="AJ1046" s="148"/>
      <c r="AK1046" s="149"/>
    </row>
    <row r="1047" spans="1:37" x14ac:dyDescent="0.35">
      <c r="A1047" s="147"/>
      <c r="B1047" s="148"/>
      <c r="C1047" s="147"/>
      <c r="D1047" s="147"/>
      <c r="E1047" s="148"/>
      <c r="F1047" s="147"/>
      <c r="G1047" s="148"/>
      <c r="H1047" s="148"/>
      <c r="I1047" s="148"/>
      <c r="J1047" s="148"/>
      <c r="K1047" s="148"/>
      <c r="L1047" s="148"/>
      <c r="M1047" s="148"/>
      <c r="N1047" s="148"/>
      <c r="O1047" s="148"/>
      <c r="P1047" s="148"/>
      <c r="Q1047" s="148"/>
      <c r="R1047" s="148"/>
      <c r="S1047" s="148"/>
      <c r="T1047" s="148"/>
      <c r="U1047" s="148"/>
      <c r="V1047" s="148"/>
      <c r="W1047" s="148"/>
      <c r="X1047" s="148"/>
      <c r="Y1047" s="148"/>
      <c r="Z1047" s="148"/>
      <c r="AA1047" s="148"/>
      <c r="AB1047" s="148"/>
      <c r="AC1047" s="148"/>
      <c r="AD1047" s="148"/>
      <c r="AE1047" s="148"/>
      <c r="AF1047" s="148"/>
      <c r="AG1047" s="148"/>
      <c r="AH1047" s="148"/>
      <c r="AI1047" s="149"/>
      <c r="AJ1047" s="148"/>
      <c r="AK1047" s="149"/>
    </row>
    <row r="1048" spans="1:37" x14ac:dyDescent="0.35">
      <c r="A1048" s="147"/>
      <c r="B1048" s="148"/>
      <c r="C1048" s="147"/>
      <c r="D1048" s="147"/>
      <c r="E1048" s="148"/>
      <c r="F1048" s="147"/>
      <c r="G1048" s="148"/>
      <c r="H1048" s="148"/>
      <c r="I1048" s="148"/>
      <c r="J1048" s="148"/>
      <c r="K1048" s="148"/>
      <c r="L1048" s="148"/>
      <c r="M1048" s="148"/>
      <c r="N1048" s="148"/>
      <c r="O1048" s="148"/>
      <c r="P1048" s="148"/>
      <c r="Q1048" s="148"/>
      <c r="R1048" s="148"/>
      <c r="S1048" s="148"/>
      <c r="T1048" s="148"/>
      <c r="U1048" s="148"/>
      <c r="V1048" s="148"/>
      <c r="W1048" s="148"/>
      <c r="X1048" s="148"/>
      <c r="Y1048" s="148"/>
      <c r="Z1048" s="148"/>
      <c r="AA1048" s="148"/>
      <c r="AB1048" s="148"/>
      <c r="AC1048" s="148"/>
      <c r="AD1048" s="148"/>
      <c r="AE1048" s="148"/>
      <c r="AF1048" s="148"/>
      <c r="AG1048" s="148"/>
      <c r="AH1048" s="148"/>
      <c r="AI1048" s="149"/>
      <c r="AJ1048" s="148"/>
      <c r="AK1048" s="149"/>
    </row>
    <row r="1049" spans="1:37" x14ac:dyDescent="0.35">
      <c r="A1049" s="147"/>
      <c r="B1049" s="148"/>
      <c r="C1049" s="147"/>
      <c r="D1049" s="147"/>
      <c r="E1049" s="148"/>
      <c r="F1049" s="147"/>
      <c r="G1049" s="148"/>
      <c r="H1049" s="148"/>
      <c r="I1049" s="148"/>
      <c r="J1049" s="148"/>
      <c r="K1049" s="148"/>
      <c r="L1049" s="148"/>
      <c r="M1049" s="148"/>
      <c r="N1049" s="148"/>
      <c r="O1049" s="148"/>
      <c r="P1049" s="148"/>
      <c r="Q1049" s="148"/>
      <c r="R1049" s="148"/>
      <c r="S1049" s="148"/>
      <c r="T1049" s="148"/>
      <c r="U1049" s="148"/>
      <c r="V1049" s="148"/>
      <c r="W1049" s="148"/>
      <c r="X1049" s="148"/>
      <c r="Y1049" s="148"/>
      <c r="Z1049" s="148"/>
      <c r="AA1049" s="148"/>
      <c r="AB1049" s="148"/>
      <c r="AC1049" s="148"/>
      <c r="AD1049" s="148"/>
      <c r="AE1049" s="148"/>
      <c r="AF1049" s="148"/>
      <c r="AG1049" s="148"/>
      <c r="AH1049" s="148"/>
      <c r="AI1049" s="149"/>
      <c r="AJ1049" s="148"/>
      <c r="AK1049" s="149"/>
    </row>
    <row r="1050" spans="1:37" x14ac:dyDescent="0.35">
      <c r="A1050" s="147"/>
      <c r="B1050" s="148"/>
      <c r="C1050" s="147"/>
      <c r="D1050" s="147"/>
      <c r="E1050" s="148"/>
      <c r="F1050" s="147"/>
      <c r="G1050" s="148"/>
      <c r="H1050" s="148"/>
      <c r="I1050" s="148"/>
      <c r="J1050" s="148"/>
      <c r="K1050" s="148"/>
      <c r="L1050" s="148"/>
      <c r="M1050" s="148"/>
      <c r="N1050" s="148"/>
      <c r="O1050" s="148"/>
      <c r="P1050" s="148"/>
      <c r="Q1050" s="148"/>
      <c r="R1050" s="148"/>
      <c r="S1050" s="148"/>
      <c r="T1050" s="148"/>
      <c r="U1050" s="148"/>
      <c r="V1050" s="148"/>
      <c r="W1050" s="148"/>
      <c r="X1050" s="148"/>
      <c r="Y1050" s="148"/>
      <c r="Z1050" s="148"/>
      <c r="AA1050" s="148"/>
      <c r="AB1050" s="148"/>
      <c r="AC1050" s="148"/>
      <c r="AD1050" s="148"/>
      <c r="AE1050" s="148"/>
      <c r="AF1050" s="148"/>
      <c r="AG1050" s="148"/>
      <c r="AH1050" s="148"/>
      <c r="AI1050" s="149"/>
      <c r="AJ1050" s="148"/>
      <c r="AK1050" s="149"/>
    </row>
    <row r="1051" spans="1:37" x14ac:dyDescent="0.35">
      <c r="A1051" s="147"/>
      <c r="B1051" s="148"/>
      <c r="C1051" s="147"/>
      <c r="D1051" s="147"/>
      <c r="E1051" s="148"/>
      <c r="F1051" s="147"/>
      <c r="G1051" s="148"/>
      <c r="H1051" s="148"/>
      <c r="I1051" s="148"/>
      <c r="J1051" s="148"/>
      <c r="K1051" s="148"/>
      <c r="L1051" s="148"/>
      <c r="M1051" s="148"/>
      <c r="N1051" s="148"/>
      <c r="O1051" s="148"/>
      <c r="P1051" s="148"/>
      <c r="Q1051" s="148"/>
      <c r="R1051" s="148"/>
      <c r="S1051" s="148"/>
      <c r="T1051" s="148"/>
      <c r="U1051" s="148"/>
      <c r="V1051" s="148"/>
      <c r="W1051" s="148"/>
      <c r="X1051" s="148"/>
      <c r="Y1051" s="148"/>
      <c r="Z1051" s="148"/>
      <c r="AA1051" s="148"/>
      <c r="AB1051" s="148"/>
      <c r="AC1051" s="148"/>
      <c r="AD1051" s="148"/>
      <c r="AE1051" s="148"/>
      <c r="AF1051" s="148"/>
      <c r="AG1051" s="148"/>
      <c r="AH1051" s="148"/>
      <c r="AI1051" s="149"/>
      <c r="AJ1051" s="148"/>
      <c r="AK1051" s="149"/>
    </row>
    <row r="1052" spans="1:37" x14ac:dyDescent="0.35">
      <c r="A1052" s="147"/>
      <c r="B1052" s="148"/>
      <c r="C1052" s="147"/>
      <c r="D1052" s="147"/>
      <c r="E1052" s="148"/>
      <c r="F1052" s="147"/>
      <c r="G1052" s="148"/>
      <c r="H1052" s="148"/>
      <c r="I1052" s="148"/>
      <c r="J1052" s="148"/>
      <c r="K1052" s="148"/>
      <c r="L1052" s="148"/>
      <c r="M1052" s="148"/>
      <c r="N1052" s="148"/>
      <c r="O1052" s="148"/>
      <c r="P1052" s="148"/>
      <c r="Q1052" s="148"/>
      <c r="R1052" s="148"/>
      <c r="S1052" s="148"/>
      <c r="T1052" s="148"/>
      <c r="U1052" s="148"/>
      <c r="V1052" s="148"/>
      <c r="W1052" s="148"/>
      <c r="X1052" s="148"/>
      <c r="Y1052" s="148"/>
      <c r="Z1052" s="148"/>
      <c r="AA1052" s="148"/>
      <c r="AB1052" s="148"/>
      <c r="AC1052" s="148"/>
      <c r="AD1052" s="148"/>
      <c r="AE1052" s="148"/>
      <c r="AF1052" s="148"/>
      <c r="AG1052" s="148"/>
      <c r="AH1052" s="148"/>
      <c r="AI1052" s="149"/>
      <c r="AJ1052" s="148"/>
      <c r="AK1052" s="149"/>
    </row>
    <row r="1053" spans="1:37" x14ac:dyDescent="0.35">
      <c r="A1053" s="147"/>
      <c r="B1053" s="148"/>
      <c r="C1053" s="147"/>
      <c r="D1053" s="147"/>
      <c r="E1053" s="148"/>
      <c r="F1053" s="147"/>
      <c r="G1053" s="148"/>
      <c r="H1053" s="148"/>
      <c r="I1053" s="148"/>
      <c r="J1053" s="148"/>
      <c r="K1053" s="148"/>
      <c r="L1053" s="148"/>
      <c r="M1053" s="148"/>
      <c r="N1053" s="148"/>
      <c r="O1053" s="148"/>
      <c r="P1053" s="148"/>
      <c r="Q1053" s="148"/>
      <c r="R1053" s="148"/>
      <c r="S1053" s="148"/>
      <c r="T1053" s="148"/>
      <c r="U1053" s="148"/>
      <c r="V1053" s="148"/>
      <c r="W1053" s="148"/>
      <c r="X1053" s="148"/>
      <c r="Y1053" s="148"/>
      <c r="Z1053" s="148"/>
      <c r="AA1053" s="148"/>
      <c r="AB1053" s="148"/>
      <c r="AC1053" s="148"/>
      <c r="AD1053" s="148"/>
      <c r="AE1053" s="148"/>
      <c r="AF1053" s="148"/>
      <c r="AG1053" s="148"/>
      <c r="AH1053" s="148"/>
      <c r="AI1053" s="149"/>
      <c r="AJ1053" s="148"/>
      <c r="AK1053" s="149"/>
    </row>
    <row r="1054" spans="1:37" x14ac:dyDescent="0.35">
      <c r="A1054" s="147"/>
      <c r="B1054" s="148"/>
      <c r="C1054" s="147"/>
      <c r="D1054" s="147"/>
      <c r="E1054" s="148"/>
      <c r="F1054" s="147"/>
      <c r="G1054" s="148"/>
      <c r="H1054" s="148"/>
      <c r="I1054" s="148"/>
      <c r="J1054" s="148"/>
      <c r="K1054" s="148"/>
      <c r="L1054" s="148"/>
      <c r="M1054" s="148"/>
      <c r="N1054" s="148"/>
      <c r="O1054" s="148"/>
      <c r="P1054" s="148"/>
      <c r="Q1054" s="148"/>
      <c r="R1054" s="148"/>
      <c r="S1054" s="148"/>
      <c r="T1054" s="148"/>
      <c r="U1054" s="148"/>
      <c r="V1054" s="148"/>
      <c r="W1054" s="148"/>
      <c r="X1054" s="148"/>
      <c r="Y1054" s="148"/>
      <c r="Z1054" s="148"/>
      <c r="AA1054" s="148"/>
      <c r="AB1054" s="148"/>
      <c r="AC1054" s="148"/>
      <c r="AD1054" s="148"/>
      <c r="AE1054" s="148"/>
      <c r="AF1054" s="148"/>
      <c r="AG1054" s="148"/>
      <c r="AH1054" s="148"/>
      <c r="AI1054" s="149"/>
      <c r="AJ1054" s="148"/>
      <c r="AK1054" s="149"/>
    </row>
    <row r="1055" spans="1:37" x14ac:dyDescent="0.35">
      <c r="A1055" s="147"/>
      <c r="B1055" s="148"/>
      <c r="C1055" s="147"/>
      <c r="D1055" s="147"/>
      <c r="E1055" s="148"/>
      <c r="F1055" s="147"/>
      <c r="G1055" s="148"/>
      <c r="H1055" s="148"/>
      <c r="I1055" s="148"/>
      <c r="J1055" s="148"/>
      <c r="K1055" s="148"/>
      <c r="L1055" s="148"/>
      <c r="M1055" s="148"/>
      <c r="N1055" s="148"/>
      <c r="O1055" s="148"/>
      <c r="P1055" s="148"/>
      <c r="Q1055" s="148"/>
      <c r="R1055" s="148"/>
      <c r="S1055" s="148"/>
      <c r="T1055" s="148"/>
      <c r="U1055" s="148"/>
      <c r="V1055" s="148"/>
      <c r="W1055" s="148"/>
      <c r="X1055" s="148"/>
      <c r="Y1055" s="148"/>
      <c r="Z1055" s="148"/>
      <c r="AA1055" s="148"/>
      <c r="AB1055" s="148"/>
      <c r="AC1055" s="148"/>
      <c r="AD1055" s="148"/>
      <c r="AE1055" s="148"/>
      <c r="AF1055" s="148"/>
      <c r="AG1055" s="148"/>
      <c r="AH1055" s="148"/>
      <c r="AI1055" s="149"/>
      <c r="AJ1055" s="148"/>
      <c r="AK1055" s="149"/>
    </row>
    <row r="1056" spans="1:37" x14ac:dyDescent="0.35">
      <c r="A1056" s="147"/>
      <c r="B1056" s="148"/>
      <c r="C1056" s="147"/>
      <c r="D1056" s="147"/>
      <c r="E1056" s="148"/>
      <c r="F1056" s="147"/>
      <c r="G1056" s="148"/>
      <c r="H1056" s="148"/>
      <c r="I1056" s="148"/>
      <c r="J1056" s="148"/>
      <c r="K1056" s="148"/>
      <c r="L1056" s="148"/>
      <c r="M1056" s="148"/>
      <c r="N1056" s="148"/>
      <c r="O1056" s="148"/>
      <c r="P1056" s="148"/>
      <c r="Q1056" s="148"/>
      <c r="R1056" s="148"/>
      <c r="S1056" s="148"/>
      <c r="T1056" s="148"/>
      <c r="U1056" s="148"/>
      <c r="V1056" s="148"/>
      <c r="W1056" s="148"/>
      <c r="X1056" s="148"/>
      <c r="Y1056" s="148"/>
      <c r="Z1056" s="148"/>
      <c r="AA1056" s="148"/>
      <c r="AB1056" s="148"/>
      <c r="AC1056" s="148"/>
      <c r="AD1056" s="148"/>
      <c r="AE1056" s="148"/>
      <c r="AF1056" s="148"/>
      <c r="AG1056" s="148"/>
      <c r="AH1056" s="148"/>
      <c r="AI1056" s="149"/>
      <c r="AJ1056" s="148"/>
      <c r="AK1056" s="149"/>
    </row>
    <row r="1057" spans="1:37" x14ac:dyDescent="0.35">
      <c r="A1057" s="147"/>
      <c r="B1057" s="148"/>
      <c r="C1057" s="147"/>
      <c r="D1057" s="147"/>
      <c r="E1057" s="148"/>
      <c r="F1057" s="147"/>
      <c r="G1057" s="148"/>
      <c r="H1057" s="148"/>
      <c r="I1057" s="148"/>
      <c r="J1057" s="148"/>
      <c r="K1057" s="148"/>
      <c r="L1057" s="148"/>
      <c r="M1057" s="148"/>
      <c r="N1057" s="148"/>
      <c r="O1057" s="148"/>
      <c r="P1057" s="148"/>
      <c r="Q1057" s="148"/>
      <c r="R1057" s="148"/>
      <c r="S1057" s="148"/>
      <c r="T1057" s="148"/>
      <c r="U1057" s="148"/>
      <c r="V1057" s="148"/>
      <c r="W1057" s="148"/>
      <c r="X1057" s="148"/>
      <c r="Y1057" s="148"/>
      <c r="Z1057" s="148"/>
      <c r="AA1057" s="148"/>
      <c r="AB1057" s="148"/>
      <c r="AC1057" s="148"/>
      <c r="AD1057" s="148"/>
      <c r="AE1057" s="148"/>
      <c r="AF1057" s="148"/>
      <c r="AG1057" s="148"/>
      <c r="AH1057" s="148"/>
      <c r="AI1057" s="149"/>
      <c r="AJ1057" s="148"/>
      <c r="AK1057" s="149"/>
    </row>
    <row r="1058" spans="1:37" x14ac:dyDescent="0.35">
      <c r="A1058" s="147"/>
      <c r="B1058" s="148"/>
      <c r="C1058" s="147"/>
      <c r="D1058" s="147"/>
      <c r="E1058" s="148"/>
      <c r="F1058" s="147"/>
      <c r="G1058" s="148"/>
      <c r="H1058" s="148"/>
      <c r="I1058" s="148"/>
      <c r="J1058" s="148"/>
      <c r="K1058" s="148"/>
      <c r="L1058" s="148"/>
      <c r="M1058" s="148"/>
      <c r="N1058" s="148"/>
      <c r="O1058" s="148"/>
      <c r="P1058" s="148"/>
      <c r="Q1058" s="148"/>
      <c r="R1058" s="148"/>
      <c r="S1058" s="148"/>
      <c r="T1058" s="148"/>
      <c r="U1058" s="148"/>
      <c r="V1058" s="148"/>
      <c r="W1058" s="148"/>
      <c r="X1058" s="148"/>
      <c r="Y1058" s="148"/>
      <c r="Z1058" s="148"/>
      <c r="AA1058" s="148"/>
      <c r="AB1058" s="148"/>
      <c r="AC1058" s="148"/>
      <c r="AD1058" s="148"/>
      <c r="AE1058" s="148"/>
      <c r="AF1058" s="148"/>
      <c r="AG1058" s="148"/>
      <c r="AH1058" s="148"/>
      <c r="AI1058" s="149"/>
      <c r="AJ1058" s="148"/>
      <c r="AK1058" s="149"/>
    </row>
    <row r="1059" spans="1:37" x14ac:dyDescent="0.35">
      <c r="A1059" s="147"/>
      <c r="B1059" s="148"/>
      <c r="C1059" s="147"/>
      <c r="D1059" s="147"/>
      <c r="E1059" s="148"/>
      <c r="F1059" s="147"/>
      <c r="G1059" s="148"/>
      <c r="H1059" s="148"/>
      <c r="I1059" s="148"/>
      <c r="J1059" s="148"/>
      <c r="K1059" s="148"/>
      <c r="L1059" s="148"/>
      <c r="M1059" s="148"/>
      <c r="N1059" s="148"/>
      <c r="O1059" s="148"/>
      <c r="P1059" s="148"/>
      <c r="Q1059" s="148"/>
      <c r="R1059" s="148"/>
      <c r="S1059" s="148"/>
      <c r="T1059" s="148"/>
      <c r="U1059" s="148"/>
      <c r="V1059" s="148"/>
      <c r="W1059" s="148"/>
      <c r="X1059" s="148"/>
      <c r="Y1059" s="148"/>
      <c r="Z1059" s="148"/>
      <c r="AA1059" s="148"/>
      <c r="AB1059" s="148"/>
      <c r="AC1059" s="148"/>
      <c r="AD1059" s="148"/>
      <c r="AE1059" s="148"/>
      <c r="AF1059" s="148"/>
      <c r="AG1059" s="148"/>
      <c r="AH1059" s="148"/>
      <c r="AI1059" s="149"/>
      <c r="AJ1059" s="148"/>
      <c r="AK1059" s="149"/>
    </row>
    <row r="1060" spans="1:37" x14ac:dyDescent="0.35">
      <c r="A1060" s="147"/>
      <c r="B1060" s="148"/>
      <c r="C1060" s="147"/>
      <c r="D1060" s="147"/>
      <c r="E1060" s="148"/>
      <c r="F1060" s="147"/>
      <c r="G1060" s="148"/>
      <c r="H1060" s="148"/>
      <c r="I1060" s="148"/>
      <c r="J1060" s="148"/>
      <c r="K1060" s="148"/>
      <c r="L1060" s="148"/>
      <c r="M1060" s="148"/>
      <c r="N1060" s="148"/>
      <c r="O1060" s="148"/>
      <c r="P1060" s="148"/>
      <c r="Q1060" s="148"/>
      <c r="R1060" s="148"/>
      <c r="S1060" s="148"/>
      <c r="T1060" s="148"/>
      <c r="U1060" s="148"/>
      <c r="V1060" s="148"/>
      <c r="W1060" s="148"/>
      <c r="X1060" s="148"/>
      <c r="Y1060" s="148"/>
      <c r="Z1060" s="148"/>
      <c r="AA1060" s="148"/>
      <c r="AB1060" s="148"/>
      <c r="AC1060" s="148"/>
      <c r="AD1060" s="148"/>
      <c r="AE1060" s="148"/>
      <c r="AF1060" s="148"/>
      <c r="AG1060" s="148"/>
      <c r="AH1060" s="148"/>
      <c r="AI1060" s="149"/>
      <c r="AJ1060" s="148"/>
      <c r="AK1060" s="149"/>
    </row>
    <row r="1061" spans="1:37" x14ac:dyDescent="0.35">
      <c r="A1061" s="147"/>
      <c r="B1061" s="148"/>
      <c r="C1061" s="147"/>
      <c r="D1061" s="147"/>
      <c r="E1061" s="148"/>
      <c r="F1061" s="147"/>
      <c r="G1061" s="148"/>
      <c r="H1061" s="148"/>
      <c r="I1061" s="148"/>
      <c r="J1061" s="148"/>
      <c r="K1061" s="148"/>
      <c r="L1061" s="148"/>
      <c r="M1061" s="148"/>
      <c r="N1061" s="148"/>
      <c r="O1061" s="148"/>
      <c r="P1061" s="148"/>
      <c r="Q1061" s="148"/>
      <c r="R1061" s="148"/>
      <c r="S1061" s="148"/>
      <c r="T1061" s="148"/>
      <c r="U1061" s="148"/>
      <c r="V1061" s="148"/>
      <c r="W1061" s="148"/>
      <c r="X1061" s="148"/>
      <c r="Y1061" s="148"/>
      <c r="Z1061" s="148"/>
      <c r="AA1061" s="148"/>
      <c r="AB1061" s="148"/>
      <c r="AC1061" s="148"/>
      <c r="AD1061" s="148"/>
      <c r="AE1061" s="148"/>
      <c r="AF1061" s="148"/>
      <c r="AG1061" s="148"/>
      <c r="AH1061" s="148"/>
      <c r="AI1061" s="149"/>
      <c r="AJ1061" s="148"/>
      <c r="AK1061" s="149"/>
    </row>
    <row r="1062" spans="1:37" x14ac:dyDescent="0.35">
      <c r="A1062" s="147"/>
      <c r="B1062" s="148"/>
      <c r="C1062" s="147"/>
      <c r="D1062" s="147"/>
      <c r="E1062" s="148"/>
      <c r="F1062" s="147"/>
      <c r="G1062" s="148"/>
      <c r="H1062" s="148"/>
      <c r="I1062" s="148"/>
      <c r="J1062" s="148"/>
      <c r="K1062" s="148"/>
      <c r="L1062" s="148"/>
      <c r="M1062" s="148"/>
      <c r="N1062" s="148"/>
      <c r="O1062" s="148"/>
      <c r="P1062" s="148"/>
      <c r="Q1062" s="148"/>
      <c r="R1062" s="148"/>
      <c r="S1062" s="148"/>
      <c r="T1062" s="148"/>
      <c r="U1062" s="148"/>
      <c r="V1062" s="148"/>
      <c r="W1062" s="148"/>
      <c r="X1062" s="148"/>
      <c r="Y1062" s="148"/>
      <c r="Z1062" s="148"/>
      <c r="AA1062" s="148"/>
      <c r="AB1062" s="148"/>
      <c r="AC1062" s="148"/>
      <c r="AD1062" s="148"/>
      <c r="AE1062" s="148"/>
      <c r="AF1062" s="148"/>
      <c r="AG1062" s="148"/>
      <c r="AH1062" s="148"/>
      <c r="AI1062" s="149"/>
      <c r="AJ1062" s="148"/>
      <c r="AK1062" s="149"/>
    </row>
    <row r="1063" spans="1:37" x14ac:dyDescent="0.35">
      <c r="A1063" s="147"/>
      <c r="B1063" s="148"/>
      <c r="C1063" s="147"/>
      <c r="D1063" s="147"/>
      <c r="E1063" s="148"/>
      <c r="F1063" s="147"/>
      <c r="G1063" s="148"/>
      <c r="H1063" s="148"/>
      <c r="I1063" s="148"/>
      <c r="J1063" s="148"/>
      <c r="K1063" s="148"/>
      <c r="L1063" s="148"/>
      <c r="M1063" s="148"/>
      <c r="N1063" s="148"/>
      <c r="O1063" s="148"/>
      <c r="P1063" s="148"/>
      <c r="Q1063" s="148"/>
      <c r="R1063" s="148"/>
      <c r="S1063" s="148"/>
      <c r="T1063" s="148"/>
      <c r="U1063" s="148"/>
      <c r="V1063" s="148"/>
      <c r="W1063" s="148"/>
      <c r="X1063" s="148"/>
      <c r="Y1063" s="148"/>
      <c r="Z1063" s="148"/>
      <c r="AA1063" s="148"/>
      <c r="AB1063" s="148"/>
      <c r="AC1063" s="148"/>
      <c r="AD1063" s="148"/>
      <c r="AE1063" s="148"/>
      <c r="AF1063" s="148"/>
      <c r="AG1063" s="148"/>
      <c r="AH1063" s="148"/>
      <c r="AI1063" s="149"/>
      <c r="AJ1063" s="148"/>
      <c r="AK1063" s="149"/>
    </row>
    <row r="1064" spans="1:37" x14ac:dyDescent="0.35">
      <c r="A1064" s="147"/>
      <c r="B1064" s="148"/>
      <c r="C1064" s="147"/>
      <c r="D1064" s="147"/>
      <c r="E1064" s="148"/>
      <c r="F1064" s="147"/>
      <c r="G1064" s="148"/>
      <c r="H1064" s="148"/>
      <c r="I1064" s="148"/>
      <c r="J1064" s="148"/>
      <c r="K1064" s="148"/>
      <c r="L1064" s="148"/>
      <c r="M1064" s="148"/>
      <c r="N1064" s="148"/>
      <c r="O1064" s="148"/>
      <c r="P1064" s="148"/>
      <c r="Q1064" s="148"/>
      <c r="R1064" s="148"/>
      <c r="S1064" s="148"/>
      <c r="T1064" s="148"/>
      <c r="U1064" s="148"/>
      <c r="V1064" s="148"/>
      <c r="W1064" s="148"/>
      <c r="X1064" s="148"/>
      <c r="Y1064" s="148"/>
      <c r="Z1064" s="148"/>
      <c r="AA1064" s="148"/>
      <c r="AB1064" s="148"/>
      <c r="AC1064" s="148"/>
      <c r="AD1064" s="148"/>
      <c r="AE1064" s="148"/>
      <c r="AF1064" s="148"/>
      <c r="AG1064" s="148"/>
      <c r="AH1064" s="148"/>
      <c r="AI1064" s="149"/>
      <c r="AJ1064" s="148"/>
      <c r="AK1064" s="149"/>
    </row>
    <row r="1065" spans="1:37" x14ac:dyDescent="0.35">
      <c r="A1065" s="147"/>
      <c r="B1065" s="148"/>
      <c r="C1065" s="147"/>
      <c r="D1065" s="147"/>
      <c r="E1065" s="148"/>
      <c r="F1065" s="147"/>
      <c r="G1065" s="148"/>
      <c r="H1065" s="148"/>
      <c r="I1065" s="148"/>
      <c r="J1065" s="148"/>
      <c r="K1065" s="148"/>
      <c r="L1065" s="148"/>
      <c r="M1065" s="148"/>
      <c r="N1065" s="148"/>
      <c r="O1065" s="148"/>
      <c r="P1065" s="148"/>
      <c r="Q1065" s="148"/>
      <c r="R1065" s="148"/>
      <c r="S1065" s="148"/>
      <c r="T1065" s="148"/>
      <c r="U1065" s="148"/>
      <c r="V1065" s="148"/>
      <c r="W1065" s="148"/>
      <c r="X1065" s="148"/>
      <c r="Y1065" s="148"/>
      <c r="Z1065" s="148"/>
      <c r="AA1065" s="148"/>
      <c r="AB1065" s="148"/>
      <c r="AC1065" s="148"/>
      <c r="AD1065" s="148"/>
      <c r="AE1065" s="148"/>
      <c r="AF1065" s="148"/>
      <c r="AG1065" s="148"/>
      <c r="AH1065" s="148"/>
      <c r="AI1065" s="149"/>
      <c r="AJ1065" s="148"/>
      <c r="AK1065" s="149"/>
    </row>
    <row r="1066" spans="1:37" x14ac:dyDescent="0.35">
      <c r="A1066" s="147"/>
      <c r="B1066" s="148"/>
      <c r="C1066" s="147"/>
      <c r="D1066" s="147"/>
      <c r="E1066" s="148"/>
      <c r="F1066" s="147"/>
      <c r="G1066" s="148"/>
      <c r="H1066" s="148"/>
      <c r="I1066" s="148"/>
      <c r="J1066" s="148"/>
      <c r="K1066" s="148"/>
      <c r="L1066" s="148"/>
      <c r="M1066" s="148"/>
      <c r="N1066" s="148"/>
      <c r="O1066" s="148"/>
      <c r="P1066" s="148"/>
      <c r="Q1066" s="148"/>
      <c r="R1066" s="148"/>
      <c r="S1066" s="148"/>
      <c r="T1066" s="148"/>
      <c r="U1066" s="148"/>
      <c r="V1066" s="148"/>
      <c r="W1066" s="148"/>
      <c r="X1066" s="148"/>
      <c r="Y1066" s="148"/>
      <c r="Z1066" s="148"/>
      <c r="AA1066" s="148"/>
      <c r="AB1066" s="148"/>
      <c r="AC1066" s="148"/>
      <c r="AD1066" s="148"/>
      <c r="AE1066" s="148"/>
      <c r="AF1066" s="148"/>
      <c r="AG1066" s="148"/>
      <c r="AH1066" s="148"/>
      <c r="AI1066" s="149"/>
      <c r="AJ1066" s="148"/>
      <c r="AK1066" s="149"/>
    </row>
    <row r="1067" spans="1:37" x14ac:dyDescent="0.35">
      <c r="A1067" s="147"/>
      <c r="B1067" s="148"/>
      <c r="C1067" s="147"/>
      <c r="D1067" s="147"/>
      <c r="E1067" s="148"/>
      <c r="F1067" s="147"/>
      <c r="G1067" s="148"/>
      <c r="H1067" s="148"/>
      <c r="I1067" s="148"/>
      <c r="J1067" s="148"/>
      <c r="K1067" s="148"/>
      <c r="L1067" s="148"/>
      <c r="M1067" s="148"/>
      <c r="N1067" s="148"/>
      <c r="O1067" s="148"/>
      <c r="P1067" s="148"/>
      <c r="Q1067" s="148"/>
      <c r="R1067" s="148"/>
      <c r="S1067" s="148"/>
      <c r="T1067" s="148"/>
      <c r="U1067" s="148"/>
      <c r="V1067" s="148"/>
      <c r="W1067" s="148"/>
      <c r="X1067" s="148"/>
      <c r="Y1067" s="148"/>
      <c r="Z1067" s="148"/>
      <c r="AA1067" s="148"/>
      <c r="AB1067" s="148"/>
      <c r="AC1067" s="148"/>
      <c r="AD1067" s="148"/>
      <c r="AE1067" s="148"/>
      <c r="AF1067" s="148"/>
      <c r="AG1067" s="148"/>
      <c r="AH1067" s="148"/>
      <c r="AI1067" s="149"/>
      <c r="AJ1067" s="148"/>
      <c r="AK1067" s="149"/>
    </row>
    <row r="1068" spans="1:37" x14ac:dyDescent="0.35">
      <c r="A1068" s="147"/>
      <c r="B1068" s="148"/>
      <c r="C1068" s="147"/>
      <c r="D1068" s="147"/>
      <c r="E1068" s="148"/>
      <c r="F1068" s="147"/>
      <c r="G1068" s="148"/>
      <c r="H1068" s="148"/>
      <c r="I1068" s="148"/>
      <c r="J1068" s="148"/>
      <c r="K1068" s="148"/>
      <c r="L1068" s="148"/>
      <c r="M1068" s="148"/>
      <c r="N1068" s="148"/>
      <c r="O1068" s="148"/>
      <c r="P1068" s="148"/>
      <c r="Q1068" s="148"/>
      <c r="R1068" s="148"/>
      <c r="S1068" s="148"/>
      <c r="T1068" s="148"/>
      <c r="U1068" s="148"/>
      <c r="V1068" s="148"/>
      <c r="W1068" s="148"/>
      <c r="X1068" s="148"/>
      <c r="Y1068" s="148"/>
      <c r="Z1068" s="148"/>
      <c r="AA1068" s="148"/>
      <c r="AB1068" s="148"/>
      <c r="AC1068" s="148"/>
      <c r="AD1068" s="148"/>
      <c r="AE1068" s="148"/>
      <c r="AF1068" s="148"/>
      <c r="AG1068" s="148"/>
      <c r="AH1068" s="148"/>
      <c r="AI1068" s="149"/>
      <c r="AJ1068" s="148"/>
      <c r="AK1068" s="149"/>
    </row>
    <row r="1069" spans="1:37" x14ac:dyDescent="0.35">
      <c r="A1069" s="147"/>
      <c r="B1069" s="148"/>
      <c r="C1069" s="147"/>
      <c r="D1069" s="147"/>
      <c r="E1069" s="148"/>
      <c r="F1069" s="147"/>
      <c r="G1069" s="148"/>
      <c r="H1069" s="148"/>
      <c r="I1069" s="148"/>
      <c r="J1069" s="148"/>
      <c r="K1069" s="148"/>
      <c r="L1069" s="148"/>
      <c r="M1069" s="148"/>
      <c r="N1069" s="148"/>
      <c r="O1069" s="148"/>
      <c r="P1069" s="148"/>
      <c r="Q1069" s="148"/>
      <c r="R1069" s="148"/>
      <c r="S1069" s="148"/>
      <c r="T1069" s="148"/>
      <c r="U1069" s="148"/>
      <c r="V1069" s="148"/>
      <c r="W1069" s="148"/>
      <c r="X1069" s="148"/>
      <c r="Y1069" s="148"/>
      <c r="Z1069" s="148"/>
      <c r="AA1069" s="148"/>
      <c r="AB1069" s="148"/>
      <c r="AC1069" s="148"/>
      <c r="AD1069" s="148"/>
      <c r="AE1069" s="148"/>
      <c r="AF1069" s="148"/>
      <c r="AG1069" s="148"/>
      <c r="AH1069" s="148"/>
      <c r="AI1069" s="149"/>
      <c r="AJ1069" s="148"/>
      <c r="AK1069" s="149"/>
    </row>
    <row r="1070" spans="1:37" x14ac:dyDescent="0.35">
      <c r="A1070" s="147"/>
      <c r="B1070" s="148"/>
      <c r="C1070" s="147"/>
      <c r="D1070" s="147"/>
      <c r="E1070" s="148"/>
      <c r="F1070" s="147"/>
      <c r="G1070" s="148"/>
      <c r="H1070" s="148"/>
      <c r="I1070" s="148"/>
      <c r="J1070" s="148"/>
      <c r="K1070" s="148"/>
      <c r="L1070" s="148"/>
      <c r="M1070" s="148"/>
      <c r="N1070" s="148"/>
      <c r="O1070" s="148"/>
      <c r="P1070" s="148"/>
      <c r="Q1070" s="148"/>
      <c r="R1070" s="148"/>
      <c r="S1070" s="148"/>
      <c r="T1070" s="148"/>
      <c r="U1070" s="148"/>
      <c r="V1070" s="148"/>
      <c r="W1070" s="148"/>
      <c r="X1070" s="148"/>
      <c r="Y1070" s="148"/>
      <c r="Z1070" s="148"/>
      <c r="AA1070" s="148"/>
      <c r="AB1070" s="148"/>
      <c r="AC1070" s="148"/>
      <c r="AD1070" s="148"/>
      <c r="AE1070" s="148"/>
      <c r="AF1070" s="148"/>
      <c r="AG1070" s="148"/>
      <c r="AH1070" s="148"/>
      <c r="AI1070" s="149"/>
      <c r="AJ1070" s="148"/>
      <c r="AK1070" s="149"/>
    </row>
    <row r="1071" spans="1:37" x14ac:dyDescent="0.35">
      <c r="A1071" s="147"/>
      <c r="B1071" s="148"/>
      <c r="C1071" s="147"/>
      <c r="D1071" s="147"/>
      <c r="E1071" s="148"/>
      <c r="F1071" s="147"/>
      <c r="G1071" s="148"/>
      <c r="H1071" s="148"/>
      <c r="I1071" s="148"/>
      <c r="J1071" s="148"/>
      <c r="K1071" s="148"/>
      <c r="L1071" s="148"/>
      <c r="M1071" s="148"/>
      <c r="N1071" s="148"/>
      <c r="O1071" s="148"/>
      <c r="P1071" s="148"/>
      <c r="Q1071" s="148"/>
      <c r="R1071" s="148"/>
      <c r="S1071" s="148"/>
      <c r="T1071" s="148"/>
      <c r="U1071" s="148"/>
      <c r="V1071" s="148"/>
      <c r="W1071" s="148"/>
      <c r="X1071" s="148"/>
      <c r="Y1071" s="148"/>
      <c r="Z1071" s="148"/>
      <c r="AA1071" s="148"/>
      <c r="AB1071" s="148"/>
      <c r="AC1071" s="148"/>
      <c r="AD1071" s="148"/>
      <c r="AE1071" s="148"/>
      <c r="AF1071" s="148"/>
      <c r="AG1071" s="148"/>
      <c r="AH1071" s="148"/>
      <c r="AI1071" s="149"/>
      <c r="AJ1071" s="148"/>
      <c r="AK1071" s="149"/>
    </row>
    <row r="1072" spans="1:37" x14ac:dyDescent="0.35">
      <c r="A1072" s="147"/>
      <c r="B1072" s="148"/>
      <c r="C1072" s="147"/>
      <c r="D1072" s="147"/>
      <c r="E1072" s="148"/>
      <c r="F1072" s="147"/>
      <c r="G1072" s="148"/>
      <c r="H1072" s="148"/>
      <c r="I1072" s="148"/>
      <c r="J1072" s="148"/>
      <c r="K1072" s="148"/>
      <c r="L1072" s="148"/>
      <c r="M1072" s="148"/>
      <c r="N1072" s="148"/>
      <c r="O1072" s="148"/>
      <c r="P1072" s="148"/>
      <c r="Q1072" s="148"/>
      <c r="R1072" s="148"/>
      <c r="S1072" s="148"/>
      <c r="T1072" s="148"/>
      <c r="U1072" s="148"/>
      <c r="V1072" s="148"/>
      <c r="W1072" s="148"/>
      <c r="X1072" s="148"/>
      <c r="Y1072" s="148"/>
      <c r="Z1072" s="148"/>
      <c r="AA1072" s="148"/>
      <c r="AB1072" s="148"/>
      <c r="AC1072" s="148"/>
      <c r="AD1072" s="148"/>
      <c r="AE1072" s="148"/>
      <c r="AF1072" s="148"/>
      <c r="AG1072" s="148"/>
      <c r="AH1072" s="148"/>
      <c r="AI1072" s="149"/>
      <c r="AJ1072" s="148"/>
      <c r="AK1072" s="149"/>
    </row>
    <row r="1073" spans="1:37" x14ac:dyDescent="0.35">
      <c r="A1073" s="147"/>
      <c r="B1073" s="148"/>
      <c r="C1073" s="147"/>
      <c r="D1073" s="147"/>
      <c r="E1073" s="148"/>
      <c r="F1073" s="147"/>
      <c r="G1073" s="148"/>
      <c r="H1073" s="148"/>
      <c r="I1073" s="148"/>
      <c r="J1073" s="148"/>
      <c r="K1073" s="148"/>
      <c r="L1073" s="148"/>
      <c r="M1073" s="148"/>
      <c r="N1073" s="148"/>
      <c r="O1073" s="148"/>
      <c r="P1073" s="148"/>
      <c r="Q1073" s="148"/>
      <c r="R1073" s="148"/>
      <c r="S1073" s="148"/>
      <c r="T1073" s="148"/>
      <c r="U1073" s="148"/>
      <c r="V1073" s="148"/>
      <c r="W1073" s="148"/>
      <c r="X1073" s="148"/>
      <c r="Y1073" s="148"/>
      <c r="Z1073" s="148"/>
      <c r="AA1073" s="148"/>
      <c r="AB1073" s="148"/>
      <c r="AC1073" s="148"/>
      <c r="AD1073" s="148"/>
      <c r="AE1073" s="148"/>
      <c r="AF1073" s="148"/>
      <c r="AG1073" s="148"/>
      <c r="AH1073" s="148"/>
      <c r="AI1073" s="149"/>
      <c r="AJ1073" s="148"/>
      <c r="AK1073" s="149"/>
    </row>
    <row r="1074" spans="1:37" x14ac:dyDescent="0.35">
      <c r="A1074" s="147"/>
      <c r="B1074" s="148"/>
      <c r="C1074" s="147"/>
      <c r="D1074" s="147"/>
      <c r="E1074" s="148"/>
      <c r="F1074" s="147"/>
      <c r="G1074" s="148"/>
      <c r="H1074" s="148"/>
      <c r="I1074" s="148"/>
      <c r="J1074" s="148"/>
      <c r="K1074" s="148"/>
      <c r="L1074" s="148"/>
      <c r="M1074" s="148"/>
      <c r="N1074" s="148"/>
      <c r="O1074" s="148"/>
      <c r="P1074" s="148"/>
      <c r="Q1074" s="148"/>
      <c r="R1074" s="148"/>
      <c r="S1074" s="148"/>
      <c r="T1074" s="148"/>
      <c r="U1074" s="148"/>
      <c r="V1074" s="148"/>
      <c r="W1074" s="148"/>
      <c r="X1074" s="148"/>
      <c r="Y1074" s="148"/>
      <c r="Z1074" s="148"/>
      <c r="AA1074" s="148"/>
      <c r="AB1074" s="148"/>
      <c r="AC1074" s="148"/>
      <c r="AD1074" s="148"/>
      <c r="AE1074" s="148"/>
      <c r="AF1074" s="148"/>
      <c r="AG1074" s="148"/>
      <c r="AH1074" s="148"/>
      <c r="AI1074" s="149"/>
      <c r="AJ1074" s="148"/>
      <c r="AK1074" s="149"/>
    </row>
    <row r="1075" spans="1:37" x14ac:dyDescent="0.35">
      <c r="A1075" s="147"/>
      <c r="B1075" s="148"/>
      <c r="C1075" s="147"/>
      <c r="D1075" s="147"/>
      <c r="E1075" s="148"/>
      <c r="F1075" s="147"/>
      <c r="G1075" s="148"/>
      <c r="H1075" s="148"/>
      <c r="I1075" s="148"/>
      <c r="J1075" s="148"/>
      <c r="K1075" s="148"/>
      <c r="L1075" s="148"/>
      <c r="M1075" s="148"/>
      <c r="N1075" s="148"/>
      <c r="O1075" s="148"/>
      <c r="P1075" s="148"/>
      <c r="Q1075" s="148"/>
      <c r="R1075" s="148"/>
      <c r="S1075" s="148"/>
      <c r="T1075" s="148"/>
      <c r="U1075" s="148"/>
      <c r="V1075" s="148"/>
      <c r="W1075" s="148"/>
      <c r="X1075" s="148"/>
      <c r="Y1075" s="148"/>
      <c r="Z1075" s="148"/>
      <c r="AA1075" s="148"/>
      <c r="AB1075" s="148"/>
      <c r="AC1075" s="148"/>
      <c r="AD1075" s="148"/>
      <c r="AE1075" s="148"/>
      <c r="AF1075" s="148"/>
      <c r="AG1075" s="148"/>
      <c r="AH1075" s="148"/>
      <c r="AI1075" s="149"/>
      <c r="AJ1075" s="148"/>
      <c r="AK1075" s="149"/>
    </row>
    <row r="1076" spans="1:37" x14ac:dyDescent="0.35">
      <c r="A1076" s="147"/>
      <c r="B1076" s="148"/>
      <c r="C1076" s="147"/>
      <c r="D1076" s="147"/>
      <c r="E1076" s="148"/>
      <c r="F1076" s="147"/>
      <c r="G1076" s="148"/>
      <c r="H1076" s="148"/>
      <c r="I1076" s="148"/>
      <c r="J1076" s="148"/>
      <c r="K1076" s="148"/>
      <c r="L1076" s="148"/>
      <c r="M1076" s="148"/>
      <c r="N1076" s="148"/>
      <c r="O1076" s="148"/>
      <c r="P1076" s="148"/>
      <c r="Q1076" s="148"/>
      <c r="R1076" s="148"/>
      <c r="S1076" s="148"/>
      <c r="T1076" s="148"/>
      <c r="U1076" s="148"/>
      <c r="V1076" s="148"/>
      <c r="W1076" s="148"/>
      <c r="X1076" s="148"/>
      <c r="Y1076" s="148"/>
      <c r="Z1076" s="148"/>
      <c r="AA1076" s="148"/>
      <c r="AB1076" s="148"/>
      <c r="AC1076" s="148"/>
      <c r="AD1076" s="148"/>
      <c r="AE1076" s="148"/>
      <c r="AF1076" s="148"/>
      <c r="AG1076" s="148"/>
      <c r="AH1076" s="148"/>
      <c r="AI1076" s="149"/>
      <c r="AJ1076" s="148"/>
      <c r="AK1076" s="149"/>
    </row>
    <row r="1077" spans="1:37" x14ac:dyDescent="0.35">
      <c r="A1077" s="147"/>
      <c r="B1077" s="148"/>
      <c r="C1077" s="147"/>
      <c r="D1077" s="147"/>
      <c r="E1077" s="148"/>
      <c r="F1077" s="147"/>
      <c r="G1077" s="148"/>
      <c r="H1077" s="148"/>
      <c r="I1077" s="148"/>
      <c r="J1077" s="148"/>
      <c r="K1077" s="148"/>
      <c r="L1077" s="148"/>
      <c r="M1077" s="148"/>
      <c r="N1077" s="148"/>
      <c r="O1077" s="148"/>
      <c r="P1077" s="148"/>
      <c r="Q1077" s="148"/>
      <c r="R1077" s="148"/>
      <c r="S1077" s="148"/>
      <c r="T1077" s="148"/>
      <c r="U1077" s="148"/>
      <c r="V1077" s="148"/>
      <c r="W1077" s="148"/>
      <c r="X1077" s="148"/>
      <c r="Y1077" s="148"/>
      <c r="Z1077" s="148"/>
      <c r="AA1077" s="148"/>
      <c r="AB1077" s="148"/>
      <c r="AC1077" s="148"/>
      <c r="AD1077" s="148"/>
      <c r="AE1077" s="148"/>
      <c r="AF1077" s="148"/>
      <c r="AG1077" s="148"/>
      <c r="AH1077" s="148"/>
      <c r="AI1077" s="149"/>
      <c r="AJ1077" s="148"/>
      <c r="AK1077" s="149"/>
    </row>
    <row r="1078" spans="1:37" x14ac:dyDescent="0.35">
      <c r="A1078" s="147"/>
      <c r="B1078" s="148"/>
      <c r="C1078" s="147"/>
      <c r="D1078" s="147"/>
      <c r="E1078" s="148"/>
      <c r="F1078" s="147"/>
      <c r="G1078" s="148"/>
      <c r="H1078" s="148"/>
      <c r="I1078" s="148"/>
      <c r="J1078" s="148"/>
      <c r="K1078" s="148"/>
      <c r="L1078" s="148"/>
      <c r="M1078" s="148"/>
      <c r="N1078" s="148"/>
      <c r="O1078" s="148"/>
      <c r="P1078" s="148"/>
      <c r="Q1078" s="148"/>
      <c r="R1078" s="148"/>
      <c r="S1078" s="148"/>
      <c r="T1078" s="148"/>
      <c r="U1078" s="148"/>
      <c r="V1078" s="148"/>
      <c r="W1078" s="148"/>
      <c r="X1078" s="148"/>
      <c r="Y1078" s="148"/>
      <c r="Z1078" s="148"/>
      <c r="AA1078" s="148"/>
      <c r="AB1078" s="148"/>
      <c r="AC1078" s="148"/>
      <c r="AD1078" s="148"/>
      <c r="AE1078" s="148"/>
      <c r="AF1078" s="148"/>
      <c r="AG1078" s="148"/>
      <c r="AH1078" s="148"/>
      <c r="AI1078" s="149"/>
      <c r="AJ1078" s="148"/>
      <c r="AK1078" s="149"/>
    </row>
    <row r="1079" spans="1:37" x14ac:dyDescent="0.35">
      <c r="A1079" s="147"/>
      <c r="B1079" s="148"/>
      <c r="C1079" s="147"/>
      <c r="D1079" s="147"/>
      <c r="E1079" s="148"/>
      <c r="F1079" s="147"/>
      <c r="G1079" s="148"/>
      <c r="H1079" s="148"/>
      <c r="I1079" s="148"/>
      <c r="J1079" s="148"/>
      <c r="K1079" s="148"/>
      <c r="L1079" s="148"/>
      <c r="M1079" s="148"/>
      <c r="N1079" s="148"/>
      <c r="O1079" s="148"/>
      <c r="P1079" s="148"/>
      <c r="Q1079" s="148"/>
      <c r="R1079" s="148"/>
      <c r="S1079" s="148"/>
      <c r="T1079" s="148"/>
      <c r="U1079" s="148"/>
      <c r="V1079" s="148"/>
      <c r="W1079" s="148"/>
      <c r="X1079" s="148"/>
      <c r="Y1079" s="148"/>
      <c r="Z1079" s="148"/>
      <c r="AA1079" s="148"/>
      <c r="AB1079" s="148"/>
      <c r="AC1079" s="148"/>
      <c r="AD1079" s="148"/>
      <c r="AE1079" s="148"/>
      <c r="AF1079" s="148"/>
      <c r="AG1079" s="148"/>
      <c r="AH1079" s="148"/>
      <c r="AI1079" s="149"/>
      <c r="AJ1079" s="148"/>
      <c r="AK1079" s="149"/>
    </row>
    <row r="1080" spans="1:37" x14ac:dyDescent="0.35">
      <c r="A1080" s="147"/>
      <c r="B1080" s="148"/>
      <c r="C1080" s="147"/>
      <c r="D1080" s="147"/>
      <c r="E1080" s="148"/>
      <c r="F1080" s="147"/>
      <c r="G1080" s="148"/>
      <c r="H1080" s="148"/>
      <c r="I1080" s="148"/>
      <c r="J1080" s="148"/>
      <c r="K1080" s="148"/>
      <c r="L1080" s="148"/>
      <c r="M1080" s="148"/>
      <c r="N1080" s="148"/>
      <c r="O1080" s="148"/>
      <c r="P1080" s="148"/>
      <c r="Q1080" s="148"/>
      <c r="R1080" s="148"/>
      <c r="S1080" s="148"/>
      <c r="T1080" s="148"/>
      <c r="U1080" s="148"/>
      <c r="V1080" s="148"/>
      <c r="W1080" s="148"/>
      <c r="X1080" s="148"/>
      <c r="Y1080" s="148"/>
      <c r="Z1080" s="148"/>
      <c r="AA1080" s="148"/>
      <c r="AB1080" s="148"/>
      <c r="AC1080" s="148"/>
      <c r="AD1080" s="148"/>
      <c r="AE1080" s="148"/>
      <c r="AF1080" s="148"/>
      <c r="AG1080" s="148"/>
      <c r="AH1080" s="148"/>
      <c r="AI1080" s="149"/>
      <c r="AJ1080" s="148"/>
      <c r="AK1080" s="149"/>
    </row>
    <row r="1081" spans="1:37" x14ac:dyDescent="0.35">
      <c r="A1081" s="147"/>
      <c r="B1081" s="148"/>
      <c r="C1081" s="147"/>
      <c r="D1081" s="147"/>
      <c r="E1081" s="148"/>
      <c r="F1081" s="147"/>
      <c r="G1081" s="148"/>
      <c r="H1081" s="148"/>
      <c r="I1081" s="148"/>
      <c r="J1081" s="148"/>
      <c r="K1081" s="148"/>
      <c r="L1081" s="148"/>
      <c r="M1081" s="148"/>
      <c r="N1081" s="148"/>
      <c r="O1081" s="148"/>
      <c r="P1081" s="148"/>
      <c r="Q1081" s="148"/>
      <c r="R1081" s="148"/>
      <c r="S1081" s="148"/>
      <c r="T1081" s="148"/>
      <c r="U1081" s="148"/>
      <c r="V1081" s="148"/>
      <c r="W1081" s="148"/>
      <c r="X1081" s="148"/>
      <c r="Y1081" s="148"/>
      <c r="Z1081" s="148"/>
      <c r="AA1081" s="148"/>
      <c r="AB1081" s="148"/>
      <c r="AC1081" s="148"/>
      <c r="AD1081" s="148"/>
      <c r="AE1081" s="148"/>
      <c r="AF1081" s="148"/>
      <c r="AG1081" s="148"/>
      <c r="AH1081" s="148"/>
      <c r="AI1081" s="149"/>
      <c r="AJ1081" s="148"/>
      <c r="AK1081" s="149"/>
    </row>
    <row r="1082" spans="1:37" x14ac:dyDescent="0.35">
      <c r="A1082" s="147"/>
      <c r="B1082" s="148"/>
      <c r="C1082" s="147"/>
      <c r="D1082" s="147"/>
      <c r="E1082" s="148"/>
      <c r="F1082" s="147"/>
      <c r="G1082" s="148"/>
      <c r="H1082" s="148"/>
      <c r="I1082" s="148"/>
      <c r="J1082" s="148"/>
      <c r="K1082" s="148"/>
      <c r="L1082" s="148"/>
      <c r="M1082" s="148"/>
      <c r="N1082" s="148"/>
      <c r="O1082" s="148"/>
      <c r="P1082" s="148"/>
      <c r="Q1082" s="148"/>
      <c r="R1082" s="148"/>
      <c r="S1082" s="148"/>
      <c r="T1082" s="148"/>
      <c r="U1082" s="148"/>
      <c r="V1082" s="148"/>
      <c r="W1082" s="148"/>
      <c r="X1082" s="148"/>
      <c r="Y1082" s="148"/>
      <c r="Z1082" s="148"/>
      <c r="AA1082" s="148"/>
      <c r="AB1082" s="148"/>
      <c r="AC1082" s="148"/>
      <c r="AD1082" s="148"/>
      <c r="AE1082" s="148"/>
      <c r="AF1082" s="148"/>
      <c r="AG1082" s="148"/>
      <c r="AH1082" s="148"/>
      <c r="AI1082" s="149"/>
      <c r="AJ1082" s="148"/>
      <c r="AK1082" s="149"/>
    </row>
    <row r="1083" spans="1:37" x14ac:dyDescent="0.35">
      <c r="A1083" s="147"/>
      <c r="B1083" s="148"/>
      <c r="C1083" s="147"/>
      <c r="D1083" s="147"/>
      <c r="E1083" s="148"/>
      <c r="F1083" s="147"/>
      <c r="G1083" s="148"/>
      <c r="H1083" s="148"/>
      <c r="I1083" s="148"/>
      <c r="J1083" s="148"/>
      <c r="K1083" s="148"/>
      <c r="L1083" s="148"/>
      <c r="M1083" s="148"/>
      <c r="N1083" s="148"/>
      <c r="O1083" s="148"/>
      <c r="P1083" s="148"/>
      <c r="Q1083" s="148"/>
      <c r="R1083" s="148"/>
      <c r="S1083" s="148"/>
      <c r="T1083" s="148"/>
      <c r="U1083" s="148"/>
      <c r="V1083" s="148"/>
      <c r="W1083" s="148"/>
      <c r="X1083" s="148"/>
      <c r="Y1083" s="148"/>
      <c r="Z1083" s="148"/>
      <c r="AA1083" s="148"/>
      <c r="AB1083" s="148"/>
      <c r="AC1083" s="148"/>
      <c r="AD1083" s="148"/>
      <c r="AE1083" s="148"/>
      <c r="AF1083" s="148"/>
      <c r="AG1083" s="148"/>
      <c r="AH1083" s="148"/>
      <c r="AI1083" s="149"/>
      <c r="AJ1083" s="148"/>
      <c r="AK1083" s="149"/>
    </row>
    <row r="1084" spans="1:37" x14ac:dyDescent="0.35">
      <c r="A1084" s="147"/>
      <c r="B1084" s="148"/>
      <c r="C1084" s="147"/>
      <c r="D1084" s="147"/>
      <c r="E1084" s="148"/>
      <c r="F1084" s="147"/>
      <c r="G1084" s="148"/>
      <c r="H1084" s="148"/>
      <c r="I1084" s="148"/>
      <c r="J1084" s="148"/>
      <c r="K1084" s="148"/>
      <c r="L1084" s="148"/>
      <c r="M1084" s="148"/>
      <c r="N1084" s="148"/>
      <c r="O1084" s="148"/>
      <c r="P1084" s="148"/>
      <c r="Q1084" s="148"/>
      <c r="R1084" s="148"/>
      <c r="S1084" s="148"/>
      <c r="T1084" s="148"/>
      <c r="U1084" s="148"/>
      <c r="V1084" s="148"/>
      <c r="W1084" s="148"/>
      <c r="X1084" s="148"/>
      <c r="Y1084" s="148"/>
      <c r="Z1084" s="148"/>
      <c r="AA1084" s="148"/>
      <c r="AB1084" s="148"/>
      <c r="AC1084" s="148"/>
      <c r="AD1084" s="148"/>
      <c r="AE1084" s="148"/>
      <c r="AF1084" s="148"/>
      <c r="AG1084" s="148"/>
      <c r="AH1084" s="148"/>
      <c r="AI1084" s="149"/>
      <c r="AJ1084" s="148"/>
      <c r="AK1084" s="149"/>
    </row>
    <row r="1085" spans="1:37" x14ac:dyDescent="0.35">
      <c r="A1085" s="147"/>
      <c r="B1085" s="148"/>
      <c r="C1085" s="147"/>
      <c r="D1085" s="147"/>
      <c r="E1085" s="148"/>
      <c r="F1085" s="147"/>
      <c r="G1085" s="148"/>
      <c r="H1085" s="148"/>
      <c r="I1085" s="148"/>
      <c r="J1085" s="148"/>
      <c r="K1085" s="148"/>
      <c r="L1085" s="148"/>
      <c r="M1085" s="148"/>
      <c r="N1085" s="148"/>
      <c r="O1085" s="148"/>
      <c r="P1085" s="148"/>
      <c r="Q1085" s="148"/>
      <c r="R1085" s="148"/>
      <c r="S1085" s="148"/>
      <c r="T1085" s="148"/>
      <c r="U1085" s="148"/>
      <c r="V1085" s="148"/>
      <c r="W1085" s="148"/>
      <c r="X1085" s="148"/>
      <c r="Y1085" s="148"/>
      <c r="Z1085" s="148"/>
      <c r="AA1085" s="148"/>
      <c r="AB1085" s="148"/>
      <c r="AC1085" s="148"/>
      <c r="AD1085" s="148"/>
      <c r="AE1085" s="148"/>
      <c r="AF1085" s="148"/>
      <c r="AG1085" s="148"/>
      <c r="AH1085" s="148"/>
      <c r="AI1085" s="149"/>
      <c r="AJ1085" s="148"/>
      <c r="AK1085" s="149"/>
    </row>
    <row r="1086" spans="1:37" x14ac:dyDescent="0.35">
      <c r="A1086" s="147"/>
      <c r="B1086" s="148"/>
      <c r="C1086" s="147"/>
      <c r="D1086" s="147"/>
      <c r="E1086" s="148"/>
      <c r="F1086" s="147"/>
      <c r="G1086" s="148"/>
      <c r="H1086" s="148"/>
      <c r="I1086" s="148"/>
      <c r="J1086" s="148"/>
      <c r="K1086" s="148"/>
      <c r="L1086" s="148"/>
      <c r="M1086" s="148"/>
      <c r="N1086" s="148"/>
      <c r="O1086" s="148"/>
      <c r="P1086" s="148"/>
      <c r="Q1086" s="148"/>
      <c r="R1086" s="148"/>
      <c r="S1086" s="148"/>
      <c r="T1086" s="148"/>
      <c r="U1086" s="148"/>
      <c r="V1086" s="148"/>
      <c r="W1086" s="148"/>
      <c r="X1086" s="148"/>
      <c r="Y1086" s="148"/>
      <c r="Z1086" s="148"/>
      <c r="AA1086" s="148"/>
      <c r="AB1086" s="148"/>
      <c r="AC1086" s="148"/>
      <c r="AD1086" s="148"/>
      <c r="AE1086" s="148"/>
      <c r="AF1086" s="148"/>
      <c r="AG1086" s="148"/>
      <c r="AH1086" s="148"/>
      <c r="AI1086" s="149"/>
      <c r="AJ1086" s="148"/>
      <c r="AK1086" s="149"/>
    </row>
    <row r="1087" spans="1:37" x14ac:dyDescent="0.35">
      <c r="A1087" s="147"/>
      <c r="B1087" s="148"/>
      <c r="C1087" s="147"/>
      <c r="D1087" s="147"/>
      <c r="E1087" s="148"/>
      <c r="F1087" s="147"/>
      <c r="G1087" s="148"/>
      <c r="H1087" s="148"/>
      <c r="I1087" s="148"/>
      <c r="J1087" s="148"/>
      <c r="K1087" s="148"/>
      <c r="L1087" s="148"/>
      <c r="M1087" s="148"/>
      <c r="N1087" s="148"/>
      <c r="O1087" s="148"/>
      <c r="P1087" s="148"/>
      <c r="Q1087" s="148"/>
      <c r="R1087" s="148"/>
      <c r="S1087" s="148"/>
      <c r="T1087" s="148"/>
      <c r="U1087" s="148"/>
      <c r="V1087" s="148"/>
      <c r="W1087" s="148"/>
      <c r="X1087" s="148"/>
      <c r="Y1087" s="148"/>
      <c r="Z1087" s="148"/>
      <c r="AA1087" s="148"/>
      <c r="AB1087" s="148"/>
      <c r="AC1087" s="148"/>
      <c r="AD1087" s="148"/>
      <c r="AE1087" s="148"/>
      <c r="AF1087" s="148"/>
      <c r="AG1087" s="148"/>
      <c r="AH1087" s="148"/>
      <c r="AI1087" s="149"/>
      <c r="AJ1087" s="148"/>
      <c r="AK1087" s="149"/>
    </row>
    <row r="1088" spans="1:37" x14ac:dyDescent="0.35">
      <c r="A1088" s="147"/>
      <c r="B1088" s="148"/>
      <c r="C1088" s="147"/>
      <c r="D1088" s="147"/>
      <c r="E1088" s="148"/>
      <c r="F1088" s="147"/>
      <c r="G1088" s="148"/>
      <c r="H1088" s="148"/>
      <c r="I1088" s="148"/>
      <c r="J1088" s="148"/>
      <c r="K1088" s="148"/>
      <c r="L1088" s="148"/>
      <c r="M1088" s="148"/>
      <c r="N1088" s="148"/>
      <c r="O1088" s="148"/>
      <c r="P1088" s="148"/>
      <c r="Q1088" s="148"/>
      <c r="R1088" s="148"/>
      <c r="S1088" s="148"/>
      <c r="T1088" s="148"/>
      <c r="U1088" s="148"/>
      <c r="V1088" s="148"/>
      <c r="W1088" s="148"/>
      <c r="X1088" s="148"/>
      <c r="Y1088" s="148"/>
      <c r="Z1088" s="148"/>
      <c r="AA1088" s="148"/>
      <c r="AB1088" s="148"/>
      <c r="AC1088" s="148"/>
      <c r="AD1088" s="148"/>
      <c r="AE1088" s="148"/>
      <c r="AF1088" s="148"/>
      <c r="AG1088" s="148"/>
      <c r="AH1088" s="148"/>
      <c r="AI1088" s="149"/>
      <c r="AJ1088" s="148"/>
      <c r="AK1088" s="149"/>
    </row>
    <row r="1089" spans="1:37" x14ac:dyDescent="0.35">
      <c r="A1089" s="147"/>
      <c r="B1089" s="148"/>
      <c r="C1089" s="147"/>
      <c r="D1089" s="147"/>
      <c r="E1089" s="148"/>
      <c r="F1089" s="147"/>
      <c r="G1089" s="148"/>
      <c r="H1089" s="148"/>
      <c r="I1089" s="148"/>
      <c r="J1089" s="148"/>
      <c r="K1089" s="148"/>
      <c r="L1089" s="148"/>
      <c r="M1089" s="148"/>
      <c r="N1089" s="148"/>
      <c r="O1089" s="148"/>
      <c r="P1089" s="148"/>
      <c r="Q1089" s="148"/>
      <c r="R1089" s="148"/>
      <c r="S1089" s="148"/>
      <c r="T1089" s="148"/>
      <c r="U1089" s="148"/>
      <c r="V1089" s="148"/>
      <c r="W1089" s="148"/>
      <c r="X1089" s="148"/>
      <c r="Y1089" s="148"/>
      <c r="Z1089" s="148"/>
      <c r="AA1089" s="148"/>
      <c r="AB1089" s="148"/>
      <c r="AC1089" s="148"/>
      <c r="AD1089" s="148"/>
      <c r="AE1089" s="148"/>
      <c r="AF1089" s="148"/>
      <c r="AG1089" s="148"/>
      <c r="AH1089" s="148"/>
      <c r="AI1089" s="149"/>
      <c r="AJ1089" s="148"/>
      <c r="AK1089" s="149"/>
    </row>
    <row r="1090" spans="1:37" x14ac:dyDescent="0.35">
      <c r="A1090" s="147"/>
      <c r="B1090" s="148"/>
      <c r="C1090" s="147"/>
      <c r="D1090" s="147"/>
      <c r="E1090" s="148"/>
      <c r="F1090" s="147"/>
      <c r="G1090" s="148"/>
      <c r="H1090" s="148"/>
      <c r="I1090" s="148"/>
      <c r="J1090" s="148"/>
      <c r="K1090" s="148"/>
      <c r="L1090" s="148"/>
      <c r="M1090" s="148"/>
      <c r="N1090" s="148"/>
      <c r="O1090" s="148"/>
      <c r="P1090" s="148"/>
      <c r="Q1090" s="148"/>
      <c r="R1090" s="148"/>
      <c r="S1090" s="148"/>
      <c r="T1090" s="148"/>
      <c r="U1090" s="148"/>
      <c r="V1090" s="148"/>
      <c r="W1090" s="148"/>
      <c r="X1090" s="148"/>
      <c r="Y1090" s="148"/>
      <c r="Z1090" s="148"/>
      <c r="AA1090" s="148"/>
      <c r="AB1090" s="148"/>
      <c r="AC1090" s="148"/>
      <c r="AD1090" s="148"/>
      <c r="AE1090" s="148"/>
      <c r="AF1090" s="148"/>
      <c r="AG1090" s="148"/>
      <c r="AH1090" s="148"/>
      <c r="AI1090" s="149"/>
      <c r="AJ1090" s="148"/>
      <c r="AK1090" s="149"/>
    </row>
    <row r="1091" spans="1:37" x14ac:dyDescent="0.35">
      <c r="A1091" s="147"/>
      <c r="B1091" s="148"/>
      <c r="C1091" s="147"/>
      <c r="D1091" s="147"/>
      <c r="E1091" s="148"/>
      <c r="F1091" s="147"/>
      <c r="G1091" s="148"/>
      <c r="H1091" s="148"/>
      <c r="I1091" s="148"/>
      <c r="J1091" s="148"/>
      <c r="K1091" s="148"/>
      <c r="L1091" s="148"/>
      <c r="M1091" s="148"/>
      <c r="N1091" s="148"/>
      <c r="O1091" s="148"/>
      <c r="P1091" s="148"/>
      <c r="Q1091" s="148"/>
      <c r="R1091" s="148"/>
      <c r="S1091" s="148"/>
      <c r="T1091" s="148"/>
      <c r="U1091" s="148"/>
      <c r="V1091" s="148"/>
      <c r="W1091" s="148"/>
      <c r="X1091" s="148"/>
      <c r="Y1091" s="148"/>
      <c r="Z1091" s="148"/>
      <c r="AA1091" s="148"/>
      <c r="AB1091" s="148"/>
      <c r="AC1091" s="148"/>
      <c r="AD1091" s="148"/>
      <c r="AE1091" s="148"/>
      <c r="AF1091" s="148"/>
      <c r="AG1091" s="148"/>
      <c r="AH1091" s="148"/>
      <c r="AI1091" s="149"/>
      <c r="AJ1091" s="148"/>
      <c r="AK1091" s="149"/>
    </row>
    <row r="1092" spans="1:37" x14ac:dyDescent="0.35">
      <c r="A1092" s="147"/>
      <c r="B1092" s="148"/>
      <c r="C1092" s="147"/>
      <c r="D1092" s="147"/>
      <c r="E1092" s="148"/>
      <c r="F1092" s="147"/>
      <c r="G1092" s="148"/>
      <c r="H1092" s="148"/>
      <c r="I1092" s="148"/>
      <c r="J1092" s="148"/>
      <c r="K1092" s="148"/>
      <c r="L1092" s="148"/>
      <c r="M1092" s="148"/>
      <c r="N1092" s="148"/>
      <c r="O1092" s="148"/>
      <c r="P1092" s="148"/>
      <c r="Q1092" s="148"/>
      <c r="R1092" s="148"/>
      <c r="S1092" s="148"/>
      <c r="T1092" s="148"/>
      <c r="U1092" s="148"/>
      <c r="V1092" s="148"/>
      <c r="W1092" s="148"/>
      <c r="X1092" s="148"/>
      <c r="Y1092" s="148"/>
      <c r="Z1092" s="148"/>
      <c r="AA1092" s="148"/>
      <c r="AB1092" s="148"/>
      <c r="AC1092" s="148"/>
      <c r="AD1092" s="148"/>
      <c r="AE1092" s="148"/>
      <c r="AF1092" s="148"/>
      <c r="AG1092" s="148"/>
      <c r="AH1092" s="148"/>
      <c r="AI1092" s="149"/>
      <c r="AJ1092" s="148"/>
      <c r="AK1092" s="149"/>
    </row>
    <row r="1093" spans="1:37" x14ac:dyDescent="0.35">
      <c r="A1093" s="147"/>
      <c r="B1093" s="148"/>
      <c r="C1093" s="147"/>
      <c r="D1093" s="147"/>
      <c r="E1093" s="148"/>
      <c r="F1093" s="147"/>
      <c r="G1093" s="148"/>
      <c r="H1093" s="148"/>
      <c r="I1093" s="148"/>
      <c r="J1093" s="148"/>
      <c r="K1093" s="148"/>
      <c r="L1093" s="148"/>
      <c r="M1093" s="148"/>
      <c r="N1093" s="148"/>
      <c r="O1093" s="148"/>
      <c r="P1093" s="148"/>
      <c r="Q1093" s="148"/>
      <c r="R1093" s="148"/>
      <c r="S1093" s="148"/>
      <c r="T1093" s="148"/>
      <c r="U1093" s="148"/>
      <c r="V1093" s="148"/>
      <c r="W1093" s="148"/>
      <c r="X1093" s="148"/>
      <c r="Y1093" s="148"/>
      <c r="Z1093" s="148"/>
      <c r="AA1093" s="148"/>
      <c r="AB1093" s="148"/>
      <c r="AC1093" s="148"/>
      <c r="AD1093" s="148"/>
      <c r="AE1093" s="148"/>
      <c r="AF1093" s="148"/>
      <c r="AG1093" s="148"/>
      <c r="AH1093" s="148"/>
      <c r="AI1093" s="149"/>
      <c r="AJ1093" s="148"/>
      <c r="AK1093" s="149"/>
    </row>
    <row r="1094" spans="1:37" x14ac:dyDescent="0.35">
      <c r="A1094" s="147"/>
      <c r="B1094" s="148"/>
      <c r="C1094" s="147"/>
      <c r="D1094" s="147"/>
      <c r="E1094" s="148"/>
      <c r="F1094" s="147"/>
      <c r="G1094" s="148"/>
      <c r="H1094" s="148"/>
      <c r="I1094" s="148"/>
      <c r="J1094" s="148"/>
      <c r="K1094" s="148"/>
      <c r="L1094" s="148"/>
      <c r="M1094" s="148"/>
      <c r="N1094" s="148"/>
      <c r="O1094" s="148"/>
      <c r="P1094" s="148"/>
      <c r="Q1094" s="148"/>
      <c r="R1094" s="148"/>
      <c r="S1094" s="148"/>
      <c r="T1094" s="148"/>
      <c r="U1094" s="148"/>
      <c r="V1094" s="148"/>
      <c r="W1094" s="148"/>
      <c r="X1094" s="148"/>
      <c r="Y1094" s="148"/>
      <c r="Z1094" s="148"/>
      <c r="AA1094" s="148"/>
      <c r="AB1094" s="148"/>
      <c r="AC1094" s="148"/>
      <c r="AD1094" s="148"/>
      <c r="AE1094" s="148"/>
      <c r="AF1094" s="148"/>
      <c r="AG1094" s="148"/>
      <c r="AH1094" s="148"/>
      <c r="AI1094" s="149"/>
      <c r="AJ1094" s="148"/>
      <c r="AK1094" s="149"/>
    </row>
    <row r="1095" spans="1:37" x14ac:dyDescent="0.35">
      <c r="A1095" s="147"/>
      <c r="B1095" s="148"/>
      <c r="C1095" s="147"/>
      <c r="D1095" s="147"/>
      <c r="E1095" s="148"/>
      <c r="F1095" s="147"/>
      <c r="G1095" s="148"/>
      <c r="H1095" s="148"/>
      <c r="I1095" s="148"/>
      <c r="J1095" s="148"/>
      <c r="K1095" s="148"/>
      <c r="L1095" s="148"/>
      <c r="M1095" s="148"/>
      <c r="N1095" s="148"/>
      <c r="O1095" s="148"/>
      <c r="P1095" s="148"/>
      <c r="Q1095" s="148"/>
      <c r="R1095" s="148"/>
      <c r="S1095" s="148"/>
      <c r="T1095" s="148"/>
      <c r="U1095" s="148"/>
      <c r="V1095" s="148"/>
      <c r="W1095" s="148"/>
      <c r="X1095" s="148"/>
      <c r="Y1095" s="148"/>
      <c r="Z1095" s="148"/>
      <c r="AA1095" s="148"/>
      <c r="AB1095" s="148"/>
      <c r="AC1095" s="148"/>
      <c r="AD1095" s="148"/>
      <c r="AE1095" s="148"/>
      <c r="AF1095" s="148"/>
      <c r="AG1095" s="148"/>
      <c r="AH1095" s="148"/>
      <c r="AI1095" s="149"/>
      <c r="AJ1095" s="148"/>
      <c r="AK1095" s="149"/>
    </row>
    <row r="1096" spans="1:37" x14ac:dyDescent="0.35">
      <c r="A1096" s="147"/>
      <c r="B1096" s="148"/>
      <c r="C1096" s="147"/>
      <c r="D1096" s="147"/>
      <c r="E1096" s="148"/>
      <c r="F1096" s="147"/>
      <c r="G1096" s="148"/>
      <c r="H1096" s="148"/>
      <c r="I1096" s="148"/>
      <c r="J1096" s="148"/>
      <c r="K1096" s="148"/>
      <c r="L1096" s="148"/>
      <c r="M1096" s="148"/>
      <c r="N1096" s="148"/>
      <c r="O1096" s="148"/>
      <c r="P1096" s="148"/>
      <c r="Q1096" s="148"/>
      <c r="R1096" s="148"/>
      <c r="S1096" s="148"/>
      <c r="T1096" s="148"/>
      <c r="U1096" s="148"/>
      <c r="V1096" s="148"/>
      <c r="W1096" s="148"/>
      <c r="X1096" s="148"/>
      <c r="Y1096" s="148"/>
      <c r="Z1096" s="148"/>
      <c r="AA1096" s="148"/>
      <c r="AB1096" s="148"/>
      <c r="AC1096" s="148"/>
      <c r="AD1096" s="148"/>
      <c r="AE1096" s="148"/>
      <c r="AF1096" s="148"/>
      <c r="AG1096" s="148"/>
      <c r="AH1096" s="148"/>
      <c r="AI1096" s="149"/>
      <c r="AJ1096" s="148"/>
      <c r="AK1096" s="149"/>
    </row>
    <row r="1097" spans="1:37" x14ac:dyDescent="0.35">
      <c r="A1097" s="147"/>
      <c r="B1097" s="148"/>
      <c r="C1097" s="147"/>
      <c r="D1097" s="147"/>
      <c r="E1097" s="148"/>
      <c r="F1097" s="147"/>
      <c r="G1097" s="148"/>
      <c r="H1097" s="148"/>
      <c r="I1097" s="148"/>
      <c r="J1097" s="148"/>
      <c r="K1097" s="148"/>
      <c r="L1097" s="148"/>
      <c r="M1097" s="148"/>
      <c r="N1097" s="148"/>
      <c r="O1097" s="148"/>
      <c r="P1097" s="148"/>
      <c r="Q1097" s="148"/>
      <c r="R1097" s="148"/>
      <c r="S1097" s="148"/>
      <c r="T1097" s="148"/>
      <c r="U1097" s="148"/>
      <c r="V1097" s="148"/>
      <c r="W1097" s="148"/>
      <c r="X1097" s="148"/>
      <c r="Y1097" s="148"/>
      <c r="Z1097" s="148"/>
      <c r="AA1097" s="148"/>
      <c r="AB1097" s="148"/>
      <c r="AC1097" s="148"/>
      <c r="AD1097" s="148"/>
      <c r="AE1097" s="148"/>
      <c r="AF1097" s="148"/>
      <c r="AG1097" s="148"/>
      <c r="AH1097" s="148"/>
      <c r="AI1097" s="149"/>
      <c r="AJ1097" s="148"/>
      <c r="AK1097" s="149"/>
    </row>
    <row r="1098" spans="1:37" x14ac:dyDescent="0.35">
      <c r="A1098" s="147"/>
      <c r="B1098" s="148"/>
      <c r="C1098" s="147"/>
      <c r="D1098" s="147"/>
      <c r="E1098" s="148"/>
      <c r="F1098" s="147"/>
      <c r="G1098" s="148"/>
      <c r="H1098" s="148"/>
      <c r="I1098" s="148"/>
      <c r="J1098" s="148"/>
      <c r="K1098" s="148"/>
      <c r="L1098" s="148"/>
      <c r="M1098" s="148"/>
      <c r="N1098" s="148"/>
      <c r="O1098" s="148"/>
      <c r="P1098" s="148"/>
      <c r="Q1098" s="148"/>
      <c r="R1098" s="148"/>
      <c r="S1098" s="148"/>
      <c r="T1098" s="148"/>
      <c r="U1098" s="148"/>
      <c r="V1098" s="148"/>
      <c r="W1098" s="148"/>
      <c r="X1098" s="148"/>
      <c r="Y1098" s="148"/>
      <c r="Z1098" s="148"/>
      <c r="AA1098" s="148"/>
      <c r="AB1098" s="148"/>
      <c r="AC1098" s="148"/>
      <c r="AD1098" s="148"/>
      <c r="AE1098" s="148"/>
      <c r="AF1098" s="148"/>
      <c r="AG1098" s="148"/>
      <c r="AH1098" s="148"/>
      <c r="AI1098" s="149"/>
      <c r="AJ1098" s="148"/>
      <c r="AK1098" s="149"/>
    </row>
    <row r="1099" spans="1:37" x14ac:dyDescent="0.35">
      <c r="A1099" s="147"/>
      <c r="B1099" s="148"/>
      <c r="C1099" s="147"/>
      <c r="D1099" s="147"/>
      <c r="E1099" s="148"/>
      <c r="F1099" s="147"/>
      <c r="G1099" s="148"/>
      <c r="H1099" s="148"/>
      <c r="I1099" s="148"/>
      <c r="J1099" s="148"/>
      <c r="K1099" s="148"/>
      <c r="L1099" s="148"/>
      <c r="M1099" s="148"/>
      <c r="N1099" s="148"/>
      <c r="O1099" s="148"/>
      <c r="P1099" s="148"/>
      <c r="Q1099" s="148"/>
      <c r="R1099" s="148"/>
      <c r="S1099" s="148"/>
      <c r="T1099" s="148"/>
      <c r="U1099" s="148"/>
      <c r="V1099" s="148"/>
      <c r="W1099" s="148"/>
      <c r="X1099" s="148"/>
      <c r="Y1099" s="148"/>
      <c r="Z1099" s="148"/>
      <c r="AA1099" s="148"/>
      <c r="AB1099" s="148"/>
      <c r="AC1099" s="148"/>
      <c r="AD1099" s="148"/>
      <c r="AE1099" s="148"/>
      <c r="AF1099" s="148"/>
      <c r="AG1099" s="148"/>
      <c r="AH1099" s="148"/>
      <c r="AI1099" s="149"/>
      <c r="AJ1099" s="148"/>
      <c r="AK1099" s="149"/>
    </row>
    <row r="1100" spans="1:37" x14ac:dyDescent="0.35">
      <c r="A1100" s="147"/>
      <c r="B1100" s="148"/>
      <c r="C1100" s="147"/>
      <c r="D1100" s="147"/>
      <c r="E1100" s="148"/>
      <c r="F1100" s="147"/>
      <c r="G1100" s="148"/>
      <c r="H1100" s="148"/>
      <c r="I1100" s="148"/>
      <c r="J1100" s="148"/>
      <c r="K1100" s="148"/>
      <c r="L1100" s="148"/>
      <c r="M1100" s="148"/>
      <c r="N1100" s="148"/>
      <c r="O1100" s="148"/>
      <c r="P1100" s="148"/>
      <c r="Q1100" s="148"/>
      <c r="R1100" s="148"/>
      <c r="S1100" s="148"/>
      <c r="T1100" s="148"/>
      <c r="U1100" s="148"/>
      <c r="V1100" s="148"/>
      <c r="W1100" s="148"/>
      <c r="X1100" s="148"/>
      <c r="Y1100" s="148"/>
      <c r="Z1100" s="148"/>
      <c r="AA1100" s="148"/>
      <c r="AB1100" s="148"/>
      <c r="AC1100" s="148"/>
      <c r="AD1100" s="148"/>
      <c r="AE1100" s="148"/>
      <c r="AF1100" s="148"/>
      <c r="AG1100" s="148"/>
      <c r="AH1100" s="148"/>
      <c r="AI1100" s="149"/>
      <c r="AJ1100" s="148"/>
      <c r="AK1100" s="149"/>
    </row>
    <row r="1101" spans="1:37" x14ac:dyDescent="0.35">
      <c r="A1101" s="147"/>
      <c r="B1101" s="148"/>
      <c r="C1101" s="147"/>
      <c r="D1101" s="147"/>
      <c r="E1101" s="148"/>
      <c r="F1101" s="147"/>
      <c r="G1101" s="148"/>
      <c r="H1101" s="148"/>
      <c r="I1101" s="148"/>
      <c r="J1101" s="148"/>
      <c r="K1101" s="148"/>
      <c r="L1101" s="148"/>
      <c r="M1101" s="148"/>
      <c r="N1101" s="148"/>
      <c r="O1101" s="148"/>
      <c r="P1101" s="148"/>
      <c r="Q1101" s="148"/>
      <c r="R1101" s="148"/>
      <c r="S1101" s="148"/>
      <c r="T1101" s="148"/>
      <c r="U1101" s="148"/>
      <c r="V1101" s="148"/>
      <c r="W1101" s="148"/>
      <c r="X1101" s="148"/>
      <c r="Y1101" s="148"/>
      <c r="Z1101" s="148"/>
      <c r="AA1101" s="148"/>
      <c r="AB1101" s="148"/>
      <c r="AC1101" s="148"/>
      <c r="AD1101" s="148"/>
      <c r="AE1101" s="148"/>
      <c r="AF1101" s="148"/>
      <c r="AG1101" s="148"/>
      <c r="AH1101" s="148"/>
      <c r="AI1101" s="149"/>
      <c r="AJ1101" s="148"/>
      <c r="AK1101" s="149"/>
    </row>
    <row r="1102" spans="1:37" x14ac:dyDescent="0.35">
      <c r="A1102" s="147"/>
      <c r="B1102" s="148"/>
      <c r="C1102" s="147"/>
      <c r="D1102" s="147"/>
      <c r="E1102" s="148"/>
      <c r="F1102" s="147"/>
      <c r="G1102" s="148"/>
      <c r="H1102" s="148"/>
      <c r="I1102" s="148"/>
      <c r="J1102" s="148"/>
      <c r="K1102" s="148"/>
      <c r="L1102" s="148"/>
      <c r="M1102" s="148"/>
      <c r="N1102" s="148"/>
      <c r="O1102" s="148"/>
      <c r="P1102" s="148"/>
      <c r="Q1102" s="148"/>
      <c r="R1102" s="148"/>
      <c r="S1102" s="148"/>
      <c r="T1102" s="148"/>
      <c r="U1102" s="148"/>
      <c r="V1102" s="148"/>
      <c r="W1102" s="148"/>
      <c r="X1102" s="148"/>
      <c r="Y1102" s="148"/>
      <c r="Z1102" s="148"/>
      <c r="AA1102" s="148"/>
      <c r="AB1102" s="148"/>
      <c r="AC1102" s="148"/>
      <c r="AD1102" s="148"/>
      <c r="AE1102" s="148"/>
      <c r="AF1102" s="148"/>
      <c r="AG1102" s="148"/>
      <c r="AH1102" s="148"/>
      <c r="AI1102" s="149"/>
      <c r="AJ1102" s="148"/>
      <c r="AK1102" s="149"/>
    </row>
    <row r="1103" spans="1:37" x14ac:dyDescent="0.35">
      <c r="A1103" s="147"/>
      <c r="B1103" s="148"/>
      <c r="C1103" s="147"/>
      <c r="D1103" s="147"/>
      <c r="E1103" s="148"/>
      <c r="F1103" s="147"/>
      <c r="G1103" s="148"/>
      <c r="H1103" s="148"/>
      <c r="I1103" s="148"/>
      <c r="J1103" s="148"/>
      <c r="K1103" s="148"/>
      <c r="L1103" s="148"/>
      <c r="M1103" s="148"/>
      <c r="N1103" s="148"/>
      <c r="O1103" s="148"/>
      <c r="P1103" s="148"/>
      <c r="Q1103" s="148"/>
      <c r="R1103" s="148"/>
      <c r="S1103" s="148"/>
      <c r="T1103" s="148"/>
      <c r="U1103" s="148"/>
      <c r="V1103" s="148"/>
      <c r="W1103" s="148"/>
      <c r="X1103" s="148"/>
      <c r="Y1103" s="148"/>
      <c r="Z1103" s="148"/>
      <c r="AA1103" s="148"/>
      <c r="AB1103" s="148"/>
      <c r="AC1103" s="148"/>
      <c r="AD1103" s="148"/>
      <c r="AE1103" s="148"/>
      <c r="AF1103" s="148"/>
      <c r="AG1103" s="148"/>
      <c r="AH1103" s="148"/>
      <c r="AI1103" s="149"/>
      <c r="AJ1103" s="148"/>
      <c r="AK1103" s="149"/>
    </row>
    <row r="1104" spans="1:37" x14ac:dyDescent="0.35">
      <c r="A1104" s="147"/>
      <c r="B1104" s="148"/>
      <c r="C1104" s="147"/>
      <c r="D1104" s="147"/>
      <c r="E1104" s="148"/>
      <c r="F1104" s="147"/>
      <c r="G1104" s="148"/>
      <c r="H1104" s="148"/>
      <c r="I1104" s="148"/>
      <c r="J1104" s="148"/>
      <c r="K1104" s="148"/>
      <c r="L1104" s="148"/>
      <c r="M1104" s="148"/>
      <c r="N1104" s="148"/>
      <c r="O1104" s="148"/>
      <c r="P1104" s="148"/>
      <c r="Q1104" s="148"/>
      <c r="R1104" s="148"/>
      <c r="S1104" s="148"/>
      <c r="T1104" s="148"/>
      <c r="U1104" s="148"/>
      <c r="V1104" s="148"/>
      <c r="W1104" s="148"/>
      <c r="X1104" s="148"/>
      <c r="Y1104" s="148"/>
      <c r="Z1104" s="148"/>
      <c r="AA1104" s="148"/>
      <c r="AB1104" s="148"/>
      <c r="AC1104" s="148"/>
      <c r="AD1104" s="148"/>
      <c r="AE1104" s="148"/>
      <c r="AF1104" s="148"/>
      <c r="AG1104" s="148"/>
      <c r="AH1104" s="148"/>
      <c r="AI1104" s="149"/>
      <c r="AJ1104" s="148"/>
      <c r="AK1104" s="149"/>
    </row>
    <row r="1105" spans="1:37" x14ac:dyDescent="0.35">
      <c r="A1105" s="147"/>
      <c r="B1105" s="148"/>
      <c r="C1105" s="147"/>
      <c r="D1105" s="147"/>
      <c r="E1105" s="148"/>
      <c r="F1105" s="147"/>
      <c r="G1105" s="148"/>
      <c r="H1105" s="148"/>
      <c r="I1105" s="148"/>
      <c r="J1105" s="148"/>
      <c r="K1105" s="148"/>
      <c r="L1105" s="148"/>
      <c r="M1105" s="148"/>
      <c r="N1105" s="148"/>
      <c r="O1105" s="148"/>
      <c r="P1105" s="148"/>
      <c r="Q1105" s="148"/>
      <c r="R1105" s="148"/>
      <c r="S1105" s="148"/>
      <c r="T1105" s="148"/>
      <c r="U1105" s="148"/>
      <c r="V1105" s="148"/>
      <c r="W1105" s="148"/>
      <c r="X1105" s="148"/>
      <c r="Y1105" s="148"/>
      <c r="Z1105" s="148"/>
      <c r="AA1105" s="148"/>
      <c r="AB1105" s="148"/>
      <c r="AC1105" s="148"/>
      <c r="AD1105" s="148"/>
      <c r="AE1105" s="148"/>
      <c r="AF1105" s="148"/>
      <c r="AG1105" s="148"/>
      <c r="AH1105" s="148"/>
      <c r="AI1105" s="149"/>
      <c r="AJ1105" s="148"/>
      <c r="AK1105" s="149"/>
    </row>
    <row r="1106" spans="1:37" x14ac:dyDescent="0.35">
      <c r="A1106" s="147"/>
      <c r="B1106" s="148"/>
      <c r="C1106" s="147"/>
      <c r="D1106" s="147"/>
      <c r="E1106" s="148"/>
      <c r="F1106" s="147"/>
      <c r="G1106" s="148"/>
      <c r="H1106" s="148"/>
      <c r="I1106" s="148"/>
      <c r="J1106" s="148"/>
      <c r="K1106" s="148"/>
      <c r="L1106" s="148"/>
      <c r="M1106" s="148"/>
      <c r="N1106" s="148"/>
      <c r="O1106" s="148"/>
      <c r="P1106" s="148"/>
      <c r="Q1106" s="148"/>
      <c r="R1106" s="148"/>
      <c r="S1106" s="148"/>
      <c r="T1106" s="148"/>
      <c r="U1106" s="148"/>
      <c r="V1106" s="148"/>
      <c r="W1106" s="148"/>
      <c r="X1106" s="148"/>
      <c r="Y1106" s="148"/>
      <c r="Z1106" s="148"/>
      <c r="AA1106" s="148"/>
      <c r="AB1106" s="148"/>
      <c r="AC1106" s="148"/>
      <c r="AD1106" s="148"/>
      <c r="AE1106" s="148"/>
      <c r="AF1106" s="148"/>
      <c r="AG1106" s="148"/>
      <c r="AH1106" s="148"/>
      <c r="AI1106" s="149"/>
      <c r="AJ1106" s="148"/>
      <c r="AK1106" s="149"/>
    </row>
    <row r="1107" spans="1:37" x14ac:dyDescent="0.35">
      <c r="A1107" s="147"/>
      <c r="B1107" s="148"/>
      <c r="C1107" s="147"/>
      <c r="D1107" s="147"/>
      <c r="E1107" s="148"/>
      <c r="F1107" s="147"/>
      <c r="G1107" s="148"/>
      <c r="H1107" s="148"/>
      <c r="I1107" s="148"/>
      <c r="J1107" s="148"/>
      <c r="K1107" s="148"/>
      <c r="L1107" s="148"/>
      <c r="M1107" s="148"/>
      <c r="N1107" s="148"/>
      <c r="O1107" s="148"/>
      <c r="P1107" s="148"/>
      <c r="Q1107" s="148"/>
      <c r="R1107" s="148"/>
      <c r="S1107" s="148"/>
      <c r="T1107" s="148"/>
      <c r="U1107" s="148"/>
      <c r="V1107" s="148"/>
      <c r="W1107" s="148"/>
      <c r="X1107" s="148"/>
      <c r="Y1107" s="148"/>
      <c r="Z1107" s="148"/>
      <c r="AA1107" s="148"/>
      <c r="AB1107" s="148"/>
      <c r="AC1107" s="148"/>
      <c r="AD1107" s="148"/>
      <c r="AE1107" s="148"/>
      <c r="AF1107" s="148"/>
      <c r="AG1107" s="148"/>
      <c r="AH1107" s="148"/>
      <c r="AI1107" s="149"/>
      <c r="AJ1107" s="148"/>
      <c r="AK1107" s="149"/>
    </row>
    <row r="1108" spans="1:37" x14ac:dyDescent="0.35">
      <c r="A1108" s="147"/>
      <c r="B1108" s="148"/>
      <c r="C1108" s="147"/>
      <c r="D1108" s="147"/>
      <c r="E1108" s="148"/>
      <c r="F1108" s="147"/>
      <c r="G1108" s="148"/>
      <c r="H1108" s="148"/>
      <c r="I1108" s="148"/>
      <c r="J1108" s="148"/>
      <c r="K1108" s="148"/>
      <c r="L1108" s="148"/>
      <c r="M1108" s="148"/>
      <c r="N1108" s="148"/>
      <c r="O1108" s="148"/>
      <c r="P1108" s="148"/>
      <c r="Q1108" s="148"/>
      <c r="R1108" s="148"/>
      <c r="S1108" s="148"/>
      <c r="T1108" s="148"/>
      <c r="U1108" s="148"/>
      <c r="V1108" s="148"/>
      <c r="W1108" s="148"/>
      <c r="X1108" s="148"/>
      <c r="Y1108" s="148"/>
      <c r="Z1108" s="148"/>
      <c r="AA1108" s="148"/>
      <c r="AB1108" s="148"/>
      <c r="AC1108" s="148"/>
      <c r="AD1108" s="148"/>
      <c r="AE1108" s="148"/>
      <c r="AF1108" s="148"/>
      <c r="AG1108" s="148"/>
      <c r="AH1108" s="148"/>
      <c r="AI1108" s="149"/>
      <c r="AJ1108" s="148"/>
      <c r="AK1108" s="149"/>
    </row>
    <row r="1109" spans="1:37" x14ac:dyDescent="0.35">
      <c r="A1109" s="147"/>
      <c r="B1109" s="148"/>
      <c r="C1109" s="147"/>
      <c r="D1109" s="147"/>
      <c r="E1109" s="148"/>
      <c r="F1109" s="147"/>
      <c r="G1109" s="148"/>
      <c r="H1109" s="148"/>
      <c r="I1109" s="148"/>
      <c r="J1109" s="148"/>
      <c r="K1109" s="148"/>
      <c r="L1109" s="148"/>
      <c r="M1109" s="148"/>
      <c r="N1109" s="148"/>
      <c r="O1109" s="148"/>
      <c r="P1109" s="148"/>
      <c r="Q1109" s="148"/>
      <c r="R1109" s="148"/>
      <c r="S1109" s="148"/>
      <c r="T1109" s="148"/>
      <c r="U1109" s="148"/>
      <c r="V1109" s="148"/>
      <c r="W1109" s="148"/>
      <c r="X1109" s="148"/>
      <c r="Y1109" s="148"/>
      <c r="Z1109" s="148"/>
      <c r="AA1109" s="148"/>
      <c r="AB1109" s="148"/>
      <c r="AC1109" s="148"/>
      <c r="AD1109" s="148"/>
      <c r="AE1109" s="148"/>
      <c r="AF1109" s="148"/>
      <c r="AG1109" s="148"/>
      <c r="AH1109" s="148"/>
      <c r="AI1109" s="149"/>
      <c r="AJ1109" s="148"/>
      <c r="AK1109" s="149"/>
    </row>
    <row r="1110" spans="1:37" x14ac:dyDescent="0.35">
      <c r="A1110" s="147"/>
      <c r="B1110" s="148"/>
      <c r="C1110" s="147"/>
      <c r="D1110" s="147"/>
      <c r="E1110" s="148"/>
      <c r="F1110" s="147"/>
      <c r="G1110" s="148"/>
      <c r="H1110" s="148"/>
      <c r="I1110" s="148"/>
      <c r="J1110" s="148"/>
      <c r="K1110" s="148"/>
      <c r="L1110" s="148"/>
      <c r="M1110" s="148"/>
      <c r="N1110" s="148"/>
      <c r="O1110" s="148"/>
      <c r="P1110" s="148"/>
      <c r="Q1110" s="148"/>
      <c r="R1110" s="148"/>
      <c r="S1110" s="148"/>
      <c r="T1110" s="148"/>
      <c r="U1110" s="148"/>
      <c r="V1110" s="148"/>
      <c r="W1110" s="148"/>
      <c r="X1110" s="148"/>
      <c r="Y1110" s="148"/>
      <c r="Z1110" s="148"/>
      <c r="AA1110" s="148"/>
      <c r="AB1110" s="148"/>
      <c r="AC1110" s="148"/>
      <c r="AD1110" s="148"/>
      <c r="AE1110" s="148"/>
      <c r="AF1110" s="148"/>
      <c r="AG1110" s="148"/>
      <c r="AH1110" s="148"/>
      <c r="AI1110" s="149"/>
      <c r="AJ1110" s="148"/>
      <c r="AK1110" s="149"/>
    </row>
    <row r="1111" spans="1:37" x14ac:dyDescent="0.35">
      <c r="A1111" s="147"/>
      <c r="B1111" s="148"/>
      <c r="C1111" s="147"/>
      <c r="D1111" s="147"/>
      <c r="E1111" s="148"/>
      <c r="F1111" s="147"/>
      <c r="G1111" s="148"/>
      <c r="H1111" s="148"/>
      <c r="I1111" s="148"/>
      <c r="J1111" s="148"/>
      <c r="K1111" s="148"/>
      <c r="L1111" s="148"/>
      <c r="M1111" s="148"/>
      <c r="N1111" s="148"/>
      <c r="O1111" s="148"/>
      <c r="P1111" s="148"/>
      <c r="Q1111" s="148"/>
      <c r="R1111" s="148"/>
      <c r="S1111" s="148"/>
      <c r="T1111" s="148"/>
      <c r="U1111" s="148"/>
      <c r="V1111" s="148"/>
      <c r="W1111" s="148"/>
      <c r="X1111" s="148"/>
      <c r="Y1111" s="148"/>
      <c r="Z1111" s="148"/>
      <c r="AA1111" s="148"/>
      <c r="AB1111" s="148"/>
      <c r="AC1111" s="148"/>
      <c r="AD1111" s="148"/>
      <c r="AE1111" s="148"/>
      <c r="AF1111" s="148"/>
      <c r="AG1111" s="148"/>
      <c r="AH1111" s="148"/>
      <c r="AI1111" s="149"/>
      <c r="AJ1111" s="148"/>
      <c r="AK1111" s="149"/>
    </row>
    <row r="1112" spans="1:37" x14ac:dyDescent="0.35">
      <c r="A1112" s="147"/>
      <c r="B1112" s="148"/>
      <c r="C1112" s="147"/>
      <c r="D1112" s="147"/>
      <c r="E1112" s="148"/>
      <c r="F1112" s="147"/>
      <c r="G1112" s="148"/>
      <c r="H1112" s="148"/>
      <c r="I1112" s="148"/>
      <c r="J1112" s="148"/>
      <c r="K1112" s="148"/>
      <c r="L1112" s="148"/>
      <c r="M1112" s="148"/>
      <c r="N1112" s="148"/>
      <c r="O1112" s="148"/>
      <c r="P1112" s="148"/>
      <c r="Q1112" s="148"/>
      <c r="R1112" s="148"/>
      <c r="S1112" s="148"/>
      <c r="T1112" s="148"/>
      <c r="U1112" s="148"/>
      <c r="V1112" s="148"/>
      <c r="W1112" s="148"/>
      <c r="X1112" s="148"/>
      <c r="Y1112" s="148"/>
      <c r="Z1112" s="148"/>
      <c r="AA1112" s="148"/>
      <c r="AB1112" s="148"/>
      <c r="AC1112" s="148"/>
      <c r="AD1112" s="148"/>
      <c r="AE1112" s="148"/>
      <c r="AF1112" s="148"/>
      <c r="AG1112" s="148"/>
      <c r="AH1112" s="148"/>
      <c r="AI1112" s="149"/>
      <c r="AJ1112" s="148"/>
      <c r="AK1112" s="149"/>
    </row>
    <row r="1113" spans="1:37" x14ac:dyDescent="0.35">
      <c r="A1113" s="147"/>
      <c r="B1113" s="148"/>
      <c r="C1113" s="147"/>
      <c r="D1113" s="147"/>
      <c r="E1113" s="148"/>
      <c r="F1113" s="147"/>
      <c r="G1113" s="148"/>
      <c r="H1113" s="148"/>
      <c r="I1113" s="148"/>
      <c r="J1113" s="148"/>
      <c r="K1113" s="148"/>
      <c r="L1113" s="148"/>
      <c r="M1113" s="148"/>
      <c r="N1113" s="148"/>
      <c r="O1113" s="148"/>
      <c r="P1113" s="148"/>
      <c r="Q1113" s="148"/>
      <c r="R1113" s="148"/>
      <c r="S1113" s="148"/>
      <c r="T1113" s="148"/>
      <c r="U1113" s="148"/>
      <c r="V1113" s="148"/>
      <c r="W1113" s="148"/>
      <c r="X1113" s="148"/>
      <c r="Y1113" s="148"/>
      <c r="Z1113" s="148"/>
      <c r="AA1113" s="148"/>
      <c r="AB1113" s="148"/>
      <c r="AC1113" s="148"/>
      <c r="AD1113" s="148"/>
      <c r="AE1113" s="148"/>
      <c r="AF1113" s="148"/>
      <c r="AG1113" s="148"/>
      <c r="AH1113" s="148"/>
      <c r="AI1113" s="149"/>
      <c r="AJ1113" s="148"/>
      <c r="AK1113" s="149"/>
    </row>
    <row r="1114" spans="1:37" x14ac:dyDescent="0.35">
      <c r="A1114" s="147"/>
      <c r="B1114" s="148"/>
      <c r="C1114" s="147"/>
      <c r="D1114" s="147"/>
      <c r="E1114" s="148"/>
      <c r="F1114" s="147"/>
      <c r="G1114" s="148"/>
      <c r="H1114" s="148"/>
      <c r="I1114" s="148"/>
      <c r="J1114" s="148"/>
      <c r="K1114" s="148"/>
      <c r="L1114" s="148"/>
      <c r="M1114" s="148"/>
      <c r="N1114" s="148"/>
      <c r="O1114" s="148"/>
      <c r="P1114" s="148"/>
      <c r="Q1114" s="148"/>
      <c r="R1114" s="148"/>
      <c r="S1114" s="148"/>
      <c r="T1114" s="148"/>
      <c r="U1114" s="148"/>
      <c r="V1114" s="148"/>
      <c r="W1114" s="148"/>
      <c r="X1114" s="148"/>
      <c r="Y1114" s="148"/>
      <c r="Z1114" s="148"/>
      <c r="AA1114" s="148"/>
      <c r="AB1114" s="148"/>
      <c r="AC1114" s="148"/>
      <c r="AD1114" s="148"/>
      <c r="AE1114" s="148"/>
      <c r="AF1114" s="148"/>
      <c r="AG1114" s="148"/>
      <c r="AH1114" s="148"/>
      <c r="AI1114" s="149"/>
      <c r="AJ1114" s="148"/>
      <c r="AK1114" s="149"/>
    </row>
    <row r="1115" spans="1:37" x14ac:dyDescent="0.35">
      <c r="A1115" s="147"/>
      <c r="B1115" s="148"/>
      <c r="C1115" s="147"/>
      <c r="D1115" s="147"/>
      <c r="E1115" s="148"/>
      <c r="F1115" s="147"/>
      <c r="G1115" s="148"/>
      <c r="H1115" s="148"/>
      <c r="I1115" s="148"/>
      <c r="J1115" s="148"/>
      <c r="K1115" s="148"/>
      <c r="L1115" s="148"/>
      <c r="M1115" s="148"/>
      <c r="N1115" s="148"/>
      <c r="O1115" s="148"/>
      <c r="P1115" s="148"/>
      <c r="Q1115" s="148"/>
      <c r="R1115" s="148"/>
      <c r="S1115" s="148"/>
      <c r="T1115" s="148"/>
      <c r="U1115" s="148"/>
      <c r="V1115" s="148"/>
      <c r="W1115" s="148"/>
      <c r="X1115" s="148"/>
      <c r="Y1115" s="148"/>
      <c r="Z1115" s="148"/>
      <c r="AA1115" s="148"/>
      <c r="AB1115" s="148"/>
      <c r="AC1115" s="148"/>
      <c r="AD1115" s="148"/>
      <c r="AE1115" s="148"/>
      <c r="AF1115" s="148"/>
      <c r="AG1115" s="148"/>
      <c r="AH1115" s="148"/>
      <c r="AI1115" s="149"/>
      <c r="AJ1115" s="148"/>
      <c r="AK1115" s="149"/>
    </row>
    <row r="1116" spans="1:37" x14ac:dyDescent="0.35">
      <c r="A1116" s="147"/>
      <c r="B1116" s="148"/>
      <c r="C1116" s="147"/>
      <c r="D1116" s="147"/>
      <c r="E1116" s="148"/>
      <c r="F1116" s="147"/>
      <c r="G1116" s="148"/>
      <c r="H1116" s="148"/>
      <c r="I1116" s="148"/>
      <c r="J1116" s="148"/>
      <c r="K1116" s="148"/>
      <c r="L1116" s="148"/>
      <c r="M1116" s="148"/>
      <c r="N1116" s="148"/>
      <c r="O1116" s="148"/>
      <c r="P1116" s="148"/>
      <c r="Q1116" s="148"/>
      <c r="R1116" s="148"/>
      <c r="S1116" s="148"/>
      <c r="T1116" s="148"/>
      <c r="U1116" s="148"/>
      <c r="V1116" s="148"/>
      <c r="W1116" s="148"/>
      <c r="X1116" s="148"/>
      <c r="Y1116" s="148"/>
      <c r="Z1116" s="148"/>
      <c r="AA1116" s="148"/>
      <c r="AB1116" s="148"/>
      <c r="AC1116" s="148"/>
      <c r="AD1116" s="148"/>
      <c r="AE1116" s="148"/>
      <c r="AF1116" s="148"/>
      <c r="AG1116" s="148"/>
      <c r="AH1116" s="148"/>
      <c r="AI1116" s="149"/>
      <c r="AJ1116" s="148"/>
      <c r="AK1116" s="149"/>
    </row>
    <row r="1117" spans="1:37" x14ac:dyDescent="0.35">
      <c r="A1117" s="147"/>
      <c r="B1117" s="148"/>
      <c r="C1117" s="147"/>
      <c r="D1117" s="147"/>
      <c r="E1117" s="148"/>
      <c r="F1117" s="147"/>
      <c r="G1117" s="148"/>
      <c r="H1117" s="148"/>
      <c r="I1117" s="148"/>
      <c r="J1117" s="148"/>
      <c r="K1117" s="148"/>
      <c r="L1117" s="148"/>
      <c r="M1117" s="148"/>
      <c r="N1117" s="148"/>
      <c r="O1117" s="148"/>
      <c r="P1117" s="148"/>
      <c r="Q1117" s="148"/>
      <c r="R1117" s="148"/>
      <c r="S1117" s="148"/>
      <c r="T1117" s="148"/>
      <c r="U1117" s="148"/>
      <c r="V1117" s="148"/>
      <c r="W1117" s="148"/>
      <c r="X1117" s="148"/>
      <c r="Y1117" s="148"/>
      <c r="Z1117" s="148"/>
      <c r="AA1117" s="148"/>
      <c r="AB1117" s="148"/>
      <c r="AC1117" s="148"/>
      <c r="AD1117" s="148"/>
      <c r="AE1117" s="148"/>
      <c r="AF1117" s="148"/>
      <c r="AG1117" s="148"/>
      <c r="AH1117" s="148"/>
      <c r="AI1117" s="149"/>
      <c r="AJ1117" s="148"/>
      <c r="AK1117" s="149"/>
    </row>
    <row r="1118" spans="1:37" x14ac:dyDescent="0.35">
      <c r="A1118" s="147"/>
      <c r="B1118" s="148"/>
      <c r="C1118" s="147"/>
      <c r="D1118" s="147"/>
      <c r="E1118" s="148"/>
      <c r="F1118" s="147"/>
      <c r="G1118" s="148"/>
      <c r="H1118" s="148"/>
      <c r="I1118" s="148"/>
      <c r="J1118" s="148"/>
      <c r="K1118" s="148"/>
      <c r="L1118" s="148"/>
      <c r="M1118" s="148"/>
      <c r="N1118" s="148"/>
      <c r="O1118" s="148"/>
      <c r="P1118" s="148"/>
      <c r="Q1118" s="148"/>
      <c r="R1118" s="148"/>
      <c r="S1118" s="148"/>
      <c r="T1118" s="148"/>
      <c r="U1118" s="148"/>
      <c r="V1118" s="148"/>
      <c r="W1118" s="148"/>
      <c r="X1118" s="148"/>
      <c r="Y1118" s="148"/>
      <c r="Z1118" s="148"/>
      <c r="AA1118" s="148"/>
      <c r="AB1118" s="148"/>
      <c r="AC1118" s="148"/>
      <c r="AD1118" s="148"/>
      <c r="AE1118" s="148"/>
      <c r="AF1118" s="148"/>
      <c r="AG1118" s="148"/>
      <c r="AH1118" s="148"/>
      <c r="AI1118" s="149"/>
      <c r="AJ1118" s="148"/>
      <c r="AK1118" s="149"/>
    </row>
    <row r="1119" spans="1:37" x14ac:dyDescent="0.35">
      <c r="A1119" s="147"/>
      <c r="B1119" s="148"/>
      <c r="C1119" s="147"/>
      <c r="D1119" s="147"/>
      <c r="E1119" s="148"/>
      <c r="F1119" s="147"/>
      <c r="G1119" s="148"/>
      <c r="H1119" s="148"/>
      <c r="I1119" s="148"/>
      <c r="J1119" s="148"/>
      <c r="K1119" s="148"/>
      <c r="L1119" s="148"/>
      <c r="M1119" s="148"/>
      <c r="N1119" s="148"/>
      <c r="O1119" s="148"/>
      <c r="P1119" s="148"/>
      <c r="Q1119" s="148"/>
      <c r="R1119" s="148"/>
      <c r="S1119" s="148"/>
      <c r="T1119" s="148"/>
      <c r="U1119" s="148"/>
      <c r="V1119" s="148"/>
      <c r="W1119" s="148"/>
      <c r="X1119" s="148"/>
      <c r="Y1119" s="148"/>
      <c r="Z1119" s="148"/>
      <c r="AA1119" s="148"/>
      <c r="AB1119" s="148"/>
      <c r="AC1119" s="148"/>
      <c r="AD1119" s="148"/>
      <c r="AE1119" s="148"/>
      <c r="AF1119" s="148"/>
      <c r="AG1119" s="148"/>
      <c r="AH1119" s="148"/>
      <c r="AI1119" s="149"/>
      <c r="AJ1119" s="148"/>
      <c r="AK1119" s="149"/>
    </row>
    <row r="1120" spans="1:37" x14ac:dyDescent="0.35">
      <c r="A1120" s="147"/>
      <c r="B1120" s="148"/>
      <c r="C1120" s="147"/>
      <c r="D1120" s="147"/>
      <c r="E1120" s="148"/>
      <c r="F1120" s="147"/>
      <c r="G1120" s="148"/>
      <c r="H1120" s="148"/>
      <c r="I1120" s="148"/>
      <c r="J1120" s="148"/>
      <c r="K1120" s="148"/>
      <c r="L1120" s="148"/>
      <c r="M1120" s="148"/>
      <c r="N1120" s="148"/>
      <c r="O1120" s="148"/>
      <c r="P1120" s="148"/>
      <c r="Q1120" s="148"/>
      <c r="R1120" s="148"/>
      <c r="S1120" s="148"/>
      <c r="T1120" s="148"/>
      <c r="U1120" s="148"/>
      <c r="V1120" s="148"/>
      <c r="W1120" s="148"/>
      <c r="X1120" s="148"/>
      <c r="Y1120" s="148"/>
      <c r="Z1120" s="148"/>
      <c r="AA1120" s="148"/>
      <c r="AB1120" s="148"/>
      <c r="AC1120" s="148"/>
      <c r="AD1120" s="148"/>
      <c r="AE1120" s="148"/>
      <c r="AF1120" s="148"/>
      <c r="AG1120" s="148"/>
      <c r="AH1120" s="148"/>
      <c r="AI1120" s="149"/>
      <c r="AJ1120" s="148"/>
      <c r="AK1120" s="149"/>
    </row>
    <row r="1121" spans="1:37" x14ac:dyDescent="0.35">
      <c r="A1121" s="147"/>
      <c r="B1121" s="148"/>
      <c r="C1121" s="147"/>
      <c r="D1121" s="147"/>
      <c r="E1121" s="148"/>
      <c r="F1121" s="147"/>
      <c r="G1121" s="148"/>
      <c r="H1121" s="148"/>
      <c r="I1121" s="148"/>
      <c r="J1121" s="148"/>
      <c r="K1121" s="148"/>
      <c r="L1121" s="148"/>
      <c r="M1121" s="148"/>
      <c r="N1121" s="148"/>
      <c r="O1121" s="148"/>
      <c r="P1121" s="148"/>
      <c r="Q1121" s="148"/>
      <c r="R1121" s="148"/>
      <c r="S1121" s="148"/>
      <c r="T1121" s="148"/>
      <c r="U1121" s="148"/>
      <c r="V1121" s="148"/>
      <c r="W1121" s="148"/>
      <c r="X1121" s="148"/>
      <c r="Y1121" s="148"/>
      <c r="Z1121" s="148"/>
      <c r="AA1121" s="148"/>
      <c r="AB1121" s="148"/>
      <c r="AC1121" s="148"/>
      <c r="AD1121" s="148"/>
      <c r="AE1121" s="148"/>
      <c r="AF1121" s="148"/>
      <c r="AG1121" s="148"/>
      <c r="AH1121" s="148"/>
      <c r="AI1121" s="149"/>
      <c r="AJ1121" s="148"/>
      <c r="AK1121" s="149"/>
    </row>
    <row r="1122" spans="1:37" x14ac:dyDescent="0.35">
      <c r="A1122" s="147"/>
      <c r="B1122" s="148"/>
      <c r="C1122" s="147"/>
      <c r="D1122" s="147"/>
      <c r="E1122" s="148"/>
      <c r="F1122" s="147"/>
      <c r="G1122" s="148"/>
      <c r="H1122" s="148"/>
      <c r="I1122" s="148"/>
      <c r="J1122" s="148"/>
      <c r="K1122" s="148"/>
      <c r="L1122" s="148"/>
      <c r="M1122" s="148"/>
      <c r="N1122" s="148"/>
      <c r="O1122" s="148"/>
      <c r="P1122" s="148"/>
      <c r="Q1122" s="148"/>
      <c r="R1122" s="148"/>
      <c r="S1122" s="148"/>
      <c r="T1122" s="148"/>
      <c r="U1122" s="148"/>
      <c r="V1122" s="148"/>
      <c r="W1122" s="148"/>
      <c r="X1122" s="148"/>
      <c r="Y1122" s="148"/>
      <c r="Z1122" s="148"/>
      <c r="AA1122" s="148"/>
      <c r="AB1122" s="148"/>
      <c r="AC1122" s="148"/>
      <c r="AD1122" s="148"/>
      <c r="AE1122" s="148"/>
      <c r="AF1122" s="148"/>
      <c r="AG1122" s="148"/>
      <c r="AH1122" s="148"/>
      <c r="AI1122" s="149"/>
      <c r="AJ1122" s="148"/>
      <c r="AK1122" s="149"/>
    </row>
    <row r="1123" spans="1:37" x14ac:dyDescent="0.35">
      <c r="A1123" s="147"/>
      <c r="B1123" s="148"/>
      <c r="C1123" s="147"/>
      <c r="D1123" s="147"/>
      <c r="E1123" s="148"/>
      <c r="F1123" s="147"/>
      <c r="G1123" s="148"/>
      <c r="H1123" s="148"/>
      <c r="I1123" s="148"/>
      <c r="J1123" s="148"/>
      <c r="K1123" s="148"/>
      <c r="L1123" s="148"/>
      <c r="M1123" s="148"/>
      <c r="N1123" s="148"/>
      <c r="O1123" s="148"/>
      <c r="P1123" s="148"/>
      <c r="Q1123" s="148"/>
      <c r="R1123" s="148"/>
      <c r="S1123" s="148"/>
      <c r="T1123" s="148"/>
      <c r="U1123" s="148"/>
      <c r="V1123" s="148"/>
      <c r="W1123" s="148"/>
      <c r="X1123" s="148"/>
      <c r="Y1123" s="148"/>
      <c r="Z1123" s="148"/>
      <c r="AA1123" s="148"/>
      <c r="AB1123" s="148"/>
      <c r="AC1123" s="148"/>
      <c r="AD1123" s="148"/>
      <c r="AE1123" s="148"/>
      <c r="AF1123" s="148"/>
      <c r="AG1123" s="148"/>
      <c r="AH1123" s="148"/>
      <c r="AI1123" s="149"/>
      <c r="AJ1123" s="148"/>
      <c r="AK1123" s="149"/>
    </row>
    <row r="1124" spans="1:37" x14ac:dyDescent="0.35">
      <c r="A1124" s="147"/>
      <c r="B1124" s="148"/>
      <c r="C1124" s="147"/>
      <c r="D1124" s="147"/>
      <c r="E1124" s="148"/>
      <c r="F1124" s="147"/>
      <c r="G1124" s="148"/>
      <c r="H1124" s="148"/>
      <c r="I1124" s="148"/>
      <c r="J1124" s="148"/>
      <c r="K1124" s="148"/>
      <c r="L1124" s="148"/>
      <c r="M1124" s="148"/>
      <c r="N1124" s="148"/>
      <c r="O1124" s="148"/>
      <c r="P1124" s="148"/>
      <c r="Q1124" s="148"/>
      <c r="R1124" s="148"/>
      <c r="S1124" s="148"/>
      <c r="T1124" s="148"/>
      <c r="U1124" s="148"/>
      <c r="V1124" s="148"/>
      <c r="W1124" s="148"/>
      <c r="X1124" s="148"/>
      <c r="Y1124" s="148"/>
      <c r="Z1124" s="148"/>
      <c r="AA1124" s="148"/>
      <c r="AB1124" s="148"/>
      <c r="AC1124" s="148"/>
      <c r="AD1124" s="148"/>
      <c r="AE1124" s="148"/>
      <c r="AF1124" s="148"/>
      <c r="AG1124" s="148"/>
      <c r="AH1124" s="148"/>
      <c r="AI1124" s="149"/>
      <c r="AJ1124" s="148"/>
      <c r="AK1124" s="149"/>
    </row>
    <row r="1125" spans="1:37" x14ac:dyDescent="0.35">
      <c r="A1125" s="147"/>
      <c r="B1125" s="148"/>
      <c r="C1125" s="147"/>
      <c r="D1125" s="147"/>
      <c r="E1125" s="148"/>
      <c r="F1125" s="147"/>
      <c r="G1125" s="148"/>
      <c r="H1125" s="148"/>
      <c r="I1125" s="148"/>
      <c r="J1125" s="148"/>
      <c r="K1125" s="148"/>
      <c r="L1125" s="148"/>
      <c r="M1125" s="148"/>
      <c r="N1125" s="148"/>
      <c r="O1125" s="148"/>
      <c r="P1125" s="148"/>
      <c r="Q1125" s="148"/>
      <c r="R1125" s="148"/>
      <c r="S1125" s="148"/>
      <c r="T1125" s="148"/>
      <c r="U1125" s="148"/>
      <c r="V1125" s="148"/>
      <c r="W1125" s="148"/>
      <c r="X1125" s="148"/>
      <c r="Y1125" s="148"/>
      <c r="Z1125" s="148"/>
      <c r="AA1125" s="148"/>
      <c r="AB1125" s="148"/>
      <c r="AC1125" s="148"/>
      <c r="AD1125" s="148"/>
      <c r="AE1125" s="148"/>
      <c r="AF1125" s="148"/>
      <c r="AG1125" s="148"/>
      <c r="AH1125" s="148"/>
      <c r="AI1125" s="149"/>
      <c r="AJ1125" s="148"/>
      <c r="AK1125" s="149"/>
    </row>
    <row r="1126" spans="1:37" x14ac:dyDescent="0.35">
      <c r="A1126" s="147"/>
      <c r="B1126" s="148"/>
      <c r="C1126" s="147"/>
      <c r="D1126" s="147"/>
      <c r="E1126" s="148"/>
      <c r="F1126" s="147"/>
      <c r="G1126" s="148"/>
      <c r="H1126" s="148"/>
      <c r="I1126" s="148"/>
      <c r="J1126" s="148"/>
      <c r="K1126" s="148"/>
      <c r="L1126" s="148"/>
      <c r="M1126" s="148"/>
      <c r="N1126" s="148"/>
      <c r="O1126" s="148"/>
      <c r="P1126" s="148"/>
      <c r="Q1126" s="148"/>
      <c r="R1126" s="148"/>
      <c r="S1126" s="148"/>
      <c r="T1126" s="148"/>
      <c r="U1126" s="148"/>
      <c r="V1126" s="148"/>
      <c r="W1126" s="148"/>
      <c r="X1126" s="148"/>
      <c r="Y1126" s="148"/>
      <c r="Z1126" s="148"/>
      <c r="AA1126" s="148"/>
      <c r="AB1126" s="148"/>
      <c r="AC1126" s="148"/>
      <c r="AD1126" s="148"/>
      <c r="AE1126" s="148"/>
      <c r="AF1126" s="148"/>
      <c r="AG1126" s="148"/>
      <c r="AH1126" s="148"/>
      <c r="AI1126" s="149"/>
      <c r="AJ1126" s="148"/>
      <c r="AK1126" s="149"/>
    </row>
    <row r="1127" spans="1:37" x14ac:dyDescent="0.35">
      <c r="A1127" s="147"/>
      <c r="B1127" s="148"/>
      <c r="C1127" s="147"/>
      <c r="D1127" s="147"/>
      <c r="E1127" s="148"/>
      <c r="F1127" s="147"/>
      <c r="G1127" s="148"/>
      <c r="H1127" s="148"/>
      <c r="I1127" s="148"/>
      <c r="J1127" s="148"/>
      <c r="K1127" s="148"/>
      <c r="L1127" s="148"/>
      <c r="M1127" s="148"/>
      <c r="N1127" s="148"/>
      <c r="O1127" s="148"/>
      <c r="P1127" s="148"/>
      <c r="Q1127" s="148"/>
      <c r="R1127" s="148"/>
      <c r="S1127" s="148"/>
      <c r="T1127" s="148"/>
      <c r="U1127" s="148"/>
      <c r="V1127" s="148"/>
      <c r="W1127" s="148"/>
      <c r="X1127" s="148"/>
      <c r="Y1127" s="148"/>
      <c r="Z1127" s="148"/>
      <c r="AA1127" s="148"/>
      <c r="AB1127" s="148"/>
      <c r="AC1127" s="148"/>
      <c r="AD1127" s="148"/>
      <c r="AE1127" s="148"/>
      <c r="AF1127" s="148"/>
      <c r="AG1127" s="148"/>
      <c r="AH1127" s="148"/>
      <c r="AI1127" s="149"/>
      <c r="AJ1127" s="148"/>
      <c r="AK1127" s="149"/>
    </row>
    <row r="1128" spans="1:37" x14ac:dyDescent="0.35">
      <c r="A1128" s="147"/>
      <c r="B1128" s="148"/>
      <c r="C1128" s="147"/>
      <c r="D1128" s="147"/>
      <c r="E1128" s="148"/>
      <c r="F1128" s="147"/>
      <c r="G1128" s="148"/>
      <c r="H1128" s="148"/>
      <c r="I1128" s="148"/>
      <c r="J1128" s="148"/>
      <c r="K1128" s="148"/>
      <c r="L1128" s="148"/>
      <c r="M1128" s="148"/>
      <c r="N1128" s="148"/>
      <c r="O1128" s="148"/>
      <c r="P1128" s="148"/>
      <c r="Q1128" s="148"/>
      <c r="R1128" s="148"/>
      <c r="S1128" s="148"/>
      <c r="T1128" s="148"/>
      <c r="U1128" s="148"/>
      <c r="V1128" s="148"/>
      <c r="W1128" s="148"/>
      <c r="X1128" s="148"/>
      <c r="Y1128" s="148"/>
      <c r="Z1128" s="148"/>
      <c r="AA1128" s="148"/>
      <c r="AB1128" s="148"/>
      <c r="AC1128" s="148"/>
      <c r="AD1128" s="148"/>
      <c r="AE1128" s="148"/>
      <c r="AF1128" s="148"/>
      <c r="AG1128" s="148"/>
      <c r="AH1128" s="148"/>
      <c r="AI1128" s="149"/>
      <c r="AJ1128" s="148"/>
      <c r="AK1128" s="149"/>
    </row>
    <row r="1129" spans="1:37" x14ac:dyDescent="0.35">
      <c r="A1129" s="147"/>
      <c r="B1129" s="148"/>
      <c r="C1129" s="147"/>
      <c r="D1129" s="147"/>
      <c r="E1129" s="148"/>
      <c r="F1129" s="147"/>
      <c r="G1129" s="148"/>
      <c r="H1129" s="148"/>
      <c r="I1129" s="148"/>
      <c r="J1129" s="148"/>
      <c r="K1129" s="148"/>
      <c r="L1129" s="148"/>
      <c r="M1129" s="148"/>
      <c r="N1129" s="148"/>
      <c r="O1129" s="148"/>
      <c r="P1129" s="148"/>
      <c r="Q1129" s="148"/>
      <c r="R1129" s="148"/>
      <c r="S1129" s="148"/>
      <c r="T1129" s="148"/>
      <c r="U1129" s="148"/>
      <c r="V1129" s="148"/>
      <c r="W1129" s="148"/>
      <c r="X1129" s="148"/>
      <c r="Y1129" s="148"/>
      <c r="Z1129" s="148"/>
      <c r="AA1129" s="148"/>
      <c r="AB1129" s="148"/>
      <c r="AC1129" s="148"/>
      <c r="AD1129" s="148"/>
      <c r="AE1129" s="148"/>
      <c r="AF1129" s="148"/>
      <c r="AG1129" s="148"/>
      <c r="AH1129" s="148"/>
      <c r="AI1129" s="149"/>
      <c r="AJ1129" s="148"/>
      <c r="AK1129" s="149"/>
    </row>
    <row r="1130" spans="1:37" x14ac:dyDescent="0.35">
      <c r="A1130" s="147"/>
      <c r="B1130" s="148"/>
      <c r="C1130" s="147"/>
      <c r="D1130" s="147"/>
      <c r="E1130" s="148"/>
      <c r="F1130" s="147"/>
      <c r="G1130" s="148"/>
      <c r="H1130" s="148"/>
      <c r="I1130" s="148"/>
      <c r="J1130" s="148"/>
      <c r="K1130" s="148"/>
      <c r="L1130" s="148"/>
      <c r="M1130" s="148"/>
      <c r="N1130" s="148"/>
      <c r="O1130" s="148"/>
      <c r="P1130" s="148"/>
      <c r="Q1130" s="148"/>
      <c r="R1130" s="148"/>
      <c r="S1130" s="148"/>
      <c r="T1130" s="148"/>
      <c r="U1130" s="148"/>
      <c r="V1130" s="148"/>
      <c r="W1130" s="148"/>
      <c r="X1130" s="148"/>
      <c r="Y1130" s="148"/>
      <c r="Z1130" s="148"/>
      <c r="AA1130" s="148"/>
      <c r="AB1130" s="148"/>
      <c r="AC1130" s="148"/>
      <c r="AD1130" s="148"/>
      <c r="AE1130" s="148"/>
      <c r="AF1130" s="148"/>
      <c r="AG1130" s="148"/>
      <c r="AH1130" s="148"/>
      <c r="AI1130" s="149"/>
      <c r="AJ1130" s="148"/>
      <c r="AK1130" s="149"/>
    </row>
    <row r="1131" spans="1:37" x14ac:dyDescent="0.35">
      <c r="A1131" s="147"/>
      <c r="B1131" s="148"/>
      <c r="C1131" s="147"/>
      <c r="D1131" s="147"/>
      <c r="E1131" s="148"/>
      <c r="F1131" s="147"/>
      <c r="G1131" s="148"/>
      <c r="H1131" s="148"/>
      <c r="I1131" s="148"/>
      <c r="J1131" s="148"/>
      <c r="K1131" s="148"/>
      <c r="L1131" s="148"/>
      <c r="M1131" s="148"/>
      <c r="N1131" s="148"/>
      <c r="O1131" s="148"/>
      <c r="P1131" s="148"/>
      <c r="Q1131" s="148"/>
      <c r="R1131" s="148"/>
      <c r="S1131" s="148"/>
      <c r="T1131" s="148"/>
      <c r="U1131" s="148"/>
      <c r="V1131" s="148"/>
      <c r="W1131" s="148"/>
      <c r="X1131" s="148"/>
      <c r="Y1131" s="148"/>
      <c r="Z1131" s="148"/>
      <c r="AA1131" s="148"/>
      <c r="AB1131" s="148"/>
      <c r="AC1131" s="148"/>
      <c r="AD1131" s="148"/>
      <c r="AE1131" s="148"/>
      <c r="AF1131" s="148"/>
      <c r="AG1131" s="148"/>
      <c r="AH1131" s="148"/>
      <c r="AI1131" s="149"/>
      <c r="AJ1131" s="148"/>
      <c r="AK1131" s="149"/>
    </row>
    <row r="1132" spans="1:37" x14ac:dyDescent="0.35">
      <c r="A1132" s="147"/>
      <c r="B1132" s="148"/>
      <c r="C1132" s="147"/>
      <c r="D1132" s="147"/>
      <c r="E1132" s="148"/>
      <c r="F1132" s="147"/>
      <c r="G1132" s="148"/>
      <c r="H1132" s="148"/>
      <c r="I1132" s="148"/>
      <c r="J1132" s="148"/>
      <c r="K1132" s="148"/>
      <c r="L1132" s="148"/>
      <c r="M1132" s="148"/>
      <c r="N1132" s="148"/>
      <c r="O1132" s="148"/>
      <c r="P1132" s="148"/>
      <c r="Q1132" s="148"/>
      <c r="R1132" s="148"/>
      <c r="S1132" s="148"/>
      <c r="T1132" s="148"/>
      <c r="U1132" s="148"/>
      <c r="V1132" s="148"/>
      <c r="W1132" s="148"/>
      <c r="X1132" s="148"/>
      <c r="Y1132" s="148"/>
      <c r="Z1132" s="148"/>
      <c r="AA1132" s="148"/>
      <c r="AB1132" s="148"/>
      <c r="AC1132" s="148"/>
      <c r="AD1132" s="148"/>
      <c r="AE1132" s="148"/>
      <c r="AF1132" s="148"/>
      <c r="AG1132" s="148"/>
      <c r="AH1132" s="148"/>
      <c r="AI1132" s="149"/>
      <c r="AJ1132" s="148"/>
      <c r="AK1132" s="149"/>
    </row>
    <row r="1133" spans="1:37" x14ac:dyDescent="0.35">
      <c r="A1133" s="147"/>
      <c r="B1133" s="148"/>
      <c r="C1133" s="147"/>
      <c r="D1133" s="147"/>
      <c r="E1133" s="148"/>
      <c r="F1133" s="147"/>
      <c r="G1133" s="148"/>
      <c r="H1133" s="148"/>
      <c r="I1133" s="148"/>
      <c r="J1133" s="148"/>
      <c r="K1133" s="148"/>
      <c r="L1133" s="148"/>
      <c r="M1133" s="148"/>
      <c r="N1133" s="148"/>
      <c r="O1133" s="148"/>
      <c r="P1133" s="148"/>
      <c r="Q1133" s="148"/>
      <c r="R1133" s="148"/>
      <c r="S1133" s="148"/>
      <c r="T1133" s="148"/>
      <c r="U1133" s="148"/>
      <c r="V1133" s="148"/>
      <c r="W1133" s="148"/>
      <c r="X1133" s="148"/>
      <c r="Y1133" s="148"/>
      <c r="Z1133" s="148"/>
      <c r="AA1133" s="148"/>
      <c r="AB1133" s="148"/>
      <c r="AC1133" s="148"/>
      <c r="AD1133" s="148"/>
      <c r="AE1133" s="148"/>
      <c r="AF1133" s="148"/>
      <c r="AG1133" s="148"/>
      <c r="AH1133" s="148"/>
      <c r="AI1133" s="149"/>
      <c r="AJ1133" s="148"/>
      <c r="AK1133" s="149"/>
    </row>
    <row r="1134" spans="1:37" x14ac:dyDescent="0.35">
      <c r="A1134" s="147"/>
      <c r="B1134" s="148"/>
      <c r="C1134" s="147"/>
      <c r="D1134" s="147"/>
      <c r="E1134" s="148"/>
      <c r="F1134" s="147"/>
      <c r="G1134" s="148"/>
      <c r="H1134" s="148"/>
      <c r="I1134" s="148"/>
      <c r="J1134" s="148"/>
      <c r="K1134" s="148"/>
      <c r="L1134" s="148"/>
      <c r="M1134" s="148"/>
      <c r="N1134" s="148"/>
      <c r="O1134" s="148"/>
      <c r="P1134" s="148"/>
      <c r="Q1134" s="148"/>
      <c r="R1134" s="148"/>
      <c r="S1134" s="148"/>
      <c r="T1134" s="148"/>
      <c r="U1134" s="148"/>
      <c r="V1134" s="148"/>
      <c r="W1134" s="148"/>
      <c r="X1134" s="148"/>
      <c r="Y1134" s="148"/>
      <c r="Z1134" s="148"/>
      <c r="AA1134" s="148"/>
      <c r="AB1134" s="148"/>
      <c r="AC1134" s="148"/>
      <c r="AD1134" s="148"/>
      <c r="AE1134" s="148"/>
      <c r="AF1134" s="148"/>
      <c r="AG1134" s="148"/>
      <c r="AH1134" s="148"/>
      <c r="AI1134" s="149"/>
      <c r="AJ1134" s="148"/>
      <c r="AK1134" s="149"/>
    </row>
    <row r="1135" spans="1:37" x14ac:dyDescent="0.35">
      <c r="A1135" s="147"/>
      <c r="B1135" s="148"/>
      <c r="C1135" s="147"/>
      <c r="D1135" s="147"/>
      <c r="E1135" s="148"/>
      <c r="F1135" s="147"/>
      <c r="G1135" s="148"/>
      <c r="H1135" s="148"/>
      <c r="I1135" s="148"/>
      <c r="J1135" s="148"/>
      <c r="K1135" s="148"/>
      <c r="L1135" s="148"/>
      <c r="M1135" s="148"/>
      <c r="N1135" s="148"/>
      <c r="O1135" s="148"/>
      <c r="P1135" s="148"/>
      <c r="Q1135" s="148"/>
      <c r="R1135" s="148"/>
      <c r="S1135" s="148"/>
      <c r="T1135" s="148"/>
      <c r="U1135" s="148"/>
      <c r="V1135" s="148"/>
      <c r="W1135" s="148"/>
      <c r="X1135" s="148"/>
      <c r="Y1135" s="148"/>
      <c r="Z1135" s="148"/>
      <c r="AA1135" s="148"/>
      <c r="AB1135" s="148"/>
      <c r="AC1135" s="148"/>
      <c r="AD1135" s="148"/>
      <c r="AE1135" s="148"/>
      <c r="AF1135" s="148"/>
      <c r="AG1135" s="148"/>
      <c r="AH1135" s="148"/>
      <c r="AI1135" s="149"/>
      <c r="AJ1135" s="148"/>
      <c r="AK1135" s="149"/>
    </row>
    <row r="1136" spans="1:37" x14ac:dyDescent="0.35">
      <c r="A1136" s="147"/>
      <c r="B1136" s="148"/>
      <c r="C1136" s="147"/>
      <c r="D1136" s="147"/>
      <c r="E1136" s="148"/>
      <c r="F1136" s="147"/>
      <c r="G1136" s="148"/>
      <c r="H1136" s="148"/>
      <c r="I1136" s="148"/>
      <c r="J1136" s="148"/>
      <c r="K1136" s="148"/>
      <c r="L1136" s="148"/>
      <c r="M1136" s="148"/>
      <c r="N1136" s="148"/>
      <c r="O1136" s="148"/>
      <c r="P1136" s="148"/>
      <c r="Q1136" s="148"/>
      <c r="R1136" s="148"/>
      <c r="S1136" s="148"/>
      <c r="T1136" s="148"/>
      <c r="U1136" s="148"/>
      <c r="V1136" s="148"/>
      <c r="W1136" s="148"/>
      <c r="X1136" s="148"/>
      <c r="Y1136" s="148"/>
      <c r="Z1136" s="148"/>
      <c r="AA1136" s="148"/>
      <c r="AB1136" s="148"/>
      <c r="AC1136" s="148"/>
      <c r="AD1136" s="148"/>
      <c r="AE1136" s="148"/>
      <c r="AF1136" s="148"/>
      <c r="AG1136" s="148"/>
      <c r="AH1136" s="148"/>
      <c r="AI1136" s="149"/>
      <c r="AJ1136" s="148"/>
      <c r="AK1136" s="149"/>
    </row>
    <row r="1137" spans="1:37" x14ac:dyDescent="0.35">
      <c r="A1137" s="147"/>
      <c r="B1137" s="148"/>
      <c r="C1137" s="147"/>
      <c r="D1137" s="147"/>
      <c r="E1137" s="148"/>
      <c r="F1137" s="147"/>
      <c r="G1137" s="148"/>
      <c r="H1137" s="148"/>
      <c r="I1137" s="148"/>
      <c r="J1137" s="148"/>
      <c r="K1137" s="148"/>
      <c r="L1137" s="148"/>
      <c r="M1137" s="148"/>
      <c r="N1137" s="148"/>
      <c r="O1137" s="148"/>
      <c r="P1137" s="148"/>
      <c r="Q1137" s="148"/>
      <c r="R1137" s="148"/>
      <c r="S1137" s="148"/>
      <c r="T1137" s="148"/>
      <c r="U1137" s="148"/>
      <c r="V1137" s="148"/>
      <c r="W1137" s="148"/>
      <c r="X1137" s="148"/>
      <c r="Y1137" s="148"/>
      <c r="Z1137" s="148"/>
      <c r="AA1137" s="148"/>
      <c r="AB1137" s="148"/>
      <c r="AC1137" s="148"/>
      <c r="AD1137" s="148"/>
      <c r="AE1137" s="148"/>
      <c r="AF1137" s="148"/>
      <c r="AG1137" s="148"/>
      <c r="AH1137" s="148"/>
      <c r="AI1137" s="149"/>
      <c r="AJ1137" s="148"/>
      <c r="AK1137" s="149"/>
    </row>
    <row r="1138" spans="1:37" x14ac:dyDescent="0.35">
      <c r="A1138" s="147"/>
      <c r="B1138" s="148"/>
      <c r="C1138" s="147"/>
      <c r="D1138" s="147"/>
      <c r="E1138" s="148"/>
      <c r="F1138" s="147"/>
      <c r="G1138" s="148"/>
      <c r="H1138" s="148"/>
      <c r="I1138" s="148"/>
      <c r="J1138" s="148"/>
      <c r="K1138" s="148"/>
      <c r="L1138" s="148"/>
      <c r="M1138" s="148"/>
      <c r="N1138" s="148"/>
      <c r="O1138" s="148"/>
      <c r="P1138" s="148"/>
      <c r="Q1138" s="148"/>
      <c r="R1138" s="148"/>
      <c r="S1138" s="148"/>
      <c r="T1138" s="148"/>
      <c r="U1138" s="148"/>
      <c r="V1138" s="148"/>
      <c r="W1138" s="148"/>
      <c r="X1138" s="148"/>
      <c r="Y1138" s="148"/>
      <c r="Z1138" s="148"/>
      <c r="AA1138" s="148"/>
      <c r="AB1138" s="148"/>
      <c r="AC1138" s="148"/>
      <c r="AD1138" s="148"/>
      <c r="AE1138" s="148"/>
      <c r="AF1138" s="148"/>
      <c r="AG1138" s="148"/>
      <c r="AH1138" s="148"/>
      <c r="AI1138" s="149"/>
      <c r="AJ1138" s="148"/>
      <c r="AK1138" s="149"/>
    </row>
    <row r="1139" spans="1:37" x14ac:dyDescent="0.35">
      <c r="A1139" s="147"/>
      <c r="B1139" s="148"/>
      <c r="C1139" s="147"/>
      <c r="D1139" s="147"/>
      <c r="E1139" s="148"/>
      <c r="F1139" s="147"/>
      <c r="G1139" s="148"/>
      <c r="H1139" s="148"/>
      <c r="I1139" s="148"/>
      <c r="J1139" s="148"/>
      <c r="K1139" s="148"/>
      <c r="L1139" s="148"/>
      <c r="M1139" s="148"/>
      <c r="N1139" s="148"/>
      <c r="O1139" s="148"/>
      <c r="P1139" s="148"/>
      <c r="Q1139" s="148"/>
      <c r="R1139" s="148"/>
      <c r="S1139" s="148"/>
      <c r="T1139" s="148"/>
      <c r="U1139" s="148"/>
      <c r="V1139" s="148"/>
      <c r="W1139" s="148"/>
      <c r="X1139" s="148"/>
      <c r="Y1139" s="148"/>
      <c r="Z1139" s="148"/>
      <c r="AA1139" s="148"/>
      <c r="AB1139" s="148"/>
      <c r="AC1139" s="148"/>
      <c r="AD1139" s="148"/>
      <c r="AE1139" s="148"/>
      <c r="AF1139" s="148"/>
      <c r="AG1139" s="148"/>
      <c r="AH1139" s="148"/>
      <c r="AI1139" s="149"/>
      <c r="AJ1139" s="148"/>
      <c r="AK1139" s="149"/>
    </row>
    <row r="1140" spans="1:37" x14ac:dyDescent="0.35">
      <c r="A1140" s="147"/>
      <c r="B1140" s="148"/>
      <c r="C1140" s="147"/>
      <c r="D1140" s="147"/>
      <c r="E1140" s="148"/>
      <c r="F1140" s="147"/>
      <c r="G1140" s="148"/>
      <c r="H1140" s="148"/>
      <c r="I1140" s="148"/>
      <c r="J1140" s="148"/>
      <c r="K1140" s="148"/>
      <c r="L1140" s="148"/>
      <c r="M1140" s="148"/>
      <c r="N1140" s="148"/>
      <c r="O1140" s="148"/>
      <c r="P1140" s="148"/>
      <c r="Q1140" s="148"/>
      <c r="R1140" s="148"/>
      <c r="S1140" s="148"/>
      <c r="T1140" s="148"/>
      <c r="U1140" s="148"/>
      <c r="V1140" s="148"/>
      <c r="W1140" s="148"/>
      <c r="X1140" s="148"/>
      <c r="Y1140" s="148"/>
      <c r="Z1140" s="148"/>
      <c r="AA1140" s="148"/>
      <c r="AB1140" s="148"/>
      <c r="AC1140" s="148"/>
      <c r="AD1140" s="148"/>
      <c r="AE1140" s="148"/>
      <c r="AF1140" s="148"/>
      <c r="AG1140" s="148"/>
      <c r="AH1140" s="148"/>
      <c r="AI1140" s="149"/>
      <c r="AJ1140" s="148"/>
      <c r="AK1140" s="149"/>
    </row>
    <row r="1141" spans="1:37" x14ac:dyDescent="0.35">
      <c r="A1141" s="147"/>
      <c r="B1141" s="148"/>
      <c r="C1141" s="147"/>
      <c r="D1141" s="147"/>
      <c r="E1141" s="148"/>
      <c r="F1141" s="147"/>
      <c r="G1141" s="148"/>
      <c r="H1141" s="148"/>
      <c r="I1141" s="148"/>
      <c r="J1141" s="148"/>
      <c r="K1141" s="148"/>
      <c r="L1141" s="148"/>
      <c r="M1141" s="148"/>
      <c r="N1141" s="148"/>
      <c r="O1141" s="148"/>
      <c r="P1141" s="148"/>
      <c r="Q1141" s="148"/>
      <c r="R1141" s="148"/>
      <c r="S1141" s="148"/>
      <c r="T1141" s="148"/>
      <c r="U1141" s="148"/>
      <c r="V1141" s="148"/>
      <c r="W1141" s="148"/>
      <c r="X1141" s="148"/>
      <c r="Y1141" s="148"/>
      <c r="Z1141" s="148"/>
      <c r="AA1141" s="148"/>
      <c r="AB1141" s="148"/>
      <c r="AC1141" s="148"/>
      <c r="AD1141" s="148"/>
      <c r="AE1141" s="148"/>
      <c r="AF1141" s="148"/>
      <c r="AG1141" s="148"/>
      <c r="AH1141" s="148"/>
      <c r="AI1141" s="149"/>
      <c r="AJ1141" s="148"/>
      <c r="AK1141" s="149"/>
    </row>
    <row r="1142" spans="1:37" x14ac:dyDescent="0.35">
      <c r="A1142" s="147"/>
      <c r="B1142" s="148"/>
      <c r="C1142" s="147"/>
      <c r="D1142" s="147"/>
      <c r="E1142" s="148"/>
      <c r="F1142" s="147"/>
      <c r="G1142" s="148"/>
      <c r="H1142" s="148"/>
      <c r="I1142" s="148"/>
      <c r="J1142" s="148"/>
      <c r="K1142" s="148"/>
      <c r="L1142" s="148"/>
      <c r="M1142" s="148"/>
      <c r="N1142" s="148"/>
      <c r="O1142" s="148"/>
      <c r="P1142" s="148"/>
      <c r="Q1142" s="148"/>
      <c r="R1142" s="148"/>
      <c r="S1142" s="148"/>
      <c r="T1142" s="148"/>
      <c r="U1142" s="148"/>
      <c r="V1142" s="148"/>
      <c r="W1142" s="148"/>
      <c r="X1142" s="148"/>
      <c r="Y1142" s="148"/>
      <c r="Z1142" s="148"/>
      <c r="AA1142" s="148"/>
      <c r="AB1142" s="148"/>
      <c r="AC1142" s="148"/>
      <c r="AD1142" s="148"/>
      <c r="AE1142" s="148"/>
      <c r="AF1142" s="148"/>
      <c r="AG1142" s="148"/>
      <c r="AH1142" s="148"/>
      <c r="AI1142" s="149"/>
      <c r="AJ1142" s="148"/>
      <c r="AK1142" s="149"/>
    </row>
    <row r="1143" spans="1:37" x14ac:dyDescent="0.35">
      <c r="A1143" s="147"/>
      <c r="B1143" s="148"/>
      <c r="C1143" s="147"/>
      <c r="D1143" s="147"/>
      <c r="E1143" s="148"/>
      <c r="F1143" s="147"/>
      <c r="G1143" s="148"/>
      <c r="H1143" s="148"/>
      <c r="I1143" s="148"/>
      <c r="J1143" s="148"/>
      <c r="K1143" s="148"/>
      <c r="L1143" s="148"/>
      <c r="M1143" s="148"/>
      <c r="N1143" s="148"/>
      <c r="O1143" s="148"/>
      <c r="P1143" s="148"/>
      <c r="Q1143" s="148"/>
      <c r="R1143" s="148"/>
      <c r="S1143" s="148"/>
      <c r="T1143" s="148"/>
      <c r="U1143" s="148"/>
      <c r="V1143" s="148"/>
      <c r="W1143" s="148"/>
      <c r="X1143" s="148"/>
      <c r="Y1143" s="148"/>
      <c r="Z1143" s="148"/>
      <c r="AA1143" s="148"/>
      <c r="AB1143" s="148"/>
      <c r="AC1143" s="148"/>
      <c r="AD1143" s="148"/>
      <c r="AE1143" s="148"/>
      <c r="AF1143" s="148"/>
      <c r="AG1143" s="148"/>
      <c r="AH1143" s="148"/>
      <c r="AI1143" s="149"/>
      <c r="AJ1143" s="148"/>
      <c r="AK1143" s="149"/>
    </row>
    <row r="1144" spans="1:37" x14ac:dyDescent="0.35">
      <c r="A1144" s="147"/>
      <c r="B1144" s="148"/>
      <c r="C1144" s="147"/>
      <c r="D1144" s="147"/>
      <c r="E1144" s="148"/>
      <c r="F1144" s="147"/>
      <c r="G1144" s="148"/>
      <c r="H1144" s="148"/>
      <c r="I1144" s="148"/>
      <c r="J1144" s="148"/>
      <c r="K1144" s="148"/>
      <c r="L1144" s="148"/>
      <c r="M1144" s="148"/>
      <c r="N1144" s="148"/>
      <c r="O1144" s="148"/>
      <c r="P1144" s="148"/>
      <c r="Q1144" s="148"/>
      <c r="R1144" s="148"/>
      <c r="S1144" s="148"/>
      <c r="T1144" s="148"/>
      <c r="U1144" s="148"/>
      <c r="V1144" s="148"/>
      <c r="W1144" s="148"/>
      <c r="X1144" s="148"/>
      <c r="Y1144" s="148"/>
      <c r="Z1144" s="148"/>
      <c r="AA1144" s="148"/>
      <c r="AB1144" s="148"/>
      <c r="AC1144" s="148"/>
      <c r="AD1144" s="148"/>
      <c r="AE1144" s="148"/>
      <c r="AF1144" s="148"/>
      <c r="AG1144" s="148"/>
      <c r="AH1144" s="148"/>
      <c r="AI1144" s="149"/>
      <c r="AJ1144" s="148"/>
      <c r="AK1144" s="149"/>
    </row>
    <row r="1145" spans="1:37" x14ac:dyDescent="0.35">
      <c r="A1145" s="147"/>
      <c r="B1145" s="148"/>
      <c r="C1145" s="147"/>
      <c r="D1145" s="147"/>
      <c r="E1145" s="148"/>
      <c r="F1145" s="147"/>
      <c r="G1145" s="148"/>
      <c r="H1145" s="148"/>
      <c r="I1145" s="148"/>
      <c r="J1145" s="148"/>
      <c r="K1145" s="148"/>
      <c r="L1145" s="148"/>
      <c r="M1145" s="148"/>
      <c r="N1145" s="148"/>
      <c r="O1145" s="148"/>
      <c r="P1145" s="148"/>
      <c r="Q1145" s="148"/>
      <c r="R1145" s="148"/>
      <c r="S1145" s="148"/>
      <c r="T1145" s="148"/>
      <c r="U1145" s="148"/>
      <c r="V1145" s="148"/>
      <c r="W1145" s="148"/>
      <c r="X1145" s="148"/>
      <c r="Y1145" s="148"/>
      <c r="Z1145" s="148"/>
      <c r="AA1145" s="148"/>
      <c r="AB1145" s="148"/>
      <c r="AC1145" s="148"/>
      <c r="AD1145" s="148"/>
      <c r="AE1145" s="148"/>
      <c r="AF1145" s="148"/>
      <c r="AG1145" s="148"/>
      <c r="AH1145" s="148"/>
      <c r="AI1145" s="149"/>
      <c r="AJ1145" s="148"/>
      <c r="AK1145" s="149"/>
    </row>
    <row r="1146" spans="1:37" x14ac:dyDescent="0.35">
      <c r="A1146" s="147"/>
      <c r="B1146" s="148"/>
      <c r="C1146" s="147"/>
      <c r="D1146" s="147"/>
      <c r="E1146" s="148"/>
      <c r="F1146" s="147"/>
      <c r="G1146" s="148"/>
      <c r="H1146" s="148"/>
      <c r="I1146" s="148"/>
      <c r="J1146" s="148"/>
      <c r="K1146" s="148"/>
      <c r="L1146" s="148"/>
      <c r="M1146" s="148"/>
      <c r="N1146" s="148"/>
      <c r="O1146" s="148"/>
      <c r="P1146" s="148"/>
      <c r="Q1146" s="148"/>
      <c r="R1146" s="148"/>
      <c r="S1146" s="148"/>
      <c r="T1146" s="148"/>
      <c r="U1146" s="148"/>
      <c r="V1146" s="148"/>
      <c r="W1146" s="148"/>
      <c r="X1146" s="148"/>
      <c r="Y1146" s="148"/>
      <c r="Z1146" s="148"/>
      <c r="AA1146" s="148"/>
      <c r="AB1146" s="148"/>
      <c r="AC1146" s="148"/>
      <c r="AD1146" s="148"/>
      <c r="AE1146" s="148"/>
      <c r="AF1146" s="148"/>
      <c r="AG1146" s="148"/>
      <c r="AH1146" s="148"/>
      <c r="AI1146" s="149"/>
      <c r="AJ1146" s="148"/>
      <c r="AK1146" s="149"/>
    </row>
    <row r="1147" spans="1:37" x14ac:dyDescent="0.35">
      <c r="A1147" s="147"/>
      <c r="B1147" s="148"/>
      <c r="C1147" s="147"/>
      <c r="D1147" s="147"/>
      <c r="E1147" s="148"/>
      <c r="F1147" s="147"/>
      <c r="G1147" s="148"/>
      <c r="H1147" s="148"/>
      <c r="I1147" s="148"/>
      <c r="J1147" s="148"/>
      <c r="K1147" s="148"/>
      <c r="L1147" s="148"/>
      <c r="M1147" s="148"/>
      <c r="N1147" s="148"/>
      <c r="O1147" s="148"/>
      <c r="P1147" s="148"/>
      <c r="Q1147" s="148"/>
      <c r="R1147" s="148"/>
      <c r="S1147" s="148"/>
      <c r="T1147" s="148"/>
      <c r="U1147" s="148"/>
      <c r="V1147" s="148"/>
      <c r="W1147" s="148"/>
      <c r="X1147" s="148"/>
      <c r="Y1147" s="148"/>
      <c r="Z1147" s="148"/>
      <c r="AA1147" s="148"/>
      <c r="AB1147" s="148"/>
      <c r="AC1147" s="148"/>
      <c r="AD1147" s="148"/>
      <c r="AE1147" s="148"/>
      <c r="AF1147" s="148"/>
      <c r="AG1147" s="148"/>
      <c r="AH1147" s="148"/>
      <c r="AI1147" s="149"/>
      <c r="AJ1147" s="148"/>
      <c r="AK1147" s="149"/>
    </row>
    <row r="1148" spans="1:37" x14ac:dyDescent="0.35">
      <c r="A1148" s="147"/>
      <c r="B1148" s="148"/>
      <c r="C1148" s="147"/>
      <c r="D1148" s="147"/>
      <c r="E1148" s="148"/>
      <c r="F1148" s="147"/>
      <c r="G1148" s="148"/>
      <c r="H1148" s="148"/>
      <c r="I1148" s="148"/>
      <c r="J1148" s="148"/>
      <c r="K1148" s="148"/>
      <c r="L1148" s="148"/>
      <c r="M1148" s="148"/>
      <c r="N1148" s="148"/>
      <c r="O1148" s="148"/>
      <c r="P1148" s="148"/>
      <c r="Q1148" s="148"/>
      <c r="R1148" s="148"/>
      <c r="S1148" s="148"/>
      <c r="T1148" s="148"/>
      <c r="U1148" s="148"/>
      <c r="V1148" s="148"/>
      <c r="W1148" s="148"/>
      <c r="X1148" s="148"/>
      <c r="Y1148" s="148"/>
      <c r="Z1148" s="148"/>
      <c r="AA1148" s="148"/>
      <c r="AB1148" s="148"/>
      <c r="AC1148" s="148"/>
      <c r="AD1148" s="148"/>
      <c r="AE1148" s="148"/>
      <c r="AF1148" s="148"/>
      <c r="AG1148" s="148"/>
      <c r="AH1148" s="148"/>
      <c r="AI1148" s="149"/>
      <c r="AJ1148" s="148"/>
      <c r="AK1148" s="149"/>
    </row>
    <row r="1149" spans="1:37" x14ac:dyDescent="0.35">
      <c r="A1149" s="147"/>
      <c r="B1149" s="148"/>
      <c r="C1149" s="147"/>
      <c r="D1149" s="147"/>
      <c r="E1149" s="148"/>
      <c r="F1149" s="147"/>
      <c r="G1149" s="148"/>
      <c r="H1149" s="148"/>
      <c r="I1149" s="148"/>
      <c r="J1149" s="148"/>
      <c r="K1149" s="148"/>
      <c r="L1149" s="148"/>
      <c r="M1149" s="148"/>
      <c r="N1149" s="148"/>
      <c r="O1149" s="148"/>
      <c r="P1149" s="148"/>
      <c r="Q1149" s="148"/>
      <c r="R1149" s="148"/>
      <c r="S1149" s="148"/>
      <c r="T1149" s="148"/>
      <c r="U1149" s="148"/>
      <c r="V1149" s="148"/>
      <c r="W1149" s="148"/>
      <c r="X1149" s="148"/>
      <c r="Y1149" s="148"/>
      <c r="Z1149" s="148"/>
      <c r="AA1149" s="148"/>
      <c r="AB1149" s="148"/>
      <c r="AC1149" s="148"/>
      <c r="AD1149" s="148"/>
      <c r="AE1149" s="148"/>
      <c r="AF1149" s="148"/>
      <c r="AG1149" s="148"/>
      <c r="AH1149" s="148"/>
      <c r="AI1149" s="149"/>
      <c r="AJ1149" s="148"/>
      <c r="AK1149" s="149"/>
    </row>
    <row r="1150" spans="1:37" x14ac:dyDescent="0.35">
      <c r="A1150" s="147"/>
      <c r="B1150" s="148"/>
      <c r="C1150" s="147"/>
      <c r="D1150" s="147"/>
      <c r="E1150" s="148"/>
      <c r="F1150" s="147"/>
      <c r="G1150" s="148"/>
      <c r="H1150" s="148"/>
      <c r="I1150" s="148"/>
      <c r="J1150" s="148"/>
      <c r="K1150" s="148"/>
      <c r="L1150" s="148"/>
      <c r="M1150" s="148"/>
      <c r="N1150" s="148"/>
      <c r="O1150" s="148"/>
      <c r="P1150" s="148"/>
      <c r="Q1150" s="148"/>
      <c r="R1150" s="148"/>
      <c r="S1150" s="148"/>
      <c r="T1150" s="148"/>
      <c r="U1150" s="148"/>
      <c r="V1150" s="148"/>
      <c r="W1150" s="148"/>
      <c r="X1150" s="148"/>
      <c r="Y1150" s="148"/>
      <c r="Z1150" s="148"/>
      <c r="AA1150" s="148"/>
      <c r="AB1150" s="148"/>
      <c r="AC1150" s="148"/>
      <c r="AD1150" s="148"/>
      <c r="AE1150" s="148"/>
      <c r="AF1150" s="148"/>
      <c r="AG1150" s="148"/>
      <c r="AH1150" s="148"/>
      <c r="AI1150" s="149"/>
      <c r="AJ1150" s="148"/>
      <c r="AK1150" s="149"/>
    </row>
    <row r="1151" spans="1:37" x14ac:dyDescent="0.35">
      <c r="A1151" s="147"/>
      <c r="B1151" s="148"/>
      <c r="C1151" s="147"/>
      <c r="D1151" s="147"/>
      <c r="E1151" s="148"/>
      <c r="F1151" s="147"/>
      <c r="G1151" s="148"/>
      <c r="H1151" s="148"/>
      <c r="I1151" s="148"/>
      <c r="J1151" s="148"/>
      <c r="K1151" s="148"/>
      <c r="L1151" s="148"/>
      <c r="M1151" s="148"/>
      <c r="N1151" s="148"/>
      <c r="O1151" s="148"/>
      <c r="P1151" s="148"/>
      <c r="Q1151" s="148"/>
      <c r="R1151" s="148"/>
      <c r="S1151" s="148"/>
      <c r="T1151" s="148"/>
      <c r="U1151" s="148"/>
      <c r="V1151" s="148"/>
      <c r="W1151" s="148"/>
      <c r="X1151" s="148"/>
      <c r="Y1151" s="148"/>
      <c r="Z1151" s="148"/>
      <c r="AA1151" s="148"/>
      <c r="AB1151" s="148"/>
      <c r="AC1151" s="148"/>
      <c r="AD1151" s="148"/>
      <c r="AE1151" s="148"/>
      <c r="AF1151" s="148"/>
      <c r="AG1151" s="148"/>
      <c r="AH1151" s="148"/>
      <c r="AI1151" s="149"/>
      <c r="AJ1151" s="148"/>
      <c r="AK1151" s="149"/>
    </row>
    <row r="1152" spans="1:37" x14ac:dyDescent="0.35">
      <c r="A1152" s="147"/>
      <c r="B1152" s="148"/>
      <c r="C1152" s="147"/>
      <c r="D1152" s="147"/>
      <c r="E1152" s="148"/>
      <c r="F1152" s="147"/>
      <c r="G1152" s="148"/>
      <c r="H1152" s="148"/>
      <c r="I1152" s="148"/>
      <c r="J1152" s="148"/>
      <c r="K1152" s="148"/>
      <c r="L1152" s="148"/>
      <c r="M1152" s="148"/>
      <c r="N1152" s="148"/>
      <c r="O1152" s="148"/>
      <c r="P1152" s="148"/>
      <c r="Q1152" s="148"/>
      <c r="R1152" s="148"/>
      <c r="S1152" s="148"/>
      <c r="T1152" s="148"/>
      <c r="U1152" s="148"/>
      <c r="V1152" s="148"/>
      <c r="W1152" s="148"/>
      <c r="X1152" s="148"/>
      <c r="Y1152" s="148"/>
      <c r="Z1152" s="148"/>
      <c r="AA1152" s="148"/>
      <c r="AB1152" s="148"/>
      <c r="AC1152" s="148"/>
      <c r="AD1152" s="148"/>
      <c r="AE1152" s="148"/>
      <c r="AF1152" s="148"/>
      <c r="AG1152" s="148"/>
      <c r="AH1152" s="148"/>
      <c r="AI1152" s="149"/>
      <c r="AJ1152" s="148"/>
      <c r="AK1152" s="149"/>
    </row>
    <row r="1153" spans="1:37" x14ac:dyDescent="0.35">
      <c r="A1153" s="147"/>
      <c r="B1153" s="148"/>
      <c r="C1153" s="147"/>
      <c r="D1153" s="147"/>
      <c r="E1153" s="148"/>
      <c r="F1153" s="147"/>
      <c r="G1153" s="148"/>
      <c r="H1153" s="148"/>
      <c r="I1153" s="148"/>
      <c r="J1153" s="148"/>
      <c r="K1153" s="148"/>
      <c r="L1153" s="148"/>
      <c r="M1153" s="148"/>
      <c r="N1153" s="148"/>
      <c r="O1153" s="148"/>
      <c r="P1153" s="148"/>
      <c r="Q1153" s="148"/>
      <c r="R1153" s="148"/>
      <c r="S1153" s="148"/>
      <c r="T1153" s="148"/>
      <c r="U1153" s="148"/>
      <c r="V1153" s="148"/>
      <c r="W1153" s="148"/>
      <c r="X1153" s="148"/>
      <c r="Y1153" s="148"/>
      <c r="Z1153" s="148"/>
      <c r="AA1153" s="148"/>
      <c r="AB1153" s="148"/>
      <c r="AC1153" s="148"/>
      <c r="AD1153" s="148"/>
      <c r="AE1153" s="148"/>
      <c r="AF1153" s="148"/>
      <c r="AG1153" s="148"/>
      <c r="AH1153" s="148"/>
      <c r="AI1153" s="149"/>
      <c r="AJ1153" s="148"/>
      <c r="AK1153" s="149"/>
    </row>
    <row r="1154" spans="1:37" x14ac:dyDescent="0.35">
      <c r="A1154" s="147"/>
      <c r="B1154" s="148"/>
      <c r="C1154" s="147"/>
      <c r="D1154" s="147"/>
      <c r="E1154" s="148"/>
      <c r="F1154" s="147"/>
      <c r="G1154" s="148"/>
      <c r="H1154" s="148"/>
      <c r="I1154" s="148"/>
      <c r="J1154" s="148"/>
      <c r="K1154" s="148"/>
      <c r="L1154" s="148"/>
      <c r="M1154" s="148"/>
      <c r="N1154" s="148"/>
      <c r="O1154" s="148"/>
      <c r="P1154" s="148"/>
      <c r="Q1154" s="148"/>
      <c r="R1154" s="148"/>
      <c r="S1154" s="148"/>
      <c r="T1154" s="148"/>
      <c r="U1154" s="148"/>
      <c r="V1154" s="148"/>
      <c r="W1154" s="148"/>
      <c r="X1154" s="148"/>
      <c r="Y1154" s="148"/>
      <c r="Z1154" s="148"/>
      <c r="AA1154" s="148"/>
      <c r="AB1154" s="148"/>
      <c r="AC1154" s="148"/>
      <c r="AD1154" s="148"/>
      <c r="AE1154" s="148"/>
      <c r="AF1154" s="148"/>
      <c r="AG1154" s="148"/>
      <c r="AH1154" s="148"/>
      <c r="AI1154" s="149"/>
      <c r="AJ1154" s="148"/>
      <c r="AK1154" s="149"/>
    </row>
    <row r="1155" spans="1:37" x14ac:dyDescent="0.35">
      <c r="A1155" s="147"/>
      <c r="B1155" s="148"/>
      <c r="C1155" s="147"/>
      <c r="D1155" s="147"/>
      <c r="E1155" s="148"/>
      <c r="F1155" s="147"/>
      <c r="G1155" s="148"/>
      <c r="H1155" s="148"/>
      <c r="I1155" s="148"/>
      <c r="J1155" s="148"/>
      <c r="K1155" s="148"/>
      <c r="L1155" s="148"/>
      <c r="M1155" s="148"/>
      <c r="N1155" s="148"/>
      <c r="O1155" s="148"/>
      <c r="P1155" s="148"/>
      <c r="Q1155" s="148"/>
      <c r="R1155" s="148"/>
      <c r="S1155" s="148"/>
      <c r="T1155" s="148"/>
      <c r="U1155" s="148"/>
      <c r="V1155" s="148"/>
      <c r="W1155" s="148"/>
      <c r="X1155" s="148"/>
      <c r="Y1155" s="148"/>
      <c r="Z1155" s="148"/>
      <c r="AA1155" s="148"/>
      <c r="AB1155" s="148"/>
      <c r="AC1155" s="148"/>
      <c r="AD1155" s="148"/>
      <c r="AE1155" s="148"/>
      <c r="AF1155" s="148"/>
      <c r="AG1155" s="148"/>
      <c r="AH1155" s="148"/>
      <c r="AI1155" s="149"/>
      <c r="AJ1155" s="148"/>
      <c r="AK1155" s="149"/>
    </row>
    <row r="1156" spans="1:37" x14ac:dyDescent="0.35">
      <c r="A1156" s="147"/>
      <c r="B1156" s="148"/>
      <c r="C1156" s="147"/>
      <c r="D1156" s="147"/>
      <c r="E1156" s="148"/>
      <c r="F1156" s="147"/>
      <c r="G1156" s="148"/>
      <c r="H1156" s="148"/>
      <c r="I1156" s="148"/>
      <c r="J1156" s="148"/>
      <c r="K1156" s="148"/>
      <c r="L1156" s="148"/>
      <c r="M1156" s="148"/>
      <c r="N1156" s="148"/>
      <c r="O1156" s="148"/>
      <c r="P1156" s="148"/>
      <c r="Q1156" s="148"/>
      <c r="R1156" s="148"/>
      <c r="S1156" s="148"/>
      <c r="T1156" s="148"/>
      <c r="U1156" s="148"/>
      <c r="V1156" s="148"/>
      <c r="W1156" s="148"/>
      <c r="X1156" s="148"/>
      <c r="Y1156" s="148"/>
      <c r="Z1156" s="148"/>
      <c r="AA1156" s="148"/>
      <c r="AB1156" s="148"/>
      <c r="AC1156" s="148"/>
      <c r="AD1156" s="148"/>
      <c r="AE1156" s="148"/>
      <c r="AF1156" s="148"/>
      <c r="AG1156" s="148"/>
      <c r="AH1156" s="148"/>
      <c r="AI1156" s="149"/>
      <c r="AJ1156" s="148"/>
      <c r="AK1156" s="149"/>
    </row>
    <row r="1157" spans="1:37" x14ac:dyDescent="0.35">
      <c r="A1157" s="147"/>
      <c r="B1157" s="148"/>
      <c r="C1157" s="147"/>
      <c r="D1157" s="147"/>
      <c r="E1157" s="148"/>
      <c r="F1157" s="147"/>
      <c r="G1157" s="148"/>
      <c r="H1157" s="148"/>
      <c r="I1157" s="148"/>
      <c r="J1157" s="148"/>
      <c r="K1157" s="148"/>
      <c r="L1157" s="148"/>
      <c r="M1157" s="148"/>
      <c r="N1157" s="148"/>
      <c r="O1157" s="148"/>
      <c r="P1157" s="148"/>
      <c r="Q1157" s="148"/>
      <c r="R1157" s="148"/>
      <c r="S1157" s="148"/>
      <c r="T1157" s="148"/>
      <c r="U1157" s="148"/>
      <c r="V1157" s="148"/>
      <c r="W1157" s="148"/>
      <c r="X1157" s="148"/>
      <c r="Y1157" s="148"/>
      <c r="Z1157" s="148"/>
      <c r="AA1157" s="148"/>
      <c r="AB1157" s="148"/>
      <c r="AC1157" s="148"/>
      <c r="AD1157" s="148"/>
      <c r="AE1157" s="148"/>
      <c r="AF1157" s="148"/>
      <c r="AG1157" s="148"/>
      <c r="AH1157" s="148"/>
      <c r="AI1157" s="149"/>
      <c r="AJ1157" s="148"/>
      <c r="AK1157" s="149"/>
    </row>
    <row r="1158" spans="1:37" x14ac:dyDescent="0.35">
      <c r="A1158" s="147"/>
      <c r="B1158" s="148"/>
      <c r="C1158" s="147"/>
      <c r="D1158" s="147"/>
      <c r="E1158" s="148"/>
      <c r="F1158" s="147"/>
      <c r="G1158" s="148"/>
      <c r="H1158" s="148"/>
      <c r="I1158" s="148"/>
      <c r="J1158" s="148"/>
      <c r="K1158" s="148"/>
      <c r="L1158" s="148"/>
      <c r="M1158" s="148"/>
      <c r="N1158" s="148"/>
      <c r="O1158" s="148"/>
      <c r="P1158" s="148"/>
      <c r="Q1158" s="148"/>
      <c r="R1158" s="148"/>
      <c r="S1158" s="148"/>
      <c r="T1158" s="148"/>
      <c r="U1158" s="148"/>
      <c r="V1158" s="148"/>
      <c r="W1158" s="148"/>
      <c r="X1158" s="148"/>
      <c r="Y1158" s="148"/>
      <c r="Z1158" s="148"/>
      <c r="AA1158" s="148"/>
      <c r="AB1158" s="148"/>
      <c r="AC1158" s="148"/>
      <c r="AD1158" s="148"/>
      <c r="AE1158" s="148"/>
      <c r="AF1158" s="148"/>
      <c r="AG1158" s="148"/>
      <c r="AH1158" s="148"/>
      <c r="AI1158" s="149"/>
      <c r="AJ1158" s="148"/>
      <c r="AK1158" s="149"/>
    </row>
    <row r="1159" spans="1:37" x14ac:dyDescent="0.35">
      <c r="A1159" s="147"/>
      <c r="B1159" s="148"/>
      <c r="C1159" s="147"/>
      <c r="D1159" s="147"/>
      <c r="E1159" s="148"/>
      <c r="F1159" s="147"/>
      <c r="G1159" s="148"/>
      <c r="H1159" s="148"/>
      <c r="I1159" s="148"/>
      <c r="J1159" s="148"/>
      <c r="K1159" s="148"/>
      <c r="L1159" s="148"/>
      <c r="M1159" s="148"/>
      <c r="N1159" s="148"/>
      <c r="O1159" s="148"/>
      <c r="P1159" s="148"/>
      <c r="Q1159" s="148"/>
      <c r="R1159" s="148"/>
      <c r="S1159" s="148"/>
      <c r="T1159" s="148"/>
      <c r="U1159" s="148"/>
      <c r="V1159" s="148"/>
      <c r="W1159" s="148"/>
      <c r="X1159" s="148"/>
      <c r="Y1159" s="148"/>
      <c r="Z1159" s="148"/>
      <c r="AA1159" s="148"/>
      <c r="AB1159" s="148"/>
      <c r="AC1159" s="148"/>
      <c r="AD1159" s="148"/>
      <c r="AE1159" s="148"/>
      <c r="AF1159" s="148"/>
      <c r="AG1159" s="148"/>
      <c r="AH1159" s="148"/>
      <c r="AI1159" s="149"/>
      <c r="AJ1159" s="148"/>
      <c r="AK1159" s="149"/>
    </row>
    <row r="1160" spans="1:37" x14ac:dyDescent="0.35">
      <c r="A1160" s="147"/>
      <c r="B1160" s="148"/>
      <c r="C1160" s="147"/>
      <c r="D1160" s="147"/>
      <c r="E1160" s="148"/>
      <c r="F1160" s="147"/>
      <c r="G1160" s="148"/>
      <c r="H1160" s="148"/>
      <c r="I1160" s="148"/>
      <c r="J1160" s="148"/>
      <c r="K1160" s="148"/>
      <c r="L1160" s="148"/>
      <c r="M1160" s="148"/>
      <c r="N1160" s="148"/>
      <c r="O1160" s="148"/>
      <c r="P1160" s="148"/>
      <c r="Q1160" s="148"/>
      <c r="R1160" s="148"/>
      <c r="S1160" s="148"/>
      <c r="T1160" s="148"/>
      <c r="U1160" s="148"/>
      <c r="V1160" s="148"/>
      <c r="W1160" s="148"/>
      <c r="X1160" s="148"/>
      <c r="Y1160" s="148"/>
      <c r="Z1160" s="148"/>
      <c r="AA1160" s="148"/>
      <c r="AB1160" s="148"/>
      <c r="AC1160" s="148"/>
      <c r="AD1160" s="148"/>
      <c r="AE1160" s="148"/>
      <c r="AF1160" s="148"/>
      <c r="AG1160" s="148"/>
      <c r="AH1160" s="148"/>
      <c r="AI1160" s="149"/>
      <c r="AJ1160" s="148"/>
      <c r="AK1160" s="149"/>
    </row>
    <row r="1161" spans="1:37" x14ac:dyDescent="0.35">
      <c r="A1161" s="147"/>
      <c r="B1161" s="148"/>
      <c r="C1161" s="147"/>
      <c r="D1161" s="147"/>
      <c r="E1161" s="148"/>
      <c r="F1161" s="147"/>
      <c r="G1161" s="148"/>
      <c r="H1161" s="148"/>
      <c r="I1161" s="148"/>
      <c r="J1161" s="148"/>
      <c r="K1161" s="148"/>
      <c r="L1161" s="148"/>
      <c r="M1161" s="148"/>
      <c r="N1161" s="148"/>
      <c r="O1161" s="148"/>
      <c r="P1161" s="148"/>
      <c r="Q1161" s="148"/>
      <c r="R1161" s="148"/>
      <c r="S1161" s="148"/>
      <c r="T1161" s="148"/>
      <c r="U1161" s="148"/>
      <c r="V1161" s="148"/>
      <c r="W1161" s="148"/>
      <c r="X1161" s="148"/>
      <c r="Y1161" s="148"/>
      <c r="Z1161" s="148"/>
      <c r="AA1161" s="148"/>
      <c r="AB1161" s="148"/>
      <c r="AC1161" s="148"/>
      <c r="AD1161" s="148"/>
      <c r="AE1161" s="148"/>
      <c r="AF1161" s="148"/>
      <c r="AG1161" s="148"/>
      <c r="AH1161" s="148"/>
      <c r="AI1161" s="149"/>
      <c r="AJ1161" s="148"/>
      <c r="AK1161" s="149"/>
    </row>
    <row r="1162" spans="1:37" x14ac:dyDescent="0.35">
      <c r="A1162" s="147"/>
      <c r="B1162" s="148"/>
      <c r="C1162" s="147"/>
      <c r="D1162" s="147"/>
      <c r="E1162" s="148"/>
      <c r="F1162" s="147"/>
      <c r="G1162" s="148"/>
      <c r="H1162" s="148"/>
      <c r="I1162" s="148"/>
      <c r="J1162" s="148"/>
      <c r="K1162" s="148"/>
      <c r="L1162" s="148"/>
      <c r="M1162" s="148"/>
      <c r="N1162" s="148"/>
      <c r="O1162" s="148"/>
      <c r="P1162" s="148"/>
      <c r="Q1162" s="148"/>
      <c r="R1162" s="148"/>
      <c r="S1162" s="148"/>
      <c r="T1162" s="148"/>
      <c r="U1162" s="148"/>
      <c r="V1162" s="148"/>
      <c r="W1162" s="148"/>
      <c r="X1162" s="148"/>
      <c r="Y1162" s="148"/>
      <c r="Z1162" s="148"/>
      <c r="AA1162" s="148"/>
      <c r="AB1162" s="148"/>
      <c r="AC1162" s="148"/>
      <c r="AD1162" s="148"/>
      <c r="AE1162" s="148"/>
      <c r="AF1162" s="148"/>
      <c r="AG1162" s="148"/>
      <c r="AH1162" s="148"/>
      <c r="AI1162" s="149"/>
      <c r="AJ1162" s="148"/>
      <c r="AK1162" s="149"/>
    </row>
    <row r="1163" spans="1:37" x14ac:dyDescent="0.35">
      <c r="A1163" s="147"/>
      <c r="B1163" s="148"/>
      <c r="C1163" s="147"/>
      <c r="D1163" s="147"/>
      <c r="E1163" s="148"/>
      <c r="F1163" s="147"/>
      <c r="G1163" s="148"/>
      <c r="H1163" s="148"/>
      <c r="I1163" s="148"/>
      <c r="J1163" s="148"/>
      <c r="K1163" s="148"/>
      <c r="L1163" s="148"/>
      <c r="M1163" s="148"/>
      <c r="N1163" s="148"/>
      <c r="O1163" s="148"/>
      <c r="P1163" s="148"/>
      <c r="Q1163" s="148"/>
      <c r="R1163" s="148"/>
      <c r="S1163" s="148"/>
      <c r="T1163" s="148"/>
      <c r="U1163" s="148"/>
      <c r="V1163" s="148"/>
      <c r="W1163" s="148"/>
      <c r="X1163" s="148"/>
      <c r="Y1163" s="148"/>
      <c r="Z1163" s="148"/>
      <c r="AA1163" s="148"/>
      <c r="AB1163" s="148"/>
      <c r="AC1163" s="148"/>
      <c r="AD1163" s="148"/>
      <c r="AE1163" s="148"/>
      <c r="AF1163" s="148"/>
      <c r="AG1163" s="148"/>
      <c r="AH1163" s="148"/>
      <c r="AI1163" s="149"/>
      <c r="AJ1163" s="148"/>
      <c r="AK1163" s="149"/>
    </row>
    <row r="1164" spans="1:37" x14ac:dyDescent="0.35">
      <c r="A1164" s="147"/>
      <c r="B1164" s="148"/>
      <c r="C1164" s="147"/>
      <c r="D1164" s="147"/>
      <c r="E1164" s="148"/>
      <c r="F1164" s="147"/>
      <c r="G1164" s="148"/>
      <c r="H1164" s="148"/>
      <c r="I1164" s="148"/>
      <c r="J1164" s="148"/>
      <c r="K1164" s="148"/>
      <c r="L1164" s="148"/>
      <c r="M1164" s="148"/>
      <c r="N1164" s="148"/>
      <c r="O1164" s="148"/>
      <c r="P1164" s="148"/>
      <c r="Q1164" s="148"/>
      <c r="R1164" s="148"/>
      <c r="S1164" s="148"/>
      <c r="T1164" s="148"/>
      <c r="U1164" s="148"/>
      <c r="V1164" s="148"/>
      <c r="W1164" s="148"/>
      <c r="X1164" s="148"/>
      <c r="Y1164" s="148"/>
      <c r="Z1164" s="148"/>
      <c r="AA1164" s="148"/>
      <c r="AB1164" s="148"/>
      <c r="AC1164" s="148"/>
      <c r="AD1164" s="148"/>
      <c r="AE1164" s="148"/>
      <c r="AF1164" s="148"/>
      <c r="AG1164" s="148"/>
      <c r="AH1164" s="148"/>
      <c r="AI1164" s="149"/>
      <c r="AJ1164" s="148"/>
      <c r="AK1164" s="149"/>
    </row>
    <row r="1165" spans="1:37" x14ac:dyDescent="0.35">
      <c r="A1165" s="147"/>
      <c r="B1165" s="148"/>
      <c r="C1165" s="147"/>
      <c r="D1165" s="147"/>
      <c r="E1165" s="148"/>
      <c r="F1165" s="147"/>
      <c r="G1165" s="148"/>
      <c r="H1165" s="148"/>
      <c r="I1165" s="148"/>
      <c r="J1165" s="148"/>
      <c r="K1165" s="148"/>
      <c r="L1165" s="148"/>
      <c r="M1165" s="148"/>
      <c r="N1165" s="148"/>
      <c r="O1165" s="148"/>
      <c r="P1165" s="148"/>
      <c r="Q1165" s="148"/>
      <c r="R1165" s="148"/>
      <c r="S1165" s="148"/>
      <c r="T1165" s="148"/>
      <c r="U1165" s="148"/>
      <c r="V1165" s="148"/>
      <c r="W1165" s="148"/>
      <c r="X1165" s="148"/>
      <c r="Y1165" s="148"/>
      <c r="Z1165" s="148"/>
      <c r="AA1165" s="148"/>
      <c r="AB1165" s="148"/>
      <c r="AC1165" s="148"/>
      <c r="AD1165" s="148"/>
      <c r="AE1165" s="148"/>
      <c r="AF1165" s="148"/>
      <c r="AG1165" s="148"/>
      <c r="AH1165" s="148"/>
      <c r="AI1165" s="149"/>
      <c r="AJ1165" s="148"/>
      <c r="AK1165" s="149"/>
    </row>
    <row r="1166" spans="1:37" x14ac:dyDescent="0.35">
      <c r="A1166" s="147"/>
      <c r="B1166" s="148"/>
      <c r="C1166" s="147"/>
      <c r="D1166" s="147"/>
      <c r="E1166" s="148"/>
      <c r="F1166" s="147"/>
      <c r="G1166" s="148"/>
      <c r="H1166" s="148"/>
      <c r="I1166" s="148"/>
      <c r="J1166" s="148"/>
      <c r="K1166" s="148"/>
      <c r="L1166" s="148"/>
      <c r="M1166" s="148"/>
      <c r="N1166" s="148"/>
      <c r="O1166" s="148"/>
      <c r="P1166" s="148"/>
      <c r="Q1166" s="148"/>
      <c r="R1166" s="148"/>
      <c r="S1166" s="148"/>
      <c r="T1166" s="148"/>
      <c r="U1166" s="148"/>
      <c r="V1166" s="148"/>
      <c r="W1166" s="148"/>
      <c r="X1166" s="148"/>
      <c r="Y1166" s="148"/>
      <c r="Z1166" s="148"/>
      <c r="AA1166" s="148"/>
      <c r="AB1166" s="148"/>
      <c r="AC1166" s="148"/>
      <c r="AD1166" s="148"/>
      <c r="AE1166" s="148"/>
      <c r="AF1166" s="148"/>
      <c r="AG1166" s="148"/>
      <c r="AH1166" s="148"/>
      <c r="AI1166" s="149"/>
      <c r="AJ1166" s="148"/>
      <c r="AK1166" s="149"/>
    </row>
    <row r="1167" spans="1:37" x14ac:dyDescent="0.35">
      <c r="A1167" s="147"/>
      <c r="B1167" s="148"/>
      <c r="C1167" s="147"/>
      <c r="D1167" s="147"/>
      <c r="E1167" s="148"/>
      <c r="F1167" s="147"/>
      <c r="G1167" s="148"/>
      <c r="H1167" s="148"/>
      <c r="I1167" s="148"/>
      <c r="J1167" s="148"/>
      <c r="K1167" s="148"/>
      <c r="L1167" s="148"/>
      <c r="M1167" s="148"/>
      <c r="N1167" s="148"/>
      <c r="O1167" s="148"/>
      <c r="P1167" s="148"/>
      <c r="Q1167" s="148"/>
      <c r="R1167" s="148"/>
      <c r="S1167" s="148"/>
      <c r="T1167" s="148"/>
      <c r="U1167" s="148"/>
      <c r="V1167" s="148"/>
      <c r="W1167" s="148"/>
      <c r="X1167" s="148"/>
      <c r="Y1167" s="148"/>
      <c r="Z1167" s="148"/>
      <c r="AA1167" s="148"/>
      <c r="AB1167" s="148"/>
      <c r="AC1167" s="148"/>
      <c r="AD1167" s="148"/>
      <c r="AE1167" s="148"/>
      <c r="AF1167" s="148"/>
      <c r="AG1167" s="148"/>
      <c r="AH1167" s="148"/>
      <c r="AI1167" s="149"/>
      <c r="AJ1167" s="148"/>
      <c r="AK1167" s="149"/>
    </row>
    <row r="1168" spans="1:37" x14ac:dyDescent="0.35">
      <c r="A1168" s="147"/>
      <c r="B1168" s="148"/>
      <c r="C1168" s="147"/>
      <c r="D1168" s="147"/>
      <c r="E1168" s="148"/>
      <c r="F1168" s="147"/>
      <c r="G1168" s="148"/>
      <c r="H1168" s="148"/>
      <c r="I1168" s="148"/>
      <c r="J1168" s="148"/>
      <c r="K1168" s="148"/>
      <c r="L1168" s="148"/>
      <c r="M1168" s="148"/>
      <c r="N1168" s="148"/>
      <c r="O1168" s="148"/>
      <c r="P1168" s="148"/>
      <c r="Q1168" s="148"/>
      <c r="R1168" s="148"/>
      <c r="S1168" s="148"/>
      <c r="T1168" s="148"/>
      <c r="U1168" s="148"/>
      <c r="V1168" s="148"/>
      <c r="W1168" s="148"/>
      <c r="X1168" s="148"/>
      <c r="Y1168" s="148"/>
      <c r="Z1168" s="148"/>
      <c r="AA1168" s="148"/>
      <c r="AB1168" s="148"/>
      <c r="AC1168" s="148"/>
      <c r="AD1168" s="148"/>
      <c r="AE1168" s="148"/>
      <c r="AF1168" s="148"/>
      <c r="AG1168" s="148"/>
      <c r="AH1168" s="148"/>
      <c r="AI1168" s="149"/>
      <c r="AJ1168" s="148"/>
      <c r="AK1168" s="149"/>
    </row>
    <row r="1169" spans="1:37" x14ac:dyDescent="0.35">
      <c r="A1169" s="147"/>
      <c r="B1169" s="148"/>
      <c r="C1169" s="147"/>
      <c r="D1169" s="147"/>
      <c r="E1169" s="148"/>
      <c r="F1169" s="147"/>
      <c r="G1169" s="148"/>
      <c r="H1169" s="148"/>
      <c r="I1169" s="148"/>
      <c r="J1169" s="148"/>
      <c r="K1169" s="148"/>
      <c r="L1169" s="148"/>
      <c r="M1169" s="148"/>
      <c r="N1169" s="148"/>
      <c r="O1169" s="148"/>
      <c r="P1169" s="148"/>
      <c r="Q1169" s="148"/>
      <c r="R1169" s="148"/>
      <c r="S1169" s="148"/>
      <c r="T1169" s="148"/>
      <c r="U1169" s="148"/>
      <c r="V1169" s="148"/>
      <c r="W1169" s="148"/>
      <c r="X1169" s="148"/>
      <c r="Y1169" s="148"/>
      <c r="Z1169" s="148"/>
      <c r="AA1169" s="148"/>
      <c r="AB1169" s="148"/>
      <c r="AC1169" s="148"/>
      <c r="AD1169" s="148"/>
      <c r="AE1169" s="148"/>
      <c r="AF1169" s="148"/>
      <c r="AG1169" s="148"/>
      <c r="AH1169" s="148"/>
      <c r="AI1169" s="149"/>
      <c r="AJ1169" s="148"/>
      <c r="AK1169" s="149"/>
    </row>
    <row r="1170" spans="1:37" x14ac:dyDescent="0.35">
      <c r="A1170" s="147"/>
      <c r="B1170" s="148"/>
      <c r="C1170" s="147"/>
      <c r="D1170" s="147"/>
      <c r="E1170" s="148"/>
      <c r="F1170" s="147"/>
      <c r="G1170" s="148"/>
      <c r="H1170" s="148"/>
      <c r="I1170" s="148"/>
      <c r="J1170" s="148"/>
      <c r="K1170" s="148"/>
      <c r="L1170" s="148"/>
      <c r="M1170" s="148"/>
      <c r="N1170" s="148"/>
      <c r="O1170" s="148"/>
      <c r="P1170" s="148"/>
      <c r="Q1170" s="148"/>
      <c r="R1170" s="148"/>
      <c r="S1170" s="148"/>
      <c r="T1170" s="148"/>
      <c r="U1170" s="148"/>
      <c r="V1170" s="148"/>
      <c r="W1170" s="148"/>
      <c r="X1170" s="148"/>
      <c r="Y1170" s="148"/>
      <c r="Z1170" s="148"/>
      <c r="AA1170" s="148"/>
      <c r="AB1170" s="148"/>
      <c r="AC1170" s="148"/>
      <c r="AD1170" s="148"/>
      <c r="AE1170" s="148"/>
      <c r="AF1170" s="148"/>
      <c r="AG1170" s="148"/>
      <c r="AH1170" s="148"/>
      <c r="AI1170" s="149"/>
      <c r="AJ1170" s="148"/>
      <c r="AK1170" s="149"/>
    </row>
    <row r="1171" spans="1:37" x14ac:dyDescent="0.35">
      <c r="A1171" s="147"/>
      <c r="B1171" s="148"/>
      <c r="C1171" s="147"/>
      <c r="D1171" s="147"/>
      <c r="E1171" s="148"/>
      <c r="F1171" s="147"/>
      <c r="G1171" s="148"/>
      <c r="H1171" s="148"/>
      <c r="I1171" s="148"/>
      <c r="J1171" s="148"/>
      <c r="K1171" s="148"/>
      <c r="L1171" s="148"/>
      <c r="M1171" s="148"/>
      <c r="N1171" s="148"/>
      <c r="O1171" s="148"/>
      <c r="P1171" s="148"/>
      <c r="Q1171" s="148"/>
      <c r="R1171" s="148"/>
      <c r="S1171" s="148"/>
      <c r="T1171" s="148"/>
      <c r="U1171" s="148"/>
      <c r="V1171" s="148"/>
      <c r="W1171" s="148"/>
      <c r="X1171" s="148"/>
      <c r="Y1171" s="148"/>
      <c r="Z1171" s="148"/>
      <c r="AA1171" s="148"/>
      <c r="AB1171" s="148"/>
      <c r="AC1171" s="148"/>
      <c r="AD1171" s="148"/>
      <c r="AE1171" s="148"/>
      <c r="AF1171" s="148"/>
      <c r="AG1171" s="148"/>
      <c r="AH1171" s="148"/>
      <c r="AI1171" s="149"/>
      <c r="AJ1171" s="148"/>
      <c r="AK1171" s="149"/>
    </row>
    <row r="1172" spans="1:37" x14ac:dyDescent="0.35">
      <c r="A1172" s="147"/>
      <c r="B1172" s="148"/>
      <c r="C1172" s="147"/>
      <c r="D1172" s="147"/>
      <c r="E1172" s="148"/>
      <c r="F1172" s="147"/>
      <c r="G1172" s="148"/>
      <c r="H1172" s="148"/>
      <c r="I1172" s="148"/>
      <c r="J1172" s="148"/>
      <c r="K1172" s="148"/>
      <c r="L1172" s="148"/>
      <c r="M1172" s="148"/>
      <c r="N1172" s="148"/>
      <c r="O1172" s="148"/>
      <c r="P1172" s="148"/>
      <c r="Q1172" s="148"/>
      <c r="R1172" s="148"/>
      <c r="S1172" s="148"/>
      <c r="T1172" s="148"/>
      <c r="U1172" s="148"/>
      <c r="V1172" s="148"/>
      <c r="W1172" s="148"/>
      <c r="X1172" s="148"/>
      <c r="Y1172" s="148"/>
      <c r="Z1172" s="148"/>
      <c r="AA1172" s="148"/>
      <c r="AB1172" s="148"/>
      <c r="AC1172" s="148"/>
      <c r="AD1172" s="148"/>
      <c r="AE1172" s="148"/>
      <c r="AF1172" s="148"/>
      <c r="AG1172" s="148"/>
      <c r="AH1172" s="148"/>
      <c r="AI1172" s="149"/>
      <c r="AJ1172" s="148"/>
      <c r="AK1172" s="149"/>
    </row>
    <row r="1173" spans="1:37" x14ac:dyDescent="0.35">
      <c r="A1173" s="147"/>
      <c r="B1173" s="148"/>
      <c r="C1173" s="147"/>
      <c r="D1173" s="147"/>
      <c r="E1173" s="148"/>
      <c r="F1173" s="147"/>
      <c r="G1173" s="148"/>
      <c r="H1173" s="148"/>
      <c r="I1173" s="148"/>
      <c r="J1173" s="148"/>
      <c r="K1173" s="148"/>
      <c r="L1173" s="148"/>
      <c r="M1173" s="148"/>
      <c r="N1173" s="148"/>
      <c r="O1173" s="148"/>
      <c r="P1173" s="148"/>
      <c r="Q1173" s="148"/>
      <c r="R1173" s="148"/>
      <c r="S1173" s="148"/>
      <c r="T1173" s="148"/>
      <c r="U1173" s="148"/>
      <c r="V1173" s="148"/>
      <c r="W1173" s="148"/>
      <c r="X1173" s="148"/>
      <c r="Y1173" s="148"/>
      <c r="Z1173" s="148"/>
      <c r="AA1173" s="148"/>
      <c r="AB1173" s="148"/>
      <c r="AC1173" s="148"/>
      <c r="AD1173" s="148"/>
      <c r="AE1173" s="148"/>
      <c r="AF1173" s="148"/>
      <c r="AG1173" s="148"/>
      <c r="AH1173" s="148"/>
      <c r="AI1173" s="149"/>
      <c r="AJ1173" s="148"/>
      <c r="AK1173" s="149"/>
    </row>
    <row r="1174" spans="1:37" x14ac:dyDescent="0.35">
      <c r="A1174" s="147"/>
      <c r="B1174" s="148"/>
      <c r="C1174" s="147"/>
      <c r="D1174" s="147"/>
      <c r="E1174" s="148"/>
      <c r="F1174" s="147"/>
      <c r="G1174" s="148"/>
      <c r="H1174" s="148"/>
      <c r="I1174" s="148"/>
      <c r="J1174" s="148"/>
      <c r="K1174" s="148"/>
      <c r="L1174" s="148"/>
      <c r="M1174" s="148"/>
      <c r="N1174" s="148"/>
      <c r="O1174" s="148"/>
      <c r="P1174" s="148"/>
      <c r="Q1174" s="148"/>
      <c r="R1174" s="148"/>
      <c r="S1174" s="148"/>
      <c r="T1174" s="148"/>
      <c r="U1174" s="148"/>
      <c r="V1174" s="148"/>
      <c r="W1174" s="148"/>
      <c r="X1174" s="148"/>
      <c r="Y1174" s="148"/>
      <c r="Z1174" s="148"/>
      <c r="AA1174" s="148"/>
      <c r="AB1174" s="148"/>
      <c r="AC1174" s="148"/>
      <c r="AD1174" s="148"/>
      <c r="AE1174" s="148"/>
      <c r="AF1174" s="148"/>
      <c r="AG1174" s="148"/>
      <c r="AH1174" s="148"/>
      <c r="AI1174" s="149"/>
      <c r="AJ1174" s="148"/>
      <c r="AK1174" s="149"/>
    </row>
    <row r="1175" spans="1:37" x14ac:dyDescent="0.35">
      <c r="A1175" s="147"/>
      <c r="B1175" s="148"/>
      <c r="C1175" s="147"/>
      <c r="D1175" s="147"/>
      <c r="E1175" s="148"/>
      <c r="F1175" s="147"/>
      <c r="G1175" s="148"/>
      <c r="H1175" s="148"/>
      <c r="I1175" s="148"/>
      <c r="J1175" s="148"/>
      <c r="K1175" s="148"/>
      <c r="L1175" s="148"/>
      <c r="M1175" s="148"/>
      <c r="N1175" s="148"/>
      <c r="O1175" s="148"/>
      <c r="P1175" s="148"/>
      <c r="Q1175" s="148"/>
      <c r="R1175" s="148"/>
      <c r="S1175" s="148"/>
      <c r="T1175" s="148"/>
      <c r="U1175" s="148"/>
      <c r="V1175" s="148"/>
      <c r="W1175" s="148"/>
      <c r="X1175" s="148"/>
      <c r="Y1175" s="148"/>
      <c r="Z1175" s="148"/>
      <c r="AA1175" s="148"/>
      <c r="AB1175" s="148"/>
      <c r="AC1175" s="148"/>
      <c r="AD1175" s="148"/>
      <c r="AE1175" s="148"/>
      <c r="AF1175" s="148"/>
      <c r="AG1175" s="148"/>
      <c r="AH1175" s="148"/>
      <c r="AI1175" s="149"/>
      <c r="AJ1175" s="148"/>
      <c r="AK1175" s="149"/>
    </row>
    <row r="1176" spans="1:37" x14ac:dyDescent="0.35">
      <c r="A1176" s="147"/>
      <c r="B1176" s="148"/>
      <c r="C1176" s="147"/>
      <c r="D1176" s="147"/>
      <c r="E1176" s="148"/>
      <c r="F1176" s="147"/>
      <c r="G1176" s="148"/>
      <c r="H1176" s="148"/>
      <c r="I1176" s="148"/>
      <c r="J1176" s="148"/>
      <c r="K1176" s="148"/>
      <c r="L1176" s="148"/>
      <c r="M1176" s="148"/>
      <c r="N1176" s="148"/>
      <c r="O1176" s="148"/>
      <c r="P1176" s="148"/>
      <c r="Q1176" s="148"/>
      <c r="R1176" s="148"/>
      <c r="S1176" s="148"/>
      <c r="T1176" s="148"/>
      <c r="U1176" s="148"/>
      <c r="V1176" s="148"/>
      <c r="W1176" s="148"/>
      <c r="X1176" s="148"/>
      <c r="Y1176" s="148"/>
      <c r="Z1176" s="148"/>
      <c r="AA1176" s="148"/>
      <c r="AB1176" s="148"/>
      <c r="AC1176" s="148"/>
      <c r="AD1176" s="148"/>
      <c r="AE1176" s="148"/>
      <c r="AF1176" s="148"/>
      <c r="AG1176" s="148"/>
      <c r="AH1176" s="148"/>
      <c r="AI1176" s="149"/>
      <c r="AJ1176" s="148"/>
      <c r="AK1176" s="149"/>
    </row>
    <row r="1177" spans="1:37" x14ac:dyDescent="0.35">
      <c r="A1177" s="147"/>
      <c r="B1177" s="148"/>
      <c r="C1177" s="147"/>
      <c r="D1177" s="147"/>
      <c r="E1177" s="148"/>
      <c r="F1177" s="147"/>
      <c r="G1177" s="148"/>
      <c r="H1177" s="148"/>
      <c r="I1177" s="148"/>
      <c r="J1177" s="148"/>
      <c r="K1177" s="148"/>
      <c r="L1177" s="148"/>
      <c r="M1177" s="148"/>
      <c r="N1177" s="148"/>
      <c r="O1177" s="148"/>
      <c r="P1177" s="148"/>
      <c r="Q1177" s="148"/>
      <c r="R1177" s="148"/>
      <c r="S1177" s="148"/>
      <c r="T1177" s="148"/>
      <c r="U1177" s="148"/>
      <c r="V1177" s="148"/>
      <c r="W1177" s="148"/>
      <c r="X1177" s="148"/>
      <c r="Y1177" s="148"/>
      <c r="Z1177" s="148"/>
      <c r="AA1177" s="148"/>
      <c r="AB1177" s="148"/>
      <c r="AC1177" s="148"/>
      <c r="AD1177" s="148"/>
      <c r="AE1177" s="148"/>
      <c r="AF1177" s="148"/>
      <c r="AG1177" s="148"/>
      <c r="AH1177" s="148"/>
      <c r="AI1177" s="149"/>
      <c r="AJ1177" s="148"/>
      <c r="AK1177" s="149"/>
    </row>
    <row r="1178" spans="1:37" x14ac:dyDescent="0.35">
      <c r="A1178" s="147"/>
      <c r="B1178" s="148"/>
      <c r="C1178" s="147"/>
      <c r="D1178" s="147"/>
      <c r="E1178" s="148"/>
      <c r="F1178" s="147"/>
      <c r="G1178" s="148"/>
      <c r="H1178" s="148"/>
      <c r="I1178" s="148"/>
      <c r="J1178" s="148"/>
      <c r="K1178" s="148"/>
      <c r="L1178" s="148"/>
      <c r="M1178" s="148"/>
      <c r="N1178" s="148"/>
      <c r="O1178" s="148"/>
      <c r="P1178" s="148"/>
      <c r="Q1178" s="148"/>
      <c r="R1178" s="148"/>
      <c r="S1178" s="148"/>
      <c r="T1178" s="148"/>
      <c r="U1178" s="148"/>
      <c r="V1178" s="148"/>
      <c r="W1178" s="148"/>
      <c r="X1178" s="148"/>
      <c r="Y1178" s="148"/>
      <c r="Z1178" s="148"/>
      <c r="AA1178" s="148"/>
      <c r="AB1178" s="148"/>
      <c r="AC1178" s="148"/>
      <c r="AD1178" s="148"/>
      <c r="AE1178" s="148"/>
      <c r="AF1178" s="148"/>
      <c r="AG1178" s="148"/>
      <c r="AH1178" s="148"/>
      <c r="AI1178" s="149"/>
      <c r="AJ1178" s="148"/>
      <c r="AK1178" s="149"/>
    </row>
    <row r="1179" spans="1:37" x14ac:dyDescent="0.35">
      <c r="A1179" s="147"/>
      <c r="B1179" s="148"/>
      <c r="C1179" s="147"/>
      <c r="D1179" s="147"/>
      <c r="E1179" s="148"/>
      <c r="F1179" s="147"/>
      <c r="G1179" s="148"/>
      <c r="H1179" s="148"/>
      <c r="I1179" s="148"/>
      <c r="J1179" s="148"/>
      <c r="K1179" s="148"/>
      <c r="L1179" s="148"/>
      <c r="M1179" s="148"/>
      <c r="N1179" s="148"/>
      <c r="O1179" s="148"/>
      <c r="P1179" s="148"/>
      <c r="Q1179" s="148"/>
      <c r="R1179" s="148"/>
      <c r="S1179" s="148"/>
      <c r="T1179" s="148"/>
      <c r="U1179" s="148"/>
      <c r="V1179" s="148"/>
      <c r="W1179" s="148"/>
      <c r="X1179" s="148"/>
      <c r="Y1179" s="148"/>
      <c r="Z1179" s="148"/>
      <c r="AA1179" s="148"/>
      <c r="AB1179" s="148"/>
      <c r="AC1179" s="148"/>
      <c r="AD1179" s="148"/>
      <c r="AE1179" s="148"/>
      <c r="AF1179" s="148"/>
      <c r="AG1179" s="148"/>
      <c r="AH1179" s="148"/>
      <c r="AI1179" s="149"/>
      <c r="AJ1179" s="148"/>
      <c r="AK1179" s="149"/>
    </row>
    <row r="1180" spans="1:37" x14ac:dyDescent="0.35">
      <c r="A1180" s="147"/>
      <c r="B1180" s="148"/>
      <c r="C1180" s="147"/>
      <c r="D1180" s="147"/>
      <c r="E1180" s="148"/>
      <c r="F1180" s="147"/>
      <c r="G1180" s="148"/>
      <c r="H1180" s="148"/>
      <c r="I1180" s="148"/>
      <c r="J1180" s="148"/>
      <c r="K1180" s="148"/>
      <c r="L1180" s="148"/>
      <c r="M1180" s="148"/>
      <c r="N1180" s="148"/>
      <c r="O1180" s="148"/>
      <c r="P1180" s="148"/>
      <c r="Q1180" s="148"/>
      <c r="R1180" s="148"/>
      <c r="S1180" s="148"/>
      <c r="T1180" s="148"/>
      <c r="U1180" s="148"/>
      <c r="V1180" s="148"/>
      <c r="W1180" s="148"/>
      <c r="X1180" s="148"/>
      <c r="Y1180" s="148"/>
      <c r="Z1180" s="148"/>
      <c r="AA1180" s="148"/>
      <c r="AB1180" s="148"/>
      <c r="AC1180" s="148"/>
      <c r="AD1180" s="148"/>
      <c r="AE1180" s="148"/>
      <c r="AF1180" s="148"/>
      <c r="AG1180" s="148"/>
      <c r="AH1180" s="148"/>
      <c r="AI1180" s="149"/>
      <c r="AJ1180" s="148"/>
      <c r="AK1180" s="149"/>
    </row>
    <row r="1181" spans="1:37" x14ac:dyDescent="0.35">
      <c r="A1181" s="147"/>
      <c r="B1181" s="148"/>
      <c r="C1181" s="147"/>
      <c r="D1181" s="147"/>
      <c r="E1181" s="148"/>
      <c r="F1181" s="147"/>
      <c r="G1181" s="148"/>
      <c r="H1181" s="148"/>
      <c r="I1181" s="148"/>
      <c r="J1181" s="148"/>
      <c r="K1181" s="148"/>
      <c r="L1181" s="148"/>
      <c r="M1181" s="148"/>
      <c r="N1181" s="148"/>
      <c r="O1181" s="148"/>
      <c r="P1181" s="148"/>
      <c r="Q1181" s="148"/>
      <c r="R1181" s="148"/>
      <c r="S1181" s="148"/>
      <c r="T1181" s="148"/>
      <c r="U1181" s="148"/>
      <c r="V1181" s="148"/>
      <c r="W1181" s="148"/>
      <c r="X1181" s="148"/>
      <c r="Y1181" s="148"/>
      <c r="Z1181" s="148"/>
      <c r="AA1181" s="148"/>
      <c r="AB1181" s="148"/>
      <c r="AC1181" s="148"/>
      <c r="AD1181" s="148"/>
      <c r="AE1181" s="148"/>
      <c r="AF1181" s="148"/>
      <c r="AG1181" s="148"/>
      <c r="AH1181" s="148"/>
      <c r="AI1181" s="149"/>
      <c r="AJ1181" s="148"/>
      <c r="AK1181" s="149"/>
    </row>
    <row r="1182" spans="1:37" x14ac:dyDescent="0.35">
      <c r="A1182" s="147"/>
      <c r="B1182" s="148"/>
      <c r="C1182" s="147"/>
      <c r="D1182" s="147"/>
      <c r="E1182" s="148"/>
      <c r="F1182" s="147"/>
      <c r="G1182" s="148"/>
      <c r="H1182" s="148"/>
      <c r="I1182" s="148"/>
      <c r="J1182" s="148"/>
      <c r="K1182" s="148"/>
      <c r="L1182" s="148"/>
      <c r="M1182" s="148"/>
      <c r="N1182" s="148"/>
      <c r="O1182" s="148"/>
      <c r="P1182" s="148"/>
      <c r="Q1182" s="148"/>
      <c r="R1182" s="148"/>
      <c r="S1182" s="148"/>
      <c r="T1182" s="148"/>
      <c r="U1182" s="148"/>
      <c r="V1182" s="148"/>
      <c r="W1182" s="148"/>
      <c r="X1182" s="148"/>
      <c r="Y1182" s="148"/>
      <c r="Z1182" s="148"/>
      <c r="AA1182" s="148"/>
      <c r="AB1182" s="148"/>
      <c r="AC1182" s="148"/>
      <c r="AD1182" s="148"/>
      <c r="AE1182" s="148"/>
      <c r="AF1182" s="148"/>
      <c r="AG1182" s="148"/>
      <c r="AH1182" s="148"/>
      <c r="AI1182" s="149"/>
      <c r="AJ1182" s="148"/>
      <c r="AK1182" s="149"/>
    </row>
    <row r="1183" spans="1:37" x14ac:dyDescent="0.35">
      <c r="A1183" s="147"/>
      <c r="B1183" s="148"/>
      <c r="C1183" s="147"/>
      <c r="D1183" s="147"/>
      <c r="E1183" s="148"/>
      <c r="F1183" s="147"/>
      <c r="G1183" s="148"/>
      <c r="H1183" s="148"/>
      <c r="I1183" s="148"/>
      <c r="J1183" s="148"/>
      <c r="K1183" s="148"/>
      <c r="L1183" s="148"/>
      <c r="M1183" s="148"/>
      <c r="N1183" s="148"/>
      <c r="O1183" s="148"/>
      <c r="P1183" s="148"/>
      <c r="Q1183" s="148"/>
      <c r="R1183" s="148"/>
      <c r="S1183" s="148"/>
      <c r="T1183" s="148"/>
      <c r="U1183" s="148"/>
      <c r="V1183" s="148"/>
      <c r="W1183" s="148"/>
      <c r="X1183" s="148"/>
      <c r="Y1183" s="148"/>
      <c r="Z1183" s="148"/>
      <c r="AA1183" s="148"/>
      <c r="AB1183" s="148"/>
      <c r="AC1183" s="148"/>
      <c r="AD1183" s="148"/>
      <c r="AE1183" s="148"/>
      <c r="AF1183" s="148"/>
      <c r="AG1183" s="148"/>
      <c r="AH1183" s="148"/>
      <c r="AI1183" s="149"/>
      <c r="AJ1183" s="148"/>
      <c r="AK1183" s="149"/>
    </row>
    <row r="1184" spans="1:37" x14ac:dyDescent="0.35">
      <c r="A1184" s="147"/>
      <c r="B1184" s="148"/>
      <c r="C1184" s="147"/>
      <c r="D1184" s="147"/>
      <c r="E1184" s="148"/>
      <c r="F1184" s="147"/>
      <c r="G1184" s="148"/>
      <c r="H1184" s="148"/>
      <c r="I1184" s="148"/>
      <c r="J1184" s="148"/>
      <c r="K1184" s="148"/>
      <c r="L1184" s="148"/>
      <c r="M1184" s="148"/>
      <c r="N1184" s="148"/>
      <c r="O1184" s="148"/>
      <c r="P1184" s="148"/>
      <c r="Q1184" s="148"/>
      <c r="R1184" s="148"/>
      <c r="S1184" s="148"/>
      <c r="T1184" s="148"/>
      <c r="U1184" s="148"/>
      <c r="V1184" s="148"/>
      <c r="W1184" s="148"/>
      <c r="X1184" s="148"/>
      <c r="Y1184" s="148"/>
      <c r="Z1184" s="148"/>
      <c r="AA1184" s="148"/>
      <c r="AB1184" s="148"/>
      <c r="AC1184" s="148"/>
      <c r="AD1184" s="148"/>
      <c r="AE1184" s="148"/>
      <c r="AF1184" s="148"/>
      <c r="AG1184" s="148"/>
      <c r="AH1184" s="148"/>
      <c r="AI1184" s="149"/>
      <c r="AJ1184" s="148"/>
      <c r="AK1184" s="149"/>
    </row>
    <row r="1185" spans="1:37" x14ac:dyDescent="0.35">
      <c r="A1185" s="147"/>
      <c r="B1185" s="148"/>
      <c r="C1185" s="147"/>
      <c r="D1185" s="147"/>
      <c r="E1185" s="148"/>
      <c r="F1185" s="147"/>
      <c r="G1185" s="148"/>
      <c r="H1185" s="148"/>
      <c r="I1185" s="148"/>
      <c r="J1185" s="148"/>
      <c r="K1185" s="148"/>
      <c r="L1185" s="148"/>
      <c r="M1185" s="148"/>
      <c r="N1185" s="148"/>
      <c r="O1185" s="148"/>
      <c r="P1185" s="148"/>
      <c r="Q1185" s="148"/>
      <c r="R1185" s="148"/>
      <c r="S1185" s="148"/>
      <c r="T1185" s="148"/>
      <c r="U1185" s="148"/>
      <c r="V1185" s="148"/>
      <c r="W1185" s="148"/>
      <c r="X1185" s="148"/>
      <c r="Y1185" s="148"/>
      <c r="Z1185" s="148"/>
      <c r="AA1185" s="148"/>
      <c r="AB1185" s="148"/>
      <c r="AC1185" s="148"/>
      <c r="AD1185" s="148"/>
      <c r="AE1185" s="148"/>
      <c r="AF1185" s="148"/>
      <c r="AG1185" s="148"/>
      <c r="AH1185" s="148"/>
      <c r="AI1185" s="149"/>
      <c r="AJ1185" s="148"/>
      <c r="AK1185" s="149"/>
    </row>
    <row r="1186" spans="1:37" x14ac:dyDescent="0.35">
      <c r="A1186" s="147"/>
      <c r="B1186" s="148"/>
      <c r="C1186" s="147"/>
      <c r="D1186" s="147"/>
      <c r="E1186" s="148"/>
      <c r="F1186" s="147"/>
      <c r="G1186" s="148"/>
      <c r="H1186" s="148"/>
      <c r="I1186" s="148"/>
      <c r="J1186" s="148"/>
      <c r="K1186" s="148"/>
      <c r="L1186" s="148"/>
      <c r="M1186" s="148"/>
      <c r="N1186" s="148"/>
      <c r="O1186" s="148"/>
      <c r="P1186" s="148"/>
      <c r="Q1186" s="148"/>
      <c r="R1186" s="148"/>
      <c r="S1186" s="148"/>
      <c r="T1186" s="148"/>
      <c r="U1186" s="148"/>
      <c r="V1186" s="148"/>
      <c r="W1186" s="148"/>
      <c r="X1186" s="148"/>
      <c r="Y1186" s="148"/>
      <c r="Z1186" s="148"/>
      <c r="AA1186" s="148"/>
      <c r="AB1186" s="148"/>
      <c r="AC1186" s="148"/>
      <c r="AD1186" s="148"/>
      <c r="AE1186" s="148"/>
      <c r="AF1186" s="148"/>
      <c r="AG1186" s="148"/>
      <c r="AH1186" s="148"/>
      <c r="AI1186" s="149"/>
      <c r="AJ1186" s="148"/>
      <c r="AK1186" s="149"/>
    </row>
    <row r="1187" spans="1:37" x14ac:dyDescent="0.35">
      <c r="A1187" s="147"/>
      <c r="B1187" s="148"/>
      <c r="C1187" s="147"/>
      <c r="D1187" s="147"/>
      <c r="E1187" s="148"/>
      <c r="F1187" s="147"/>
      <c r="G1187" s="148"/>
      <c r="H1187" s="148"/>
      <c r="I1187" s="148"/>
      <c r="J1187" s="148"/>
      <c r="K1187" s="148"/>
      <c r="L1187" s="148"/>
      <c r="M1187" s="148"/>
      <c r="N1187" s="148"/>
      <c r="O1187" s="148"/>
      <c r="P1187" s="148"/>
      <c r="Q1187" s="148"/>
      <c r="R1187" s="148"/>
      <c r="S1187" s="148"/>
      <c r="T1187" s="148"/>
      <c r="U1187" s="148"/>
      <c r="V1187" s="148"/>
      <c r="W1187" s="148"/>
      <c r="X1187" s="148"/>
      <c r="Y1187" s="148"/>
      <c r="Z1187" s="148"/>
      <c r="AA1187" s="148"/>
      <c r="AB1187" s="148"/>
      <c r="AC1187" s="148"/>
      <c r="AD1187" s="148"/>
      <c r="AE1187" s="148"/>
      <c r="AF1187" s="148"/>
      <c r="AG1187" s="148"/>
      <c r="AH1187" s="148"/>
      <c r="AI1187" s="149"/>
      <c r="AJ1187" s="148"/>
      <c r="AK1187" s="149"/>
    </row>
    <row r="1188" spans="1:37" x14ac:dyDescent="0.35">
      <c r="A1188" s="147"/>
      <c r="B1188" s="148"/>
      <c r="C1188" s="147"/>
      <c r="D1188" s="147"/>
      <c r="E1188" s="148"/>
      <c r="F1188" s="147"/>
      <c r="G1188" s="148"/>
      <c r="H1188" s="148"/>
      <c r="I1188" s="148"/>
      <c r="J1188" s="148"/>
      <c r="K1188" s="148"/>
      <c r="L1188" s="148"/>
      <c r="M1188" s="148"/>
      <c r="N1188" s="148"/>
      <c r="O1188" s="148"/>
      <c r="P1188" s="148"/>
      <c r="Q1188" s="148"/>
      <c r="R1188" s="148"/>
      <c r="S1188" s="148"/>
      <c r="T1188" s="148"/>
      <c r="U1188" s="148"/>
      <c r="V1188" s="148"/>
      <c r="W1188" s="148"/>
      <c r="X1188" s="148"/>
      <c r="Y1188" s="148"/>
      <c r="Z1188" s="148"/>
      <c r="AA1188" s="148"/>
      <c r="AB1188" s="148"/>
      <c r="AC1188" s="148"/>
      <c r="AD1188" s="148"/>
      <c r="AE1188" s="148"/>
      <c r="AF1188" s="148"/>
      <c r="AG1188" s="148"/>
      <c r="AH1188" s="148"/>
      <c r="AI1188" s="149"/>
      <c r="AJ1188" s="148"/>
      <c r="AK1188" s="149"/>
    </row>
    <row r="1189" spans="1:37" x14ac:dyDescent="0.35">
      <c r="A1189" s="147"/>
      <c r="B1189" s="148"/>
      <c r="C1189" s="147"/>
      <c r="D1189" s="147"/>
      <c r="E1189" s="148"/>
      <c r="F1189" s="147"/>
      <c r="G1189" s="148"/>
      <c r="H1189" s="148"/>
      <c r="I1189" s="148"/>
      <c r="J1189" s="148"/>
      <c r="K1189" s="148"/>
      <c r="L1189" s="148"/>
      <c r="M1189" s="148"/>
      <c r="N1189" s="148"/>
      <c r="O1189" s="148"/>
      <c r="P1189" s="148"/>
      <c r="Q1189" s="148"/>
      <c r="R1189" s="148"/>
      <c r="S1189" s="148"/>
      <c r="T1189" s="148"/>
      <c r="U1189" s="148"/>
      <c r="V1189" s="148"/>
      <c r="W1189" s="148"/>
      <c r="X1189" s="148"/>
      <c r="Y1189" s="148"/>
      <c r="Z1189" s="148"/>
      <c r="AA1189" s="148"/>
      <c r="AB1189" s="148"/>
      <c r="AC1189" s="148"/>
      <c r="AD1189" s="148"/>
      <c r="AE1189" s="148"/>
      <c r="AF1189" s="148"/>
      <c r="AG1189" s="148"/>
      <c r="AH1189" s="148"/>
      <c r="AI1189" s="149"/>
      <c r="AJ1189" s="148"/>
      <c r="AK1189" s="149"/>
    </row>
    <row r="1190" spans="1:37" x14ac:dyDescent="0.35">
      <c r="A1190" s="147"/>
      <c r="B1190" s="148"/>
      <c r="C1190" s="147"/>
      <c r="D1190" s="147"/>
      <c r="E1190" s="148"/>
      <c r="F1190" s="147"/>
      <c r="G1190" s="148"/>
      <c r="H1190" s="148"/>
      <c r="I1190" s="148"/>
      <c r="J1190" s="148"/>
      <c r="K1190" s="148"/>
      <c r="L1190" s="148"/>
      <c r="M1190" s="148"/>
      <c r="N1190" s="148"/>
      <c r="O1190" s="148"/>
      <c r="P1190" s="148"/>
      <c r="Q1190" s="148"/>
      <c r="R1190" s="148"/>
      <c r="S1190" s="148"/>
      <c r="T1190" s="148"/>
      <c r="U1190" s="148"/>
      <c r="V1190" s="148"/>
      <c r="W1190" s="148"/>
      <c r="X1190" s="148"/>
      <c r="Y1190" s="148"/>
      <c r="Z1190" s="148"/>
      <c r="AA1190" s="148"/>
      <c r="AB1190" s="148"/>
      <c r="AC1190" s="148"/>
      <c r="AD1190" s="148"/>
      <c r="AE1190" s="148"/>
      <c r="AF1190" s="148"/>
      <c r="AG1190" s="148"/>
      <c r="AH1190" s="148"/>
      <c r="AI1190" s="149"/>
      <c r="AJ1190" s="148"/>
      <c r="AK1190" s="149"/>
    </row>
    <row r="1191" spans="1:37" x14ac:dyDescent="0.35">
      <c r="A1191" s="147"/>
      <c r="B1191" s="148"/>
      <c r="C1191" s="147"/>
      <c r="D1191" s="147"/>
      <c r="E1191" s="148"/>
      <c r="F1191" s="147"/>
      <c r="G1191" s="148"/>
      <c r="H1191" s="148"/>
      <c r="I1191" s="148"/>
      <c r="J1191" s="148"/>
      <c r="K1191" s="148"/>
      <c r="L1191" s="148"/>
      <c r="M1191" s="148"/>
      <c r="N1191" s="148"/>
      <c r="O1191" s="148"/>
      <c r="P1191" s="148"/>
      <c r="Q1191" s="148"/>
      <c r="R1191" s="148"/>
      <c r="S1191" s="148"/>
      <c r="T1191" s="148"/>
      <c r="U1191" s="148"/>
      <c r="V1191" s="148"/>
      <c r="W1191" s="148"/>
      <c r="X1191" s="148"/>
      <c r="Y1191" s="148"/>
      <c r="Z1191" s="148"/>
      <c r="AA1191" s="148"/>
      <c r="AB1191" s="148"/>
      <c r="AC1191" s="148"/>
      <c r="AD1191" s="148"/>
      <c r="AE1191" s="148"/>
      <c r="AF1191" s="148"/>
      <c r="AG1191" s="148"/>
      <c r="AH1191" s="148"/>
      <c r="AI1191" s="149"/>
      <c r="AJ1191" s="148"/>
      <c r="AK1191" s="149"/>
    </row>
    <row r="1192" spans="1:37" x14ac:dyDescent="0.35">
      <c r="A1192" s="147"/>
      <c r="B1192" s="148"/>
      <c r="C1192" s="147"/>
      <c r="D1192" s="147"/>
      <c r="E1192" s="148"/>
      <c r="F1192" s="147"/>
      <c r="G1192" s="148"/>
      <c r="H1192" s="148"/>
      <c r="I1192" s="148"/>
      <c r="J1192" s="148"/>
      <c r="K1192" s="148"/>
      <c r="L1192" s="148"/>
      <c r="M1192" s="148"/>
      <c r="N1192" s="148"/>
      <c r="O1192" s="148"/>
      <c r="P1192" s="148"/>
      <c r="Q1192" s="148"/>
      <c r="R1192" s="148"/>
      <c r="S1192" s="148"/>
      <c r="T1192" s="148"/>
      <c r="U1192" s="148"/>
      <c r="V1192" s="148"/>
      <c r="W1192" s="148"/>
      <c r="X1192" s="148"/>
      <c r="Y1192" s="148"/>
      <c r="Z1192" s="148"/>
      <c r="AA1192" s="148"/>
      <c r="AB1192" s="148"/>
      <c r="AC1192" s="148"/>
      <c r="AD1192" s="148"/>
      <c r="AE1192" s="148"/>
      <c r="AF1192" s="148"/>
      <c r="AG1192" s="148"/>
      <c r="AH1192" s="148"/>
      <c r="AI1192" s="149"/>
      <c r="AJ1192" s="148"/>
      <c r="AK1192" s="149"/>
    </row>
    <row r="1193" spans="1:37" x14ac:dyDescent="0.35">
      <c r="A1193" s="147"/>
      <c r="B1193" s="148"/>
      <c r="C1193" s="147"/>
      <c r="D1193" s="147"/>
      <c r="E1193" s="148"/>
      <c r="F1193" s="147"/>
      <c r="G1193" s="148"/>
      <c r="H1193" s="148"/>
      <c r="I1193" s="148"/>
      <c r="J1193" s="148"/>
      <c r="K1193" s="148"/>
      <c r="L1193" s="148"/>
      <c r="M1193" s="148"/>
      <c r="N1193" s="148"/>
      <c r="O1193" s="148"/>
      <c r="P1193" s="148"/>
      <c r="Q1193" s="148"/>
      <c r="R1193" s="148"/>
      <c r="S1193" s="148"/>
      <c r="T1193" s="148"/>
      <c r="U1193" s="148"/>
      <c r="V1193" s="148"/>
      <c r="W1193" s="148"/>
      <c r="X1193" s="148"/>
      <c r="Y1193" s="148"/>
      <c r="Z1193" s="148"/>
      <c r="AA1193" s="148"/>
      <c r="AB1193" s="148"/>
      <c r="AC1193" s="148"/>
      <c r="AD1193" s="148"/>
      <c r="AE1193" s="148"/>
      <c r="AF1193" s="148"/>
      <c r="AG1193" s="148"/>
      <c r="AH1193" s="148"/>
      <c r="AI1193" s="149"/>
      <c r="AJ1193" s="148"/>
      <c r="AK1193" s="149"/>
    </row>
    <row r="1194" spans="1:37" x14ac:dyDescent="0.35">
      <c r="A1194" s="147"/>
      <c r="B1194" s="148"/>
      <c r="C1194" s="147"/>
      <c r="D1194" s="147"/>
      <c r="E1194" s="148"/>
      <c r="F1194" s="147"/>
      <c r="G1194" s="148"/>
      <c r="H1194" s="148"/>
      <c r="I1194" s="148"/>
      <c r="J1194" s="148"/>
      <c r="K1194" s="148"/>
      <c r="L1194" s="148"/>
      <c r="M1194" s="148"/>
      <c r="N1194" s="148"/>
      <c r="O1194" s="148"/>
      <c r="P1194" s="148"/>
      <c r="Q1194" s="148"/>
      <c r="R1194" s="148"/>
      <c r="S1194" s="148"/>
      <c r="T1194" s="148"/>
      <c r="U1194" s="148"/>
      <c r="V1194" s="148"/>
      <c r="W1194" s="148"/>
      <c r="X1194" s="148"/>
      <c r="Y1194" s="148"/>
      <c r="Z1194" s="148"/>
      <c r="AA1194" s="148"/>
      <c r="AB1194" s="148"/>
      <c r="AC1194" s="148"/>
      <c r="AD1194" s="148"/>
      <c r="AE1194" s="148"/>
      <c r="AF1194" s="148"/>
      <c r="AG1194" s="148"/>
      <c r="AH1194" s="148"/>
      <c r="AI1194" s="149"/>
      <c r="AJ1194" s="148"/>
      <c r="AK1194" s="149"/>
    </row>
    <row r="1195" spans="1:37" x14ac:dyDescent="0.35">
      <c r="A1195" s="147"/>
      <c r="B1195" s="148"/>
      <c r="C1195" s="147"/>
      <c r="D1195" s="147"/>
      <c r="E1195" s="148"/>
      <c r="F1195" s="147"/>
      <c r="G1195" s="148"/>
      <c r="H1195" s="148"/>
      <c r="I1195" s="148"/>
      <c r="J1195" s="148"/>
      <c r="K1195" s="148"/>
      <c r="L1195" s="148"/>
      <c r="M1195" s="148"/>
      <c r="N1195" s="148"/>
      <c r="O1195" s="148"/>
      <c r="P1195" s="148"/>
      <c r="Q1195" s="148"/>
      <c r="R1195" s="148"/>
      <c r="S1195" s="148"/>
      <c r="T1195" s="148"/>
      <c r="U1195" s="148"/>
      <c r="V1195" s="148"/>
      <c r="W1195" s="148"/>
      <c r="X1195" s="148"/>
      <c r="Y1195" s="148"/>
      <c r="Z1195" s="148"/>
      <c r="AA1195" s="148"/>
      <c r="AB1195" s="148"/>
      <c r="AC1195" s="148"/>
      <c r="AD1195" s="148"/>
      <c r="AE1195" s="148"/>
      <c r="AF1195" s="148"/>
      <c r="AG1195" s="148"/>
      <c r="AH1195" s="148"/>
      <c r="AI1195" s="149"/>
      <c r="AJ1195" s="148"/>
      <c r="AK1195" s="149"/>
    </row>
    <row r="1196" spans="1:37" x14ac:dyDescent="0.35">
      <c r="A1196" s="147"/>
      <c r="B1196" s="148"/>
      <c r="C1196" s="147"/>
      <c r="D1196" s="147"/>
      <c r="E1196" s="148"/>
      <c r="F1196" s="147"/>
      <c r="G1196" s="148"/>
      <c r="H1196" s="148"/>
      <c r="I1196" s="148"/>
      <c r="J1196" s="148"/>
      <c r="K1196" s="148"/>
      <c r="L1196" s="148"/>
      <c r="M1196" s="148"/>
      <c r="N1196" s="148"/>
      <c r="O1196" s="148"/>
      <c r="P1196" s="148"/>
      <c r="Q1196" s="148"/>
      <c r="R1196" s="148"/>
      <c r="S1196" s="148"/>
      <c r="T1196" s="148"/>
      <c r="U1196" s="148"/>
      <c r="V1196" s="148"/>
      <c r="W1196" s="148"/>
      <c r="X1196" s="148"/>
      <c r="Y1196" s="148"/>
      <c r="Z1196" s="148"/>
      <c r="AA1196" s="148"/>
      <c r="AB1196" s="148"/>
      <c r="AC1196" s="148"/>
      <c r="AD1196" s="148"/>
      <c r="AE1196" s="148"/>
      <c r="AF1196" s="148"/>
      <c r="AG1196" s="148"/>
      <c r="AH1196" s="148"/>
      <c r="AI1196" s="149"/>
      <c r="AJ1196" s="148"/>
      <c r="AK1196" s="149"/>
    </row>
    <row r="1197" spans="1:37" x14ac:dyDescent="0.35">
      <c r="A1197" s="147"/>
      <c r="B1197" s="148"/>
      <c r="C1197" s="147"/>
      <c r="D1197" s="147"/>
      <c r="E1197" s="148"/>
      <c r="F1197" s="147"/>
      <c r="G1197" s="148"/>
      <c r="H1197" s="148"/>
      <c r="I1197" s="148"/>
      <c r="J1197" s="148"/>
      <c r="K1197" s="148"/>
      <c r="L1197" s="148"/>
      <c r="M1197" s="148"/>
      <c r="N1197" s="148"/>
      <c r="O1197" s="148"/>
      <c r="P1197" s="148"/>
      <c r="Q1197" s="148"/>
      <c r="R1197" s="148"/>
      <c r="S1197" s="148"/>
      <c r="T1197" s="148"/>
      <c r="U1197" s="148"/>
      <c r="V1197" s="148"/>
      <c r="W1197" s="148"/>
      <c r="X1197" s="148"/>
      <c r="Y1197" s="148"/>
      <c r="Z1197" s="148"/>
      <c r="AA1197" s="148"/>
      <c r="AB1197" s="148"/>
      <c r="AC1197" s="148"/>
      <c r="AD1197" s="148"/>
      <c r="AE1197" s="148"/>
      <c r="AF1197" s="148"/>
      <c r="AG1197" s="148"/>
      <c r="AH1197" s="148"/>
      <c r="AI1197" s="149"/>
      <c r="AJ1197" s="148"/>
      <c r="AK1197" s="149"/>
    </row>
    <row r="1198" spans="1:37" x14ac:dyDescent="0.35">
      <c r="A1198" s="147"/>
      <c r="B1198" s="148"/>
      <c r="C1198" s="147"/>
      <c r="D1198" s="147"/>
      <c r="E1198" s="148"/>
      <c r="F1198" s="147"/>
      <c r="G1198" s="148"/>
      <c r="H1198" s="148"/>
      <c r="I1198" s="148"/>
      <c r="J1198" s="148"/>
      <c r="K1198" s="148"/>
      <c r="L1198" s="148"/>
      <c r="M1198" s="148"/>
      <c r="N1198" s="148"/>
      <c r="O1198" s="148"/>
      <c r="P1198" s="148"/>
      <c r="Q1198" s="148"/>
      <c r="R1198" s="148"/>
      <c r="S1198" s="148"/>
      <c r="T1198" s="148"/>
      <c r="U1198" s="148"/>
      <c r="V1198" s="148"/>
      <c r="W1198" s="148"/>
      <c r="X1198" s="148"/>
      <c r="Y1198" s="148"/>
      <c r="Z1198" s="148"/>
      <c r="AA1198" s="148"/>
      <c r="AB1198" s="148"/>
      <c r="AC1198" s="148"/>
      <c r="AD1198" s="148"/>
      <c r="AE1198" s="148"/>
      <c r="AF1198" s="148"/>
      <c r="AG1198" s="148"/>
      <c r="AH1198" s="148"/>
      <c r="AI1198" s="149"/>
      <c r="AJ1198" s="148"/>
      <c r="AK1198" s="149"/>
    </row>
    <row r="1199" spans="1:37" x14ac:dyDescent="0.35">
      <c r="A1199" s="147"/>
      <c r="B1199" s="148"/>
      <c r="C1199" s="147"/>
      <c r="D1199" s="147"/>
      <c r="E1199" s="148"/>
      <c r="F1199" s="147"/>
      <c r="G1199" s="148"/>
      <c r="H1199" s="148"/>
      <c r="I1199" s="148"/>
      <c r="J1199" s="148"/>
      <c r="K1199" s="148"/>
      <c r="L1199" s="148"/>
      <c r="M1199" s="148"/>
      <c r="N1199" s="148"/>
      <c r="O1199" s="148"/>
      <c r="P1199" s="148"/>
      <c r="Q1199" s="148"/>
      <c r="R1199" s="148"/>
      <c r="S1199" s="148"/>
      <c r="T1199" s="148"/>
      <c r="U1199" s="148"/>
      <c r="V1199" s="148"/>
      <c r="W1199" s="148"/>
      <c r="X1199" s="148"/>
      <c r="Y1199" s="148"/>
      <c r="Z1199" s="148"/>
      <c r="AA1199" s="148"/>
      <c r="AB1199" s="148"/>
      <c r="AC1199" s="148"/>
      <c r="AD1199" s="148"/>
      <c r="AE1199" s="148"/>
      <c r="AF1199" s="148"/>
      <c r="AG1199" s="148"/>
      <c r="AH1199" s="148"/>
      <c r="AI1199" s="149"/>
      <c r="AJ1199" s="148"/>
      <c r="AK1199" s="149"/>
    </row>
    <row r="1200" spans="1:37" x14ac:dyDescent="0.35">
      <c r="A1200" s="147"/>
      <c r="B1200" s="148"/>
      <c r="C1200" s="147"/>
      <c r="D1200" s="147"/>
      <c r="E1200" s="148"/>
      <c r="F1200" s="147"/>
      <c r="G1200" s="148"/>
      <c r="H1200" s="148"/>
      <c r="I1200" s="148"/>
      <c r="J1200" s="148"/>
      <c r="K1200" s="148"/>
      <c r="L1200" s="148"/>
      <c r="M1200" s="148"/>
      <c r="N1200" s="148"/>
      <c r="O1200" s="148"/>
      <c r="P1200" s="148"/>
      <c r="Q1200" s="148"/>
      <c r="R1200" s="148"/>
      <c r="S1200" s="148"/>
      <c r="T1200" s="148"/>
      <c r="U1200" s="148"/>
      <c r="V1200" s="148"/>
      <c r="W1200" s="148"/>
      <c r="X1200" s="148"/>
      <c r="Y1200" s="148"/>
      <c r="Z1200" s="148"/>
      <c r="AA1200" s="148"/>
      <c r="AB1200" s="148"/>
      <c r="AC1200" s="148"/>
      <c r="AD1200" s="148"/>
      <c r="AE1200" s="148"/>
      <c r="AF1200" s="148"/>
      <c r="AG1200" s="148"/>
      <c r="AH1200" s="148"/>
      <c r="AI1200" s="149"/>
      <c r="AJ1200" s="148"/>
      <c r="AK1200" s="149"/>
    </row>
    <row r="1201" spans="1:37" x14ac:dyDescent="0.35">
      <c r="A1201" s="147"/>
      <c r="B1201" s="148"/>
      <c r="C1201" s="147"/>
      <c r="D1201" s="147"/>
      <c r="E1201" s="148"/>
      <c r="F1201" s="147"/>
      <c r="G1201" s="148"/>
      <c r="H1201" s="148"/>
      <c r="I1201" s="148"/>
      <c r="J1201" s="148"/>
      <c r="K1201" s="148"/>
      <c r="L1201" s="148"/>
      <c r="M1201" s="148"/>
      <c r="N1201" s="148"/>
      <c r="O1201" s="148"/>
      <c r="P1201" s="148"/>
      <c r="Q1201" s="148"/>
      <c r="R1201" s="148"/>
      <c r="S1201" s="148"/>
      <c r="T1201" s="148"/>
      <c r="U1201" s="148"/>
      <c r="V1201" s="148"/>
      <c r="W1201" s="148"/>
      <c r="X1201" s="148"/>
      <c r="Y1201" s="148"/>
      <c r="Z1201" s="148"/>
      <c r="AA1201" s="148"/>
      <c r="AB1201" s="148"/>
      <c r="AC1201" s="148"/>
      <c r="AD1201" s="148"/>
      <c r="AE1201" s="148"/>
      <c r="AF1201" s="148"/>
      <c r="AG1201" s="148"/>
      <c r="AH1201" s="148"/>
      <c r="AI1201" s="149"/>
      <c r="AJ1201" s="148"/>
      <c r="AK1201" s="149"/>
    </row>
    <row r="1202" spans="1:37" x14ac:dyDescent="0.35">
      <c r="A1202" s="147"/>
      <c r="B1202" s="148"/>
      <c r="C1202" s="147"/>
      <c r="D1202" s="147"/>
      <c r="E1202" s="148"/>
      <c r="F1202" s="147"/>
      <c r="G1202" s="148"/>
      <c r="H1202" s="148"/>
      <c r="I1202" s="148"/>
      <c r="J1202" s="148"/>
      <c r="K1202" s="148"/>
      <c r="L1202" s="148"/>
      <c r="M1202" s="148"/>
      <c r="N1202" s="148"/>
      <c r="O1202" s="148"/>
      <c r="P1202" s="148"/>
      <c r="Q1202" s="148"/>
      <c r="R1202" s="148"/>
      <c r="S1202" s="148"/>
      <c r="T1202" s="148"/>
      <c r="U1202" s="148"/>
      <c r="V1202" s="148"/>
      <c r="W1202" s="148"/>
      <c r="X1202" s="148"/>
      <c r="Y1202" s="148"/>
      <c r="Z1202" s="148"/>
      <c r="AA1202" s="148"/>
      <c r="AB1202" s="148"/>
      <c r="AC1202" s="148"/>
      <c r="AD1202" s="148"/>
      <c r="AE1202" s="148"/>
      <c r="AF1202" s="148"/>
      <c r="AG1202" s="148"/>
      <c r="AH1202" s="148"/>
      <c r="AI1202" s="149"/>
      <c r="AJ1202" s="148"/>
      <c r="AK1202" s="149"/>
    </row>
    <row r="1203" spans="1:37" x14ac:dyDescent="0.35">
      <c r="A1203" s="147"/>
      <c r="B1203" s="148"/>
      <c r="C1203" s="147"/>
      <c r="D1203" s="147"/>
      <c r="E1203" s="148"/>
      <c r="F1203" s="147"/>
      <c r="G1203" s="148"/>
      <c r="H1203" s="148"/>
      <c r="I1203" s="148"/>
      <c r="J1203" s="148"/>
      <c r="K1203" s="148"/>
      <c r="L1203" s="148"/>
      <c r="M1203" s="148"/>
      <c r="N1203" s="148"/>
      <c r="O1203" s="148"/>
      <c r="P1203" s="148"/>
      <c r="Q1203" s="148"/>
      <c r="R1203" s="148"/>
      <c r="S1203" s="148"/>
      <c r="T1203" s="148"/>
      <c r="U1203" s="148"/>
      <c r="V1203" s="148"/>
      <c r="W1203" s="148"/>
      <c r="X1203" s="148"/>
      <c r="Y1203" s="148"/>
      <c r="Z1203" s="148"/>
      <c r="AA1203" s="148"/>
      <c r="AB1203" s="148"/>
      <c r="AC1203" s="148"/>
      <c r="AD1203" s="148"/>
      <c r="AE1203" s="148"/>
      <c r="AF1203" s="148"/>
      <c r="AG1203" s="148"/>
      <c r="AH1203" s="148"/>
      <c r="AI1203" s="149"/>
      <c r="AJ1203" s="148"/>
      <c r="AK1203" s="149"/>
    </row>
    <row r="1204" spans="1:37" x14ac:dyDescent="0.35">
      <c r="A1204" s="147"/>
      <c r="B1204" s="148"/>
      <c r="C1204" s="147"/>
      <c r="D1204" s="147"/>
      <c r="E1204" s="148"/>
      <c r="F1204" s="147"/>
      <c r="G1204" s="148"/>
      <c r="H1204" s="148"/>
      <c r="I1204" s="148"/>
      <c r="J1204" s="148"/>
      <c r="K1204" s="148"/>
      <c r="L1204" s="148"/>
      <c r="M1204" s="148"/>
      <c r="N1204" s="148"/>
      <c r="O1204" s="148"/>
      <c r="P1204" s="148"/>
      <c r="Q1204" s="148"/>
      <c r="R1204" s="148"/>
      <c r="S1204" s="148"/>
      <c r="T1204" s="148"/>
      <c r="U1204" s="148"/>
      <c r="V1204" s="148"/>
      <c r="W1204" s="148"/>
      <c r="X1204" s="148"/>
      <c r="Y1204" s="148"/>
      <c r="Z1204" s="148"/>
      <c r="AA1204" s="148"/>
      <c r="AB1204" s="148"/>
      <c r="AC1204" s="148"/>
      <c r="AD1204" s="148"/>
      <c r="AE1204" s="148"/>
      <c r="AF1204" s="148"/>
      <c r="AG1204" s="148"/>
      <c r="AH1204" s="148"/>
      <c r="AI1204" s="149"/>
      <c r="AJ1204" s="148"/>
      <c r="AK1204" s="149"/>
    </row>
    <row r="1205" spans="1:37" x14ac:dyDescent="0.35">
      <c r="A1205" s="147"/>
      <c r="B1205" s="148"/>
      <c r="C1205" s="147"/>
      <c r="D1205" s="147"/>
      <c r="E1205" s="148"/>
      <c r="F1205" s="147"/>
      <c r="G1205" s="148"/>
      <c r="H1205" s="148"/>
      <c r="I1205" s="148"/>
      <c r="J1205" s="148"/>
      <c r="K1205" s="148"/>
      <c r="L1205" s="148"/>
      <c r="M1205" s="148"/>
      <c r="N1205" s="148"/>
      <c r="O1205" s="148"/>
      <c r="P1205" s="148"/>
      <c r="Q1205" s="148"/>
      <c r="R1205" s="148"/>
      <c r="S1205" s="148"/>
      <c r="T1205" s="148"/>
      <c r="U1205" s="148"/>
      <c r="V1205" s="148"/>
      <c r="W1205" s="148"/>
      <c r="X1205" s="148"/>
      <c r="Y1205" s="148"/>
      <c r="Z1205" s="148"/>
      <c r="AA1205" s="148"/>
      <c r="AB1205" s="148"/>
      <c r="AC1205" s="148"/>
      <c r="AD1205" s="148"/>
      <c r="AE1205" s="148"/>
      <c r="AF1205" s="148"/>
      <c r="AG1205" s="148"/>
      <c r="AH1205" s="148"/>
      <c r="AI1205" s="149"/>
      <c r="AJ1205" s="148"/>
      <c r="AK1205" s="149"/>
    </row>
    <row r="1206" spans="1:37" x14ac:dyDescent="0.35">
      <c r="A1206" s="147"/>
      <c r="B1206" s="148"/>
      <c r="C1206" s="147"/>
      <c r="D1206" s="147"/>
      <c r="E1206" s="148"/>
      <c r="F1206" s="147"/>
      <c r="G1206" s="148"/>
      <c r="H1206" s="148"/>
      <c r="I1206" s="148"/>
      <c r="J1206" s="148"/>
      <c r="K1206" s="148"/>
      <c r="L1206" s="148"/>
      <c r="M1206" s="148"/>
      <c r="N1206" s="148"/>
      <c r="O1206" s="148"/>
      <c r="P1206" s="148"/>
      <c r="Q1206" s="148"/>
      <c r="R1206" s="148"/>
      <c r="S1206" s="148"/>
      <c r="T1206" s="148"/>
      <c r="U1206" s="148"/>
      <c r="V1206" s="148"/>
      <c r="W1206" s="148"/>
      <c r="X1206" s="148"/>
      <c r="Y1206" s="148"/>
      <c r="Z1206" s="148"/>
      <c r="AA1206" s="148"/>
      <c r="AB1206" s="148"/>
      <c r="AC1206" s="148"/>
      <c r="AD1206" s="148"/>
      <c r="AE1206" s="148"/>
      <c r="AF1206" s="148"/>
      <c r="AG1206" s="148"/>
      <c r="AH1206" s="148"/>
      <c r="AI1206" s="149"/>
      <c r="AJ1206" s="148"/>
      <c r="AK1206" s="149"/>
    </row>
    <row r="1207" spans="1:37" x14ac:dyDescent="0.35">
      <c r="A1207" s="147"/>
      <c r="B1207" s="148"/>
      <c r="C1207" s="147"/>
      <c r="D1207" s="147"/>
      <c r="E1207" s="148"/>
      <c r="F1207" s="147"/>
      <c r="G1207" s="148"/>
      <c r="H1207" s="148"/>
      <c r="I1207" s="148"/>
      <c r="J1207" s="148"/>
      <c r="K1207" s="148"/>
      <c r="L1207" s="148"/>
      <c r="M1207" s="148"/>
      <c r="N1207" s="148"/>
      <c r="O1207" s="148"/>
      <c r="P1207" s="148"/>
      <c r="Q1207" s="148"/>
      <c r="R1207" s="148"/>
      <c r="S1207" s="148"/>
      <c r="T1207" s="148"/>
      <c r="U1207" s="148"/>
      <c r="V1207" s="148"/>
      <c r="W1207" s="148"/>
      <c r="X1207" s="148"/>
      <c r="Y1207" s="148"/>
      <c r="Z1207" s="148"/>
      <c r="AA1207" s="148"/>
      <c r="AB1207" s="148"/>
      <c r="AC1207" s="148"/>
      <c r="AD1207" s="148"/>
      <c r="AE1207" s="148"/>
      <c r="AF1207" s="148"/>
      <c r="AG1207" s="148"/>
      <c r="AH1207" s="148"/>
      <c r="AI1207" s="149"/>
      <c r="AJ1207" s="148"/>
      <c r="AK1207" s="149"/>
    </row>
    <row r="1208" spans="1:37" x14ac:dyDescent="0.35">
      <c r="A1208" s="147"/>
      <c r="B1208" s="148"/>
      <c r="C1208" s="147"/>
      <c r="D1208" s="147"/>
      <c r="E1208" s="148"/>
      <c r="F1208" s="147"/>
      <c r="G1208" s="148"/>
      <c r="H1208" s="148"/>
      <c r="I1208" s="148"/>
      <c r="J1208" s="148"/>
      <c r="K1208" s="148"/>
      <c r="L1208" s="148"/>
      <c r="M1208" s="148"/>
      <c r="N1208" s="148"/>
      <c r="O1208" s="148"/>
      <c r="P1208" s="148"/>
      <c r="Q1208" s="148"/>
      <c r="R1208" s="148"/>
      <c r="S1208" s="148"/>
      <c r="T1208" s="148"/>
      <c r="U1208" s="148"/>
      <c r="V1208" s="148"/>
      <c r="W1208" s="148"/>
      <c r="X1208" s="148"/>
      <c r="Y1208" s="148"/>
      <c r="Z1208" s="148"/>
      <c r="AA1208" s="148"/>
      <c r="AB1208" s="148"/>
      <c r="AC1208" s="148"/>
      <c r="AD1208" s="148"/>
      <c r="AE1208" s="148"/>
      <c r="AF1208" s="148"/>
      <c r="AG1208" s="148"/>
      <c r="AH1208" s="148"/>
      <c r="AI1208" s="149"/>
      <c r="AJ1208" s="148"/>
      <c r="AK1208" s="149"/>
    </row>
    <row r="1209" spans="1:37" x14ac:dyDescent="0.35">
      <c r="A1209" s="147"/>
      <c r="B1209" s="148"/>
      <c r="C1209" s="147"/>
      <c r="D1209" s="147"/>
      <c r="E1209" s="148"/>
      <c r="F1209" s="147"/>
      <c r="G1209" s="148"/>
      <c r="H1209" s="148"/>
      <c r="I1209" s="148"/>
      <c r="J1209" s="148"/>
      <c r="K1209" s="148"/>
      <c r="L1209" s="148"/>
      <c r="M1209" s="148"/>
      <c r="N1209" s="148"/>
      <c r="O1209" s="148"/>
      <c r="P1209" s="148"/>
      <c r="Q1209" s="148"/>
      <c r="R1209" s="148"/>
      <c r="S1209" s="148"/>
      <c r="T1209" s="148"/>
      <c r="U1209" s="148"/>
      <c r="V1209" s="148"/>
      <c r="W1209" s="148"/>
      <c r="X1209" s="148"/>
      <c r="Y1209" s="148"/>
      <c r="Z1209" s="148"/>
      <c r="AA1209" s="148"/>
      <c r="AB1209" s="148"/>
      <c r="AC1209" s="148"/>
      <c r="AD1209" s="148"/>
      <c r="AE1209" s="148"/>
      <c r="AF1209" s="148"/>
      <c r="AG1209" s="148"/>
      <c r="AH1209" s="148"/>
      <c r="AI1209" s="149"/>
      <c r="AJ1209" s="148"/>
      <c r="AK1209" s="149"/>
    </row>
    <row r="1210" spans="1:37" x14ac:dyDescent="0.35">
      <c r="A1210" s="147"/>
      <c r="B1210" s="148"/>
      <c r="C1210" s="147"/>
      <c r="D1210" s="147"/>
      <c r="E1210" s="148"/>
      <c r="F1210" s="147"/>
      <c r="G1210" s="148"/>
      <c r="H1210" s="148"/>
      <c r="I1210" s="148"/>
      <c r="J1210" s="148"/>
      <c r="K1210" s="148"/>
      <c r="L1210" s="148"/>
      <c r="M1210" s="148"/>
      <c r="N1210" s="148"/>
      <c r="O1210" s="148"/>
      <c r="P1210" s="148"/>
      <c r="Q1210" s="148"/>
      <c r="R1210" s="148"/>
      <c r="S1210" s="148"/>
      <c r="T1210" s="148"/>
      <c r="U1210" s="148"/>
      <c r="V1210" s="148"/>
      <c r="W1210" s="148"/>
      <c r="X1210" s="148"/>
      <c r="Y1210" s="148"/>
      <c r="Z1210" s="148"/>
      <c r="AA1210" s="148"/>
      <c r="AB1210" s="148"/>
      <c r="AC1210" s="148"/>
      <c r="AD1210" s="148"/>
      <c r="AE1210" s="148"/>
      <c r="AF1210" s="148"/>
      <c r="AG1210" s="148"/>
      <c r="AH1210" s="148"/>
      <c r="AI1210" s="149"/>
      <c r="AJ1210" s="148"/>
      <c r="AK1210" s="149"/>
    </row>
    <row r="1211" spans="1:37" x14ac:dyDescent="0.35">
      <c r="A1211" s="147"/>
      <c r="B1211" s="148"/>
      <c r="C1211" s="147"/>
      <c r="D1211" s="147"/>
      <c r="E1211" s="148"/>
      <c r="F1211" s="147"/>
      <c r="G1211" s="148"/>
      <c r="H1211" s="148"/>
      <c r="I1211" s="148"/>
      <c r="J1211" s="148"/>
      <c r="K1211" s="148"/>
      <c r="L1211" s="148"/>
      <c r="M1211" s="148"/>
      <c r="N1211" s="148"/>
      <c r="O1211" s="148"/>
      <c r="P1211" s="148"/>
      <c r="Q1211" s="148"/>
      <c r="R1211" s="148"/>
      <c r="S1211" s="148"/>
      <c r="T1211" s="148"/>
      <c r="U1211" s="148"/>
      <c r="V1211" s="148"/>
      <c r="W1211" s="148"/>
      <c r="X1211" s="148"/>
      <c r="Y1211" s="148"/>
      <c r="Z1211" s="148"/>
      <c r="AA1211" s="148"/>
      <c r="AB1211" s="148"/>
      <c r="AC1211" s="148"/>
      <c r="AD1211" s="148"/>
      <c r="AE1211" s="148"/>
      <c r="AF1211" s="148"/>
      <c r="AG1211" s="148"/>
      <c r="AH1211" s="148"/>
      <c r="AI1211" s="149"/>
      <c r="AJ1211" s="148"/>
      <c r="AK1211" s="149"/>
    </row>
    <row r="1212" spans="1:37" x14ac:dyDescent="0.35">
      <c r="A1212" s="147"/>
      <c r="B1212" s="148"/>
      <c r="C1212" s="147"/>
      <c r="D1212" s="147"/>
      <c r="E1212" s="148"/>
      <c r="F1212" s="147"/>
      <c r="G1212" s="148"/>
      <c r="H1212" s="148"/>
      <c r="I1212" s="148"/>
      <c r="J1212" s="148"/>
      <c r="K1212" s="148"/>
      <c r="L1212" s="148"/>
      <c r="M1212" s="148"/>
      <c r="N1212" s="148"/>
      <c r="O1212" s="148"/>
      <c r="P1212" s="148"/>
      <c r="Q1212" s="148"/>
      <c r="R1212" s="148"/>
      <c r="S1212" s="148"/>
      <c r="T1212" s="148"/>
      <c r="U1212" s="148"/>
      <c r="V1212" s="148"/>
      <c r="W1212" s="148"/>
      <c r="X1212" s="148"/>
      <c r="Y1212" s="148"/>
      <c r="Z1212" s="148"/>
      <c r="AA1212" s="148"/>
      <c r="AB1212" s="148"/>
      <c r="AC1212" s="148"/>
      <c r="AD1212" s="148"/>
      <c r="AE1212" s="148"/>
      <c r="AF1212" s="148"/>
      <c r="AG1212" s="148"/>
      <c r="AH1212" s="148"/>
      <c r="AI1212" s="149"/>
      <c r="AJ1212" s="148"/>
      <c r="AK1212" s="149"/>
    </row>
    <row r="1213" spans="1:37" x14ac:dyDescent="0.35">
      <c r="A1213" s="147"/>
      <c r="B1213" s="148"/>
      <c r="C1213" s="147"/>
      <c r="D1213" s="147"/>
      <c r="E1213" s="148"/>
      <c r="F1213" s="147"/>
      <c r="G1213" s="148"/>
      <c r="H1213" s="148"/>
      <c r="I1213" s="148"/>
      <c r="J1213" s="148"/>
      <c r="K1213" s="148"/>
      <c r="L1213" s="148"/>
      <c r="M1213" s="148"/>
      <c r="N1213" s="148"/>
      <c r="O1213" s="148"/>
      <c r="P1213" s="148"/>
      <c r="Q1213" s="148"/>
      <c r="R1213" s="148"/>
      <c r="S1213" s="148"/>
      <c r="T1213" s="148"/>
      <c r="U1213" s="148"/>
      <c r="V1213" s="148"/>
      <c r="W1213" s="148"/>
      <c r="X1213" s="148"/>
      <c r="Y1213" s="148"/>
      <c r="Z1213" s="148"/>
      <c r="AA1213" s="148"/>
      <c r="AB1213" s="148"/>
      <c r="AC1213" s="148"/>
      <c r="AD1213" s="148"/>
      <c r="AE1213" s="148"/>
      <c r="AF1213" s="148"/>
      <c r="AG1213" s="148"/>
      <c r="AH1213" s="148"/>
      <c r="AI1213" s="149"/>
      <c r="AJ1213" s="148"/>
      <c r="AK1213" s="149"/>
    </row>
    <row r="1214" spans="1:37" x14ac:dyDescent="0.35">
      <c r="A1214" s="147"/>
      <c r="B1214" s="148"/>
      <c r="C1214" s="147"/>
      <c r="D1214" s="147"/>
      <c r="E1214" s="148"/>
      <c r="F1214" s="147"/>
      <c r="G1214" s="148"/>
      <c r="H1214" s="148"/>
      <c r="I1214" s="148"/>
      <c r="J1214" s="148"/>
      <c r="K1214" s="148"/>
      <c r="L1214" s="148"/>
      <c r="M1214" s="148"/>
      <c r="N1214" s="148"/>
      <c r="O1214" s="148"/>
      <c r="P1214" s="148"/>
      <c r="Q1214" s="148"/>
      <c r="R1214" s="148"/>
      <c r="S1214" s="148"/>
      <c r="T1214" s="148"/>
      <c r="U1214" s="148"/>
      <c r="V1214" s="148"/>
      <c r="W1214" s="148"/>
      <c r="X1214" s="148"/>
      <c r="Y1214" s="148"/>
      <c r="Z1214" s="148"/>
      <c r="AA1214" s="148"/>
      <c r="AB1214" s="148"/>
      <c r="AC1214" s="148"/>
      <c r="AD1214" s="148"/>
      <c r="AE1214" s="148"/>
      <c r="AF1214" s="148"/>
      <c r="AG1214" s="148"/>
      <c r="AH1214" s="148"/>
      <c r="AI1214" s="149"/>
      <c r="AJ1214" s="148"/>
      <c r="AK1214" s="149"/>
    </row>
    <row r="1215" spans="1:37" x14ac:dyDescent="0.35">
      <c r="A1215" s="147"/>
      <c r="B1215" s="148"/>
      <c r="C1215" s="147"/>
      <c r="D1215" s="147"/>
      <c r="E1215" s="148"/>
      <c r="F1215" s="147"/>
      <c r="G1215" s="148"/>
      <c r="H1215" s="148"/>
      <c r="I1215" s="148"/>
      <c r="J1215" s="148"/>
      <c r="K1215" s="148"/>
      <c r="L1215" s="148"/>
      <c r="M1215" s="148"/>
      <c r="N1215" s="148"/>
      <c r="O1215" s="148"/>
      <c r="P1215" s="148"/>
      <c r="Q1215" s="148"/>
      <c r="R1215" s="148"/>
      <c r="S1215" s="148"/>
      <c r="T1215" s="148"/>
      <c r="U1215" s="148"/>
      <c r="V1215" s="148"/>
      <c r="W1215" s="148"/>
      <c r="X1215" s="148"/>
      <c r="Y1215" s="148"/>
      <c r="Z1215" s="148"/>
      <c r="AA1215" s="148"/>
      <c r="AB1215" s="148"/>
      <c r="AC1215" s="148"/>
      <c r="AD1215" s="148"/>
      <c r="AE1215" s="148"/>
      <c r="AF1215" s="148"/>
      <c r="AG1215" s="148"/>
      <c r="AH1215" s="148"/>
      <c r="AI1215" s="149"/>
      <c r="AJ1215" s="148"/>
      <c r="AK1215" s="149"/>
    </row>
    <row r="1216" spans="1:37" x14ac:dyDescent="0.35">
      <c r="A1216" s="147"/>
      <c r="B1216" s="148"/>
      <c r="C1216" s="147"/>
      <c r="D1216" s="147"/>
      <c r="E1216" s="148"/>
      <c r="F1216" s="147"/>
      <c r="G1216" s="148"/>
      <c r="H1216" s="148"/>
      <c r="I1216" s="148"/>
      <c r="J1216" s="148"/>
      <c r="K1216" s="148"/>
      <c r="L1216" s="148"/>
      <c r="M1216" s="148"/>
      <c r="N1216" s="148"/>
      <c r="O1216" s="148"/>
      <c r="P1216" s="148"/>
      <c r="Q1216" s="148"/>
      <c r="R1216" s="148"/>
      <c r="S1216" s="148"/>
      <c r="T1216" s="148"/>
      <c r="U1216" s="148"/>
      <c r="V1216" s="148"/>
      <c r="W1216" s="148"/>
      <c r="X1216" s="148"/>
      <c r="Y1216" s="148"/>
      <c r="Z1216" s="148"/>
      <c r="AA1216" s="148"/>
      <c r="AB1216" s="148"/>
      <c r="AC1216" s="148"/>
      <c r="AD1216" s="148"/>
      <c r="AE1216" s="148"/>
      <c r="AF1216" s="148"/>
      <c r="AG1216" s="148"/>
      <c r="AH1216" s="148"/>
      <c r="AI1216" s="149"/>
      <c r="AJ1216" s="148"/>
      <c r="AK1216" s="149"/>
    </row>
    <row r="1217" spans="1:37" x14ac:dyDescent="0.35">
      <c r="A1217" s="147"/>
      <c r="B1217" s="148"/>
      <c r="C1217" s="147"/>
      <c r="D1217" s="147"/>
      <c r="E1217" s="148"/>
      <c r="F1217" s="147"/>
      <c r="G1217" s="148"/>
      <c r="H1217" s="148"/>
      <c r="I1217" s="148"/>
      <c r="J1217" s="148"/>
      <c r="K1217" s="148"/>
      <c r="L1217" s="148"/>
      <c r="M1217" s="148"/>
      <c r="N1217" s="148"/>
      <c r="O1217" s="148"/>
      <c r="P1217" s="148"/>
      <c r="Q1217" s="148"/>
      <c r="R1217" s="148"/>
      <c r="S1217" s="148"/>
      <c r="T1217" s="148"/>
      <c r="U1217" s="148"/>
      <c r="V1217" s="148"/>
      <c r="W1217" s="148"/>
      <c r="X1217" s="148"/>
      <c r="Y1217" s="148"/>
      <c r="Z1217" s="148"/>
      <c r="AA1217" s="148"/>
      <c r="AB1217" s="148"/>
      <c r="AC1217" s="148"/>
      <c r="AD1217" s="148"/>
      <c r="AE1217" s="148"/>
      <c r="AF1217" s="148"/>
      <c r="AG1217" s="148"/>
      <c r="AH1217" s="148"/>
      <c r="AI1217" s="149"/>
      <c r="AJ1217" s="148"/>
      <c r="AK1217" s="149"/>
    </row>
    <row r="1218" spans="1:37" x14ac:dyDescent="0.35">
      <c r="A1218" s="147"/>
      <c r="B1218" s="148"/>
      <c r="C1218" s="147"/>
      <c r="D1218" s="147"/>
      <c r="E1218" s="148"/>
      <c r="F1218" s="147"/>
      <c r="G1218" s="148"/>
      <c r="H1218" s="148"/>
      <c r="I1218" s="148"/>
      <c r="J1218" s="148"/>
      <c r="K1218" s="148"/>
      <c r="L1218" s="148"/>
      <c r="M1218" s="148"/>
      <c r="N1218" s="148"/>
      <c r="O1218" s="148"/>
      <c r="P1218" s="148"/>
      <c r="Q1218" s="148"/>
      <c r="R1218" s="148"/>
      <c r="S1218" s="148"/>
      <c r="T1218" s="148"/>
      <c r="U1218" s="148"/>
      <c r="V1218" s="148"/>
      <c r="W1218" s="148"/>
      <c r="X1218" s="148"/>
      <c r="Y1218" s="148"/>
      <c r="Z1218" s="148"/>
      <c r="AA1218" s="148"/>
      <c r="AB1218" s="148"/>
      <c r="AC1218" s="148"/>
      <c r="AD1218" s="148"/>
      <c r="AE1218" s="148"/>
      <c r="AF1218" s="148"/>
      <c r="AG1218" s="148"/>
      <c r="AH1218" s="148"/>
      <c r="AI1218" s="149"/>
      <c r="AJ1218" s="148"/>
      <c r="AK1218" s="149"/>
    </row>
    <row r="1219" spans="1:37" x14ac:dyDescent="0.35">
      <c r="A1219" s="147"/>
      <c r="B1219" s="148"/>
      <c r="C1219" s="147"/>
      <c r="D1219" s="147"/>
      <c r="E1219" s="148"/>
      <c r="F1219" s="147"/>
      <c r="G1219" s="148"/>
      <c r="H1219" s="148"/>
      <c r="I1219" s="148"/>
      <c r="J1219" s="148"/>
      <c r="K1219" s="148"/>
      <c r="L1219" s="148"/>
      <c r="M1219" s="148"/>
      <c r="N1219" s="148"/>
      <c r="O1219" s="148"/>
      <c r="P1219" s="148"/>
      <c r="Q1219" s="148"/>
      <c r="R1219" s="148"/>
      <c r="S1219" s="148"/>
      <c r="T1219" s="148"/>
      <c r="U1219" s="148"/>
      <c r="V1219" s="148"/>
      <c r="W1219" s="148"/>
      <c r="X1219" s="148"/>
      <c r="Y1219" s="148"/>
      <c r="Z1219" s="148"/>
      <c r="AA1219" s="148"/>
      <c r="AB1219" s="148"/>
      <c r="AC1219" s="148"/>
      <c r="AD1219" s="148"/>
      <c r="AE1219" s="148"/>
      <c r="AF1219" s="148"/>
      <c r="AG1219" s="148"/>
      <c r="AH1219" s="148"/>
      <c r="AI1219" s="149"/>
      <c r="AJ1219" s="148"/>
      <c r="AK1219" s="149"/>
    </row>
    <row r="1220" spans="1:37" x14ac:dyDescent="0.35">
      <c r="A1220" s="147"/>
      <c r="B1220" s="148"/>
      <c r="C1220" s="147"/>
      <c r="D1220" s="147"/>
      <c r="E1220" s="148"/>
      <c r="F1220" s="147"/>
      <c r="G1220" s="148"/>
      <c r="H1220" s="148"/>
      <c r="I1220" s="148"/>
      <c r="J1220" s="148"/>
      <c r="K1220" s="148"/>
      <c r="L1220" s="148"/>
      <c r="M1220" s="148"/>
      <c r="N1220" s="148"/>
      <c r="O1220" s="148"/>
      <c r="P1220" s="148"/>
      <c r="Q1220" s="148"/>
      <c r="R1220" s="148"/>
      <c r="S1220" s="148"/>
      <c r="T1220" s="148"/>
      <c r="U1220" s="148"/>
      <c r="V1220" s="148"/>
      <c r="W1220" s="148"/>
      <c r="X1220" s="148"/>
      <c r="Y1220" s="148"/>
      <c r="Z1220" s="148"/>
      <c r="AA1220" s="148"/>
      <c r="AB1220" s="148"/>
      <c r="AC1220" s="148"/>
      <c r="AD1220" s="148"/>
      <c r="AE1220" s="148"/>
      <c r="AF1220" s="148"/>
      <c r="AG1220" s="148"/>
      <c r="AH1220" s="148"/>
      <c r="AI1220" s="149"/>
      <c r="AJ1220" s="148"/>
      <c r="AK1220" s="149"/>
    </row>
    <row r="1221" spans="1:37" x14ac:dyDescent="0.35">
      <c r="A1221" s="147"/>
      <c r="B1221" s="148"/>
      <c r="C1221" s="147"/>
      <c r="D1221" s="147"/>
      <c r="E1221" s="148"/>
      <c r="F1221" s="147"/>
      <c r="G1221" s="148"/>
      <c r="H1221" s="148"/>
      <c r="I1221" s="148"/>
      <c r="J1221" s="148"/>
      <c r="K1221" s="148"/>
      <c r="L1221" s="148"/>
      <c r="M1221" s="148"/>
      <c r="N1221" s="148"/>
      <c r="O1221" s="148"/>
      <c r="P1221" s="148"/>
      <c r="Q1221" s="148"/>
      <c r="R1221" s="148"/>
      <c r="S1221" s="148"/>
      <c r="T1221" s="148"/>
      <c r="U1221" s="148"/>
      <c r="V1221" s="148"/>
      <c r="W1221" s="148"/>
      <c r="X1221" s="148"/>
      <c r="Y1221" s="148"/>
      <c r="Z1221" s="148"/>
      <c r="AA1221" s="148"/>
      <c r="AB1221" s="148"/>
      <c r="AC1221" s="148"/>
      <c r="AD1221" s="148"/>
      <c r="AE1221" s="148"/>
      <c r="AF1221" s="148"/>
      <c r="AG1221" s="148"/>
      <c r="AH1221" s="148"/>
      <c r="AI1221" s="149"/>
      <c r="AJ1221" s="148"/>
      <c r="AK1221" s="149"/>
    </row>
    <row r="1222" spans="1:37" x14ac:dyDescent="0.35">
      <c r="A1222" s="147"/>
      <c r="B1222" s="148"/>
      <c r="C1222" s="147"/>
      <c r="D1222" s="147"/>
      <c r="E1222" s="148"/>
      <c r="F1222" s="147"/>
      <c r="G1222" s="148"/>
      <c r="H1222" s="148"/>
      <c r="I1222" s="148"/>
      <c r="J1222" s="148"/>
      <c r="K1222" s="148"/>
      <c r="L1222" s="148"/>
      <c r="M1222" s="148"/>
      <c r="N1222" s="148"/>
      <c r="O1222" s="148"/>
      <c r="P1222" s="148"/>
      <c r="Q1222" s="148"/>
      <c r="R1222" s="148"/>
      <c r="S1222" s="148"/>
      <c r="T1222" s="148"/>
      <c r="U1222" s="148"/>
      <c r="V1222" s="148"/>
      <c r="W1222" s="148"/>
      <c r="X1222" s="148"/>
      <c r="Y1222" s="148"/>
      <c r="Z1222" s="148"/>
      <c r="AA1222" s="148"/>
      <c r="AB1222" s="148"/>
      <c r="AC1222" s="148"/>
      <c r="AD1222" s="148"/>
      <c r="AE1222" s="148"/>
      <c r="AF1222" s="148"/>
      <c r="AG1222" s="148"/>
      <c r="AH1222" s="148"/>
      <c r="AI1222" s="149"/>
      <c r="AJ1222" s="148"/>
      <c r="AK1222" s="149"/>
    </row>
    <row r="1223" spans="1:37" x14ac:dyDescent="0.35">
      <c r="A1223" s="147"/>
      <c r="B1223" s="148"/>
      <c r="C1223" s="147"/>
      <c r="D1223" s="147"/>
      <c r="E1223" s="148"/>
      <c r="F1223" s="147"/>
      <c r="G1223" s="148"/>
      <c r="H1223" s="148"/>
      <c r="I1223" s="148"/>
      <c r="J1223" s="148"/>
      <c r="K1223" s="148"/>
      <c r="L1223" s="148"/>
      <c r="M1223" s="148"/>
      <c r="N1223" s="148"/>
      <c r="O1223" s="148"/>
      <c r="P1223" s="148"/>
      <c r="Q1223" s="148"/>
      <c r="R1223" s="148"/>
      <c r="S1223" s="148"/>
      <c r="T1223" s="148"/>
      <c r="U1223" s="148"/>
      <c r="V1223" s="148"/>
      <c r="W1223" s="148"/>
      <c r="X1223" s="148"/>
      <c r="Y1223" s="148"/>
      <c r="Z1223" s="148"/>
      <c r="AA1223" s="148"/>
      <c r="AB1223" s="148"/>
      <c r="AC1223" s="148"/>
      <c r="AD1223" s="148"/>
      <c r="AE1223" s="148"/>
      <c r="AF1223" s="148"/>
      <c r="AG1223" s="148"/>
      <c r="AH1223" s="148"/>
      <c r="AI1223" s="149"/>
      <c r="AJ1223" s="148"/>
      <c r="AK1223" s="149"/>
    </row>
    <row r="1224" spans="1:37" x14ac:dyDescent="0.35">
      <c r="A1224" s="147"/>
      <c r="B1224" s="148"/>
      <c r="C1224" s="147"/>
      <c r="D1224" s="147"/>
      <c r="E1224" s="148"/>
      <c r="F1224" s="147"/>
      <c r="G1224" s="148"/>
      <c r="H1224" s="148"/>
      <c r="I1224" s="148"/>
      <c r="J1224" s="148"/>
      <c r="K1224" s="148"/>
      <c r="L1224" s="148"/>
      <c r="M1224" s="148"/>
      <c r="N1224" s="148"/>
      <c r="O1224" s="148"/>
      <c r="P1224" s="148"/>
      <c r="Q1224" s="148"/>
      <c r="R1224" s="148"/>
      <c r="S1224" s="148"/>
      <c r="T1224" s="148"/>
      <c r="U1224" s="148"/>
      <c r="V1224" s="148"/>
      <c r="W1224" s="148"/>
      <c r="X1224" s="148"/>
      <c r="Y1224" s="148"/>
      <c r="Z1224" s="148"/>
      <c r="AA1224" s="148"/>
      <c r="AB1224" s="148"/>
      <c r="AC1224" s="148"/>
      <c r="AD1224" s="148"/>
      <c r="AE1224" s="148"/>
      <c r="AF1224" s="148"/>
      <c r="AG1224" s="148"/>
      <c r="AH1224" s="148"/>
      <c r="AI1224" s="149"/>
      <c r="AJ1224" s="148"/>
      <c r="AK1224" s="149"/>
    </row>
    <row r="1225" spans="1:37" x14ac:dyDescent="0.35">
      <c r="A1225" s="147"/>
      <c r="B1225" s="148"/>
      <c r="C1225" s="147"/>
      <c r="D1225" s="147"/>
      <c r="E1225" s="148"/>
      <c r="F1225" s="147"/>
      <c r="G1225" s="148"/>
      <c r="H1225" s="148"/>
      <c r="I1225" s="148"/>
      <c r="J1225" s="148"/>
      <c r="K1225" s="148"/>
      <c r="L1225" s="148"/>
      <c r="M1225" s="148"/>
      <c r="N1225" s="148"/>
      <c r="O1225" s="148"/>
      <c r="P1225" s="148"/>
      <c r="Q1225" s="148"/>
      <c r="R1225" s="148"/>
      <c r="S1225" s="148"/>
      <c r="T1225" s="148"/>
      <c r="U1225" s="148"/>
      <c r="V1225" s="148"/>
      <c r="W1225" s="148"/>
      <c r="X1225" s="148"/>
      <c r="Y1225" s="148"/>
      <c r="Z1225" s="148"/>
      <c r="AA1225" s="148"/>
      <c r="AB1225" s="148"/>
      <c r="AC1225" s="148"/>
      <c r="AD1225" s="148"/>
      <c r="AE1225" s="148"/>
      <c r="AF1225" s="148"/>
      <c r="AG1225" s="148"/>
      <c r="AH1225" s="148"/>
      <c r="AI1225" s="149"/>
      <c r="AJ1225" s="148"/>
      <c r="AK1225" s="149"/>
    </row>
    <row r="1226" spans="1:37" x14ac:dyDescent="0.35">
      <c r="A1226" s="147"/>
      <c r="B1226" s="148"/>
      <c r="C1226" s="147"/>
      <c r="D1226" s="147"/>
      <c r="E1226" s="148"/>
      <c r="F1226" s="147"/>
      <c r="G1226" s="148"/>
      <c r="H1226" s="148"/>
      <c r="I1226" s="148"/>
      <c r="J1226" s="148"/>
      <c r="K1226" s="148"/>
      <c r="L1226" s="148"/>
      <c r="M1226" s="148"/>
      <c r="N1226" s="148"/>
      <c r="O1226" s="148"/>
      <c r="P1226" s="148"/>
      <c r="Q1226" s="148"/>
      <c r="R1226" s="148"/>
      <c r="S1226" s="148"/>
      <c r="T1226" s="148"/>
      <c r="U1226" s="148"/>
      <c r="V1226" s="148"/>
      <c r="W1226" s="148"/>
      <c r="X1226" s="148"/>
      <c r="Y1226" s="148"/>
      <c r="Z1226" s="148"/>
      <c r="AA1226" s="148"/>
      <c r="AB1226" s="148"/>
      <c r="AC1226" s="148"/>
      <c r="AD1226" s="148"/>
      <c r="AE1226" s="148"/>
      <c r="AF1226" s="148"/>
      <c r="AG1226" s="148"/>
      <c r="AH1226" s="148"/>
      <c r="AI1226" s="149"/>
      <c r="AJ1226" s="148"/>
      <c r="AK1226" s="149"/>
    </row>
    <row r="1227" spans="1:37" x14ac:dyDescent="0.35">
      <c r="A1227" s="147"/>
      <c r="B1227" s="148"/>
      <c r="C1227" s="147"/>
      <c r="D1227" s="147"/>
      <c r="E1227" s="148"/>
      <c r="F1227" s="147"/>
      <c r="G1227" s="148"/>
      <c r="H1227" s="148"/>
      <c r="I1227" s="148"/>
      <c r="J1227" s="148"/>
      <c r="K1227" s="148"/>
      <c r="L1227" s="148"/>
      <c r="M1227" s="148"/>
      <c r="N1227" s="148"/>
      <c r="O1227" s="148"/>
      <c r="P1227" s="148"/>
      <c r="Q1227" s="148"/>
      <c r="R1227" s="148"/>
      <c r="S1227" s="148"/>
      <c r="T1227" s="148"/>
      <c r="U1227" s="148"/>
      <c r="V1227" s="148"/>
      <c r="W1227" s="148"/>
      <c r="X1227" s="148"/>
      <c r="Y1227" s="148"/>
      <c r="Z1227" s="148"/>
      <c r="AA1227" s="148"/>
      <c r="AB1227" s="148"/>
      <c r="AC1227" s="148"/>
      <c r="AD1227" s="148"/>
      <c r="AE1227" s="148"/>
      <c r="AF1227" s="148"/>
      <c r="AG1227" s="148"/>
      <c r="AH1227" s="148"/>
      <c r="AI1227" s="149"/>
      <c r="AJ1227" s="148"/>
      <c r="AK1227" s="149"/>
    </row>
    <row r="1228" spans="1:37" x14ac:dyDescent="0.35">
      <c r="A1228" s="147"/>
      <c r="B1228" s="148"/>
      <c r="C1228" s="147"/>
      <c r="D1228" s="147"/>
      <c r="E1228" s="148"/>
      <c r="F1228" s="147"/>
      <c r="G1228" s="148"/>
      <c r="H1228" s="148"/>
      <c r="I1228" s="148"/>
      <c r="J1228" s="148"/>
      <c r="K1228" s="148"/>
      <c r="L1228" s="148"/>
      <c r="M1228" s="148"/>
      <c r="N1228" s="148"/>
      <c r="O1228" s="148"/>
      <c r="P1228" s="148"/>
      <c r="Q1228" s="148"/>
      <c r="R1228" s="148"/>
      <c r="S1228" s="148"/>
      <c r="T1228" s="148"/>
      <c r="U1228" s="148"/>
      <c r="V1228" s="148"/>
      <c r="W1228" s="148"/>
      <c r="X1228" s="148"/>
      <c r="Y1228" s="148"/>
      <c r="Z1228" s="148"/>
      <c r="AA1228" s="148"/>
      <c r="AB1228" s="148"/>
      <c r="AC1228" s="148"/>
      <c r="AD1228" s="148"/>
      <c r="AE1228" s="148"/>
      <c r="AF1228" s="148"/>
      <c r="AG1228" s="148"/>
      <c r="AH1228" s="148"/>
      <c r="AI1228" s="149"/>
      <c r="AJ1228" s="148"/>
      <c r="AK1228" s="149"/>
    </row>
    <row r="1229" spans="1:37" x14ac:dyDescent="0.35">
      <c r="A1229" s="147"/>
      <c r="B1229" s="148"/>
      <c r="C1229" s="147"/>
      <c r="D1229" s="147"/>
      <c r="E1229" s="148"/>
      <c r="F1229" s="147"/>
      <c r="G1229" s="148"/>
      <c r="H1229" s="148"/>
      <c r="I1229" s="148"/>
      <c r="J1229" s="148"/>
      <c r="K1229" s="148"/>
      <c r="L1229" s="148"/>
      <c r="M1229" s="148"/>
      <c r="N1229" s="148"/>
      <c r="O1229" s="148"/>
      <c r="P1229" s="148"/>
      <c r="Q1229" s="148"/>
      <c r="R1229" s="148"/>
      <c r="S1229" s="148"/>
      <c r="T1229" s="148"/>
      <c r="U1229" s="148"/>
      <c r="V1229" s="148"/>
      <c r="W1229" s="148"/>
      <c r="X1229" s="148"/>
      <c r="Y1229" s="148"/>
      <c r="Z1229" s="148"/>
      <c r="AA1229" s="148"/>
      <c r="AB1229" s="148"/>
      <c r="AC1229" s="148"/>
      <c r="AD1229" s="148"/>
      <c r="AE1229" s="148"/>
      <c r="AF1229" s="148"/>
      <c r="AG1229" s="148"/>
      <c r="AH1229" s="148"/>
      <c r="AI1229" s="149"/>
      <c r="AJ1229" s="148"/>
      <c r="AK1229" s="149"/>
    </row>
    <row r="1230" spans="1:37" x14ac:dyDescent="0.35">
      <c r="A1230" s="147"/>
      <c r="B1230" s="148"/>
      <c r="C1230" s="147"/>
      <c r="D1230" s="147"/>
      <c r="E1230" s="148"/>
      <c r="F1230" s="147"/>
      <c r="G1230" s="148"/>
      <c r="H1230" s="148"/>
      <c r="I1230" s="148"/>
      <c r="J1230" s="148"/>
      <c r="K1230" s="148"/>
      <c r="L1230" s="148"/>
      <c r="M1230" s="148"/>
      <c r="N1230" s="148"/>
      <c r="O1230" s="148"/>
      <c r="P1230" s="148"/>
      <c r="Q1230" s="148"/>
      <c r="R1230" s="148"/>
      <c r="S1230" s="148"/>
      <c r="T1230" s="148"/>
      <c r="U1230" s="148"/>
      <c r="V1230" s="148"/>
      <c r="W1230" s="148"/>
      <c r="X1230" s="148"/>
      <c r="Y1230" s="148"/>
      <c r="Z1230" s="148"/>
      <c r="AA1230" s="148"/>
      <c r="AB1230" s="148"/>
      <c r="AC1230" s="148"/>
      <c r="AD1230" s="148"/>
      <c r="AE1230" s="148"/>
      <c r="AF1230" s="148"/>
      <c r="AG1230" s="148"/>
      <c r="AH1230" s="148"/>
      <c r="AI1230" s="149"/>
      <c r="AJ1230" s="148"/>
      <c r="AK1230" s="149"/>
    </row>
    <row r="1231" spans="1:37" x14ac:dyDescent="0.35">
      <c r="A1231" s="147"/>
      <c r="B1231" s="148"/>
      <c r="C1231" s="147"/>
      <c r="D1231" s="147"/>
      <c r="E1231" s="148"/>
      <c r="F1231" s="147"/>
      <c r="G1231" s="148"/>
      <c r="H1231" s="148"/>
      <c r="I1231" s="148"/>
      <c r="J1231" s="148"/>
      <c r="K1231" s="148"/>
      <c r="L1231" s="148"/>
      <c r="M1231" s="148"/>
      <c r="N1231" s="148"/>
      <c r="O1231" s="148"/>
      <c r="P1231" s="148"/>
      <c r="Q1231" s="148"/>
      <c r="R1231" s="148"/>
      <c r="S1231" s="148"/>
      <c r="T1231" s="148"/>
      <c r="U1231" s="148"/>
      <c r="V1231" s="148"/>
      <c r="W1231" s="148"/>
      <c r="X1231" s="148"/>
      <c r="Y1231" s="148"/>
      <c r="Z1231" s="148"/>
      <c r="AA1231" s="148"/>
      <c r="AB1231" s="148"/>
      <c r="AC1231" s="148"/>
      <c r="AD1231" s="148"/>
      <c r="AE1231" s="148"/>
      <c r="AF1231" s="148"/>
      <c r="AG1231" s="148"/>
      <c r="AH1231" s="148"/>
      <c r="AI1231" s="149"/>
      <c r="AJ1231" s="148"/>
      <c r="AK1231" s="149"/>
    </row>
    <row r="1232" spans="1:37" x14ac:dyDescent="0.35">
      <c r="A1232" s="147"/>
      <c r="B1232" s="148"/>
      <c r="C1232" s="147"/>
      <c r="D1232" s="147"/>
      <c r="E1232" s="148"/>
      <c r="F1232" s="147"/>
      <c r="G1232" s="148"/>
      <c r="H1232" s="148"/>
      <c r="I1232" s="148"/>
      <c r="J1232" s="148"/>
      <c r="K1232" s="148"/>
      <c r="L1232" s="148"/>
      <c r="M1232" s="148"/>
      <c r="N1232" s="148"/>
      <c r="O1232" s="148"/>
      <c r="P1232" s="148"/>
      <c r="Q1232" s="148"/>
      <c r="R1232" s="148"/>
      <c r="S1232" s="148"/>
      <c r="T1232" s="148"/>
      <c r="U1232" s="148"/>
      <c r="V1232" s="148"/>
      <c r="W1232" s="148"/>
      <c r="X1232" s="148"/>
      <c r="Y1232" s="148"/>
      <c r="Z1232" s="148"/>
      <c r="AA1232" s="148"/>
      <c r="AB1232" s="148"/>
      <c r="AC1232" s="148"/>
      <c r="AD1232" s="148"/>
      <c r="AE1232" s="148"/>
      <c r="AF1232" s="148"/>
      <c r="AG1232" s="148"/>
      <c r="AH1232" s="148"/>
      <c r="AI1232" s="149"/>
      <c r="AJ1232" s="148"/>
      <c r="AK1232" s="149"/>
    </row>
    <row r="1233" spans="1:37" x14ac:dyDescent="0.35">
      <c r="A1233" s="147"/>
      <c r="B1233" s="148"/>
      <c r="C1233" s="147"/>
      <c r="D1233" s="147"/>
      <c r="E1233" s="148"/>
      <c r="F1233" s="147"/>
      <c r="G1233" s="148"/>
      <c r="H1233" s="148"/>
      <c r="I1233" s="148"/>
      <c r="J1233" s="148"/>
      <c r="K1233" s="148"/>
      <c r="L1233" s="148"/>
      <c r="M1233" s="148"/>
      <c r="N1233" s="148"/>
      <c r="O1233" s="148"/>
      <c r="P1233" s="148"/>
      <c r="Q1233" s="148"/>
      <c r="R1233" s="148"/>
      <c r="S1233" s="148"/>
      <c r="T1233" s="148"/>
      <c r="U1233" s="148"/>
      <c r="V1233" s="148"/>
      <c r="W1233" s="148"/>
      <c r="X1233" s="148"/>
      <c r="Y1233" s="148"/>
      <c r="Z1233" s="148"/>
      <c r="AA1233" s="148"/>
      <c r="AB1233" s="148"/>
      <c r="AC1233" s="148"/>
      <c r="AD1233" s="148"/>
      <c r="AE1233" s="148"/>
      <c r="AF1233" s="148"/>
      <c r="AG1233" s="148"/>
      <c r="AH1233" s="148"/>
      <c r="AI1233" s="149"/>
      <c r="AJ1233" s="148"/>
      <c r="AK1233" s="149"/>
    </row>
    <row r="1234" spans="1:37" x14ac:dyDescent="0.35">
      <c r="A1234" s="147"/>
      <c r="B1234" s="148"/>
      <c r="C1234" s="147"/>
      <c r="D1234" s="147"/>
      <c r="E1234" s="148"/>
      <c r="F1234" s="147"/>
      <c r="G1234" s="148"/>
      <c r="H1234" s="148"/>
      <c r="I1234" s="148"/>
      <c r="J1234" s="148"/>
      <c r="K1234" s="148"/>
      <c r="L1234" s="148"/>
      <c r="M1234" s="148"/>
      <c r="N1234" s="148"/>
      <c r="O1234" s="148"/>
      <c r="P1234" s="148"/>
      <c r="Q1234" s="148"/>
      <c r="R1234" s="148"/>
      <c r="S1234" s="148"/>
      <c r="T1234" s="148"/>
      <c r="U1234" s="148"/>
      <c r="V1234" s="148"/>
      <c r="W1234" s="148"/>
      <c r="X1234" s="148"/>
      <c r="Y1234" s="148"/>
      <c r="Z1234" s="148"/>
      <c r="AA1234" s="148"/>
      <c r="AB1234" s="148"/>
      <c r="AC1234" s="148"/>
      <c r="AD1234" s="148"/>
      <c r="AE1234" s="148"/>
      <c r="AF1234" s="148"/>
      <c r="AG1234" s="148"/>
      <c r="AH1234" s="148"/>
      <c r="AI1234" s="149"/>
      <c r="AJ1234" s="148"/>
      <c r="AK1234" s="149"/>
    </row>
    <row r="1235" spans="1:37" x14ac:dyDescent="0.35">
      <c r="A1235" s="147"/>
      <c r="B1235" s="148"/>
      <c r="C1235" s="147"/>
      <c r="D1235" s="147"/>
      <c r="E1235" s="148"/>
      <c r="F1235" s="147"/>
      <c r="G1235" s="148"/>
      <c r="H1235" s="148"/>
      <c r="I1235" s="148"/>
      <c r="J1235" s="148"/>
      <c r="K1235" s="148"/>
      <c r="L1235" s="148"/>
      <c r="M1235" s="148"/>
      <c r="N1235" s="148"/>
      <c r="O1235" s="148"/>
      <c r="P1235" s="148"/>
      <c r="Q1235" s="148"/>
      <c r="R1235" s="148"/>
      <c r="S1235" s="148"/>
      <c r="T1235" s="148"/>
      <c r="U1235" s="148"/>
      <c r="V1235" s="148"/>
      <c r="W1235" s="148"/>
      <c r="X1235" s="148"/>
      <c r="Y1235" s="148"/>
      <c r="Z1235" s="148"/>
      <c r="AA1235" s="148"/>
      <c r="AB1235" s="148"/>
      <c r="AC1235" s="148"/>
      <c r="AD1235" s="148"/>
      <c r="AE1235" s="148"/>
      <c r="AF1235" s="148"/>
      <c r="AG1235" s="148"/>
      <c r="AH1235" s="148"/>
      <c r="AI1235" s="149"/>
      <c r="AJ1235" s="148"/>
      <c r="AK1235" s="149"/>
    </row>
    <row r="1236" spans="1:37" x14ac:dyDescent="0.35">
      <c r="A1236" s="147"/>
      <c r="B1236" s="148"/>
      <c r="C1236" s="147"/>
      <c r="D1236" s="147"/>
      <c r="E1236" s="148"/>
      <c r="F1236" s="147"/>
      <c r="G1236" s="148"/>
      <c r="H1236" s="148"/>
      <c r="I1236" s="148"/>
      <c r="J1236" s="148"/>
      <c r="K1236" s="148"/>
      <c r="L1236" s="148"/>
      <c r="M1236" s="148"/>
      <c r="N1236" s="148"/>
      <c r="O1236" s="148"/>
      <c r="P1236" s="148"/>
      <c r="Q1236" s="148"/>
      <c r="R1236" s="148"/>
      <c r="S1236" s="148"/>
      <c r="T1236" s="148"/>
      <c r="U1236" s="148"/>
      <c r="V1236" s="148"/>
      <c r="W1236" s="148"/>
      <c r="X1236" s="148"/>
      <c r="Y1236" s="148"/>
      <c r="Z1236" s="148"/>
      <c r="AA1236" s="148"/>
      <c r="AB1236" s="148"/>
      <c r="AC1236" s="148"/>
      <c r="AD1236" s="148"/>
      <c r="AE1236" s="148"/>
      <c r="AF1236" s="148"/>
      <c r="AG1236" s="148"/>
      <c r="AH1236" s="148"/>
      <c r="AI1236" s="149"/>
      <c r="AJ1236" s="148"/>
      <c r="AK1236" s="149"/>
    </row>
    <row r="1237" spans="1:37" x14ac:dyDescent="0.35">
      <c r="A1237" s="147"/>
      <c r="B1237" s="148"/>
      <c r="C1237" s="147"/>
      <c r="D1237" s="147"/>
      <c r="E1237" s="148"/>
      <c r="F1237" s="147"/>
      <c r="G1237" s="148"/>
      <c r="H1237" s="148"/>
      <c r="I1237" s="148"/>
      <c r="J1237" s="148"/>
      <c r="K1237" s="148"/>
      <c r="L1237" s="148"/>
      <c r="M1237" s="148"/>
      <c r="N1237" s="148"/>
      <c r="O1237" s="148"/>
      <c r="P1237" s="148"/>
      <c r="Q1237" s="148"/>
      <c r="R1237" s="148"/>
      <c r="S1237" s="148"/>
      <c r="T1237" s="148"/>
      <c r="U1237" s="148"/>
      <c r="V1237" s="148"/>
      <c r="W1237" s="148"/>
      <c r="X1237" s="148"/>
      <c r="Y1237" s="148"/>
      <c r="Z1237" s="148"/>
      <c r="AA1237" s="148"/>
      <c r="AB1237" s="148"/>
      <c r="AC1237" s="148"/>
      <c r="AD1237" s="148"/>
      <c r="AE1237" s="148"/>
      <c r="AF1237" s="148"/>
      <c r="AG1237" s="148"/>
      <c r="AH1237" s="148"/>
      <c r="AI1237" s="149"/>
      <c r="AJ1237" s="148"/>
      <c r="AK1237" s="149"/>
    </row>
    <row r="1238" spans="1:37" x14ac:dyDescent="0.35">
      <c r="A1238" s="147"/>
      <c r="B1238" s="148"/>
      <c r="C1238" s="147"/>
      <c r="D1238" s="147"/>
      <c r="E1238" s="148"/>
      <c r="F1238" s="147"/>
      <c r="G1238" s="148"/>
      <c r="H1238" s="148"/>
      <c r="I1238" s="148"/>
      <c r="J1238" s="148"/>
      <c r="K1238" s="148"/>
      <c r="L1238" s="148"/>
      <c r="M1238" s="148"/>
      <c r="N1238" s="148"/>
      <c r="O1238" s="148"/>
      <c r="P1238" s="148"/>
      <c r="Q1238" s="148"/>
      <c r="R1238" s="148"/>
      <c r="S1238" s="148"/>
      <c r="T1238" s="148"/>
      <c r="U1238" s="148"/>
      <c r="V1238" s="148"/>
      <c r="W1238" s="148"/>
      <c r="X1238" s="148"/>
      <c r="Y1238" s="148"/>
      <c r="Z1238" s="148"/>
      <c r="AA1238" s="148"/>
      <c r="AB1238" s="148"/>
      <c r="AC1238" s="148"/>
      <c r="AD1238" s="148"/>
      <c r="AE1238" s="148"/>
      <c r="AF1238" s="148"/>
      <c r="AG1238" s="148"/>
      <c r="AH1238" s="148"/>
      <c r="AI1238" s="149"/>
      <c r="AJ1238" s="148"/>
      <c r="AK1238" s="149"/>
    </row>
    <row r="1239" spans="1:37" x14ac:dyDescent="0.35">
      <c r="A1239" s="147"/>
      <c r="B1239" s="148"/>
      <c r="C1239" s="147"/>
      <c r="D1239" s="147"/>
      <c r="E1239" s="148"/>
      <c r="F1239" s="147"/>
      <c r="G1239" s="148"/>
      <c r="H1239" s="148"/>
      <c r="I1239" s="148"/>
      <c r="J1239" s="148"/>
      <c r="K1239" s="148"/>
      <c r="L1239" s="148"/>
      <c r="M1239" s="148"/>
      <c r="N1239" s="148"/>
      <c r="O1239" s="148"/>
      <c r="P1239" s="148"/>
      <c r="Q1239" s="148"/>
      <c r="R1239" s="148"/>
      <c r="S1239" s="148"/>
      <c r="T1239" s="148"/>
      <c r="U1239" s="148"/>
      <c r="V1239" s="148"/>
      <c r="W1239" s="148"/>
      <c r="X1239" s="148"/>
      <c r="Y1239" s="148"/>
      <c r="Z1239" s="148"/>
      <c r="AA1239" s="148"/>
      <c r="AB1239" s="148"/>
      <c r="AC1239" s="148"/>
      <c r="AD1239" s="148"/>
      <c r="AE1239" s="148"/>
      <c r="AF1239" s="148"/>
      <c r="AG1239" s="148"/>
      <c r="AH1239" s="148"/>
      <c r="AI1239" s="149"/>
      <c r="AJ1239" s="148"/>
      <c r="AK1239" s="149"/>
    </row>
    <row r="1240" spans="1:37" x14ac:dyDescent="0.35">
      <c r="A1240" s="147"/>
      <c r="B1240" s="148"/>
      <c r="C1240" s="147"/>
      <c r="D1240" s="147"/>
      <c r="E1240" s="148"/>
      <c r="F1240" s="147"/>
      <c r="G1240" s="148"/>
      <c r="H1240" s="148"/>
      <c r="I1240" s="148"/>
      <c r="J1240" s="148"/>
      <c r="K1240" s="148"/>
      <c r="L1240" s="148"/>
      <c r="M1240" s="148"/>
      <c r="N1240" s="148"/>
      <c r="O1240" s="148"/>
      <c r="P1240" s="148"/>
      <c r="Q1240" s="148"/>
      <c r="R1240" s="148"/>
      <c r="S1240" s="148"/>
      <c r="T1240" s="148"/>
      <c r="U1240" s="148"/>
      <c r="V1240" s="148"/>
      <c r="W1240" s="148"/>
      <c r="X1240" s="148"/>
      <c r="Y1240" s="148"/>
      <c r="Z1240" s="148"/>
      <c r="AA1240" s="148"/>
      <c r="AB1240" s="148"/>
      <c r="AC1240" s="148"/>
      <c r="AD1240" s="148"/>
      <c r="AE1240" s="148"/>
      <c r="AF1240" s="148"/>
      <c r="AG1240" s="148"/>
      <c r="AH1240" s="148"/>
      <c r="AI1240" s="149"/>
      <c r="AJ1240" s="148"/>
      <c r="AK1240" s="149"/>
    </row>
    <row r="1241" spans="1:37" x14ac:dyDescent="0.35">
      <c r="A1241" s="147"/>
      <c r="B1241" s="148"/>
      <c r="C1241" s="147"/>
      <c r="D1241" s="147"/>
      <c r="E1241" s="148"/>
      <c r="F1241" s="147"/>
      <c r="G1241" s="148"/>
      <c r="H1241" s="148"/>
      <c r="I1241" s="148"/>
      <c r="J1241" s="148"/>
      <c r="K1241" s="148"/>
      <c r="L1241" s="148"/>
      <c r="M1241" s="148"/>
      <c r="N1241" s="148"/>
      <c r="O1241" s="148"/>
      <c r="P1241" s="148"/>
      <c r="Q1241" s="148"/>
      <c r="R1241" s="148"/>
      <c r="S1241" s="148"/>
      <c r="T1241" s="148"/>
      <c r="U1241" s="148"/>
      <c r="V1241" s="148"/>
      <c r="W1241" s="148"/>
      <c r="X1241" s="148"/>
      <c r="Y1241" s="148"/>
      <c r="Z1241" s="148"/>
      <c r="AA1241" s="148"/>
      <c r="AB1241" s="148"/>
      <c r="AC1241" s="148"/>
      <c r="AD1241" s="148"/>
      <c r="AE1241" s="148"/>
      <c r="AF1241" s="148"/>
      <c r="AG1241" s="148"/>
      <c r="AH1241" s="148"/>
      <c r="AI1241" s="149"/>
      <c r="AJ1241" s="148"/>
      <c r="AK1241" s="149"/>
    </row>
    <row r="1242" spans="1:37" x14ac:dyDescent="0.35">
      <c r="A1242" s="147"/>
      <c r="B1242" s="148"/>
      <c r="C1242" s="147"/>
      <c r="D1242" s="147"/>
      <c r="E1242" s="148"/>
      <c r="F1242" s="147"/>
      <c r="G1242" s="148"/>
      <c r="H1242" s="148"/>
      <c r="I1242" s="148"/>
      <c r="J1242" s="148"/>
      <c r="K1242" s="148"/>
      <c r="L1242" s="148"/>
      <c r="M1242" s="148"/>
      <c r="N1242" s="148"/>
      <c r="O1242" s="148"/>
      <c r="P1242" s="148"/>
      <c r="Q1242" s="148"/>
      <c r="R1242" s="148"/>
      <c r="S1242" s="148"/>
      <c r="T1242" s="148"/>
      <c r="U1242" s="148"/>
      <c r="V1242" s="148"/>
      <c r="W1242" s="148"/>
      <c r="X1242" s="148"/>
      <c r="Y1242" s="148"/>
      <c r="Z1242" s="148"/>
      <c r="AA1242" s="148"/>
      <c r="AB1242" s="148"/>
      <c r="AC1242" s="148"/>
      <c r="AD1242" s="148"/>
      <c r="AE1242" s="148"/>
      <c r="AF1242" s="148"/>
      <c r="AG1242" s="148"/>
      <c r="AH1242" s="148"/>
      <c r="AI1242" s="149"/>
      <c r="AJ1242" s="148"/>
      <c r="AK1242" s="149"/>
    </row>
    <row r="1243" spans="1:37" x14ac:dyDescent="0.35">
      <c r="A1243" s="147"/>
      <c r="B1243" s="148"/>
      <c r="C1243" s="147"/>
      <c r="D1243" s="147"/>
      <c r="E1243" s="148"/>
      <c r="F1243" s="147"/>
      <c r="G1243" s="148"/>
      <c r="H1243" s="148"/>
      <c r="I1243" s="148"/>
      <c r="J1243" s="148"/>
      <c r="K1243" s="148"/>
      <c r="L1243" s="148"/>
      <c r="M1243" s="148"/>
      <c r="N1243" s="148"/>
      <c r="O1243" s="148"/>
      <c r="P1243" s="148"/>
      <c r="Q1243" s="148"/>
      <c r="R1243" s="148"/>
      <c r="S1243" s="148"/>
      <c r="T1243" s="148"/>
      <c r="U1243" s="148"/>
      <c r="V1243" s="148"/>
      <c r="W1243" s="148"/>
      <c r="X1243" s="148"/>
      <c r="Y1243" s="148"/>
      <c r="Z1243" s="148"/>
      <c r="AA1243" s="148"/>
      <c r="AB1243" s="148"/>
      <c r="AC1243" s="148"/>
      <c r="AD1243" s="148"/>
      <c r="AE1243" s="148"/>
      <c r="AF1243" s="148"/>
      <c r="AG1243" s="148"/>
      <c r="AH1243" s="148"/>
      <c r="AI1243" s="149"/>
      <c r="AJ1243" s="148"/>
      <c r="AK1243" s="149"/>
    </row>
    <row r="1244" spans="1:37" x14ac:dyDescent="0.35">
      <c r="A1244" s="147"/>
      <c r="B1244" s="148"/>
      <c r="C1244" s="147"/>
      <c r="D1244" s="147"/>
      <c r="E1244" s="148"/>
      <c r="F1244" s="147"/>
      <c r="G1244" s="148"/>
      <c r="H1244" s="148"/>
      <c r="I1244" s="148"/>
      <c r="J1244" s="148"/>
      <c r="K1244" s="148"/>
      <c r="L1244" s="148"/>
      <c r="M1244" s="148"/>
      <c r="N1244" s="148"/>
      <c r="O1244" s="148"/>
      <c r="P1244" s="148"/>
      <c r="Q1244" s="148"/>
      <c r="R1244" s="148"/>
      <c r="S1244" s="148"/>
      <c r="T1244" s="148"/>
      <c r="U1244" s="148"/>
      <c r="V1244" s="148"/>
      <c r="W1244" s="148"/>
      <c r="X1244" s="148"/>
      <c r="Y1244" s="148"/>
      <c r="Z1244" s="148"/>
      <c r="AA1244" s="148"/>
      <c r="AB1244" s="148"/>
      <c r="AC1244" s="148"/>
      <c r="AD1244" s="148"/>
      <c r="AE1244" s="148"/>
      <c r="AF1244" s="148"/>
      <c r="AG1244" s="148"/>
      <c r="AH1244" s="148"/>
      <c r="AI1244" s="149"/>
      <c r="AJ1244" s="148"/>
      <c r="AK1244" s="149"/>
    </row>
    <row r="1245" spans="1:37" x14ac:dyDescent="0.35">
      <c r="A1245" s="147"/>
      <c r="B1245" s="148"/>
      <c r="C1245" s="147"/>
      <c r="D1245" s="147"/>
      <c r="E1245" s="148"/>
      <c r="F1245" s="147"/>
      <c r="G1245" s="148"/>
      <c r="H1245" s="148"/>
      <c r="I1245" s="148"/>
      <c r="J1245" s="148"/>
      <c r="K1245" s="148"/>
      <c r="L1245" s="148"/>
      <c r="M1245" s="148"/>
      <c r="N1245" s="148"/>
      <c r="O1245" s="148"/>
      <c r="P1245" s="148"/>
      <c r="Q1245" s="148"/>
      <c r="R1245" s="148"/>
      <c r="S1245" s="148"/>
      <c r="T1245" s="148"/>
      <c r="U1245" s="148"/>
      <c r="V1245" s="148"/>
      <c r="W1245" s="148"/>
      <c r="X1245" s="148"/>
      <c r="Y1245" s="148"/>
      <c r="Z1245" s="148"/>
      <c r="AA1245" s="148"/>
      <c r="AB1245" s="148"/>
      <c r="AC1245" s="148"/>
      <c r="AD1245" s="148"/>
      <c r="AE1245" s="148"/>
      <c r="AF1245" s="148"/>
      <c r="AG1245" s="148"/>
      <c r="AH1245" s="148"/>
      <c r="AI1245" s="149"/>
      <c r="AJ1245" s="148"/>
      <c r="AK1245" s="149"/>
    </row>
    <row r="1246" spans="1:37" x14ac:dyDescent="0.35">
      <c r="A1246" s="147"/>
      <c r="B1246" s="148"/>
      <c r="C1246" s="147"/>
      <c r="D1246" s="147"/>
      <c r="E1246" s="148"/>
      <c r="F1246" s="147"/>
      <c r="G1246" s="148"/>
      <c r="H1246" s="148"/>
      <c r="I1246" s="148"/>
      <c r="J1246" s="148"/>
      <c r="K1246" s="148"/>
      <c r="L1246" s="148"/>
      <c r="M1246" s="148"/>
      <c r="N1246" s="148"/>
      <c r="O1246" s="148"/>
      <c r="P1246" s="148"/>
      <c r="Q1246" s="148"/>
      <c r="R1246" s="148"/>
      <c r="S1246" s="148"/>
      <c r="T1246" s="148"/>
      <c r="U1246" s="148"/>
      <c r="V1246" s="148"/>
      <c r="W1246" s="148"/>
      <c r="X1246" s="148"/>
      <c r="Y1246" s="148"/>
      <c r="Z1246" s="148"/>
      <c r="AA1246" s="148"/>
      <c r="AB1246" s="148"/>
      <c r="AC1246" s="148"/>
      <c r="AD1246" s="148"/>
      <c r="AE1246" s="148"/>
      <c r="AF1246" s="148"/>
      <c r="AG1246" s="148"/>
      <c r="AH1246" s="148"/>
      <c r="AI1246" s="149"/>
      <c r="AJ1246" s="148"/>
      <c r="AK1246" s="149"/>
    </row>
    <row r="1247" spans="1:37" x14ac:dyDescent="0.35">
      <c r="A1247" s="147"/>
      <c r="B1247" s="148"/>
      <c r="C1247" s="147"/>
      <c r="D1247" s="147"/>
      <c r="E1247" s="148"/>
      <c r="F1247" s="147"/>
      <c r="G1247" s="148"/>
      <c r="H1247" s="148"/>
      <c r="I1247" s="148"/>
      <c r="J1247" s="148"/>
      <c r="K1247" s="148"/>
      <c r="L1247" s="148"/>
      <c r="M1247" s="148"/>
      <c r="N1247" s="148"/>
      <c r="O1247" s="148"/>
      <c r="P1247" s="148"/>
      <c r="Q1247" s="148"/>
      <c r="R1247" s="148"/>
      <c r="S1247" s="148"/>
      <c r="T1247" s="148"/>
      <c r="U1247" s="148"/>
      <c r="V1247" s="148"/>
      <c r="W1247" s="148"/>
      <c r="X1247" s="148"/>
      <c r="Y1247" s="148"/>
      <c r="Z1247" s="148"/>
      <c r="AA1247" s="148"/>
      <c r="AB1247" s="148"/>
      <c r="AC1247" s="148"/>
      <c r="AD1247" s="148"/>
      <c r="AE1247" s="148"/>
      <c r="AF1247" s="148"/>
      <c r="AG1247" s="148"/>
      <c r="AH1247" s="148"/>
      <c r="AI1247" s="149"/>
      <c r="AJ1247" s="148"/>
      <c r="AK1247" s="149"/>
    </row>
    <row r="1248" spans="1:37" x14ac:dyDescent="0.35">
      <c r="A1248" s="147"/>
      <c r="B1248" s="148"/>
      <c r="C1248" s="147"/>
      <c r="D1248" s="147"/>
      <c r="E1248" s="148"/>
      <c r="F1248" s="147"/>
      <c r="G1248" s="148"/>
      <c r="H1248" s="148"/>
      <c r="I1248" s="148"/>
      <c r="J1248" s="148"/>
      <c r="K1248" s="148"/>
      <c r="L1248" s="148"/>
      <c r="M1248" s="148"/>
      <c r="N1248" s="148"/>
      <c r="O1248" s="148"/>
      <c r="P1248" s="148"/>
      <c r="Q1248" s="148"/>
      <c r="R1248" s="148"/>
      <c r="S1248" s="148"/>
      <c r="T1248" s="148"/>
      <c r="U1248" s="148"/>
      <c r="V1248" s="148"/>
      <c r="W1248" s="148"/>
      <c r="X1248" s="148"/>
      <c r="Y1248" s="148"/>
      <c r="Z1248" s="148"/>
      <c r="AA1248" s="148"/>
      <c r="AB1248" s="148"/>
      <c r="AC1248" s="148"/>
      <c r="AD1248" s="148"/>
      <c r="AE1248" s="148"/>
      <c r="AF1248" s="148"/>
      <c r="AG1248" s="148"/>
      <c r="AH1248" s="148"/>
      <c r="AI1248" s="149"/>
      <c r="AJ1248" s="148"/>
      <c r="AK1248" s="149"/>
    </row>
    <row r="1249" spans="1:37" x14ac:dyDescent="0.35">
      <c r="A1249" s="147"/>
      <c r="B1249" s="148"/>
      <c r="C1249" s="147"/>
      <c r="D1249" s="147"/>
      <c r="E1249" s="148"/>
      <c r="F1249" s="147"/>
      <c r="G1249" s="148"/>
      <c r="H1249" s="148"/>
      <c r="I1249" s="148"/>
      <c r="J1249" s="148"/>
      <c r="K1249" s="148"/>
      <c r="L1249" s="148"/>
      <c r="M1249" s="148"/>
      <c r="N1249" s="148"/>
      <c r="O1249" s="148"/>
      <c r="P1249" s="148"/>
      <c r="Q1249" s="148"/>
      <c r="R1249" s="148"/>
      <c r="S1249" s="148"/>
      <c r="T1249" s="148"/>
      <c r="U1249" s="148"/>
      <c r="V1249" s="148"/>
      <c r="W1249" s="148"/>
      <c r="X1249" s="148"/>
      <c r="Y1249" s="148"/>
      <c r="Z1249" s="148"/>
      <c r="AA1249" s="148"/>
      <c r="AB1249" s="148"/>
      <c r="AC1249" s="148"/>
      <c r="AD1249" s="148"/>
      <c r="AE1249" s="148"/>
      <c r="AF1249" s="148"/>
      <c r="AG1249" s="148"/>
      <c r="AH1249" s="148"/>
      <c r="AI1249" s="149"/>
      <c r="AJ1249" s="148"/>
      <c r="AK1249" s="149"/>
    </row>
    <row r="1250" spans="1:37" x14ac:dyDescent="0.35">
      <c r="A1250" s="147"/>
      <c r="B1250" s="148"/>
      <c r="C1250" s="147"/>
      <c r="D1250" s="147"/>
      <c r="E1250" s="148"/>
      <c r="F1250" s="147"/>
      <c r="G1250" s="148"/>
      <c r="H1250" s="148"/>
      <c r="I1250" s="148"/>
      <c r="J1250" s="148"/>
      <c r="K1250" s="148"/>
      <c r="L1250" s="148"/>
      <c r="M1250" s="148"/>
      <c r="N1250" s="148"/>
      <c r="O1250" s="148"/>
      <c r="P1250" s="148"/>
      <c r="Q1250" s="148"/>
      <c r="R1250" s="148"/>
      <c r="S1250" s="148"/>
      <c r="T1250" s="148"/>
      <c r="U1250" s="148"/>
      <c r="V1250" s="148"/>
      <c r="W1250" s="148"/>
      <c r="X1250" s="148"/>
      <c r="Y1250" s="148"/>
      <c r="Z1250" s="148"/>
      <c r="AA1250" s="148"/>
      <c r="AB1250" s="148"/>
      <c r="AC1250" s="148"/>
      <c r="AD1250" s="148"/>
      <c r="AE1250" s="148"/>
      <c r="AF1250" s="148"/>
      <c r="AG1250" s="148"/>
      <c r="AH1250" s="148"/>
      <c r="AI1250" s="149"/>
      <c r="AJ1250" s="148"/>
      <c r="AK1250" s="149"/>
    </row>
    <row r="1251" spans="1:37" x14ac:dyDescent="0.35">
      <c r="A1251" s="147"/>
      <c r="B1251" s="148"/>
      <c r="C1251" s="147"/>
      <c r="D1251" s="147"/>
      <c r="E1251" s="148"/>
      <c r="F1251" s="147"/>
      <c r="G1251" s="148"/>
      <c r="H1251" s="148"/>
      <c r="I1251" s="148"/>
      <c r="J1251" s="148"/>
      <c r="K1251" s="148"/>
      <c r="L1251" s="148"/>
      <c r="M1251" s="148"/>
      <c r="N1251" s="148"/>
      <c r="O1251" s="148"/>
      <c r="P1251" s="148"/>
      <c r="Q1251" s="148"/>
      <c r="R1251" s="148"/>
      <c r="S1251" s="148"/>
      <c r="T1251" s="148"/>
      <c r="U1251" s="148"/>
      <c r="V1251" s="148"/>
      <c r="W1251" s="148"/>
      <c r="X1251" s="148"/>
      <c r="Y1251" s="148"/>
      <c r="Z1251" s="148"/>
      <c r="AA1251" s="148"/>
      <c r="AB1251" s="148"/>
      <c r="AC1251" s="148"/>
      <c r="AD1251" s="148"/>
      <c r="AE1251" s="148"/>
      <c r="AF1251" s="148"/>
      <c r="AG1251" s="148"/>
      <c r="AH1251" s="148"/>
      <c r="AI1251" s="149"/>
      <c r="AJ1251" s="148"/>
      <c r="AK1251" s="149"/>
    </row>
    <row r="1252" spans="1:37" x14ac:dyDescent="0.35">
      <c r="A1252" s="147"/>
      <c r="B1252" s="148"/>
      <c r="C1252" s="147"/>
      <c r="D1252" s="147"/>
      <c r="E1252" s="148"/>
      <c r="F1252" s="147"/>
      <c r="G1252" s="148"/>
      <c r="H1252" s="148"/>
      <c r="I1252" s="148"/>
      <c r="J1252" s="148"/>
      <c r="K1252" s="148"/>
      <c r="L1252" s="148"/>
      <c r="M1252" s="148"/>
      <c r="N1252" s="148"/>
      <c r="O1252" s="148"/>
      <c r="P1252" s="148"/>
      <c r="Q1252" s="148"/>
      <c r="R1252" s="148"/>
      <c r="S1252" s="148"/>
      <c r="T1252" s="148"/>
      <c r="U1252" s="148"/>
      <c r="V1252" s="148"/>
      <c r="W1252" s="148"/>
      <c r="X1252" s="148"/>
      <c r="Y1252" s="148"/>
      <c r="Z1252" s="148"/>
      <c r="AA1252" s="148"/>
      <c r="AB1252" s="148"/>
      <c r="AC1252" s="148"/>
      <c r="AD1252" s="148"/>
      <c r="AE1252" s="148"/>
      <c r="AF1252" s="148"/>
      <c r="AG1252" s="148"/>
      <c r="AH1252" s="148"/>
      <c r="AI1252" s="149"/>
      <c r="AJ1252" s="148"/>
      <c r="AK1252" s="149"/>
    </row>
    <row r="1253" spans="1:37" x14ac:dyDescent="0.35">
      <c r="A1253" s="147"/>
      <c r="B1253" s="148"/>
      <c r="C1253" s="147"/>
      <c r="D1253" s="147"/>
      <c r="E1253" s="148"/>
      <c r="F1253" s="147"/>
      <c r="G1253" s="148"/>
      <c r="H1253" s="148"/>
      <c r="I1253" s="148"/>
      <c r="J1253" s="148"/>
      <c r="K1253" s="148"/>
      <c r="L1253" s="148"/>
      <c r="M1253" s="148"/>
      <c r="N1253" s="148"/>
      <c r="O1253" s="148"/>
      <c r="P1253" s="148"/>
      <c r="Q1253" s="148"/>
      <c r="R1253" s="148"/>
      <c r="S1253" s="148"/>
      <c r="T1253" s="148"/>
      <c r="U1253" s="148"/>
      <c r="V1253" s="148"/>
      <c r="W1253" s="148"/>
      <c r="X1253" s="148"/>
      <c r="Y1253" s="148"/>
      <c r="Z1253" s="148"/>
      <c r="AA1253" s="148"/>
      <c r="AB1253" s="148"/>
      <c r="AC1253" s="148"/>
      <c r="AD1253" s="148"/>
      <c r="AE1253" s="148"/>
      <c r="AF1253" s="148"/>
      <c r="AG1253" s="148"/>
      <c r="AH1253" s="148"/>
      <c r="AI1253" s="149"/>
      <c r="AJ1253" s="148"/>
      <c r="AK1253" s="149"/>
    </row>
    <row r="1254" spans="1:37" x14ac:dyDescent="0.35">
      <c r="A1254" s="147"/>
      <c r="B1254" s="148"/>
      <c r="C1254" s="147"/>
      <c r="D1254" s="147"/>
      <c r="E1254" s="148"/>
      <c r="F1254" s="147"/>
      <c r="G1254" s="148"/>
      <c r="H1254" s="148"/>
      <c r="I1254" s="148"/>
      <c r="J1254" s="148"/>
      <c r="K1254" s="148"/>
      <c r="L1254" s="148"/>
      <c r="M1254" s="148"/>
      <c r="N1254" s="148"/>
      <c r="O1254" s="148"/>
      <c r="P1254" s="148"/>
      <c r="Q1254" s="148"/>
      <c r="R1254" s="148"/>
      <c r="S1254" s="148"/>
      <c r="T1254" s="148"/>
      <c r="U1254" s="148"/>
      <c r="V1254" s="148"/>
      <c r="W1254" s="148"/>
      <c r="X1254" s="148"/>
      <c r="Y1254" s="148"/>
      <c r="Z1254" s="148"/>
      <c r="AA1254" s="148"/>
      <c r="AB1254" s="148"/>
      <c r="AC1254" s="148"/>
      <c r="AD1254" s="148"/>
      <c r="AE1254" s="148"/>
      <c r="AF1254" s="148"/>
      <c r="AG1254" s="148"/>
      <c r="AH1254" s="148"/>
      <c r="AI1254" s="149"/>
      <c r="AJ1254" s="148"/>
      <c r="AK1254" s="149"/>
    </row>
    <row r="1255" spans="1:37" x14ac:dyDescent="0.35">
      <c r="A1255" s="147"/>
      <c r="B1255" s="148"/>
      <c r="C1255" s="147"/>
      <c r="D1255" s="147"/>
      <c r="E1255" s="148"/>
      <c r="F1255" s="147"/>
      <c r="G1255" s="148"/>
      <c r="H1255" s="148"/>
      <c r="I1255" s="148"/>
      <c r="J1255" s="148"/>
      <c r="K1255" s="148"/>
      <c r="L1255" s="148"/>
      <c r="M1255" s="148"/>
      <c r="N1255" s="148"/>
      <c r="O1255" s="148"/>
      <c r="P1255" s="148"/>
      <c r="Q1255" s="148"/>
      <c r="R1255" s="148"/>
      <c r="S1255" s="148"/>
      <c r="T1255" s="148"/>
      <c r="U1255" s="148"/>
      <c r="V1255" s="148"/>
      <c r="W1255" s="148"/>
      <c r="X1255" s="148"/>
      <c r="Y1255" s="148"/>
      <c r="Z1255" s="148"/>
      <c r="AA1255" s="148"/>
      <c r="AB1255" s="148"/>
      <c r="AC1255" s="148"/>
      <c r="AD1255" s="148"/>
      <c r="AE1255" s="148"/>
      <c r="AF1255" s="148"/>
      <c r="AG1255" s="148"/>
      <c r="AH1255" s="148"/>
      <c r="AI1255" s="149"/>
      <c r="AJ1255" s="148"/>
      <c r="AK1255" s="149"/>
    </row>
    <row r="1256" spans="1:37" x14ac:dyDescent="0.35">
      <c r="A1256" s="147"/>
      <c r="B1256" s="148"/>
      <c r="C1256" s="147"/>
      <c r="D1256" s="147"/>
      <c r="E1256" s="148"/>
      <c r="F1256" s="147"/>
      <c r="G1256" s="148"/>
      <c r="H1256" s="148"/>
      <c r="I1256" s="148"/>
      <c r="J1256" s="148"/>
      <c r="K1256" s="148"/>
      <c r="L1256" s="148"/>
      <c r="M1256" s="148"/>
      <c r="N1256" s="148"/>
      <c r="O1256" s="148"/>
      <c r="P1256" s="148"/>
      <c r="Q1256" s="148"/>
      <c r="R1256" s="148"/>
      <c r="S1256" s="148"/>
      <c r="T1256" s="148"/>
      <c r="U1256" s="148"/>
      <c r="V1256" s="148"/>
      <c r="W1256" s="148"/>
      <c r="X1256" s="148"/>
      <c r="Y1256" s="148"/>
      <c r="Z1256" s="148"/>
      <c r="AA1256" s="148"/>
      <c r="AB1256" s="148"/>
      <c r="AC1256" s="148"/>
      <c r="AD1256" s="148"/>
      <c r="AE1256" s="148"/>
      <c r="AF1256" s="148"/>
      <c r="AG1256" s="148"/>
      <c r="AH1256" s="148"/>
      <c r="AI1256" s="149"/>
      <c r="AJ1256" s="148"/>
      <c r="AK1256" s="149"/>
    </row>
    <row r="1257" spans="1:37" x14ac:dyDescent="0.35">
      <c r="A1257" s="147"/>
      <c r="B1257" s="148"/>
      <c r="C1257" s="147"/>
      <c r="D1257" s="147"/>
      <c r="E1257" s="148"/>
      <c r="F1257" s="147"/>
      <c r="G1257" s="148"/>
      <c r="H1257" s="148"/>
      <c r="I1257" s="148"/>
      <c r="J1257" s="148"/>
      <c r="K1257" s="148"/>
      <c r="L1257" s="148"/>
      <c r="M1257" s="148"/>
      <c r="N1257" s="148"/>
      <c r="O1257" s="148"/>
      <c r="P1257" s="148"/>
      <c r="Q1257" s="148"/>
      <c r="R1257" s="148"/>
      <c r="S1257" s="148"/>
      <c r="T1257" s="148"/>
      <c r="U1257" s="148"/>
      <c r="V1257" s="148"/>
      <c r="W1257" s="148"/>
      <c r="X1257" s="148"/>
      <c r="Y1257" s="148"/>
      <c r="Z1257" s="148"/>
      <c r="AA1257" s="148"/>
      <c r="AB1257" s="148"/>
      <c r="AC1257" s="148"/>
      <c r="AD1257" s="148"/>
      <c r="AE1257" s="148"/>
      <c r="AF1257" s="148"/>
      <c r="AG1257" s="148"/>
      <c r="AH1257" s="148"/>
      <c r="AI1257" s="149"/>
      <c r="AJ1257" s="148"/>
      <c r="AK1257" s="149"/>
    </row>
    <row r="1258" spans="1:37" x14ac:dyDescent="0.35">
      <c r="A1258" s="147"/>
      <c r="B1258" s="148"/>
      <c r="C1258" s="147"/>
      <c r="D1258" s="147"/>
      <c r="E1258" s="148"/>
      <c r="F1258" s="147"/>
      <c r="G1258" s="148"/>
      <c r="H1258" s="148"/>
      <c r="I1258" s="148"/>
      <c r="J1258" s="148"/>
      <c r="K1258" s="148"/>
      <c r="L1258" s="148"/>
      <c r="M1258" s="148"/>
      <c r="N1258" s="148"/>
      <c r="O1258" s="148"/>
      <c r="P1258" s="148"/>
      <c r="Q1258" s="148"/>
      <c r="R1258" s="148"/>
      <c r="S1258" s="148"/>
      <c r="T1258" s="148"/>
      <c r="U1258" s="148"/>
      <c r="V1258" s="148"/>
      <c r="W1258" s="148"/>
      <c r="X1258" s="148"/>
      <c r="Y1258" s="148"/>
      <c r="Z1258" s="148"/>
      <c r="AA1258" s="148"/>
      <c r="AB1258" s="148"/>
      <c r="AC1258" s="148"/>
      <c r="AD1258" s="148"/>
      <c r="AE1258" s="148"/>
      <c r="AF1258" s="148"/>
      <c r="AG1258" s="148"/>
      <c r="AH1258" s="148"/>
      <c r="AI1258" s="149"/>
      <c r="AJ1258" s="148"/>
      <c r="AK1258" s="149"/>
    </row>
    <row r="1259" spans="1:37" x14ac:dyDescent="0.35">
      <c r="A1259" s="147"/>
      <c r="B1259" s="148"/>
      <c r="C1259" s="147"/>
      <c r="D1259" s="147"/>
      <c r="E1259" s="148"/>
      <c r="F1259" s="147"/>
      <c r="G1259" s="148"/>
      <c r="H1259" s="148"/>
      <c r="I1259" s="148"/>
      <c r="J1259" s="148"/>
      <c r="K1259" s="148"/>
      <c r="L1259" s="148"/>
      <c r="M1259" s="148"/>
      <c r="N1259" s="148"/>
      <c r="O1259" s="148"/>
      <c r="P1259" s="148"/>
      <c r="Q1259" s="148"/>
      <c r="R1259" s="148"/>
      <c r="S1259" s="148"/>
      <c r="T1259" s="148"/>
      <c r="U1259" s="148"/>
      <c r="V1259" s="148"/>
      <c r="W1259" s="148"/>
      <c r="X1259" s="148"/>
      <c r="Y1259" s="148"/>
      <c r="Z1259" s="148"/>
      <c r="AA1259" s="148"/>
      <c r="AB1259" s="148"/>
      <c r="AC1259" s="148"/>
      <c r="AD1259" s="148"/>
      <c r="AE1259" s="148"/>
      <c r="AF1259" s="148"/>
      <c r="AG1259" s="148"/>
      <c r="AH1259" s="148"/>
      <c r="AI1259" s="149"/>
      <c r="AJ1259" s="148"/>
      <c r="AK1259" s="149"/>
    </row>
    <row r="1260" spans="1:37" x14ac:dyDescent="0.35">
      <c r="A1260" s="147"/>
      <c r="B1260" s="148"/>
      <c r="C1260" s="147"/>
      <c r="D1260" s="147"/>
      <c r="E1260" s="148"/>
      <c r="F1260" s="147"/>
      <c r="G1260" s="148"/>
      <c r="H1260" s="148"/>
      <c r="I1260" s="148"/>
      <c r="J1260" s="148"/>
      <c r="K1260" s="148"/>
      <c r="L1260" s="148"/>
      <c r="M1260" s="148"/>
      <c r="N1260" s="148"/>
      <c r="O1260" s="148"/>
      <c r="P1260" s="148"/>
      <c r="Q1260" s="148"/>
      <c r="R1260" s="148"/>
      <c r="S1260" s="148"/>
      <c r="T1260" s="148"/>
      <c r="U1260" s="148"/>
      <c r="V1260" s="148"/>
      <c r="W1260" s="148"/>
      <c r="X1260" s="148"/>
      <c r="Y1260" s="148"/>
      <c r="Z1260" s="148"/>
      <c r="AA1260" s="148"/>
      <c r="AB1260" s="148"/>
      <c r="AC1260" s="148"/>
      <c r="AD1260" s="148"/>
      <c r="AE1260" s="148"/>
      <c r="AF1260" s="148"/>
      <c r="AG1260" s="148"/>
      <c r="AH1260" s="148"/>
      <c r="AI1260" s="149"/>
      <c r="AJ1260" s="148"/>
      <c r="AK1260" s="149"/>
    </row>
    <row r="1261" spans="1:37" x14ac:dyDescent="0.35">
      <c r="A1261" s="147"/>
      <c r="B1261" s="148"/>
      <c r="C1261" s="147"/>
      <c r="D1261" s="147"/>
      <c r="E1261" s="148"/>
      <c r="F1261" s="147"/>
      <c r="G1261" s="148"/>
      <c r="H1261" s="148"/>
      <c r="I1261" s="148"/>
      <c r="J1261" s="148"/>
      <c r="K1261" s="148"/>
      <c r="L1261" s="148"/>
      <c r="M1261" s="148"/>
      <c r="N1261" s="148"/>
      <c r="O1261" s="148"/>
      <c r="P1261" s="148"/>
      <c r="Q1261" s="148"/>
      <c r="R1261" s="148"/>
      <c r="S1261" s="148"/>
      <c r="T1261" s="148"/>
      <c r="U1261" s="148"/>
      <c r="V1261" s="148"/>
      <c r="W1261" s="148"/>
      <c r="X1261" s="148"/>
      <c r="Y1261" s="148"/>
      <c r="Z1261" s="148"/>
      <c r="AA1261" s="148"/>
      <c r="AB1261" s="148"/>
      <c r="AC1261" s="148"/>
      <c r="AD1261" s="148"/>
      <c r="AE1261" s="148"/>
      <c r="AF1261" s="148"/>
      <c r="AG1261" s="148"/>
      <c r="AH1261" s="148"/>
      <c r="AI1261" s="149"/>
      <c r="AJ1261" s="148"/>
      <c r="AK1261" s="149"/>
    </row>
    <row r="1262" spans="1:37" x14ac:dyDescent="0.35">
      <c r="A1262" s="147"/>
      <c r="B1262" s="148"/>
      <c r="C1262" s="147"/>
      <c r="D1262" s="147"/>
      <c r="E1262" s="148"/>
      <c r="F1262" s="147"/>
      <c r="G1262" s="148"/>
      <c r="H1262" s="148"/>
      <c r="I1262" s="148"/>
      <c r="J1262" s="148"/>
      <c r="K1262" s="148"/>
      <c r="L1262" s="148"/>
      <c r="M1262" s="148"/>
      <c r="N1262" s="148"/>
      <c r="O1262" s="148"/>
      <c r="P1262" s="148"/>
      <c r="Q1262" s="148"/>
      <c r="R1262" s="148"/>
      <c r="S1262" s="148"/>
      <c r="T1262" s="148"/>
      <c r="U1262" s="148"/>
      <c r="V1262" s="148"/>
      <c r="W1262" s="148"/>
      <c r="X1262" s="148"/>
      <c r="Y1262" s="148"/>
      <c r="Z1262" s="148"/>
      <c r="AA1262" s="148"/>
      <c r="AB1262" s="148"/>
      <c r="AC1262" s="148"/>
      <c r="AD1262" s="148"/>
      <c r="AE1262" s="148"/>
      <c r="AF1262" s="148"/>
      <c r="AG1262" s="148"/>
      <c r="AH1262" s="148"/>
      <c r="AI1262" s="149"/>
      <c r="AJ1262" s="148"/>
      <c r="AK1262" s="149"/>
    </row>
    <row r="1263" spans="1:37" x14ac:dyDescent="0.35">
      <c r="A1263" s="147"/>
      <c r="B1263" s="148"/>
      <c r="C1263" s="147"/>
      <c r="D1263" s="147"/>
      <c r="E1263" s="148"/>
      <c r="F1263" s="147"/>
      <c r="G1263" s="148"/>
      <c r="H1263" s="148"/>
      <c r="I1263" s="148"/>
      <c r="J1263" s="148"/>
      <c r="K1263" s="148"/>
      <c r="L1263" s="148"/>
      <c r="M1263" s="148"/>
      <c r="N1263" s="148"/>
      <c r="O1263" s="148"/>
      <c r="P1263" s="148"/>
      <c r="Q1263" s="148"/>
      <c r="R1263" s="148"/>
      <c r="S1263" s="148"/>
      <c r="T1263" s="148"/>
      <c r="U1263" s="148"/>
      <c r="V1263" s="148"/>
      <c r="W1263" s="148"/>
      <c r="X1263" s="148"/>
      <c r="Y1263" s="148"/>
      <c r="Z1263" s="148"/>
      <c r="AA1263" s="148"/>
      <c r="AB1263" s="148"/>
      <c r="AC1263" s="148"/>
      <c r="AD1263" s="148"/>
      <c r="AE1263" s="148"/>
      <c r="AF1263" s="148"/>
      <c r="AG1263" s="148"/>
      <c r="AH1263" s="148"/>
      <c r="AI1263" s="149"/>
      <c r="AJ1263" s="148"/>
      <c r="AK1263" s="149"/>
    </row>
    <row r="1264" spans="1:37" x14ac:dyDescent="0.35">
      <c r="A1264" s="147"/>
      <c r="B1264" s="148"/>
      <c r="C1264" s="147"/>
      <c r="D1264" s="147"/>
      <c r="E1264" s="148"/>
      <c r="F1264" s="147"/>
      <c r="G1264" s="148"/>
      <c r="H1264" s="148"/>
      <c r="I1264" s="148"/>
      <c r="J1264" s="148"/>
      <c r="K1264" s="148"/>
      <c r="L1264" s="148"/>
      <c r="M1264" s="148"/>
      <c r="N1264" s="148"/>
      <c r="O1264" s="148"/>
      <c r="P1264" s="148"/>
      <c r="Q1264" s="148"/>
      <c r="R1264" s="148"/>
      <c r="S1264" s="148"/>
      <c r="T1264" s="148"/>
      <c r="U1264" s="148"/>
      <c r="V1264" s="148"/>
      <c r="W1264" s="148"/>
      <c r="X1264" s="148"/>
      <c r="Y1264" s="148"/>
      <c r="Z1264" s="148"/>
      <c r="AA1264" s="148"/>
      <c r="AB1264" s="148"/>
      <c r="AC1264" s="148"/>
      <c r="AD1264" s="148"/>
      <c r="AE1264" s="148"/>
      <c r="AF1264" s="148"/>
      <c r="AG1264" s="148"/>
      <c r="AH1264" s="148"/>
      <c r="AI1264" s="149"/>
      <c r="AJ1264" s="148"/>
      <c r="AK1264" s="149"/>
    </row>
    <row r="1265" spans="1:37" x14ac:dyDescent="0.35">
      <c r="A1265" s="147"/>
      <c r="B1265" s="148"/>
      <c r="C1265" s="147"/>
      <c r="D1265" s="147"/>
      <c r="E1265" s="148"/>
      <c r="F1265" s="147"/>
      <c r="G1265" s="148"/>
      <c r="H1265" s="148"/>
      <c r="I1265" s="148"/>
      <c r="J1265" s="148"/>
      <c r="K1265" s="148"/>
      <c r="L1265" s="148"/>
      <c r="M1265" s="148"/>
      <c r="N1265" s="148"/>
      <c r="O1265" s="148"/>
      <c r="P1265" s="148"/>
      <c r="Q1265" s="148"/>
      <c r="R1265" s="148"/>
      <c r="S1265" s="148"/>
      <c r="T1265" s="148"/>
      <c r="U1265" s="148"/>
      <c r="V1265" s="148"/>
      <c r="W1265" s="148"/>
      <c r="X1265" s="148"/>
      <c r="Y1265" s="148"/>
      <c r="Z1265" s="148"/>
      <c r="AA1265" s="148"/>
      <c r="AB1265" s="148"/>
      <c r="AC1265" s="148"/>
      <c r="AD1265" s="148"/>
      <c r="AE1265" s="148"/>
      <c r="AF1265" s="148"/>
      <c r="AG1265" s="148"/>
      <c r="AH1265" s="148"/>
      <c r="AI1265" s="149"/>
      <c r="AJ1265" s="148"/>
      <c r="AK1265" s="149"/>
    </row>
    <row r="1266" spans="1:37" x14ac:dyDescent="0.35">
      <c r="A1266" s="147"/>
      <c r="B1266" s="148"/>
      <c r="C1266" s="147"/>
      <c r="D1266" s="147"/>
      <c r="E1266" s="148"/>
      <c r="F1266" s="147"/>
      <c r="G1266" s="148"/>
      <c r="H1266" s="148"/>
      <c r="I1266" s="148"/>
      <c r="J1266" s="148"/>
      <c r="K1266" s="148"/>
      <c r="L1266" s="148"/>
      <c r="M1266" s="148"/>
      <c r="N1266" s="148"/>
      <c r="O1266" s="148"/>
      <c r="P1266" s="148"/>
      <c r="Q1266" s="148"/>
      <c r="R1266" s="148"/>
      <c r="S1266" s="148"/>
      <c r="T1266" s="148"/>
      <c r="U1266" s="148"/>
      <c r="V1266" s="148"/>
      <c r="W1266" s="148"/>
      <c r="X1266" s="148"/>
      <c r="Y1266" s="148"/>
      <c r="Z1266" s="148"/>
      <c r="AA1266" s="148"/>
      <c r="AB1266" s="148"/>
      <c r="AC1266" s="148"/>
      <c r="AD1266" s="148"/>
      <c r="AE1266" s="148"/>
      <c r="AF1266" s="148"/>
      <c r="AG1266" s="148"/>
      <c r="AH1266" s="148"/>
      <c r="AI1266" s="149"/>
      <c r="AJ1266" s="148"/>
      <c r="AK1266" s="149"/>
    </row>
    <row r="1267" spans="1:37" x14ac:dyDescent="0.35">
      <c r="A1267" s="147"/>
      <c r="B1267" s="148"/>
      <c r="C1267" s="147"/>
      <c r="D1267" s="147"/>
      <c r="E1267" s="148"/>
      <c r="F1267" s="147"/>
      <c r="G1267" s="148"/>
      <c r="H1267" s="148"/>
      <c r="I1267" s="148"/>
      <c r="J1267" s="148"/>
      <c r="K1267" s="148"/>
      <c r="L1267" s="148"/>
      <c r="M1267" s="148"/>
      <c r="N1267" s="148"/>
      <c r="O1267" s="148"/>
      <c r="P1267" s="148"/>
      <c r="Q1267" s="148"/>
      <c r="R1267" s="148"/>
      <c r="S1267" s="148"/>
      <c r="T1267" s="148"/>
      <c r="U1267" s="148"/>
      <c r="V1267" s="148"/>
      <c r="W1267" s="148"/>
      <c r="X1267" s="148"/>
      <c r="Y1267" s="148"/>
      <c r="Z1267" s="148"/>
      <c r="AA1267" s="148"/>
      <c r="AB1267" s="148"/>
      <c r="AC1267" s="148"/>
      <c r="AD1267" s="148"/>
      <c r="AE1267" s="148"/>
      <c r="AF1267" s="148"/>
      <c r="AG1267" s="148"/>
      <c r="AH1267" s="148"/>
      <c r="AI1267" s="149"/>
      <c r="AJ1267" s="148"/>
      <c r="AK1267" s="149"/>
    </row>
    <row r="1268" spans="1:37" x14ac:dyDescent="0.35">
      <c r="A1268" s="147"/>
      <c r="B1268" s="148"/>
      <c r="C1268" s="147"/>
      <c r="D1268" s="147"/>
      <c r="E1268" s="148"/>
      <c r="F1268" s="147"/>
      <c r="G1268" s="148"/>
      <c r="H1268" s="148"/>
      <c r="I1268" s="148"/>
      <c r="J1268" s="148"/>
      <c r="K1268" s="148"/>
      <c r="L1268" s="148"/>
      <c r="M1268" s="148"/>
      <c r="N1268" s="148"/>
      <c r="O1268" s="148"/>
      <c r="P1268" s="148"/>
      <c r="Q1268" s="148"/>
      <c r="R1268" s="148"/>
      <c r="S1268" s="148"/>
      <c r="T1268" s="148"/>
      <c r="U1268" s="148"/>
      <c r="V1268" s="148"/>
      <c r="W1268" s="148"/>
      <c r="X1268" s="148"/>
      <c r="Y1268" s="148"/>
      <c r="Z1268" s="148"/>
      <c r="AA1268" s="148"/>
      <c r="AB1268" s="148"/>
      <c r="AC1268" s="148"/>
      <c r="AD1268" s="148"/>
      <c r="AE1268" s="148"/>
      <c r="AF1268" s="148"/>
      <c r="AG1268" s="148"/>
      <c r="AH1268" s="148"/>
      <c r="AI1268" s="149"/>
      <c r="AJ1268" s="148"/>
      <c r="AK1268" s="149"/>
    </row>
    <row r="1269" spans="1:37" x14ac:dyDescent="0.35">
      <c r="A1269" s="147"/>
      <c r="B1269" s="148"/>
      <c r="C1269" s="147"/>
      <c r="D1269" s="147"/>
      <c r="E1269" s="148"/>
      <c r="F1269" s="147"/>
      <c r="G1269" s="148"/>
      <c r="H1269" s="148"/>
      <c r="I1269" s="148"/>
      <c r="J1269" s="148"/>
      <c r="K1269" s="148"/>
      <c r="L1269" s="148"/>
      <c r="M1269" s="148"/>
      <c r="N1269" s="148"/>
      <c r="O1269" s="148"/>
      <c r="P1269" s="148"/>
      <c r="Q1269" s="148"/>
      <c r="R1269" s="148"/>
      <c r="S1269" s="148"/>
      <c r="T1269" s="148"/>
      <c r="U1269" s="148"/>
      <c r="V1269" s="148"/>
      <c r="W1269" s="148"/>
      <c r="X1269" s="148"/>
      <c r="Y1269" s="148"/>
      <c r="Z1269" s="148"/>
      <c r="AA1269" s="148"/>
      <c r="AB1269" s="148"/>
      <c r="AC1269" s="148"/>
      <c r="AD1269" s="148"/>
      <c r="AE1269" s="148"/>
      <c r="AF1269" s="148"/>
      <c r="AG1269" s="148"/>
      <c r="AH1269" s="148"/>
      <c r="AI1269" s="149"/>
      <c r="AJ1269" s="148"/>
      <c r="AK1269" s="149"/>
    </row>
    <row r="1270" spans="1:37" x14ac:dyDescent="0.35">
      <c r="A1270" s="147"/>
      <c r="B1270" s="148"/>
      <c r="C1270" s="147"/>
      <c r="D1270" s="147"/>
      <c r="E1270" s="148"/>
      <c r="F1270" s="147"/>
      <c r="G1270" s="148"/>
      <c r="H1270" s="148"/>
      <c r="I1270" s="148"/>
      <c r="J1270" s="148"/>
      <c r="K1270" s="148"/>
      <c r="L1270" s="148"/>
      <c r="M1270" s="148"/>
      <c r="N1270" s="148"/>
      <c r="O1270" s="148"/>
      <c r="P1270" s="148"/>
      <c r="Q1270" s="148"/>
      <c r="R1270" s="148"/>
      <c r="S1270" s="148"/>
      <c r="T1270" s="148"/>
      <c r="U1270" s="148"/>
      <c r="V1270" s="148"/>
      <c r="W1270" s="148"/>
      <c r="X1270" s="148"/>
      <c r="Y1270" s="148"/>
      <c r="Z1270" s="148"/>
      <c r="AA1270" s="148"/>
      <c r="AB1270" s="148"/>
      <c r="AC1270" s="148"/>
      <c r="AD1270" s="148"/>
      <c r="AE1270" s="148"/>
      <c r="AF1270" s="148"/>
      <c r="AG1270" s="148"/>
      <c r="AH1270" s="148"/>
      <c r="AI1270" s="149"/>
      <c r="AJ1270" s="148"/>
      <c r="AK1270" s="149"/>
    </row>
    <row r="1271" spans="1:37" x14ac:dyDescent="0.35">
      <c r="A1271" s="147"/>
      <c r="B1271" s="148"/>
      <c r="C1271" s="147"/>
      <c r="D1271" s="147"/>
      <c r="E1271" s="148"/>
      <c r="F1271" s="147"/>
      <c r="G1271" s="148"/>
      <c r="H1271" s="148"/>
      <c r="I1271" s="148"/>
      <c r="J1271" s="148"/>
      <c r="K1271" s="148"/>
      <c r="L1271" s="148"/>
      <c r="M1271" s="148"/>
      <c r="N1271" s="148"/>
      <c r="O1271" s="148"/>
      <c r="P1271" s="148"/>
      <c r="Q1271" s="148"/>
      <c r="R1271" s="148"/>
      <c r="S1271" s="148"/>
      <c r="T1271" s="148"/>
      <c r="U1271" s="148"/>
      <c r="V1271" s="148"/>
      <c r="W1271" s="148"/>
      <c r="X1271" s="148"/>
      <c r="Y1271" s="148"/>
      <c r="Z1271" s="148"/>
      <c r="AA1271" s="148"/>
      <c r="AB1271" s="148"/>
      <c r="AC1271" s="148"/>
      <c r="AD1271" s="148"/>
      <c r="AE1271" s="148"/>
      <c r="AF1271" s="148"/>
      <c r="AG1271" s="148"/>
      <c r="AH1271" s="148"/>
      <c r="AI1271" s="149"/>
      <c r="AJ1271" s="148"/>
      <c r="AK1271" s="149"/>
    </row>
    <row r="1272" spans="1:37" x14ac:dyDescent="0.35">
      <c r="A1272" s="147"/>
      <c r="B1272" s="148"/>
      <c r="C1272" s="147"/>
      <c r="D1272" s="147"/>
      <c r="E1272" s="148"/>
      <c r="F1272" s="147"/>
      <c r="G1272" s="148"/>
      <c r="H1272" s="148"/>
      <c r="I1272" s="148"/>
      <c r="J1272" s="148"/>
      <c r="K1272" s="148"/>
      <c r="L1272" s="148"/>
      <c r="M1272" s="148"/>
      <c r="N1272" s="148"/>
      <c r="O1272" s="148"/>
      <c r="P1272" s="148"/>
      <c r="Q1272" s="148"/>
      <c r="R1272" s="148"/>
      <c r="S1272" s="148"/>
      <c r="T1272" s="148"/>
      <c r="U1272" s="148"/>
      <c r="V1272" s="148"/>
      <c r="W1272" s="148"/>
      <c r="X1272" s="148"/>
      <c r="Y1272" s="148"/>
      <c r="Z1272" s="148"/>
      <c r="AA1272" s="148"/>
      <c r="AB1272" s="148"/>
      <c r="AC1272" s="148"/>
      <c r="AD1272" s="148"/>
      <c r="AE1272" s="148"/>
      <c r="AF1272" s="148"/>
      <c r="AG1272" s="148"/>
      <c r="AH1272" s="148"/>
      <c r="AI1272" s="149"/>
      <c r="AJ1272" s="148"/>
      <c r="AK1272" s="149"/>
    </row>
    <row r="1273" spans="1:37" x14ac:dyDescent="0.35">
      <c r="A1273" s="147"/>
      <c r="B1273" s="148"/>
      <c r="C1273" s="147"/>
      <c r="D1273" s="147"/>
      <c r="E1273" s="148"/>
      <c r="F1273" s="147"/>
      <c r="G1273" s="148"/>
      <c r="H1273" s="148"/>
      <c r="I1273" s="148"/>
      <c r="J1273" s="148"/>
      <c r="K1273" s="148"/>
      <c r="L1273" s="148"/>
      <c r="M1273" s="148"/>
      <c r="N1273" s="148"/>
      <c r="O1273" s="148"/>
      <c r="P1273" s="148"/>
      <c r="Q1273" s="148"/>
      <c r="R1273" s="148"/>
      <c r="S1273" s="148"/>
      <c r="T1273" s="148"/>
      <c r="U1273" s="148"/>
      <c r="V1273" s="148"/>
      <c r="W1273" s="148"/>
      <c r="X1273" s="148"/>
      <c r="Y1273" s="148"/>
      <c r="Z1273" s="148"/>
      <c r="AA1273" s="148"/>
      <c r="AB1273" s="148"/>
      <c r="AC1273" s="148"/>
      <c r="AD1273" s="148"/>
      <c r="AE1273" s="148"/>
      <c r="AF1273" s="148"/>
      <c r="AG1273" s="148"/>
      <c r="AH1273" s="148"/>
      <c r="AI1273" s="149"/>
      <c r="AJ1273" s="148"/>
      <c r="AK1273" s="149"/>
    </row>
    <row r="1274" spans="1:37" x14ac:dyDescent="0.35">
      <c r="A1274" s="147"/>
      <c r="B1274" s="148"/>
      <c r="C1274" s="147"/>
      <c r="D1274" s="147"/>
      <c r="E1274" s="148"/>
      <c r="F1274" s="147"/>
      <c r="G1274" s="148"/>
      <c r="H1274" s="148"/>
      <c r="I1274" s="148"/>
      <c r="J1274" s="148"/>
      <c r="K1274" s="148"/>
      <c r="L1274" s="148"/>
      <c r="M1274" s="148"/>
      <c r="N1274" s="148"/>
      <c r="O1274" s="148"/>
      <c r="P1274" s="148"/>
      <c r="Q1274" s="148"/>
      <c r="R1274" s="148"/>
      <c r="S1274" s="148"/>
      <c r="T1274" s="148"/>
      <c r="U1274" s="148"/>
      <c r="V1274" s="148"/>
      <c r="W1274" s="148"/>
      <c r="X1274" s="148"/>
      <c r="Y1274" s="148"/>
      <c r="Z1274" s="148"/>
      <c r="AA1274" s="148"/>
      <c r="AB1274" s="148"/>
      <c r="AC1274" s="148"/>
      <c r="AD1274" s="148"/>
      <c r="AE1274" s="148"/>
      <c r="AF1274" s="148"/>
      <c r="AG1274" s="148"/>
      <c r="AH1274" s="148"/>
      <c r="AI1274" s="149"/>
      <c r="AJ1274" s="148"/>
      <c r="AK1274" s="149"/>
    </row>
    <row r="1275" spans="1:37" x14ac:dyDescent="0.35">
      <c r="A1275" s="147"/>
      <c r="B1275" s="148"/>
      <c r="C1275" s="147"/>
      <c r="D1275" s="147"/>
      <c r="E1275" s="148"/>
      <c r="F1275" s="147"/>
      <c r="G1275" s="148"/>
      <c r="H1275" s="148"/>
      <c r="I1275" s="148"/>
      <c r="J1275" s="148"/>
      <c r="K1275" s="148"/>
      <c r="L1275" s="148"/>
      <c r="M1275" s="148"/>
      <c r="N1275" s="148"/>
      <c r="O1275" s="148"/>
      <c r="P1275" s="148"/>
      <c r="Q1275" s="148"/>
      <c r="R1275" s="148"/>
      <c r="S1275" s="148"/>
      <c r="T1275" s="148"/>
      <c r="U1275" s="148"/>
      <c r="V1275" s="148"/>
      <c r="W1275" s="148"/>
      <c r="X1275" s="148"/>
      <c r="Y1275" s="148"/>
      <c r="Z1275" s="148"/>
      <c r="AA1275" s="148"/>
      <c r="AB1275" s="148"/>
      <c r="AC1275" s="148"/>
      <c r="AD1275" s="148"/>
      <c r="AE1275" s="148"/>
      <c r="AF1275" s="148"/>
      <c r="AG1275" s="148"/>
      <c r="AH1275" s="148"/>
      <c r="AI1275" s="149"/>
      <c r="AJ1275" s="148"/>
      <c r="AK1275" s="149"/>
    </row>
    <row r="1276" spans="1:37" x14ac:dyDescent="0.35">
      <c r="A1276" s="147"/>
      <c r="B1276" s="148"/>
      <c r="C1276" s="147"/>
      <c r="D1276" s="147"/>
      <c r="E1276" s="148"/>
      <c r="F1276" s="147"/>
      <c r="G1276" s="148"/>
      <c r="H1276" s="148"/>
      <c r="I1276" s="148"/>
      <c r="J1276" s="148"/>
      <c r="K1276" s="148"/>
      <c r="L1276" s="148"/>
      <c r="M1276" s="148"/>
      <c r="N1276" s="148"/>
      <c r="O1276" s="148"/>
      <c r="P1276" s="148"/>
      <c r="Q1276" s="148"/>
      <c r="R1276" s="148"/>
      <c r="S1276" s="148"/>
      <c r="T1276" s="148"/>
      <c r="U1276" s="148"/>
      <c r="V1276" s="148"/>
      <c r="W1276" s="148"/>
      <c r="X1276" s="148"/>
      <c r="Y1276" s="148"/>
      <c r="Z1276" s="148"/>
      <c r="AA1276" s="148"/>
      <c r="AB1276" s="148"/>
      <c r="AC1276" s="148"/>
      <c r="AD1276" s="148"/>
      <c r="AE1276" s="148"/>
      <c r="AF1276" s="148"/>
      <c r="AG1276" s="148"/>
      <c r="AH1276" s="148"/>
      <c r="AI1276" s="149"/>
      <c r="AJ1276" s="148"/>
      <c r="AK1276" s="149"/>
    </row>
    <row r="1277" spans="1:37" x14ac:dyDescent="0.35">
      <c r="A1277" s="147"/>
      <c r="B1277" s="148"/>
      <c r="C1277" s="147"/>
      <c r="D1277" s="147"/>
      <c r="E1277" s="148"/>
      <c r="F1277" s="147"/>
      <c r="G1277" s="148"/>
      <c r="H1277" s="148"/>
      <c r="I1277" s="148"/>
      <c r="J1277" s="148"/>
      <c r="K1277" s="148"/>
      <c r="L1277" s="148"/>
      <c r="M1277" s="148"/>
      <c r="N1277" s="148"/>
      <c r="O1277" s="148"/>
      <c r="P1277" s="148"/>
      <c r="Q1277" s="148"/>
      <c r="R1277" s="148"/>
      <c r="S1277" s="148"/>
      <c r="T1277" s="148"/>
      <c r="U1277" s="148"/>
      <c r="V1277" s="148"/>
      <c r="W1277" s="148"/>
      <c r="X1277" s="148"/>
      <c r="Y1277" s="148"/>
      <c r="Z1277" s="148"/>
      <c r="AA1277" s="148"/>
      <c r="AB1277" s="148"/>
      <c r="AC1277" s="148"/>
      <c r="AD1277" s="148"/>
      <c r="AE1277" s="148"/>
      <c r="AF1277" s="148"/>
      <c r="AG1277" s="148"/>
      <c r="AH1277" s="148"/>
      <c r="AI1277" s="149"/>
      <c r="AJ1277" s="148"/>
      <c r="AK1277" s="149"/>
    </row>
    <row r="1278" spans="1:37" x14ac:dyDescent="0.35">
      <c r="A1278" s="147"/>
      <c r="B1278" s="148"/>
      <c r="C1278" s="147"/>
      <c r="D1278" s="147"/>
      <c r="E1278" s="148"/>
      <c r="F1278" s="147"/>
      <c r="G1278" s="148"/>
      <c r="H1278" s="148"/>
      <c r="I1278" s="148"/>
      <c r="J1278" s="148"/>
      <c r="K1278" s="148"/>
      <c r="L1278" s="148"/>
      <c r="M1278" s="148"/>
      <c r="N1278" s="148"/>
      <c r="O1278" s="148"/>
      <c r="P1278" s="148"/>
      <c r="Q1278" s="148"/>
      <c r="R1278" s="148"/>
      <c r="S1278" s="148"/>
      <c r="T1278" s="148"/>
      <c r="U1278" s="148"/>
      <c r="V1278" s="148"/>
      <c r="W1278" s="148"/>
      <c r="X1278" s="148"/>
      <c r="Y1278" s="148"/>
      <c r="Z1278" s="148"/>
      <c r="AA1278" s="148"/>
      <c r="AB1278" s="148"/>
      <c r="AC1278" s="148"/>
      <c r="AD1278" s="148"/>
      <c r="AE1278" s="148"/>
      <c r="AF1278" s="148"/>
      <c r="AG1278" s="148"/>
      <c r="AH1278" s="148"/>
      <c r="AI1278" s="149"/>
      <c r="AJ1278" s="148"/>
      <c r="AK1278" s="149"/>
    </row>
    <row r="1279" spans="1:37" x14ac:dyDescent="0.35">
      <c r="A1279" s="147"/>
      <c r="B1279" s="148"/>
      <c r="C1279" s="147"/>
      <c r="D1279" s="147"/>
      <c r="E1279" s="148"/>
      <c r="F1279" s="147"/>
      <c r="G1279" s="148"/>
      <c r="H1279" s="148"/>
      <c r="I1279" s="148"/>
      <c r="J1279" s="148"/>
      <c r="K1279" s="148"/>
      <c r="L1279" s="148"/>
      <c r="M1279" s="148"/>
      <c r="N1279" s="148"/>
      <c r="O1279" s="148"/>
      <c r="P1279" s="148"/>
      <c r="Q1279" s="148"/>
      <c r="R1279" s="148"/>
      <c r="S1279" s="148"/>
      <c r="T1279" s="148"/>
      <c r="U1279" s="148"/>
      <c r="V1279" s="148"/>
      <c r="W1279" s="148"/>
      <c r="X1279" s="148"/>
      <c r="Y1279" s="148"/>
      <c r="Z1279" s="148"/>
      <c r="AA1279" s="148"/>
      <c r="AB1279" s="148"/>
      <c r="AC1279" s="148"/>
      <c r="AD1279" s="148"/>
      <c r="AE1279" s="148"/>
      <c r="AF1279" s="148"/>
      <c r="AG1279" s="148"/>
      <c r="AH1279" s="148"/>
      <c r="AI1279" s="149"/>
      <c r="AJ1279" s="148"/>
      <c r="AK1279" s="149"/>
    </row>
    <row r="1280" spans="1:37" x14ac:dyDescent="0.35">
      <c r="A1280" s="147"/>
      <c r="B1280" s="148"/>
      <c r="C1280" s="147"/>
      <c r="D1280" s="147"/>
      <c r="E1280" s="148"/>
      <c r="F1280" s="147"/>
      <c r="G1280" s="148"/>
      <c r="H1280" s="148"/>
      <c r="I1280" s="148"/>
      <c r="J1280" s="148"/>
      <c r="K1280" s="148"/>
      <c r="L1280" s="148"/>
      <c r="M1280" s="148"/>
      <c r="N1280" s="148"/>
      <c r="O1280" s="148"/>
      <c r="P1280" s="148"/>
      <c r="Q1280" s="148"/>
      <c r="R1280" s="148"/>
      <c r="S1280" s="148"/>
      <c r="T1280" s="148"/>
      <c r="U1280" s="148"/>
      <c r="V1280" s="148"/>
      <c r="W1280" s="148"/>
      <c r="X1280" s="148"/>
      <c r="Y1280" s="148"/>
      <c r="Z1280" s="148"/>
      <c r="AA1280" s="148"/>
      <c r="AB1280" s="148"/>
      <c r="AC1280" s="148"/>
      <c r="AD1280" s="148"/>
      <c r="AE1280" s="148"/>
      <c r="AF1280" s="148"/>
      <c r="AG1280" s="148"/>
      <c r="AH1280" s="148"/>
      <c r="AI1280" s="149"/>
      <c r="AJ1280" s="148"/>
      <c r="AK1280" s="149"/>
    </row>
    <row r="1281" spans="1:37" x14ac:dyDescent="0.35">
      <c r="A1281" s="147"/>
      <c r="B1281" s="148"/>
      <c r="C1281" s="147"/>
      <c r="D1281" s="147"/>
      <c r="E1281" s="148"/>
      <c r="F1281" s="147"/>
      <c r="G1281" s="148"/>
      <c r="H1281" s="148"/>
      <c r="I1281" s="148"/>
      <c r="J1281" s="148"/>
      <c r="K1281" s="148"/>
      <c r="L1281" s="148"/>
      <c r="M1281" s="148"/>
      <c r="N1281" s="148"/>
      <c r="O1281" s="148"/>
      <c r="P1281" s="148"/>
      <c r="Q1281" s="148"/>
      <c r="R1281" s="148"/>
      <c r="S1281" s="148"/>
      <c r="T1281" s="148"/>
      <c r="U1281" s="148"/>
      <c r="V1281" s="148"/>
      <c r="W1281" s="148"/>
      <c r="X1281" s="148"/>
      <c r="Y1281" s="148"/>
      <c r="Z1281" s="148"/>
      <c r="AA1281" s="148"/>
      <c r="AB1281" s="148"/>
      <c r="AC1281" s="148"/>
      <c r="AD1281" s="148"/>
      <c r="AE1281" s="148"/>
      <c r="AF1281" s="148"/>
      <c r="AG1281" s="148"/>
      <c r="AH1281" s="148"/>
      <c r="AI1281" s="149"/>
      <c r="AJ1281" s="148"/>
      <c r="AK1281" s="149"/>
    </row>
    <row r="1282" spans="1:37" x14ac:dyDescent="0.35">
      <c r="A1282" s="147"/>
      <c r="B1282" s="148"/>
      <c r="C1282" s="147"/>
      <c r="D1282" s="147"/>
      <c r="E1282" s="148"/>
      <c r="F1282" s="147"/>
      <c r="G1282" s="148"/>
      <c r="H1282" s="148"/>
      <c r="I1282" s="148"/>
      <c r="J1282" s="148"/>
      <c r="K1282" s="148"/>
      <c r="L1282" s="148"/>
      <c r="M1282" s="148"/>
      <c r="N1282" s="148"/>
      <c r="O1282" s="148"/>
      <c r="P1282" s="148"/>
      <c r="Q1282" s="148"/>
      <c r="R1282" s="148"/>
      <c r="S1282" s="148"/>
      <c r="T1282" s="148"/>
      <c r="U1282" s="148"/>
      <c r="V1282" s="148"/>
      <c r="W1282" s="148"/>
      <c r="X1282" s="148"/>
      <c r="Y1282" s="148"/>
      <c r="Z1282" s="148"/>
      <c r="AA1282" s="148"/>
      <c r="AB1282" s="148"/>
      <c r="AC1282" s="148"/>
      <c r="AD1282" s="148"/>
      <c r="AE1282" s="148"/>
      <c r="AF1282" s="148"/>
      <c r="AG1282" s="148"/>
      <c r="AH1282" s="148"/>
      <c r="AI1282" s="149"/>
      <c r="AJ1282" s="148"/>
      <c r="AK1282" s="149"/>
    </row>
    <row r="1283" spans="1:37" x14ac:dyDescent="0.35">
      <c r="A1283" s="147"/>
      <c r="B1283" s="148"/>
      <c r="C1283" s="147"/>
      <c r="D1283" s="147"/>
      <c r="E1283" s="148"/>
      <c r="F1283" s="147"/>
      <c r="G1283" s="148"/>
      <c r="H1283" s="148"/>
      <c r="I1283" s="148"/>
      <c r="J1283" s="148"/>
      <c r="K1283" s="148"/>
      <c r="L1283" s="148"/>
      <c r="M1283" s="148"/>
      <c r="N1283" s="148"/>
      <c r="O1283" s="148"/>
      <c r="P1283" s="148"/>
      <c r="Q1283" s="148"/>
      <c r="R1283" s="148"/>
      <c r="S1283" s="148"/>
      <c r="T1283" s="148"/>
      <c r="U1283" s="148"/>
      <c r="V1283" s="148"/>
      <c r="W1283" s="148"/>
      <c r="X1283" s="148"/>
      <c r="Y1283" s="148"/>
      <c r="Z1283" s="148"/>
      <c r="AA1283" s="148"/>
      <c r="AB1283" s="148"/>
      <c r="AC1283" s="148"/>
      <c r="AD1283" s="148"/>
      <c r="AE1283" s="148"/>
      <c r="AF1283" s="148"/>
      <c r="AG1283" s="148"/>
      <c r="AH1283" s="148"/>
      <c r="AI1283" s="149"/>
      <c r="AJ1283" s="148"/>
      <c r="AK1283" s="149"/>
    </row>
    <row r="1284" spans="1:37" x14ac:dyDescent="0.35">
      <c r="A1284" s="147"/>
      <c r="B1284" s="148"/>
      <c r="C1284" s="147"/>
      <c r="D1284" s="147"/>
      <c r="E1284" s="148"/>
      <c r="F1284" s="147"/>
      <c r="G1284" s="148"/>
      <c r="H1284" s="148"/>
      <c r="I1284" s="148"/>
      <c r="J1284" s="148"/>
      <c r="K1284" s="148"/>
      <c r="L1284" s="148"/>
      <c r="M1284" s="148"/>
      <c r="N1284" s="148"/>
      <c r="O1284" s="148"/>
      <c r="P1284" s="148"/>
      <c r="Q1284" s="148"/>
      <c r="R1284" s="148"/>
      <c r="S1284" s="148"/>
      <c r="T1284" s="148"/>
      <c r="U1284" s="148"/>
      <c r="V1284" s="148"/>
      <c r="W1284" s="148"/>
      <c r="X1284" s="148"/>
      <c r="Y1284" s="148"/>
      <c r="Z1284" s="148"/>
      <c r="AA1284" s="148"/>
      <c r="AB1284" s="148"/>
      <c r="AC1284" s="148"/>
      <c r="AD1284" s="148"/>
      <c r="AE1284" s="148"/>
      <c r="AF1284" s="148"/>
      <c r="AG1284" s="148"/>
      <c r="AH1284" s="148"/>
      <c r="AI1284" s="149"/>
      <c r="AJ1284" s="148"/>
      <c r="AK1284" s="149"/>
    </row>
    <row r="1285" spans="1:37" x14ac:dyDescent="0.35">
      <c r="A1285" s="147"/>
      <c r="B1285" s="148"/>
      <c r="C1285" s="147"/>
      <c r="D1285" s="147"/>
      <c r="E1285" s="148"/>
      <c r="F1285" s="147"/>
      <c r="G1285" s="148"/>
      <c r="H1285" s="148"/>
      <c r="I1285" s="148"/>
      <c r="J1285" s="148"/>
      <c r="K1285" s="148"/>
      <c r="L1285" s="148"/>
      <c r="M1285" s="148"/>
      <c r="N1285" s="148"/>
      <c r="O1285" s="148"/>
      <c r="P1285" s="148"/>
      <c r="Q1285" s="148"/>
      <c r="R1285" s="148"/>
      <c r="S1285" s="148"/>
      <c r="T1285" s="148"/>
      <c r="U1285" s="148"/>
      <c r="V1285" s="148"/>
      <c r="W1285" s="148"/>
      <c r="X1285" s="148"/>
      <c r="Y1285" s="148"/>
      <c r="Z1285" s="148"/>
      <c r="AA1285" s="148"/>
      <c r="AB1285" s="148"/>
      <c r="AC1285" s="148"/>
      <c r="AD1285" s="148"/>
      <c r="AE1285" s="148"/>
      <c r="AF1285" s="148"/>
      <c r="AG1285" s="148"/>
      <c r="AH1285" s="148"/>
      <c r="AI1285" s="149"/>
      <c r="AJ1285" s="148"/>
      <c r="AK1285" s="149"/>
    </row>
    <row r="1286" spans="1:37" x14ac:dyDescent="0.35">
      <c r="A1286" s="147"/>
      <c r="B1286" s="148"/>
      <c r="C1286" s="147"/>
      <c r="D1286" s="147"/>
      <c r="E1286" s="148"/>
      <c r="F1286" s="147"/>
      <c r="G1286" s="148"/>
      <c r="H1286" s="148"/>
      <c r="I1286" s="148"/>
      <c r="J1286" s="148"/>
      <c r="K1286" s="148"/>
      <c r="L1286" s="148"/>
      <c r="M1286" s="148"/>
      <c r="N1286" s="148"/>
      <c r="O1286" s="148"/>
      <c r="P1286" s="148"/>
      <c r="Q1286" s="148"/>
      <c r="R1286" s="148"/>
      <c r="S1286" s="148"/>
      <c r="T1286" s="148"/>
      <c r="U1286" s="148"/>
      <c r="V1286" s="148"/>
      <c r="W1286" s="148"/>
      <c r="X1286" s="148"/>
      <c r="Y1286" s="148"/>
      <c r="Z1286" s="148"/>
      <c r="AA1286" s="148"/>
      <c r="AB1286" s="148"/>
      <c r="AC1286" s="148"/>
      <c r="AD1286" s="148"/>
      <c r="AE1286" s="148"/>
      <c r="AF1286" s="148"/>
      <c r="AG1286" s="148"/>
      <c r="AH1286" s="148"/>
      <c r="AI1286" s="149"/>
      <c r="AJ1286" s="148"/>
      <c r="AK1286" s="149"/>
    </row>
    <row r="1287" spans="1:37" x14ac:dyDescent="0.35">
      <c r="A1287" s="147"/>
      <c r="B1287" s="148"/>
      <c r="C1287" s="147"/>
      <c r="D1287" s="147"/>
      <c r="E1287" s="148"/>
      <c r="F1287" s="147"/>
      <c r="G1287" s="148"/>
      <c r="H1287" s="148"/>
      <c r="I1287" s="148"/>
      <c r="J1287" s="148"/>
      <c r="K1287" s="148"/>
      <c r="L1287" s="148"/>
      <c r="M1287" s="148"/>
      <c r="N1287" s="148"/>
      <c r="O1287" s="148"/>
      <c r="P1287" s="148"/>
      <c r="Q1287" s="148"/>
      <c r="R1287" s="148"/>
      <c r="S1287" s="148"/>
      <c r="T1287" s="148"/>
      <c r="U1287" s="148"/>
      <c r="V1287" s="148"/>
      <c r="W1287" s="148"/>
      <c r="X1287" s="148"/>
      <c r="Y1287" s="148"/>
      <c r="Z1287" s="148"/>
      <c r="AA1287" s="148"/>
      <c r="AB1287" s="148"/>
      <c r="AC1287" s="148"/>
      <c r="AD1287" s="148"/>
      <c r="AE1287" s="148"/>
      <c r="AF1287" s="148"/>
      <c r="AG1287" s="148"/>
      <c r="AH1287" s="148"/>
      <c r="AI1287" s="149"/>
      <c r="AJ1287" s="148"/>
      <c r="AK1287" s="149"/>
    </row>
    <row r="1288" spans="1:37" x14ac:dyDescent="0.35">
      <c r="A1288" s="147"/>
      <c r="B1288" s="148"/>
      <c r="C1288" s="147"/>
      <c r="D1288" s="147"/>
      <c r="E1288" s="148"/>
      <c r="F1288" s="147"/>
      <c r="G1288" s="148"/>
      <c r="H1288" s="148"/>
      <c r="I1288" s="148"/>
      <c r="J1288" s="148"/>
      <c r="K1288" s="148"/>
      <c r="L1288" s="148"/>
      <c r="M1288" s="148"/>
      <c r="N1288" s="148"/>
      <c r="O1288" s="148"/>
      <c r="P1288" s="148"/>
      <c r="Q1288" s="148"/>
      <c r="R1288" s="148"/>
      <c r="S1288" s="148"/>
      <c r="T1288" s="148"/>
      <c r="U1288" s="148"/>
      <c r="V1288" s="148"/>
      <c r="W1288" s="148"/>
      <c r="X1288" s="148"/>
      <c r="Y1288" s="148"/>
      <c r="Z1288" s="148"/>
      <c r="AA1288" s="148"/>
      <c r="AB1288" s="148"/>
      <c r="AC1288" s="148"/>
      <c r="AD1288" s="148"/>
      <c r="AE1288" s="148"/>
      <c r="AF1288" s="148"/>
      <c r="AG1288" s="148"/>
      <c r="AH1288" s="148"/>
      <c r="AI1288" s="149"/>
      <c r="AJ1288" s="148"/>
      <c r="AK1288" s="149"/>
    </row>
    <row r="1289" spans="1:37" x14ac:dyDescent="0.35">
      <c r="A1289" s="147"/>
      <c r="B1289" s="148"/>
      <c r="C1289" s="147"/>
      <c r="D1289" s="147"/>
      <c r="E1289" s="148"/>
      <c r="F1289" s="147"/>
      <c r="G1289" s="148"/>
      <c r="H1289" s="148"/>
      <c r="I1289" s="148"/>
      <c r="J1289" s="148"/>
      <c r="K1289" s="148"/>
      <c r="L1289" s="148"/>
      <c r="M1289" s="148"/>
      <c r="N1289" s="148"/>
      <c r="O1289" s="148"/>
      <c r="P1289" s="148"/>
      <c r="Q1289" s="148"/>
      <c r="R1289" s="148"/>
      <c r="S1289" s="148"/>
      <c r="T1289" s="148"/>
      <c r="U1289" s="148"/>
      <c r="V1289" s="148"/>
      <c r="W1289" s="148"/>
      <c r="X1289" s="148"/>
      <c r="Y1289" s="148"/>
      <c r="Z1289" s="148"/>
      <c r="AA1289" s="148"/>
      <c r="AB1289" s="148"/>
      <c r="AC1289" s="148"/>
      <c r="AD1289" s="148"/>
      <c r="AE1289" s="148"/>
      <c r="AF1289" s="148"/>
      <c r="AG1289" s="148"/>
      <c r="AH1289" s="148"/>
      <c r="AI1289" s="149"/>
      <c r="AJ1289" s="148"/>
      <c r="AK1289" s="149"/>
    </row>
    <row r="1290" spans="1:37" x14ac:dyDescent="0.35">
      <c r="A1290" s="147"/>
      <c r="B1290" s="148"/>
      <c r="C1290" s="147"/>
      <c r="D1290" s="147"/>
      <c r="E1290" s="148"/>
      <c r="F1290" s="147"/>
      <c r="G1290" s="148"/>
      <c r="H1290" s="148"/>
      <c r="I1290" s="148"/>
      <c r="J1290" s="148"/>
      <c r="K1290" s="148"/>
      <c r="L1290" s="148"/>
      <c r="M1290" s="148"/>
      <c r="N1290" s="148"/>
      <c r="O1290" s="148"/>
      <c r="P1290" s="148"/>
      <c r="Q1290" s="148"/>
      <c r="R1290" s="148"/>
      <c r="S1290" s="148"/>
      <c r="T1290" s="148"/>
      <c r="U1290" s="148"/>
      <c r="V1290" s="148"/>
      <c r="W1290" s="148"/>
      <c r="X1290" s="148"/>
      <c r="Y1290" s="148"/>
      <c r="Z1290" s="148"/>
      <c r="AA1290" s="148"/>
      <c r="AB1290" s="148"/>
      <c r="AC1290" s="148"/>
      <c r="AD1290" s="148"/>
      <c r="AE1290" s="148"/>
      <c r="AF1290" s="148"/>
      <c r="AG1290" s="148"/>
      <c r="AH1290" s="148"/>
      <c r="AI1290" s="149"/>
      <c r="AJ1290" s="148"/>
      <c r="AK1290" s="149"/>
    </row>
    <row r="1291" spans="1:37" x14ac:dyDescent="0.35">
      <c r="A1291" s="147"/>
      <c r="B1291" s="148"/>
      <c r="C1291" s="147"/>
      <c r="D1291" s="147"/>
      <c r="E1291" s="148"/>
      <c r="F1291" s="147"/>
      <c r="G1291" s="148"/>
      <c r="H1291" s="148"/>
      <c r="I1291" s="148"/>
      <c r="J1291" s="148"/>
      <c r="K1291" s="148"/>
      <c r="L1291" s="148"/>
      <c r="M1291" s="148"/>
      <c r="N1291" s="148"/>
      <c r="O1291" s="148"/>
      <c r="P1291" s="148"/>
      <c r="Q1291" s="148"/>
      <c r="R1291" s="148"/>
      <c r="S1291" s="148"/>
      <c r="T1291" s="148"/>
      <c r="U1291" s="148"/>
      <c r="V1291" s="148"/>
      <c r="W1291" s="148"/>
      <c r="X1291" s="148"/>
      <c r="Y1291" s="148"/>
      <c r="Z1291" s="148"/>
      <c r="AA1291" s="148"/>
      <c r="AB1291" s="148"/>
      <c r="AC1291" s="148"/>
      <c r="AD1291" s="148"/>
      <c r="AE1291" s="148"/>
      <c r="AF1291" s="148"/>
      <c r="AG1291" s="148"/>
      <c r="AH1291" s="148"/>
      <c r="AI1291" s="149"/>
      <c r="AJ1291" s="148"/>
      <c r="AK1291" s="149"/>
    </row>
    <row r="1292" spans="1:37" x14ac:dyDescent="0.35">
      <c r="A1292" s="147"/>
      <c r="B1292" s="148"/>
      <c r="C1292" s="147"/>
      <c r="D1292" s="147"/>
      <c r="E1292" s="148"/>
      <c r="F1292" s="147"/>
      <c r="G1292" s="148"/>
      <c r="H1292" s="148"/>
      <c r="I1292" s="148"/>
      <c r="J1292" s="148"/>
      <c r="K1292" s="148"/>
      <c r="L1292" s="148"/>
      <c r="M1292" s="148"/>
      <c r="N1292" s="148"/>
      <c r="O1292" s="148"/>
      <c r="P1292" s="148"/>
      <c r="Q1292" s="148"/>
      <c r="R1292" s="148"/>
      <c r="S1292" s="148"/>
      <c r="T1292" s="148"/>
      <c r="U1292" s="148"/>
      <c r="V1292" s="148"/>
      <c r="W1292" s="148"/>
      <c r="X1292" s="148"/>
      <c r="Y1292" s="148"/>
      <c r="Z1292" s="148"/>
      <c r="AA1292" s="148"/>
      <c r="AB1292" s="148"/>
      <c r="AC1292" s="148"/>
      <c r="AD1292" s="148"/>
      <c r="AE1292" s="148"/>
      <c r="AF1292" s="148"/>
      <c r="AG1292" s="148"/>
      <c r="AH1292" s="148"/>
      <c r="AI1292" s="149"/>
      <c r="AJ1292" s="148"/>
      <c r="AK1292" s="149"/>
    </row>
    <row r="1293" spans="1:37" x14ac:dyDescent="0.35">
      <c r="A1293" s="147"/>
      <c r="B1293" s="148"/>
      <c r="C1293" s="147"/>
      <c r="D1293" s="147"/>
      <c r="E1293" s="148"/>
      <c r="F1293" s="147"/>
      <c r="G1293" s="148"/>
      <c r="H1293" s="148"/>
      <c r="I1293" s="148"/>
      <c r="J1293" s="148"/>
      <c r="K1293" s="148"/>
      <c r="L1293" s="148"/>
      <c r="M1293" s="148"/>
      <c r="N1293" s="148"/>
      <c r="O1293" s="148"/>
      <c r="P1293" s="148"/>
      <c r="Q1293" s="148"/>
      <c r="R1293" s="148"/>
      <c r="S1293" s="148"/>
      <c r="T1293" s="148"/>
      <c r="U1293" s="148"/>
      <c r="V1293" s="148"/>
      <c r="W1293" s="148"/>
      <c r="X1293" s="148"/>
      <c r="Y1293" s="148"/>
      <c r="Z1293" s="148"/>
      <c r="AA1293" s="148"/>
      <c r="AB1293" s="148"/>
      <c r="AC1293" s="148"/>
      <c r="AD1293" s="148"/>
      <c r="AE1293" s="148"/>
      <c r="AF1293" s="148"/>
      <c r="AG1293" s="148"/>
      <c r="AH1293" s="148"/>
      <c r="AI1293" s="149"/>
      <c r="AJ1293" s="148"/>
      <c r="AK1293" s="149"/>
    </row>
    <row r="1294" spans="1:37" x14ac:dyDescent="0.35">
      <c r="A1294" s="147"/>
      <c r="B1294" s="148"/>
      <c r="C1294" s="147"/>
      <c r="D1294" s="147"/>
      <c r="E1294" s="148"/>
      <c r="F1294" s="147"/>
      <c r="G1294" s="148"/>
      <c r="H1294" s="148"/>
      <c r="I1294" s="148"/>
      <c r="J1294" s="148"/>
      <c r="K1294" s="148"/>
      <c r="L1294" s="148"/>
      <c r="M1294" s="148"/>
      <c r="N1294" s="148"/>
      <c r="O1294" s="148"/>
      <c r="P1294" s="148"/>
      <c r="Q1294" s="148"/>
      <c r="R1294" s="148"/>
      <c r="S1294" s="148"/>
      <c r="T1294" s="148"/>
      <c r="U1294" s="148"/>
      <c r="V1294" s="148"/>
      <c r="W1294" s="148"/>
      <c r="X1294" s="148"/>
      <c r="Y1294" s="148"/>
      <c r="Z1294" s="148"/>
      <c r="AA1294" s="148"/>
      <c r="AB1294" s="148"/>
      <c r="AC1294" s="148"/>
      <c r="AD1294" s="148"/>
      <c r="AE1294" s="148"/>
      <c r="AF1294" s="148"/>
      <c r="AG1294" s="148"/>
      <c r="AH1294" s="148"/>
      <c r="AI1294" s="149"/>
      <c r="AJ1294" s="148"/>
      <c r="AK1294" s="149"/>
    </row>
    <row r="1295" spans="1:37" x14ac:dyDescent="0.35">
      <c r="A1295" s="147"/>
      <c r="B1295" s="148"/>
      <c r="C1295" s="147"/>
      <c r="D1295" s="147"/>
      <c r="E1295" s="148"/>
      <c r="F1295" s="147"/>
      <c r="G1295" s="148"/>
      <c r="H1295" s="148"/>
      <c r="I1295" s="148"/>
      <c r="J1295" s="148"/>
      <c r="K1295" s="148"/>
      <c r="L1295" s="148"/>
      <c r="M1295" s="148"/>
      <c r="N1295" s="148"/>
      <c r="O1295" s="148"/>
      <c r="P1295" s="148"/>
      <c r="Q1295" s="148"/>
      <c r="R1295" s="148"/>
      <c r="S1295" s="148"/>
      <c r="T1295" s="148"/>
      <c r="U1295" s="148"/>
      <c r="V1295" s="148"/>
      <c r="W1295" s="148"/>
      <c r="X1295" s="148"/>
      <c r="Y1295" s="148"/>
      <c r="Z1295" s="148"/>
      <c r="AA1295" s="148"/>
      <c r="AB1295" s="148"/>
      <c r="AC1295" s="148"/>
      <c r="AD1295" s="148"/>
      <c r="AE1295" s="148"/>
      <c r="AF1295" s="148"/>
      <c r="AG1295" s="148"/>
      <c r="AH1295" s="148"/>
      <c r="AI1295" s="149"/>
      <c r="AJ1295" s="148"/>
      <c r="AK1295" s="149"/>
    </row>
    <row r="1296" spans="1:37" x14ac:dyDescent="0.35">
      <c r="A1296" s="147"/>
      <c r="B1296" s="148"/>
      <c r="C1296" s="147"/>
      <c r="D1296" s="147"/>
      <c r="E1296" s="148"/>
      <c r="F1296" s="147"/>
      <c r="G1296" s="148"/>
      <c r="H1296" s="148"/>
      <c r="I1296" s="148"/>
      <c r="J1296" s="148"/>
      <c r="K1296" s="148"/>
      <c r="L1296" s="148"/>
      <c r="M1296" s="148"/>
      <c r="N1296" s="148"/>
      <c r="O1296" s="148"/>
      <c r="P1296" s="148"/>
      <c r="Q1296" s="148"/>
      <c r="R1296" s="148"/>
      <c r="S1296" s="148"/>
      <c r="T1296" s="148"/>
      <c r="U1296" s="148"/>
      <c r="V1296" s="148"/>
      <c r="W1296" s="148"/>
      <c r="X1296" s="148"/>
      <c r="Y1296" s="148"/>
      <c r="Z1296" s="148"/>
      <c r="AA1296" s="148"/>
      <c r="AB1296" s="148"/>
      <c r="AC1296" s="148"/>
      <c r="AD1296" s="148"/>
      <c r="AE1296" s="148"/>
      <c r="AF1296" s="148"/>
      <c r="AG1296" s="148"/>
      <c r="AH1296" s="148"/>
      <c r="AI1296" s="149"/>
      <c r="AJ1296" s="148"/>
      <c r="AK1296" s="149"/>
    </row>
    <row r="1297" spans="1:37" x14ac:dyDescent="0.35">
      <c r="A1297" s="147"/>
      <c r="B1297" s="148"/>
      <c r="C1297" s="147"/>
      <c r="D1297" s="147"/>
      <c r="E1297" s="148"/>
      <c r="F1297" s="147"/>
      <c r="G1297" s="148"/>
      <c r="H1297" s="148"/>
      <c r="I1297" s="148"/>
      <c r="J1297" s="148"/>
      <c r="K1297" s="148"/>
      <c r="L1297" s="148"/>
      <c r="M1297" s="148"/>
      <c r="N1297" s="148"/>
      <c r="O1297" s="148"/>
      <c r="P1297" s="148"/>
      <c r="Q1297" s="148"/>
      <c r="R1297" s="148"/>
      <c r="S1297" s="148"/>
      <c r="T1297" s="148"/>
      <c r="U1297" s="148"/>
      <c r="V1297" s="148"/>
      <c r="W1297" s="148"/>
      <c r="X1297" s="148"/>
      <c r="Y1297" s="148"/>
      <c r="Z1297" s="148"/>
      <c r="AA1297" s="148"/>
      <c r="AB1297" s="148"/>
      <c r="AC1297" s="148"/>
      <c r="AD1297" s="148"/>
      <c r="AE1297" s="148"/>
      <c r="AF1297" s="148"/>
      <c r="AG1297" s="148"/>
      <c r="AH1297" s="148"/>
      <c r="AI1297" s="149"/>
      <c r="AJ1297" s="148"/>
      <c r="AK1297" s="149"/>
    </row>
    <row r="1298" spans="1:37" x14ac:dyDescent="0.35">
      <c r="A1298" s="147"/>
      <c r="B1298" s="148"/>
      <c r="C1298" s="147"/>
      <c r="D1298" s="147"/>
      <c r="E1298" s="148"/>
      <c r="F1298" s="147"/>
      <c r="G1298" s="148"/>
      <c r="H1298" s="148"/>
      <c r="I1298" s="148"/>
      <c r="J1298" s="148"/>
      <c r="K1298" s="148"/>
      <c r="L1298" s="148"/>
      <c r="M1298" s="148"/>
      <c r="N1298" s="148"/>
      <c r="O1298" s="148"/>
      <c r="P1298" s="148"/>
      <c r="Q1298" s="148"/>
      <c r="R1298" s="148"/>
      <c r="S1298" s="148"/>
      <c r="T1298" s="148"/>
      <c r="U1298" s="148"/>
      <c r="V1298" s="148"/>
      <c r="W1298" s="148"/>
      <c r="X1298" s="148"/>
      <c r="Y1298" s="148"/>
      <c r="Z1298" s="148"/>
      <c r="AA1298" s="148"/>
      <c r="AB1298" s="148"/>
      <c r="AC1298" s="148"/>
      <c r="AD1298" s="148"/>
      <c r="AE1298" s="148"/>
      <c r="AF1298" s="148"/>
      <c r="AG1298" s="148"/>
      <c r="AH1298" s="148"/>
      <c r="AI1298" s="149"/>
      <c r="AJ1298" s="148"/>
      <c r="AK1298" s="149"/>
    </row>
    <row r="1299" spans="1:37" x14ac:dyDescent="0.35">
      <c r="A1299" s="147"/>
      <c r="B1299" s="148"/>
      <c r="C1299" s="147"/>
      <c r="D1299" s="147"/>
      <c r="E1299" s="148"/>
      <c r="F1299" s="147"/>
      <c r="G1299" s="148"/>
      <c r="H1299" s="148"/>
      <c r="I1299" s="148"/>
      <c r="J1299" s="148"/>
      <c r="K1299" s="148"/>
      <c r="L1299" s="148"/>
      <c r="M1299" s="148"/>
      <c r="N1299" s="148"/>
      <c r="O1299" s="148"/>
      <c r="P1299" s="148"/>
      <c r="Q1299" s="148"/>
      <c r="R1299" s="148"/>
      <c r="S1299" s="148"/>
      <c r="T1299" s="148"/>
      <c r="U1299" s="148"/>
      <c r="V1299" s="148"/>
      <c r="W1299" s="148"/>
      <c r="X1299" s="148"/>
      <c r="Y1299" s="148"/>
      <c r="Z1299" s="148"/>
      <c r="AA1299" s="148"/>
      <c r="AB1299" s="148"/>
      <c r="AC1299" s="148"/>
      <c r="AD1299" s="148"/>
      <c r="AE1299" s="148"/>
      <c r="AF1299" s="148"/>
      <c r="AG1299" s="148"/>
      <c r="AH1299" s="148"/>
      <c r="AI1299" s="149"/>
      <c r="AJ1299" s="148"/>
      <c r="AK1299" s="149"/>
    </row>
    <row r="1300" spans="1:37" x14ac:dyDescent="0.35">
      <c r="A1300" s="147"/>
      <c r="B1300" s="148"/>
      <c r="C1300" s="147"/>
      <c r="D1300" s="147"/>
      <c r="E1300" s="148"/>
      <c r="F1300" s="147"/>
      <c r="G1300" s="148"/>
      <c r="H1300" s="148"/>
      <c r="I1300" s="148"/>
      <c r="J1300" s="148"/>
      <c r="K1300" s="148"/>
      <c r="L1300" s="148"/>
      <c r="M1300" s="148"/>
      <c r="N1300" s="148"/>
      <c r="O1300" s="148"/>
      <c r="P1300" s="148"/>
      <c r="Q1300" s="148"/>
      <c r="R1300" s="148"/>
      <c r="S1300" s="148"/>
      <c r="T1300" s="148"/>
      <c r="U1300" s="148"/>
      <c r="V1300" s="148"/>
      <c r="W1300" s="148"/>
      <c r="X1300" s="148"/>
      <c r="Y1300" s="148"/>
      <c r="Z1300" s="148"/>
      <c r="AA1300" s="148"/>
      <c r="AB1300" s="148"/>
      <c r="AC1300" s="148"/>
      <c r="AD1300" s="148"/>
      <c r="AE1300" s="148"/>
      <c r="AF1300" s="148"/>
      <c r="AG1300" s="148"/>
      <c r="AH1300" s="148"/>
      <c r="AI1300" s="149"/>
      <c r="AJ1300" s="148"/>
      <c r="AK1300" s="149"/>
    </row>
    <row r="1301" spans="1:37" x14ac:dyDescent="0.35">
      <c r="A1301" s="147"/>
      <c r="B1301" s="148"/>
      <c r="C1301" s="147"/>
      <c r="D1301" s="147"/>
      <c r="E1301" s="148"/>
      <c r="F1301" s="147"/>
      <c r="G1301" s="148"/>
      <c r="H1301" s="148"/>
      <c r="I1301" s="148"/>
      <c r="J1301" s="148"/>
      <c r="K1301" s="148"/>
      <c r="L1301" s="148"/>
      <c r="M1301" s="148"/>
      <c r="N1301" s="148"/>
      <c r="O1301" s="148"/>
      <c r="P1301" s="148"/>
      <c r="Q1301" s="148"/>
      <c r="R1301" s="148"/>
      <c r="S1301" s="148"/>
      <c r="T1301" s="148"/>
      <c r="U1301" s="148"/>
      <c r="V1301" s="148"/>
      <c r="W1301" s="148"/>
      <c r="X1301" s="148"/>
      <c r="Y1301" s="148"/>
      <c r="Z1301" s="148"/>
      <c r="AA1301" s="148"/>
      <c r="AB1301" s="148"/>
      <c r="AC1301" s="148"/>
      <c r="AD1301" s="148"/>
      <c r="AE1301" s="148"/>
      <c r="AF1301" s="148"/>
      <c r="AG1301" s="148"/>
      <c r="AH1301" s="148"/>
      <c r="AI1301" s="149"/>
      <c r="AJ1301" s="148"/>
      <c r="AK1301" s="149"/>
    </row>
    <row r="1302" spans="1:37" x14ac:dyDescent="0.35">
      <c r="A1302" s="147"/>
      <c r="B1302" s="148"/>
      <c r="C1302" s="147"/>
      <c r="D1302" s="147"/>
      <c r="E1302" s="148"/>
      <c r="F1302" s="147"/>
      <c r="G1302" s="148"/>
      <c r="H1302" s="148"/>
      <c r="I1302" s="148"/>
      <c r="J1302" s="148"/>
      <c r="K1302" s="148"/>
      <c r="L1302" s="148"/>
      <c r="M1302" s="148"/>
      <c r="N1302" s="148"/>
      <c r="O1302" s="148"/>
      <c r="P1302" s="148"/>
      <c r="Q1302" s="148"/>
      <c r="R1302" s="148"/>
      <c r="S1302" s="148"/>
      <c r="T1302" s="148"/>
      <c r="U1302" s="148"/>
      <c r="V1302" s="148"/>
      <c r="W1302" s="148"/>
      <c r="X1302" s="148"/>
      <c r="Y1302" s="148"/>
      <c r="Z1302" s="148"/>
      <c r="AA1302" s="148"/>
      <c r="AB1302" s="148"/>
      <c r="AC1302" s="148"/>
      <c r="AD1302" s="148"/>
      <c r="AE1302" s="148"/>
      <c r="AF1302" s="148"/>
      <c r="AG1302" s="148"/>
      <c r="AH1302" s="148"/>
      <c r="AI1302" s="149"/>
      <c r="AJ1302" s="148"/>
      <c r="AK1302" s="149"/>
    </row>
    <row r="1303" spans="1:37" x14ac:dyDescent="0.35">
      <c r="A1303" s="147"/>
      <c r="B1303" s="148"/>
      <c r="C1303" s="147"/>
      <c r="D1303" s="147"/>
      <c r="E1303" s="148"/>
      <c r="F1303" s="147"/>
      <c r="G1303" s="148"/>
      <c r="H1303" s="148"/>
      <c r="I1303" s="148"/>
      <c r="J1303" s="148"/>
      <c r="K1303" s="148"/>
      <c r="L1303" s="148"/>
      <c r="M1303" s="148"/>
      <c r="N1303" s="148"/>
      <c r="O1303" s="148"/>
      <c r="P1303" s="148"/>
      <c r="Q1303" s="148"/>
      <c r="R1303" s="148"/>
      <c r="S1303" s="148"/>
      <c r="T1303" s="148"/>
      <c r="U1303" s="148"/>
      <c r="V1303" s="148"/>
      <c r="W1303" s="148"/>
      <c r="X1303" s="148"/>
      <c r="Y1303" s="148"/>
      <c r="Z1303" s="148"/>
      <c r="AA1303" s="148"/>
      <c r="AB1303" s="148"/>
      <c r="AC1303" s="148"/>
      <c r="AD1303" s="148"/>
      <c r="AE1303" s="148"/>
      <c r="AF1303" s="148"/>
      <c r="AG1303" s="148"/>
      <c r="AH1303" s="148"/>
      <c r="AI1303" s="149"/>
      <c r="AJ1303" s="148"/>
      <c r="AK1303" s="149"/>
    </row>
    <row r="1304" spans="1:37" x14ac:dyDescent="0.35">
      <c r="A1304" s="147"/>
      <c r="B1304" s="148"/>
      <c r="C1304" s="147"/>
      <c r="D1304" s="147"/>
      <c r="E1304" s="148"/>
      <c r="F1304" s="147"/>
      <c r="G1304" s="148"/>
      <c r="H1304" s="148"/>
      <c r="I1304" s="148"/>
      <c r="J1304" s="148"/>
      <c r="K1304" s="148"/>
      <c r="L1304" s="148"/>
      <c r="M1304" s="148"/>
      <c r="N1304" s="148"/>
      <c r="O1304" s="148"/>
      <c r="P1304" s="148"/>
      <c r="Q1304" s="148"/>
      <c r="R1304" s="148"/>
      <c r="S1304" s="148"/>
      <c r="T1304" s="148"/>
      <c r="U1304" s="148"/>
      <c r="V1304" s="148"/>
      <c r="W1304" s="148"/>
      <c r="X1304" s="148"/>
      <c r="Y1304" s="148"/>
      <c r="Z1304" s="148"/>
      <c r="AA1304" s="148"/>
      <c r="AB1304" s="148"/>
      <c r="AC1304" s="148"/>
      <c r="AD1304" s="148"/>
      <c r="AE1304" s="148"/>
      <c r="AF1304" s="148"/>
      <c r="AG1304" s="148"/>
      <c r="AH1304" s="148"/>
      <c r="AI1304" s="149"/>
      <c r="AJ1304" s="148"/>
      <c r="AK1304" s="149"/>
    </row>
    <row r="1305" spans="1:37" x14ac:dyDescent="0.35">
      <c r="A1305" s="147"/>
      <c r="B1305" s="148"/>
      <c r="C1305" s="147"/>
      <c r="D1305" s="147"/>
      <c r="E1305" s="148"/>
      <c r="F1305" s="147"/>
      <c r="G1305" s="148"/>
      <c r="H1305" s="148"/>
      <c r="I1305" s="148"/>
      <c r="J1305" s="148"/>
      <c r="K1305" s="148"/>
      <c r="L1305" s="148"/>
      <c r="M1305" s="148"/>
      <c r="N1305" s="148"/>
      <c r="O1305" s="148"/>
      <c r="P1305" s="148"/>
      <c r="Q1305" s="148"/>
      <c r="R1305" s="148"/>
      <c r="S1305" s="148"/>
      <c r="T1305" s="148"/>
      <c r="U1305" s="148"/>
      <c r="V1305" s="148"/>
      <c r="W1305" s="148"/>
      <c r="X1305" s="148"/>
      <c r="Y1305" s="148"/>
      <c r="Z1305" s="148"/>
      <c r="AA1305" s="148"/>
      <c r="AB1305" s="148"/>
      <c r="AC1305" s="148"/>
      <c r="AD1305" s="148"/>
      <c r="AE1305" s="148"/>
      <c r="AF1305" s="148"/>
      <c r="AG1305" s="148"/>
      <c r="AH1305" s="148"/>
      <c r="AI1305" s="149"/>
      <c r="AJ1305" s="148"/>
      <c r="AK1305" s="149"/>
    </row>
    <row r="1306" spans="1:37" x14ac:dyDescent="0.35">
      <c r="A1306" s="147"/>
      <c r="B1306" s="148"/>
      <c r="C1306" s="147"/>
      <c r="D1306" s="147"/>
      <c r="E1306" s="148"/>
      <c r="F1306" s="147"/>
      <c r="G1306" s="148"/>
      <c r="H1306" s="148"/>
      <c r="I1306" s="148"/>
      <c r="J1306" s="148"/>
      <c r="K1306" s="148"/>
      <c r="L1306" s="148"/>
      <c r="M1306" s="148"/>
      <c r="N1306" s="148"/>
      <c r="O1306" s="148"/>
      <c r="P1306" s="148"/>
      <c r="Q1306" s="148"/>
      <c r="R1306" s="148"/>
      <c r="S1306" s="148"/>
      <c r="T1306" s="148"/>
      <c r="U1306" s="148"/>
      <c r="V1306" s="148"/>
      <c r="W1306" s="148"/>
      <c r="X1306" s="148"/>
      <c r="Y1306" s="148"/>
      <c r="Z1306" s="148"/>
      <c r="AA1306" s="148"/>
      <c r="AB1306" s="148"/>
      <c r="AC1306" s="148"/>
      <c r="AD1306" s="148"/>
      <c r="AE1306" s="148"/>
      <c r="AF1306" s="148"/>
      <c r="AG1306" s="148"/>
      <c r="AH1306" s="148"/>
      <c r="AI1306" s="149"/>
      <c r="AJ1306" s="148"/>
      <c r="AK1306" s="149"/>
    </row>
    <row r="1307" spans="1:37" x14ac:dyDescent="0.35">
      <c r="A1307" s="147"/>
      <c r="B1307" s="148"/>
      <c r="C1307" s="147"/>
      <c r="D1307" s="147"/>
      <c r="E1307" s="148"/>
      <c r="F1307" s="147"/>
      <c r="G1307" s="148"/>
      <c r="H1307" s="148"/>
      <c r="I1307" s="148"/>
      <c r="J1307" s="148"/>
      <c r="K1307" s="148"/>
      <c r="L1307" s="148"/>
      <c r="M1307" s="148"/>
      <c r="N1307" s="148"/>
      <c r="O1307" s="148"/>
      <c r="P1307" s="148"/>
      <c r="Q1307" s="148"/>
      <c r="R1307" s="148"/>
      <c r="S1307" s="148"/>
      <c r="T1307" s="148"/>
      <c r="U1307" s="148"/>
      <c r="V1307" s="148"/>
      <c r="W1307" s="148"/>
      <c r="X1307" s="148"/>
      <c r="Y1307" s="148"/>
      <c r="Z1307" s="148"/>
      <c r="AA1307" s="148"/>
      <c r="AB1307" s="148"/>
      <c r="AC1307" s="148"/>
      <c r="AD1307" s="148"/>
      <c r="AE1307" s="148"/>
      <c r="AF1307" s="148"/>
      <c r="AG1307" s="148"/>
      <c r="AH1307" s="148"/>
      <c r="AI1307" s="149"/>
      <c r="AJ1307" s="148"/>
      <c r="AK1307" s="149"/>
    </row>
    <row r="1308" spans="1:37" x14ac:dyDescent="0.35">
      <c r="A1308" s="147"/>
      <c r="B1308" s="148"/>
      <c r="C1308" s="147"/>
      <c r="D1308" s="147"/>
      <c r="E1308" s="148"/>
      <c r="F1308" s="147"/>
      <c r="G1308" s="148"/>
      <c r="H1308" s="148"/>
      <c r="I1308" s="148"/>
      <c r="J1308" s="148"/>
      <c r="K1308" s="148"/>
      <c r="L1308" s="148"/>
      <c r="M1308" s="148"/>
      <c r="N1308" s="148"/>
      <c r="O1308" s="148"/>
      <c r="P1308" s="148"/>
      <c r="Q1308" s="148"/>
      <c r="R1308" s="148"/>
      <c r="S1308" s="148"/>
      <c r="T1308" s="148"/>
      <c r="U1308" s="148"/>
      <c r="V1308" s="148"/>
      <c r="W1308" s="148"/>
      <c r="X1308" s="148"/>
      <c r="Y1308" s="148"/>
      <c r="Z1308" s="148"/>
      <c r="AA1308" s="148"/>
      <c r="AB1308" s="148"/>
      <c r="AC1308" s="148"/>
      <c r="AD1308" s="148"/>
      <c r="AE1308" s="148"/>
      <c r="AF1308" s="148"/>
      <c r="AG1308" s="148"/>
      <c r="AH1308" s="148"/>
      <c r="AI1308" s="149"/>
      <c r="AJ1308" s="148"/>
      <c r="AK1308" s="149"/>
    </row>
    <row r="1309" spans="1:37" x14ac:dyDescent="0.35">
      <c r="A1309" s="147"/>
      <c r="B1309" s="148"/>
      <c r="C1309" s="147"/>
      <c r="D1309" s="147"/>
      <c r="E1309" s="148"/>
      <c r="F1309" s="147"/>
      <c r="G1309" s="148"/>
      <c r="H1309" s="148"/>
      <c r="I1309" s="148"/>
      <c r="J1309" s="148"/>
      <c r="K1309" s="148"/>
      <c r="L1309" s="148"/>
      <c r="M1309" s="148"/>
      <c r="N1309" s="148"/>
      <c r="O1309" s="148"/>
      <c r="P1309" s="148"/>
      <c r="Q1309" s="148"/>
      <c r="R1309" s="148"/>
      <c r="S1309" s="148"/>
      <c r="T1309" s="148"/>
      <c r="U1309" s="148"/>
      <c r="V1309" s="148"/>
      <c r="W1309" s="148"/>
      <c r="X1309" s="148"/>
      <c r="Y1309" s="148"/>
      <c r="Z1309" s="148"/>
      <c r="AA1309" s="148"/>
      <c r="AB1309" s="148"/>
      <c r="AC1309" s="148"/>
      <c r="AD1309" s="148"/>
      <c r="AE1309" s="148"/>
      <c r="AF1309" s="148"/>
      <c r="AG1309" s="148"/>
      <c r="AH1309" s="148"/>
      <c r="AI1309" s="149"/>
      <c r="AJ1309" s="148"/>
      <c r="AK1309" s="149"/>
    </row>
    <row r="1310" spans="1:37" x14ac:dyDescent="0.35">
      <c r="A1310" s="147"/>
      <c r="B1310" s="148"/>
      <c r="C1310" s="147"/>
      <c r="D1310" s="147"/>
      <c r="E1310" s="148"/>
      <c r="F1310" s="147"/>
      <c r="G1310" s="148"/>
      <c r="H1310" s="148"/>
      <c r="I1310" s="148"/>
      <c r="J1310" s="148"/>
      <c r="K1310" s="148"/>
      <c r="L1310" s="148"/>
      <c r="M1310" s="148"/>
      <c r="N1310" s="148"/>
      <c r="O1310" s="148"/>
      <c r="P1310" s="148"/>
      <c r="Q1310" s="148"/>
      <c r="R1310" s="148"/>
      <c r="S1310" s="148"/>
      <c r="T1310" s="148"/>
      <c r="U1310" s="148"/>
      <c r="V1310" s="148"/>
      <c r="W1310" s="148"/>
      <c r="X1310" s="148"/>
      <c r="Y1310" s="148"/>
      <c r="Z1310" s="148"/>
      <c r="AA1310" s="148"/>
      <c r="AB1310" s="148"/>
      <c r="AC1310" s="148"/>
      <c r="AD1310" s="148"/>
      <c r="AE1310" s="148"/>
      <c r="AF1310" s="148"/>
      <c r="AG1310" s="148"/>
      <c r="AH1310" s="148"/>
      <c r="AI1310" s="149"/>
      <c r="AJ1310" s="148"/>
      <c r="AK1310" s="149"/>
    </row>
    <row r="1311" spans="1:37" x14ac:dyDescent="0.35">
      <c r="A1311" s="147"/>
      <c r="B1311" s="148"/>
      <c r="C1311" s="147"/>
      <c r="D1311" s="147"/>
      <c r="E1311" s="148"/>
      <c r="F1311" s="147"/>
      <c r="G1311" s="148"/>
      <c r="H1311" s="148"/>
      <c r="I1311" s="148"/>
      <c r="J1311" s="148"/>
      <c r="K1311" s="148"/>
      <c r="L1311" s="148"/>
      <c r="M1311" s="148"/>
      <c r="N1311" s="148"/>
      <c r="O1311" s="148"/>
      <c r="P1311" s="148"/>
      <c r="Q1311" s="148"/>
      <c r="R1311" s="148"/>
      <c r="S1311" s="148"/>
      <c r="T1311" s="148"/>
      <c r="U1311" s="148"/>
      <c r="V1311" s="148"/>
      <c r="W1311" s="148"/>
      <c r="X1311" s="148"/>
      <c r="Y1311" s="148"/>
      <c r="Z1311" s="148"/>
      <c r="AA1311" s="148"/>
      <c r="AB1311" s="148"/>
      <c r="AC1311" s="148"/>
      <c r="AD1311" s="148"/>
      <c r="AE1311" s="148"/>
      <c r="AF1311" s="148"/>
      <c r="AG1311" s="148"/>
      <c r="AH1311" s="148"/>
      <c r="AI1311" s="149"/>
      <c r="AJ1311" s="148"/>
      <c r="AK1311" s="149"/>
    </row>
    <row r="1312" spans="1:37" x14ac:dyDescent="0.35">
      <c r="A1312" s="147"/>
      <c r="B1312" s="148"/>
      <c r="C1312" s="147"/>
      <c r="D1312" s="147"/>
      <c r="E1312" s="148"/>
      <c r="F1312" s="147"/>
      <c r="G1312" s="148"/>
      <c r="H1312" s="148"/>
      <c r="I1312" s="148"/>
      <c r="J1312" s="148"/>
      <c r="K1312" s="148"/>
      <c r="L1312" s="148"/>
      <c r="M1312" s="148"/>
      <c r="N1312" s="148"/>
      <c r="O1312" s="148"/>
      <c r="P1312" s="148"/>
      <c r="Q1312" s="148"/>
      <c r="R1312" s="148"/>
      <c r="S1312" s="148"/>
      <c r="T1312" s="148"/>
      <c r="U1312" s="148"/>
      <c r="V1312" s="148"/>
      <c r="W1312" s="148"/>
      <c r="X1312" s="148"/>
      <c r="Y1312" s="148"/>
      <c r="Z1312" s="148"/>
      <c r="AA1312" s="148"/>
      <c r="AB1312" s="148"/>
      <c r="AC1312" s="148"/>
      <c r="AD1312" s="148"/>
      <c r="AE1312" s="148"/>
      <c r="AF1312" s="148"/>
      <c r="AG1312" s="148"/>
      <c r="AH1312" s="148"/>
      <c r="AI1312" s="149"/>
      <c r="AJ1312" s="148"/>
      <c r="AK1312" s="149"/>
    </row>
    <row r="1313" spans="1:37" x14ac:dyDescent="0.35">
      <c r="A1313" s="147"/>
      <c r="B1313" s="148"/>
      <c r="C1313" s="147"/>
      <c r="D1313" s="147"/>
      <c r="E1313" s="148"/>
      <c r="F1313" s="147"/>
      <c r="G1313" s="148"/>
      <c r="H1313" s="148"/>
      <c r="I1313" s="148"/>
      <c r="J1313" s="148"/>
      <c r="K1313" s="148"/>
      <c r="L1313" s="148"/>
      <c r="M1313" s="148"/>
      <c r="N1313" s="148"/>
      <c r="O1313" s="148"/>
      <c r="P1313" s="148"/>
      <c r="Q1313" s="148"/>
      <c r="R1313" s="148"/>
      <c r="S1313" s="148"/>
      <c r="T1313" s="148"/>
      <c r="U1313" s="148"/>
      <c r="V1313" s="148"/>
      <c r="W1313" s="148"/>
      <c r="X1313" s="148"/>
      <c r="Y1313" s="148"/>
      <c r="Z1313" s="148"/>
      <c r="AA1313" s="148"/>
      <c r="AB1313" s="148"/>
      <c r="AC1313" s="148"/>
      <c r="AD1313" s="148"/>
      <c r="AE1313" s="148"/>
      <c r="AF1313" s="148"/>
      <c r="AG1313" s="148"/>
      <c r="AH1313" s="148"/>
      <c r="AI1313" s="149"/>
      <c r="AJ1313" s="148"/>
      <c r="AK1313" s="149"/>
    </row>
    <row r="1314" spans="1:37" x14ac:dyDescent="0.35">
      <c r="A1314" s="147"/>
      <c r="B1314" s="148"/>
      <c r="C1314" s="147"/>
      <c r="D1314" s="147"/>
      <c r="E1314" s="148"/>
      <c r="F1314" s="147"/>
      <c r="G1314" s="148"/>
      <c r="H1314" s="148"/>
      <c r="I1314" s="148"/>
      <c r="J1314" s="148"/>
      <c r="K1314" s="148"/>
      <c r="L1314" s="148"/>
      <c r="M1314" s="148"/>
      <c r="N1314" s="148"/>
      <c r="O1314" s="148"/>
      <c r="P1314" s="148"/>
      <c r="Q1314" s="148"/>
      <c r="R1314" s="148"/>
      <c r="S1314" s="148"/>
      <c r="T1314" s="148"/>
      <c r="U1314" s="148"/>
      <c r="V1314" s="148"/>
      <c r="W1314" s="148"/>
      <c r="X1314" s="148"/>
      <c r="Y1314" s="148"/>
      <c r="Z1314" s="148"/>
      <c r="AA1314" s="148"/>
      <c r="AB1314" s="148"/>
      <c r="AC1314" s="148"/>
      <c r="AD1314" s="148"/>
      <c r="AE1314" s="148"/>
      <c r="AF1314" s="148"/>
      <c r="AG1314" s="148"/>
      <c r="AH1314" s="148"/>
      <c r="AI1314" s="149"/>
      <c r="AJ1314" s="148"/>
      <c r="AK1314" s="149"/>
    </row>
    <row r="1315" spans="1:37" x14ac:dyDescent="0.35">
      <c r="A1315" s="147"/>
      <c r="B1315" s="148"/>
      <c r="C1315" s="147"/>
      <c r="D1315" s="147"/>
      <c r="E1315" s="148"/>
      <c r="F1315" s="147"/>
      <c r="G1315" s="148"/>
      <c r="H1315" s="148"/>
      <c r="I1315" s="148"/>
      <c r="J1315" s="148"/>
      <c r="K1315" s="148"/>
      <c r="L1315" s="148"/>
      <c r="M1315" s="148"/>
      <c r="N1315" s="148"/>
      <c r="O1315" s="148"/>
      <c r="P1315" s="148"/>
      <c r="Q1315" s="148"/>
      <c r="R1315" s="148"/>
      <c r="S1315" s="148"/>
      <c r="T1315" s="148"/>
      <c r="U1315" s="148"/>
      <c r="V1315" s="148"/>
      <c r="W1315" s="148"/>
      <c r="X1315" s="148"/>
      <c r="Y1315" s="148"/>
      <c r="Z1315" s="148"/>
      <c r="AA1315" s="148"/>
      <c r="AB1315" s="148"/>
      <c r="AC1315" s="148"/>
      <c r="AD1315" s="148"/>
      <c r="AE1315" s="148"/>
      <c r="AF1315" s="148"/>
      <c r="AG1315" s="148"/>
      <c r="AH1315" s="148"/>
      <c r="AI1315" s="149"/>
      <c r="AJ1315" s="148"/>
      <c r="AK1315" s="149"/>
    </row>
    <row r="1316" spans="1:37" x14ac:dyDescent="0.35">
      <c r="A1316" s="147"/>
      <c r="B1316" s="148"/>
      <c r="C1316" s="147"/>
      <c r="D1316" s="147"/>
      <c r="E1316" s="148"/>
      <c r="F1316" s="147"/>
      <c r="G1316" s="148"/>
      <c r="H1316" s="148"/>
      <c r="I1316" s="148"/>
      <c r="J1316" s="148"/>
      <c r="K1316" s="148"/>
      <c r="L1316" s="148"/>
      <c r="M1316" s="148"/>
      <c r="N1316" s="148"/>
      <c r="O1316" s="148"/>
      <c r="P1316" s="148"/>
      <c r="Q1316" s="148"/>
      <c r="R1316" s="148"/>
      <c r="S1316" s="148"/>
      <c r="T1316" s="148"/>
      <c r="U1316" s="148"/>
      <c r="V1316" s="148"/>
      <c r="W1316" s="148"/>
      <c r="X1316" s="148"/>
      <c r="Y1316" s="148"/>
      <c r="Z1316" s="148"/>
      <c r="AA1316" s="148"/>
      <c r="AB1316" s="148"/>
      <c r="AC1316" s="148"/>
      <c r="AD1316" s="148"/>
      <c r="AE1316" s="148"/>
      <c r="AF1316" s="148"/>
      <c r="AG1316" s="148"/>
      <c r="AH1316" s="148"/>
      <c r="AI1316" s="149"/>
      <c r="AJ1316" s="148"/>
      <c r="AK1316" s="149"/>
    </row>
    <row r="1317" spans="1:37" x14ac:dyDescent="0.35">
      <c r="A1317" s="147"/>
      <c r="B1317" s="148"/>
      <c r="C1317" s="147"/>
      <c r="D1317" s="147"/>
      <c r="E1317" s="148"/>
      <c r="F1317" s="147"/>
      <c r="G1317" s="148"/>
      <c r="H1317" s="148"/>
      <c r="I1317" s="148"/>
      <c r="J1317" s="148"/>
      <c r="K1317" s="148"/>
      <c r="L1317" s="148"/>
      <c r="M1317" s="148"/>
      <c r="N1317" s="148"/>
      <c r="O1317" s="148"/>
      <c r="P1317" s="148"/>
      <c r="Q1317" s="148"/>
      <c r="R1317" s="148"/>
      <c r="S1317" s="148"/>
      <c r="T1317" s="148"/>
      <c r="U1317" s="148"/>
      <c r="V1317" s="148"/>
      <c r="W1317" s="148"/>
      <c r="X1317" s="148"/>
      <c r="Y1317" s="148"/>
      <c r="Z1317" s="148"/>
      <c r="AA1317" s="148"/>
      <c r="AB1317" s="148"/>
      <c r="AC1317" s="148"/>
      <c r="AD1317" s="148"/>
      <c r="AE1317" s="148"/>
      <c r="AF1317" s="148"/>
      <c r="AG1317" s="148"/>
      <c r="AH1317" s="148"/>
      <c r="AI1317" s="149"/>
      <c r="AJ1317" s="148"/>
      <c r="AK1317" s="149"/>
    </row>
    <row r="1318" spans="1:37" x14ac:dyDescent="0.35">
      <c r="A1318" s="147"/>
      <c r="B1318" s="148"/>
      <c r="C1318" s="147"/>
      <c r="D1318" s="147"/>
      <c r="E1318" s="148"/>
      <c r="F1318" s="147"/>
      <c r="G1318" s="148"/>
      <c r="H1318" s="148"/>
      <c r="I1318" s="148"/>
      <c r="J1318" s="148"/>
      <c r="K1318" s="148"/>
      <c r="L1318" s="148"/>
      <c r="M1318" s="148"/>
      <c r="N1318" s="148"/>
      <c r="O1318" s="148"/>
      <c r="P1318" s="148"/>
      <c r="Q1318" s="148"/>
      <c r="R1318" s="148"/>
      <c r="S1318" s="148"/>
      <c r="T1318" s="148"/>
      <c r="U1318" s="148"/>
      <c r="V1318" s="148"/>
      <c r="W1318" s="148"/>
      <c r="X1318" s="148"/>
      <c r="Y1318" s="148"/>
      <c r="Z1318" s="148"/>
      <c r="AA1318" s="148"/>
      <c r="AB1318" s="148"/>
      <c r="AC1318" s="148"/>
      <c r="AD1318" s="148"/>
      <c r="AE1318" s="148"/>
      <c r="AF1318" s="148"/>
      <c r="AG1318" s="148"/>
      <c r="AH1318" s="148"/>
      <c r="AI1318" s="149"/>
      <c r="AJ1318" s="148"/>
      <c r="AK1318" s="149"/>
    </row>
    <row r="1319" spans="1:37" x14ac:dyDescent="0.35">
      <c r="A1319" s="147"/>
      <c r="B1319" s="148"/>
      <c r="C1319" s="147"/>
      <c r="D1319" s="147"/>
      <c r="E1319" s="148"/>
      <c r="F1319" s="147"/>
      <c r="G1319" s="148"/>
      <c r="H1319" s="148"/>
      <c r="I1319" s="148"/>
      <c r="J1319" s="148"/>
      <c r="K1319" s="148"/>
      <c r="L1319" s="148"/>
      <c r="M1319" s="148"/>
      <c r="N1319" s="148"/>
      <c r="O1319" s="148"/>
      <c r="P1319" s="148"/>
      <c r="Q1319" s="148"/>
      <c r="R1319" s="148"/>
      <c r="S1319" s="148"/>
      <c r="T1319" s="148"/>
      <c r="U1319" s="148"/>
      <c r="V1319" s="148"/>
      <c r="W1319" s="148"/>
      <c r="X1319" s="148"/>
      <c r="Y1319" s="148"/>
      <c r="Z1319" s="148"/>
      <c r="AA1319" s="148"/>
      <c r="AB1319" s="148"/>
      <c r="AC1319" s="148"/>
      <c r="AD1319" s="148"/>
      <c r="AE1319" s="148"/>
      <c r="AF1319" s="148"/>
      <c r="AG1319" s="148"/>
      <c r="AH1319" s="148"/>
      <c r="AI1319" s="149"/>
      <c r="AJ1319" s="148"/>
      <c r="AK1319" s="149"/>
    </row>
    <row r="1320" spans="1:37" x14ac:dyDescent="0.35">
      <c r="A1320" s="147"/>
      <c r="B1320" s="148"/>
      <c r="C1320" s="147"/>
      <c r="D1320" s="147"/>
      <c r="E1320" s="148"/>
      <c r="F1320" s="147"/>
      <c r="G1320" s="148"/>
      <c r="H1320" s="148"/>
      <c r="I1320" s="148"/>
      <c r="J1320" s="148"/>
      <c r="K1320" s="148"/>
      <c r="L1320" s="148"/>
      <c r="M1320" s="148"/>
      <c r="N1320" s="148"/>
      <c r="O1320" s="148"/>
      <c r="P1320" s="148"/>
      <c r="Q1320" s="148"/>
      <c r="R1320" s="148"/>
      <c r="S1320" s="148"/>
      <c r="T1320" s="148"/>
      <c r="U1320" s="148"/>
      <c r="V1320" s="148"/>
      <c r="W1320" s="148"/>
      <c r="X1320" s="148"/>
      <c r="Y1320" s="148"/>
      <c r="Z1320" s="148"/>
      <c r="AA1320" s="148"/>
      <c r="AB1320" s="148"/>
      <c r="AC1320" s="148"/>
      <c r="AD1320" s="148"/>
      <c r="AE1320" s="148"/>
      <c r="AF1320" s="148"/>
      <c r="AG1320" s="148"/>
      <c r="AH1320" s="148"/>
      <c r="AI1320" s="149"/>
      <c r="AJ1320" s="148"/>
      <c r="AK1320" s="149"/>
    </row>
    <row r="1321" spans="1:37" x14ac:dyDescent="0.35">
      <c r="A1321" s="147"/>
      <c r="B1321" s="148"/>
      <c r="C1321" s="147"/>
      <c r="D1321" s="147"/>
      <c r="E1321" s="148"/>
      <c r="F1321" s="147"/>
      <c r="G1321" s="148"/>
      <c r="H1321" s="148"/>
      <c r="I1321" s="148"/>
      <c r="J1321" s="148"/>
      <c r="K1321" s="148"/>
      <c r="L1321" s="148"/>
      <c r="M1321" s="148"/>
      <c r="N1321" s="148"/>
      <c r="O1321" s="148"/>
      <c r="P1321" s="148"/>
      <c r="Q1321" s="148"/>
      <c r="R1321" s="148"/>
      <c r="S1321" s="148"/>
      <c r="T1321" s="148"/>
      <c r="U1321" s="148"/>
      <c r="V1321" s="148"/>
      <c r="W1321" s="148"/>
      <c r="X1321" s="148"/>
      <c r="Y1321" s="148"/>
      <c r="Z1321" s="148"/>
      <c r="AA1321" s="148"/>
      <c r="AB1321" s="148"/>
      <c r="AC1321" s="148"/>
      <c r="AD1321" s="148"/>
      <c r="AE1321" s="148"/>
      <c r="AF1321" s="148"/>
      <c r="AG1321" s="148"/>
      <c r="AH1321" s="148"/>
      <c r="AI1321" s="149"/>
      <c r="AJ1321" s="148"/>
      <c r="AK1321" s="149"/>
    </row>
    <row r="1322" spans="1:37" x14ac:dyDescent="0.35">
      <c r="A1322" s="147"/>
      <c r="B1322" s="148"/>
      <c r="C1322" s="147"/>
      <c r="D1322" s="147"/>
      <c r="E1322" s="148"/>
      <c r="F1322" s="147"/>
      <c r="G1322" s="148"/>
      <c r="H1322" s="148"/>
      <c r="I1322" s="148"/>
      <c r="J1322" s="148"/>
      <c r="K1322" s="148"/>
      <c r="L1322" s="148"/>
      <c r="M1322" s="148"/>
      <c r="N1322" s="148"/>
      <c r="O1322" s="148"/>
      <c r="P1322" s="148"/>
      <c r="Q1322" s="148"/>
      <c r="R1322" s="148"/>
      <c r="S1322" s="148"/>
      <c r="T1322" s="148"/>
      <c r="U1322" s="148"/>
      <c r="V1322" s="148"/>
      <c r="W1322" s="148"/>
      <c r="X1322" s="148"/>
      <c r="Y1322" s="148"/>
      <c r="Z1322" s="148"/>
      <c r="AA1322" s="148"/>
      <c r="AB1322" s="148"/>
      <c r="AC1322" s="148"/>
      <c r="AD1322" s="148"/>
      <c r="AE1322" s="148"/>
      <c r="AF1322" s="148"/>
      <c r="AG1322" s="148"/>
      <c r="AH1322" s="148"/>
      <c r="AI1322" s="149"/>
      <c r="AJ1322" s="148"/>
      <c r="AK1322" s="149"/>
    </row>
    <row r="1323" spans="1:37" x14ac:dyDescent="0.35">
      <c r="A1323" s="147"/>
      <c r="B1323" s="148"/>
      <c r="C1323" s="147"/>
      <c r="D1323" s="147"/>
      <c r="E1323" s="148"/>
      <c r="F1323" s="147"/>
      <c r="G1323" s="148"/>
      <c r="H1323" s="148"/>
      <c r="I1323" s="148"/>
      <c r="J1323" s="148"/>
      <c r="K1323" s="148"/>
      <c r="L1323" s="148"/>
      <c r="M1323" s="148"/>
      <c r="N1323" s="148"/>
      <c r="O1323" s="148"/>
      <c r="P1323" s="148"/>
      <c r="Q1323" s="148"/>
      <c r="R1323" s="148"/>
      <c r="S1323" s="148"/>
      <c r="T1323" s="148"/>
      <c r="U1323" s="148"/>
      <c r="V1323" s="148"/>
      <c r="W1323" s="148"/>
      <c r="X1323" s="148"/>
      <c r="Y1323" s="148"/>
      <c r="Z1323" s="148"/>
      <c r="AA1323" s="148"/>
      <c r="AB1323" s="148"/>
      <c r="AC1323" s="148"/>
      <c r="AD1323" s="148"/>
      <c r="AE1323" s="148"/>
      <c r="AF1323" s="148"/>
      <c r="AG1323" s="148"/>
      <c r="AH1323" s="148"/>
      <c r="AI1323" s="149"/>
      <c r="AJ1323" s="148"/>
      <c r="AK1323" s="149"/>
    </row>
    <row r="1324" spans="1:37" x14ac:dyDescent="0.35">
      <c r="A1324" s="147"/>
      <c r="B1324" s="148"/>
      <c r="C1324" s="147"/>
      <c r="D1324" s="147"/>
      <c r="E1324" s="148"/>
      <c r="F1324" s="147"/>
      <c r="G1324" s="148"/>
      <c r="H1324" s="148"/>
      <c r="I1324" s="148"/>
      <c r="J1324" s="148"/>
      <c r="K1324" s="148"/>
      <c r="L1324" s="148"/>
      <c r="M1324" s="148"/>
      <c r="N1324" s="148"/>
      <c r="O1324" s="148"/>
      <c r="P1324" s="148"/>
      <c r="Q1324" s="148"/>
      <c r="R1324" s="148"/>
      <c r="S1324" s="148"/>
      <c r="T1324" s="148"/>
      <c r="U1324" s="148"/>
      <c r="V1324" s="148"/>
      <c r="W1324" s="148"/>
      <c r="X1324" s="148"/>
      <c r="Y1324" s="148"/>
      <c r="Z1324" s="148"/>
      <c r="AA1324" s="148"/>
      <c r="AB1324" s="148"/>
      <c r="AC1324" s="148"/>
      <c r="AD1324" s="148"/>
      <c r="AE1324" s="148"/>
      <c r="AF1324" s="148"/>
      <c r="AG1324" s="148"/>
      <c r="AH1324" s="148"/>
      <c r="AI1324" s="149"/>
      <c r="AJ1324" s="148"/>
      <c r="AK1324" s="149"/>
    </row>
    <row r="1325" spans="1:37" x14ac:dyDescent="0.35">
      <c r="A1325" s="147"/>
      <c r="B1325" s="148"/>
      <c r="C1325" s="147"/>
      <c r="D1325" s="147"/>
      <c r="E1325" s="148"/>
      <c r="F1325" s="147"/>
      <c r="G1325" s="148"/>
      <c r="H1325" s="148"/>
      <c r="I1325" s="148"/>
      <c r="J1325" s="148"/>
      <c r="K1325" s="148"/>
      <c r="L1325" s="148"/>
      <c r="M1325" s="148"/>
      <c r="N1325" s="148"/>
      <c r="O1325" s="148"/>
      <c r="P1325" s="148"/>
      <c r="Q1325" s="148"/>
      <c r="R1325" s="148"/>
      <c r="S1325" s="148"/>
      <c r="T1325" s="148"/>
      <c r="U1325" s="148"/>
      <c r="V1325" s="148"/>
      <c r="W1325" s="148"/>
      <c r="X1325" s="148"/>
      <c r="Y1325" s="148"/>
      <c r="Z1325" s="148"/>
      <c r="AA1325" s="148"/>
      <c r="AB1325" s="148"/>
      <c r="AC1325" s="148"/>
      <c r="AD1325" s="148"/>
      <c r="AE1325" s="148"/>
      <c r="AF1325" s="148"/>
      <c r="AG1325" s="148"/>
      <c r="AH1325" s="148"/>
      <c r="AI1325" s="149"/>
      <c r="AJ1325" s="148"/>
      <c r="AK1325" s="149"/>
    </row>
    <row r="1326" spans="1:37" x14ac:dyDescent="0.35">
      <c r="A1326" s="147"/>
      <c r="B1326" s="148"/>
      <c r="C1326" s="147"/>
      <c r="D1326" s="147"/>
      <c r="E1326" s="148"/>
      <c r="F1326" s="147"/>
      <c r="G1326" s="148"/>
      <c r="H1326" s="148"/>
      <c r="I1326" s="148"/>
      <c r="J1326" s="148"/>
      <c r="K1326" s="148"/>
      <c r="L1326" s="148"/>
      <c r="M1326" s="148"/>
      <c r="N1326" s="148"/>
      <c r="O1326" s="148"/>
      <c r="P1326" s="148"/>
      <c r="Q1326" s="148"/>
      <c r="R1326" s="148"/>
      <c r="S1326" s="148"/>
      <c r="T1326" s="148"/>
      <c r="U1326" s="148"/>
      <c r="V1326" s="148"/>
      <c r="W1326" s="148"/>
      <c r="X1326" s="148"/>
      <c r="Y1326" s="148"/>
      <c r="Z1326" s="148"/>
      <c r="AA1326" s="148"/>
      <c r="AB1326" s="148"/>
      <c r="AC1326" s="148"/>
      <c r="AD1326" s="148"/>
      <c r="AE1326" s="148"/>
      <c r="AF1326" s="148"/>
      <c r="AG1326" s="148"/>
      <c r="AH1326" s="148"/>
      <c r="AI1326" s="149"/>
      <c r="AJ1326" s="148"/>
      <c r="AK1326" s="149"/>
    </row>
    <row r="1327" spans="1:37" x14ac:dyDescent="0.35">
      <c r="A1327" s="147"/>
      <c r="B1327" s="148"/>
      <c r="C1327" s="147"/>
      <c r="D1327" s="147"/>
      <c r="E1327" s="148"/>
      <c r="F1327" s="147"/>
      <c r="G1327" s="148"/>
      <c r="H1327" s="148"/>
      <c r="I1327" s="148"/>
      <c r="J1327" s="148"/>
      <c r="K1327" s="148"/>
      <c r="L1327" s="148"/>
      <c r="M1327" s="148"/>
      <c r="N1327" s="148"/>
      <c r="O1327" s="148"/>
      <c r="P1327" s="148"/>
      <c r="Q1327" s="148"/>
      <c r="R1327" s="148"/>
      <c r="S1327" s="148"/>
      <c r="T1327" s="148"/>
      <c r="U1327" s="148"/>
      <c r="V1327" s="148"/>
      <c r="W1327" s="148"/>
      <c r="X1327" s="148"/>
      <c r="Y1327" s="148"/>
      <c r="Z1327" s="148"/>
      <c r="AA1327" s="148"/>
      <c r="AB1327" s="148"/>
      <c r="AC1327" s="148"/>
      <c r="AD1327" s="148"/>
      <c r="AE1327" s="148"/>
      <c r="AF1327" s="148"/>
      <c r="AG1327" s="148"/>
      <c r="AH1327" s="148"/>
      <c r="AI1327" s="149"/>
      <c r="AJ1327" s="148"/>
      <c r="AK1327" s="149"/>
    </row>
    <row r="1328" spans="1:37" x14ac:dyDescent="0.35">
      <c r="A1328" s="147"/>
      <c r="B1328" s="148"/>
      <c r="C1328" s="147"/>
      <c r="D1328" s="147"/>
      <c r="E1328" s="148"/>
      <c r="F1328" s="147"/>
      <c r="G1328" s="148"/>
      <c r="H1328" s="148"/>
      <c r="I1328" s="148"/>
      <c r="J1328" s="148"/>
      <c r="K1328" s="148"/>
      <c r="L1328" s="148"/>
      <c r="M1328" s="148"/>
      <c r="N1328" s="148"/>
      <c r="O1328" s="148"/>
      <c r="P1328" s="148"/>
      <c r="Q1328" s="148"/>
      <c r="R1328" s="148"/>
      <c r="S1328" s="148"/>
      <c r="T1328" s="148"/>
      <c r="U1328" s="148"/>
      <c r="V1328" s="148"/>
      <c r="W1328" s="148"/>
      <c r="X1328" s="148"/>
      <c r="Y1328" s="148"/>
      <c r="Z1328" s="148"/>
      <c r="AA1328" s="148"/>
      <c r="AB1328" s="148"/>
      <c r="AC1328" s="148"/>
      <c r="AD1328" s="148"/>
      <c r="AE1328" s="148"/>
      <c r="AF1328" s="148"/>
      <c r="AG1328" s="148"/>
      <c r="AH1328" s="148"/>
      <c r="AI1328" s="149"/>
      <c r="AJ1328" s="148"/>
      <c r="AK1328" s="149"/>
    </row>
    <row r="1329" spans="1:37" x14ac:dyDescent="0.35">
      <c r="A1329" s="147"/>
      <c r="B1329" s="148"/>
      <c r="C1329" s="147"/>
      <c r="D1329" s="147"/>
      <c r="E1329" s="148"/>
      <c r="F1329" s="147"/>
      <c r="G1329" s="148"/>
      <c r="H1329" s="148"/>
      <c r="I1329" s="148"/>
      <c r="J1329" s="148"/>
      <c r="K1329" s="148"/>
      <c r="L1329" s="148"/>
      <c r="M1329" s="148"/>
      <c r="N1329" s="148"/>
      <c r="O1329" s="148"/>
      <c r="P1329" s="148"/>
      <c r="Q1329" s="148"/>
      <c r="R1329" s="148"/>
      <c r="S1329" s="148"/>
      <c r="T1329" s="148"/>
      <c r="U1329" s="148"/>
      <c r="V1329" s="148"/>
      <c r="W1329" s="148"/>
      <c r="X1329" s="148"/>
      <c r="Y1329" s="148"/>
      <c r="Z1329" s="148"/>
      <c r="AA1329" s="148"/>
      <c r="AB1329" s="148"/>
      <c r="AC1329" s="148"/>
      <c r="AD1329" s="148"/>
      <c r="AE1329" s="148"/>
      <c r="AF1329" s="148"/>
      <c r="AG1329" s="148"/>
      <c r="AH1329" s="148"/>
      <c r="AI1329" s="149"/>
      <c r="AJ1329" s="148"/>
      <c r="AK1329" s="149"/>
    </row>
    <row r="1330" spans="1:37" x14ac:dyDescent="0.35">
      <c r="A1330" s="147"/>
      <c r="B1330" s="148"/>
      <c r="C1330" s="147"/>
      <c r="D1330" s="147"/>
      <c r="E1330" s="148"/>
      <c r="F1330" s="147"/>
      <c r="G1330" s="148"/>
      <c r="H1330" s="148"/>
      <c r="I1330" s="148"/>
      <c r="J1330" s="148"/>
      <c r="K1330" s="148"/>
      <c r="L1330" s="148"/>
      <c r="M1330" s="148"/>
      <c r="N1330" s="148"/>
      <c r="O1330" s="148"/>
      <c r="P1330" s="148"/>
      <c r="Q1330" s="148"/>
      <c r="R1330" s="148"/>
      <c r="S1330" s="148"/>
      <c r="T1330" s="148"/>
      <c r="U1330" s="148"/>
      <c r="V1330" s="148"/>
      <c r="W1330" s="148"/>
      <c r="X1330" s="148"/>
      <c r="Y1330" s="148"/>
      <c r="Z1330" s="148"/>
      <c r="AA1330" s="148"/>
      <c r="AB1330" s="148"/>
      <c r="AC1330" s="148"/>
      <c r="AD1330" s="148"/>
      <c r="AE1330" s="148"/>
      <c r="AF1330" s="148"/>
      <c r="AG1330" s="148"/>
      <c r="AH1330" s="148"/>
      <c r="AI1330" s="149"/>
      <c r="AJ1330" s="148"/>
      <c r="AK1330" s="149"/>
    </row>
    <row r="1331" spans="1:37" x14ac:dyDescent="0.35">
      <c r="A1331" s="147"/>
      <c r="B1331" s="148"/>
      <c r="C1331" s="147"/>
      <c r="D1331" s="147"/>
      <c r="E1331" s="148"/>
      <c r="F1331" s="147"/>
      <c r="G1331" s="148"/>
      <c r="H1331" s="148"/>
      <c r="I1331" s="148"/>
      <c r="J1331" s="148"/>
      <c r="K1331" s="148"/>
      <c r="L1331" s="148"/>
      <c r="M1331" s="148"/>
      <c r="N1331" s="148"/>
      <c r="O1331" s="148"/>
      <c r="P1331" s="148"/>
      <c r="Q1331" s="148"/>
      <c r="R1331" s="148"/>
      <c r="S1331" s="148"/>
      <c r="T1331" s="148"/>
      <c r="U1331" s="148"/>
      <c r="V1331" s="148"/>
      <c r="W1331" s="148"/>
      <c r="X1331" s="148"/>
      <c r="Y1331" s="148"/>
      <c r="Z1331" s="148"/>
      <c r="AA1331" s="148"/>
      <c r="AB1331" s="148"/>
      <c r="AC1331" s="148"/>
      <c r="AD1331" s="148"/>
      <c r="AE1331" s="148"/>
      <c r="AF1331" s="148"/>
      <c r="AG1331" s="148"/>
      <c r="AH1331" s="148"/>
      <c r="AI1331" s="149"/>
      <c r="AJ1331" s="148"/>
      <c r="AK1331" s="149"/>
    </row>
    <row r="1332" spans="1:37" x14ac:dyDescent="0.35">
      <c r="A1332" s="147"/>
      <c r="B1332" s="148"/>
      <c r="C1332" s="147"/>
      <c r="D1332" s="147"/>
      <c r="E1332" s="148"/>
      <c r="F1332" s="147"/>
      <c r="G1332" s="148"/>
      <c r="H1332" s="148"/>
      <c r="I1332" s="148"/>
      <c r="J1332" s="148"/>
      <c r="K1332" s="148"/>
      <c r="L1332" s="148"/>
      <c r="M1332" s="148"/>
      <c r="N1332" s="148"/>
      <c r="O1332" s="148"/>
      <c r="P1332" s="148"/>
      <c r="Q1332" s="148"/>
      <c r="R1332" s="148"/>
      <c r="S1332" s="148"/>
      <c r="T1332" s="148"/>
      <c r="U1332" s="148"/>
      <c r="V1332" s="148"/>
      <c r="W1332" s="148"/>
      <c r="X1332" s="148"/>
      <c r="Y1332" s="148"/>
      <c r="Z1332" s="148"/>
      <c r="AA1332" s="148"/>
      <c r="AB1332" s="148"/>
      <c r="AC1332" s="148"/>
      <c r="AD1332" s="148"/>
      <c r="AE1332" s="148"/>
      <c r="AF1332" s="148"/>
      <c r="AG1332" s="148"/>
      <c r="AH1332" s="148"/>
      <c r="AI1332" s="149"/>
      <c r="AJ1332" s="148"/>
      <c r="AK1332" s="149"/>
    </row>
    <row r="1333" spans="1:37" x14ac:dyDescent="0.35">
      <c r="A1333" s="147"/>
      <c r="B1333" s="148"/>
      <c r="C1333" s="147"/>
      <c r="D1333" s="147"/>
      <c r="E1333" s="148"/>
      <c r="F1333" s="147"/>
      <c r="G1333" s="148"/>
      <c r="H1333" s="148"/>
      <c r="I1333" s="148"/>
      <c r="J1333" s="148"/>
      <c r="K1333" s="148"/>
      <c r="L1333" s="148"/>
      <c r="M1333" s="148"/>
      <c r="N1333" s="148"/>
      <c r="O1333" s="148"/>
      <c r="P1333" s="148"/>
      <c r="Q1333" s="148"/>
      <c r="R1333" s="148"/>
      <c r="S1333" s="148"/>
      <c r="T1333" s="148"/>
      <c r="U1333" s="148"/>
      <c r="V1333" s="148"/>
      <c r="W1333" s="148"/>
      <c r="X1333" s="148"/>
      <c r="Y1333" s="148"/>
      <c r="Z1333" s="148"/>
      <c r="AA1333" s="148"/>
      <c r="AB1333" s="148"/>
      <c r="AC1333" s="148"/>
      <c r="AD1333" s="148"/>
      <c r="AE1333" s="148"/>
      <c r="AF1333" s="148"/>
      <c r="AG1333" s="148"/>
      <c r="AH1333" s="148"/>
      <c r="AI1333" s="149"/>
      <c r="AJ1333" s="148"/>
      <c r="AK1333" s="149"/>
    </row>
    <row r="1334" spans="1:37" x14ac:dyDescent="0.35">
      <c r="A1334" s="147"/>
      <c r="B1334" s="148"/>
      <c r="C1334" s="147"/>
      <c r="D1334" s="147"/>
      <c r="E1334" s="148"/>
      <c r="F1334" s="147"/>
      <c r="G1334" s="148"/>
      <c r="H1334" s="148"/>
      <c r="I1334" s="148"/>
      <c r="J1334" s="148"/>
      <c r="K1334" s="148"/>
      <c r="L1334" s="148"/>
      <c r="M1334" s="148"/>
      <c r="N1334" s="148"/>
      <c r="O1334" s="148"/>
      <c r="P1334" s="148"/>
      <c r="Q1334" s="148"/>
      <c r="R1334" s="148"/>
      <c r="S1334" s="148"/>
      <c r="T1334" s="148"/>
      <c r="U1334" s="148"/>
      <c r="V1334" s="148"/>
      <c r="W1334" s="148"/>
      <c r="X1334" s="148"/>
      <c r="Y1334" s="148"/>
      <c r="Z1334" s="148"/>
      <c r="AA1334" s="148"/>
      <c r="AB1334" s="148"/>
      <c r="AC1334" s="148"/>
      <c r="AD1334" s="148"/>
      <c r="AE1334" s="148"/>
      <c r="AF1334" s="148"/>
      <c r="AG1334" s="148"/>
      <c r="AH1334" s="148"/>
      <c r="AI1334" s="149"/>
      <c r="AJ1334" s="148"/>
      <c r="AK1334" s="149"/>
    </row>
    <row r="1335" spans="1:37" x14ac:dyDescent="0.35">
      <c r="A1335" s="147"/>
      <c r="B1335" s="148"/>
      <c r="C1335" s="147"/>
      <c r="D1335" s="147"/>
      <c r="E1335" s="148"/>
      <c r="F1335" s="147"/>
      <c r="G1335" s="148"/>
      <c r="H1335" s="148"/>
      <c r="I1335" s="148"/>
      <c r="J1335" s="148"/>
      <c r="K1335" s="148"/>
      <c r="L1335" s="148"/>
      <c r="M1335" s="148"/>
      <c r="N1335" s="148"/>
      <c r="O1335" s="148"/>
      <c r="P1335" s="148"/>
      <c r="Q1335" s="148"/>
      <c r="R1335" s="148"/>
      <c r="S1335" s="148"/>
      <c r="T1335" s="148"/>
      <c r="U1335" s="148"/>
      <c r="V1335" s="148"/>
      <c r="W1335" s="148"/>
      <c r="X1335" s="148"/>
      <c r="Y1335" s="148"/>
      <c r="Z1335" s="148"/>
      <c r="AA1335" s="148"/>
      <c r="AB1335" s="148"/>
      <c r="AC1335" s="148"/>
      <c r="AD1335" s="148"/>
      <c r="AE1335" s="148"/>
      <c r="AF1335" s="148"/>
      <c r="AG1335" s="148"/>
      <c r="AH1335" s="148"/>
      <c r="AI1335" s="149"/>
      <c r="AJ1335" s="148"/>
      <c r="AK1335" s="149"/>
    </row>
    <row r="1336" spans="1:37" x14ac:dyDescent="0.35">
      <c r="A1336" s="147"/>
      <c r="B1336" s="148"/>
      <c r="C1336" s="147"/>
      <c r="D1336" s="147"/>
      <c r="E1336" s="148"/>
      <c r="F1336" s="147"/>
      <c r="G1336" s="148"/>
      <c r="H1336" s="148"/>
      <c r="I1336" s="148"/>
      <c r="J1336" s="148"/>
      <c r="K1336" s="148"/>
      <c r="L1336" s="148"/>
      <c r="M1336" s="148"/>
      <c r="N1336" s="148"/>
      <c r="O1336" s="148"/>
      <c r="P1336" s="148"/>
      <c r="Q1336" s="148"/>
      <c r="R1336" s="148"/>
      <c r="S1336" s="148"/>
      <c r="T1336" s="148"/>
      <c r="U1336" s="148"/>
      <c r="V1336" s="148"/>
      <c r="W1336" s="148"/>
      <c r="X1336" s="148"/>
      <c r="Y1336" s="148"/>
      <c r="Z1336" s="148"/>
      <c r="AA1336" s="148"/>
      <c r="AB1336" s="148"/>
      <c r="AC1336" s="148"/>
      <c r="AD1336" s="148"/>
      <c r="AE1336" s="148"/>
      <c r="AF1336" s="148"/>
      <c r="AG1336" s="148"/>
      <c r="AH1336" s="148"/>
      <c r="AI1336" s="149"/>
      <c r="AJ1336" s="148"/>
      <c r="AK1336" s="149"/>
    </row>
    <row r="1337" spans="1:37" x14ac:dyDescent="0.35">
      <c r="A1337" s="147"/>
      <c r="B1337" s="148"/>
      <c r="C1337" s="147"/>
      <c r="D1337" s="147"/>
      <c r="E1337" s="148"/>
      <c r="F1337" s="147"/>
      <c r="G1337" s="148"/>
      <c r="H1337" s="148"/>
      <c r="I1337" s="148"/>
      <c r="J1337" s="148"/>
      <c r="K1337" s="148"/>
      <c r="L1337" s="148"/>
      <c r="M1337" s="148"/>
      <c r="N1337" s="148"/>
      <c r="O1337" s="148"/>
      <c r="P1337" s="148"/>
      <c r="Q1337" s="148"/>
      <c r="R1337" s="148"/>
      <c r="S1337" s="148"/>
      <c r="T1337" s="148"/>
      <c r="U1337" s="148"/>
      <c r="V1337" s="148"/>
      <c r="W1337" s="148"/>
      <c r="X1337" s="148"/>
      <c r="Y1337" s="148"/>
      <c r="Z1337" s="148"/>
      <c r="AA1337" s="148"/>
      <c r="AB1337" s="148"/>
      <c r="AC1337" s="148"/>
      <c r="AD1337" s="148"/>
      <c r="AE1337" s="148"/>
      <c r="AF1337" s="148"/>
      <c r="AG1337" s="148"/>
      <c r="AH1337" s="148"/>
      <c r="AI1337" s="149"/>
      <c r="AJ1337" s="148"/>
      <c r="AK1337" s="149"/>
    </row>
    <row r="1338" spans="1:37" x14ac:dyDescent="0.35">
      <c r="A1338" s="147"/>
      <c r="B1338" s="148"/>
      <c r="C1338" s="147"/>
      <c r="D1338" s="147"/>
      <c r="E1338" s="148"/>
      <c r="F1338" s="147"/>
      <c r="G1338" s="148"/>
      <c r="H1338" s="148"/>
      <c r="I1338" s="148"/>
      <c r="J1338" s="148"/>
      <c r="K1338" s="148"/>
      <c r="L1338" s="148"/>
      <c r="M1338" s="148"/>
      <c r="N1338" s="148"/>
      <c r="O1338" s="148"/>
      <c r="P1338" s="148"/>
      <c r="Q1338" s="148"/>
      <c r="R1338" s="148"/>
      <c r="S1338" s="148"/>
      <c r="T1338" s="148"/>
      <c r="U1338" s="148"/>
      <c r="V1338" s="148"/>
      <c r="W1338" s="148"/>
      <c r="X1338" s="148"/>
      <c r="Y1338" s="148"/>
      <c r="Z1338" s="148"/>
      <c r="AA1338" s="148"/>
      <c r="AB1338" s="148"/>
      <c r="AC1338" s="148"/>
      <c r="AD1338" s="148"/>
      <c r="AE1338" s="148"/>
      <c r="AF1338" s="148"/>
      <c r="AG1338" s="148"/>
      <c r="AH1338" s="148"/>
      <c r="AI1338" s="149"/>
      <c r="AJ1338" s="148"/>
      <c r="AK1338" s="149"/>
    </row>
    <row r="1339" spans="1:37" x14ac:dyDescent="0.35">
      <c r="A1339" s="147"/>
      <c r="B1339" s="148"/>
      <c r="C1339" s="147"/>
      <c r="D1339" s="147"/>
      <c r="E1339" s="148"/>
      <c r="F1339" s="147"/>
      <c r="G1339" s="148"/>
      <c r="H1339" s="148"/>
      <c r="I1339" s="148"/>
      <c r="J1339" s="148"/>
      <c r="K1339" s="148"/>
      <c r="L1339" s="148"/>
      <c r="M1339" s="148"/>
      <c r="N1339" s="148"/>
      <c r="O1339" s="148"/>
      <c r="P1339" s="148"/>
      <c r="Q1339" s="148"/>
      <c r="R1339" s="148"/>
      <c r="S1339" s="148"/>
      <c r="T1339" s="148"/>
      <c r="U1339" s="148"/>
      <c r="V1339" s="148"/>
      <c r="W1339" s="148"/>
      <c r="X1339" s="148"/>
      <c r="Y1339" s="148"/>
      <c r="Z1339" s="148"/>
      <c r="AA1339" s="148"/>
      <c r="AB1339" s="148"/>
      <c r="AC1339" s="148"/>
      <c r="AD1339" s="148"/>
      <c r="AE1339" s="148"/>
      <c r="AF1339" s="148"/>
      <c r="AG1339" s="148"/>
      <c r="AH1339" s="148"/>
      <c r="AI1339" s="149"/>
      <c r="AJ1339" s="148"/>
      <c r="AK1339" s="149"/>
    </row>
    <row r="1340" spans="1:37" x14ac:dyDescent="0.35">
      <c r="A1340" s="147"/>
      <c r="B1340" s="148"/>
      <c r="C1340" s="147"/>
      <c r="D1340" s="147"/>
      <c r="E1340" s="148"/>
      <c r="F1340" s="147"/>
      <c r="G1340" s="148"/>
      <c r="H1340" s="148"/>
      <c r="I1340" s="148"/>
      <c r="J1340" s="148"/>
      <c r="K1340" s="148"/>
      <c r="L1340" s="148"/>
      <c r="M1340" s="148"/>
      <c r="N1340" s="148"/>
      <c r="O1340" s="148"/>
      <c r="P1340" s="148"/>
      <c r="Q1340" s="148"/>
      <c r="R1340" s="148"/>
      <c r="S1340" s="148"/>
      <c r="T1340" s="148"/>
      <c r="U1340" s="148"/>
      <c r="V1340" s="148"/>
      <c r="W1340" s="148"/>
      <c r="X1340" s="148"/>
      <c r="Y1340" s="148"/>
      <c r="Z1340" s="148"/>
      <c r="AA1340" s="148"/>
      <c r="AB1340" s="148"/>
      <c r="AC1340" s="148"/>
      <c r="AD1340" s="148"/>
      <c r="AE1340" s="148"/>
      <c r="AF1340" s="148"/>
      <c r="AG1340" s="148"/>
      <c r="AH1340" s="148"/>
      <c r="AI1340" s="149"/>
      <c r="AJ1340" s="148"/>
      <c r="AK1340" s="149"/>
    </row>
    <row r="1341" spans="1:37" x14ac:dyDescent="0.35">
      <c r="A1341" s="147"/>
      <c r="B1341" s="148"/>
      <c r="C1341" s="147"/>
      <c r="D1341" s="147"/>
      <c r="E1341" s="148"/>
      <c r="F1341" s="147"/>
      <c r="G1341" s="148"/>
      <c r="H1341" s="148"/>
      <c r="I1341" s="148"/>
      <c r="J1341" s="148"/>
      <c r="K1341" s="148"/>
      <c r="L1341" s="148"/>
      <c r="M1341" s="148"/>
      <c r="N1341" s="148"/>
      <c r="O1341" s="148"/>
      <c r="P1341" s="148"/>
      <c r="Q1341" s="148"/>
      <c r="R1341" s="148"/>
      <c r="S1341" s="148"/>
      <c r="T1341" s="148"/>
      <c r="U1341" s="148"/>
      <c r="V1341" s="148"/>
      <c r="W1341" s="148"/>
      <c r="X1341" s="148"/>
      <c r="Y1341" s="148"/>
      <c r="Z1341" s="148"/>
      <c r="AA1341" s="148"/>
      <c r="AB1341" s="148"/>
      <c r="AC1341" s="148"/>
      <c r="AD1341" s="148"/>
      <c r="AE1341" s="148"/>
      <c r="AF1341" s="148"/>
      <c r="AG1341" s="148"/>
      <c r="AH1341" s="148"/>
      <c r="AI1341" s="149"/>
      <c r="AJ1341" s="148"/>
      <c r="AK1341" s="149"/>
    </row>
    <row r="1342" spans="1:37" x14ac:dyDescent="0.35">
      <c r="A1342" s="147"/>
      <c r="B1342" s="148"/>
      <c r="C1342" s="147"/>
      <c r="D1342" s="147"/>
      <c r="E1342" s="148"/>
      <c r="F1342" s="147"/>
      <c r="G1342" s="148"/>
      <c r="H1342" s="148"/>
      <c r="I1342" s="148"/>
      <c r="J1342" s="148"/>
      <c r="K1342" s="148"/>
      <c r="L1342" s="148"/>
      <c r="M1342" s="148"/>
      <c r="N1342" s="148"/>
      <c r="O1342" s="148"/>
      <c r="P1342" s="148"/>
      <c r="Q1342" s="148"/>
      <c r="R1342" s="148"/>
      <c r="S1342" s="148"/>
      <c r="T1342" s="148"/>
      <c r="U1342" s="148"/>
      <c r="V1342" s="148"/>
      <c r="W1342" s="148"/>
      <c r="X1342" s="148"/>
      <c r="Y1342" s="148"/>
      <c r="Z1342" s="148"/>
      <c r="AA1342" s="148"/>
      <c r="AB1342" s="148"/>
      <c r="AC1342" s="148"/>
      <c r="AD1342" s="148"/>
      <c r="AE1342" s="148"/>
      <c r="AF1342" s="148"/>
      <c r="AG1342" s="148"/>
      <c r="AH1342" s="148"/>
      <c r="AI1342" s="149"/>
      <c r="AJ1342" s="148"/>
      <c r="AK1342" s="149"/>
    </row>
    <row r="1343" spans="1:37" x14ac:dyDescent="0.35">
      <c r="A1343" s="147"/>
      <c r="B1343" s="148"/>
      <c r="C1343" s="147"/>
      <c r="D1343" s="147"/>
      <c r="E1343" s="148"/>
      <c r="F1343" s="147"/>
      <c r="G1343" s="148"/>
      <c r="H1343" s="148"/>
      <c r="I1343" s="148"/>
      <c r="J1343" s="148"/>
      <c r="K1343" s="148"/>
      <c r="L1343" s="148"/>
      <c r="M1343" s="148"/>
      <c r="N1343" s="148"/>
      <c r="O1343" s="148"/>
      <c r="P1343" s="148"/>
      <c r="Q1343" s="148"/>
      <c r="R1343" s="148"/>
      <c r="S1343" s="148"/>
      <c r="T1343" s="148"/>
      <c r="U1343" s="148"/>
      <c r="V1343" s="148"/>
      <c r="W1343" s="148"/>
      <c r="X1343" s="148"/>
      <c r="Y1343" s="148"/>
      <c r="Z1343" s="148"/>
      <c r="AA1343" s="148"/>
      <c r="AB1343" s="148"/>
      <c r="AC1343" s="148"/>
      <c r="AD1343" s="148"/>
      <c r="AE1343" s="148"/>
      <c r="AF1343" s="148"/>
      <c r="AG1343" s="148"/>
      <c r="AH1343" s="148"/>
      <c r="AI1343" s="149"/>
      <c r="AJ1343" s="148"/>
      <c r="AK1343" s="149"/>
    </row>
    <row r="1344" spans="1:37" x14ac:dyDescent="0.35">
      <c r="A1344" s="147"/>
      <c r="B1344" s="148"/>
      <c r="C1344" s="147"/>
      <c r="D1344" s="147"/>
      <c r="E1344" s="148"/>
      <c r="F1344" s="147"/>
      <c r="G1344" s="148"/>
      <c r="H1344" s="148"/>
      <c r="I1344" s="148"/>
      <c r="J1344" s="148"/>
      <c r="K1344" s="148"/>
      <c r="L1344" s="148"/>
      <c r="M1344" s="148"/>
      <c r="N1344" s="148"/>
      <c r="O1344" s="148"/>
      <c r="P1344" s="148"/>
      <c r="Q1344" s="148"/>
      <c r="R1344" s="148"/>
      <c r="S1344" s="148"/>
      <c r="T1344" s="148"/>
      <c r="U1344" s="148"/>
      <c r="V1344" s="148"/>
      <c r="W1344" s="148"/>
      <c r="X1344" s="148"/>
      <c r="Y1344" s="148"/>
      <c r="Z1344" s="148"/>
      <c r="AA1344" s="148"/>
      <c r="AB1344" s="148"/>
      <c r="AC1344" s="148"/>
      <c r="AD1344" s="148"/>
      <c r="AE1344" s="148"/>
      <c r="AF1344" s="148"/>
      <c r="AG1344" s="148"/>
      <c r="AH1344" s="148"/>
      <c r="AI1344" s="149"/>
      <c r="AJ1344" s="148"/>
      <c r="AK1344" s="149"/>
    </row>
    <row r="1345" spans="1:37" x14ac:dyDescent="0.35">
      <c r="A1345" s="147"/>
      <c r="B1345" s="148"/>
      <c r="C1345" s="147"/>
      <c r="D1345" s="147"/>
      <c r="E1345" s="148"/>
      <c r="F1345" s="147"/>
      <c r="G1345" s="148"/>
      <c r="H1345" s="148"/>
      <c r="I1345" s="148"/>
      <c r="J1345" s="148"/>
      <c r="K1345" s="148"/>
      <c r="L1345" s="148"/>
      <c r="M1345" s="148"/>
      <c r="N1345" s="148"/>
      <c r="O1345" s="148"/>
      <c r="P1345" s="148"/>
      <c r="Q1345" s="148"/>
      <c r="R1345" s="148"/>
      <c r="S1345" s="148"/>
      <c r="T1345" s="148"/>
      <c r="U1345" s="148"/>
      <c r="V1345" s="148"/>
      <c r="W1345" s="148"/>
      <c r="X1345" s="148"/>
      <c r="Y1345" s="148"/>
      <c r="Z1345" s="148"/>
      <c r="AA1345" s="148"/>
      <c r="AB1345" s="148"/>
      <c r="AC1345" s="148"/>
      <c r="AD1345" s="148"/>
      <c r="AE1345" s="148"/>
      <c r="AF1345" s="148"/>
      <c r="AG1345" s="148"/>
      <c r="AH1345" s="148"/>
      <c r="AI1345" s="149"/>
      <c r="AJ1345" s="148"/>
      <c r="AK1345" s="149"/>
    </row>
    <row r="1346" spans="1:37" x14ac:dyDescent="0.35">
      <c r="A1346" s="147"/>
      <c r="B1346" s="148"/>
      <c r="C1346" s="147"/>
      <c r="D1346" s="147"/>
      <c r="E1346" s="148"/>
      <c r="F1346" s="147"/>
      <c r="G1346" s="148"/>
      <c r="H1346" s="148"/>
      <c r="I1346" s="148"/>
      <c r="J1346" s="148"/>
      <c r="K1346" s="148"/>
      <c r="L1346" s="148"/>
      <c r="M1346" s="148"/>
      <c r="N1346" s="148"/>
      <c r="O1346" s="148"/>
      <c r="P1346" s="148"/>
      <c r="Q1346" s="148"/>
      <c r="R1346" s="148"/>
      <c r="S1346" s="148"/>
      <c r="T1346" s="148"/>
      <c r="U1346" s="148"/>
      <c r="V1346" s="148"/>
      <c r="W1346" s="148"/>
      <c r="X1346" s="148"/>
      <c r="Y1346" s="148"/>
      <c r="Z1346" s="148"/>
      <c r="AA1346" s="148"/>
      <c r="AB1346" s="148"/>
      <c r="AC1346" s="148"/>
      <c r="AD1346" s="148"/>
      <c r="AE1346" s="148"/>
      <c r="AF1346" s="148"/>
      <c r="AG1346" s="148"/>
      <c r="AH1346" s="148"/>
      <c r="AI1346" s="149"/>
      <c r="AJ1346" s="148"/>
      <c r="AK1346" s="149"/>
    </row>
    <row r="1347" spans="1:37" x14ac:dyDescent="0.35">
      <c r="A1347" s="147"/>
      <c r="B1347" s="148"/>
      <c r="C1347" s="147"/>
      <c r="D1347" s="147"/>
      <c r="E1347" s="148"/>
      <c r="F1347" s="147"/>
      <c r="G1347" s="148"/>
      <c r="H1347" s="148"/>
      <c r="I1347" s="148"/>
      <c r="J1347" s="148"/>
      <c r="K1347" s="148"/>
      <c r="L1347" s="148"/>
      <c r="M1347" s="148"/>
      <c r="N1347" s="148"/>
      <c r="O1347" s="148"/>
      <c r="P1347" s="148"/>
      <c r="Q1347" s="148"/>
      <c r="R1347" s="148"/>
      <c r="S1347" s="148"/>
      <c r="T1347" s="148"/>
      <c r="U1347" s="148"/>
      <c r="V1347" s="148"/>
      <c r="W1347" s="148"/>
      <c r="X1347" s="148"/>
      <c r="Y1347" s="148"/>
      <c r="Z1347" s="148"/>
      <c r="AA1347" s="148"/>
      <c r="AB1347" s="148"/>
      <c r="AC1347" s="148"/>
      <c r="AD1347" s="148"/>
      <c r="AE1347" s="148"/>
      <c r="AF1347" s="148"/>
      <c r="AG1347" s="148"/>
      <c r="AH1347" s="148"/>
      <c r="AI1347" s="149"/>
      <c r="AJ1347" s="148"/>
      <c r="AK1347" s="149"/>
    </row>
    <row r="1348" spans="1:37" x14ac:dyDescent="0.35">
      <c r="A1348" s="147"/>
      <c r="B1348" s="148"/>
      <c r="C1348" s="147"/>
      <c r="D1348" s="147"/>
      <c r="E1348" s="148"/>
      <c r="F1348" s="147"/>
      <c r="G1348" s="148"/>
      <c r="H1348" s="148"/>
      <c r="I1348" s="148"/>
      <c r="J1348" s="148"/>
      <c r="K1348" s="148"/>
      <c r="L1348" s="148"/>
      <c r="M1348" s="148"/>
      <c r="N1348" s="148"/>
      <c r="O1348" s="148"/>
      <c r="P1348" s="148"/>
      <c r="Q1348" s="148"/>
      <c r="R1348" s="148"/>
      <c r="S1348" s="148"/>
      <c r="T1348" s="148"/>
      <c r="U1348" s="148"/>
      <c r="V1348" s="148"/>
      <c r="W1348" s="148"/>
      <c r="X1348" s="148"/>
      <c r="Y1348" s="148"/>
      <c r="Z1348" s="148"/>
      <c r="AA1348" s="148"/>
      <c r="AB1348" s="148"/>
      <c r="AC1348" s="148"/>
      <c r="AD1348" s="148"/>
      <c r="AE1348" s="148"/>
      <c r="AF1348" s="148"/>
      <c r="AG1348" s="148"/>
      <c r="AH1348" s="148"/>
      <c r="AI1348" s="149"/>
      <c r="AJ1348" s="148"/>
      <c r="AK1348" s="149"/>
    </row>
    <row r="1349" spans="1:37" x14ac:dyDescent="0.35">
      <c r="A1349" s="147"/>
      <c r="B1349" s="148"/>
      <c r="C1349" s="147"/>
      <c r="D1349" s="147"/>
      <c r="E1349" s="148"/>
      <c r="F1349" s="147"/>
      <c r="G1349" s="148"/>
      <c r="H1349" s="148"/>
      <c r="I1349" s="148"/>
      <c r="J1349" s="148"/>
      <c r="K1349" s="148"/>
      <c r="L1349" s="148"/>
      <c r="M1349" s="148"/>
      <c r="N1349" s="148"/>
      <c r="O1349" s="148"/>
      <c r="P1349" s="148"/>
      <c r="Q1349" s="148"/>
      <c r="R1349" s="148"/>
      <c r="S1349" s="148"/>
      <c r="T1349" s="148"/>
      <c r="U1349" s="148"/>
      <c r="V1349" s="148"/>
      <c r="W1349" s="148"/>
      <c r="X1349" s="148"/>
      <c r="Y1349" s="148"/>
      <c r="Z1349" s="148"/>
      <c r="AA1349" s="148"/>
      <c r="AB1349" s="148"/>
      <c r="AC1349" s="148"/>
      <c r="AD1349" s="148"/>
      <c r="AE1349" s="148"/>
      <c r="AF1349" s="148"/>
      <c r="AG1349" s="148"/>
      <c r="AH1349" s="148"/>
      <c r="AI1349" s="149"/>
      <c r="AJ1349" s="148"/>
      <c r="AK1349" s="149"/>
    </row>
    <row r="1350" spans="1:37" x14ac:dyDescent="0.35">
      <c r="A1350" s="147"/>
      <c r="B1350" s="148"/>
      <c r="C1350" s="147"/>
      <c r="D1350" s="147"/>
      <c r="E1350" s="148"/>
      <c r="F1350" s="147"/>
      <c r="G1350" s="148"/>
      <c r="H1350" s="148"/>
      <c r="I1350" s="148"/>
      <c r="J1350" s="148"/>
      <c r="K1350" s="148"/>
      <c r="L1350" s="148"/>
      <c r="M1350" s="148"/>
      <c r="N1350" s="148"/>
      <c r="O1350" s="148"/>
      <c r="P1350" s="148"/>
      <c r="Q1350" s="148"/>
      <c r="R1350" s="148"/>
      <c r="S1350" s="148"/>
      <c r="T1350" s="148"/>
      <c r="U1350" s="148"/>
      <c r="V1350" s="148"/>
      <c r="W1350" s="148"/>
      <c r="X1350" s="148"/>
      <c r="Y1350" s="148"/>
      <c r="Z1350" s="148"/>
      <c r="AA1350" s="148"/>
      <c r="AB1350" s="148"/>
      <c r="AC1350" s="148"/>
      <c r="AD1350" s="148"/>
      <c r="AE1350" s="148"/>
      <c r="AF1350" s="148"/>
      <c r="AG1350" s="148"/>
      <c r="AH1350" s="148"/>
      <c r="AI1350" s="149"/>
      <c r="AJ1350" s="148"/>
      <c r="AK1350" s="149"/>
    </row>
    <row r="1351" spans="1:37" x14ac:dyDescent="0.35">
      <c r="A1351" s="147"/>
      <c r="B1351" s="148"/>
      <c r="C1351" s="147"/>
      <c r="D1351" s="147"/>
      <c r="E1351" s="148"/>
      <c r="F1351" s="147"/>
      <c r="G1351" s="148"/>
      <c r="H1351" s="148"/>
      <c r="I1351" s="148"/>
      <c r="J1351" s="148"/>
      <c r="K1351" s="148"/>
      <c r="L1351" s="148"/>
      <c r="M1351" s="148"/>
      <c r="N1351" s="148"/>
      <c r="O1351" s="148"/>
      <c r="P1351" s="148"/>
      <c r="Q1351" s="148"/>
      <c r="R1351" s="148"/>
      <c r="S1351" s="148"/>
      <c r="T1351" s="148"/>
      <c r="U1351" s="148"/>
      <c r="V1351" s="148"/>
      <c r="W1351" s="148"/>
      <c r="X1351" s="148"/>
      <c r="Y1351" s="148"/>
      <c r="Z1351" s="148"/>
      <c r="AA1351" s="148"/>
      <c r="AB1351" s="148"/>
      <c r="AC1351" s="148"/>
      <c r="AD1351" s="148"/>
      <c r="AE1351" s="148"/>
      <c r="AF1351" s="148"/>
      <c r="AG1351" s="148"/>
      <c r="AH1351" s="148"/>
      <c r="AI1351" s="149"/>
      <c r="AJ1351" s="148"/>
      <c r="AK1351" s="149"/>
    </row>
    <row r="1352" spans="1:37" x14ac:dyDescent="0.35">
      <c r="A1352" s="147"/>
      <c r="B1352" s="148"/>
      <c r="C1352" s="147"/>
      <c r="D1352" s="147"/>
      <c r="E1352" s="148"/>
      <c r="F1352" s="147"/>
      <c r="G1352" s="148"/>
      <c r="H1352" s="148"/>
      <c r="I1352" s="148"/>
      <c r="J1352" s="148"/>
      <c r="K1352" s="148"/>
      <c r="L1352" s="148"/>
      <c r="M1352" s="148"/>
      <c r="N1352" s="148"/>
      <c r="O1352" s="148"/>
      <c r="P1352" s="148"/>
      <c r="Q1352" s="148"/>
      <c r="R1352" s="148"/>
      <c r="S1352" s="148"/>
      <c r="T1352" s="148"/>
      <c r="U1352" s="148"/>
      <c r="V1352" s="148"/>
      <c r="W1352" s="148"/>
      <c r="X1352" s="148"/>
      <c r="Y1352" s="148"/>
      <c r="Z1352" s="148"/>
      <c r="AA1352" s="148"/>
      <c r="AB1352" s="148"/>
      <c r="AC1352" s="148"/>
      <c r="AD1352" s="148"/>
      <c r="AE1352" s="148"/>
      <c r="AF1352" s="148"/>
      <c r="AG1352" s="148"/>
      <c r="AH1352" s="148"/>
      <c r="AI1352" s="149"/>
      <c r="AJ1352" s="148"/>
      <c r="AK1352" s="149"/>
    </row>
    <row r="1353" spans="1:37" x14ac:dyDescent="0.35">
      <c r="A1353" s="147"/>
      <c r="B1353" s="148"/>
      <c r="C1353" s="147"/>
      <c r="D1353" s="147"/>
      <c r="E1353" s="148"/>
      <c r="F1353" s="147"/>
      <c r="G1353" s="148"/>
      <c r="H1353" s="148"/>
      <c r="I1353" s="148"/>
      <c r="J1353" s="148"/>
      <c r="K1353" s="148"/>
      <c r="L1353" s="148"/>
      <c r="M1353" s="148"/>
      <c r="N1353" s="148"/>
      <c r="O1353" s="148"/>
      <c r="P1353" s="148"/>
      <c r="Q1353" s="148"/>
      <c r="R1353" s="148"/>
      <c r="S1353" s="148"/>
      <c r="T1353" s="148"/>
      <c r="U1353" s="148"/>
      <c r="V1353" s="148"/>
      <c r="W1353" s="148"/>
      <c r="X1353" s="148"/>
      <c r="Y1353" s="148"/>
      <c r="Z1353" s="148"/>
      <c r="AA1353" s="148"/>
      <c r="AB1353" s="148"/>
      <c r="AC1353" s="148"/>
      <c r="AD1353" s="148"/>
      <c r="AE1353" s="148"/>
      <c r="AF1353" s="148"/>
      <c r="AG1353" s="148"/>
      <c r="AH1353" s="148"/>
      <c r="AI1353" s="149"/>
      <c r="AJ1353" s="148"/>
      <c r="AK1353" s="149"/>
    </row>
    <row r="1354" spans="1:37" x14ac:dyDescent="0.35">
      <c r="A1354" s="147"/>
      <c r="B1354" s="148"/>
      <c r="C1354" s="147"/>
      <c r="D1354" s="147"/>
      <c r="E1354" s="148"/>
      <c r="F1354" s="147"/>
      <c r="G1354" s="148"/>
      <c r="H1354" s="148"/>
      <c r="I1354" s="148"/>
      <c r="J1354" s="148"/>
      <c r="K1354" s="148"/>
      <c r="L1354" s="148"/>
      <c r="M1354" s="148"/>
      <c r="N1354" s="148"/>
      <c r="O1354" s="148"/>
      <c r="P1354" s="148"/>
      <c r="Q1354" s="148"/>
      <c r="R1354" s="148"/>
      <c r="S1354" s="148"/>
      <c r="T1354" s="148"/>
      <c r="U1354" s="148"/>
      <c r="V1354" s="148"/>
      <c r="W1354" s="148"/>
      <c r="X1354" s="148"/>
      <c r="Y1354" s="148"/>
      <c r="Z1354" s="148"/>
      <c r="AA1354" s="148"/>
      <c r="AB1354" s="148"/>
      <c r="AC1354" s="148"/>
      <c r="AD1354" s="148"/>
      <c r="AE1354" s="148"/>
      <c r="AF1354" s="148"/>
      <c r="AG1354" s="148"/>
      <c r="AH1354" s="148"/>
      <c r="AI1354" s="149"/>
      <c r="AJ1354" s="148"/>
      <c r="AK1354" s="149"/>
    </row>
    <row r="1355" spans="1:37" x14ac:dyDescent="0.35">
      <c r="A1355" s="147"/>
      <c r="B1355" s="148"/>
      <c r="C1355" s="147"/>
      <c r="D1355" s="147"/>
      <c r="E1355" s="148"/>
      <c r="F1355" s="147"/>
      <c r="G1355" s="148"/>
      <c r="H1355" s="148"/>
      <c r="I1355" s="148"/>
      <c r="J1355" s="148"/>
      <c r="K1355" s="148"/>
      <c r="L1355" s="148"/>
      <c r="M1355" s="148"/>
      <c r="N1355" s="148"/>
      <c r="O1355" s="148"/>
      <c r="P1355" s="148"/>
      <c r="Q1355" s="148"/>
      <c r="R1355" s="148"/>
      <c r="S1355" s="148"/>
      <c r="T1355" s="148"/>
      <c r="U1355" s="148"/>
      <c r="V1355" s="148"/>
      <c r="W1355" s="148"/>
      <c r="X1355" s="148"/>
      <c r="Y1355" s="148"/>
      <c r="Z1355" s="148"/>
      <c r="AA1355" s="148"/>
      <c r="AB1355" s="148"/>
      <c r="AC1355" s="148"/>
      <c r="AD1355" s="148"/>
      <c r="AE1355" s="148"/>
      <c r="AF1355" s="148"/>
      <c r="AG1355" s="148"/>
      <c r="AH1355" s="148"/>
      <c r="AI1355" s="149"/>
      <c r="AJ1355" s="148"/>
      <c r="AK1355" s="149"/>
    </row>
    <row r="1356" spans="1:37" x14ac:dyDescent="0.35">
      <c r="A1356" s="147"/>
      <c r="B1356" s="148"/>
      <c r="C1356" s="147"/>
      <c r="D1356" s="147"/>
      <c r="E1356" s="148"/>
      <c r="F1356" s="147"/>
      <c r="G1356" s="148"/>
      <c r="H1356" s="148"/>
      <c r="I1356" s="148"/>
      <c r="J1356" s="148"/>
      <c r="K1356" s="148"/>
      <c r="L1356" s="148"/>
      <c r="M1356" s="148"/>
      <c r="N1356" s="148"/>
      <c r="O1356" s="148"/>
      <c r="P1356" s="148"/>
      <c r="Q1356" s="148"/>
      <c r="R1356" s="148"/>
      <c r="S1356" s="148"/>
      <c r="T1356" s="148"/>
      <c r="U1356" s="148"/>
      <c r="V1356" s="148"/>
      <c r="W1356" s="148"/>
      <c r="X1356" s="148"/>
      <c r="Y1356" s="148"/>
      <c r="Z1356" s="148"/>
      <c r="AA1356" s="148"/>
      <c r="AB1356" s="148"/>
      <c r="AC1356" s="148"/>
      <c r="AD1356" s="148"/>
      <c r="AE1356" s="148"/>
      <c r="AF1356" s="148"/>
      <c r="AG1356" s="148"/>
      <c r="AH1356" s="148"/>
      <c r="AI1356" s="149"/>
      <c r="AJ1356" s="148"/>
      <c r="AK1356" s="149"/>
    </row>
    <row r="1357" spans="1:37" x14ac:dyDescent="0.35">
      <c r="A1357" s="147"/>
      <c r="B1357" s="148"/>
      <c r="C1357" s="147"/>
      <c r="D1357" s="147"/>
      <c r="E1357" s="148"/>
      <c r="F1357" s="147"/>
      <c r="G1357" s="148"/>
      <c r="H1357" s="148"/>
      <c r="I1357" s="148"/>
      <c r="J1357" s="148"/>
      <c r="K1357" s="148"/>
      <c r="L1357" s="148"/>
      <c r="M1357" s="148"/>
      <c r="N1357" s="148"/>
      <c r="O1357" s="148"/>
      <c r="P1357" s="148"/>
      <c r="Q1357" s="148"/>
      <c r="R1357" s="148"/>
      <c r="S1357" s="148"/>
      <c r="T1357" s="148"/>
      <c r="U1357" s="148"/>
      <c r="V1357" s="148"/>
      <c r="W1357" s="148"/>
      <c r="X1357" s="148"/>
      <c r="Y1357" s="148"/>
      <c r="Z1357" s="148"/>
      <c r="AA1357" s="148"/>
      <c r="AB1357" s="148"/>
      <c r="AC1357" s="148"/>
      <c r="AD1357" s="148"/>
      <c r="AE1357" s="148"/>
      <c r="AF1357" s="148"/>
      <c r="AG1357" s="148"/>
      <c r="AH1357" s="148"/>
      <c r="AI1357" s="149"/>
      <c r="AJ1357" s="148"/>
      <c r="AK1357" s="149"/>
    </row>
    <row r="1358" spans="1:37" x14ac:dyDescent="0.35">
      <c r="A1358" s="147"/>
      <c r="B1358" s="148"/>
      <c r="C1358" s="147"/>
      <c r="D1358" s="147"/>
      <c r="E1358" s="148"/>
      <c r="F1358" s="147"/>
      <c r="G1358" s="148"/>
      <c r="H1358" s="148"/>
      <c r="I1358" s="148"/>
      <c r="J1358" s="148"/>
      <c r="K1358" s="148"/>
      <c r="L1358" s="148"/>
      <c r="M1358" s="148"/>
      <c r="N1358" s="148"/>
      <c r="O1358" s="148"/>
      <c r="P1358" s="148"/>
      <c r="Q1358" s="148"/>
      <c r="R1358" s="148"/>
      <c r="S1358" s="148"/>
      <c r="T1358" s="148"/>
      <c r="U1358" s="148"/>
      <c r="V1358" s="148"/>
      <c r="W1358" s="148"/>
      <c r="X1358" s="148"/>
      <c r="Y1358" s="148"/>
      <c r="Z1358" s="148"/>
      <c r="AA1358" s="148"/>
      <c r="AB1358" s="148"/>
      <c r="AC1358" s="148"/>
      <c r="AD1358" s="148"/>
      <c r="AE1358" s="148"/>
      <c r="AF1358" s="148"/>
      <c r="AG1358" s="148"/>
      <c r="AH1358" s="148"/>
      <c r="AI1358" s="149"/>
      <c r="AJ1358" s="148"/>
      <c r="AK1358" s="149"/>
    </row>
    <row r="1359" spans="1:37" x14ac:dyDescent="0.35">
      <c r="A1359" s="147"/>
      <c r="B1359" s="148"/>
      <c r="C1359" s="147"/>
      <c r="D1359" s="147"/>
      <c r="E1359" s="148"/>
      <c r="F1359" s="147"/>
      <c r="G1359" s="148"/>
      <c r="H1359" s="148"/>
      <c r="I1359" s="148"/>
      <c r="J1359" s="148"/>
      <c r="K1359" s="148"/>
      <c r="L1359" s="148"/>
      <c r="M1359" s="148"/>
      <c r="N1359" s="148"/>
      <c r="O1359" s="148"/>
      <c r="P1359" s="148"/>
      <c r="Q1359" s="148"/>
      <c r="R1359" s="148"/>
      <c r="S1359" s="148"/>
      <c r="T1359" s="148"/>
      <c r="U1359" s="148"/>
      <c r="V1359" s="148"/>
      <c r="W1359" s="148"/>
      <c r="X1359" s="148"/>
      <c r="Y1359" s="148"/>
      <c r="Z1359" s="148"/>
      <c r="AA1359" s="148"/>
      <c r="AB1359" s="148"/>
      <c r="AC1359" s="148"/>
      <c r="AD1359" s="148"/>
      <c r="AE1359" s="148"/>
      <c r="AF1359" s="148"/>
      <c r="AG1359" s="148"/>
      <c r="AH1359" s="148"/>
      <c r="AI1359" s="149"/>
      <c r="AJ1359" s="148"/>
      <c r="AK1359" s="149"/>
    </row>
    <row r="1360" spans="1:37" x14ac:dyDescent="0.35">
      <c r="A1360" s="147"/>
      <c r="B1360" s="148"/>
      <c r="C1360" s="147"/>
      <c r="D1360" s="147"/>
      <c r="E1360" s="148"/>
      <c r="F1360" s="147"/>
      <c r="G1360" s="148"/>
      <c r="H1360" s="148"/>
      <c r="I1360" s="148"/>
      <c r="J1360" s="148"/>
      <c r="K1360" s="148"/>
      <c r="L1360" s="148"/>
      <c r="M1360" s="148"/>
      <c r="N1360" s="148"/>
      <c r="O1360" s="148"/>
      <c r="P1360" s="148"/>
      <c r="Q1360" s="148"/>
      <c r="R1360" s="148"/>
      <c r="S1360" s="148"/>
      <c r="T1360" s="148"/>
      <c r="U1360" s="148"/>
      <c r="V1360" s="148"/>
      <c r="W1360" s="148"/>
      <c r="X1360" s="148"/>
      <c r="Y1360" s="148"/>
      <c r="Z1360" s="148"/>
      <c r="AA1360" s="148"/>
      <c r="AB1360" s="148"/>
      <c r="AC1360" s="148"/>
      <c r="AD1360" s="148"/>
      <c r="AE1360" s="148"/>
      <c r="AF1360" s="148"/>
      <c r="AG1360" s="148"/>
      <c r="AH1360" s="148"/>
      <c r="AI1360" s="149"/>
      <c r="AJ1360" s="148"/>
      <c r="AK1360" s="149"/>
    </row>
    <row r="1361" spans="1:37" x14ac:dyDescent="0.35">
      <c r="A1361" s="147"/>
      <c r="B1361" s="148"/>
      <c r="C1361" s="147"/>
      <c r="D1361" s="147"/>
      <c r="E1361" s="148"/>
      <c r="F1361" s="147"/>
      <c r="G1361" s="148"/>
      <c r="H1361" s="148"/>
      <c r="I1361" s="148"/>
      <c r="J1361" s="148"/>
      <c r="K1361" s="148"/>
      <c r="L1361" s="148"/>
      <c r="M1361" s="148"/>
      <c r="N1361" s="148"/>
      <c r="O1361" s="148"/>
      <c r="P1361" s="148"/>
      <c r="Q1361" s="148"/>
      <c r="R1361" s="148"/>
      <c r="S1361" s="148"/>
      <c r="T1361" s="148"/>
      <c r="U1361" s="148"/>
      <c r="V1361" s="148"/>
      <c r="W1361" s="148"/>
      <c r="X1361" s="148"/>
      <c r="Y1361" s="148"/>
      <c r="Z1361" s="148"/>
      <c r="AA1361" s="148"/>
      <c r="AB1361" s="148"/>
      <c r="AC1361" s="148"/>
      <c r="AD1361" s="148"/>
      <c r="AE1361" s="148"/>
      <c r="AF1361" s="148"/>
      <c r="AG1361" s="148"/>
      <c r="AH1361" s="148"/>
      <c r="AI1361" s="149"/>
      <c r="AJ1361" s="148"/>
      <c r="AK1361" s="149"/>
    </row>
    <row r="1362" spans="1:37" x14ac:dyDescent="0.35">
      <c r="A1362" s="147"/>
      <c r="B1362" s="148"/>
      <c r="C1362" s="147"/>
      <c r="D1362" s="147"/>
      <c r="E1362" s="148"/>
      <c r="F1362" s="147"/>
      <c r="G1362" s="148"/>
      <c r="H1362" s="148"/>
      <c r="I1362" s="148"/>
      <c r="J1362" s="148"/>
      <c r="K1362" s="148"/>
      <c r="L1362" s="148"/>
      <c r="M1362" s="148"/>
      <c r="N1362" s="148"/>
      <c r="O1362" s="148"/>
      <c r="P1362" s="148"/>
      <c r="Q1362" s="148"/>
      <c r="R1362" s="148"/>
      <c r="S1362" s="148"/>
      <c r="T1362" s="148"/>
      <c r="U1362" s="148"/>
      <c r="V1362" s="148"/>
      <c r="W1362" s="148"/>
      <c r="X1362" s="148"/>
      <c r="Y1362" s="148"/>
      <c r="Z1362" s="148"/>
      <c r="AA1362" s="148"/>
      <c r="AB1362" s="148"/>
      <c r="AC1362" s="148"/>
      <c r="AD1362" s="148"/>
      <c r="AE1362" s="148"/>
      <c r="AF1362" s="148"/>
      <c r="AG1362" s="148"/>
      <c r="AH1362" s="148"/>
      <c r="AI1362" s="149"/>
      <c r="AJ1362" s="148"/>
      <c r="AK1362" s="149"/>
    </row>
    <row r="1363" spans="1:37" x14ac:dyDescent="0.35">
      <c r="A1363" s="147"/>
      <c r="B1363" s="148"/>
      <c r="C1363" s="147"/>
      <c r="D1363" s="147"/>
      <c r="E1363" s="148"/>
      <c r="F1363" s="147"/>
      <c r="G1363" s="148"/>
      <c r="H1363" s="148"/>
      <c r="I1363" s="148"/>
      <c r="J1363" s="148"/>
      <c r="K1363" s="148"/>
      <c r="L1363" s="148"/>
      <c r="M1363" s="148"/>
      <c r="N1363" s="148"/>
      <c r="O1363" s="148"/>
      <c r="P1363" s="148"/>
      <c r="Q1363" s="148"/>
      <c r="R1363" s="148"/>
      <c r="S1363" s="148"/>
      <c r="T1363" s="148"/>
      <c r="U1363" s="148"/>
      <c r="V1363" s="148"/>
      <c r="W1363" s="148"/>
      <c r="X1363" s="148"/>
      <c r="Y1363" s="148"/>
      <c r="Z1363" s="148"/>
      <c r="AA1363" s="148"/>
      <c r="AB1363" s="148"/>
      <c r="AC1363" s="148"/>
      <c r="AD1363" s="148"/>
      <c r="AE1363" s="148"/>
      <c r="AF1363" s="148"/>
      <c r="AG1363" s="148"/>
      <c r="AH1363" s="148"/>
      <c r="AI1363" s="149"/>
      <c r="AJ1363" s="148"/>
      <c r="AK1363" s="149"/>
    </row>
    <row r="1364" spans="1:37" x14ac:dyDescent="0.35">
      <c r="A1364" s="147"/>
      <c r="B1364" s="148"/>
      <c r="C1364" s="147"/>
      <c r="D1364" s="147"/>
      <c r="E1364" s="148"/>
      <c r="F1364" s="147"/>
      <c r="G1364" s="148"/>
      <c r="H1364" s="148"/>
      <c r="I1364" s="148"/>
      <c r="J1364" s="148"/>
      <c r="K1364" s="148"/>
      <c r="L1364" s="148"/>
      <c r="M1364" s="148"/>
      <c r="N1364" s="148"/>
      <c r="O1364" s="148"/>
      <c r="P1364" s="148"/>
      <c r="Q1364" s="148"/>
      <c r="R1364" s="148"/>
      <c r="S1364" s="148"/>
      <c r="T1364" s="148"/>
      <c r="U1364" s="148"/>
      <c r="V1364" s="148"/>
      <c r="W1364" s="148"/>
      <c r="X1364" s="148"/>
      <c r="Y1364" s="148"/>
      <c r="Z1364" s="148"/>
      <c r="AA1364" s="148"/>
      <c r="AB1364" s="148"/>
      <c r="AC1364" s="148"/>
      <c r="AD1364" s="148"/>
      <c r="AE1364" s="148"/>
      <c r="AF1364" s="148"/>
      <c r="AG1364" s="148"/>
      <c r="AH1364" s="148"/>
      <c r="AI1364" s="149"/>
      <c r="AJ1364" s="148"/>
      <c r="AK1364" s="149"/>
    </row>
    <row r="1365" spans="1:37" x14ac:dyDescent="0.35">
      <c r="A1365" s="147"/>
      <c r="B1365" s="148"/>
      <c r="C1365" s="147"/>
      <c r="D1365" s="147"/>
      <c r="E1365" s="148"/>
      <c r="F1365" s="147"/>
      <c r="G1365" s="148"/>
      <c r="H1365" s="148"/>
      <c r="I1365" s="148"/>
      <c r="J1365" s="148"/>
      <c r="K1365" s="148"/>
      <c r="L1365" s="148"/>
      <c r="M1365" s="148"/>
      <c r="N1365" s="148"/>
      <c r="O1365" s="148"/>
      <c r="P1365" s="148"/>
      <c r="Q1365" s="148"/>
      <c r="R1365" s="148"/>
      <c r="S1365" s="148"/>
      <c r="T1365" s="148"/>
      <c r="U1365" s="148"/>
      <c r="V1365" s="148"/>
      <c r="W1365" s="148"/>
      <c r="X1365" s="148"/>
      <c r="Y1365" s="148"/>
      <c r="Z1365" s="148"/>
      <c r="AA1365" s="148"/>
      <c r="AB1365" s="148"/>
      <c r="AC1365" s="148"/>
      <c r="AD1365" s="148"/>
      <c r="AE1365" s="148"/>
      <c r="AF1365" s="148"/>
      <c r="AG1365" s="148"/>
      <c r="AH1365" s="148"/>
      <c r="AI1365" s="149"/>
      <c r="AJ1365" s="148"/>
      <c r="AK1365" s="149"/>
    </row>
    <row r="1366" spans="1:37" x14ac:dyDescent="0.35">
      <c r="A1366" s="147"/>
      <c r="B1366" s="148"/>
      <c r="C1366" s="147"/>
      <c r="D1366" s="147"/>
      <c r="E1366" s="148"/>
      <c r="F1366" s="147"/>
      <c r="G1366" s="148"/>
      <c r="H1366" s="148"/>
      <c r="I1366" s="148"/>
      <c r="J1366" s="148"/>
      <c r="K1366" s="148"/>
      <c r="L1366" s="148"/>
      <c r="M1366" s="148"/>
      <c r="N1366" s="148"/>
      <c r="O1366" s="148"/>
      <c r="P1366" s="148"/>
      <c r="Q1366" s="148"/>
      <c r="R1366" s="148"/>
      <c r="S1366" s="148"/>
      <c r="T1366" s="148"/>
      <c r="U1366" s="148"/>
      <c r="V1366" s="148"/>
      <c r="W1366" s="148"/>
      <c r="X1366" s="148"/>
      <c r="Y1366" s="148"/>
      <c r="Z1366" s="148"/>
      <c r="AA1366" s="148"/>
      <c r="AB1366" s="148"/>
      <c r="AC1366" s="148"/>
      <c r="AD1366" s="148"/>
      <c r="AE1366" s="148"/>
      <c r="AF1366" s="148"/>
      <c r="AG1366" s="148"/>
      <c r="AH1366" s="148"/>
      <c r="AI1366" s="149"/>
      <c r="AJ1366" s="148"/>
      <c r="AK1366" s="149"/>
    </row>
    <row r="1367" spans="1:37" x14ac:dyDescent="0.35">
      <c r="A1367" s="147"/>
      <c r="B1367" s="148"/>
      <c r="C1367" s="147"/>
      <c r="D1367" s="147"/>
      <c r="E1367" s="148"/>
      <c r="F1367" s="147"/>
      <c r="G1367" s="148"/>
      <c r="H1367" s="148"/>
      <c r="I1367" s="148"/>
      <c r="J1367" s="148"/>
      <c r="K1367" s="148"/>
      <c r="L1367" s="148"/>
      <c r="M1367" s="148"/>
      <c r="N1367" s="148"/>
      <c r="O1367" s="148"/>
      <c r="P1367" s="148"/>
      <c r="Q1367" s="148"/>
      <c r="R1367" s="148"/>
      <c r="S1367" s="148"/>
      <c r="T1367" s="148"/>
      <c r="U1367" s="148"/>
      <c r="V1367" s="148"/>
      <c r="W1367" s="148"/>
      <c r="X1367" s="148"/>
      <c r="Y1367" s="148"/>
      <c r="Z1367" s="148"/>
      <c r="AA1367" s="148"/>
      <c r="AB1367" s="148"/>
      <c r="AC1367" s="148"/>
      <c r="AD1367" s="148"/>
      <c r="AE1367" s="148"/>
      <c r="AF1367" s="148"/>
      <c r="AG1367" s="148"/>
      <c r="AH1367" s="148"/>
      <c r="AI1367" s="149"/>
      <c r="AJ1367" s="148"/>
      <c r="AK1367" s="149"/>
    </row>
    <row r="1368" spans="1:37" x14ac:dyDescent="0.35">
      <c r="A1368" s="147"/>
      <c r="B1368" s="148"/>
      <c r="C1368" s="147"/>
      <c r="D1368" s="147"/>
      <c r="E1368" s="148"/>
      <c r="F1368" s="147"/>
      <c r="G1368" s="148"/>
      <c r="H1368" s="148"/>
      <c r="I1368" s="148"/>
      <c r="J1368" s="148"/>
      <c r="K1368" s="148"/>
      <c r="L1368" s="148"/>
      <c r="M1368" s="148"/>
      <c r="N1368" s="148"/>
      <c r="O1368" s="148"/>
      <c r="P1368" s="148"/>
      <c r="Q1368" s="148"/>
      <c r="R1368" s="148"/>
      <c r="S1368" s="148"/>
      <c r="T1368" s="148"/>
      <c r="U1368" s="148"/>
      <c r="V1368" s="148"/>
      <c r="W1368" s="148"/>
      <c r="X1368" s="148"/>
      <c r="Y1368" s="148"/>
      <c r="Z1368" s="148"/>
      <c r="AA1368" s="148"/>
      <c r="AB1368" s="148"/>
      <c r="AC1368" s="148"/>
      <c r="AD1368" s="148"/>
      <c r="AE1368" s="148"/>
      <c r="AF1368" s="148"/>
      <c r="AG1368" s="148"/>
      <c r="AH1368" s="148"/>
      <c r="AI1368" s="149"/>
      <c r="AJ1368" s="148"/>
      <c r="AK1368" s="149"/>
    </row>
    <row r="1369" spans="1:37" x14ac:dyDescent="0.35">
      <c r="A1369" s="147"/>
      <c r="B1369" s="148"/>
      <c r="C1369" s="147"/>
      <c r="D1369" s="147"/>
      <c r="E1369" s="148"/>
      <c r="F1369" s="147"/>
      <c r="G1369" s="148"/>
      <c r="H1369" s="148"/>
      <c r="I1369" s="148"/>
      <c r="J1369" s="148"/>
      <c r="K1369" s="148"/>
      <c r="L1369" s="148"/>
      <c r="M1369" s="148"/>
      <c r="N1369" s="148"/>
      <c r="O1369" s="148"/>
      <c r="P1369" s="148"/>
      <c r="Q1369" s="148"/>
      <c r="R1369" s="148"/>
      <c r="S1369" s="148"/>
      <c r="T1369" s="148"/>
      <c r="U1369" s="148"/>
      <c r="V1369" s="148"/>
      <c r="W1369" s="148"/>
      <c r="X1369" s="148"/>
      <c r="Y1369" s="148"/>
      <c r="Z1369" s="148"/>
      <c r="AA1369" s="148"/>
      <c r="AB1369" s="148"/>
      <c r="AC1369" s="148"/>
      <c r="AD1369" s="148"/>
      <c r="AE1369" s="148"/>
      <c r="AF1369" s="148"/>
      <c r="AG1369" s="148"/>
      <c r="AH1369" s="148"/>
      <c r="AI1369" s="149"/>
      <c r="AJ1369" s="148"/>
      <c r="AK1369" s="149"/>
    </row>
    <row r="1370" spans="1:37" x14ac:dyDescent="0.35">
      <c r="A1370" s="147"/>
      <c r="B1370" s="148"/>
      <c r="C1370" s="147"/>
      <c r="D1370" s="147"/>
      <c r="E1370" s="148"/>
      <c r="F1370" s="147"/>
      <c r="G1370" s="148"/>
      <c r="H1370" s="148"/>
      <c r="I1370" s="148"/>
      <c r="J1370" s="148"/>
      <c r="K1370" s="148"/>
      <c r="L1370" s="148"/>
      <c r="M1370" s="148"/>
      <c r="N1370" s="148"/>
      <c r="O1370" s="148"/>
      <c r="P1370" s="148"/>
      <c r="Q1370" s="148"/>
      <c r="R1370" s="148"/>
      <c r="S1370" s="148"/>
      <c r="T1370" s="148"/>
      <c r="U1370" s="148"/>
      <c r="V1370" s="148"/>
      <c r="W1370" s="148"/>
      <c r="X1370" s="148"/>
      <c r="Y1370" s="148"/>
      <c r="Z1370" s="148"/>
      <c r="AA1370" s="148"/>
      <c r="AB1370" s="148"/>
      <c r="AC1370" s="148"/>
      <c r="AD1370" s="148"/>
      <c r="AE1370" s="148"/>
      <c r="AF1370" s="148"/>
      <c r="AG1370" s="148"/>
      <c r="AH1370" s="148"/>
      <c r="AI1370" s="149"/>
      <c r="AJ1370" s="148"/>
      <c r="AK1370" s="149"/>
    </row>
    <row r="1371" spans="1:37" x14ac:dyDescent="0.35">
      <c r="A1371" s="147"/>
      <c r="B1371" s="148"/>
      <c r="C1371" s="147"/>
      <c r="D1371" s="147"/>
      <c r="E1371" s="148"/>
      <c r="F1371" s="147"/>
      <c r="G1371" s="148"/>
      <c r="H1371" s="148"/>
      <c r="I1371" s="148"/>
      <c r="J1371" s="148"/>
      <c r="K1371" s="148"/>
      <c r="L1371" s="148"/>
      <c r="M1371" s="148"/>
      <c r="N1371" s="148"/>
      <c r="O1371" s="148"/>
      <c r="P1371" s="148"/>
      <c r="Q1371" s="148"/>
      <c r="R1371" s="148"/>
      <c r="S1371" s="148"/>
      <c r="T1371" s="148"/>
      <c r="U1371" s="148"/>
      <c r="V1371" s="148"/>
      <c r="W1371" s="148"/>
      <c r="X1371" s="148"/>
      <c r="Y1371" s="148"/>
      <c r="Z1371" s="148"/>
      <c r="AA1371" s="148"/>
      <c r="AB1371" s="148"/>
      <c r="AC1371" s="148"/>
      <c r="AD1371" s="148"/>
      <c r="AE1371" s="148"/>
      <c r="AF1371" s="148"/>
      <c r="AG1371" s="148"/>
      <c r="AH1371" s="148"/>
      <c r="AI1371" s="149"/>
      <c r="AJ1371" s="148"/>
      <c r="AK1371" s="149"/>
    </row>
    <row r="1372" spans="1:37" x14ac:dyDescent="0.35">
      <c r="A1372" s="147"/>
      <c r="B1372" s="148"/>
      <c r="C1372" s="147"/>
      <c r="D1372" s="147"/>
      <c r="E1372" s="148"/>
      <c r="F1372" s="147"/>
      <c r="G1372" s="148"/>
      <c r="H1372" s="148"/>
      <c r="I1372" s="148"/>
      <c r="J1372" s="148"/>
      <c r="K1372" s="148"/>
      <c r="L1372" s="148"/>
      <c r="M1372" s="148"/>
      <c r="N1372" s="148"/>
      <c r="O1372" s="148"/>
      <c r="P1372" s="148"/>
      <c r="Q1372" s="148"/>
      <c r="R1372" s="148"/>
      <c r="S1372" s="148"/>
      <c r="T1372" s="148"/>
      <c r="U1372" s="148"/>
      <c r="V1372" s="148"/>
      <c r="W1372" s="148"/>
      <c r="X1372" s="148"/>
      <c r="Y1372" s="148"/>
      <c r="Z1372" s="148"/>
      <c r="AA1372" s="148"/>
      <c r="AB1372" s="148"/>
      <c r="AC1372" s="148"/>
      <c r="AD1372" s="148"/>
      <c r="AE1372" s="148"/>
      <c r="AF1372" s="148"/>
      <c r="AG1372" s="148"/>
      <c r="AH1372" s="148"/>
      <c r="AI1372" s="149"/>
      <c r="AJ1372" s="148"/>
      <c r="AK1372" s="149"/>
    </row>
    <row r="1373" spans="1:37" x14ac:dyDescent="0.35">
      <c r="A1373" s="147"/>
      <c r="B1373" s="148"/>
      <c r="C1373" s="147"/>
      <c r="D1373" s="147"/>
      <c r="E1373" s="148"/>
      <c r="F1373" s="147"/>
      <c r="G1373" s="148"/>
      <c r="H1373" s="148"/>
      <c r="I1373" s="148"/>
      <c r="J1373" s="148"/>
      <c r="K1373" s="148"/>
      <c r="L1373" s="148"/>
      <c r="M1373" s="148"/>
      <c r="N1373" s="148"/>
      <c r="O1373" s="148"/>
      <c r="P1373" s="148"/>
      <c r="Q1373" s="148"/>
      <c r="R1373" s="148"/>
      <c r="S1373" s="148"/>
      <c r="T1373" s="148"/>
      <c r="U1373" s="148"/>
      <c r="V1373" s="148"/>
      <c r="W1373" s="148"/>
      <c r="X1373" s="148"/>
      <c r="Y1373" s="148"/>
      <c r="Z1373" s="148"/>
      <c r="AA1373" s="148"/>
      <c r="AB1373" s="148"/>
      <c r="AC1373" s="148"/>
      <c r="AD1373" s="148"/>
      <c r="AE1373" s="148"/>
      <c r="AF1373" s="148"/>
      <c r="AG1373" s="148"/>
      <c r="AH1373" s="148"/>
      <c r="AI1373" s="149"/>
      <c r="AJ1373" s="148"/>
      <c r="AK1373" s="149"/>
    </row>
    <row r="1374" spans="1:37" x14ac:dyDescent="0.35">
      <c r="A1374" s="147"/>
      <c r="B1374" s="148"/>
      <c r="C1374" s="147"/>
      <c r="D1374" s="147"/>
      <c r="E1374" s="148"/>
      <c r="F1374" s="147"/>
      <c r="G1374" s="148"/>
      <c r="H1374" s="148"/>
      <c r="I1374" s="148"/>
      <c r="J1374" s="148"/>
      <c r="K1374" s="148"/>
      <c r="L1374" s="148"/>
      <c r="M1374" s="148"/>
      <c r="N1374" s="148"/>
      <c r="O1374" s="148"/>
      <c r="P1374" s="148"/>
      <c r="Q1374" s="148"/>
      <c r="R1374" s="148"/>
      <c r="S1374" s="148"/>
      <c r="T1374" s="148"/>
      <c r="U1374" s="148"/>
      <c r="V1374" s="148"/>
      <c r="W1374" s="148"/>
      <c r="X1374" s="148"/>
      <c r="Y1374" s="148"/>
      <c r="Z1374" s="148"/>
      <c r="AA1374" s="148"/>
      <c r="AB1374" s="148"/>
      <c r="AC1374" s="148"/>
      <c r="AD1374" s="148"/>
      <c r="AE1374" s="148"/>
      <c r="AF1374" s="148"/>
      <c r="AG1374" s="148"/>
      <c r="AH1374" s="148"/>
      <c r="AI1374" s="149"/>
      <c r="AJ1374" s="148"/>
      <c r="AK1374" s="149"/>
    </row>
    <row r="1375" spans="1:37" x14ac:dyDescent="0.35">
      <c r="A1375" s="147"/>
      <c r="B1375" s="148"/>
      <c r="C1375" s="147"/>
      <c r="D1375" s="147"/>
      <c r="E1375" s="148"/>
      <c r="F1375" s="147"/>
      <c r="G1375" s="148"/>
      <c r="H1375" s="148"/>
      <c r="I1375" s="148"/>
      <c r="J1375" s="148"/>
      <c r="K1375" s="148"/>
      <c r="L1375" s="148"/>
      <c r="M1375" s="148"/>
      <c r="N1375" s="148"/>
      <c r="O1375" s="148"/>
      <c r="P1375" s="148"/>
      <c r="Q1375" s="148"/>
      <c r="R1375" s="148"/>
      <c r="S1375" s="148"/>
      <c r="T1375" s="148"/>
      <c r="U1375" s="148"/>
      <c r="V1375" s="148"/>
      <c r="W1375" s="148"/>
      <c r="X1375" s="148"/>
      <c r="Y1375" s="148"/>
      <c r="Z1375" s="148"/>
      <c r="AA1375" s="148"/>
      <c r="AB1375" s="148"/>
      <c r="AC1375" s="148"/>
      <c r="AD1375" s="148"/>
      <c r="AE1375" s="148"/>
      <c r="AF1375" s="148"/>
      <c r="AG1375" s="148"/>
      <c r="AH1375" s="148"/>
      <c r="AI1375" s="149"/>
      <c r="AJ1375" s="148"/>
      <c r="AK1375" s="149"/>
    </row>
    <row r="1376" spans="1:37" x14ac:dyDescent="0.35">
      <c r="A1376" s="147"/>
      <c r="B1376" s="148"/>
      <c r="C1376" s="147"/>
      <c r="D1376" s="147"/>
      <c r="E1376" s="148"/>
      <c r="F1376" s="147"/>
      <c r="G1376" s="148"/>
      <c r="H1376" s="148"/>
      <c r="I1376" s="148"/>
      <c r="J1376" s="148"/>
      <c r="K1376" s="148"/>
      <c r="L1376" s="148"/>
      <c r="M1376" s="148"/>
      <c r="N1376" s="148"/>
      <c r="O1376" s="148"/>
      <c r="P1376" s="148"/>
      <c r="Q1376" s="148"/>
      <c r="R1376" s="148"/>
      <c r="S1376" s="148"/>
      <c r="T1376" s="148"/>
      <c r="U1376" s="148"/>
      <c r="V1376" s="148"/>
      <c r="W1376" s="148"/>
      <c r="X1376" s="148"/>
      <c r="Y1376" s="148"/>
      <c r="Z1376" s="148"/>
      <c r="AA1376" s="148"/>
      <c r="AB1376" s="148"/>
      <c r="AC1376" s="148"/>
      <c r="AD1376" s="148"/>
      <c r="AE1376" s="148"/>
      <c r="AF1376" s="148"/>
      <c r="AG1376" s="148"/>
      <c r="AH1376" s="148"/>
      <c r="AI1376" s="149"/>
      <c r="AJ1376" s="148"/>
      <c r="AK1376" s="149"/>
    </row>
    <row r="1377" spans="1:37" x14ac:dyDescent="0.35">
      <c r="A1377" s="147"/>
      <c r="B1377" s="148"/>
      <c r="C1377" s="147"/>
      <c r="D1377" s="147"/>
      <c r="E1377" s="148"/>
      <c r="F1377" s="147"/>
      <c r="G1377" s="148"/>
      <c r="H1377" s="148"/>
      <c r="I1377" s="148"/>
      <c r="J1377" s="148"/>
      <c r="K1377" s="148"/>
      <c r="L1377" s="148"/>
      <c r="M1377" s="148"/>
      <c r="N1377" s="148"/>
      <c r="O1377" s="148"/>
      <c r="P1377" s="148"/>
      <c r="Q1377" s="148"/>
      <c r="R1377" s="148"/>
      <c r="S1377" s="148"/>
      <c r="T1377" s="148"/>
      <c r="U1377" s="148"/>
      <c r="V1377" s="148"/>
      <c r="W1377" s="148"/>
      <c r="X1377" s="148"/>
      <c r="Y1377" s="148"/>
      <c r="Z1377" s="148"/>
      <c r="AA1377" s="148"/>
      <c r="AB1377" s="148"/>
      <c r="AC1377" s="148"/>
      <c r="AD1377" s="148"/>
      <c r="AE1377" s="148"/>
      <c r="AF1377" s="148"/>
      <c r="AG1377" s="148"/>
      <c r="AH1377" s="148"/>
      <c r="AI1377" s="149"/>
      <c r="AJ1377" s="148"/>
      <c r="AK1377" s="149"/>
    </row>
    <row r="1378" spans="1:37" x14ac:dyDescent="0.35">
      <c r="A1378" s="147"/>
      <c r="B1378" s="148"/>
      <c r="C1378" s="147"/>
      <c r="D1378" s="147"/>
      <c r="E1378" s="148"/>
      <c r="F1378" s="147"/>
      <c r="G1378" s="148"/>
      <c r="H1378" s="148"/>
      <c r="I1378" s="148"/>
      <c r="J1378" s="148"/>
      <c r="K1378" s="148"/>
      <c r="L1378" s="148"/>
      <c r="M1378" s="148"/>
      <c r="N1378" s="148"/>
      <c r="O1378" s="148"/>
      <c r="P1378" s="148"/>
      <c r="Q1378" s="148"/>
      <c r="R1378" s="148"/>
      <c r="S1378" s="148"/>
      <c r="T1378" s="148"/>
      <c r="U1378" s="148"/>
      <c r="V1378" s="148"/>
      <c r="W1378" s="148"/>
      <c r="X1378" s="148"/>
      <c r="Y1378" s="148"/>
      <c r="Z1378" s="148"/>
      <c r="AA1378" s="148"/>
      <c r="AB1378" s="148"/>
      <c r="AC1378" s="148"/>
      <c r="AD1378" s="148"/>
      <c r="AE1378" s="148"/>
      <c r="AF1378" s="148"/>
      <c r="AG1378" s="148"/>
      <c r="AH1378" s="148"/>
      <c r="AI1378" s="149"/>
      <c r="AJ1378" s="148"/>
      <c r="AK1378" s="149"/>
    </row>
    <row r="1379" spans="1:37" x14ac:dyDescent="0.35">
      <c r="A1379" s="147"/>
      <c r="B1379" s="148"/>
      <c r="C1379" s="147"/>
      <c r="D1379" s="147"/>
      <c r="E1379" s="148"/>
      <c r="F1379" s="147"/>
      <c r="G1379" s="148"/>
      <c r="H1379" s="148"/>
      <c r="I1379" s="148"/>
      <c r="J1379" s="148"/>
      <c r="K1379" s="148"/>
      <c r="L1379" s="148"/>
      <c r="M1379" s="148"/>
      <c r="N1379" s="148"/>
      <c r="O1379" s="148"/>
      <c r="P1379" s="148"/>
      <c r="Q1379" s="148"/>
      <c r="R1379" s="148"/>
      <c r="S1379" s="148"/>
      <c r="T1379" s="148"/>
      <c r="U1379" s="148"/>
      <c r="V1379" s="148"/>
      <c r="W1379" s="148"/>
      <c r="X1379" s="148"/>
      <c r="Y1379" s="148"/>
      <c r="Z1379" s="148"/>
      <c r="AA1379" s="148"/>
      <c r="AB1379" s="148"/>
      <c r="AC1379" s="148"/>
      <c r="AD1379" s="148"/>
      <c r="AE1379" s="148"/>
      <c r="AF1379" s="148"/>
      <c r="AG1379" s="148"/>
      <c r="AH1379" s="148"/>
      <c r="AI1379" s="149"/>
      <c r="AJ1379" s="148"/>
      <c r="AK1379" s="149"/>
    </row>
    <row r="1380" spans="1:37" x14ac:dyDescent="0.35">
      <c r="A1380" s="147"/>
      <c r="B1380" s="148"/>
      <c r="C1380" s="147"/>
      <c r="D1380" s="147"/>
      <c r="E1380" s="148"/>
      <c r="F1380" s="147"/>
      <c r="G1380" s="148"/>
      <c r="H1380" s="148"/>
      <c r="I1380" s="148"/>
      <c r="J1380" s="148"/>
      <c r="K1380" s="148"/>
      <c r="L1380" s="148"/>
      <c r="M1380" s="148"/>
      <c r="N1380" s="148"/>
      <c r="O1380" s="148"/>
      <c r="P1380" s="148"/>
      <c r="Q1380" s="148"/>
      <c r="R1380" s="148"/>
      <c r="S1380" s="148"/>
      <c r="T1380" s="148"/>
      <c r="U1380" s="148"/>
      <c r="V1380" s="148"/>
      <c r="W1380" s="148"/>
      <c r="X1380" s="148"/>
      <c r="Y1380" s="148"/>
      <c r="Z1380" s="148"/>
      <c r="AA1380" s="148"/>
      <c r="AB1380" s="148"/>
      <c r="AC1380" s="148"/>
      <c r="AD1380" s="148"/>
      <c r="AE1380" s="148"/>
      <c r="AF1380" s="148"/>
      <c r="AG1380" s="148"/>
      <c r="AH1380" s="148"/>
      <c r="AI1380" s="149"/>
      <c r="AJ1380" s="148"/>
      <c r="AK1380" s="149"/>
    </row>
    <row r="1381" spans="1:37" x14ac:dyDescent="0.35">
      <c r="A1381" s="147"/>
      <c r="B1381" s="148"/>
      <c r="C1381" s="147"/>
      <c r="D1381" s="147"/>
      <c r="E1381" s="148"/>
      <c r="F1381" s="147"/>
      <c r="G1381" s="148"/>
      <c r="H1381" s="148"/>
      <c r="I1381" s="148"/>
      <c r="J1381" s="148"/>
      <c r="K1381" s="148"/>
      <c r="L1381" s="148"/>
      <c r="M1381" s="148"/>
      <c r="N1381" s="148"/>
      <c r="O1381" s="148"/>
      <c r="P1381" s="148"/>
      <c r="Q1381" s="148"/>
      <c r="R1381" s="148"/>
      <c r="S1381" s="148"/>
      <c r="T1381" s="148"/>
      <c r="U1381" s="148"/>
      <c r="V1381" s="148"/>
      <c r="W1381" s="148"/>
      <c r="X1381" s="148"/>
      <c r="Y1381" s="148"/>
      <c r="Z1381" s="148"/>
      <c r="AA1381" s="148"/>
      <c r="AB1381" s="148"/>
      <c r="AC1381" s="148"/>
      <c r="AD1381" s="148"/>
      <c r="AE1381" s="148"/>
      <c r="AF1381" s="148"/>
      <c r="AG1381" s="148"/>
      <c r="AH1381" s="148"/>
      <c r="AI1381" s="149"/>
      <c r="AJ1381" s="148"/>
      <c r="AK1381" s="149"/>
    </row>
    <row r="1382" spans="1:37" x14ac:dyDescent="0.35">
      <c r="A1382" s="147"/>
      <c r="B1382" s="148"/>
      <c r="C1382" s="147"/>
      <c r="D1382" s="147"/>
      <c r="E1382" s="148"/>
      <c r="F1382" s="147"/>
      <c r="G1382" s="148"/>
      <c r="H1382" s="148"/>
      <c r="I1382" s="148"/>
      <c r="J1382" s="148"/>
      <c r="K1382" s="148"/>
      <c r="L1382" s="148"/>
      <c r="M1382" s="148"/>
      <c r="N1382" s="148"/>
      <c r="O1382" s="148"/>
      <c r="P1382" s="148"/>
      <c r="Q1382" s="148"/>
      <c r="R1382" s="148"/>
      <c r="S1382" s="148"/>
      <c r="T1382" s="148"/>
      <c r="U1382" s="148"/>
      <c r="V1382" s="148"/>
      <c r="W1382" s="148"/>
      <c r="X1382" s="148"/>
      <c r="Y1382" s="148"/>
      <c r="Z1382" s="148"/>
      <c r="AA1382" s="148"/>
      <c r="AB1382" s="148"/>
      <c r="AC1382" s="148"/>
      <c r="AD1382" s="148"/>
      <c r="AE1382" s="148"/>
      <c r="AF1382" s="148"/>
      <c r="AG1382" s="148"/>
      <c r="AH1382" s="148"/>
      <c r="AI1382" s="149"/>
      <c r="AJ1382" s="148"/>
      <c r="AK1382" s="149"/>
    </row>
    <row r="1383" spans="1:37" x14ac:dyDescent="0.35">
      <c r="A1383" s="147"/>
      <c r="B1383" s="148"/>
      <c r="C1383" s="147"/>
      <c r="D1383" s="147"/>
      <c r="E1383" s="148"/>
      <c r="F1383" s="147"/>
      <c r="G1383" s="148"/>
      <c r="H1383" s="148"/>
      <c r="I1383" s="148"/>
      <c r="J1383" s="148"/>
      <c r="K1383" s="148"/>
      <c r="L1383" s="148"/>
      <c r="M1383" s="148"/>
      <c r="N1383" s="148"/>
      <c r="O1383" s="148"/>
      <c r="P1383" s="148"/>
      <c r="Q1383" s="148"/>
      <c r="R1383" s="148"/>
      <c r="S1383" s="148"/>
      <c r="T1383" s="148"/>
      <c r="U1383" s="148"/>
      <c r="V1383" s="148"/>
      <c r="W1383" s="148"/>
      <c r="X1383" s="148"/>
      <c r="Y1383" s="148"/>
      <c r="Z1383" s="148"/>
      <c r="AA1383" s="148"/>
      <c r="AB1383" s="148"/>
      <c r="AC1383" s="148"/>
      <c r="AD1383" s="148"/>
      <c r="AE1383" s="148"/>
      <c r="AF1383" s="148"/>
      <c r="AG1383" s="148"/>
      <c r="AH1383" s="148"/>
      <c r="AI1383" s="149"/>
      <c r="AJ1383" s="148"/>
      <c r="AK1383" s="149"/>
    </row>
    <row r="1384" spans="1:37" x14ac:dyDescent="0.35">
      <c r="A1384" s="147"/>
      <c r="B1384" s="148"/>
      <c r="C1384" s="147"/>
      <c r="D1384" s="147"/>
      <c r="E1384" s="148"/>
      <c r="F1384" s="147"/>
      <c r="G1384" s="148"/>
      <c r="H1384" s="148"/>
      <c r="I1384" s="148"/>
      <c r="J1384" s="148"/>
      <c r="K1384" s="148"/>
      <c r="L1384" s="148"/>
      <c r="M1384" s="148"/>
      <c r="N1384" s="148"/>
      <c r="O1384" s="148"/>
      <c r="P1384" s="148"/>
      <c r="Q1384" s="148"/>
      <c r="R1384" s="148"/>
      <c r="S1384" s="148"/>
      <c r="T1384" s="148"/>
      <c r="U1384" s="148"/>
      <c r="V1384" s="148"/>
      <c r="W1384" s="148"/>
      <c r="X1384" s="148"/>
      <c r="Y1384" s="148"/>
      <c r="Z1384" s="148"/>
      <c r="AA1384" s="148"/>
      <c r="AB1384" s="148"/>
      <c r="AC1384" s="148"/>
      <c r="AD1384" s="148"/>
      <c r="AE1384" s="148"/>
      <c r="AF1384" s="148"/>
      <c r="AG1384" s="148"/>
      <c r="AH1384" s="148"/>
      <c r="AI1384" s="149"/>
      <c r="AJ1384" s="148"/>
      <c r="AK1384" s="149"/>
    </row>
    <row r="1385" spans="1:37" x14ac:dyDescent="0.35">
      <c r="A1385" s="147"/>
      <c r="B1385" s="148"/>
      <c r="C1385" s="147"/>
      <c r="D1385" s="147"/>
      <c r="E1385" s="148"/>
      <c r="F1385" s="147"/>
      <c r="G1385" s="148"/>
      <c r="H1385" s="148"/>
      <c r="I1385" s="148"/>
      <c r="J1385" s="148"/>
      <c r="K1385" s="148"/>
      <c r="L1385" s="148"/>
      <c r="M1385" s="148"/>
      <c r="N1385" s="148"/>
      <c r="O1385" s="148"/>
      <c r="P1385" s="148"/>
      <c r="Q1385" s="148"/>
      <c r="R1385" s="148"/>
      <c r="S1385" s="148"/>
      <c r="T1385" s="148"/>
      <c r="U1385" s="148"/>
      <c r="V1385" s="148"/>
      <c r="W1385" s="148"/>
      <c r="X1385" s="148"/>
      <c r="Y1385" s="148"/>
      <c r="Z1385" s="148"/>
      <c r="AA1385" s="148"/>
      <c r="AB1385" s="148"/>
      <c r="AC1385" s="148"/>
      <c r="AD1385" s="148"/>
      <c r="AE1385" s="148"/>
      <c r="AF1385" s="148"/>
      <c r="AG1385" s="148"/>
      <c r="AH1385" s="148"/>
      <c r="AI1385" s="149"/>
      <c r="AJ1385" s="148"/>
      <c r="AK1385" s="149"/>
    </row>
    <row r="1386" spans="1:37" x14ac:dyDescent="0.35">
      <c r="A1386" s="147"/>
      <c r="B1386" s="148"/>
      <c r="C1386" s="147"/>
      <c r="D1386" s="147"/>
      <c r="E1386" s="148"/>
      <c r="F1386" s="147"/>
      <c r="G1386" s="148"/>
      <c r="H1386" s="148"/>
      <c r="I1386" s="148"/>
      <c r="J1386" s="148"/>
      <c r="K1386" s="148"/>
      <c r="L1386" s="148"/>
      <c r="M1386" s="148"/>
      <c r="N1386" s="148"/>
      <c r="O1386" s="148"/>
      <c r="P1386" s="148"/>
      <c r="Q1386" s="148"/>
      <c r="R1386" s="148"/>
      <c r="S1386" s="148"/>
      <c r="T1386" s="148"/>
      <c r="U1386" s="148"/>
      <c r="V1386" s="148"/>
      <c r="W1386" s="148"/>
      <c r="X1386" s="148"/>
      <c r="Y1386" s="148"/>
      <c r="Z1386" s="148"/>
      <c r="AA1386" s="148"/>
      <c r="AB1386" s="148"/>
      <c r="AC1386" s="148"/>
      <c r="AD1386" s="148"/>
      <c r="AE1386" s="148"/>
      <c r="AF1386" s="148"/>
      <c r="AG1386" s="148"/>
      <c r="AH1386" s="148"/>
      <c r="AI1386" s="149"/>
      <c r="AJ1386" s="148"/>
      <c r="AK1386" s="149"/>
    </row>
    <row r="1387" spans="1:37" x14ac:dyDescent="0.35">
      <c r="A1387" s="147"/>
      <c r="B1387" s="148"/>
      <c r="C1387" s="147"/>
      <c r="D1387" s="147"/>
      <c r="E1387" s="148"/>
      <c r="F1387" s="147"/>
      <c r="G1387" s="148"/>
      <c r="H1387" s="148"/>
      <c r="I1387" s="148"/>
      <c r="J1387" s="148"/>
      <c r="K1387" s="148"/>
      <c r="L1387" s="148"/>
      <c r="M1387" s="148"/>
      <c r="N1387" s="148"/>
      <c r="O1387" s="148"/>
      <c r="P1387" s="148"/>
      <c r="Q1387" s="148"/>
      <c r="R1387" s="148"/>
      <c r="S1387" s="148"/>
      <c r="T1387" s="148"/>
      <c r="U1387" s="148"/>
      <c r="V1387" s="148"/>
      <c r="W1387" s="148"/>
      <c r="X1387" s="148"/>
      <c r="Y1387" s="148"/>
      <c r="Z1387" s="148"/>
      <c r="AA1387" s="148"/>
      <c r="AB1387" s="148"/>
      <c r="AC1387" s="148"/>
      <c r="AD1387" s="148"/>
      <c r="AE1387" s="148"/>
      <c r="AF1387" s="148"/>
      <c r="AG1387" s="148"/>
      <c r="AH1387" s="148"/>
      <c r="AI1387" s="149"/>
      <c r="AJ1387" s="148"/>
      <c r="AK1387" s="149"/>
    </row>
    <row r="1388" spans="1:37" x14ac:dyDescent="0.35">
      <c r="A1388" s="147"/>
      <c r="B1388" s="148"/>
      <c r="C1388" s="147"/>
      <c r="D1388" s="147"/>
      <c r="E1388" s="148"/>
      <c r="F1388" s="147"/>
      <c r="G1388" s="148"/>
      <c r="H1388" s="148"/>
      <c r="I1388" s="148"/>
      <c r="J1388" s="148"/>
      <c r="K1388" s="148"/>
      <c r="L1388" s="148"/>
      <c r="M1388" s="148"/>
      <c r="N1388" s="148"/>
      <c r="O1388" s="148"/>
      <c r="P1388" s="148"/>
      <c r="Q1388" s="148"/>
      <c r="R1388" s="148"/>
      <c r="S1388" s="148"/>
      <c r="T1388" s="148"/>
      <c r="U1388" s="148"/>
      <c r="V1388" s="148"/>
      <c r="W1388" s="148"/>
      <c r="X1388" s="148"/>
      <c r="Y1388" s="148"/>
      <c r="Z1388" s="148"/>
      <c r="AA1388" s="148"/>
      <c r="AB1388" s="148"/>
      <c r="AC1388" s="148"/>
      <c r="AD1388" s="148"/>
      <c r="AE1388" s="148"/>
      <c r="AF1388" s="148"/>
      <c r="AG1388" s="148"/>
      <c r="AH1388" s="148"/>
      <c r="AI1388" s="149"/>
      <c r="AJ1388" s="148"/>
      <c r="AK1388" s="149"/>
    </row>
    <row r="1389" spans="1:37" x14ac:dyDescent="0.35">
      <c r="A1389" s="147"/>
      <c r="B1389" s="148"/>
      <c r="C1389" s="147"/>
      <c r="D1389" s="147"/>
      <c r="E1389" s="148"/>
      <c r="F1389" s="147"/>
      <c r="G1389" s="148"/>
      <c r="H1389" s="148"/>
      <c r="I1389" s="148"/>
      <c r="J1389" s="148"/>
      <c r="K1389" s="148"/>
      <c r="L1389" s="148"/>
      <c r="M1389" s="148"/>
      <c r="N1389" s="148"/>
      <c r="O1389" s="148"/>
      <c r="P1389" s="148"/>
      <c r="Q1389" s="148"/>
      <c r="R1389" s="148"/>
      <c r="S1389" s="148"/>
      <c r="T1389" s="148"/>
      <c r="U1389" s="148"/>
      <c r="V1389" s="148"/>
      <c r="W1389" s="148"/>
      <c r="X1389" s="148"/>
      <c r="Y1389" s="148"/>
      <c r="Z1389" s="148"/>
      <c r="AA1389" s="148"/>
      <c r="AB1389" s="148"/>
      <c r="AC1389" s="148"/>
      <c r="AD1389" s="148"/>
      <c r="AE1389" s="148"/>
      <c r="AF1389" s="148"/>
      <c r="AG1389" s="148"/>
      <c r="AH1389" s="148"/>
      <c r="AI1389" s="149"/>
      <c r="AJ1389" s="148"/>
      <c r="AK1389" s="149"/>
    </row>
    <row r="1390" spans="1:37" x14ac:dyDescent="0.35">
      <c r="A1390" s="147"/>
      <c r="B1390" s="148"/>
      <c r="C1390" s="147"/>
      <c r="D1390" s="147"/>
      <c r="E1390" s="148"/>
      <c r="F1390" s="147"/>
      <c r="G1390" s="148"/>
      <c r="H1390" s="148"/>
      <c r="I1390" s="148"/>
      <c r="J1390" s="148"/>
      <c r="K1390" s="148"/>
      <c r="L1390" s="148"/>
      <c r="M1390" s="148"/>
      <c r="N1390" s="148"/>
      <c r="O1390" s="148"/>
      <c r="P1390" s="148"/>
      <c r="Q1390" s="148"/>
      <c r="R1390" s="148"/>
      <c r="S1390" s="148"/>
      <c r="T1390" s="148"/>
      <c r="U1390" s="148"/>
      <c r="V1390" s="148"/>
      <c r="W1390" s="148"/>
      <c r="X1390" s="148"/>
      <c r="Y1390" s="148"/>
      <c r="Z1390" s="148"/>
      <c r="AA1390" s="148"/>
      <c r="AB1390" s="148"/>
      <c r="AC1390" s="148"/>
      <c r="AD1390" s="148"/>
      <c r="AE1390" s="148"/>
      <c r="AF1390" s="148"/>
      <c r="AG1390" s="148"/>
      <c r="AH1390" s="148"/>
      <c r="AI1390" s="149"/>
      <c r="AJ1390" s="148"/>
      <c r="AK1390" s="149"/>
    </row>
    <row r="1391" spans="1:37" x14ac:dyDescent="0.35">
      <c r="A1391" s="147"/>
      <c r="B1391" s="148"/>
      <c r="C1391" s="147"/>
      <c r="D1391" s="147"/>
      <c r="E1391" s="148"/>
      <c r="F1391" s="147"/>
      <c r="G1391" s="148"/>
      <c r="H1391" s="148"/>
      <c r="I1391" s="148"/>
      <c r="J1391" s="148"/>
      <c r="K1391" s="148"/>
      <c r="L1391" s="148"/>
      <c r="M1391" s="148"/>
      <c r="N1391" s="148"/>
      <c r="O1391" s="148"/>
      <c r="P1391" s="148"/>
      <c r="Q1391" s="148"/>
      <c r="R1391" s="148"/>
      <c r="S1391" s="148"/>
      <c r="T1391" s="148"/>
      <c r="U1391" s="148"/>
      <c r="V1391" s="148"/>
      <c r="W1391" s="148"/>
      <c r="X1391" s="148"/>
      <c r="Y1391" s="148"/>
      <c r="Z1391" s="148"/>
      <c r="AA1391" s="148"/>
      <c r="AB1391" s="148"/>
      <c r="AC1391" s="148"/>
      <c r="AD1391" s="148"/>
      <c r="AE1391" s="148"/>
      <c r="AF1391" s="148"/>
      <c r="AG1391" s="148"/>
      <c r="AH1391" s="148"/>
      <c r="AI1391" s="149"/>
      <c r="AJ1391" s="148"/>
      <c r="AK1391" s="149"/>
    </row>
    <row r="1392" spans="1:37" x14ac:dyDescent="0.35">
      <c r="A1392" s="147"/>
      <c r="B1392" s="148"/>
      <c r="C1392" s="147"/>
      <c r="D1392" s="147"/>
      <c r="E1392" s="148"/>
      <c r="F1392" s="147"/>
      <c r="G1392" s="148"/>
      <c r="H1392" s="148"/>
      <c r="I1392" s="148"/>
      <c r="J1392" s="148"/>
      <c r="K1392" s="148"/>
      <c r="L1392" s="148"/>
      <c r="M1392" s="148"/>
      <c r="N1392" s="148"/>
      <c r="O1392" s="148"/>
      <c r="P1392" s="148"/>
      <c r="Q1392" s="148"/>
      <c r="R1392" s="148"/>
      <c r="S1392" s="148"/>
      <c r="T1392" s="148"/>
      <c r="U1392" s="148"/>
      <c r="V1392" s="148"/>
      <c r="W1392" s="148"/>
      <c r="X1392" s="148"/>
      <c r="Y1392" s="148"/>
      <c r="Z1392" s="148"/>
      <c r="AA1392" s="148"/>
      <c r="AB1392" s="148"/>
      <c r="AC1392" s="148"/>
      <c r="AD1392" s="148"/>
      <c r="AE1392" s="148"/>
      <c r="AF1392" s="148"/>
      <c r="AG1392" s="148"/>
      <c r="AH1392" s="148"/>
      <c r="AI1392" s="149"/>
      <c r="AJ1392" s="148"/>
      <c r="AK1392" s="149"/>
    </row>
    <row r="1393" spans="1:37" x14ac:dyDescent="0.35">
      <c r="A1393" s="147"/>
      <c r="B1393" s="148"/>
      <c r="C1393" s="147"/>
      <c r="D1393" s="147"/>
      <c r="E1393" s="148"/>
      <c r="F1393" s="147"/>
      <c r="G1393" s="148"/>
      <c r="H1393" s="148"/>
      <c r="I1393" s="148"/>
      <c r="J1393" s="148"/>
      <c r="K1393" s="148"/>
      <c r="L1393" s="148"/>
      <c r="M1393" s="148"/>
      <c r="N1393" s="148"/>
      <c r="O1393" s="148"/>
      <c r="P1393" s="148"/>
      <c r="Q1393" s="148"/>
      <c r="R1393" s="148"/>
      <c r="S1393" s="148"/>
      <c r="T1393" s="148"/>
      <c r="U1393" s="148"/>
      <c r="V1393" s="148"/>
      <c r="W1393" s="148"/>
      <c r="X1393" s="148"/>
      <c r="Y1393" s="148"/>
      <c r="Z1393" s="148"/>
      <c r="AA1393" s="148"/>
      <c r="AB1393" s="148"/>
      <c r="AC1393" s="148"/>
      <c r="AD1393" s="148"/>
      <c r="AE1393" s="148"/>
      <c r="AF1393" s="148"/>
      <c r="AG1393" s="148"/>
      <c r="AH1393" s="148"/>
      <c r="AI1393" s="149"/>
      <c r="AJ1393" s="148"/>
      <c r="AK1393" s="149"/>
    </row>
    <row r="1394" spans="1:37" x14ac:dyDescent="0.35">
      <c r="A1394" s="147"/>
      <c r="B1394" s="148"/>
      <c r="C1394" s="147"/>
      <c r="D1394" s="147"/>
      <c r="E1394" s="148"/>
      <c r="F1394" s="147"/>
      <c r="G1394" s="148"/>
      <c r="H1394" s="148"/>
      <c r="I1394" s="148"/>
      <c r="J1394" s="148"/>
      <c r="K1394" s="148"/>
      <c r="L1394" s="148"/>
      <c r="M1394" s="148"/>
      <c r="N1394" s="148"/>
      <c r="O1394" s="148"/>
      <c r="P1394" s="148"/>
      <c r="Q1394" s="148"/>
      <c r="R1394" s="148"/>
      <c r="S1394" s="148"/>
      <c r="T1394" s="148"/>
      <c r="U1394" s="148"/>
      <c r="V1394" s="148"/>
      <c r="W1394" s="148"/>
      <c r="X1394" s="148"/>
      <c r="Y1394" s="148"/>
      <c r="Z1394" s="148"/>
      <c r="AA1394" s="148"/>
      <c r="AB1394" s="148"/>
      <c r="AC1394" s="148"/>
      <c r="AD1394" s="148"/>
      <c r="AE1394" s="148"/>
      <c r="AF1394" s="148"/>
      <c r="AG1394" s="148"/>
      <c r="AH1394" s="148"/>
      <c r="AI1394" s="149"/>
      <c r="AJ1394" s="148"/>
      <c r="AK1394" s="149"/>
    </row>
    <row r="1395" spans="1:37" x14ac:dyDescent="0.35">
      <c r="A1395" s="147"/>
      <c r="B1395" s="148"/>
      <c r="C1395" s="147"/>
      <c r="D1395" s="147"/>
      <c r="E1395" s="148"/>
      <c r="F1395" s="147"/>
      <c r="G1395" s="148"/>
      <c r="H1395" s="148"/>
      <c r="I1395" s="148"/>
      <c r="J1395" s="148"/>
      <c r="K1395" s="148"/>
      <c r="L1395" s="148"/>
      <c r="M1395" s="148"/>
      <c r="N1395" s="148"/>
      <c r="O1395" s="148"/>
      <c r="P1395" s="148"/>
      <c r="Q1395" s="148"/>
      <c r="R1395" s="148"/>
      <c r="S1395" s="148"/>
      <c r="T1395" s="148"/>
      <c r="U1395" s="148"/>
      <c r="V1395" s="148"/>
      <c r="W1395" s="148"/>
      <c r="X1395" s="148"/>
      <c r="Y1395" s="148"/>
      <c r="Z1395" s="148"/>
      <c r="AA1395" s="148"/>
      <c r="AB1395" s="148"/>
      <c r="AC1395" s="148"/>
      <c r="AD1395" s="148"/>
      <c r="AE1395" s="148"/>
      <c r="AF1395" s="148"/>
      <c r="AG1395" s="148"/>
      <c r="AH1395" s="148"/>
      <c r="AI1395" s="149"/>
      <c r="AJ1395" s="148"/>
      <c r="AK1395" s="149"/>
    </row>
    <row r="1396" spans="1:37" x14ac:dyDescent="0.35">
      <c r="A1396" s="147"/>
      <c r="B1396" s="148"/>
      <c r="C1396" s="147"/>
      <c r="D1396" s="147"/>
      <c r="E1396" s="148"/>
      <c r="F1396" s="147"/>
      <c r="G1396" s="148"/>
      <c r="H1396" s="148"/>
      <c r="I1396" s="148"/>
      <c r="J1396" s="148"/>
      <c r="K1396" s="148"/>
      <c r="L1396" s="148"/>
      <c r="M1396" s="148"/>
      <c r="N1396" s="148"/>
      <c r="O1396" s="148"/>
      <c r="P1396" s="148"/>
      <c r="Q1396" s="148"/>
      <c r="R1396" s="148"/>
      <c r="S1396" s="148"/>
      <c r="T1396" s="148"/>
      <c r="U1396" s="148"/>
      <c r="V1396" s="148"/>
      <c r="W1396" s="148"/>
      <c r="X1396" s="148"/>
      <c r="Y1396" s="148"/>
      <c r="Z1396" s="148"/>
      <c r="AA1396" s="148"/>
      <c r="AB1396" s="148"/>
      <c r="AC1396" s="148"/>
      <c r="AD1396" s="148"/>
      <c r="AE1396" s="148"/>
      <c r="AF1396" s="148"/>
      <c r="AG1396" s="148"/>
      <c r="AH1396" s="148"/>
      <c r="AI1396" s="149"/>
      <c r="AJ1396" s="148"/>
      <c r="AK1396" s="149"/>
    </row>
    <row r="1397" spans="1:37" x14ac:dyDescent="0.35">
      <c r="A1397" s="147"/>
      <c r="B1397" s="148"/>
      <c r="C1397" s="147"/>
      <c r="D1397" s="147"/>
      <c r="E1397" s="148"/>
      <c r="F1397" s="147"/>
      <c r="G1397" s="148"/>
      <c r="H1397" s="148"/>
      <c r="I1397" s="148"/>
      <c r="J1397" s="148"/>
      <c r="K1397" s="148"/>
      <c r="L1397" s="148"/>
      <c r="M1397" s="148"/>
      <c r="N1397" s="148"/>
      <c r="O1397" s="148"/>
      <c r="P1397" s="148"/>
      <c r="Q1397" s="148"/>
      <c r="R1397" s="148"/>
      <c r="S1397" s="148"/>
      <c r="T1397" s="148"/>
      <c r="U1397" s="148"/>
      <c r="V1397" s="148"/>
      <c r="W1397" s="148"/>
      <c r="X1397" s="148"/>
      <c r="Y1397" s="148"/>
      <c r="Z1397" s="148"/>
      <c r="AA1397" s="148"/>
      <c r="AB1397" s="148"/>
      <c r="AC1397" s="148"/>
      <c r="AD1397" s="148"/>
      <c r="AE1397" s="148"/>
      <c r="AF1397" s="148"/>
      <c r="AG1397" s="148"/>
      <c r="AH1397" s="148"/>
      <c r="AI1397" s="149"/>
      <c r="AJ1397" s="148"/>
      <c r="AK1397" s="149"/>
    </row>
    <row r="1398" spans="1:37" x14ac:dyDescent="0.35">
      <c r="A1398" s="147"/>
      <c r="B1398" s="148"/>
      <c r="C1398" s="147"/>
      <c r="D1398" s="147"/>
      <c r="E1398" s="148"/>
      <c r="F1398" s="147"/>
      <c r="G1398" s="148"/>
      <c r="H1398" s="148"/>
      <c r="I1398" s="148"/>
      <c r="J1398" s="148"/>
      <c r="K1398" s="148"/>
      <c r="L1398" s="148"/>
      <c r="M1398" s="148"/>
      <c r="N1398" s="148"/>
      <c r="O1398" s="148"/>
      <c r="P1398" s="148"/>
      <c r="Q1398" s="148"/>
      <c r="R1398" s="148"/>
      <c r="S1398" s="148"/>
      <c r="T1398" s="148"/>
      <c r="U1398" s="148"/>
      <c r="V1398" s="148"/>
      <c r="W1398" s="148"/>
      <c r="X1398" s="148"/>
      <c r="Y1398" s="148"/>
      <c r="Z1398" s="148"/>
      <c r="AA1398" s="148"/>
      <c r="AB1398" s="148"/>
      <c r="AC1398" s="148"/>
      <c r="AD1398" s="148"/>
      <c r="AE1398" s="148"/>
      <c r="AF1398" s="148"/>
      <c r="AG1398" s="148"/>
      <c r="AH1398" s="148"/>
      <c r="AI1398" s="149"/>
      <c r="AJ1398" s="148"/>
      <c r="AK1398" s="149"/>
    </row>
    <row r="1399" spans="1:37" x14ac:dyDescent="0.35">
      <c r="A1399" s="147"/>
      <c r="B1399" s="148"/>
      <c r="C1399" s="147"/>
      <c r="D1399" s="147"/>
      <c r="E1399" s="148"/>
      <c r="F1399" s="147"/>
      <c r="G1399" s="148"/>
      <c r="H1399" s="148"/>
      <c r="I1399" s="148"/>
      <c r="J1399" s="148"/>
      <c r="K1399" s="148"/>
      <c r="L1399" s="148"/>
      <c r="M1399" s="148"/>
      <c r="N1399" s="148"/>
      <c r="O1399" s="148"/>
      <c r="P1399" s="148"/>
      <c r="Q1399" s="148"/>
      <c r="R1399" s="148"/>
      <c r="S1399" s="148"/>
      <c r="T1399" s="148"/>
      <c r="U1399" s="148"/>
      <c r="V1399" s="148"/>
      <c r="W1399" s="148"/>
      <c r="X1399" s="148"/>
      <c r="Y1399" s="148"/>
      <c r="Z1399" s="148"/>
      <c r="AA1399" s="148"/>
      <c r="AB1399" s="148"/>
      <c r="AC1399" s="148"/>
      <c r="AD1399" s="148"/>
      <c r="AE1399" s="148"/>
      <c r="AF1399" s="148"/>
      <c r="AG1399" s="148"/>
      <c r="AH1399" s="148"/>
      <c r="AI1399" s="149"/>
      <c r="AJ1399" s="148"/>
      <c r="AK1399" s="149"/>
    </row>
    <row r="1400" spans="1:37" x14ac:dyDescent="0.35">
      <c r="A1400" s="147"/>
      <c r="B1400" s="148"/>
      <c r="C1400" s="147"/>
      <c r="D1400" s="147"/>
      <c r="E1400" s="148"/>
      <c r="F1400" s="147"/>
      <c r="G1400" s="148"/>
      <c r="H1400" s="148"/>
      <c r="I1400" s="148"/>
      <c r="J1400" s="148"/>
      <c r="K1400" s="148"/>
      <c r="L1400" s="148"/>
      <c r="M1400" s="148"/>
      <c r="N1400" s="148"/>
      <c r="O1400" s="148"/>
      <c r="P1400" s="148"/>
      <c r="Q1400" s="148"/>
      <c r="R1400" s="148"/>
      <c r="S1400" s="148"/>
      <c r="T1400" s="148"/>
      <c r="U1400" s="148"/>
      <c r="V1400" s="148"/>
      <c r="W1400" s="148"/>
      <c r="X1400" s="148"/>
      <c r="Y1400" s="148"/>
      <c r="Z1400" s="148"/>
      <c r="AA1400" s="148"/>
      <c r="AB1400" s="148"/>
      <c r="AC1400" s="148"/>
      <c r="AD1400" s="148"/>
      <c r="AE1400" s="148"/>
      <c r="AF1400" s="148"/>
      <c r="AG1400" s="148"/>
      <c r="AH1400" s="148"/>
      <c r="AI1400" s="149"/>
      <c r="AJ1400" s="148"/>
      <c r="AK1400" s="149"/>
    </row>
    <row r="1401" spans="1:37" x14ac:dyDescent="0.35">
      <c r="A1401" s="147"/>
      <c r="B1401" s="148"/>
      <c r="C1401" s="147"/>
      <c r="D1401" s="147"/>
      <c r="E1401" s="148"/>
      <c r="F1401" s="147"/>
      <c r="G1401" s="148"/>
      <c r="H1401" s="148"/>
      <c r="I1401" s="148"/>
      <c r="J1401" s="148"/>
      <c r="K1401" s="148"/>
      <c r="L1401" s="148"/>
      <c r="M1401" s="148"/>
      <c r="N1401" s="148"/>
      <c r="O1401" s="148"/>
      <c r="P1401" s="148"/>
      <c r="Q1401" s="148"/>
      <c r="R1401" s="148"/>
      <c r="S1401" s="148"/>
      <c r="T1401" s="148"/>
      <c r="U1401" s="148"/>
      <c r="V1401" s="148"/>
      <c r="W1401" s="148"/>
      <c r="X1401" s="148"/>
      <c r="Y1401" s="148"/>
      <c r="Z1401" s="148"/>
      <c r="AA1401" s="148"/>
      <c r="AB1401" s="148"/>
      <c r="AC1401" s="148"/>
      <c r="AD1401" s="148"/>
      <c r="AE1401" s="148"/>
      <c r="AF1401" s="148"/>
      <c r="AG1401" s="148"/>
      <c r="AH1401" s="148"/>
      <c r="AI1401" s="149"/>
      <c r="AJ1401" s="148"/>
      <c r="AK1401" s="149"/>
    </row>
    <row r="1402" spans="1:37" x14ac:dyDescent="0.35">
      <c r="A1402" s="147"/>
      <c r="B1402" s="148"/>
      <c r="C1402" s="147"/>
      <c r="D1402" s="147"/>
      <c r="E1402" s="148"/>
      <c r="F1402" s="147"/>
      <c r="G1402" s="148"/>
      <c r="H1402" s="148"/>
      <c r="I1402" s="148"/>
      <c r="J1402" s="148"/>
      <c r="K1402" s="148"/>
      <c r="L1402" s="148"/>
      <c r="M1402" s="148"/>
      <c r="N1402" s="148"/>
      <c r="O1402" s="148"/>
      <c r="P1402" s="148"/>
      <c r="Q1402" s="148"/>
      <c r="R1402" s="148"/>
      <c r="S1402" s="148"/>
      <c r="T1402" s="148"/>
      <c r="U1402" s="148"/>
      <c r="V1402" s="148"/>
      <c r="W1402" s="148"/>
      <c r="X1402" s="148"/>
      <c r="Y1402" s="148"/>
      <c r="Z1402" s="148"/>
      <c r="AA1402" s="148"/>
      <c r="AB1402" s="148"/>
      <c r="AC1402" s="148"/>
      <c r="AD1402" s="148"/>
      <c r="AE1402" s="148"/>
      <c r="AF1402" s="148"/>
      <c r="AG1402" s="148"/>
      <c r="AH1402" s="148"/>
      <c r="AI1402" s="149"/>
      <c r="AJ1402" s="148"/>
      <c r="AK1402" s="149"/>
    </row>
    <row r="1403" spans="1:37" x14ac:dyDescent="0.35">
      <c r="A1403" s="147"/>
      <c r="B1403" s="148"/>
      <c r="C1403" s="147"/>
      <c r="D1403" s="147"/>
      <c r="E1403" s="148"/>
      <c r="F1403" s="147"/>
      <c r="G1403" s="148"/>
      <c r="H1403" s="148"/>
      <c r="I1403" s="148"/>
      <c r="J1403" s="148"/>
      <c r="K1403" s="148"/>
      <c r="L1403" s="148"/>
      <c r="M1403" s="148"/>
      <c r="N1403" s="148"/>
      <c r="O1403" s="148"/>
      <c r="P1403" s="148"/>
      <c r="Q1403" s="148"/>
      <c r="R1403" s="148"/>
      <c r="S1403" s="148"/>
      <c r="T1403" s="148"/>
      <c r="U1403" s="148"/>
      <c r="V1403" s="148"/>
      <c r="W1403" s="148"/>
      <c r="X1403" s="148"/>
      <c r="Y1403" s="148"/>
      <c r="Z1403" s="148"/>
      <c r="AA1403" s="148"/>
      <c r="AB1403" s="148"/>
      <c r="AC1403" s="148"/>
      <c r="AD1403" s="148"/>
      <c r="AE1403" s="148"/>
      <c r="AF1403" s="148"/>
      <c r="AG1403" s="148"/>
      <c r="AH1403" s="148"/>
      <c r="AI1403" s="149"/>
      <c r="AJ1403" s="148"/>
      <c r="AK1403" s="149"/>
    </row>
    <row r="1404" spans="1:37" x14ac:dyDescent="0.35">
      <c r="A1404" s="147"/>
      <c r="B1404" s="148"/>
      <c r="C1404" s="147"/>
      <c r="D1404" s="147"/>
      <c r="E1404" s="148"/>
      <c r="F1404" s="147"/>
      <c r="G1404" s="148"/>
      <c r="H1404" s="148"/>
      <c r="I1404" s="148"/>
      <c r="J1404" s="148"/>
      <c r="K1404" s="148"/>
      <c r="L1404" s="148"/>
      <c r="M1404" s="148"/>
      <c r="N1404" s="148"/>
      <c r="O1404" s="148"/>
      <c r="P1404" s="148"/>
      <c r="Q1404" s="148"/>
      <c r="R1404" s="148"/>
      <c r="S1404" s="148"/>
      <c r="T1404" s="148"/>
      <c r="U1404" s="148"/>
      <c r="V1404" s="148"/>
      <c r="W1404" s="148"/>
      <c r="X1404" s="148"/>
      <c r="Y1404" s="148"/>
      <c r="Z1404" s="148"/>
      <c r="AA1404" s="148"/>
      <c r="AB1404" s="148"/>
      <c r="AC1404" s="148"/>
      <c r="AD1404" s="148"/>
      <c r="AE1404" s="148"/>
      <c r="AF1404" s="148"/>
      <c r="AG1404" s="148"/>
      <c r="AH1404" s="148"/>
      <c r="AI1404" s="149"/>
      <c r="AJ1404" s="148"/>
      <c r="AK1404" s="149"/>
    </row>
    <row r="1405" spans="1:37" x14ac:dyDescent="0.35">
      <c r="A1405" s="147"/>
      <c r="B1405" s="148"/>
      <c r="C1405" s="147"/>
      <c r="D1405" s="147"/>
      <c r="E1405" s="148"/>
      <c r="F1405" s="147"/>
      <c r="G1405" s="148"/>
      <c r="H1405" s="148"/>
      <c r="I1405" s="148"/>
      <c r="J1405" s="148"/>
      <c r="K1405" s="148"/>
      <c r="L1405" s="148"/>
      <c r="M1405" s="148"/>
      <c r="N1405" s="148"/>
      <c r="O1405" s="148"/>
      <c r="P1405" s="148"/>
      <c r="Q1405" s="148"/>
      <c r="R1405" s="148"/>
      <c r="S1405" s="148"/>
      <c r="T1405" s="148"/>
      <c r="U1405" s="148"/>
      <c r="V1405" s="148"/>
      <c r="W1405" s="148"/>
      <c r="X1405" s="148"/>
      <c r="Y1405" s="148"/>
      <c r="Z1405" s="148"/>
      <c r="AA1405" s="148"/>
      <c r="AB1405" s="148"/>
      <c r="AC1405" s="148"/>
      <c r="AD1405" s="148"/>
      <c r="AE1405" s="148"/>
      <c r="AF1405" s="148"/>
      <c r="AG1405" s="148"/>
      <c r="AH1405" s="148"/>
      <c r="AI1405" s="149"/>
      <c r="AJ1405" s="148"/>
      <c r="AK1405" s="149"/>
    </row>
    <row r="1406" spans="1:37" x14ac:dyDescent="0.35">
      <c r="A1406" s="147"/>
      <c r="B1406" s="148"/>
      <c r="C1406" s="147"/>
      <c r="D1406" s="147"/>
      <c r="E1406" s="148"/>
      <c r="F1406" s="147"/>
      <c r="G1406" s="148"/>
      <c r="H1406" s="148"/>
      <c r="I1406" s="148"/>
      <c r="J1406" s="148"/>
      <c r="K1406" s="148"/>
      <c r="L1406" s="148"/>
      <c r="M1406" s="148"/>
      <c r="N1406" s="148"/>
      <c r="O1406" s="148"/>
      <c r="P1406" s="148"/>
      <c r="Q1406" s="148"/>
      <c r="R1406" s="148"/>
      <c r="S1406" s="148"/>
      <c r="T1406" s="148"/>
      <c r="U1406" s="148"/>
      <c r="V1406" s="148"/>
      <c r="W1406" s="148"/>
      <c r="X1406" s="148"/>
      <c r="Y1406" s="148"/>
      <c r="Z1406" s="148"/>
      <c r="AA1406" s="148"/>
      <c r="AB1406" s="148"/>
      <c r="AC1406" s="148"/>
      <c r="AD1406" s="148"/>
      <c r="AE1406" s="148"/>
      <c r="AF1406" s="148"/>
      <c r="AG1406" s="148"/>
      <c r="AH1406" s="148"/>
      <c r="AI1406" s="149"/>
      <c r="AJ1406" s="148"/>
      <c r="AK1406" s="149"/>
    </row>
    <row r="1407" spans="1:37" x14ac:dyDescent="0.35">
      <c r="A1407" s="147"/>
      <c r="B1407" s="148"/>
      <c r="C1407" s="147"/>
      <c r="D1407" s="147"/>
      <c r="E1407" s="148"/>
      <c r="F1407" s="147"/>
      <c r="G1407" s="148"/>
      <c r="H1407" s="148"/>
      <c r="I1407" s="148"/>
      <c r="J1407" s="148"/>
      <c r="K1407" s="148"/>
      <c r="L1407" s="148"/>
      <c r="M1407" s="148"/>
      <c r="N1407" s="148"/>
      <c r="O1407" s="148"/>
      <c r="P1407" s="148"/>
      <c r="Q1407" s="148"/>
      <c r="R1407" s="148"/>
      <c r="S1407" s="148"/>
      <c r="T1407" s="148"/>
      <c r="U1407" s="148"/>
      <c r="V1407" s="148"/>
      <c r="W1407" s="148"/>
      <c r="X1407" s="148"/>
      <c r="Y1407" s="148"/>
      <c r="Z1407" s="148"/>
      <c r="AA1407" s="148"/>
      <c r="AB1407" s="148"/>
      <c r="AC1407" s="148"/>
      <c r="AD1407" s="148"/>
      <c r="AE1407" s="148"/>
      <c r="AF1407" s="148"/>
      <c r="AG1407" s="148"/>
      <c r="AH1407" s="148"/>
      <c r="AI1407" s="149"/>
      <c r="AJ1407" s="148"/>
      <c r="AK1407" s="149"/>
    </row>
    <row r="1408" spans="1:37" x14ac:dyDescent="0.35">
      <c r="A1408" s="147"/>
      <c r="B1408" s="148"/>
      <c r="C1408" s="147"/>
      <c r="D1408" s="147"/>
      <c r="E1408" s="148"/>
      <c r="F1408" s="147"/>
      <c r="G1408" s="148"/>
      <c r="H1408" s="148"/>
      <c r="I1408" s="148"/>
      <c r="J1408" s="148"/>
      <c r="K1408" s="148"/>
      <c r="L1408" s="148"/>
      <c r="M1408" s="148"/>
      <c r="N1408" s="148"/>
      <c r="O1408" s="148"/>
      <c r="P1408" s="148"/>
      <c r="Q1408" s="148"/>
      <c r="R1408" s="148"/>
      <c r="S1408" s="148"/>
      <c r="T1408" s="148"/>
      <c r="U1408" s="148"/>
      <c r="V1408" s="148"/>
      <c r="W1408" s="148"/>
      <c r="X1408" s="148"/>
      <c r="Y1408" s="148"/>
      <c r="Z1408" s="148"/>
      <c r="AA1408" s="148"/>
      <c r="AB1408" s="148"/>
      <c r="AC1408" s="148"/>
      <c r="AD1408" s="148"/>
      <c r="AE1408" s="148"/>
      <c r="AF1408" s="148"/>
      <c r="AG1408" s="148"/>
      <c r="AH1408" s="148"/>
      <c r="AI1408" s="149"/>
      <c r="AJ1408" s="148"/>
      <c r="AK1408" s="149"/>
    </row>
    <row r="1409" spans="1:37" x14ac:dyDescent="0.35">
      <c r="A1409" s="147"/>
      <c r="B1409" s="148"/>
      <c r="C1409" s="147"/>
      <c r="D1409" s="147"/>
      <c r="E1409" s="148"/>
      <c r="F1409" s="147"/>
      <c r="G1409" s="148"/>
      <c r="H1409" s="148"/>
      <c r="I1409" s="148"/>
      <c r="J1409" s="148"/>
      <c r="K1409" s="148"/>
      <c r="L1409" s="148"/>
      <c r="M1409" s="148"/>
      <c r="N1409" s="148"/>
      <c r="O1409" s="148"/>
      <c r="P1409" s="148"/>
      <c r="Q1409" s="148"/>
      <c r="R1409" s="148"/>
      <c r="S1409" s="148"/>
      <c r="T1409" s="148"/>
      <c r="U1409" s="148"/>
      <c r="V1409" s="148"/>
      <c r="W1409" s="148"/>
      <c r="X1409" s="148"/>
      <c r="Y1409" s="148"/>
      <c r="Z1409" s="148"/>
      <c r="AA1409" s="148"/>
      <c r="AB1409" s="148"/>
      <c r="AC1409" s="148"/>
      <c r="AD1409" s="148"/>
      <c r="AE1409" s="148"/>
      <c r="AF1409" s="148"/>
      <c r="AG1409" s="148"/>
      <c r="AH1409" s="148"/>
      <c r="AI1409" s="149"/>
      <c r="AJ1409" s="148"/>
      <c r="AK1409" s="149"/>
    </row>
    <row r="1410" spans="1:37" x14ac:dyDescent="0.35">
      <c r="A1410" s="147"/>
      <c r="B1410" s="148"/>
      <c r="C1410" s="147"/>
      <c r="D1410" s="147"/>
      <c r="E1410" s="148"/>
      <c r="F1410" s="147"/>
      <c r="G1410" s="148"/>
      <c r="H1410" s="148"/>
      <c r="I1410" s="148"/>
      <c r="J1410" s="148"/>
      <c r="K1410" s="148"/>
      <c r="L1410" s="148"/>
      <c r="M1410" s="148"/>
      <c r="N1410" s="148"/>
      <c r="O1410" s="148"/>
      <c r="P1410" s="148"/>
      <c r="Q1410" s="148"/>
      <c r="R1410" s="148"/>
      <c r="S1410" s="148"/>
      <c r="T1410" s="148"/>
      <c r="U1410" s="148"/>
      <c r="V1410" s="148"/>
      <c r="W1410" s="148"/>
      <c r="X1410" s="148"/>
      <c r="Y1410" s="148"/>
      <c r="Z1410" s="148"/>
      <c r="AA1410" s="148"/>
      <c r="AB1410" s="148"/>
      <c r="AC1410" s="148"/>
      <c r="AD1410" s="148"/>
      <c r="AE1410" s="148"/>
      <c r="AF1410" s="148"/>
      <c r="AG1410" s="148"/>
      <c r="AH1410" s="148"/>
      <c r="AI1410" s="149"/>
      <c r="AJ1410" s="148"/>
      <c r="AK1410" s="149"/>
    </row>
    <row r="1411" spans="1:37" x14ac:dyDescent="0.35">
      <c r="A1411" s="147"/>
      <c r="B1411" s="148"/>
      <c r="C1411" s="147"/>
      <c r="D1411" s="147"/>
      <c r="E1411" s="148"/>
      <c r="F1411" s="147"/>
      <c r="G1411" s="148"/>
      <c r="H1411" s="148"/>
      <c r="I1411" s="148"/>
      <c r="J1411" s="148"/>
      <c r="K1411" s="148"/>
      <c r="L1411" s="148"/>
      <c r="M1411" s="148"/>
      <c r="N1411" s="148"/>
      <c r="O1411" s="148"/>
      <c r="P1411" s="148"/>
      <c r="Q1411" s="148"/>
      <c r="R1411" s="148"/>
      <c r="S1411" s="148"/>
      <c r="T1411" s="148"/>
      <c r="U1411" s="148"/>
      <c r="V1411" s="148"/>
      <c r="W1411" s="148"/>
      <c r="X1411" s="148"/>
      <c r="Y1411" s="148"/>
      <c r="Z1411" s="148"/>
      <c r="AA1411" s="148"/>
      <c r="AB1411" s="148"/>
      <c r="AC1411" s="148"/>
      <c r="AD1411" s="148"/>
      <c r="AE1411" s="148"/>
      <c r="AF1411" s="148"/>
      <c r="AG1411" s="148"/>
      <c r="AH1411" s="148"/>
      <c r="AI1411" s="149"/>
      <c r="AJ1411" s="148"/>
      <c r="AK1411" s="149"/>
    </row>
    <row r="1412" spans="1:37" x14ac:dyDescent="0.35">
      <c r="A1412" s="147"/>
      <c r="B1412" s="148"/>
      <c r="C1412" s="147"/>
      <c r="D1412" s="147"/>
      <c r="E1412" s="148"/>
      <c r="F1412" s="147"/>
      <c r="G1412" s="148"/>
      <c r="H1412" s="148"/>
      <c r="I1412" s="148"/>
      <c r="J1412" s="148"/>
      <c r="K1412" s="148"/>
      <c r="L1412" s="148"/>
      <c r="M1412" s="148"/>
      <c r="N1412" s="148"/>
      <c r="O1412" s="148"/>
      <c r="P1412" s="148"/>
      <c r="Q1412" s="148"/>
      <c r="R1412" s="148"/>
      <c r="S1412" s="148"/>
      <c r="T1412" s="148"/>
      <c r="U1412" s="148"/>
      <c r="V1412" s="148"/>
      <c r="W1412" s="148"/>
      <c r="X1412" s="148"/>
      <c r="Y1412" s="148"/>
      <c r="Z1412" s="148"/>
      <c r="AA1412" s="148"/>
      <c r="AB1412" s="148"/>
      <c r="AC1412" s="148"/>
      <c r="AD1412" s="148"/>
      <c r="AE1412" s="148"/>
      <c r="AF1412" s="148"/>
      <c r="AG1412" s="148"/>
      <c r="AH1412" s="148"/>
      <c r="AI1412" s="149"/>
      <c r="AJ1412" s="148"/>
      <c r="AK1412" s="149"/>
    </row>
    <row r="1413" spans="1:37" x14ac:dyDescent="0.35">
      <c r="A1413" s="147"/>
      <c r="B1413" s="148"/>
      <c r="C1413" s="147"/>
      <c r="D1413" s="147"/>
      <c r="E1413" s="148"/>
      <c r="F1413" s="147"/>
      <c r="G1413" s="148"/>
      <c r="H1413" s="148"/>
      <c r="I1413" s="148"/>
      <c r="J1413" s="148"/>
      <c r="K1413" s="148"/>
      <c r="L1413" s="148"/>
      <c r="M1413" s="148"/>
      <c r="N1413" s="148"/>
      <c r="O1413" s="148"/>
      <c r="P1413" s="148"/>
      <c r="Q1413" s="148"/>
      <c r="R1413" s="148"/>
      <c r="S1413" s="148"/>
      <c r="T1413" s="148"/>
      <c r="U1413" s="148"/>
      <c r="V1413" s="148"/>
      <c r="W1413" s="148"/>
      <c r="X1413" s="148"/>
      <c r="Y1413" s="148"/>
      <c r="Z1413" s="148"/>
      <c r="AA1413" s="148"/>
      <c r="AB1413" s="148"/>
      <c r="AC1413" s="148"/>
      <c r="AD1413" s="148"/>
      <c r="AE1413" s="148"/>
      <c r="AF1413" s="148"/>
      <c r="AG1413" s="148"/>
      <c r="AH1413" s="148"/>
      <c r="AI1413" s="149"/>
      <c r="AJ1413" s="148"/>
      <c r="AK1413" s="149"/>
    </row>
    <row r="1414" spans="1:37" x14ac:dyDescent="0.35">
      <c r="A1414" s="147"/>
      <c r="B1414" s="148"/>
      <c r="C1414" s="147"/>
      <c r="D1414" s="147"/>
      <c r="E1414" s="148"/>
      <c r="F1414" s="147"/>
      <c r="G1414" s="148"/>
      <c r="H1414" s="148"/>
      <c r="I1414" s="148"/>
      <c r="J1414" s="148"/>
      <c r="K1414" s="148"/>
      <c r="L1414" s="148"/>
      <c r="M1414" s="148"/>
      <c r="N1414" s="148"/>
      <c r="O1414" s="148"/>
      <c r="P1414" s="148"/>
      <c r="Q1414" s="148"/>
      <c r="R1414" s="148"/>
      <c r="S1414" s="148"/>
      <c r="T1414" s="148"/>
      <c r="U1414" s="148"/>
      <c r="V1414" s="148"/>
      <c r="W1414" s="148"/>
      <c r="X1414" s="148"/>
      <c r="Y1414" s="148"/>
      <c r="Z1414" s="148"/>
      <c r="AA1414" s="148"/>
      <c r="AB1414" s="148"/>
      <c r="AC1414" s="148"/>
      <c r="AD1414" s="148"/>
      <c r="AE1414" s="148"/>
      <c r="AF1414" s="148"/>
      <c r="AG1414" s="148"/>
      <c r="AH1414" s="148"/>
      <c r="AI1414" s="149"/>
      <c r="AJ1414" s="148"/>
      <c r="AK1414" s="149"/>
    </row>
    <row r="1415" spans="1:37" x14ac:dyDescent="0.35">
      <c r="A1415" s="147"/>
      <c r="B1415" s="148"/>
      <c r="C1415" s="147"/>
      <c r="D1415" s="147"/>
      <c r="E1415" s="148"/>
      <c r="F1415" s="147"/>
      <c r="G1415" s="148"/>
      <c r="H1415" s="148"/>
      <c r="I1415" s="148"/>
      <c r="J1415" s="148"/>
      <c r="K1415" s="148"/>
      <c r="L1415" s="148"/>
      <c r="M1415" s="148"/>
      <c r="N1415" s="148"/>
      <c r="O1415" s="148"/>
      <c r="P1415" s="148"/>
      <c r="Q1415" s="148"/>
      <c r="R1415" s="148"/>
      <c r="S1415" s="148"/>
      <c r="T1415" s="148"/>
      <c r="U1415" s="148"/>
      <c r="V1415" s="148"/>
      <c r="W1415" s="148"/>
      <c r="X1415" s="148"/>
      <c r="Y1415" s="148"/>
      <c r="Z1415" s="148"/>
      <c r="AA1415" s="148"/>
      <c r="AB1415" s="148"/>
      <c r="AC1415" s="148"/>
      <c r="AD1415" s="148"/>
      <c r="AE1415" s="148"/>
      <c r="AF1415" s="148"/>
      <c r="AG1415" s="148"/>
      <c r="AH1415" s="148"/>
      <c r="AI1415" s="149"/>
      <c r="AJ1415" s="148"/>
      <c r="AK1415" s="149"/>
    </row>
    <row r="1416" spans="1:37" x14ac:dyDescent="0.35">
      <c r="A1416" s="147"/>
      <c r="B1416" s="148"/>
      <c r="C1416" s="147"/>
      <c r="D1416" s="147"/>
      <c r="E1416" s="148"/>
      <c r="F1416" s="147"/>
      <c r="G1416" s="148"/>
      <c r="H1416" s="148"/>
      <c r="I1416" s="148"/>
      <c r="J1416" s="148"/>
      <c r="K1416" s="148"/>
      <c r="L1416" s="148"/>
      <c r="M1416" s="148"/>
      <c r="N1416" s="148"/>
      <c r="O1416" s="148"/>
      <c r="P1416" s="148"/>
      <c r="Q1416" s="148"/>
      <c r="R1416" s="148"/>
      <c r="S1416" s="148"/>
      <c r="T1416" s="148"/>
      <c r="U1416" s="148"/>
      <c r="V1416" s="148"/>
      <c r="W1416" s="148"/>
      <c r="X1416" s="148"/>
      <c r="Y1416" s="148"/>
      <c r="Z1416" s="148"/>
      <c r="AA1416" s="148"/>
      <c r="AB1416" s="148"/>
      <c r="AC1416" s="148"/>
      <c r="AD1416" s="148"/>
      <c r="AE1416" s="148"/>
      <c r="AF1416" s="148"/>
      <c r="AG1416" s="148"/>
      <c r="AH1416" s="148"/>
      <c r="AI1416" s="149"/>
      <c r="AJ1416" s="148"/>
      <c r="AK1416" s="149"/>
    </row>
    <row r="1417" spans="1:37" x14ac:dyDescent="0.35">
      <c r="A1417" s="147"/>
      <c r="B1417" s="148"/>
      <c r="C1417" s="147"/>
      <c r="D1417" s="147"/>
      <c r="E1417" s="148"/>
      <c r="F1417" s="147"/>
      <c r="G1417" s="148"/>
      <c r="H1417" s="148"/>
      <c r="I1417" s="148"/>
      <c r="J1417" s="148"/>
      <c r="K1417" s="148"/>
      <c r="L1417" s="148"/>
      <c r="M1417" s="148"/>
      <c r="N1417" s="148"/>
      <c r="O1417" s="148"/>
      <c r="P1417" s="148"/>
      <c r="Q1417" s="148"/>
      <c r="R1417" s="148"/>
      <c r="S1417" s="148"/>
      <c r="T1417" s="148"/>
      <c r="U1417" s="148"/>
      <c r="V1417" s="148"/>
      <c r="W1417" s="148"/>
      <c r="X1417" s="148"/>
      <c r="Y1417" s="148"/>
      <c r="Z1417" s="148"/>
      <c r="AA1417" s="148"/>
      <c r="AB1417" s="148"/>
      <c r="AC1417" s="148"/>
      <c r="AD1417" s="148"/>
      <c r="AE1417" s="148"/>
      <c r="AF1417" s="148"/>
      <c r="AG1417" s="148"/>
      <c r="AH1417" s="148"/>
      <c r="AI1417" s="149"/>
      <c r="AJ1417" s="148"/>
      <c r="AK1417" s="149"/>
    </row>
    <row r="1418" spans="1:37" x14ac:dyDescent="0.35">
      <c r="A1418" s="147"/>
      <c r="B1418" s="148"/>
      <c r="C1418" s="147"/>
      <c r="D1418" s="147"/>
      <c r="E1418" s="148"/>
      <c r="F1418" s="147"/>
      <c r="G1418" s="148"/>
      <c r="H1418" s="148"/>
      <c r="I1418" s="148"/>
      <c r="J1418" s="148"/>
      <c r="K1418" s="148"/>
      <c r="L1418" s="148"/>
      <c r="M1418" s="148"/>
      <c r="N1418" s="148"/>
      <c r="O1418" s="148"/>
      <c r="P1418" s="148"/>
      <c r="Q1418" s="148"/>
      <c r="R1418" s="148"/>
      <c r="S1418" s="148"/>
      <c r="T1418" s="148"/>
      <c r="U1418" s="148"/>
      <c r="V1418" s="148"/>
      <c r="W1418" s="148"/>
      <c r="X1418" s="148"/>
      <c r="Y1418" s="148"/>
      <c r="Z1418" s="148"/>
      <c r="AA1418" s="148"/>
      <c r="AB1418" s="148"/>
      <c r="AC1418" s="148"/>
      <c r="AD1418" s="148"/>
      <c r="AE1418" s="148"/>
      <c r="AF1418" s="148"/>
      <c r="AG1418" s="148"/>
      <c r="AH1418" s="148"/>
      <c r="AI1418" s="149"/>
      <c r="AJ1418" s="148"/>
      <c r="AK1418" s="149"/>
    </row>
    <row r="1419" spans="1:37" x14ac:dyDescent="0.35">
      <c r="A1419" s="147"/>
      <c r="B1419" s="148"/>
      <c r="C1419" s="147"/>
      <c r="D1419" s="147"/>
      <c r="E1419" s="148"/>
      <c r="F1419" s="147"/>
      <c r="G1419" s="148"/>
      <c r="H1419" s="148"/>
      <c r="I1419" s="148"/>
      <c r="J1419" s="148"/>
      <c r="K1419" s="148"/>
      <c r="L1419" s="148"/>
      <c r="M1419" s="148"/>
      <c r="N1419" s="148"/>
      <c r="O1419" s="148"/>
      <c r="P1419" s="148"/>
      <c r="Q1419" s="148"/>
      <c r="R1419" s="148"/>
      <c r="S1419" s="148"/>
      <c r="T1419" s="148"/>
      <c r="U1419" s="148"/>
      <c r="V1419" s="148"/>
      <c r="W1419" s="148"/>
      <c r="X1419" s="148"/>
      <c r="Y1419" s="148"/>
      <c r="Z1419" s="148"/>
      <c r="AA1419" s="148"/>
      <c r="AB1419" s="148"/>
      <c r="AC1419" s="148"/>
      <c r="AD1419" s="148"/>
      <c r="AE1419" s="148"/>
      <c r="AF1419" s="148"/>
      <c r="AG1419" s="148"/>
      <c r="AH1419" s="148"/>
      <c r="AI1419" s="149"/>
      <c r="AJ1419" s="148"/>
      <c r="AK1419" s="149"/>
    </row>
    <row r="1420" spans="1:37" x14ac:dyDescent="0.35">
      <c r="A1420" s="147"/>
      <c r="B1420" s="148"/>
      <c r="C1420" s="147"/>
      <c r="D1420" s="147"/>
      <c r="E1420" s="148"/>
      <c r="F1420" s="147"/>
      <c r="G1420" s="148"/>
      <c r="H1420" s="148"/>
      <c r="I1420" s="148"/>
      <c r="J1420" s="148"/>
      <c r="K1420" s="148"/>
      <c r="L1420" s="148"/>
      <c r="M1420" s="148"/>
      <c r="N1420" s="148"/>
      <c r="O1420" s="148"/>
      <c r="P1420" s="148"/>
      <c r="Q1420" s="148"/>
      <c r="R1420" s="148"/>
      <c r="S1420" s="148"/>
      <c r="T1420" s="148"/>
      <c r="U1420" s="148"/>
      <c r="V1420" s="148"/>
      <c r="W1420" s="148"/>
      <c r="X1420" s="148"/>
      <c r="Y1420" s="148"/>
      <c r="Z1420" s="148"/>
      <c r="AA1420" s="148"/>
      <c r="AB1420" s="148"/>
      <c r="AC1420" s="148"/>
      <c r="AD1420" s="148"/>
      <c r="AE1420" s="148"/>
      <c r="AF1420" s="148"/>
      <c r="AG1420" s="148"/>
      <c r="AH1420" s="148"/>
      <c r="AI1420" s="149"/>
      <c r="AJ1420" s="148"/>
      <c r="AK1420" s="149"/>
    </row>
    <row r="1421" spans="1:37" x14ac:dyDescent="0.35">
      <c r="A1421" s="147"/>
      <c r="B1421" s="148"/>
      <c r="C1421" s="147"/>
      <c r="D1421" s="147"/>
      <c r="E1421" s="148"/>
      <c r="F1421" s="147"/>
      <c r="G1421" s="148"/>
      <c r="H1421" s="148"/>
      <c r="I1421" s="148"/>
      <c r="J1421" s="148"/>
      <c r="K1421" s="148"/>
      <c r="L1421" s="148"/>
      <c r="M1421" s="148"/>
      <c r="N1421" s="148"/>
      <c r="O1421" s="148"/>
      <c r="P1421" s="148"/>
      <c r="Q1421" s="148"/>
      <c r="R1421" s="148"/>
      <c r="S1421" s="148"/>
      <c r="T1421" s="148"/>
      <c r="U1421" s="148"/>
      <c r="V1421" s="148"/>
      <c r="W1421" s="148"/>
      <c r="X1421" s="148"/>
      <c r="Y1421" s="148"/>
      <c r="Z1421" s="148"/>
      <c r="AA1421" s="148"/>
      <c r="AB1421" s="148"/>
      <c r="AC1421" s="148"/>
      <c r="AD1421" s="148"/>
      <c r="AE1421" s="148"/>
      <c r="AF1421" s="148"/>
      <c r="AG1421" s="148"/>
      <c r="AH1421" s="148"/>
      <c r="AI1421" s="149"/>
      <c r="AJ1421" s="148"/>
      <c r="AK1421" s="149"/>
    </row>
    <row r="1422" spans="1:37" x14ac:dyDescent="0.35">
      <c r="A1422" s="147"/>
      <c r="B1422" s="148"/>
      <c r="C1422" s="147"/>
      <c r="D1422" s="147"/>
      <c r="E1422" s="148"/>
      <c r="F1422" s="147"/>
      <c r="G1422" s="148"/>
      <c r="H1422" s="148"/>
      <c r="I1422" s="148"/>
      <c r="J1422" s="148"/>
      <c r="K1422" s="148"/>
      <c r="L1422" s="148"/>
      <c r="M1422" s="148"/>
      <c r="N1422" s="148"/>
      <c r="O1422" s="148"/>
      <c r="P1422" s="148"/>
      <c r="Q1422" s="148"/>
      <c r="R1422" s="148"/>
      <c r="S1422" s="148"/>
      <c r="T1422" s="148"/>
      <c r="U1422" s="148"/>
      <c r="V1422" s="148"/>
      <c r="W1422" s="148"/>
      <c r="X1422" s="148"/>
      <c r="Y1422" s="148"/>
      <c r="Z1422" s="148"/>
      <c r="AA1422" s="148"/>
      <c r="AB1422" s="148"/>
      <c r="AC1422" s="148"/>
      <c r="AD1422" s="148"/>
      <c r="AE1422" s="148"/>
      <c r="AF1422" s="148"/>
      <c r="AG1422" s="148"/>
      <c r="AH1422" s="148"/>
      <c r="AI1422" s="149"/>
      <c r="AJ1422" s="148"/>
      <c r="AK1422" s="149"/>
    </row>
    <row r="1423" spans="1:37" x14ac:dyDescent="0.35">
      <c r="A1423" s="147"/>
      <c r="B1423" s="148"/>
      <c r="C1423" s="147"/>
      <c r="D1423" s="147"/>
      <c r="E1423" s="148"/>
      <c r="F1423" s="147"/>
      <c r="G1423" s="148"/>
      <c r="H1423" s="148"/>
      <c r="I1423" s="148"/>
      <c r="J1423" s="148"/>
      <c r="K1423" s="148"/>
      <c r="L1423" s="148"/>
      <c r="M1423" s="148"/>
      <c r="N1423" s="148"/>
      <c r="O1423" s="148"/>
      <c r="P1423" s="148"/>
      <c r="Q1423" s="148"/>
      <c r="R1423" s="148"/>
      <c r="S1423" s="148"/>
      <c r="T1423" s="148"/>
      <c r="U1423" s="148"/>
      <c r="V1423" s="148"/>
      <c r="W1423" s="148"/>
      <c r="X1423" s="148"/>
      <c r="Y1423" s="148"/>
      <c r="Z1423" s="148"/>
      <c r="AA1423" s="148"/>
      <c r="AB1423" s="148"/>
      <c r="AC1423" s="148"/>
      <c r="AD1423" s="148"/>
      <c r="AE1423" s="148"/>
      <c r="AF1423" s="148"/>
      <c r="AG1423" s="148"/>
      <c r="AH1423" s="148"/>
      <c r="AI1423" s="149"/>
      <c r="AJ1423" s="148"/>
      <c r="AK1423" s="149"/>
    </row>
    <row r="1424" spans="1:37" x14ac:dyDescent="0.35">
      <c r="A1424" s="147"/>
      <c r="B1424" s="148"/>
      <c r="C1424" s="147"/>
      <c r="D1424" s="147"/>
      <c r="E1424" s="148"/>
      <c r="F1424" s="147"/>
      <c r="G1424" s="148"/>
      <c r="H1424" s="148"/>
      <c r="I1424" s="148"/>
      <c r="J1424" s="148"/>
      <c r="K1424" s="148"/>
      <c r="L1424" s="148"/>
      <c r="M1424" s="148"/>
      <c r="N1424" s="148"/>
      <c r="O1424" s="148"/>
      <c r="P1424" s="148"/>
      <c r="Q1424" s="148"/>
      <c r="R1424" s="148"/>
      <c r="S1424" s="148"/>
      <c r="T1424" s="148"/>
      <c r="U1424" s="148"/>
      <c r="V1424" s="148"/>
      <c r="W1424" s="148"/>
      <c r="X1424" s="148"/>
      <c r="Y1424" s="148"/>
      <c r="Z1424" s="148"/>
      <c r="AA1424" s="148"/>
      <c r="AB1424" s="148"/>
      <c r="AC1424" s="148"/>
      <c r="AD1424" s="148"/>
      <c r="AE1424" s="148"/>
      <c r="AF1424" s="148"/>
      <c r="AG1424" s="148"/>
      <c r="AH1424" s="148"/>
      <c r="AI1424" s="149"/>
      <c r="AJ1424" s="148"/>
      <c r="AK1424" s="149"/>
    </row>
    <row r="1425" spans="1:37" x14ac:dyDescent="0.35">
      <c r="A1425" s="147"/>
      <c r="B1425" s="148"/>
      <c r="C1425" s="147"/>
      <c r="D1425" s="147"/>
      <c r="E1425" s="148"/>
      <c r="F1425" s="147"/>
      <c r="G1425" s="148"/>
      <c r="H1425" s="148"/>
      <c r="I1425" s="148"/>
      <c r="J1425" s="148"/>
      <c r="K1425" s="148"/>
      <c r="L1425" s="148"/>
      <c r="M1425" s="148"/>
      <c r="N1425" s="148"/>
      <c r="O1425" s="148"/>
      <c r="P1425" s="148"/>
      <c r="Q1425" s="148"/>
      <c r="R1425" s="148"/>
      <c r="S1425" s="148"/>
      <c r="T1425" s="148"/>
      <c r="U1425" s="148"/>
      <c r="V1425" s="148"/>
      <c r="W1425" s="148"/>
      <c r="X1425" s="148"/>
      <c r="Y1425" s="148"/>
      <c r="Z1425" s="148"/>
      <c r="AA1425" s="148"/>
      <c r="AB1425" s="148"/>
      <c r="AC1425" s="148"/>
      <c r="AD1425" s="148"/>
      <c r="AE1425" s="148"/>
      <c r="AF1425" s="148"/>
      <c r="AG1425" s="148"/>
      <c r="AH1425" s="148"/>
      <c r="AI1425" s="149"/>
      <c r="AJ1425" s="148"/>
      <c r="AK1425" s="149"/>
    </row>
    <row r="1426" spans="1:37" x14ac:dyDescent="0.35">
      <c r="A1426" s="147"/>
      <c r="B1426" s="148"/>
      <c r="C1426" s="147"/>
      <c r="D1426" s="147"/>
      <c r="E1426" s="148"/>
      <c r="F1426" s="147"/>
      <c r="G1426" s="148"/>
      <c r="H1426" s="148"/>
      <c r="I1426" s="148"/>
      <c r="J1426" s="148"/>
      <c r="K1426" s="148"/>
      <c r="L1426" s="148"/>
      <c r="M1426" s="148"/>
      <c r="N1426" s="148"/>
      <c r="O1426" s="148"/>
      <c r="P1426" s="148"/>
      <c r="Q1426" s="148"/>
      <c r="R1426" s="148"/>
      <c r="S1426" s="148"/>
      <c r="T1426" s="148"/>
      <c r="U1426" s="148"/>
      <c r="V1426" s="148"/>
      <c r="W1426" s="148"/>
      <c r="X1426" s="148"/>
      <c r="Y1426" s="148"/>
      <c r="Z1426" s="148"/>
      <c r="AA1426" s="148"/>
      <c r="AB1426" s="148"/>
      <c r="AC1426" s="148"/>
      <c r="AD1426" s="148"/>
      <c r="AE1426" s="148"/>
      <c r="AF1426" s="148"/>
      <c r="AG1426" s="148"/>
      <c r="AH1426" s="148"/>
      <c r="AI1426" s="149"/>
      <c r="AJ1426" s="148"/>
      <c r="AK1426" s="149"/>
    </row>
    <row r="1427" spans="1:37" x14ac:dyDescent="0.35">
      <c r="A1427" s="147"/>
      <c r="B1427" s="148"/>
      <c r="C1427" s="147"/>
      <c r="D1427" s="147"/>
      <c r="E1427" s="148"/>
      <c r="F1427" s="147"/>
      <c r="G1427" s="148"/>
      <c r="H1427" s="148"/>
      <c r="I1427" s="148"/>
      <c r="J1427" s="148"/>
      <c r="K1427" s="148"/>
      <c r="L1427" s="148"/>
      <c r="M1427" s="148"/>
      <c r="N1427" s="148"/>
      <c r="O1427" s="148"/>
      <c r="P1427" s="148"/>
      <c r="Q1427" s="148"/>
      <c r="R1427" s="148"/>
      <c r="S1427" s="148"/>
      <c r="T1427" s="148"/>
      <c r="U1427" s="148"/>
      <c r="V1427" s="148"/>
      <c r="W1427" s="148"/>
      <c r="X1427" s="148"/>
      <c r="Y1427" s="148"/>
      <c r="Z1427" s="148"/>
      <c r="AA1427" s="148"/>
      <c r="AB1427" s="148"/>
      <c r="AC1427" s="148"/>
      <c r="AD1427" s="148"/>
      <c r="AE1427" s="148"/>
      <c r="AF1427" s="148"/>
      <c r="AG1427" s="148"/>
      <c r="AH1427" s="148"/>
      <c r="AI1427" s="149"/>
      <c r="AJ1427" s="148"/>
      <c r="AK1427" s="149"/>
    </row>
    <row r="1428" spans="1:37" x14ac:dyDescent="0.35">
      <c r="A1428" s="147"/>
      <c r="B1428" s="148"/>
      <c r="C1428" s="147"/>
      <c r="D1428" s="147"/>
      <c r="E1428" s="148"/>
      <c r="F1428" s="147"/>
      <c r="G1428" s="148"/>
      <c r="H1428" s="148"/>
      <c r="I1428" s="148"/>
      <c r="J1428" s="148"/>
      <c r="K1428" s="148"/>
      <c r="L1428" s="148"/>
      <c r="M1428" s="148"/>
      <c r="N1428" s="148"/>
      <c r="O1428" s="148"/>
      <c r="P1428" s="148"/>
      <c r="Q1428" s="148"/>
      <c r="R1428" s="148"/>
      <c r="S1428" s="148"/>
      <c r="T1428" s="148"/>
      <c r="U1428" s="148"/>
      <c r="V1428" s="148"/>
      <c r="W1428" s="148"/>
      <c r="X1428" s="148"/>
      <c r="Y1428" s="148"/>
      <c r="Z1428" s="148"/>
      <c r="AA1428" s="148"/>
      <c r="AB1428" s="148"/>
      <c r="AC1428" s="148"/>
      <c r="AD1428" s="148"/>
      <c r="AE1428" s="148"/>
      <c r="AF1428" s="148"/>
      <c r="AG1428" s="148"/>
      <c r="AH1428" s="148"/>
      <c r="AI1428" s="149"/>
      <c r="AJ1428" s="148"/>
      <c r="AK1428" s="149"/>
    </row>
    <row r="1429" spans="1:37" x14ac:dyDescent="0.35">
      <c r="A1429" s="147"/>
      <c r="B1429" s="148"/>
      <c r="C1429" s="147"/>
      <c r="D1429" s="147"/>
      <c r="E1429" s="148"/>
      <c r="F1429" s="147"/>
      <c r="G1429" s="148"/>
      <c r="H1429" s="148"/>
      <c r="I1429" s="148"/>
      <c r="J1429" s="148"/>
      <c r="K1429" s="148"/>
      <c r="L1429" s="148"/>
      <c r="M1429" s="148"/>
      <c r="N1429" s="148"/>
      <c r="O1429" s="148"/>
      <c r="P1429" s="148"/>
      <c r="Q1429" s="148"/>
      <c r="R1429" s="148"/>
      <c r="S1429" s="148"/>
      <c r="T1429" s="148"/>
      <c r="U1429" s="148"/>
      <c r="V1429" s="148"/>
      <c r="W1429" s="148"/>
      <c r="X1429" s="148"/>
      <c r="Y1429" s="148"/>
      <c r="Z1429" s="148"/>
      <c r="AA1429" s="148"/>
      <c r="AB1429" s="148"/>
      <c r="AC1429" s="148"/>
      <c r="AD1429" s="148"/>
      <c r="AE1429" s="148"/>
      <c r="AF1429" s="148"/>
      <c r="AG1429" s="148"/>
      <c r="AH1429" s="148"/>
      <c r="AI1429" s="149"/>
      <c r="AJ1429" s="148"/>
      <c r="AK1429" s="149"/>
    </row>
    <row r="1430" spans="1:37" x14ac:dyDescent="0.35">
      <c r="A1430" s="147"/>
      <c r="B1430" s="148"/>
      <c r="C1430" s="147"/>
      <c r="D1430" s="147"/>
      <c r="E1430" s="148"/>
      <c r="F1430" s="147"/>
      <c r="G1430" s="148"/>
      <c r="H1430" s="148"/>
      <c r="I1430" s="148"/>
      <c r="J1430" s="148"/>
      <c r="K1430" s="148"/>
      <c r="L1430" s="148"/>
      <c r="M1430" s="148"/>
      <c r="N1430" s="148"/>
      <c r="O1430" s="148"/>
      <c r="P1430" s="148"/>
      <c r="Q1430" s="148"/>
      <c r="R1430" s="148"/>
      <c r="S1430" s="148"/>
      <c r="T1430" s="148"/>
      <c r="U1430" s="148"/>
      <c r="V1430" s="148"/>
      <c r="W1430" s="148"/>
      <c r="X1430" s="148"/>
      <c r="Y1430" s="148"/>
      <c r="Z1430" s="148"/>
      <c r="AA1430" s="148"/>
      <c r="AB1430" s="148"/>
      <c r="AC1430" s="148"/>
      <c r="AD1430" s="148"/>
      <c r="AE1430" s="148"/>
      <c r="AF1430" s="148"/>
      <c r="AG1430" s="148"/>
      <c r="AH1430" s="148"/>
      <c r="AI1430" s="149"/>
      <c r="AJ1430" s="148"/>
      <c r="AK1430" s="149"/>
    </row>
    <row r="1431" spans="1:37" x14ac:dyDescent="0.35">
      <c r="A1431" s="147"/>
      <c r="B1431" s="148"/>
      <c r="C1431" s="147"/>
      <c r="D1431" s="147"/>
      <c r="E1431" s="148"/>
      <c r="F1431" s="147"/>
      <c r="G1431" s="148"/>
      <c r="H1431" s="148"/>
      <c r="I1431" s="148"/>
      <c r="J1431" s="148"/>
      <c r="K1431" s="148"/>
      <c r="L1431" s="148"/>
      <c r="M1431" s="148"/>
      <c r="N1431" s="148"/>
      <c r="O1431" s="148"/>
      <c r="P1431" s="148"/>
      <c r="Q1431" s="148"/>
      <c r="R1431" s="148"/>
      <c r="S1431" s="148"/>
      <c r="T1431" s="148"/>
      <c r="U1431" s="148"/>
      <c r="V1431" s="148"/>
      <c r="W1431" s="148"/>
      <c r="X1431" s="148"/>
      <c r="Y1431" s="148"/>
      <c r="Z1431" s="148"/>
      <c r="AA1431" s="148"/>
      <c r="AB1431" s="148"/>
      <c r="AC1431" s="148"/>
      <c r="AD1431" s="148"/>
      <c r="AE1431" s="148"/>
      <c r="AF1431" s="148"/>
      <c r="AG1431" s="148"/>
      <c r="AH1431" s="148"/>
      <c r="AI1431" s="149"/>
      <c r="AJ1431" s="148"/>
      <c r="AK1431" s="149"/>
    </row>
    <row r="1432" spans="1:37" x14ac:dyDescent="0.35">
      <c r="A1432" s="147"/>
      <c r="B1432" s="148"/>
      <c r="C1432" s="147"/>
      <c r="D1432" s="147"/>
      <c r="E1432" s="148"/>
      <c r="F1432" s="147"/>
      <c r="G1432" s="148"/>
      <c r="H1432" s="148"/>
      <c r="I1432" s="148"/>
      <c r="J1432" s="148"/>
      <c r="K1432" s="148"/>
      <c r="L1432" s="148"/>
      <c r="M1432" s="148"/>
      <c r="N1432" s="148"/>
      <c r="O1432" s="148"/>
      <c r="P1432" s="148"/>
      <c r="Q1432" s="148"/>
      <c r="R1432" s="148"/>
      <c r="S1432" s="148"/>
      <c r="T1432" s="148"/>
      <c r="U1432" s="148"/>
      <c r="V1432" s="148"/>
      <c r="W1432" s="148"/>
      <c r="X1432" s="148"/>
      <c r="Y1432" s="148"/>
      <c r="Z1432" s="148"/>
      <c r="AA1432" s="148"/>
      <c r="AB1432" s="148"/>
      <c r="AC1432" s="148"/>
      <c r="AD1432" s="148"/>
      <c r="AE1432" s="148"/>
      <c r="AF1432" s="148"/>
      <c r="AG1432" s="148"/>
      <c r="AH1432" s="148"/>
      <c r="AI1432" s="149"/>
      <c r="AJ1432" s="148"/>
      <c r="AK1432" s="149"/>
    </row>
    <row r="1433" spans="1:37" x14ac:dyDescent="0.35">
      <c r="A1433" s="147"/>
      <c r="B1433" s="148"/>
      <c r="C1433" s="147"/>
      <c r="D1433" s="147"/>
      <c r="E1433" s="148"/>
      <c r="F1433" s="147"/>
      <c r="G1433" s="148"/>
      <c r="H1433" s="148"/>
      <c r="I1433" s="148"/>
      <c r="J1433" s="148"/>
      <c r="K1433" s="148"/>
      <c r="L1433" s="148"/>
      <c r="M1433" s="148"/>
      <c r="N1433" s="148"/>
      <c r="O1433" s="148"/>
      <c r="P1433" s="148"/>
      <c r="Q1433" s="148"/>
      <c r="R1433" s="148"/>
      <c r="S1433" s="148"/>
      <c r="T1433" s="148"/>
      <c r="U1433" s="148"/>
      <c r="V1433" s="148"/>
      <c r="W1433" s="148"/>
      <c r="X1433" s="148"/>
      <c r="Y1433" s="148"/>
      <c r="Z1433" s="148"/>
      <c r="AA1433" s="148"/>
      <c r="AB1433" s="148"/>
      <c r="AC1433" s="148"/>
      <c r="AD1433" s="148"/>
      <c r="AE1433" s="148"/>
      <c r="AF1433" s="148"/>
      <c r="AG1433" s="148"/>
      <c r="AH1433" s="148"/>
      <c r="AI1433" s="149"/>
      <c r="AJ1433" s="148"/>
      <c r="AK1433" s="149"/>
    </row>
    <row r="1434" spans="1:37" x14ac:dyDescent="0.35">
      <c r="A1434" s="147"/>
      <c r="B1434" s="148"/>
      <c r="C1434" s="147"/>
      <c r="D1434" s="147"/>
      <c r="E1434" s="148"/>
      <c r="F1434" s="147"/>
      <c r="G1434" s="148"/>
      <c r="H1434" s="148"/>
      <c r="I1434" s="148"/>
      <c r="J1434" s="148"/>
      <c r="K1434" s="148"/>
      <c r="L1434" s="148"/>
      <c r="M1434" s="148"/>
      <c r="N1434" s="148"/>
      <c r="O1434" s="148"/>
      <c r="P1434" s="148"/>
      <c r="Q1434" s="148"/>
      <c r="R1434" s="148"/>
      <c r="S1434" s="148"/>
      <c r="T1434" s="148"/>
      <c r="U1434" s="148"/>
      <c r="V1434" s="148"/>
      <c r="W1434" s="148"/>
      <c r="X1434" s="148"/>
      <c r="Y1434" s="148"/>
      <c r="Z1434" s="148"/>
      <c r="AA1434" s="148"/>
      <c r="AB1434" s="148"/>
      <c r="AC1434" s="148"/>
      <c r="AD1434" s="148"/>
      <c r="AE1434" s="148"/>
      <c r="AF1434" s="148"/>
      <c r="AG1434" s="148"/>
      <c r="AH1434" s="148"/>
      <c r="AI1434" s="149"/>
      <c r="AJ1434" s="148"/>
      <c r="AK1434" s="149"/>
    </row>
    <row r="1435" spans="1:37" x14ac:dyDescent="0.35">
      <c r="A1435" s="147"/>
      <c r="B1435" s="148"/>
      <c r="C1435" s="147"/>
      <c r="D1435" s="147"/>
      <c r="E1435" s="148"/>
      <c r="F1435" s="147"/>
      <c r="G1435" s="148"/>
      <c r="H1435" s="148"/>
      <c r="I1435" s="148"/>
      <c r="J1435" s="148"/>
      <c r="K1435" s="148"/>
      <c r="L1435" s="148"/>
      <c r="M1435" s="148"/>
      <c r="N1435" s="148"/>
      <c r="O1435" s="148"/>
      <c r="P1435" s="148"/>
      <c r="Q1435" s="148"/>
      <c r="R1435" s="148"/>
      <c r="S1435" s="148"/>
      <c r="T1435" s="148"/>
      <c r="U1435" s="148"/>
      <c r="V1435" s="148"/>
      <c r="W1435" s="148"/>
      <c r="X1435" s="148"/>
      <c r="Y1435" s="148"/>
      <c r="Z1435" s="148"/>
      <c r="AA1435" s="148"/>
      <c r="AB1435" s="148"/>
      <c r="AC1435" s="148"/>
      <c r="AD1435" s="148"/>
      <c r="AE1435" s="148"/>
      <c r="AF1435" s="148"/>
      <c r="AG1435" s="148"/>
      <c r="AH1435" s="148"/>
      <c r="AI1435" s="149"/>
      <c r="AJ1435" s="148"/>
      <c r="AK1435" s="149"/>
    </row>
    <row r="1436" spans="1:37" x14ac:dyDescent="0.35">
      <c r="A1436" s="147"/>
      <c r="B1436" s="148"/>
      <c r="C1436" s="147"/>
      <c r="D1436" s="147"/>
      <c r="E1436" s="148"/>
      <c r="F1436" s="147"/>
      <c r="G1436" s="148"/>
      <c r="H1436" s="148"/>
      <c r="I1436" s="148"/>
      <c r="J1436" s="148"/>
      <c r="K1436" s="148"/>
      <c r="L1436" s="148"/>
      <c r="M1436" s="148"/>
      <c r="N1436" s="148"/>
      <c r="O1436" s="148"/>
      <c r="P1436" s="148"/>
      <c r="Q1436" s="148"/>
      <c r="R1436" s="148"/>
      <c r="S1436" s="148"/>
      <c r="T1436" s="148"/>
      <c r="U1436" s="148"/>
      <c r="V1436" s="148"/>
      <c r="W1436" s="148"/>
      <c r="X1436" s="148"/>
      <c r="Y1436" s="148"/>
      <c r="Z1436" s="148"/>
      <c r="AA1436" s="148"/>
      <c r="AB1436" s="148"/>
      <c r="AC1436" s="148"/>
      <c r="AD1436" s="148"/>
      <c r="AE1436" s="148"/>
      <c r="AF1436" s="148"/>
      <c r="AG1436" s="148"/>
      <c r="AH1436" s="148"/>
      <c r="AI1436" s="149"/>
      <c r="AJ1436" s="148"/>
      <c r="AK1436" s="149"/>
    </row>
    <row r="1437" spans="1:37" x14ac:dyDescent="0.35">
      <c r="A1437" s="147"/>
      <c r="B1437" s="148"/>
      <c r="C1437" s="147"/>
      <c r="D1437" s="147"/>
      <c r="E1437" s="148"/>
      <c r="F1437" s="147"/>
      <c r="G1437" s="148"/>
      <c r="H1437" s="148"/>
      <c r="I1437" s="148"/>
      <c r="J1437" s="148"/>
      <c r="K1437" s="148"/>
      <c r="L1437" s="148"/>
      <c r="M1437" s="148"/>
      <c r="N1437" s="148"/>
      <c r="O1437" s="148"/>
      <c r="P1437" s="148"/>
      <c r="Q1437" s="148"/>
      <c r="R1437" s="148"/>
      <c r="S1437" s="148"/>
      <c r="T1437" s="148"/>
      <c r="U1437" s="148"/>
      <c r="V1437" s="148"/>
      <c r="W1437" s="148"/>
      <c r="X1437" s="148"/>
      <c r="Y1437" s="148"/>
      <c r="Z1437" s="148"/>
      <c r="AA1437" s="148"/>
      <c r="AB1437" s="148"/>
      <c r="AC1437" s="148"/>
      <c r="AD1437" s="148"/>
      <c r="AE1437" s="148"/>
      <c r="AF1437" s="148"/>
      <c r="AG1437" s="148"/>
      <c r="AH1437" s="148"/>
      <c r="AI1437" s="149"/>
      <c r="AJ1437" s="148"/>
      <c r="AK1437" s="149"/>
    </row>
    <row r="1438" spans="1:37" x14ac:dyDescent="0.35">
      <c r="A1438" s="147"/>
      <c r="B1438" s="148"/>
      <c r="C1438" s="147"/>
      <c r="D1438" s="147"/>
      <c r="E1438" s="148"/>
      <c r="F1438" s="147"/>
      <c r="G1438" s="148"/>
      <c r="H1438" s="148"/>
      <c r="I1438" s="148"/>
      <c r="J1438" s="148"/>
      <c r="K1438" s="148"/>
      <c r="L1438" s="148"/>
      <c r="M1438" s="148"/>
      <c r="N1438" s="148"/>
      <c r="O1438" s="148"/>
      <c r="P1438" s="148"/>
      <c r="Q1438" s="148"/>
      <c r="R1438" s="148"/>
      <c r="S1438" s="148"/>
      <c r="T1438" s="148"/>
      <c r="U1438" s="148"/>
      <c r="V1438" s="148"/>
      <c r="W1438" s="148"/>
      <c r="X1438" s="148"/>
      <c r="Y1438" s="148"/>
      <c r="Z1438" s="148"/>
      <c r="AA1438" s="148"/>
      <c r="AB1438" s="148"/>
      <c r="AC1438" s="148"/>
      <c r="AD1438" s="148"/>
      <c r="AE1438" s="148"/>
      <c r="AF1438" s="148"/>
      <c r="AG1438" s="148"/>
      <c r="AH1438" s="148"/>
      <c r="AI1438" s="149"/>
      <c r="AJ1438" s="148"/>
      <c r="AK1438" s="149"/>
    </row>
    <row r="1439" spans="1:37" x14ac:dyDescent="0.35">
      <c r="A1439" s="147"/>
      <c r="B1439" s="148"/>
      <c r="C1439" s="147"/>
      <c r="D1439" s="147"/>
      <c r="E1439" s="148"/>
      <c r="F1439" s="147"/>
      <c r="G1439" s="148"/>
      <c r="H1439" s="148"/>
      <c r="I1439" s="148"/>
      <c r="J1439" s="148"/>
      <c r="K1439" s="148"/>
      <c r="L1439" s="148"/>
      <c r="M1439" s="148"/>
      <c r="N1439" s="148"/>
      <c r="O1439" s="148"/>
      <c r="P1439" s="148"/>
      <c r="Q1439" s="148"/>
      <c r="R1439" s="148"/>
      <c r="S1439" s="148"/>
      <c r="T1439" s="148"/>
      <c r="U1439" s="148"/>
      <c r="V1439" s="148"/>
      <c r="W1439" s="148"/>
      <c r="X1439" s="148"/>
      <c r="Y1439" s="148"/>
      <c r="Z1439" s="148"/>
      <c r="AA1439" s="148"/>
      <c r="AB1439" s="148"/>
      <c r="AC1439" s="148"/>
      <c r="AD1439" s="148"/>
      <c r="AE1439" s="148"/>
      <c r="AF1439" s="148"/>
      <c r="AG1439" s="148"/>
      <c r="AH1439" s="148"/>
      <c r="AI1439" s="149"/>
      <c r="AJ1439" s="148"/>
      <c r="AK1439" s="149"/>
    </row>
    <row r="1440" spans="1:37" x14ac:dyDescent="0.35">
      <c r="A1440" s="147"/>
      <c r="B1440" s="148"/>
      <c r="C1440" s="147"/>
      <c r="D1440" s="147"/>
      <c r="E1440" s="148"/>
      <c r="F1440" s="147"/>
      <c r="G1440" s="148"/>
      <c r="H1440" s="148"/>
      <c r="I1440" s="148"/>
      <c r="J1440" s="148"/>
      <c r="K1440" s="148"/>
      <c r="L1440" s="148"/>
      <c r="M1440" s="148"/>
      <c r="N1440" s="148"/>
      <c r="O1440" s="148"/>
      <c r="P1440" s="148"/>
      <c r="Q1440" s="148"/>
      <c r="R1440" s="148"/>
      <c r="S1440" s="148"/>
      <c r="T1440" s="148"/>
      <c r="U1440" s="148"/>
      <c r="V1440" s="148"/>
      <c r="W1440" s="148"/>
      <c r="X1440" s="148"/>
      <c r="Y1440" s="148"/>
      <c r="Z1440" s="148"/>
      <c r="AA1440" s="148"/>
      <c r="AB1440" s="148"/>
      <c r="AC1440" s="148"/>
      <c r="AD1440" s="148"/>
      <c r="AE1440" s="148"/>
      <c r="AF1440" s="148"/>
      <c r="AG1440" s="148"/>
      <c r="AH1440" s="148"/>
      <c r="AI1440" s="149"/>
      <c r="AJ1440" s="148"/>
      <c r="AK1440" s="149"/>
    </row>
    <row r="1441" spans="1:37" x14ac:dyDescent="0.35">
      <c r="A1441" s="147"/>
      <c r="B1441" s="148"/>
      <c r="C1441" s="147"/>
      <c r="D1441" s="147"/>
      <c r="E1441" s="148"/>
      <c r="F1441" s="147"/>
      <c r="G1441" s="148"/>
      <c r="H1441" s="148"/>
      <c r="I1441" s="148"/>
      <c r="J1441" s="148"/>
      <c r="K1441" s="148"/>
      <c r="L1441" s="148"/>
      <c r="M1441" s="148"/>
      <c r="N1441" s="148"/>
      <c r="O1441" s="148"/>
      <c r="P1441" s="148"/>
      <c r="Q1441" s="148"/>
      <c r="R1441" s="148"/>
      <c r="S1441" s="148"/>
      <c r="T1441" s="148"/>
      <c r="U1441" s="148"/>
      <c r="V1441" s="148"/>
      <c r="W1441" s="148"/>
      <c r="X1441" s="148"/>
      <c r="Y1441" s="148"/>
      <c r="Z1441" s="148"/>
      <c r="AA1441" s="148"/>
      <c r="AB1441" s="148"/>
      <c r="AC1441" s="148"/>
      <c r="AD1441" s="148"/>
      <c r="AE1441" s="148"/>
      <c r="AF1441" s="148"/>
      <c r="AG1441" s="148"/>
      <c r="AH1441" s="148"/>
      <c r="AI1441" s="149"/>
      <c r="AJ1441" s="148"/>
      <c r="AK1441" s="149"/>
    </row>
    <row r="1442" spans="1:37" x14ac:dyDescent="0.35">
      <c r="A1442" s="147"/>
      <c r="B1442" s="148"/>
      <c r="C1442" s="147"/>
      <c r="D1442" s="147"/>
      <c r="E1442" s="148"/>
      <c r="F1442" s="147"/>
      <c r="G1442" s="148"/>
      <c r="H1442" s="148"/>
      <c r="I1442" s="148"/>
      <c r="J1442" s="148"/>
      <c r="K1442" s="148"/>
      <c r="L1442" s="148"/>
      <c r="M1442" s="148"/>
      <c r="N1442" s="148"/>
      <c r="O1442" s="148"/>
      <c r="P1442" s="148"/>
      <c r="Q1442" s="148"/>
      <c r="R1442" s="148"/>
      <c r="S1442" s="148"/>
      <c r="T1442" s="148"/>
      <c r="U1442" s="148"/>
      <c r="V1442" s="148"/>
      <c r="W1442" s="148"/>
      <c r="X1442" s="148"/>
      <c r="Y1442" s="148"/>
      <c r="Z1442" s="148"/>
      <c r="AA1442" s="148"/>
      <c r="AB1442" s="148"/>
      <c r="AC1442" s="148"/>
      <c r="AD1442" s="148"/>
      <c r="AE1442" s="148"/>
      <c r="AF1442" s="148"/>
      <c r="AG1442" s="148"/>
      <c r="AH1442" s="148"/>
      <c r="AI1442" s="149"/>
      <c r="AJ1442" s="148"/>
      <c r="AK1442" s="149"/>
    </row>
    <row r="1443" spans="1:37" x14ac:dyDescent="0.35">
      <c r="A1443" s="147"/>
      <c r="B1443" s="148"/>
      <c r="C1443" s="147"/>
      <c r="D1443" s="147"/>
      <c r="E1443" s="148"/>
      <c r="F1443" s="147"/>
      <c r="G1443" s="148"/>
      <c r="H1443" s="148"/>
      <c r="I1443" s="148"/>
      <c r="J1443" s="148"/>
      <c r="K1443" s="148"/>
      <c r="L1443" s="148"/>
      <c r="M1443" s="148"/>
      <c r="N1443" s="148"/>
      <c r="O1443" s="148"/>
      <c r="P1443" s="148"/>
      <c r="Q1443" s="148"/>
      <c r="R1443" s="148"/>
      <c r="S1443" s="148"/>
      <c r="T1443" s="148"/>
      <c r="U1443" s="148"/>
      <c r="V1443" s="148"/>
      <c r="W1443" s="148"/>
      <c r="X1443" s="148"/>
      <c r="Y1443" s="148"/>
      <c r="Z1443" s="148"/>
      <c r="AA1443" s="148"/>
      <c r="AB1443" s="148"/>
      <c r="AC1443" s="148"/>
      <c r="AD1443" s="148"/>
      <c r="AE1443" s="148"/>
      <c r="AF1443" s="148"/>
      <c r="AG1443" s="148"/>
      <c r="AH1443" s="148"/>
      <c r="AI1443" s="149"/>
      <c r="AJ1443" s="148"/>
      <c r="AK1443" s="149"/>
    </row>
    <row r="1444" spans="1:37" x14ac:dyDescent="0.35">
      <c r="A1444" s="147"/>
      <c r="B1444" s="148"/>
      <c r="C1444" s="147"/>
      <c r="D1444" s="147"/>
      <c r="E1444" s="148"/>
      <c r="F1444" s="147"/>
      <c r="G1444" s="148"/>
      <c r="H1444" s="148"/>
      <c r="I1444" s="148"/>
      <c r="J1444" s="148"/>
      <c r="K1444" s="148"/>
      <c r="L1444" s="148"/>
      <c r="M1444" s="148"/>
      <c r="N1444" s="148"/>
      <c r="O1444" s="148"/>
      <c r="P1444" s="148"/>
      <c r="Q1444" s="148"/>
      <c r="R1444" s="148"/>
      <c r="S1444" s="148"/>
      <c r="T1444" s="148"/>
      <c r="U1444" s="148"/>
      <c r="V1444" s="148"/>
      <c r="W1444" s="148"/>
      <c r="X1444" s="148"/>
      <c r="Y1444" s="148"/>
      <c r="Z1444" s="148"/>
      <c r="AA1444" s="148"/>
      <c r="AB1444" s="148"/>
      <c r="AC1444" s="148"/>
      <c r="AD1444" s="148"/>
      <c r="AE1444" s="148"/>
      <c r="AF1444" s="148"/>
      <c r="AG1444" s="148"/>
      <c r="AH1444" s="148"/>
      <c r="AI1444" s="149"/>
      <c r="AJ1444" s="148"/>
      <c r="AK1444" s="149"/>
    </row>
    <row r="1445" spans="1:37" x14ac:dyDescent="0.35">
      <c r="A1445" s="147"/>
      <c r="B1445" s="148"/>
      <c r="C1445" s="147"/>
      <c r="D1445" s="147"/>
      <c r="E1445" s="148"/>
      <c r="F1445" s="147"/>
      <c r="G1445" s="148"/>
      <c r="H1445" s="148"/>
      <c r="I1445" s="148"/>
      <c r="J1445" s="148"/>
      <c r="K1445" s="148"/>
      <c r="L1445" s="148"/>
      <c r="M1445" s="148"/>
      <c r="N1445" s="148"/>
      <c r="O1445" s="148"/>
      <c r="P1445" s="148"/>
      <c r="Q1445" s="148"/>
      <c r="R1445" s="148"/>
      <c r="S1445" s="148"/>
      <c r="T1445" s="148"/>
      <c r="U1445" s="148"/>
      <c r="V1445" s="148"/>
      <c r="W1445" s="148"/>
      <c r="X1445" s="148"/>
      <c r="Y1445" s="148"/>
      <c r="Z1445" s="148"/>
      <c r="AA1445" s="148"/>
      <c r="AB1445" s="148"/>
      <c r="AC1445" s="148"/>
      <c r="AD1445" s="148"/>
      <c r="AE1445" s="148"/>
      <c r="AF1445" s="148"/>
      <c r="AG1445" s="148"/>
      <c r="AH1445" s="148"/>
      <c r="AI1445" s="149"/>
      <c r="AJ1445" s="148"/>
      <c r="AK1445" s="149"/>
    </row>
    <row r="1446" spans="1:37" x14ac:dyDescent="0.35">
      <c r="A1446" s="147"/>
      <c r="B1446" s="148"/>
      <c r="C1446" s="147"/>
      <c r="D1446" s="147"/>
      <c r="E1446" s="148"/>
      <c r="F1446" s="147"/>
      <c r="G1446" s="148"/>
      <c r="H1446" s="148"/>
      <c r="I1446" s="148"/>
      <c r="J1446" s="148"/>
      <c r="K1446" s="148"/>
      <c r="L1446" s="148"/>
      <c r="M1446" s="148"/>
      <c r="N1446" s="148"/>
      <c r="O1446" s="148"/>
      <c r="P1446" s="148"/>
      <c r="Q1446" s="148"/>
      <c r="R1446" s="148"/>
      <c r="S1446" s="148"/>
      <c r="T1446" s="148"/>
      <c r="U1446" s="148"/>
      <c r="V1446" s="148"/>
      <c r="W1446" s="148"/>
      <c r="X1446" s="148"/>
      <c r="Y1446" s="148"/>
      <c r="Z1446" s="148"/>
      <c r="AA1446" s="148"/>
      <c r="AB1446" s="148"/>
      <c r="AC1446" s="148"/>
      <c r="AD1446" s="148"/>
      <c r="AE1446" s="148"/>
      <c r="AF1446" s="148"/>
      <c r="AG1446" s="148"/>
      <c r="AH1446" s="148"/>
      <c r="AI1446" s="149"/>
      <c r="AJ1446" s="148"/>
      <c r="AK1446" s="149"/>
    </row>
    <row r="1447" spans="1:37" x14ac:dyDescent="0.35">
      <c r="A1447" s="147"/>
      <c r="B1447" s="148"/>
      <c r="C1447" s="147"/>
      <c r="D1447" s="147"/>
      <c r="E1447" s="148"/>
      <c r="F1447" s="147"/>
      <c r="G1447" s="148"/>
      <c r="H1447" s="148"/>
      <c r="I1447" s="148"/>
      <c r="J1447" s="148"/>
      <c r="K1447" s="148"/>
      <c r="L1447" s="148"/>
      <c r="M1447" s="148"/>
      <c r="N1447" s="148"/>
      <c r="O1447" s="148"/>
      <c r="P1447" s="148"/>
      <c r="Q1447" s="148"/>
      <c r="R1447" s="148"/>
      <c r="S1447" s="148"/>
      <c r="T1447" s="148"/>
      <c r="U1447" s="148"/>
      <c r="V1447" s="148"/>
      <c r="W1447" s="148"/>
      <c r="X1447" s="148"/>
      <c r="Y1447" s="148"/>
      <c r="Z1447" s="148"/>
      <c r="AA1447" s="148"/>
      <c r="AB1447" s="148"/>
      <c r="AC1447" s="148"/>
      <c r="AD1447" s="148"/>
      <c r="AE1447" s="148"/>
      <c r="AF1447" s="148"/>
      <c r="AG1447" s="148"/>
      <c r="AH1447" s="148"/>
      <c r="AI1447" s="149"/>
      <c r="AJ1447" s="148"/>
      <c r="AK1447" s="149"/>
    </row>
    <row r="1448" spans="1:37" x14ac:dyDescent="0.35">
      <c r="A1448" s="147"/>
      <c r="B1448" s="148"/>
      <c r="C1448" s="147"/>
      <c r="D1448" s="147"/>
      <c r="E1448" s="148"/>
      <c r="F1448" s="147"/>
      <c r="G1448" s="148"/>
      <c r="H1448" s="148"/>
      <c r="I1448" s="148"/>
      <c r="J1448" s="148"/>
      <c r="K1448" s="148"/>
      <c r="L1448" s="148"/>
      <c r="M1448" s="148"/>
      <c r="N1448" s="148"/>
      <c r="O1448" s="148"/>
      <c r="P1448" s="148"/>
      <c r="Q1448" s="148"/>
      <c r="R1448" s="148"/>
      <c r="S1448" s="148"/>
      <c r="T1448" s="148"/>
      <c r="U1448" s="148"/>
      <c r="V1448" s="148"/>
      <c r="W1448" s="148"/>
      <c r="X1448" s="148"/>
      <c r="Y1448" s="148"/>
      <c r="Z1448" s="148"/>
      <c r="AA1448" s="148"/>
      <c r="AB1448" s="148"/>
      <c r="AC1448" s="148"/>
      <c r="AD1448" s="148"/>
      <c r="AE1448" s="148"/>
      <c r="AF1448" s="148"/>
      <c r="AG1448" s="148"/>
      <c r="AH1448" s="148"/>
      <c r="AI1448" s="149"/>
      <c r="AJ1448" s="148"/>
      <c r="AK1448" s="149"/>
    </row>
    <row r="1449" spans="1:37" x14ac:dyDescent="0.35">
      <c r="A1449" s="147"/>
      <c r="B1449" s="148"/>
      <c r="C1449" s="147"/>
      <c r="D1449" s="147"/>
      <c r="E1449" s="148"/>
      <c r="F1449" s="147"/>
      <c r="G1449" s="148"/>
      <c r="H1449" s="148"/>
      <c r="I1449" s="148"/>
      <c r="J1449" s="148"/>
      <c r="K1449" s="148"/>
      <c r="L1449" s="148"/>
      <c r="M1449" s="148"/>
      <c r="N1449" s="148"/>
      <c r="O1449" s="148"/>
      <c r="P1449" s="148"/>
      <c r="Q1449" s="148"/>
      <c r="R1449" s="148"/>
      <c r="S1449" s="148"/>
      <c r="T1449" s="148"/>
      <c r="U1449" s="148"/>
      <c r="V1449" s="148"/>
      <c r="W1449" s="148"/>
      <c r="X1449" s="148"/>
      <c r="Y1449" s="148"/>
      <c r="Z1449" s="148"/>
      <c r="AA1449" s="148"/>
      <c r="AB1449" s="148"/>
      <c r="AC1449" s="148"/>
      <c r="AD1449" s="148"/>
      <c r="AE1449" s="148"/>
      <c r="AF1449" s="148"/>
      <c r="AG1449" s="148"/>
      <c r="AH1449" s="148"/>
      <c r="AI1449" s="149"/>
      <c r="AJ1449" s="148"/>
      <c r="AK1449" s="149"/>
    </row>
    <row r="1450" spans="1:37" x14ac:dyDescent="0.35">
      <c r="A1450" s="147"/>
      <c r="B1450" s="148"/>
      <c r="C1450" s="147"/>
      <c r="D1450" s="147"/>
      <c r="E1450" s="148"/>
      <c r="F1450" s="147"/>
      <c r="G1450" s="148"/>
      <c r="H1450" s="148"/>
      <c r="I1450" s="148"/>
      <c r="J1450" s="148"/>
      <c r="K1450" s="148"/>
      <c r="L1450" s="148"/>
      <c r="M1450" s="148"/>
      <c r="N1450" s="148"/>
      <c r="O1450" s="148"/>
      <c r="P1450" s="148"/>
      <c r="Q1450" s="148"/>
      <c r="R1450" s="148"/>
      <c r="S1450" s="148"/>
      <c r="T1450" s="148"/>
      <c r="U1450" s="148"/>
      <c r="V1450" s="148"/>
      <c r="W1450" s="148"/>
      <c r="X1450" s="148"/>
      <c r="Y1450" s="148"/>
      <c r="Z1450" s="148"/>
      <c r="AA1450" s="148"/>
      <c r="AB1450" s="148"/>
      <c r="AC1450" s="148"/>
      <c r="AD1450" s="148"/>
      <c r="AE1450" s="148"/>
      <c r="AF1450" s="148"/>
      <c r="AG1450" s="148"/>
      <c r="AH1450" s="148"/>
      <c r="AI1450" s="149"/>
      <c r="AJ1450" s="148"/>
      <c r="AK1450" s="149"/>
    </row>
    <row r="1451" spans="1:37" x14ac:dyDescent="0.35">
      <c r="A1451" s="147"/>
      <c r="B1451" s="148"/>
      <c r="C1451" s="147"/>
      <c r="D1451" s="147"/>
      <c r="E1451" s="148"/>
      <c r="F1451" s="147"/>
      <c r="G1451" s="148"/>
      <c r="H1451" s="148"/>
      <c r="I1451" s="148"/>
      <c r="J1451" s="148"/>
      <c r="K1451" s="148"/>
      <c r="L1451" s="148"/>
      <c r="M1451" s="148"/>
      <c r="N1451" s="148"/>
      <c r="O1451" s="148"/>
      <c r="P1451" s="148"/>
      <c r="Q1451" s="148"/>
      <c r="R1451" s="148"/>
      <c r="S1451" s="148"/>
      <c r="T1451" s="148"/>
      <c r="U1451" s="148"/>
      <c r="V1451" s="148"/>
      <c r="W1451" s="148"/>
      <c r="X1451" s="148"/>
      <c r="Y1451" s="148"/>
      <c r="Z1451" s="148"/>
      <c r="AA1451" s="148"/>
      <c r="AB1451" s="148"/>
      <c r="AC1451" s="148"/>
      <c r="AD1451" s="148"/>
      <c r="AE1451" s="148"/>
      <c r="AF1451" s="148"/>
      <c r="AG1451" s="148"/>
      <c r="AH1451" s="148"/>
      <c r="AI1451" s="149"/>
      <c r="AJ1451" s="148"/>
      <c r="AK1451" s="149"/>
    </row>
    <row r="1452" spans="1:37" x14ac:dyDescent="0.35">
      <c r="A1452" s="147"/>
      <c r="B1452" s="148"/>
      <c r="C1452" s="147"/>
      <c r="D1452" s="147"/>
      <c r="E1452" s="148"/>
      <c r="F1452" s="147"/>
      <c r="G1452" s="148"/>
      <c r="H1452" s="148"/>
      <c r="I1452" s="148"/>
      <c r="J1452" s="148"/>
      <c r="K1452" s="148"/>
      <c r="L1452" s="148"/>
      <c r="M1452" s="148"/>
      <c r="N1452" s="148"/>
      <c r="O1452" s="148"/>
      <c r="P1452" s="148"/>
      <c r="Q1452" s="148"/>
      <c r="R1452" s="148"/>
      <c r="S1452" s="148"/>
      <c r="T1452" s="148"/>
      <c r="U1452" s="148"/>
      <c r="V1452" s="148"/>
      <c r="W1452" s="148"/>
      <c r="X1452" s="148"/>
      <c r="Y1452" s="148"/>
      <c r="Z1452" s="148"/>
      <c r="AA1452" s="148"/>
      <c r="AB1452" s="148"/>
      <c r="AC1452" s="148"/>
      <c r="AD1452" s="148"/>
      <c r="AE1452" s="148"/>
      <c r="AF1452" s="148"/>
      <c r="AG1452" s="148"/>
      <c r="AH1452" s="148"/>
      <c r="AI1452" s="149"/>
      <c r="AJ1452" s="148"/>
      <c r="AK1452" s="149"/>
    </row>
    <row r="1453" spans="1:37" x14ac:dyDescent="0.35">
      <c r="A1453" s="147"/>
      <c r="B1453" s="148"/>
      <c r="C1453" s="147"/>
      <c r="D1453" s="147"/>
      <c r="E1453" s="148"/>
      <c r="F1453" s="147"/>
      <c r="G1453" s="148"/>
      <c r="H1453" s="148"/>
      <c r="I1453" s="148"/>
      <c r="J1453" s="148"/>
      <c r="K1453" s="148"/>
      <c r="L1453" s="148"/>
      <c r="M1453" s="148"/>
      <c r="N1453" s="148"/>
      <c r="O1453" s="148"/>
      <c r="P1453" s="148"/>
      <c r="Q1453" s="148"/>
      <c r="R1453" s="148"/>
      <c r="S1453" s="148"/>
      <c r="T1453" s="148"/>
      <c r="U1453" s="148"/>
      <c r="V1453" s="148"/>
      <c r="W1453" s="148"/>
      <c r="X1453" s="148"/>
      <c r="Y1453" s="148"/>
      <c r="Z1453" s="148"/>
      <c r="AA1453" s="148"/>
      <c r="AB1453" s="148"/>
      <c r="AC1453" s="148"/>
      <c r="AD1453" s="148"/>
      <c r="AE1453" s="148"/>
      <c r="AF1453" s="148"/>
      <c r="AG1453" s="148"/>
      <c r="AH1453" s="148"/>
      <c r="AI1453" s="149"/>
      <c r="AJ1453" s="148"/>
      <c r="AK1453" s="149"/>
    </row>
    <row r="1454" spans="1:37" x14ac:dyDescent="0.35">
      <c r="A1454" s="147"/>
      <c r="B1454" s="148"/>
      <c r="C1454" s="147"/>
      <c r="D1454" s="147"/>
      <c r="E1454" s="148"/>
      <c r="F1454" s="147"/>
      <c r="G1454" s="148"/>
      <c r="H1454" s="148"/>
      <c r="I1454" s="148"/>
      <c r="J1454" s="148"/>
      <c r="K1454" s="148"/>
      <c r="L1454" s="148"/>
      <c r="M1454" s="148"/>
      <c r="N1454" s="148"/>
      <c r="O1454" s="148"/>
      <c r="P1454" s="148"/>
      <c r="Q1454" s="148"/>
      <c r="R1454" s="148"/>
      <c r="S1454" s="148"/>
      <c r="T1454" s="148"/>
      <c r="U1454" s="148"/>
      <c r="V1454" s="148"/>
      <c r="W1454" s="148"/>
      <c r="X1454" s="148"/>
      <c r="Y1454" s="148"/>
      <c r="Z1454" s="148"/>
      <c r="AA1454" s="148"/>
      <c r="AB1454" s="148"/>
      <c r="AC1454" s="148"/>
      <c r="AD1454" s="148"/>
      <c r="AE1454" s="148"/>
      <c r="AF1454" s="148"/>
      <c r="AG1454" s="148"/>
      <c r="AH1454" s="148"/>
      <c r="AI1454" s="149"/>
      <c r="AJ1454" s="148"/>
      <c r="AK1454" s="149"/>
    </row>
    <row r="1455" spans="1:37" x14ac:dyDescent="0.35">
      <c r="A1455" s="147"/>
      <c r="B1455" s="148"/>
      <c r="C1455" s="147"/>
      <c r="D1455" s="147"/>
      <c r="E1455" s="148"/>
      <c r="F1455" s="147"/>
      <c r="G1455" s="148"/>
      <c r="H1455" s="148"/>
      <c r="I1455" s="148"/>
      <c r="J1455" s="148"/>
      <c r="K1455" s="148"/>
      <c r="L1455" s="148"/>
      <c r="M1455" s="148"/>
      <c r="N1455" s="148"/>
      <c r="O1455" s="148"/>
      <c r="P1455" s="148"/>
      <c r="Q1455" s="148"/>
      <c r="R1455" s="148"/>
      <c r="S1455" s="148"/>
      <c r="T1455" s="148"/>
      <c r="U1455" s="148"/>
      <c r="V1455" s="148"/>
      <c r="W1455" s="148"/>
      <c r="X1455" s="148"/>
      <c r="Y1455" s="148"/>
      <c r="Z1455" s="148"/>
      <c r="AA1455" s="148"/>
      <c r="AB1455" s="148"/>
      <c r="AC1455" s="148"/>
      <c r="AD1455" s="148"/>
      <c r="AE1455" s="148"/>
      <c r="AF1455" s="148"/>
      <c r="AG1455" s="148"/>
      <c r="AH1455" s="148"/>
      <c r="AI1455" s="149"/>
      <c r="AJ1455" s="148"/>
      <c r="AK1455" s="149"/>
    </row>
    <row r="1456" spans="1:37" x14ac:dyDescent="0.35">
      <c r="A1456" s="147"/>
      <c r="B1456" s="148"/>
      <c r="C1456" s="147"/>
      <c r="D1456" s="147"/>
      <c r="E1456" s="148"/>
      <c r="F1456" s="147"/>
      <c r="G1456" s="148"/>
      <c r="H1456" s="148"/>
      <c r="I1456" s="148"/>
      <c r="J1456" s="148"/>
      <c r="K1456" s="148"/>
      <c r="L1456" s="148"/>
      <c r="M1456" s="148"/>
      <c r="N1456" s="148"/>
      <c r="O1456" s="148"/>
      <c r="P1456" s="148"/>
      <c r="Q1456" s="148"/>
      <c r="R1456" s="148"/>
      <c r="S1456" s="148"/>
      <c r="T1456" s="148"/>
      <c r="U1456" s="148"/>
      <c r="V1456" s="148"/>
      <c r="W1456" s="148"/>
      <c r="X1456" s="148"/>
      <c r="Y1456" s="148"/>
      <c r="Z1456" s="148"/>
      <c r="AA1456" s="148"/>
      <c r="AB1456" s="148"/>
      <c r="AC1456" s="148"/>
      <c r="AD1456" s="148"/>
      <c r="AE1456" s="148"/>
      <c r="AF1456" s="148"/>
      <c r="AG1456" s="148"/>
      <c r="AH1456" s="148"/>
      <c r="AI1456" s="149"/>
      <c r="AJ1456" s="148"/>
      <c r="AK1456" s="149"/>
    </row>
    <row r="1457" spans="1:37" x14ac:dyDescent="0.35">
      <c r="A1457" s="147"/>
      <c r="B1457" s="148"/>
      <c r="C1457" s="147"/>
      <c r="D1457" s="147"/>
      <c r="E1457" s="148"/>
      <c r="F1457" s="147"/>
      <c r="G1457" s="148"/>
      <c r="H1457" s="148"/>
      <c r="I1457" s="148"/>
      <c r="J1457" s="148"/>
      <c r="K1457" s="148"/>
      <c r="L1457" s="148"/>
      <c r="M1457" s="148"/>
      <c r="N1457" s="148"/>
      <c r="O1457" s="148"/>
      <c r="P1457" s="148"/>
      <c r="Q1457" s="148"/>
      <c r="R1457" s="148"/>
      <c r="S1457" s="148"/>
      <c r="T1457" s="148"/>
      <c r="U1457" s="148"/>
      <c r="V1457" s="148"/>
      <c r="W1457" s="148"/>
      <c r="X1457" s="148"/>
      <c r="Y1457" s="148"/>
      <c r="Z1457" s="148"/>
      <c r="AA1457" s="148"/>
      <c r="AB1457" s="148"/>
      <c r="AC1457" s="148"/>
      <c r="AD1457" s="148"/>
      <c r="AE1457" s="148"/>
      <c r="AF1457" s="148"/>
      <c r="AG1457" s="148"/>
      <c r="AH1457" s="148"/>
      <c r="AI1457" s="149"/>
      <c r="AJ1457" s="148"/>
      <c r="AK1457" s="149"/>
    </row>
    <row r="1458" spans="1:37" x14ac:dyDescent="0.35">
      <c r="A1458" s="147"/>
      <c r="B1458" s="148"/>
      <c r="C1458" s="147"/>
      <c r="D1458" s="147"/>
      <c r="E1458" s="148"/>
      <c r="F1458" s="147"/>
      <c r="G1458" s="148"/>
      <c r="H1458" s="148"/>
      <c r="I1458" s="148"/>
      <c r="J1458" s="148"/>
      <c r="K1458" s="148"/>
      <c r="L1458" s="148"/>
      <c r="M1458" s="148"/>
      <c r="N1458" s="148"/>
      <c r="O1458" s="148"/>
      <c r="P1458" s="148"/>
      <c r="Q1458" s="148"/>
      <c r="R1458" s="148"/>
      <c r="S1458" s="148"/>
      <c r="T1458" s="148"/>
      <c r="U1458" s="148"/>
      <c r="V1458" s="148"/>
      <c r="W1458" s="148"/>
      <c r="X1458" s="148"/>
      <c r="Y1458" s="148"/>
      <c r="Z1458" s="148"/>
      <c r="AA1458" s="148"/>
      <c r="AB1458" s="148"/>
      <c r="AC1458" s="148"/>
      <c r="AD1458" s="148"/>
      <c r="AE1458" s="148"/>
      <c r="AF1458" s="148"/>
      <c r="AG1458" s="148"/>
      <c r="AH1458" s="148"/>
      <c r="AI1458" s="149"/>
      <c r="AJ1458" s="148"/>
      <c r="AK1458" s="149"/>
    </row>
    <row r="1459" spans="1:37" x14ac:dyDescent="0.35">
      <c r="A1459" s="147"/>
      <c r="B1459" s="148"/>
      <c r="C1459" s="147"/>
      <c r="D1459" s="147"/>
      <c r="E1459" s="148"/>
      <c r="F1459" s="147"/>
      <c r="G1459" s="148"/>
      <c r="H1459" s="148"/>
      <c r="I1459" s="148"/>
      <c r="J1459" s="148"/>
      <c r="K1459" s="148"/>
      <c r="L1459" s="148"/>
      <c r="M1459" s="148"/>
      <c r="N1459" s="148"/>
      <c r="O1459" s="148"/>
      <c r="P1459" s="148"/>
      <c r="Q1459" s="148"/>
      <c r="R1459" s="148"/>
      <c r="S1459" s="148"/>
      <c r="T1459" s="148"/>
      <c r="U1459" s="148"/>
      <c r="V1459" s="148"/>
      <c r="W1459" s="148"/>
      <c r="X1459" s="148"/>
      <c r="Y1459" s="148"/>
      <c r="Z1459" s="148"/>
      <c r="AA1459" s="148"/>
      <c r="AB1459" s="148"/>
      <c r="AC1459" s="148"/>
      <c r="AD1459" s="148"/>
      <c r="AE1459" s="148"/>
      <c r="AF1459" s="148"/>
      <c r="AG1459" s="148"/>
      <c r="AH1459" s="148"/>
      <c r="AI1459" s="149"/>
      <c r="AJ1459" s="148"/>
      <c r="AK1459" s="149"/>
    </row>
    <row r="1460" spans="1:37" x14ac:dyDescent="0.35">
      <c r="A1460" s="147"/>
      <c r="B1460" s="148"/>
      <c r="C1460" s="147"/>
      <c r="D1460" s="147"/>
      <c r="E1460" s="148"/>
      <c r="F1460" s="147"/>
      <c r="G1460" s="148"/>
      <c r="H1460" s="148"/>
      <c r="I1460" s="148"/>
      <c r="J1460" s="148"/>
      <c r="K1460" s="148"/>
      <c r="L1460" s="148"/>
      <c r="M1460" s="148"/>
      <c r="N1460" s="148"/>
      <c r="O1460" s="148"/>
      <c r="P1460" s="148"/>
      <c r="Q1460" s="148"/>
      <c r="R1460" s="148"/>
      <c r="S1460" s="148"/>
      <c r="T1460" s="148"/>
      <c r="U1460" s="148"/>
      <c r="V1460" s="148"/>
      <c r="W1460" s="148"/>
      <c r="X1460" s="148"/>
      <c r="Y1460" s="148"/>
      <c r="Z1460" s="148"/>
      <c r="AA1460" s="148"/>
      <c r="AB1460" s="148"/>
      <c r="AC1460" s="148"/>
      <c r="AD1460" s="148"/>
      <c r="AE1460" s="148"/>
      <c r="AF1460" s="148"/>
      <c r="AG1460" s="148"/>
      <c r="AH1460" s="148"/>
      <c r="AI1460" s="149"/>
      <c r="AJ1460" s="148"/>
      <c r="AK1460" s="149"/>
    </row>
    <row r="1461" spans="1:37" x14ac:dyDescent="0.35">
      <c r="A1461" s="147"/>
      <c r="B1461" s="148"/>
      <c r="C1461" s="147"/>
      <c r="D1461" s="147"/>
      <c r="E1461" s="148"/>
      <c r="F1461" s="147"/>
      <c r="G1461" s="148"/>
      <c r="H1461" s="148"/>
      <c r="I1461" s="148"/>
      <c r="J1461" s="148"/>
      <c r="K1461" s="148"/>
      <c r="L1461" s="148"/>
      <c r="M1461" s="148"/>
      <c r="N1461" s="148"/>
      <c r="O1461" s="148"/>
      <c r="P1461" s="148"/>
      <c r="Q1461" s="148"/>
      <c r="R1461" s="148"/>
      <c r="S1461" s="148"/>
      <c r="T1461" s="148"/>
      <c r="U1461" s="148"/>
      <c r="V1461" s="148"/>
      <c r="W1461" s="148"/>
      <c r="X1461" s="148"/>
      <c r="Y1461" s="148"/>
      <c r="Z1461" s="148"/>
      <c r="AA1461" s="148"/>
      <c r="AB1461" s="148"/>
      <c r="AC1461" s="148"/>
      <c r="AD1461" s="148"/>
      <c r="AE1461" s="148"/>
      <c r="AF1461" s="148"/>
      <c r="AG1461" s="148"/>
      <c r="AH1461" s="148"/>
      <c r="AI1461" s="149"/>
      <c r="AJ1461" s="148"/>
      <c r="AK1461" s="149"/>
    </row>
    <row r="1462" spans="1:37" x14ac:dyDescent="0.35">
      <c r="A1462" s="147"/>
      <c r="B1462" s="148"/>
      <c r="C1462" s="147"/>
      <c r="D1462" s="147"/>
      <c r="E1462" s="148"/>
      <c r="F1462" s="147"/>
      <c r="G1462" s="148"/>
      <c r="H1462" s="148"/>
      <c r="I1462" s="148"/>
      <c r="J1462" s="148"/>
      <c r="K1462" s="148"/>
      <c r="L1462" s="148"/>
      <c r="M1462" s="148"/>
      <c r="N1462" s="148"/>
      <c r="O1462" s="148"/>
      <c r="P1462" s="148"/>
      <c r="Q1462" s="148"/>
      <c r="R1462" s="148"/>
      <c r="S1462" s="148"/>
      <c r="T1462" s="148"/>
      <c r="U1462" s="148"/>
      <c r="V1462" s="148"/>
      <c r="W1462" s="148"/>
      <c r="X1462" s="148"/>
      <c r="Y1462" s="148"/>
      <c r="Z1462" s="148"/>
      <c r="AA1462" s="148"/>
      <c r="AB1462" s="148"/>
      <c r="AC1462" s="148"/>
      <c r="AD1462" s="148"/>
      <c r="AE1462" s="148"/>
      <c r="AF1462" s="148"/>
      <c r="AG1462" s="148"/>
      <c r="AH1462" s="148"/>
      <c r="AI1462" s="149"/>
      <c r="AJ1462" s="148"/>
      <c r="AK1462" s="149"/>
    </row>
    <row r="1463" spans="1:37" x14ac:dyDescent="0.35">
      <c r="A1463" s="147"/>
      <c r="B1463" s="148"/>
      <c r="C1463" s="147"/>
      <c r="D1463" s="147"/>
      <c r="E1463" s="148"/>
      <c r="F1463" s="147"/>
      <c r="G1463" s="148"/>
      <c r="H1463" s="148"/>
      <c r="I1463" s="148"/>
      <c r="J1463" s="148"/>
      <c r="K1463" s="148"/>
      <c r="L1463" s="148"/>
      <c r="M1463" s="148"/>
      <c r="N1463" s="148"/>
      <c r="O1463" s="148"/>
      <c r="P1463" s="148"/>
      <c r="Q1463" s="148"/>
      <c r="R1463" s="148"/>
      <c r="S1463" s="148"/>
      <c r="T1463" s="148"/>
      <c r="U1463" s="148"/>
      <c r="V1463" s="148"/>
      <c r="W1463" s="148"/>
      <c r="X1463" s="148"/>
      <c r="Y1463" s="148"/>
      <c r="Z1463" s="148"/>
      <c r="AA1463" s="148"/>
      <c r="AB1463" s="148"/>
      <c r="AC1463" s="148"/>
      <c r="AD1463" s="148"/>
      <c r="AE1463" s="148"/>
      <c r="AF1463" s="148"/>
      <c r="AG1463" s="148"/>
      <c r="AH1463" s="148"/>
      <c r="AI1463" s="149"/>
      <c r="AJ1463" s="148"/>
      <c r="AK1463" s="149"/>
    </row>
    <row r="1464" spans="1:37" x14ac:dyDescent="0.35">
      <c r="A1464" s="147"/>
      <c r="B1464" s="148"/>
      <c r="C1464" s="147"/>
      <c r="D1464" s="147"/>
      <c r="E1464" s="148"/>
      <c r="F1464" s="147"/>
      <c r="G1464" s="148"/>
      <c r="H1464" s="148"/>
      <c r="I1464" s="148"/>
      <c r="J1464" s="148"/>
      <c r="K1464" s="148"/>
      <c r="L1464" s="148"/>
      <c r="M1464" s="148"/>
      <c r="N1464" s="148"/>
      <c r="O1464" s="148"/>
      <c r="P1464" s="148"/>
      <c r="Q1464" s="148"/>
      <c r="R1464" s="148"/>
      <c r="S1464" s="148"/>
      <c r="T1464" s="148"/>
      <c r="U1464" s="148"/>
      <c r="V1464" s="148"/>
      <c r="W1464" s="148"/>
      <c r="X1464" s="148"/>
      <c r="Y1464" s="148"/>
      <c r="Z1464" s="148"/>
      <c r="AA1464" s="148"/>
      <c r="AB1464" s="148"/>
      <c r="AC1464" s="148"/>
      <c r="AD1464" s="148"/>
      <c r="AE1464" s="148"/>
      <c r="AF1464" s="148"/>
      <c r="AG1464" s="148"/>
      <c r="AH1464" s="148"/>
      <c r="AI1464" s="149"/>
      <c r="AJ1464" s="148"/>
      <c r="AK1464" s="149"/>
    </row>
    <row r="1465" spans="1:37" x14ac:dyDescent="0.35">
      <c r="A1465" s="147"/>
      <c r="B1465" s="148"/>
      <c r="C1465" s="147"/>
      <c r="D1465" s="147"/>
      <c r="E1465" s="148"/>
      <c r="F1465" s="147"/>
      <c r="G1465" s="148"/>
      <c r="H1465" s="148"/>
      <c r="I1465" s="148"/>
      <c r="J1465" s="148"/>
      <c r="K1465" s="148"/>
      <c r="L1465" s="148"/>
      <c r="M1465" s="148"/>
      <c r="N1465" s="148"/>
      <c r="O1465" s="148"/>
      <c r="P1465" s="148"/>
      <c r="Q1465" s="148"/>
      <c r="R1465" s="148"/>
      <c r="S1465" s="148"/>
      <c r="T1465" s="148"/>
      <c r="U1465" s="148"/>
      <c r="V1465" s="148"/>
      <c r="W1465" s="148"/>
      <c r="X1465" s="148"/>
      <c r="Y1465" s="148"/>
      <c r="Z1465" s="148"/>
      <c r="AA1465" s="148"/>
      <c r="AB1465" s="148"/>
      <c r="AC1465" s="148"/>
      <c r="AD1465" s="148"/>
      <c r="AE1465" s="148"/>
      <c r="AF1465" s="148"/>
      <c r="AG1465" s="148"/>
      <c r="AH1465" s="148"/>
      <c r="AI1465" s="149"/>
      <c r="AJ1465" s="148"/>
      <c r="AK1465" s="149"/>
    </row>
    <row r="1466" spans="1:37" x14ac:dyDescent="0.35">
      <c r="A1466" s="147"/>
      <c r="B1466" s="148"/>
      <c r="C1466" s="147"/>
      <c r="D1466" s="147"/>
      <c r="E1466" s="148"/>
      <c r="F1466" s="147"/>
      <c r="G1466" s="148"/>
      <c r="H1466" s="148"/>
      <c r="I1466" s="148"/>
      <c r="J1466" s="148"/>
      <c r="K1466" s="148"/>
      <c r="L1466" s="148"/>
      <c r="M1466" s="148"/>
      <c r="N1466" s="148"/>
      <c r="O1466" s="148"/>
      <c r="P1466" s="148"/>
      <c r="Q1466" s="148"/>
      <c r="R1466" s="148"/>
      <c r="S1466" s="148"/>
      <c r="T1466" s="148"/>
      <c r="U1466" s="148"/>
      <c r="V1466" s="148"/>
      <c r="W1466" s="148"/>
      <c r="X1466" s="148"/>
      <c r="Y1466" s="148"/>
      <c r="Z1466" s="148"/>
      <c r="AA1466" s="148"/>
      <c r="AB1466" s="148"/>
      <c r="AC1466" s="148"/>
      <c r="AD1466" s="148"/>
      <c r="AE1466" s="148"/>
      <c r="AF1466" s="148"/>
      <c r="AG1466" s="148"/>
      <c r="AH1466" s="148"/>
      <c r="AI1466" s="149"/>
      <c r="AJ1466" s="148"/>
      <c r="AK1466" s="149"/>
    </row>
    <row r="1467" spans="1:37" x14ac:dyDescent="0.35">
      <c r="A1467" s="147"/>
      <c r="B1467" s="148"/>
      <c r="C1467" s="147"/>
      <c r="D1467" s="147"/>
      <c r="E1467" s="148"/>
      <c r="F1467" s="147"/>
      <c r="G1467" s="148"/>
      <c r="H1467" s="148"/>
      <c r="I1467" s="148"/>
      <c r="J1467" s="148"/>
      <c r="K1467" s="148"/>
      <c r="L1467" s="148"/>
      <c r="M1467" s="148"/>
      <c r="N1467" s="148"/>
      <c r="O1467" s="148"/>
      <c r="P1467" s="148"/>
      <c r="Q1467" s="148"/>
      <c r="R1467" s="148"/>
      <c r="S1467" s="148"/>
      <c r="T1467" s="148"/>
      <c r="U1467" s="148"/>
      <c r="V1467" s="148"/>
      <c r="W1467" s="148"/>
      <c r="X1467" s="148"/>
      <c r="Y1467" s="148"/>
      <c r="Z1467" s="148"/>
      <c r="AA1467" s="148"/>
      <c r="AB1467" s="148"/>
      <c r="AC1467" s="148"/>
      <c r="AD1467" s="148"/>
      <c r="AE1467" s="148"/>
      <c r="AF1467" s="148"/>
      <c r="AG1467" s="148"/>
      <c r="AH1467" s="148"/>
      <c r="AI1467" s="149"/>
      <c r="AJ1467" s="148"/>
      <c r="AK1467" s="149"/>
    </row>
    <row r="1468" spans="1:37" x14ac:dyDescent="0.35">
      <c r="A1468" s="147"/>
      <c r="B1468" s="148"/>
      <c r="C1468" s="147"/>
      <c r="D1468" s="147"/>
      <c r="E1468" s="148"/>
      <c r="F1468" s="147"/>
      <c r="G1468" s="148"/>
      <c r="H1468" s="148"/>
      <c r="I1468" s="148"/>
      <c r="J1468" s="148"/>
      <c r="K1468" s="148"/>
      <c r="L1468" s="148"/>
      <c r="M1468" s="148"/>
      <c r="N1468" s="148"/>
      <c r="O1468" s="148"/>
      <c r="P1468" s="148"/>
      <c r="Q1468" s="148"/>
      <c r="R1468" s="148"/>
      <c r="S1468" s="148"/>
      <c r="T1468" s="148"/>
      <c r="U1468" s="148"/>
      <c r="V1468" s="148"/>
      <c r="W1468" s="148"/>
      <c r="X1468" s="148"/>
      <c r="Y1468" s="148"/>
      <c r="Z1468" s="148"/>
      <c r="AA1468" s="148"/>
      <c r="AB1468" s="148"/>
      <c r="AC1468" s="148"/>
      <c r="AD1468" s="148"/>
      <c r="AE1468" s="148"/>
      <c r="AF1468" s="148"/>
      <c r="AG1468" s="148"/>
      <c r="AH1468" s="148"/>
      <c r="AI1468" s="149"/>
      <c r="AJ1468" s="148"/>
      <c r="AK1468" s="149"/>
    </row>
    <row r="1469" spans="1:37" x14ac:dyDescent="0.35">
      <c r="A1469" s="147"/>
      <c r="B1469" s="148"/>
      <c r="C1469" s="147"/>
      <c r="D1469" s="147"/>
      <c r="E1469" s="148"/>
      <c r="F1469" s="147"/>
      <c r="G1469" s="148"/>
      <c r="H1469" s="148"/>
      <c r="I1469" s="148"/>
      <c r="J1469" s="148"/>
      <c r="K1469" s="148"/>
      <c r="L1469" s="148"/>
      <c r="M1469" s="148"/>
      <c r="N1469" s="148"/>
      <c r="O1469" s="148"/>
      <c r="P1469" s="148"/>
      <c r="Q1469" s="148"/>
      <c r="R1469" s="148"/>
      <c r="S1469" s="148"/>
      <c r="T1469" s="148"/>
      <c r="U1469" s="148"/>
      <c r="V1469" s="148"/>
      <c r="W1469" s="148"/>
      <c r="X1469" s="148"/>
      <c r="Y1469" s="148"/>
      <c r="Z1469" s="148"/>
      <c r="AA1469" s="148"/>
      <c r="AB1469" s="148"/>
      <c r="AC1469" s="148"/>
      <c r="AD1469" s="148"/>
      <c r="AE1469" s="148"/>
      <c r="AF1469" s="148"/>
      <c r="AG1469" s="148"/>
      <c r="AH1469" s="148"/>
      <c r="AI1469" s="149"/>
      <c r="AJ1469" s="148"/>
      <c r="AK1469" s="149"/>
    </row>
    <row r="1470" spans="1:37" x14ac:dyDescent="0.35">
      <c r="A1470" s="147"/>
      <c r="B1470" s="148"/>
      <c r="C1470" s="147"/>
      <c r="D1470" s="147"/>
      <c r="E1470" s="148"/>
      <c r="F1470" s="147"/>
      <c r="G1470" s="148"/>
      <c r="H1470" s="148"/>
      <c r="I1470" s="148"/>
      <c r="J1470" s="148"/>
      <c r="K1470" s="148"/>
      <c r="L1470" s="148"/>
      <c r="M1470" s="148"/>
      <c r="N1470" s="148"/>
      <c r="O1470" s="148"/>
      <c r="P1470" s="148"/>
      <c r="Q1470" s="148"/>
      <c r="R1470" s="148"/>
      <c r="S1470" s="148"/>
      <c r="T1470" s="148"/>
      <c r="U1470" s="148"/>
      <c r="V1470" s="148"/>
      <c r="W1470" s="148"/>
      <c r="X1470" s="148"/>
      <c r="Y1470" s="148"/>
      <c r="Z1470" s="148"/>
      <c r="AA1470" s="148"/>
      <c r="AB1470" s="148"/>
      <c r="AC1470" s="148"/>
      <c r="AD1470" s="148"/>
      <c r="AE1470" s="148"/>
      <c r="AF1470" s="148"/>
      <c r="AG1470" s="148"/>
      <c r="AH1470" s="148"/>
      <c r="AI1470" s="149"/>
      <c r="AJ1470" s="148"/>
      <c r="AK1470" s="149"/>
    </row>
    <row r="1471" spans="1:37" x14ac:dyDescent="0.35">
      <c r="A1471" s="147"/>
      <c r="B1471" s="148"/>
      <c r="C1471" s="147"/>
      <c r="D1471" s="147"/>
      <c r="E1471" s="148"/>
      <c r="F1471" s="147"/>
      <c r="G1471" s="148"/>
      <c r="H1471" s="148"/>
      <c r="I1471" s="148"/>
      <c r="J1471" s="148"/>
      <c r="K1471" s="148"/>
      <c r="L1471" s="148"/>
      <c r="M1471" s="148"/>
      <c r="N1471" s="148"/>
      <c r="O1471" s="148"/>
      <c r="P1471" s="148"/>
      <c r="Q1471" s="148"/>
      <c r="R1471" s="148"/>
      <c r="S1471" s="148"/>
      <c r="T1471" s="148"/>
      <c r="U1471" s="148"/>
      <c r="V1471" s="148"/>
      <c r="W1471" s="148"/>
      <c r="X1471" s="148"/>
      <c r="Y1471" s="148"/>
      <c r="Z1471" s="148"/>
      <c r="AA1471" s="148"/>
      <c r="AB1471" s="148"/>
      <c r="AC1471" s="148"/>
      <c r="AD1471" s="148"/>
      <c r="AE1471" s="148"/>
      <c r="AF1471" s="148"/>
      <c r="AG1471" s="148"/>
      <c r="AH1471" s="148"/>
      <c r="AI1471" s="149"/>
      <c r="AJ1471" s="148"/>
      <c r="AK1471" s="149"/>
    </row>
    <row r="1472" spans="1:37" x14ac:dyDescent="0.35">
      <c r="A1472" s="147"/>
      <c r="B1472" s="148"/>
      <c r="C1472" s="147"/>
      <c r="D1472" s="147"/>
      <c r="E1472" s="148"/>
      <c r="F1472" s="147"/>
      <c r="G1472" s="148"/>
      <c r="H1472" s="148"/>
      <c r="I1472" s="148"/>
      <c r="J1472" s="148"/>
      <c r="K1472" s="148"/>
      <c r="L1472" s="148"/>
      <c r="M1472" s="148"/>
      <c r="N1472" s="148"/>
      <c r="O1472" s="148"/>
      <c r="P1472" s="148"/>
      <c r="Q1472" s="148"/>
      <c r="R1472" s="148"/>
      <c r="S1472" s="148"/>
      <c r="T1472" s="148"/>
      <c r="U1472" s="148"/>
      <c r="V1472" s="148"/>
      <c r="W1472" s="148"/>
      <c r="X1472" s="148"/>
      <c r="Y1472" s="148"/>
      <c r="Z1472" s="148"/>
      <c r="AA1472" s="148"/>
      <c r="AB1472" s="148"/>
      <c r="AC1472" s="148"/>
      <c r="AD1472" s="148"/>
      <c r="AE1472" s="148"/>
      <c r="AF1472" s="148"/>
      <c r="AG1472" s="148"/>
      <c r="AH1472" s="148"/>
      <c r="AI1472" s="149"/>
      <c r="AJ1472" s="148"/>
      <c r="AK1472" s="149"/>
    </row>
    <row r="1473" spans="1:37" x14ac:dyDescent="0.35">
      <c r="A1473" s="147"/>
      <c r="B1473" s="148"/>
      <c r="C1473" s="147"/>
      <c r="D1473" s="147"/>
      <c r="E1473" s="148"/>
      <c r="F1473" s="147"/>
      <c r="G1473" s="148"/>
      <c r="H1473" s="148"/>
      <c r="I1473" s="148"/>
      <c r="J1473" s="148"/>
      <c r="K1473" s="148"/>
      <c r="L1473" s="148"/>
      <c r="M1473" s="148"/>
      <c r="N1473" s="148"/>
      <c r="O1473" s="148"/>
      <c r="P1473" s="148"/>
      <c r="Q1473" s="148"/>
      <c r="R1473" s="148"/>
      <c r="S1473" s="148"/>
      <c r="T1473" s="148"/>
      <c r="U1473" s="148"/>
      <c r="V1473" s="148"/>
      <c r="W1473" s="148"/>
      <c r="X1473" s="148"/>
      <c r="Y1473" s="148"/>
      <c r="Z1473" s="148"/>
      <c r="AA1473" s="148"/>
      <c r="AB1473" s="148"/>
      <c r="AC1473" s="148"/>
      <c r="AD1473" s="148"/>
      <c r="AE1473" s="148"/>
      <c r="AF1473" s="148"/>
      <c r="AG1473" s="148"/>
      <c r="AH1473" s="148"/>
      <c r="AI1473" s="149"/>
      <c r="AJ1473" s="148"/>
      <c r="AK1473" s="149"/>
    </row>
    <row r="1474" spans="1:37" x14ac:dyDescent="0.35">
      <c r="A1474" s="147"/>
      <c r="B1474" s="148"/>
      <c r="C1474" s="147"/>
      <c r="D1474" s="147"/>
      <c r="E1474" s="148"/>
      <c r="F1474" s="147"/>
      <c r="G1474" s="148"/>
      <c r="H1474" s="148"/>
      <c r="I1474" s="148"/>
      <c r="J1474" s="148"/>
      <c r="K1474" s="148"/>
      <c r="L1474" s="148"/>
      <c r="M1474" s="148"/>
      <c r="N1474" s="148"/>
      <c r="O1474" s="148"/>
      <c r="P1474" s="148"/>
      <c r="Q1474" s="148"/>
      <c r="R1474" s="148"/>
      <c r="S1474" s="148"/>
      <c r="T1474" s="148"/>
      <c r="U1474" s="148"/>
      <c r="V1474" s="148"/>
      <c r="W1474" s="148"/>
      <c r="X1474" s="148"/>
      <c r="Y1474" s="148"/>
      <c r="Z1474" s="148"/>
      <c r="AA1474" s="148"/>
      <c r="AB1474" s="148"/>
      <c r="AC1474" s="148"/>
      <c r="AD1474" s="148"/>
      <c r="AE1474" s="148"/>
      <c r="AF1474" s="148"/>
      <c r="AG1474" s="148"/>
      <c r="AH1474" s="148"/>
      <c r="AI1474" s="149"/>
      <c r="AJ1474" s="148"/>
      <c r="AK1474" s="149"/>
    </row>
    <row r="1475" spans="1:37" x14ac:dyDescent="0.35">
      <c r="A1475" s="147"/>
      <c r="B1475" s="148"/>
      <c r="C1475" s="147"/>
      <c r="D1475" s="147"/>
      <c r="E1475" s="148"/>
      <c r="F1475" s="147"/>
      <c r="G1475" s="148"/>
      <c r="H1475" s="148"/>
      <c r="I1475" s="148"/>
      <c r="J1475" s="148"/>
      <c r="K1475" s="148"/>
      <c r="L1475" s="148"/>
      <c r="M1475" s="148"/>
      <c r="N1475" s="148"/>
      <c r="O1475" s="148"/>
      <c r="P1475" s="148"/>
      <c r="Q1475" s="148"/>
      <c r="R1475" s="148"/>
      <c r="S1475" s="148"/>
      <c r="T1475" s="148"/>
      <c r="U1475" s="148"/>
      <c r="V1475" s="148"/>
      <c r="W1475" s="148"/>
      <c r="X1475" s="148"/>
      <c r="Y1475" s="148"/>
      <c r="Z1475" s="148"/>
      <c r="AA1475" s="148"/>
      <c r="AB1475" s="148"/>
      <c r="AC1475" s="148"/>
      <c r="AD1475" s="148"/>
      <c r="AE1475" s="148"/>
      <c r="AF1475" s="148"/>
      <c r="AG1475" s="148"/>
      <c r="AH1475" s="148"/>
      <c r="AI1475" s="149"/>
      <c r="AJ1475" s="148"/>
      <c r="AK1475" s="149"/>
    </row>
    <row r="1476" spans="1:37" x14ac:dyDescent="0.35">
      <c r="A1476" s="147"/>
      <c r="B1476" s="148"/>
      <c r="C1476" s="147"/>
      <c r="D1476" s="147"/>
      <c r="E1476" s="148"/>
      <c r="F1476" s="147"/>
      <c r="G1476" s="148"/>
      <c r="H1476" s="148"/>
      <c r="I1476" s="148"/>
      <c r="J1476" s="148"/>
      <c r="K1476" s="148"/>
      <c r="L1476" s="148"/>
      <c r="M1476" s="148"/>
      <c r="N1476" s="148"/>
      <c r="O1476" s="148"/>
      <c r="P1476" s="148"/>
      <c r="Q1476" s="148"/>
      <c r="R1476" s="148"/>
      <c r="S1476" s="148"/>
      <c r="T1476" s="148"/>
      <c r="U1476" s="148"/>
      <c r="V1476" s="148"/>
      <c r="W1476" s="148"/>
      <c r="X1476" s="148"/>
      <c r="Y1476" s="148"/>
      <c r="Z1476" s="148"/>
      <c r="AA1476" s="148"/>
      <c r="AB1476" s="148"/>
      <c r="AC1476" s="148"/>
      <c r="AD1476" s="148"/>
      <c r="AE1476" s="148"/>
      <c r="AF1476" s="148"/>
      <c r="AG1476" s="148"/>
      <c r="AH1476" s="148"/>
      <c r="AI1476" s="149"/>
      <c r="AJ1476" s="148"/>
      <c r="AK1476" s="149"/>
    </row>
    <row r="1477" spans="1:37" x14ac:dyDescent="0.35">
      <c r="A1477" s="147"/>
      <c r="B1477" s="148"/>
      <c r="C1477" s="147"/>
      <c r="D1477" s="147"/>
      <c r="E1477" s="148"/>
      <c r="F1477" s="147"/>
      <c r="G1477" s="148"/>
      <c r="H1477" s="148"/>
      <c r="I1477" s="148"/>
      <c r="J1477" s="148"/>
      <c r="K1477" s="148"/>
      <c r="L1477" s="148"/>
      <c r="M1477" s="148"/>
      <c r="N1477" s="148"/>
      <c r="O1477" s="148"/>
      <c r="P1477" s="148"/>
      <c r="Q1477" s="148"/>
      <c r="R1477" s="148"/>
      <c r="S1477" s="148"/>
      <c r="T1477" s="148"/>
      <c r="U1477" s="148"/>
      <c r="V1477" s="148"/>
      <c r="W1477" s="148"/>
      <c r="X1477" s="148"/>
      <c r="Y1477" s="148"/>
      <c r="Z1477" s="148"/>
      <c r="AA1477" s="148"/>
      <c r="AB1477" s="148"/>
      <c r="AC1477" s="148"/>
      <c r="AD1477" s="148"/>
      <c r="AE1477" s="148"/>
      <c r="AF1477" s="148"/>
      <c r="AG1477" s="148"/>
      <c r="AH1477" s="148"/>
      <c r="AI1477" s="149"/>
      <c r="AJ1477" s="148"/>
      <c r="AK1477" s="149"/>
    </row>
    <row r="1478" spans="1:37" x14ac:dyDescent="0.35">
      <c r="A1478" s="147"/>
      <c r="B1478" s="148"/>
      <c r="C1478" s="147"/>
      <c r="D1478" s="147"/>
      <c r="E1478" s="148"/>
      <c r="F1478" s="147"/>
      <c r="G1478" s="148"/>
      <c r="H1478" s="148"/>
      <c r="I1478" s="148"/>
      <c r="J1478" s="148"/>
      <c r="K1478" s="148"/>
      <c r="L1478" s="148"/>
      <c r="M1478" s="148"/>
      <c r="N1478" s="148"/>
      <c r="O1478" s="148"/>
      <c r="P1478" s="148"/>
      <c r="Q1478" s="148"/>
      <c r="R1478" s="148"/>
      <c r="S1478" s="148"/>
      <c r="T1478" s="148"/>
      <c r="U1478" s="148"/>
      <c r="V1478" s="148"/>
      <c r="W1478" s="148"/>
      <c r="X1478" s="148"/>
      <c r="Y1478" s="148"/>
      <c r="Z1478" s="148"/>
      <c r="AA1478" s="148"/>
      <c r="AB1478" s="148"/>
      <c r="AC1478" s="148"/>
      <c r="AD1478" s="148"/>
      <c r="AE1478" s="148"/>
      <c r="AF1478" s="148"/>
      <c r="AG1478" s="148"/>
      <c r="AH1478" s="148"/>
      <c r="AI1478" s="149"/>
      <c r="AJ1478" s="148"/>
      <c r="AK1478" s="149"/>
    </row>
    <row r="1479" spans="1:37" x14ac:dyDescent="0.35">
      <c r="A1479" s="147"/>
      <c r="B1479" s="148"/>
      <c r="C1479" s="147"/>
      <c r="D1479" s="147"/>
      <c r="E1479" s="148"/>
      <c r="F1479" s="147"/>
      <c r="G1479" s="148"/>
      <c r="H1479" s="148"/>
      <c r="I1479" s="148"/>
      <c r="J1479" s="148"/>
      <c r="K1479" s="148"/>
      <c r="L1479" s="148"/>
      <c r="M1479" s="148"/>
      <c r="N1479" s="148"/>
      <c r="O1479" s="148"/>
      <c r="P1479" s="148"/>
      <c r="Q1479" s="148"/>
      <c r="R1479" s="148"/>
      <c r="S1479" s="148"/>
      <c r="T1479" s="148"/>
      <c r="U1479" s="148"/>
      <c r="V1479" s="148"/>
      <c r="W1479" s="148"/>
      <c r="X1479" s="148"/>
      <c r="Y1479" s="148"/>
      <c r="Z1479" s="148"/>
      <c r="AA1479" s="148"/>
      <c r="AB1479" s="148"/>
      <c r="AC1479" s="148"/>
      <c r="AD1479" s="148"/>
      <c r="AE1479" s="148"/>
      <c r="AF1479" s="148"/>
      <c r="AG1479" s="148"/>
      <c r="AH1479" s="148"/>
      <c r="AI1479" s="149"/>
      <c r="AJ1479" s="148"/>
      <c r="AK1479" s="149"/>
    </row>
    <row r="1480" spans="1:37" x14ac:dyDescent="0.35">
      <c r="A1480" s="147"/>
      <c r="B1480" s="148"/>
      <c r="C1480" s="147"/>
      <c r="D1480" s="147"/>
      <c r="E1480" s="148"/>
      <c r="F1480" s="147"/>
      <c r="G1480" s="148"/>
      <c r="H1480" s="148"/>
      <c r="I1480" s="148"/>
      <c r="J1480" s="148"/>
      <c r="K1480" s="148"/>
      <c r="L1480" s="148"/>
      <c r="M1480" s="148"/>
      <c r="N1480" s="148"/>
      <c r="O1480" s="148"/>
      <c r="P1480" s="148"/>
      <c r="Q1480" s="148"/>
      <c r="R1480" s="148"/>
      <c r="S1480" s="148"/>
      <c r="T1480" s="148"/>
      <c r="U1480" s="148"/>
      <c r="V1480" s="148"/>
      <c r="W1480" s="148"/>
      <c r="X1480" s="148"/>
      <c r="Y1480" s="148"/>
      <c r="Z1480" s="148"/>
      <c r="AA1480" s="148"/>
      <c r="AB1480" s="148"/>
      <c r="AC1480" s="148"/>
      <c r="AD1480" s="148"/>
      <c r="AE1480" s="148"/>
      <c r="AF1480" s="148"/>
      <c r="AG1480" s="148"/>
      <c r="AH1480" s="148"/>
      <c r="AI1480" s="149"/>
      <c r="AJ1480" s="148"/>
      <c r="AK1480" s="149"/>
    </row>
    <row r="1481" spans="1:37" x14ac:dyDescent="0.35">
      <c r="A1481" s="147"/>
      <c r="B1481" s="148"/>
      <c r="C1481" s="147"/>
      <c r="D1481" s="147"/>
      <c r="E1481" s="148"/>
      <c r="F1481" s="147"/>
      <c r="G1481" s="148"/>
      <c r="H1481" s="148"/>
      <c r="I1481" s="148"/>
      <c r="J1481" s="148"/>
      <c r="K1481" s="148"/>
      <c r="L1481" s="148"/>
      <c r="M1481" s="148"/>
      <c r="N1481" s="148"/>
      <c r="O1481" s="148"/>
      <c r="P1481" s="148"/>
      <c r="Q1481" s="148"/>
      <c r="R1481" s="148"/>
      <c r="S1481" s="148"/>
      <c r="T1481" s="148"/>
      <c r="U1481" s="148"/>
      <c r="V1481" s="148"/>
      <c r="W1481" s="148"/>
      <c r="X1481" s="148"/>
      <c r="Y1481" s="148"/>
      <c r="Z1481" s="148"/>
      <c r="AA1481" s="148"/>
      <c r="AB1481" s="148"/>
      <c r="AC1481" s="148"/>
      <c r="AD1481" s="148"/>
      <c r="AE1481" s="148"/>
      <c r="AF1481" s="148"/>
      <c r="AG1481" s="148"/>
      <c r="AH1481" s="148"/>
      <c r="AI1481" s="149"/>
      <c r="AJ1481" s="148"/>
      <c r="AK1481" s="149"/>
    </row>
    <row r="1482" spans="1:37" x14ac:dyDescent="0.35">
      <c r="A1482" s="147"/>
      <c r="B1482" s="148"/>
      <c r="C1482" s="147"/>
      <c r="D1482" s="147"/>
      <c r="E1482" s="148"/>
      <c r="F1482" s="147"/>
      <c r="G1482" s="148"/>
      <c r="H1482" s="148"/>
      <c r="I1482" s="148"/>
      <c r="J1482" s="148"/>
      <c r="K1482" s="148"/>
      <c r="L1482" s="148"/>
      <c r="M1482" s="148"/>
      <c r="N1482" s="148"/>
      <c r="O1482" s="148"/>
      <c r="P1482" s="148"/>
      <c r="Q1482" s="148"/>
      <c r="R1482" s="148"/>
      <c r="S1482" s="148"/>
      <c r="T1482" s="148"/>
      <c r="U1482" s="148"/>
      <c r="V1482" s="148"/>
      <c r="W1482" s="148"/>
      <c r="X1482" s="148"/>
      <c r="Y1482" s="148"/>
      <c r="Z1482" s="148"/>
      <c r="AA1482" s="148"/>
      <c r="AB1482" s="148"/>
      <c r="AC1482" s="148"/>
      <c r="AD1482" s="148"/>
      <c r="AE1482" s="148"/>
      <c r="AF1482" s="148"/>
      <c r="AG1482" s="148"/>
      <c r="AH1482" s="148"/>
      <c r="AI1482" s="149"/>
      <c r="AJ1482" s="148"/>
      <c r="AK1482" s="149"/>
    </row>
    <row r="1483" spans="1:37" x14ac:dyDescent="0.35">
      <c r="A1483" s="147"/>
      <c r="B1483" s="148"/>
      <c r="C1483" s="147"/>
      <c r="D1483" s="147"/>
      <c r="E1483" s="148"/>
      <c r="F1483" s="147"/>
      <c r="G1483" s="148"/>
      <c r="H1483" s="148"/>
      <c r="I1483" s="148"/>
      <c r="J1483" s="148"/>
      <c r="K1483" s="148"/>
      <c r="L1483" s="148"/>
      <c r="M1483" s="148"/>
      <c r="N1483" s="148"/>
      <c r="O1483" s="148"/>
      <c r="P1483" s="148"/>
      <c r="Q1483" s="148"/>
      <c r="R1483" s="148"/>
      <c r="S1483" s="148"/>
      <c r="T1483" s="148"/>
      <c r="U1483" s="148"/>
      <c r="V1483" s="148"/>
      <c r="W1483" s="148"/>
      <c r="X1483" s="148"/>
      <c r="Y1483" s="148"/>
      <c r="Z1483" s="148"/>
      <c r="AA1483" s="148"/>
      <c r="AB1483" s="148"/>
      <c r="AC1483" s="148"/>
      <c r="AD1483" s="148"/>
      <c r="AE1483" s="148"/>
      <c r="AF1483" s="148"/>
      <c r="AG1483" s="148"/>
      <c r="AH1483" s="148"/>
      <c r="AI1483" s="149"/>
      <c r="AJ1483" s="148"/>
      <c r="AK1483" s="149"/>
    </row>
    <row r="1484" spans="1:37" x14ac:dyDescent="0.35">
      <c r="A1484" s="147"/>
      <c r="B1484" s="148"/>
      <c r="C1484" s="147"/>
      <c r="D1484" s="147"/>
      <c r="E1484" s="148"/>
      <c r="F1484" s="147"/>
      <c r="G1484" s="148"/>
      <c r="H1484" s="148"/>
      <c r="I1484" s="148"/>
      <c r="J1484" s="148"/>
      <c r="K1484" s="148"/>
      <c r="L1484" s="148"/>
      <c r="M1484" s="148"/>
      <c r="N1484" s="148"/>
      <c r="O1484" s="148"/>
      <c r="P1484" s="148"/>
      <c r="Q1484" s="148"/>
      <c r="R1484" s="148"/>
      <c r="S1484" s="148"/>
      <c r="T1484" s="148"/>
      <c r="U1484" s="148"/>
      <c r="V1484" s="148"/>
      <c r="W1484" s="148"/>
      <c r="X1484" s="148"/>
      <c r="Y1484" s="148"/>
      <c r="Z1484" s="148"/>
      <c r="AA1484" s="148"/>
      <c r="AB1484" s="148"/>
      <c r="AC1484" s="148"/>
      <c r="AD1484" s="148"/>
      <c r="AE1484" s="148"/>
      <c r="AF1484" s="148"/>
      <c r="AG1484" s="148"/>
      <c r="AH1484" s="148"/>
      <c r="AI1484" s="149"/>
      <c r="AJ1484" s="148"/>
      <c r="AK1484" s="149"/>
    </row>
    <row r="1485" spans="1:37" x14ac:dyDescent="0.35">
      <c r="A1485" s="147"/>
      <c r="B1485" s="148"/>
      <c r="C1485" s="147"/>
      <c r="D1485" s="147"/>
      <c r="E1485" s="148"/>
      <c r="F1485" s="147"/>
      <c r="G1485" s="148"/>
      <c r="H1485" s="148"/>
      <c r="I1485" s="148"/>
      <c r="J1485" s="148"/>
      <c r="K1485" s="148"/>
      <c r="L1485" s="148"/>
      <c r="M1485" s="148"/>
      <c r="N1485" s="148"/>
      <c r="O1485" s="148"/>
      <c r="P1485" s="148"/>
      <c r="Q1485" s="148"/>
      <c r="R1485" s="148"/>
      <c r="S1485" s="148"/>
      <c r="T1485" s="148"/>
      <c r="U1485" s="148"/>
      <c r="V1485" s="148"/>
      <c r="W1485" s="148"/>
      <c r="X1485" s="148"/>
      <c r="Y1485" s="148"/>
      <c r="Z1485" s="148"/>
      <c r="AA1485" s="148"/>
      <c r="AB1485" s="148"/>
      <c r="AC1485" s="148"/>
      <c r="AD1485" s="148"/>
      <c r="AE1485" s="148"/>
      <c r="AF1485" s="148"/>
      <c r="AG1485" s="148"/>
      <c r="AH1485" s="148"/>
      <c r="AI1485" s="149"/>
      <c r="AJ1485" s="148"/>
      <c r="AK1485" s="149"/>
    </row>
    <row r="1486" spans="1:37" x14ac:dyDescent="0.35">
      <c r="A1486" s="147"/>
      <c r="B1486" s="148"/>
      <c r="C1486" s="147"/>
      <c r="D1486" s="147"/>
      <c r="E1486" s="148"/>
      <c r="F1486" s="147"/>
      <c r="G1486" s="148"/>
      <c r="H1486" s="148"/>
      <c r="I1486" s="148"/>
      <c r="J1486" s="148"/>
      <c r="K1486" s="148"/>
      <c r="L1486" s="148"/>
      <c r="M1486" s="148"/>
      <c r="N1486" s="148"/>
      <c r="O1486" s="148"/>
      <c r="P1486" s="148"/>
      <c r="Q1486" s="148"/>
      <c r="R1486" s="148"/>
      <c r="S1486" s="148"/>
      <c r="T1486" s="148"/>
      <c r="U1486" s="148"/>
      <c r="V1486" s="148"/>
      <c r="W1486" s="148"/>
      <c r="X1486" s="148"/>
      <c r="Y1486" s="148"/>
      <c r="Z1486" s="148"/>
      <c r="AA1486" s="148"/>
      <c r="AB1486" s="148"/>
      <c r="AC1486" s="148"/>
      <c r="AD1486" s="148"/>
      <c r="AE1486" s="148"/>
      <c r="AF1486" s="148"/>
      <c r="AG1486" s="148"/>
      <c r="AH1486" s="148"/>
      <c r="AI1486" s="149"/>
      <c r="AJ1486" s="148"/>
      <c r="AK1486" s="149"/>
    </row>
    <row r="1487" spans="1:37" x14ac:dyDescent="0.35">
      <c r="A1487" s="147"/>
      <c r="B1487" s="148"/>
      <c r="C1487" s="147"/>
      <c r="D1487" s="147"/>
      <c r="E1487" s="148"/>
      <c r="F1487" s="147"/>
      <c r="G1487" s="148"/>
      <c r="H1487" s="148"/>
      <c r="I1487" s="148"/>
      <c r="J1487" s="148"/>
      <c r="K1487" s="148"/>
      <c r="L1487" s="148"/>
      <c r="M1487" s="148"/>
      <c r="N1487" s="148"/>
      <c r="O1487" s="148"/>
      <c r="P1487" s="148"/>
      <c r="Q1487" s="148"/>
      <c r="R1487" s="148"/>
      <c r="S1487" s="148"/>
      <c r="T1487" s="148"/>
      <c r="U1487" s="148"/>
      <c r="V1487" s="148"/>
      <c r="W1487" s="148"/>
      <c r="X1487" s="148"/>
      <c r="Y1487" s="148"/>
      <c r="Z1487" s="148"/>
      <c r="AA1487" s="148"/>
      <c r="AB1487" s="148"/>
      <c r="AC1487" s="148"/>
      <c r="AD1487" s="148"/>
      <c r="AE1487" s="148"/>
      <c r="AF1487" s="148"/>
      <c r="AG1487" s="148"/>
      <c r="AH1487" s="148"/>
      <c r="AI1487" s="149"/>
      <c r="AJ1487" s="148"/>
      <c r="AK1487" s="149"/>
    </row>
    <row r="1488" spans="1:37" x14ac:dyDescent="0.35">
      <c r="A1488" s="147"/>
      <c r="B1488" s="148"/>
      <c r="C1488" s="147"/>
      <c r="D1488" s="147"/>
      <c r="E1488" s="148"/>
      <c r="F1488" s="147"/>
      <c r="G1488" s="148"/>
      <c r="H1488" s="148"/>
      <c r="I1488" s="148"/>
      <c r="J1488" s="148"/>
      <c r="K1488" s="148"/>
      <c r="L1488" s="148"/>
      <c r="M1488" s="148"/>
      <c r="N1488" s="148"/>
      <c r="O1488" s="148"/>
      <c r="P1488" s="148"/>
      <c r="Q1488" s="148"/>
      <c r="R1488" s="148"/>
      <c r="S1488" s="148"/>
      <c r="T1488" s="148"/>
      <c r="U1488" s="148"/>
      <c r="V1488" s="148"/>
      <c r="W1488" s="148"/>
      <c r="X1488" s="148"/>
      <c r="Y1488" s="148"/>
      <c r="Z1488" s="148"/>
      <c r="AA1488" s="148"/>
      <c r="AB1488" s="148"/>
      <c r="AC1488" s="148"/>
      <c r="AD1488" s="148"/>
      <c r="AE1488" s="148"/>
      <c r="AF1488" s="148"/>
      <c r="AG1488" s="148"/>
      <c r="AH1488" s="148"/>
      <c r="AI1488" s="149"/>
      <c r="AJ1488" s="148"/>
      <c r="AK1488" s="149"/>
    </row>
    <row r="1489" spans="1:37" x14ac:dyDescent="0.35">
      <c r="A1489" s="147"/>
      <c r="B1489" s="148"/>
      <c r="C1489" s="147"/>
      <c r="D1489" s="147"/>
      <c r="E1489" s="148"/>
      <c r="F1489" s="147"/>
      <c r="G1489" s="148"/>
      <c r="H1489" s="148"/>
      <c r="I1489" s="148"/>
      <c r="J1489" s="148"/>
      <c r="K1489" s="148"/>
      <c r="L1489" s="148"/>
      <c r="M1489" s="148"/>
      <c r="N1489" s="148"/>
      <c r="O1489" s="148"/>
      <c r="P1489" s="148"/>
      <c r="Q1489" s="148"/>
      <c r="R1489" s="148"/>
      <c r="S1489" s="148"/>
      <c r="T1489" s="148"/>
      <c r="U1489" s="148"/>
      <c r="V1489" s="148"/>
      <c r="W1489" s="148"/>
      <c r="X1489" s="148"/>
      <c r="Y1489" s="148"/>
      <c r="Z1489" s="148"/>
      <c r="AA1489" s="148"/>
      <c r="AB1489" s="148"/>
      <c r="AC1489" s="148"/>
      <c r="AD1489" s="148"/>
      <c r="AE1489" s="148"/>
      <c r="AF1489" s="148"/>
      <c r="AG1489" s="148"/>
      <c r="AH1489" s="148"/>
      <c r="AI1489" s="149"/>
      <c r="AJ1489" s="148"/>
      <c r="AK1489" s="149"/>
    </row>
    <row r="1490" spans="1:37" x14ac:dyDescent="0.35">
      <c r="A1490" s="147"/>
      <c r="B1490" s="148"/>
      <c r="C1490" s="147"/>
      <c r="D1490" s="147"/>
      <c r="E1490" s="148"/>
      <c r="F1490" s="147"/>
      <c r="G1490" s="148"/>
      <c r="H1490" s="148"/>
      <c r="I1490" s="148"/>
      <c r="J1490" s="148"/>
      <c r="K1490" s="148"/>
      <c r="L1490" s="148"/>
      <c r="M1490" s="148"/>
      <c r="N1490" s="148"/>
      <c r="O1490" s="148"/>
      <c r="P1490" s="148"/>
      <c r="Q1490" s="148"/>
      <c r="R1490" s="148"/>
      <c r="S1490" s="148"/>
      <c r="T1490" s="148"/>
      <c r="U1490" s="148"/>
      <c r="V1490" s="148"/>
      <c r="W1490" s="148"/>
      <c r="X1490" s="148"/>
      <c r="Y1490" s="148"/>
      <c r="Z1490" s="148"/>
      <c r="AA1490" s="148"/>
      <c r="AB1490" s="148"/>
      <c r="AC1490" s="148"/>
      <c r="AD1490" s="148"/>
      <c r="AE1490" s="148"/>
      <c r="AF1490" s="148"/>
      <c r="AG1490" s="148"/>
      <c r="AH1490" s="148"/>
      <c r="AI1490" s="149"/>
      <c r="AJ1490" s="148"/>
      <c r="AK1490" s="149"/>
    </row>
    <row r="1491" spans="1:37" x14ac:dyDescent="0.35">
      <c r="A1491" s="147"/>
      <c r="B1491" s="148"/>
      <c r="C1491" s="147"/>
      <c r="D1491" s="147"/>
      <c r="E1491" s="148"/>
      <c r="F1491" s="147"/>
      <c r="G1491" s="148"/>
      <c r="H1491" s="148"/>
      <c r="I1491" s="148"/>
      <c r="J1491" s="148"/>
      <c r="K1491" s="148"/>
      <c r="L1491" s="148"/>
      <c r="M1491" s="148"/>
      <c r="N1491" s="148"/>
      <c r="O1491" s="148"/>
      <c r="P1491" s="148"/>
      <c r="Q1491" s="148"/>
      <c r="R1491" s="148"/>
      <c r="S1491" s="148"/>
      <c r="T1491" s="148"/>
      <c r="U1491" s="148"/>
      <c r="V1491" s="148"/>
      <c r="W1491" s="148"/>
      <c r="X1491" s="148"/>
      <c r="Y1491" s="148"/>
      <c r="Z1491" s="148"/>
      <c r="AA1491" s="148"/>
      <c r="AB1491" s="148"/>
      <c r="AC1491" s="148"/>
      <c r="AD1491" s="148"/>
      <c r="AE1491" s="148"/>
      <c r="AF1491" s="148"/>
      <c r="AG1491" s="148"/>
      <c r="AH1491" s="148"/>
      <c r="AI1491" s="149"/>
      <c r="AJ1491" s="148"/>
      <c r="AK1491" s="149"/>
    </row>
    <row r="1492" spans="1:37" x14ac:dyDescent="0.35">
      <c r="A1492" s="147"/>
      <c r="B1492" s="148"/>
      <c r="C1492" s="147"/>
      <c r="D1492" s="147"/>
      <c r="E1492" s="148"/>
      <c r="F1492" s="147"/>
      <c r="G1492" s="148"/>
      <c r="H1492" s="148"/>
      <c r="I1492" s="148"/>
      <c r="J1492" s="148"/>
      <c r="K1492" s="148"/>
      <c r="L1492" s="148"/>
      <c r="M1492" s="148"/>
      <c r="N1492" s="148"/>
      <c r="O1492" s="148"/>
      <c r="P1492" s="148"/>
      <c r="Q1492" s="148"/>
      <c r="R1492" s="148"/>
      <c r="S1492" s="148"/>
      <c r="T1492" s="148"/>
      <c r="U1492" s="148"/>
      <c r="V1492" s="148"/>
      <c r="W1492" s="148"/>
      <c r="X1492" s="148"/>
      <c r="Y1492" s="148"/>
      <c r="Z1492" s="148"/>
      <c r="AA1492" s="148"/>
      <c r="AB1492" s="148"/>
      <c r="AC1492" s="148"/>
      <c r="AD1492" s="148"/>
      <c r="AE1492" s="148"/>
      <c r="AF1492" s="148"/>
      <c r="AG1492" s="148"/>
      <c r="AH1492" s="148"/>
      <c r="AI1492" s="149"/>
      <c r="AJ1492" s="148"/>
      <c r="AK1492" s="149"/>
    </row>
    <row r="1493" spans="1:37" x14ac:dyDescent="0.35">
      <c r="A1493" s="147"/>
      <c r="B1493" s="148"/>
      <c r="C1493" s="147"/>
      <c r="D1493" s="147"/>
      <c r="E1493" s="148"/>
      <c r="F1493" s="147"/>
      <c r="G1493" s="148"/>
      <c r="H1493" s="148"/>
      <c r="I1493" s="148"/>
      <c r="J1493" s="148"/>
      <c r="K1493" s="148"/>
      <c r="L1493" s="148"/>
      <c r="M1493" s="148"/>
      <c r="N1493" s="148"/>
      <c r="O1493" s="148"/>
      <c r="P1493" s="148"/>
      <c r="Q1493" s="148"/>
      <c r="R1493" s="148"/>
      <c r="S1493" s="148"/>
      <c r="T1493" s="148"/>
      <c r="U1493" s="148"/>
      <c r="V1493" s="148"/>
      <c r="W1493" s="148"/>
      <c r="X1493" s="148"/>
      <c r="Y1493" s="148"/>
      <c r="Z1493" s="148"/>
      <c r="AA1493" s="148"/>
      <c r="AB1493" s="148"/>
      <c r="AC1493" s="148"/>
      <c r="AD1493" s="148"/>
      <c r="AE1493" s="148"/>
      <c r="AF1493" s="148"/>
      <c r="AG1493" s="148"/>
      <c r="AH1493" s="148"/>
      <c r="AI1493" s="149"/>
      <c r="AJ1493" s="148"/>
      <c r="AK1493" s="149"/>
    </row>
    <row r="1494" spans="1:37" x14ac:dyDescent="0.35">
      <c r="A1494" s="147"/>
      <c r="B1494" s="148"/>
      <c r="C1494" s="147"/>
      <c r="D1494" s="147"/>
      <c r="E1494" s="148"/>
      <c r="F1494" s="147"/>
      <c r="G1494" s="148"/>
      <c r="H1494" s="148"/>
      <c r="I1494" s="148"/>
      <c r="J1494" s="148"/>
      <c r="K1494" s="148"/>
      <c r="L1494" s="148"/>
      <c r="M1494" s="148"/>
      <c r="N1494" s="148"/>
      <c r="O1494" s="148"/>
      <c r="P1494" s="148"/>
      <c r="Q1494" s="148"/>
      <c r="R1494" s="148"/>
      <c r="S1494" s="148"/>
      <c r="T1494" s="148"/>
      <c r="U1494" s="148"/>
      <c r="V1494" s="148"/>
      <c r="W1494" s="148"/>
      <c r="X1494" s="148"/>
      <c r="Y1494" s="148"/>
      <c r="Z1494" s="148"/>
      <c r="AA1494" s="148"/>
      <c r="AB1494" s="148"/>
      <c r="AC1494" s="148"/>
      <c r="AD1494" s="148"/>
      <c r="AE1494" s="148"/>
      <c r="AF1494" s="148"/>
      <c r="AG1494" s="148"/>
      <c r="AH1494" s="148"/>
      <c r="AI1494" s="149"/>
      <c r="AJ1494" s="148"/>
      <c r="AK1494" s="149"/>
    </row>
    <row r="1495" spans="1:37" x14ac:dyDescent="0.35">
      <c r="A1495" s="147"/>
      <c r="B1495" s="148"/>
      <c r="C1495" s="147"/>
      <c r="D1495" s="147"/>
      <c r="E1495" s="148"/>
      <c r="F1495" s="147"/>
      <c r="G1495" s="148"/>
      <c r="H1495" s="148"/>
      <c r="I1495" s="148"/>
      <c r="J1495" s="148"/>
      <c r="K1495" s="148"/>
      <c r="L1495" s="148"/>
      <c r="M1495" s="148"/>
      <c r="N1495" s="148"/>
      <c r="O1495" s="148"/>
      <c r="P1495" s="148"/>
      <c r="Q1495" s="148"/>
      <c r="R1495" s="148"/>
      <c r="S1495" s="148"/>
      <c r="T1495" s="148"/>
      <c r="U1495" s="148"/>
      <c r="V1495" s="148"/>
      <c r="W1495" s="148"/>
      <c r="X1495" s="148"/>
      <c r="Y1495" s="148"/>
      <c r="Z1495" s="148"/>
      <c r="AA1495" s="148"/>
      <c r="AB1495" s="148"/>
      <c r="AC1495" s="148"/>
      <c r="AD1495" s="148"/>
      <c r="AE1495" s="148"/>
      <c r="AF1495" s="148"/>
      <c r="AG1495" s="148"/>
      <c r="AH1495" s="148"/>
      <c r="AI1495" s="149"/>
      <c r="AJ1495" s="148"/>
      <c r="AK1495" s="149"/>
    </row>
    <row r="1496" spans="1:37" x14ac:dyDescent="0.35">
      <c r="A1496" s="147"/>
      <c r="B1496" s="148"/>
      <c r="C1496" s="147"/>
      <c r="D1496" s="147"/>
      <c r="E1496" s="148"/>
      <c r="F1496" s="147"/>
      <c r="G1496" s="148"/>
      <c r="H1496" s="148"/>
      <c r="I1496" s="148"/>
      <c r="J1496" s="148"/>
      <c r="K1496" s="148"/>
      <c r="L1496" s="148"/>
      <c r="M1496" s="148"/>
      <c r="N1496" s="148"/>
      <c r="O1496" s="148"/>
      <c r="P1496" s="148"/>
      <c r="Q1496" s="148"/>
      <c r="R1496" s="148"/>
      <c r="S1496" s="148"/>
      <c r="T1496" s="148"/>
      <c r="U1496" s="148"/>
      <c r="V1496" s="148"/>
      <c r="W1496" s="148"/>
      <c r="X1496" s="148"/>
      <c r="Y1496" s="148"/>
      <c r="Z1496" s="148"/>
      <c r="AA1496" s="148"/>
      <c r="AB1496" s="148"/>
      <c r="AC1496" s="148"/>
      <c r="AD1496" s="148"/>
      <c r="AE1496" s="148"/>
      <c r="AF1496" s="148"/>
      <c r="AG1496" s="148"/>
      <c r="AH1496" s="148"/>
      <c r="AI1496" s="149"/>
      <c r="AJ1496" s="148"/>
      <c r="AK1496" s="149"/>
    </row>
    <row r="1497" spans="1:37" x14ac:dyDescent="0.35">
      <c r="A1497" s="147"/>
      <c r="B1497" s="148"/>
      <c r="C1497" s="147"/>
      <c r="D1497" s="147"/>
      <c r="E1497" s="148"/>
      <c r="F1497" s="147"/>
      <c r="G1497" s="148"/>
      <c r="H1497" s="148"/>
      <c r="I1497" s="148"/>
      <c r="J1497" s="148"/>
      <c r="K1497" s="148"/>
      <c r="L1497" s="148"/>
      <c r="M1497" s="148"/>
      <c r="N1497" s="148"/>
      <c r="O1497" s="148"/>
      <c r="P1497" s="148"/>
      <c r="Q1497" s="148"/>
      <c r="R1497" s="148"/>
      <c r="S1497" s="148"/>
      <c r="T1497" s="148"/>
      <c r="U1497" s="148"/>
      <c r="V1497" s="148"/>
      <c r="W1497" s="148"/>
      <c r="X1497" s="148"/>
      <c r="Y1497" s="148"/>
      <c r="Z1497" s="148"/>
      <c r="AA1497" s="148"/>
      <c r="AB1497" s="148"/>
      <c r="AC1497" s="148"/>
      <c r="AD1497" s="148"/>
      <c r="AE1497" s="148"/>
      <c r="AF1497" s="148"/>
      <c r="AG1497" s="148"/>
      <c r="AH1497" s="148"/>
      <c r="AI1497" s="149"/>
      <c r="AJ1497" s="148"/>
      <c r="AK1497" s="149"/>
    </row>
    <row r="1498" spans="1:37" x14ac:dyDescent="0.35">
      <c r="A1498" s="147"/>
      <c r="B1498" s="148"/>
      <c r="C1498" s="147"/>
      <c r="D1498" s="147"/>
      <c r="E1498" s="148"/>
      <c r="F1498" s="147"/>
      <c r="G1498" s="148"/>
      <c r="H1498" s="148"/>
      <c r="I1498" s="148"/>
      <c r="J1498" s="148"/>
      <c r="K1498" s="148"/>
      <c r="L1498" s="148"/>
      <c r="M1498" s="148"/>
      <c r="N1498" s="148"/>
      <c r="O1498" s="148"/>
      <c r="P1498" s="148"/>
      <c r="Q1498" s="148"/>
      <c r="R1498" s="148"/>
      <c r="S1498" s="148"/>
      <c r="T1498" s="148"/>
      <c r="U1498" s="148"/>
      <c r="V1498" s="148"/>
      <c r="W1498" s="148"/>
      <c r="X1498" s="148"/>
      <c r="Y1498" s="148"/>
      <c r="Z1498" s="148"/>
      <c r="AA1498" s="148"/>
      <c r="AB1498" s="148"/>
      <c r="AC1498" s="148"/>
      <c r="AD1498" s="148"/>
      <c r="AE1498" s="148"/>
      <c r="AF1498" s="148"/>
      <c r="AG1498" s="148"/>
      <c r="AH1498" s="148"/>
      <c r="AI1498" s="149"/>
      <c r="AJ1498" s="148"/>
      <c r="AK1498" s="149"/>
    </row>
    <row r="1499" spans="1:37" x14ac:dyDescent="0.35">
      <c r="A1499" s="147"/>
      <c r="B1499" s="148"/>
      <c r="C1499" s="147"/>
      <c r="D1499" s="147"/>
      <c r="E1499" s="148"/>
      <c r="F1499" s="147"/>
      <c r="G1499" s="148"/>
      <c r="H1499" s="148"/>
      <c r="I1499" s="148"/>
      <c r="J1499" s="148"/>
      <c r="K1499" s="148"/>
      <c r="L1499" s="148"/>
      <c r="M1499" s="148"/>
      <c r="N1499" s="148"/>
      <c r="O1499" s="148"/>
      <c r="P1499" s="148"/>
      <c r="Q1499" s="148"/>
      <c r="R1499" s="148"/>
      <c r="S1499" s="148"/>
      <c r="T1499" s="148"/>
      <c r="U1499" s="148"/>
      <c r="V1499" s="148"/>
      <c r="W1499" s="148"/>
      <c r="X1499" s="148"/>
      <c r="Y1499" s="148"/>
      <c r="Z1499" s="148"/>
      <c r="AA1499" s="148"/>
      <c r="AB1499" s="148"/>
      <c r="AC1499" s="148"/>
      <c r="AD1499" s="148"/>
      <c r="AE1499" s="148"/>
      <c r="AF1499" s="148"/>
      <c r="AG1499" s="148"/>
      <c r="AH1499" s="148"/>
      <c r="AI1499" s="149"/>
      <c r="AJ1499" s="148"/>
      <c r="AK1499" s="149"/>
    </row>
    <row r="1500" spans="1:37" x14ac:dyDescent="0.35">
      <c r="A1500" s="147"/>
      <c r="B1500" s="148"/>
      <c r="C1500" s="147"/>
      <c r="D1500" s="147"/>
      <c r="E1500" s="148"/>
      <c r="F1500" s="147"/>
      <c r="G1500" s="148"/>
      <c r="H1500" s="148"/>
      <c r="I1500" s="148"/>
      <c r="J1500" s="148"/>
      <c r="K1500" s="148"/>
      <c r="L1500" s="148"/>
      <c r="M1500" s="148"/>
      <c r="N1500" s="148"/>
      <c r="O1500" s="148"/>
      <c r="P1500" s="148"/>
      <c r="Q1500" s="148"/>
      <c r="R1500" s="148"/>
      <c r="S1500" s="148"/>
      <c r="T1500" s="148"/>
      <c r="U1500" s="148"/>
      <c r="V1500" s="148"/>
      <c r="W1500" s="148"/>
      <c r="X1500" s="148"/>
      <c r="Y1500" s="148"/>
      <c r="Z1500" s="148"/>
      <c r="AA1500" s="148"/>
      <c r="AB1500" s="148"/>
      <c r="AC1500" s="148"/>
      <c r="AD1500" s="148"/>
      <c r="AE1500" s="148"/>
      <c r="AF1500" s="148"/>
      <c r="AG1500" s="148"/>
      <c r="AH1500" s="148"/>
      <c r="AI1500" s="149"/>
      <c r="AJ1500" s="148"/>
      <c r="AK1500" s="149"/>
    </row>
    <row r="1501" spans="1:37" x14ac:dyDescent="0.35">
      <c r="A1501" s="147"/>
      <c r="B1501" s="148"/>
      <c r="C1501" s="147"/>
      <c r="D1501" s="147"/>
      <c r="E1501" s="148"/>
      <c r="F1501" s="147"/>
      <c r="G1501" s="148"/>
      <c r="H1501" s="148"/>
      <c r="I1501" s="148"/>
      <c r="J1501" s="148"/>
      <c r="K1501" s="148"/>
      <c r="L1501" s="148"/>
      <c r="M1501" s="148"/>
      <c r="N1501" s="148"/>
      <c r="O1501" s="148"/>
      <c r="P1501" s="148"/>
      <c r="Q1501" s="148"/>
      <c r="R1501" s="148"/>
      <c r="S1501" s="148"/>
      <c r="T1501" s="148"/>
      <c r="U1501" s="148"/>
      <c r="V1501" s="148"/>
      <c r="W1501" s="148"/>
      <c r="X1501" s="148"/>
      <c r="Y1501" s="148"/>
      <c r="Z1501" s="148"/>
      <c r="AA1501" s="148"/>
      <c r="AB1501" s="148"/>
      <c r="AC1501" s="148"/>
      <c r="AD1501" s="148"/>
      <c r="AE1501" s="148"/>
      <c r="AF1501" s="148"/>
      <c r="AG1501" s="148"/>
      <c r="AH1501" s="148"/>
      <c r="AI1501" s="149"/>
      <c r="AJ1501" s="148"/>
      <c r="AK1501" s="149"/>
    </row>
    <row r="1502" spans="1:37" x14ac:dyDescent="0.35">
      <c r="A1502" s="147"/>
      <c r="B1502" s="148"/>
      <c r="C1502" s="147"/>
      <c r="D1502" s="147"/>
      <c r="E1502" s="148"/>
      <c r="F1502" s="147"/>
      <c r="G1502" s="148"/>
      <c r="H1502" s="148"/>
      <c r="I1502" s="148"/>
      <c r="J1502" s="148"/>
      <c r="K1502" s="148"/>
      <c r="L1502" s="148"/>
      <c r="M1502" s="148"/>
      <c r="N1502" s="148"/>
      <c r="O1502" s="148"/>
      <c r="P1502" s="148"/>
      <c r="Q1502" s="148"/>
      <c r="R1502" s="148"/>
      <c r="S1502" s="148"/>
      <c r="T1502" s="148"/>
      <c r="U1502" s="148"/>
      <c r="V1502" s="148"/>
      <c r="W1502" s="148"/>
      <c r="X1502" s="148"/>
      <c r="Y1502" s="148"/>
      <c r="Z1502" s="148"/>
      <c r="AA1502" s="148"/>
      <c r="AB1502" s="148"/>
      <c r="AC1502" s="148"/>
      <c r="AD1502" s="148"/>
      <c r="AE1502" s="148"/>
      <c r="AF1502" s="148"/>
      <c r="AG1502" s="148"/>
      <c r="AH1502" s="148"/>
      <c r="AI1502" s="149"/>
      <c r="AJ1502" s="148"/>
      <c r="AK1502" s="149"/>
    </row>
    <row r="1503" spans="1:37" x14ac:dyDescent="0.35">
      <c r="A1503" s="147"/>
      <c r="B1503" s="148"/>
      <c r="C1503" s="147"/>
      <c r="D1503" s="147"/>
      <c r="E1503" s="148"/>
      <c r="F1503" s="147"/>
      <c r="G1503" s="148"/>
      <c r="H1503" s="148"/>
      <c r="I1503" s="148"/>
      <c r="J1503" s="148"/>
      <c r="K1503" s="148"/>
      <c r="L1503" s="148"/>
      <c r="M1503" s="148"/>
      <c r="N1503" s="148"/>
      <c r="O1503" s="148"/>
      <c r="P1503" s="148"/>
      <c r="Q1503" s="148"/>
      <c r="R1503" s="148"/>
      <c r="S1503" s="148"/>
      <c r="T1503" s="148"/>
      <c r="U1503" s="148"/>
      <c r="V1503" s="148"/>
      <c r="W1503" s="148"/>
      <c r="X1503" s="148"/>
      <c r="Y1503" s="148"/>
      <c r="Z1503" s="148"/>
      <c r="AA1503" s="148"/>
      <c r="AB1503" s="148"/>
      <c r="AC1503" s="148"/>
      <c r="AD1503" s="148"/>
      <c r="AE1503" s="148"/>
      <c r="AF1503" s="148"/>
      <c r="AG1503" s="148"/>
      <c r="AH1503" s="148"/>
      <c r="AI1503" s="149"/>
      <c r="AJ1503" s="148"/>
      <c r="AK1503" s="149"/>
    </row>
    <row r="1504" spans="1:37" x14ac:dyDescent="0.35">
      <c r="A1504" s="147"/>
      <c r="B1504" s="148"/>
      <c r="C1504" s="147"/>
      <c r="D1504" s="147"/>
      <c r="E1504" s="148"/>
      <c r="F1504" s="147"/>
      <c r="G1504" s="148"/>
      <c r="H1504" s="148"/>
      <c r="I1504" s="148"/>
      <c r="J1504" s="148"/>
      <c r="K1504" s="148"/>
      <c r="L1504" s="148"/>
      <c r="M1504" s="148"/>
      <c r="N1504" s="148"/>
      <c r="O1504" s="148"/>
      <c r="P1504" s="148"/>
      <c r="Q1504" s="148"/>
      <c r="R1504" s="148"/>
      <c r="S1504" s="148"/>
      <c r="T1504" s="148"/>
      <c r="U1504" s="148"/>
      <c r="V1504" s="148"/>
      <c r="W1504" s="148"/>
      <c r="X1504" s="148"/>
      <c r="Y1504" s="148"/>
      <c r="Z1504" s="148"/>
      <c r="AA1504" s="148"/>
      <c r="AB1504" s="148"/>
      <c r="AC1504" s="148"/>
      <c r="AD1504" s="148"/>
      <c r="AE1504" s="148"/>
      <c r="AF1504" s="148"/>
      <c r="AG1504" s="148"/>
      <c r="AH1504" s="148"/>
      <c r="AI1504" s="149"/>
      <c r="AJ1504" s="148"/>
      <c r="AK1504" s="149"/>
    </row>
    <row r="1505" spans="1:37" x14ac:dyDescent="0.35">
      <c r="A1505" s="147"/>
      <c r="B1505" s="148"/>
      <c r="C1505" s="147"/>
      <c r="D1505" s="147"/>
      <c r="E1505" s="148"/>
      <c r="F1505" s="147"/>
      <c r="G1505" s="148"/>
      <c r="H1505" s="148"/>
      <c r="I1505" s="148"/>
      <c r="J1505" s="148"/>
      <c r="K1505" s="148"/>
      <c r="L1505" s="148"/>
      <c r="M1505" s="148"/>
      <c r="N1505" s="148"/>
      <c r="O1505" s="148"/>
      <c r="P1505" s="148"/>
      <c r="Q1505" s="148"/>
      <c r="R1505" s="148"/>
      <c r="S1505" s="148"/>
      <c r="T1505" s="148"/>
      <c r="U1505" s="148"/>
      <c r="V1505" s="148"/>
      <c r="W1505" s="148"/>
      <c r="X1505" s="148"/>
      <c r="Y1505" s="148"/>
      <c r="Z1505" s="148"/>
      <c r="AA1505" s="148"/>
      <c r="AB1505" s="148"/>
      <c r="AC1505" s="148"/>
      <c r="AD1505" s="148"/>
      <c r="AE1505" s="148"/>
      <c r="AF1505" s="148"/>
      <c r="AG1505" s="148"/>
      <c r="AH1505" s="148"/>
      <c r="AI1505" s="149"/>
      <c r="AJ1505" s="148"/>
      <c r="AK1505" s="149"/>
    </row>
    <row r="1506" spans="1:37" x14ac:dyDescent="0.35">
      <c r="A1506" s="147"/>
      <c r="B1506" s="148"/>
      <c r="C1506" s="147"/>
      <c r="D1506" s="147"/>
      <c r="E1506" s="148"/>
      <c r="F1506" s="147"/>
      <c r="G1506" s="148"/>
      <c r="H1506" s="148"/>
      <c r="I1506" s="148"/>
      <c r="J1506" s="148"/>
      <c r="K1506" s="148"/>
      <c r="L1506" s="148"/>
      <c r="M1506" s="148"/>
      <c r="N1506" s="148"/>
      <c r="O1506" s="148"/>
      <c r="P1506" s="148"/>
      <c r="Q1506" s="148"/>
      <c r="R1506" s="148"/>
      <c r="S1506" s="148"/>
      <c r="T1506" s="148"/>
      <c r="U1506" s="148"/>
      <c r="V1506" s="148"/>
      <c r="W1506" s="148"/>
      <c r="X1506" s="148"/>
      <c r="Y1506" s="148"/>
      <c r="Z1506" s="148"/>
      <c r="AA1506" s="148"/>
      <c r="AB1506" s="148"/>
      <c r="AC1506" s="148"/>
      <c r="AD1506" s="148"/>
      <c r="AE1506" s="148"/>
      <c r="AF1506" s="148"/>
      <c r="AG1506" s="148"/>
      <c r="AH1506" s="148"/>
      <c r="AI1506" s="149"/>
      <c r="AJ1506" s="148"/>
      <c r="AK1506" s="149"/>
    </row>
    <row r="1507" spans="1:37" x14ac:dyDescent="0.35">
      <c r="A1507" s="147"/>
      <c r="B1507" s="148"/>
      <c r="C1507" s="147"/>
      <c r="D1507" s="147"/>
      <c r="E1507" s="148"/>
      <c r="F1507" s="147"/>
      <c r="G1507" s="148"/>
      <c r="H1507" s="148"/>
      <c r="I1507" s="148"/>
      <c r="J1507" s="148"/>
      <c r="K1507" s="148"/>
      <c r="L1507" s="148"/>
      <c r="M1507" s="148"/>
      <c r="N1507" s="148"/>
      <c r="O1507" s="148"/>
      <c r="P1507" s="148"/>
      <c r="Q1507" s="148"/>
      <c r="R1507" s="148"/>
      <c r="S1507" s="148"/>
      <c r="T1507" s="148"/>
      <c r="U1507" s="148"/>
      <c r="V1507" s="148"/>
      <c r="W1507" s="148"/>
      <c r="X1507" s="148"/>
      <c r="Y1507" s="148"/>
      <c r="Z1507" s="148"/>
      <c r="AA1507" s="148"/>
      <c r="AB1507" s="148"/>
      <c r="AC1507" s="148"/>
      <c r="AD1507" s="148"/>
      <c r="AE1507" s="148"/>
      <c r="AF1507" s="148"/>
      <c r="AG1507" s="148"/>
      <c r="AH1507" s="148"/>
      <c r="AI1507" s="149"/>
      <c r="AJ1507" s="148"/>
      <c r="AK1507" s="149"/>
    </row>
    <row r="1508" spans="1:37" x14ac:dyDescent="0.35">
      <c r="A1508" s="147"/>
      <c r="B1508" s="148"/>
      <c r="C1508" s="147"/>
      <c r="D1508" s="147"/>
      <c r="E1508" s="148"/>
      <c r="F1508" s="147"/>
      <c r="G1508" s="148"/>
      <c r="H1508" s="148"/>
      <c r="I1508" s="148"/>
      <c r="J1508" s="148"/>
      <c r="K1508" s="148"/>
      <c r="L1508" s="148"/>
      <c r="M1508" s="148"/>
      <c r="N1508" s="148"/>
      <c r="O1508" s="148"/>
      <c r="P1508" s="148"/>
      <c r="Q1508" s="148"/>
      <c r="R1508" s="148"/>
      <c r="S1508" s="148"/>
      <c r="T1508" s="148"/>
      <c r="U1508" s="148"/>
      <c r="V1508" s="148"/>
      <c r="W1508" s="148"/>
      <c r="X1508" s="148"/>
      <c r="Y1508" s="148"/>
      <c r="Z1508" s="148"/>
      <c r="AA1508" s="148"/>
      <c r="AB1508" s="148"/>
      <c r="AC1508" s="148"/>
      <c r="AD1508" s="148"/>
      <c r="AE1508" s="148"/>
      <c r="AF1508" s="148"/>
      <c r="AG1508" s="148"/>
      <c r="AH1508" s="148"/>
      <c r="AI1508" s="149"/>
      <c r="AJ1508" s="148"/>
      <c r="AK1508" s="149"/>
    </row>
    <row r="1509" spans="1:37" x14ac:dyDescent="0.35">
      <c r="A1509" s="147"/>
      <c r="B1509" s="148"/>
      <c r="C1509" s="147"/>
      <c r="D1509" s="147"/>
      <c r="E1509" s="148"/>
      <c r="F1509" s="147"/>
      <c r="G1509" s="148"/>
      <c r="H1509" s="148"/>
      <c r="I1509" s="148"/>
      <c r="J1509" s="148"/>
      <c r="K1509" s="148"/>
      <c r="L1509" s="148"/>
      <c r="M1509" s="148"/>
      <c r="N1509" s="148"/>
      <c r="O1509" s="148"/>
      <c r="P1509" s="148"/>
      <c r="Q1509" s="148"/>
      <c r="R1509" s="148"/>
      <c r="S1509" s="148"/>
      <c r="T1509" s="148"/>
      <c r="U1509" s="148"/>
      <c r="V1509" s="148"/>
      <c r="W1509" s="148"/>
      <c r="X1509" s="148"/>
      <c r="Y1509" s="148"/>
      <c r="Z1509" s="148"/>
      <c r="AA1509" s="148"/>
      <c r="AB1509" s="148"/>
      <c r="AC1509" s="148"/>
      <c r="AD1509" s="148"/>
      <c r="AE1509" s="148"/>
      <c r="AF1509" s="148"/>
      <c r="AG1509" s="148"/>
      <c r="AH1509" s="148"/>
      <c r="AI1509" s="149"/>
      <c r="AJ1509" s="148"/>
      <c r="AK1509" s="149"/>
    </row>
    <row r="1510" spans="1:37" x14ac:dyDescent="0.35">
      <c r="A1510" s="147"/>
      <c r="B1510" s="148"/>
      <c r="C1510" s="147"/>
      <c r="D1510" s="147"/>
      <c r="E1510" s="148"/>
      <c r="F1510" s="147"/>
      <c r="G1510" s="148"/>
      <c r="H1510" s="148"/>
      <c r="I1510" s="148"/>
      <c r="J1510" s="148"/>
      <c r="K1510" s="148"/>
      <c r="L1510" s="148"/>
      <c r="M1510" s="148"/>
      <c r="N1510" s="148"/>
      <c r="O1510" s="148"/>
      <c r="P1510" s="148"/>
      <c r="Q1510" s="148"/>
      <c r="R1510" s="148"/>
      <c r="S1510" s="148"/>
      <c r="T1510" s="148"/>
      <c r="U1510" s="148"/>
      <c r="V1510" s="148"/>
      <c r="W1510" s="148"/>
      <c r="X1510" s="148"/>
      <c r="Y1510" s="148"/>
      <c r="Z1510" s="148"/>
      <c r="AA1510" s="148"/>
      <c r="AB1510" s="148"/>
      <c r="AC1510" s="148"/>
      <c r="AD1510" s="148"/>
      <c r="AE1510" s="148"/>
      <c r="AF1510" s="148"/>
      <c r="AG1510" s="148"/>
      <c r="AH1510" s="148"/>
      <c r="AI1510" s="149"/>
      <c r="AJ1510" s="148"/>
      <c r="AK1510" s="149"/>
    </row>
    <row r="1511" spans="1:37" x14ac:dyDescent="0.35">
      <c r="A1511" s="147"/>
      <c r="B1511" s="148"/>
      <c r="C1511" s="147"/>
      <c r="D1511" s="147"/>
      <c r="E1511" s="148"/>
      <c r="F1511" s="147"/>
      <c r="G1511" s="148"/>
      <c r="H1511" s="148"/>
      <c r="I1511" s="148"/>
      <c r="J1511" s="148"/>
      <c r="K1511" s="148"/>
      <c r="L1511" s="148"/>
      <c r="M1511" s="148"/>
      <c r="N1511" s="148"/>
      <c r="O1511" s="148"/>
      <c r="P1511" s="148"/>
      <c r="Q1511" s="148"/>
      <c r="R1511" s="148"/>
      <c r="S1511" s="148"/>
      <c r="T1511" s="148"/>
      <c r="U1511" s="148"/>
      <c r="V1511" s="148"/>
      <c r="W1511" s="148"/>
      <c r="X1511" s="148"/>
      <c r="Y1511" s="148"/>
      <c r="Z1511" s="148"/>
      <c r="AA1511" s="148"/>
      <c r="AB1511" s="148"/>
      <c r="AC1511" s="148"/>
      <c r="AD1511" s="148"/>
      <c r="AE1511" s="148"/>
      <c r="AF1511" s="148"/>
      <c r="AG1511" s="148"/>
      <c r="AH1511" s="148"/>
      <c r="AI1511" s="149"/>
      <c r="AJ1511" s="148"/>
      <c r="AK1511" s="149"/>
    </row>
    <row r="1512" spans="1:37" x14ac:dyDescent="0.35">
      <c r="A1512" s="147"/>
      <c r="B1512" s="148"/>
      <c r="C1512" s="147"/>
      <c r="D1512" s="147"/>
      <c r="E1512" s="148"/>
      <c r="F1512" s="147"/>
      <c r="G1512" s="148"/>
      <c r="H1512" s="148"/>
      <c r="I1512" s="148"/>
      <c r="J1512" s="148"/>
      <c r="K1512" s="148"/>
      <c r="L1512" s="148"/>
      <c r="M1512" s="148"/>
      <c r="N1512" s="148"/>
      <c r="O1512" s="148"/>
      <c r="P1512" s="148"/>
      <c r="Q1512" s="148"/>
      <c r="R1512" s="148"/>
      <c r="S1512" s="148"/>
      <c r="T1512" s="148"/>
      <c r="U1512" s="148"/>
      <c r="V1512" s="148"/>
      <c r="W1512" s="148"/>
      <c r="X1512" s="148"/>
      <c r="Y1512" s="148"/>
      <c r="Z1512" s="148"/>
      <c r="AA1512" s="148"/>
      <c r="AB1512" s="148"/>
      <c r="AC1512" s="148"/>
      <c r="AD1512" s="148"/>
      <c r="AE1512" s="148"/>
      <c r="AF1512" s="148"/>
      <c r="AG1512" s="148"/>
      <c r="AH1512" s="148"/>
      <c r="AI1512" s="149"/>
      <c r="AJ1512" s="148"/>
      <c r="AK1512" s="149"/>
    </row>
    <row r="1513" spans="1:37" x14ac:dyDescent="0.35">
      <c r="A1513" s="147"/>
      <c r="B1513" s="148"/>
      <c r="C1513" s="147"/>
      <c r="D1513" s="147"/>
      <c r="E1513" s="148"/>
      <c r="F1513" s="147"/>
      <c r="G1513" s="148"/>
      <c r="H1513" s="148"/>
      <c r="I1513" s="148"/>
      <c r="J1513" s="148"/>
      <c r="K1513" s="148"/>
      <c r="L1513" s="148"/>
      <c r="M1513" s="148"/>
      <c r="N1513" s="148"/>
      <c r="O1513" s="148"/>
      <c r="P1513" s="148"/>
      <c r="Q1513" s="148"/>
      <c r="R1513" s="148"/>
      <c r="S1513" s="148"/>
      <c r="T1513" s="148"/>
      <c r="U1513" s="148"/>
      <c r="V1513" s="148"/>
      <c r="W1513" s="148"/>
      <c r="X1513" s="148"/>
      <c r="Y1513" s="148"/>
      <c r="Z1513" s="148"/>
      <c r="AA1513" s="148"/>
      <c r="AB1513" s="148"/>
      <c r="AC1513" s="148"/>
      <c r="AD1513" s="148"/>
      <c r="AE1513" s="148"/>
      <c r="AF1513" s="148"/>
      <c r="AG1513" s="148"/>
      <c r="AH1513" s="148"/>
      <c r="AI1513" s="149"/>
      <c r="AJ1513" s="148"/>
      <c r="AK1513" s="149"/>
    </row>
    <row r="1514" spans="1:37" x14ac:dyDescent="0.35">
      <c r="A1514" s="147"/>
      <c r="B1514" s="148"/>
      <c r="C1514" s="147"/>
      <c r="D1514" s="147"/>
      <c r="E1514" s="148"/>
      <c r="F1514" s="147"/>
      <c r="G1514" s="148"/>
      <c r="H1514" s="148"/>
      <c r="I1514" s="148"/>
      <c r="J1514" s="148"/>
      <c r="K1514" s="148"/>
      <c r="L1514" s="148"/>
      <c r="M1514" s="148"/>
      <c r="N1514" s="148"/>
      <c r="O1514" s="148"/>
      <c r="P1514" s="148"/>
      <c r="Q1514" s="148"/>
      <c r="R1514" s="148"/>
      <c r="S1514" s="148"/>
      <c r="T1514" s="148"/>
      <c r="U1514" s="148"/>
      <c r="V1514" s="148"/>
      <c r="W1514" s="148"/>
      <c r="X1514" s="148"/>
      <c r="Y1514" s="148"/>
      <c r="Z1514" s="148"/>
      <c r="AA1514" s="148"/>
      <c r="AB1514" s="148"/>
      <c r="AC1514" s="148"/>
      <c r="AD1514" s="148"/>
      <c r="AE1514" s="148"/>
      <c r="AF1514" s="148"/>
      <c r="AG1514" s="148"/>
      <c r="AH1514" s="148"/>
      <c r="AI1514" s="149"/>
      <c r="AJ1514" s="148"/>
      <c r="AK1514" s="149"/>
    </row>
    <row r="1515" spans="1:37" x14ac:dyDescent="0.35">
      <c r="A1515" s="147"/>
      <c r="B1515" s="148"/>
      <c r="C1515" s="147"/>
      <c r="D1515" s="147"/>
      <c r="E1515" s="148"/>
      <c r="F1515" s="147"/>
      <c r="G1515" s="148"/>
      <c r="H1515" s="148"/>
      <c r="I1515" s="148"/>
      <c r="J1515" s="148"/>
      <c r="K1515" s="148"/>
      <c r="L1515" s="148"/>
      <c r="M1515" s="148"/>
      <c r="N1515" s="148"/>
      <c r="O1515" s="148"/>
      <c r="P1515" s="148"/>
      <c r="Q1515" s="148"/>
      <c r="R1515" s="148"/>
      <c r="S1515" s="148"/>
      <c r="T1515" s="148"/>
      <c r="U1515" s="148"/>
      <c r="V1515" s="148"/>
      <c r="W1515" s="148"/>
      <c r="X1515" s="148"/>
      <c r="Y1515" s="148"/>
      <c r="Z1515" s="148"/>
      <c r="AA1515" s="148"/>
      <c r="AB1515" s="148"/>
      <c r="AC1515" s="148"/>
      <c r="AD1515" s="148"/>
      <c r="AE1515" s="148"/>
      <c r="AF1515" s="148"/>
      <c r="AG1515" s="148"/>
      <c r="AH1515" s="148"/>
      <c r="AI1515" s="149"/>
      <c r="AJ1515" s="148"/>
      <c r="AK1515" s="149"/>
    </row>
    <row r="1516" spans="1:37" x14ac:dyDescent="0.35">
      <c r="A1516" s="147"/>
      <c r="B1516" s="148"/>
      <c r="C1516" s="147"/>
      <c r="D1516" s="147"/>
      <c r="E1516" s="148"/>
      <c r="F1516" s="147"/>
      <c r="G1516" s="148"/>
      <c r="H1516" s="148"/>
      <c r="I1516" s="148"/>
      <c r="J1516" s="148"/>
      <c r="K1516" s="148"/>
      <c r="L1516" s="148"/>
      <c r="M1516" s="148"/>
      <c r="N1516" s="148"/>
      <c r="O1516" s="148"/>
      <c r="P1516" s="148"/>
      <c r="Q1516" s="148"/>
      <c r="R1516" s="148"/>
      <c r="S1516" s="148"/>
      <c r="T1516" s="148"/>
      <c r="U1516" s="148"/>
      <c r="V1516" s="148"/>
      <c r="W1516" s="148"/>
      <c r="X1516" s="148"/>
      <c r="Y1516" s="148"/>
      <c r="Z1516" s="148"/>
      <c r="AA1516" s="148"/>
      <c r="AB1516" s="148"/>
      <c r="AC1516" s="148"/>
      <c r="AD1516" s="148"/>
      <c r="AE1516" s="148"/>
      <c r="AF1516" s="148"/>
      <c r="AG1516" s="148"/>
      <c r="AH1516" s="148"/>
      <c r="AI1516" s="149"/>
      <c r="AJ1516" s="148"/>
      <c r="AK1516" s="149"/>
    </row>
    <row r="1517" spans="1:37" x14ac:dyDescent="0.35">
      <c r="A1517" s="147"/>
      <c r="B1517" s="148"/>
      <c r="C1517" s="147"/>
      <c r="D1517" s="147"/>
      <c r="E1517" s="148"/>
      <c r="F1517" s="147"/>
      <c r="G1517" s="148"/>
      <c r="H1517" s="148"/>
      <c r="I1517" s="148"/>
      <c r="J1517" s="148"/>
      <c r="K1517" s="148"/>
      <c r="L1517" s="148"/>
      <c r="M1517" s="148"/>
      <c r="N1517" s="148"/>
      <c r="O1517" s="148"/>
      <c r="P1517" s="148"/>
      <c r="Q1517" s="148"/>
      <c r="R1517" s="148"/>
      <c r="S1517" s="148"/>
      <c r="T1517" s="148"/>
      <c r="U1517" s="148"/>
      <c r="V1517" s="148"/>
      <c r="W1517" s="148"/>
      <c r="X1517" s="148"/>
      <c r="Y1517" s="148"/>
      <c r="Z1517" s="148"/>
      <c r="AA1517" s="148"/>
      <c r="AB1517" s="148"/>
      <c r="AC1517" s="148"/>
      <c r="AD1517" s="148"/>
      <c r="AE1517" s="148"/>
      <c r="AF1517" s="148"/>
      <c r="AG1517" s="148"/>
      <c r="AH1517" s="148"/>
      <c r="AI1517" s="149"/>
      <c r="AJ1517" s="148"/>
      <c r="AK1517" s="149"/>
    </row>
    <row r="1518" spans="1:37" x14ac:dyDescent="0.35">
      <c r="A1518" s="147"/>
      <c r="B1518" s="148"/>
      <c r="C1518" s="147"/>
      <c r="D1518" s="147"/>
      <c r="E1518" s="148"/>
      <c r="F1518" s="147"/>
      <c r="G1518" s="148"/>
      <c r="H1518" s="148"/>
      <c r="I1518" s="148"/>
      <c r="J1518" s="148"/>
      <c r="K1518" s="148"/>
      <c r="L1518" s="148"/>
      <c r="M1518" s="148"/>
      <c r="N1518" s="148"/>
      <c r="O1518" s="148"/>
      <c r="P1518" s="148"/>
      <c r="Q1518" s="148"/>
      <c r="R1518" s="148"/>
      <c r="S1518" s="148"/>
      <c r="T1518" s="148"/>
      <c r="U1518" s="148"/>
      <c r="V1518" s="148"/>
      <c r="W1518" s="148"/>
      <c r="X1518" s="148"/>
      <c r="Y1518" s="148"/>
      <c r="Z1518" s="148"/>
      <c r="AA1518" s="148"/>
      <c r="AB1518" s="148"/>
      <c r="AC1518" s="148"/>
      <c r="AD1518" s="148"/>
      <c r="AE1518" s="148"/>
      <c r="AF1518" s="148"/>
      <c r="AG1518" s="148"/>
      <c r="AH1518" s="148"/>
      <c r="AI1518" s="149"/>
      <c r="AJ1518" s="148"/>
      <c r="AK1518" s="149"/>
    </row>
    <row r="1519" spans="1:37" x14ac:dyDescent="0.35">
      <c r="A1519" s="147"/>
      <c r="B1519" s="148"/>
      <c r="C1519" s="147"/>
      <c r="D1519" s="147"/>
      <c r="E1519" s="148"/>
      <c r="F1519" s="147"/>
      <c r="G1519" s="148"/>
      <c r="H1519" s="148"/>
      <c r="I1519" s="148"/>
      <c r="J1519" s="148"/>
      <c r="K1519" s="148"/>
      <c r="L1519" s="148"/>
      <c r="M1519" s="148"/>
      <c r="N1519" s="148"/>
      <c r="O1519" s="148"/>
      <c r="P1519" s="148"/>
      <c r="Q1519" s="148"/>
      <c r="R1519" s="148"/>
      <c r="S1519" s="148"/>
      <c r="T1519" s="148"/>
      <c r="U1519" s="148"/>
      <c r="V1519" s="148"/>
      <c r="W1519" s="148"/>
      <c r="X1519" s="148"/>
      <c r="Y1519" s="148"/>
      <c r="Z1519" s="148"/>
      <c r="AA1519" s="148"/>
      <c r="AB1519" s="148"/>
      <c r="AC1519" s="148"/>
      <c r="AD1519" s="148"/>
      <c r="AE1519" s="148"/>
      <c r="AF1519" s="148"/>
      <c r="AG1519" s="148"/>
      <c r="AH1519" s="148"/>
      <c r="AI1519" s="149"/>
      <c r="AJ1519" s="148"/>
      <c r="AK1519" s="149"/>
    </row>
    <row r="1520" spans="1:37" x14ac:dyDescent="0.35">
      <c r="A1520" s="147"/>
      <c r="B1520" s="148"/>
      <c r="C1520" s="147"/>
      <c r="D1520" s="147"/>
      <c r="E1520" s="148"/>
      <c r="F1520" s="147"/>
      <c r="G1520" s="148"/>
      <c r="H1520" s="148"/>
      <c r="I1520" s="148"/>
      <c r="J1520" s="148"/>
      <c r="K1520" s="148"/>
      <c r="L1520" s="148"/>
      <c r="M1520" s="148"/>
      <c r="N1520" s="148"/>
      <c r="O1520" s="148"/>
      <c r="P1520" s="148"/>
      <c r="Q1520" s="148"/>
      <c r="R1520" s="148"/>
      <c r="S1520" s="148"/>
      <c r="T1520" s="148"/>
      <c r="U1520" s="148"/>
      <c r="V1520" s="148"/>
      <c r="W1520" s="148"/>
      <c r="X1520" s="148"/>
      <c r="Y1520" s="148"/>
      <c r="Z1520" s="148"/>
      <c r="AA1520" s="148"/>
      <c r="AB1520" s="148"/>
      <c r="AC1520" s="148"/>
      <c r="AD1520" s="148"/>
      <c r="AE1520" s="148"/>
      <c r="AF1520" s="148"/>
      <c r="AG1520" s="148"/>
      <c r="AH1520" s="148"/>
      <c r="AI1520" s="149"/>
      <c r="AJ1520" s="148"/>
      <c r="AK1520" s="149"/>
    </row>
    <row r="1521" spans="1:37" x14ac:dyDescent="0.35">
      <c r="A1521" s="147"/>
      <c r="B1521" s="148"/>
      <c r="C1521" s="147"/>
      <c r="D1521" s="147"/>
      <c r="E1521" s="148"/>
      <c r="F1521" s="147"/>
      <c r="G1521" s="148"/>
      <c r="H1521" s="148"/>
      <c r="I1521" s="148"/>
      <c r="J1521" s="148"/>
      <c r="K1521" s="148"/>
      <c r="L1521" s="148"/>
      <c r="M1521" s="148"/>
      <c r="N1521" s="148"/>
      <c r="O1521" s="148"/>
      <c r="P1521" s="148"/>
      <c r="Q1521" s="148"/>
      <c r="R1521" s="148"/>
      <c r="S1521" s="148"/>
      <c r="T1521" s="148"/>
      <c r="U1521" s="148"/>
      <c r="V1521" s="148"/>
      <c r="W1521" s="148"/>
      <c r="X1521" s="148"/>
      <c r="Y1521" s="148"/>
      <c r="Z1521" s="148"/>
      <c r="AA1521" s="148"/>
      <c r="AB1521" s="148"/>
      <c r="AC1521" s="148"/>
      <c r="AD1521" s="148"/>
      <c r="AE1521" s="148"/>
      <c r="AF1521" s="148"/>
      <c r="AG1521" s="148"/>
      <c r="AH1521" s="148"/>
      <c r="AI1521" s="149"/>
      <c r="AJ1521" s="148"/>
      <c r="AK1521" s="149"/>
    </row>
    <row r="1522" spans="1:37" x14ac:dyDescent="0.35">
      <c r="A1522" s="147"/>
      <c r="B1522" s="148"/>
      <c r="C1522" s="147"/>
      <c r="D1522" s="147"/>
      <c r="E1522" s="148"/>
      <c r="F1522" s="147"/>
      <c r="G1522" s="148"/>
      <c r="H1522" s="148"/>
      <c r="I1522" s="148"/>
      <c r="J1522" s="148"/>
      <c r="K1522" s="148"/>
      <c r="L1522" s="148"/>
      <c r="M1522" s="148"/>
      <c r="N1522" s="148"/>
      <c r="O1522" s="148"/>
      <c r="P1522" s="148"/>
      <c r="Q1522" s="148"/>
      <c r="R1522" s="148"/>
      <c r="S1522" s="148"/>
      <c r="T1522" s="148"/>
      <c r="U1522" s="148"/>
      <c r="V1522" s="148"/>
      <c r="W1522" s="148"/>
      <c r="X1522" s="148"/>
      <c r="Y1522" s="148"/>
      <c r="Z1522" s="148"/>
      <c r="AA1522" s="148"/>
      <c r="AB1522" s="148"/>
      <c r="AC1522" s="148"/>
      <c r="AD1522" s="148"/>
      <c r="AE1522" s="148"/>
      <c r="AF1522" s="148"/>
      <c r="AG1522" s="148"/>
      <c r="AH1522" s="148"/>
      <c r="AI1522" s="149"/>
      <c r="AJ1522" s="148"/>
      <c r="AK1522" s="149"/>
    </row>
    <row r="1523" spans="1:37" x14ac:dyDescent="0.35">
      <c r="A1523" s="147"/>
      <c r="B1523" s="148"/>
      <c r="C1523" s="147"/>
      <c r="D1523" s="147"/>
      <c r="E1523" s="148"/>
      <c r="F1523" s="147"/>
      <c r="G1523" s="148"/>
      <c r="H1523" s="148"/>
      <c r="I1523" s="148"/>
      <c r="J1523" s="148"/>
      <c r="K1523" s="148"/>
      <c r="L1523" s="148"/>
      <c r="M1523" s="148"/>
      <c r="N1523" s="148"/>
      <c r="O1523" s="148"/>
      <c r="P1523" s="148"/>
      <c r="Q1523" s="148"/>
      <c r="R1523" s="148"/>
      <c r="S1523" s="148"/>
      <c r="T1523" s="148"/>
      <c r="U1523" s="148"/>
      <c r="V1523" s="148"/>
      <c r="W1523" s="148"/>
      <c r="X1523" s="148"/>
      <c r="Y1523" s="148"/>
      <c r="Z1523" s="148"/>
      <c r="AA1523" s="148"/>
      <c r="AB1523" s="148"/>
      <c r="AC1523" s="148"/>
      <c r="AD1523" s="148"/>
      <c r="AE1523" s="148"/>
      <c r="AF1523" s="148"/>
      <c r="AG1523" s="148"/>
      <c r="AH1523" s="148"/>
      <c r="AI1523" s="149"/>
      <c r="AJ1523" s="148"/>
      <c r="AK1523" s="149"/>
    </row>
    <row r="1524" spans="1:37" x14ac:dyDescent="0.35">
      <c r="A1524" s="147"/>
      <c r="B1524" s="148"/>
      <c r="C1524" s="147"/>
      <c r="D1524" s="147"/>
      <c r="E1524" s="148"/>
      <c r="F1524" s="147"/>
      <c r="G1524" s="148"/>
      <c r="H1524" s="148"/>
      <c r="I1524" s="148"/>
      <c r="J1524" s="148"/>
      <c r="K1524" s="148"/>
      <c r="L1524" s="148"/>
      <c r="M1524" s="148"/>
      <c r="N1524" s="148"/>
      <c r="O1524" s="148"/>
      <c r="P1524" s="148"/>
      <c r="Q1524" s="148"/>
      <c r="R1524" s="148"/>
      <c r="S1524" s="148"/>
      <c r="T1524" s="148"/>
      <c r="U1524" s="148"/>
      <c r="V1524" s="148"/>
      <c r="W1524" s="148"/>
      <c r="X1524" s="148"/>
      <c r="Y1524" s="148"/>
      <c r="Z1524" s="148"/>
      <c r="AA1524" s="148"/>
      <c r="AB1524" s="148"/>
      <c r="AC1524" s="148"/>
      <c r="AD1524" s="148"/>
      <c r="AE1524" s="148"/>
      <c r="AF1524" s="148"/>
      <c r="AG1524" s="148"/>
      <c r="AH1524" s="148"/>
      <c r="AI1524" s="149"/>
      <c r="AJ1524" s="148"/>
      <c r="AK1524" s="149"/>
    </row>
    <row r="1525" spans="1:37" x14ac:dyDescent="0.35">
      <c r="A1525" s="147"/>
      <c r="B1525" s="148"/>
      <c r="C1525" s="147"/>
      <c r="D1525" s="147"/>
      <c r="E1525" s="148"/>
      <c r="F1525" s="147"/>
      <c r="G1525" s="148"/>
      <c r="H1525" s="148"/>
      <c r="I1525" s="148"/>
      <c r="J1525" s="148"/>
      <c r="K1525" s="148"/>
      <c r="L1525" s="148"/>
      <c r="M1525" s="148"/>
      <c r="N1525" s="148"/>
      <c r="O1525" s="148"/>
      <c r="P1525" s="148"/>
      <c r="Q1525" s="148"/>
      <c r="R1525" s="148"/>
      <c r="S1525" s="148"/>
      <c r="T1525" s="148"/>
      <c r="U1525" s="148"/>
      <c r="V1525" s="148"/>
      <c r="W1525" s="148"/>
      <c r="X1525" s="148"/>
      <c r="Y1525" s="148"/>
      <c r="Z1525" s="148"/>
      <c r="AA1525" s="148"/>
      <c r="AB1525" s="148"/>
      <c r="AC1525" s="148"/>
      <c r="AD1525" s="148"/>
      <c r="AE1525" s="148"/>
      <c r="AF1525" s="148"/>
      <c r="AG1525" s="148"/>
      <c r="AH1525" s="148"/>
      <c r="AI1525" s="149"/>
      <c r="AJ1525" s="148"/>
      <c r="AK1525" s="149"/>
    </row>
    <row r="1526" spans="1:37" x14ac:dyDescent="0.35">
      <c r="A1526" s="147"/>
      <c r="B1526" s="148"/>
      <c r="C1526" s="147"/>
      <c r="D1526" s="147"/>
      <c r="E1526" s="148"/>
      <c r="F1526" s="147"/>
      <c r="G1526" s="148"/>
      <c r="H1526" s="148"/>
      <c r="I1526" s="148"/>
      <c r="J1526" s="148"/>
      <c r="K1526" s="148"/>
      <c r="L1526" s="148"/>
      <c r="M1526" s="148"/>
      <c r="N1526" s="148"/>
      <c r="O1526" s="148"/>
      <c r="P1526" s="148"/>
      <c r="Q1526" s="148"/>
      <c r="R1526" s="148"/>
      <c r="S1526" s="148"/>
      <c r="T1526" s="148"/>
      <c r="U1526" s="148"/>
      <c r="V1526" s="148"/>
      <c r="W1526" s="148"/>
      <c r="X1526" s="148"/>
      <c r="Y1526" s="148"/>
      <c r="Z1526" s="148"/>
      <c r="AA1526" s="148"/>
      <c r="AB1526" s="148"/>
      <c r="AC1526" s="148"/>
      <c r="AD1526" s="148"/>
      <c r="AE1526" s="148"/>
      <c r="AF1526" s="148"/>
      <c r="AG1526" s="148"/>
      <c r="AH1526" s="148"/>
      <c r="AI1526" s="149"/>
      <c r="AJ1526" s="148"/>
      <c r="AK1526" s="149"/>
    </row>
    <row r="1527" spans="1:37" x14ac:dyDescent="0.35">
      <c r="A1527" s="147"/>
      <c r="B1527" s="148"/>
      <c r="C1527" s="147"/>
      <c r="D1527" s="147"/>
      <c r="E1527" s="148"/>
      <c r="F1527" s="147"/>
      <c r="G1527" s="148"/>
      <c r="H1527" s="148"/>
      <c r="I1527" s="148"/>
      <c r="J1527" s="148"/>
      <c r="K1527" s="148"/>
      <c r="L1527" s="148"/>
      <c r="M1527" s="148"/>
      <c r="N1527" s="148"/>
      <c r="O1527" s="148"/>
      <c r="P1527" s="148"/>
      <c r="Q1527" s="148"/>
      <c r="R1527" s="148"/>
      <c r="S1527" s="148"/>
      <c r="T1527" s="148"/>
      <c r="U1527" s="148"/>
      <c r="V1527" s="148"/>
      <c r="W1527" s="148"/>
      <c r="X1527" s="148"/>
      <c r="Y1527" s="148"/>
      <c r="Z1527" s="148"/>
      <c r="AA1527" s="148"/>
      <c r="AB1527" s="148"/>
      <c r="AC1527" s="148"/>
      <c r="AD1527" s="148"/>
      <c r="AE1527" s="148"/>
      <c r="AF1527" s="148"/>
      <c r="AG1527" s="148"/>
      <c r="AH1527" s="148"/>
      <c r="AI1527" s="149"/>
      <c r="AJ1527" s="148"/>
      <c r="AK1527" s="149"/>
    </row>
    <row r="1528" spans="1:37" x14ac:dyDescent="0.35">
      <c r="A1528" s="147"/>
      <c r="B1528" s="148"/>
      <c r="C1528" s="147"/>
      <c r="D1528" s="147"/>
      <c r="E1528" s="148"/>
      <c r="F1528" s="147"/>
      <c r="G1528" s="148"/>
      <c r="H1528" s="148"/>
      <c r="I1528" s="148"/>
      <c r="J1528" s="148"/>
      <c r="K1528" s="148"/>
      <c r="L1528" s="148"/>
      <c r="M1528" s="148"/>
      <c r="N1528" s="148"/>
      <c r="O1528" s="148"/>
      <c r="P1528" s="148"/>
      <c r="Q1528" s="148"/>
      <c r="R1528" s="148"/>
      <c r="S1528" s="148"/>
      <c r="T1528" s="148"/>
      <c r="U1528" s="148"/>
      <c r="V1528" s="148"/>
      <c r="W1528" s="148"/>
      <c r="X1528" s="148"/>
      <c r="Y1528" s="148"/>
      <c r="Z1528" s="148"/>
      <c r="AA1528" s="148"/>
      <c r="AB1528" s="148"/>
      <c r="AC1528" s="148"/>
      <c r="AD1528" s="148"/>
      <c r="AE1528" s="148"/>
      <c r="AF1528" s="148"/>
      <c r="AG1528" s="148"/>
      <c r="AH1528" s="148"/>
      <c r="AI1528" s="149"/>
      <c r="AJ1528" s="148"/>
      <c r="AK1528" s="149"/>
    </row>
    <row r="1529" spans="1:37" x14ac:dyDescent="0.35">
      <c r="A1529" s="147"/>
      <c r="B1529" s="148"/>
      <c r="C1529" s="147"/>
      <c r="D1529" s="147"/>
      <c r="E1529" s="148"/>
      <c r="F1529" s="147"/>
      <c r="G1529" s="148"/>
      <c r="H1529" s="148"/>
      <c r="I1529" s="148"/>
      <c r="J1529" s="148"/>
      <c r="K1529" s="148"/>
      <c r="L1529" s="148"/>
      <c r="M1529" s="148"/>
      <c r="N1529" s="148"/>
      <c r="O1529" s="148"/>
      <c r="P1529" s="148"/>
      <c r="Q1529" s="148"/>
      <c r="R1529" s="148"/>
      <c r="S1529" s="148"/>
      <c r="T1529" s="148"/>
      <c r="U1529" s="148"/>
      <c r="V1529" s="148"/>
      <c r="W1529" s="148"/>
      <c r="X1529" s="148"/>
      <c r="Y1529" s="148"/>
      <c r="Z1529" s="148"/>
      <c r="AA1529" s="148"/>
      <c r="AB1529" s="148"/>
      <c r="AC1529" s="148"/>
      <c r="AD1529" s="148"/>
      <c r="AE1529" s="148"/>
      <c r="AF1529" s="148"/>
      <c r="AG1529" s="148"/>
      <c r="AH1529" s="148"/>
      <c r="AI1529" s="149"/>
      <c r="AJ1529" s="148"/>
      <c r="AK1529" s="149"/>
    </row>
    <row r="1530" spans="1:37" x14ac:dyDescent="0.35">
      <c r="A1530" s="147"/>
      <c r="B1530" s="148"/>
      <c r="C1530" s="147"/>
      <c r="D1530" s="147"/>
      <c r="E1530" s="148"/>
      <c r="F1530" s="147"/>
      <c r="G1530" s="148"/>
      <c r="H1530" s="148"/>
      <c r="I1530" s="148"/>
      <c r="J1530" s="148"/>
      <c r="K1530" s="148"/>
      <c r="L1530" s="148"/>
      <c r="M1530" s="148"/>
      <c r="N1530" s="148"/>
      <c r="O1530" s="148"/>
      <c r="P1530" s="148"/>
      <c r="Q1530" s="148"/>
      <c r="R1530" s="148"/>
      <c r="S1530" s="148"/>
      <c r="T1530" s="148"/>
      <c r="U1530" s="148"/>
      <c r="V1530" s="148"/>
      <c r="W1530" s="148"/>
      <c r="X1530" s="148"/>
      <c r="Y1530" s="148"/>
      <c r="Z1530" s="148"/>
      <c r="AA1530" s="148"/>
      <c r="AB1530" s="148"/>
      <c r="AC1530" s="148"/>
      <c r="AD1530" s="148"/>
      <c r="AE1530" s="148"/>
      <c r="AF1530" s="148"/>
      <c r="AG1530" s="148"/>
      <c r="AH1530" s="148"/>
      <c r="AI1530" s="149"/>
      <c r="AJ1530" s="148"/>
      <c r="AK1530" s="149"/>
    </row>
    <row r="1531" spans="1:37" x14ac:dyDescent="0.35">
      <c r="A1531" s="147"/>
      <c r="B1531" s="148"/>
      <c r="C1531" s="147"/>
      <c r="D1531" s="147"/>
      <c r="E1531" s="148"/>
      <c r="F1531" s="147"/>
      <c r="G1531" s="148"/>
      <c r="H1531" s="148"/>
      <c r="I1531" s="148"/>
      <c r="J1531" s="148"/>
      <c r="K1531" s="148"/>
      <c r="L1531" s="148"/>
      <c r="M1531" s="148"/>
      <c r="N1531" s="148"/>
      <c r="O1531" s="148"/>
      <c r="P1531" s="148"/>
      <c r="Q1531" s="148"/>
      <c r="R1531" s="148"/>
      <c r="S1531" s="148"/>
      <c r="T1531" s="148"/>
      <c r="U1531" s="148"/>
      <c r="V1531" s="148"/>
      <c r="W1531" s="148"/>
      <c r="X1531" s="148"/>
      <c r="Y1531" s="148"/>
      <c r="Z1531" s="148"/>
      <c r="AA1531" s="148"/>
      <c r="AB1531" s="148"/>
      <c r="AC1531" s="148"/>
      <c r="AD1531" s="148"/>
      <c r="AE1531" s="148"/>
      <c r="AF1531" s="148"/>
      <c r="AG1531" s="148"/>
      <c r="AH1531" s="148"/>
      <c r="AI1531" s="149"/>
      <c r="AJ1531" s="148"/>
      <c r="AK1531" s="149"/>
    </row>
    <row r="1532" spans="1:37" x14ac:dyDescent="0.35">
      <c r="A1532" s="147"/>
      <c r="B1532" s="148"/>
      <c r="C1532" s="147"/>
      <c r="D1532" s="147"/>
      <c r="E1532" s="148"/>
      <c r="F1532" s="147"/>
      <c r="G1532" s="148"/>
      <c r="H1532" s="148"/>
      <c r="I1532" s="148"/>
      <c r="J1532" s="148"/>
      <c r="K1532" s="148"/>
      <c r="L1532" s="148"/>
      <c r="M1532" s="148"/>
      <c r="N1532" s="148"/>
      <c r="O1532" s="148"/>
      <c r="P1532" s="148"/>
      <c r="Q1532" s="148"/>
      <c r="R1532" s="148"/>
      <c r="S1532" s="148"/>
      <c r="T1532" s="148"/>
      <c r="U1532" s="148"/>
      <c r="V1532" s="148"/>
      <c r="W1532" s="148"/>
      <c r="X1532" s="148"/>
      <c r="Y1532" s="148"/>
      <c r="Z1532" s="148"/>
      <c r="AA1532" s="148"/>
      <c r="AB1532" s="148"/>
      <c r="AC1532" s="148"/>
      <c r="AD1532" s="148"/>
      <c r="AE1532" s="148"/>
      <c r="AF1532" s="148"/>
      <c r="AG1532" s="148"/>
      <c r="AH1532" s="148"/>
      <c r="AI1532" s="149"/>
      <c r="AJ1532" s="148"/>
      <c r="AK1532" s="149"/>
    </row>
    <row r="1533" spans="1:37" x14ac:dyDescent="0.35">
      <c r="A1533" s="147"/>
      <c r="B1533" s="148"/>
      <c r="C1533" s="147"/>
      <c r="D1533" s="147"/>
      <c r="E1533" s="148"/>
      <c r="F1533" s="147"/>
      <c r="G1533" s="148"/>
      <c r="H1533" s="148"/>
      <c r="I1533" s="148"/>
      <c r="J1533" s="148"/>
      <c r="K1533" s="148"/>
      <c r="L1533" s="148"/>
      <c r="M1533" s="148"/>
      <c r="N1533" s="148"/>
      <c r="O1533" s="148"/>
      <c r="P1533" s="148"/>
      <c r="Q1533" s="148"/>
      <c r="R1533" s="148"/>
      <c r="S1533" s="148"/>
      <c r="T1533" s="148"/>
      <c r="U1533" s="148"/>
      <c r="V1533" s="148"/>
      <c r="W1533" s="148"/>
      <c r="X1533" s="148"/>
      <c r="Y1533" s="148"/>
      <c r="Z1533" s="148"/>
      <c r="AA1533" s="148"/>
      <c r="AB1533" s="148"/>
      <c r="AC1533" s="148"/>
      <c r="AD1533" s="148"/>
      <c r="AE1533" s="148"/>
      <c r="AF1533" s="148"/>
      <c r="AG1533" s="148"/>
      <c r="AH1533" s="148"/>
      <c r="AI1533" s="149"/>
      <c r="AJ1533" s="148"/>
      <c r="AK1533" s="149"/>
    </row>
    <row r="1534" spans="1:37" x14ac:dyDescent="0.35">
      <c r="A1534" s="147"/>
      <c r="B1534" s="148"/>
      <c r="C1534" s="147"/>
      <c r="D1534" s="147"/>
      <c r="E1534" s="148"/>
      <c r="F1534" s="147"/>
      <c r="G1534" s="148"/>
      <c r="H1534" s="148"/>
      <c r="I1534" s="148"/>
      <c r="J1534" s="148"/>
      <c r="K1534" s="148"/>
      <c r="L1534" s="148"/>
      <c r="M1534" s="148"/>
      <c r="N1534" s="148"/>
      <c r="O1534" s="148"/>
      <c r="P1534" s="148"/>
      <c r="Q1534" s="148"/>
      <c r="R1534" s="148"/>
      <c r="S1534" s="148"/>
      <c r="T1534" s="148"/>
      <c r="U1534" s="148"/>
      <c r="V1534" s="148"/>
      <c r="W1534" s="148"/>
      <c r="X1534" s="148"/>
      <c r="Y1534" s="148"/>
      <c r="Z1534" s="148"/>
      <c r="AA1534" s="148"/>
      <c r="AB1534" s="148"/>
      <c r="AC1534" s="148"/>
      <c r="AD1534" s="148"/>
      <c r="AE1534" s="148"/>
      <c r="AF1534" s="148"/>
      <c r="AG1534" s="148"/>
      <c r="AH1534" s="148"/>
      <c r="AI1534" s="149"/>
      <c r="AJ1534" s="148"/>
      <c r="AK1534" s="149"/>
    </row>
    <row r="1535" spans="1:37" x14ac:dyDescent="0.35">
      <c r="A1535" s="147"/>
      <c r="B1535" s="148"/>
      <c r="C1535" s="147"/>
      <c r="D1535" s="147"/>
      <c r="E1535" s="148"/>
      <c r="F1535" s="147"/>
      <c r="G1535" s="148"/>
      <c r="H1535" s="148"/>
      <c r="I1535" s="148"/>
      <c r="J1535" s="148"/>
      <c r="K1535" s="148"/>
      <c r="L1535" s="148"/>
      <c r="M1535" s="148"/>
      <c r="N1535" s="148"/>
      <c r="O1535" s="148"/>
      <c r="P1535" s="148"/>
      <c r="Q1535" s="148"/>
      <c r="R1535" s="148"/>
      <c r="S1535" s="148"/>
      <c r="T1535" s="148"/>
      <c r="U1535" s="148"/>
      <c r="V1535" s="148"/>
      <c r="W1535" s="148"/>
      <c r="X1535" s="148"/>
      <c r="Y1535" s="148"/>
      <c r="Z1535" s="148"/>
      <c r="AA1535" s="148"/>
      <c r="AB1535" s="148"/>
      <c r="AC1535" s="148"/>
      <c r="AD1535" s="148"/>
      <c r="AE1535" s="148"/>
      <c r="AF1535" s="148"/>
      <c r="AG1535" s="148"/>
      <c r="AH1535" s="148"/>
      <c r="AI1535" s="149"/>
      <c r="AJ1535" s="148"/>
      <c r="AK1535" s="149"/>
    </row>
    <row r="1536" spans="1:37" x14ac:dyDescent="0.35">
      <c r="A1536" s="147"/>
      <c r="B1536" s="148"/>
      <c r="C1536" s="147"/>
      <c r="D1536" s="147"/>
      <c r="E1536" s="148"/>
      <c r="F1536" s="147"/>
      <c r="G1536" s="148"/>
      <c r="H1536" s="148"/>
      <c r="I1536" s="148"/>
      <c r="J1536" s="148"/>
      <c r="K1536" s="148"/>
      <c r="L1536" s="148"/>
      <c r="M1536" s="148"/>
      <c r="N1536" s="148"/>
      <c r="O1536" s="148"/>
      <c r="P1536" s="148"/>
      <c r="Q1536" s="148"/>
      <c r="R1536" s="148"/>
      <c r="S1536" s="148"/>
      <c r="T1536" s="148"/>
      <c r="U1536" s="148"/>
      <c r="V1536" s="148"/>
      <c r="W1536" s="148"/>
      <c r="X1536" s="148"/>
      <c r="Y1536" s="148"/>
      <c r="Z1536" s="148"/>
      <c r="AA1536" s="148"/>
      <c r="AB1536" s="148"/>
      <c r="AC1536" s="148"/>
      <c r="AD1536" s="148"/>
      <c r="AE1536" s="148"/>
      <c r="AF1536" s="148"/>
      <c r="AG1536" s="148"/>
      <c r="AH1536" s="148"/>
      <c r="AI1536" s="149"/>
      <c r="AJ1536" s="148"/>
      <c r="AK1536" s="149"/>
    </row>
    <row r="1537" spans="1:37" x14ac:dyDescent="0.35">
      <c r="A1537" s="147"/>
      <c r="B1537" s="148"/>
      <c r="C1537" s="147"/>
      <c r="D1537" s="147"/>
      <c r="E1537" s="148"/>
      <c r="F1537" s="147"/>
      <c r="G1537" s="148"/>
      <c r="H1537" s="148"/>
      <c r="I1537" s="148"/>
      <c r="J1537" s="148"/>
      <c r="K1537" s="148"/>
      <c r="L1537" s="148"/>
      <c r="M1537" s="148"/>
      <c r="N1537" s="148"/>
      <c r="O1537" s="148"/>
      <c r="P1537" s="148"/>
      <c r="Q1537" s="148"/>
      <c r="R1537" s="148"/>
      <c r="S1537" s="148"/>
      <c r="T1537" s="148"/>
      <c r="U1537" s="148"/>
      <c r="V1537" s="148"/>
      <c r="W1537" s="148"/>
      <c r="X1537" s="148"/>
      <c r="Y1537" s="148"/>
      <c r="Z1537" s="148"/>
      <c r="AA1537" s="148"/>
      <c r="AB1537" s="148"/>
      <c r="AC1537" s="148"/>
      <c r="AD1537" s="148"/>
      <c r="AE1537" s="148"/>
      <c r="AF1537" s="148"/>
      <c r="AG1537" s="148"/>
      <c r="AH1537" s="148"/>
      <c r="AI1537" s="149"/>
      <c r="AJ1537" s="148"/>
      <c r="AK1537" s="149"/>
    </row>
    <row r="1538" spans="1:37" x14ac:dyDescent="0.35">
      <c r="A1538" s="147"/>
      <c r="B1538" s="148"/>
      <c r="C1538" s="147"/>
      <c r="D1538" s="147"/>
      <c r="E1538" s="148"/>
      <c r="F1538" s="147"/>
      <c r="G1538" s="148"/>
      <c r="H1538" s="148"/>
      <c r="I1538" s="148"/>
      <c r="J1538" s="148"/>
      <c r="K1538" s="148"/>
      <c r="L1538" s="148"/>
      <c r="M1538" s="148"/>
      <c r="N1538" s="148"/>
      <c r="O1538" s="148"/>
      <c r="P1538" s="148"/>
      <c r="Q1538" s="148"/>
      <c r="R1538" s="148"/>
      <c r="S1538" s="148"/>
      <c r="T1538" s="148"/>
      <c r="U1538" s="148"/>
      <c r="V1538" s="148"/>
      <c r="W1538" s="148"/>
      <c r="X1538" s="148"/>
      <c r="Y1538" s="148"/>
      <c r="Z1538" s="148"/>
      <c r="AA1538" s="148"/>
      <c r="AB1538" s="148"/>
      <c r="AC1538" s="148"/>
      <c r="AD1538" s="148"/>
      <c r="AE1538" s="148"/>
      <c r="AF1538" s="148"/>
      <c r="AG1538" s="148"/>
      <c r="AH1538" s="148"/>
      <c r="AI1538" s="149"/>
      <c r="AJ1538" s="148"/>
      <c r="AK1538" s="149"/>
    </row>
    <row r="1539" spans="1:37" x14ac:dyDescent="0.35">
      <c r="A1539" s="147"/>
      <c r="B1539" s="148"/>
      <c r="C1539" s="147"/>
      <c r="D1539" s="147"/>
      <c r="E1539" s="148"/>
      <c r="F1539" s="147"/>
      <c r="G1539" s="148"/>
      <c r="H1539" s="148"/>
      <c r="I1539" s="148"/>
      <c r="J1539" s="148"/>
      <c r="K1539" s="148"/>
      <c r="L1539" s="148"/>
      <c r="M1539" s="148"/>
      <c r="N1539" s="148"/>
      <c r="O1539" s="148"/>
      <c r="P1539" s="148"/>
      <c r="Q1539" s="148"/>
      <c r="R1539" s="148"/>
      <c r="S1539" s="148"/>
      <c r="T1539" s="148"/>
      <c r="U1539" s="148"/>
      <c r="V1539" s="148"/>
      <c r="W1539" s="148"/>
      <c r="X1539" s="148"/>
      <c r="Y1539" s="148"/>
      <c r="Z1539" s="148"/>
      <c r="AA1539" s="148"/>
      <c r="AB1539" s="148"/>
      <c r="AC1539" s="148"/>
      <c r="AD1539" s="148"/>
      <c r="AE1539" s="148"/>
      <c r="AF1539" s="148"/>
      <c r="AG1539" s="148"/>
      <c r="AH1539" s="148"/>
      <c r="AI1539" s="149"/>
      <c r="AJ1539" s="148"/>
      <c r="AK1539" s="149"/>
    </row>
    <row r="1540" spans="1:37" x14ac:dyDescent="0.35">
      <c r="A1540" s="147"/>
      <c r="B1540" s="148"/>
      <c r="C1540" s="147"/>
      <c r="D1540" s="147"/>
      <c r="E1540" s="148"/>
      <c r="F1540" s="147"/>
      <c r="G1540" s="148"/>
      <c r="H1540" s="148"/>
      <c r="I1540" s="148"/>
      <c r="J1540" s="148"/>
      <c r="K1540" s="148"/>
      <c r="L1540" s="148"/>
      <c r="M1540" s="148"/>
      <c r="N1540" s="148"/>
      <c r="O1540" s="148"/>
      <c r="P1540" s="148"/>
      <c r="Q1540" s="148"/>
      <c r="R1540" s="148"/>
      <c r="S1540" s="148"/>
      <c r="T1540" s="148"/>
      <c r="U1540" s="148"/>
      <c r="V1540" s="148"/>
      <c r="W1540" s="148"/>
      <c r="X1540" s="148"/>
      <c r="Y1540" s="148"/>
      <c r="Z1540" s="148"/>
      <c r="AA1540" s="148"/>
      <c r="AB1540" s="148"/>
      <c r="AC1540" s="148"/>
      <c r="AD1540" s="148"/>
      <c r="AE1540" s="148"/>
      <c r="AF1540" s="148"/>
      <c r="AG1540" s="148"/>
      <c r="AH1540" s="148"/>
      <c r="AI1540" s="149"/>
      <c r="AJ1540" s="148"/>
      <c r="AK1540" s="149"/>
    </row>
    <row r="1541" spans="1:37" x14ac:dyDescent="0.35">
      <c r="A1541" s="147"/>
      <c r="B1541" s="148"/>
      <c r="C1541" s="147"/>
      <c r="D1541" s="147"/>
      <c r="E1541" s="148"/>
      <c r="F1541" s="147"/>
      <c r="G1541" s="148"/>
      <c r="H1541" s="148"/>
      <c r="I1541" s="148"/>
      <c r="J1541" s="148"/>
      <c r="K1541" s="148"/>
      <c r="L1541" s="148"/>
      <c r="M1541" s="148"/>
      <c r="N1541" s="148"/>
      <c r="O1541" s="148"/>
      <c r="P1541" s="148"/>
      <c r="Q1541" s="148"/>
      <c r="R1541" s="148"/>
      <c r="S1541" s="148"/>
      <c r="T1541" s="148"/>
      <c r="U1541" s="148"/>
      <c r="V1541" s="148"/>
      <c r="W1541" s="148"/>
      <c r="X1541" s="148"/>
      <c r="Y1541" s="148"/>
      <c r="Z1541" s="148"/>
      <c r="AA1541" s="148"/>
      <c r="AB1541" s="148"/>
      <c r="AC1541" s="148"/>
      <c r="AD1541" s="148"/>
      <c r="AE1541" s="148"/>
      <c r="AF1541" s="148"/>
      <c r="AG1541" s="148"/>
      <c r="AH1541" s="148"/>
      <c r="AI1541" s="149"/>
      <c r="AJ1541" s="148"/>
      <c r="AK1541" s="149"/>
    </row>
    <row r="1542" spans="1:37" x14ac:dyDescent="0.35">
      <c r="A1542" s="147"/>
      <c r="B1542" s="148"/>
      <c r="C1542" s="147"/>
      <c r="D1542" s="147"/>
      <c r="E1542" s="148"/>
      <c r="F1542" s="147"/>
      <c r="G1542" s="148"/>
      <c r="H1542" s="148"/>
      <c r="I1542" s="148"/>
      <c r="J1542" s="148"/>
      <c r="K1542" s="148"/>
      <c r="L1542" s="148"/>
      <c r="M1542" s="148"/>
      <c r="N1542" s="148"/>
      <c r="O1542" s="148"/>
      <c r="P1542" s="148"/>
      <c r="Q1542" s="148"/>
      <c r="R1542" s="148"/>
      <c r="S1542" s="148"/>
      <c r="T1542" s="148"/>
      <c r="U1542" s="148"/>
      <c r="V1542" s="148"/>
      <c r="W1542" s="148"/>
      <c r="X1542" s="148"/>
      <c r="Y1542" s="148"/>
      <c r="Z1542" s="148"/>
      <c r="AA1542" s="148"/>
      <c r="AB1542" s="148"/>
      <c r="AC1542" s="148"/>
      <c r="AD1542" s="148"/>
      <c r="AE1542" s="148"/>
      <c r="AF1542" s="148"/>
      <c r="AG1542" s="148"/>
      <c r="AH1542" s="148"/>
      <c r="AI1542" s="149"/>
      <c r="AJ1542" s="148"/>
      <c r="AK1542" s="149"/>
    </row>
    <row r="1543" spans="1:37" x14ac:dyDescent="0.35">
      <c r="A1543" s="147"/>
      <c r="B1543" s="148"/>
      <c r="C1543" s="147"/>
      <c r="D1543" s="147"/>
      <c r="E1543" s="148"/>
      <c r="F1543" s="147"/>
      <c r="G1543" s="148"/>
      <c r="H1543" s="148"/>
      <c r="I1543" s="148"/>
      <c r="J1543" s="148"/>
      <c r="K1543" s="148"/>
      <c r="L1543" s="148"/>
      <c r="M1543" s="148"/>
      <c r="N1543" s="148"/>
      <c r="O1543" s="148"/>
      <c r="P1543" s="148"/>
      <c r="Q1543" s="148"/>
      <c r="R1543" s="148"/>
      <c r="S1543" s="148"/>
      <c r="T1543" s="148"/>
      <c r="U1543" s="148"/>
      <c r="V1543" s="148"/>
      <c r="W1543" s="148"/>
      <c r="X1543" s="148"/>
      <c r="Y1543" s="148"/>
      <c r="Z1543" s="148"/>
      <c r="AA1543" s="148"/>
      <c r="AB1543" s="148"/>
      <c r="AC1543" s="148"/>
      <c r="AD1543" s="148"/>
      <c r="AE1543" s="148"/>
      <c r="AF1543" s="148"/>
      <c r="AG1543" s="148"/>
      <c r="AH1543" s="148"/>
      <c r="AI1543" s="149"/>
      <c r="AJ1543" s="148"/>
      <c r="AK1543" s="149"/>
    </row>
    <row r="1544" spans="1:37" x14ac:dyDescent="0.35">
      <c r="A1544" s="147"/>
      <c r="B1544" s="148"/>
      <c r="C1544" s="147"/>
      <c r="D1544" s="147"/>
      <c r="E1544" s="148"/>
      <c r="F1544" s="147"/>
      <c r="G1544" s="148"/>
      <c r="H1544" s="148"/>
      <c r="I1544" s="148"/>
      <c r="J1544" s="148"/>
      <c r="K1544" s="148"/>
      <c r="L1544" s="148"/>
      <c r="M1544" s="148"/>
      <c r="N1544" s="148"/>
      <c r="O1544" s="148"/>
      <c r="P1544" s="148"/>
      <c r="Q1544" s="148"/>
      <c r="R1544" s="148"/>
      <c r="S1544" s="148"/>
      <c r="T1544" s="148"/>
      <c r="U1544" s="148"/>
      <c r="V1544" s="148"/>
      <c r="W1544" s="148"/>
      <c r="X1544" s="148"/>
      <c r="Y1544" s="148"/>
      <c r="Z1544" s="148"/>
      <c r="AA1544" s="148"/>
      <c r="AB1544" s="148"/>
      <c r="AC1544" s="148"/>
      <c r="AD1544" s="148"/>
      <c r="AE1544" s="148"/>
      <c r="AF1544" s="148"/>
      <c r="AG1544" s="148"/>
      <c r="AH1544" s="148"/>
      <c r="AI1544" s="149"/>
      <c r="AJ1544" s="148"/>
      <c r="AK1544" s="149"/>
    </row>
    <row r="1545" spans="1:37" x14ac:dyDescent="0.35">
      <c r="A1545" s="147"/>
      <c r="B1545" s="148"/>
      <c r="C1545" s="147"/>
      <c r="D1545" s="147"/>
      <c r="E1545" s="148"/>
      <c r="F1545" s="147"/>
      <c r="G1545" s="148"/>
      <c r="H1545" s="148"/>
      <c r="I1545" s="148"/>
      <c r="J1545" s="148"/>
      <c r="K1545" s="148"/>
      <c r="L1545" s="148"/>
      <c r="M1545" s="148"/>
      <c r="N1545" s="148"/>
      <c r="O1545" s="148"/>
      <c r="P1545" s="148"/>
      <c r="Q1545" s="148"/>
      <c r="R1545" s="148"/>
      <c r="S1545" s="148"/>
      <c r="T1545" s="148"/>
      <c r="U1545" s="148"/>
      <c r="V1545" s="148"/>
      <c r="W1545" s="148"/>
      <c r="X1545" s="148"/>
      <c r="Y1545" s="148"/>
      <c r="Z1545" s="148"/>
      <c r="AA1545" s="148"/>
      <c r="AB1545" s="148"/>
      <c r="AC1545" s="148"/>
      <c r="AD1545" s="148"/>
      <c r="AE1545" s="148"/>
      <c r="AF1545" s="148"/>
      <c r="AG1545" s="148"/>
      <c r="AH1545" s="148"/>
      <c r="AI1545" s="149"/>
      <c r="AJ1545" s="148"/>
      <c r="AK1545" s="149"/>
    </row>
    <row r="1546" spans="1:37" x14ac:dyDescent="0.35">
      <c r="A1546" s="147"/>
      <c r="B1546" s="148"/>
      <c r="C1546" s="147"/>
      <c r="D1546" s="147"/>
      <c r="E1546" s="148"/>
      <c r="F1546" s="147"/>
      <c r="G1546" s="148"/>
      <c r="H1546" s="148"/>
      <c r="I1546" s="148"/>
      <c r="J1546" s="148"/>
      <c r="K1546" s="148"/>
      <c r="L1546" s="148"/>
      <c r="M1546" s="148"/>
      <c r="N1546" s="148"/>
      <c r="O1546" s="148"/>
      <c r="P1546" s="148"/>
      <c r="Q1546" s="148"/>
      <c r="R1546" s="148"/>
      <c r="S1546" s="148"/>
      <c r="T1546" s="148"/>
      <c r="U1546" s="148"/>
      <c r="V1546" s="148"/>
      <c r="W1546" s="148"/>
      <c r="X1546" s="148"/>
      <c r="Y1546" s="148"/>
      <c r="Z1546" s="148"/>
      <c r="AA1546" s="148"/>
      <c r="AB1546" s="148"/>
      <c r="AC1546" s="148"/>
      <c r="AD1546" s="148"/>
      <c r="AE1546" s="148"/>
      <c r="AF1546" s="148"/>
      <c r="AG1546" s="148"/>
      <c r="AH1546" s="148"/>
      <c r="AI1546" s="149"/>
      <c r="AJ1546" s="148"/>
      <c r="AK1546" s="149"/>
    </row>
    <row r="1547" spans="1:37" x14ac:dyDescent="0.35">
      <c r="A1547" s="147"/>
      <c r="B1547" s="148"/>
      <c r="C1547" s="147"/>
      <c r="D1547" s="147"/>
      <c r="E1547" s="148"/>
      <c r="F1547" s="147"/>
      <c r="G1547" s="148"/>
      <c r="H1547" s="148"/>
      <c r="I1547" s="148"/>
      <c r="J1547" s="148"/>
      <c r="K1547" s="148"/>
      <c r="L1547" s="148"/>
      <c r="M1547" s="148"/>
      <c r="N1547" s="148"/>
      <c r="O1547" s="148"/>
      <c r="P1547" s="148"/>
      <c r="Q1547" s="148"/>
      <c r="R1547" s="148"/>
      <c r="S1547" s="148"/>
      <c r="T1547" s="148"/>
      <c r="U1547" s="148"/>
      <c r="V1547" s="148"/>
      <c r="W1547" s="148"/>
      <c r="X1547" s="148"/>
      <c r="Y1547" s="148"/>
      <c r="Z1547" s="148"/>
      <c r="AA1547" s="148"/>
      <c r="AB1547" s="148"/>
      <c r="AC1547" s="148"/>
      <c r="AD1547" s="148"/>
      <c r="AE1547" s="148"/>
      <c r="AF1547" s="148"/>
      <c r="AG1547" s="148"/>
      <c r="AH1547" s="148"/>
      <c r="AI1547" s="149"/>
      <c r="AJ1547" s="148"/>
      <c r="AK1547" s="149"/>
    </row>
    <row r="1548" spans="1:37" x14ac:dyDescent="0.35">
      <c r="A1548" s="147"/>
      <c r="B1548" s="148"/>
      <c r="C1548" s="147"/>
      <c r="D1548" s="147"/>
      <c r="E1548" s="148"/>
      <c r="F1548" s="147"/>
      <c r="G1548" s="148"/>
      <c r="H1548" s="148"/>
      <c r="I1548" s="148"/>
      <c r="J1548" s="148"/>
      <c r="K1548" s="148"/>
      <c r="L1548" s="148"/>
      <c r="M1548" s="148"/>
      <c r="N1548" s="148"/>
      <c r="O1548" s="148"/>
      <c r="P1548" s="148"/>
      <c r="Q1548" s="148"/>
      <c r="R1548" s="148"/>
      <c r="S1548" s="148"/>
      <c r="T1548" s="148"/>
      <c r="U1548" s="148"/>
      <c r="V1548" s="148"/>
      <c r="W1548" s="148"/>
      <c r="X1548" s="148"/>
      <c r="Y1548" s="148"/>
      <c r="Z1548" s="148"/>
      <c r="AA1548" s="148"/>
      <c r="AB1548" s="148"/>
      <c r="AC1548" s="148"/>
      <c r="AD1548" s="148"/>
      <c r="AE1548" s="148"/>
      <c r="AF1548" s="148"/>
      <c r="AG1548" s="148"/>
      <c r="AH1548" s="148"/>
      <c r="AI1548" s="149"/>
      <c r="AJ1548" s="148"/>
      <c r="AK1548" s="149"/>
    </row>
    <row r="1549" spans="1:37" x14ac:dyDescent="0.35">
      <c r="A1549" s="147"/>
      <c r="B1549" s="148"/>
      <c r="C1549" s="147"/>
      <c r="D1549" s="147"/>
      <c r="E1549" s="148"/>
      <c r="F1549" s="147"/>
      <c r="G1549" s="148"/>
      <c r="H1549" s="148"/>
      <c r="I1549" s="148"/>
      <c r="J1549" s="148"/>
      <c r="K1549" s="148"/>
      <c r="L1549" s="148"/>
      <c r="M1549" s="148"/>
      <c r="N1549" s="148"/>
      <c r="O1549" s="148"/>
      <c r="P1549" s="148"/>
      <c r="Q1549" s="148"/>
      <c r="R1549" s="148"/>
      <c r="S1549" s="148"/>
      <c r="T1549" s="148"/>
      <c r="U1549" s="148"/>
      <c r="V1549" s="148"/>
      <c r="W1549" s="148"/>
      <c r="X1549" s="148"/>
      <c r="Y1549" s="148"/>
      <c r="Z1549" s="148"/>
      <c r="AA1549" s="148"/>
      <c r="AB1549" s="148"/>
      <c r="AC1549" s="148"/>
      <c r="AD1549" s="148"/>
      <c r="AE1549" s="148"/>
      <c r="AF1549" s="148"/>
      <c r="AG1549" s="148"/>
      <c r="AH1549" s="148"/>
      <c r="AI1549" s="149"/>
      <c r="AJ1549" s="148"/>
      <c r="AK1549" s="149"/>
    </row>
    <row r="1550" spans="1:37" x14ac:dyDescent="0.35">
      <c r="A1550" s="147"/>
      <c r="B1550" s="148"/>
      <c r="C1550" s="147"/>
      <c r="D1550" s="147"/>
      <c r="E1550" s="148"/>
      <c r="F1550" s="147"/>
      <c r="G1550" s="148"/>
      <c r="H1550" s="148"/>
      <c r="I1550" s="148"/>
      <c r="J1550" s="148"/>
      <c r="K1550" s="148"/>
      <c r="L1550" s="148"/>
      <c r="M1550" s="148"/>
      <c r="N1550" s="148"/>
      <c r="O1550" s="148"/>
      <c r="P1550" s="148"/>
      <c r="Q1550" s="148"/>
      <c r="R1550" s="148"/>
      <c r="S1550" s="148"/>
      <c r="T1550" s="148"/>
      <c r="U1550" s="148"/>
      <c r="V1550" s="148"/>
      <c r="W1550" s="148"/>
      <c r="X1550" s="148"/>
      <c r="Y1550" s="148"/>
      <c r="Z1550" s="148"/>
      <c r="AA1550" s="148"/>
      <c r="AB1550" s="148"/>
      <c r="AC1550" s="148"/>
      <c r="AD1550" s="148"/>
      <c r="AE1550" s="148"/>
      <c r="AF1550" s="148"/>
      <c r="AG1550" s="148"/>
      <c r="AH1550" s="148"/>
      <c r="AI1550" s="149"/>
      <c r="AJ1550" s="148"/>
      <c r="AK1550" s="149"/>
    </row>
    <row r="1551" spans="1:37" x14ac:dyDescent="0.35">
      <c r="A1551" s="147"/>
      <c r="B1551" s="148"/>
      <c r="C1551" s="147"/>
      <c r="D1551" s="147"/>
      <c r="E1551" s="148"/>
      <c r="F1551" s="147"/>
      <c r="G1551" s="148"/>
      <c r="H1551" s="148"/>
      <c r="I1551" s="148"/>
      <c r="J1551" s="148"/>
      <c r="K1551" s="148"/>
      <c r="L1551" s="148"/>
      <c r="M1551" s="148"/>
      <c r="N1551" s="148"/>
      <c r="O1551" s="148"/>
      <c r="P1551" s="148"/>
      <c r="Q1551" s="148"/>
      <c r="R1551" s="148"/>
      <c r="S1551" s="148"/>
      <c r="T1551" s="148"/>
      <c r="U1551" s="148"/>
      <c r="V1551" s="148"/>
      <c r="W1551" s="148"/>
      <c r="X1551" s="148"/>
      <c r="Y1551" s="148"/>
      <c r="Z1551" s="148"/>
      <c r="AA1551" s="148"/>
      <c r="AB1551" s="148"/>
      <c r="AC1551" s="148"/>
      <c r="AD1551" s="148"/>
      <c r="AE1551" s="148"/>
      <c r="AF1551" s="148"/>
      <c r="AG1551" s="148"/>
      <c r="AH1551" s="148"/>
      <c r="AI1551" s="149"/>
      <c r="AJ1551" s="148"/>
      <c r="AK1551" s="149"/>
    </row>
    <row r="1552" spans="1:37" x14ac:dyDescent="0.35">
      <c r="A1552" s="147"/>
      <c r="B1552" s="148"/>
      <c r="C1552" s="147"/>
      <c r="D1552" s="147"/>
      <c r="E1552" s="148"/>
      <c r="F1552" s="147"/>
      <c r="G1552" s="148"/>
      <c r="H1552" s="148"/>
      <c r="I1552" s="148"/>
      <c r="J1552" s="148"/>
      <c r="K1552" s="148"/>
      <c r="L1552" s="148"/>
      <c r="M1552" s="148"/>
      <c r="N1552" s="148"/>
      <c r="O1552" s="148"/>
      <c r="P1552" s="148"/>
      <c r="Q1552" s="148"/>
      <c r="R1552" s="148"/>
      <c r="S1552" s="148"/>
      <c r="T1552" s="148"/>
      <c r="U1552" s="148"/>
      <c r="V1552" s="148"/>
      <c r="W1552" s="148"/>
      <c r="X1552" s="148"/>
      <c r="Y1552" s="148"/>
      <c r="Z1552" s="148"/>
      <c r="AA1552" s="148"/>
      <c r="AB1552" s="148"/>
      <c r="AC1552" s="148"/>
      <c r="AD1552" s="148"/>
      <c r="AE1552" s="148"/>
      <c r="AF1552" s="148"/>
      <c r="AG1552" s="148"/>
      <c r="AH1552" s="148"/>
      <c r="AI1552" s="149"/>
      <c r="AJ1552" s="148"/>
      <c r="AK1552" s="149"/>
    </row>
    <row r="1553" spans="1:37" x14ac:dyDescent="0.35">
      <c r="A1553" s="147"/>
      <c r="B1553" s="148"/>
      <c r="C1553" s="147"/>
      <c r="D1553" s="147"/>
      <c r="E1553" s="148"/>
      <c r="F1553" s="147"/>
      <c r="G1553" s="148"/>
      <c r="H1553" s="148"/>
      <c r="I1553" s="148"/>
      <c r="J1553" s="148"/>
      <c r="K1553" s="148"/>
      <c r="L1553" s="148"/>
      <c r="M1553" s="148"/>
      <c r="N1553" s="148"/>
      <c r="O1553" s="148"/>
      <c r="P1553" s="148"/>
      <c r="Q1553" s="148"/>
      <c r="R1553" s="148"/>
      <c r="S1553" s="148"/>
      <c r="T1553" s="148"/>
      <c r="U1553" s="148"/>
      <c r="V1553" s="148"/>
      <c r="W1553" s="148"/>
      <c r="X1553" s="148"/>
      <c r="Y1553" s="148"/>
      <c r="Z1553" s="148"/>
      <c r="AA1553" s="148"/>
      <c r="AB1553" s="148"/>
      <c r="AC1553" s="148"/>
      <c r="AD1553" s="148"/>
      <c r="AE1553" s="148"/>
      <c r="AF1553" s="148"/>
      <c r="AG1553" s="148"/>
      <c r="AH1553" s="148"/>
      <c r="AI1553" s="149"/>
      <c r="AJ1553" s="148"/>
      <c r="AK1553" s="149"/>
    </row>
    <row r="1554" spans="1:37" x14ac:dyDescent="0.35">
      <c r="A1554" s="147"/>
      <c r="B1554" s="148"/>
      <c r="C1554" s="147"/>
      <c r="D1554" s="147"/>
      <c r="E1554" s="148"/>
      <c r="F1554" s="147"/>
      <c r="G1554" s="148"/>
      <c r="H1554" s="148"/>
      <c r="I1554" s="148"/>
      <c r="J1554" s="148"/>
      <c r="K1554" s="148"/>
      <c r="L1554" s="148"/>
      <c r="M1554" s="148"/>
      <c r="N1554" s="148"/>
      <c r="O1554" s="148"/>
      <c r="P1554" s="148"/>
      <c r="Q1554" s="148"/>
      <c r="R1554" s="148"/>
      <c r="S1554" s="148"/>
      <c r="T1554" s="148"/>
      <c r="U1554" s="148"/>
      <c r="V1554" s="148"/>
      <c r="W1554" s="148"/>
      <c r="X1554" s="148"/>
      <c r="Y1554" s="148"/>
      <c r="Z1554" s="148"/>
      <c r="AA1554" s="148"/>
      <c r="AB1554" s="148"/>
      <c r="AC1554" s="148"/>
      <c r="AD1554" s="148"/>
      <c r="AE1554" s="148"/>
      <c r="AF1554" s="148"/>
      <c r="AG1554" s="148"/>
      <c r="AH1554" s="148"/>
      <c r="AI1554" s="149"/>
      <c r="AJ1554" s="148"/>
      <c r="AK1554" s="149"/>
    </row>
    <row r="1555" spans="1:37" x14ac:dyDescent="0.35">
      <c r="A1555" s="147"/>
      <c r="B1555" s="148"/>
      <c r="C1555" s="147"/>
      <c r="D1555" s="147"/>
      <c r="E1555" s="148"/>
      <c r="F1555" s="147"/>
      <c r="G1555" s="148"/>
      <c r="H1555" s="148"/>
      <c r="I1555" s="148"/>
      <c r="J1555" s="148"/>
      <c r="K1555" s="148"/>
      <c r="L1555" s="148"/>
      <c r="M1555" s="148"/>
      <c r="N1555" s="148"/>
      <c r="O1555" s="148"/>
      <c r="P1555" s="148"/>
      <c r="Q1555" s="148"/>
      <c r="R1555" s="148"/>
      <c r="S1555" s="148"/>
      <c r="T1555" s="148"/>
      <c r="U1555" s="148"/>
      <c r="V1555" s="148"/>
      <c r="W1555" s="148"/>
      <c r="X1555" s="148"/>
      <c r="Y1555" s="148"/>
      <c r="Z1555" s="148"/>
      <c r="AA1555" s="148"/>
      <c r="AB1555" s="148"/>
      <c r="AC1555" s="148"/>
      <c r="AD1555" s="148"/>
      <c r="AE1555" s="148"/>
      <c r="AF1555" s="148"/>
      <c r="AG1555" s="148"/>
      <c r="AH1555" s="148"/>
      <c r="AI1555" s="149"/>
      <c r="AJ1555" s="148"/>
      <c r="AK1555" s="149"/>
    </row>
    <row r="1556" spans="1:37" x14ac:dyDescent="0.35">
      <c r="A1556" s="147"/>
      <c r="B1556" s="148"/>
      <c r="C1556" s="147"/>
      <c r="D1556" s="147"/>
      <c r="E1556" s="148"/>
      <c r="F1556" s="147"/>
      <c r="G1556" s="148"/>
      <c r="H1556" s="148"/>
      <c r="I1556" s="148"/>
      <c r="J1556" s="148"/>
      <c r="K1556" s="148"/>
      <c r="L1556" s="148"/>
      <c r="M1556" s="148"/>
      <c r="N1556" s="148"/>
      <c r="O1556" s="148"/>
      <c r="P1556" s="148"/>
      <c r="Q1556" s="148"/>
      <c r="R1556" s="148"/>
      <c r="S1556" s="148"/>
      <c r="T1556" s="148"/>
      <c r="U1556" s="148"/>
      <c r="V1556" s="148"/>
      <c r="W1556" s="148"/>
      <c r="X1556" s="148"/>
      <c r="Y1556" s="148"/>
      <c r="Z1556" s="148"/>
      <c r="AA1556" s="148"/>
      <c r="AB1556" s="148"/>
      <c r="AC1556" s="148"/>
      <c r="AD1556" s="148"/>
      <c r="AE1556" s="148"/>
      <c r="AF1556" s="148"/>
      <c r="AG1556" s="148"/>
      <c r="AH1556" s="148"/>
      <c r="AI1556" s="149"/>
      <c r="AJ1556" s="148"/>
      <c r="AK1556" s="149"/>
    </row>
    <row r="1557" spans="1:37" x14ac:dyDescent="0.35">
      <c r="A1557" s="147"/>
      <c r="B1557" s="148"/>
      <c r="C1557" s="147"/>
      <c r="D1557" s="147"/>
      <c r="E1557" s="148"/>
      <c r="F1557" s="147"/>
      <c r="G1557" s="148"/>
      <c r="H1557" s="148"/>
      <c r="I1557" s="148"/>
      <c r="J1557" s="148"/>
      <c r="K1557" s="148"/>
      <c r="L1557" s="148"/>
      <c r="M1557" s="148"/>
      <c r="N1557" s="148"/>
      <c r="O1557" s="148"/>
      <c r="P1557" s="148"/>
      <c r="Q1557" s="148"/>
      <c r="R1557" s="148"/>
      <c r="S1557" s="148"/>
      <c r="T1557" s="148"/>
      <c r="U1557" s="148"/>
      <c r="V1557" s="148"/>
      <c r="W1557" s="148"/>
      <c r="X1557" s="148"/>
      <c r="Y1557" s="148"/>
      <c r="Z1557" s="148"/>
      <c r="AA1557" s="148"/>
      <c r="AB1557" s="148"/>
      <c r="AC1557" s="148"/>
      <c r="AD1557" s="148"/>
      <c r="AE1557" s="148"/>
      <c r="AF1557" s="148"/>
      <c r="AG1557" s="148"/>
      <c r="AH1557" s="148"/>
      <c r="AI1557" s="149"/>
      <c r="AJ1557" s="148"/>
      <c r="AK1557" s="149"/>
    </row>
    <row r="1558" spans="1:37" x14ac:dyDescent="0.35">
      <c r="A1558" s="147"/>
      <c r="B1558" s="148"/>
      <c r="C1558" s="147"/>
      <c r="D1558" s="147"/>
      <c r="E1558" s="148"/>
      <c r="F1558" s="147"/>
      <c r="G1558" s="148"/>
      <c r="H1558" s="148"/>
      <c r="I1558" s="148"/>
      <c r="J1558" s="148"/>
      <c r="K1558" s="148"/>
      <c r="L1558" s="148"/>
      <c r="M1558" s="148"/>
      <c r="N1558" s="148"/>
      <c r="O1558" s="148"/>
      <c r="P1558" s="148"/>
      <c r="Q1558" s="148"/>
      <c r="R1558" s="148"/>
      <c r="S1558" s="148"/>
      <c r="T1558" s="148"/>
      <c r="U1558" s="148"/>
      <c r="V1558" s="148"/>
      <c r="W1558" s="148"/>
      <c r="X1558" s="148"/>
      <c r="Y1558" s="148"/>
      <c r="Z1558" s="148"/>
      <c r="AA1558" s="148"/>
      <c r="AB1558" s="148"/>
      <c r="AC1558" s="148"/>
      <c r="AD1558" s="148"/>
      <c r="AE1558" s="148"/>
      <c r="AF1558" s="148"/>
      <c r="AG1558" s="148"/>
      <c r="AH1558" s="148"/>
      <c r="AI1558" s="149"/>
      <c r="AJ1558" s="148"/>
      <c r="AK1558" s="149"/>
    </row>
    <row r="1559" spans="1:37" x14ac:dyDescent="0.35">
      <c r="A1559" s="147"/>
      <c r="B1559" s="148"/>
      <c r="C1559" s="147"/>
      <c r="D1559" s="147"/>
      <c r="E1559" s="148"/>
      <c r="F1559" s="147"/>
      <c r="G1559" s="148"/>
      <c r="H1559" s="148"/>
      <c r="I1559" s="148"/>
      <c r="J1559" s="148"/>
      <c r="K1559" s="148"/>
      <c r="L1559" s="148"/>
      <c r="M1559" s="148"/>
      <c r="N1559" s="148"/>
      <c r="O1559" s="148"/>
      <c r="P1559" s="148"/>
      <c r="Q1559" s="148"/>
      <c r="R1559" s="148"/>
      <c r="S1559" s="148"/>
      <c r="T1559" s="148"/>
      <c r="U1559" s="148"/>
      <c r="V1559" s="148"/>
      <c r="W1559" s="148"/>
      <c r="X1559" s="148"/>
      <c r="Y1559" s="148"/>
      <c r="Z1559" s="148"/>
      <c r="AA1559" s="148"/>
      <c r="AB1559" s="148"/>
      <c r="AC1559" s="148"/>
      <c r="AD1559" s="148"/>
      <c r="AE1559" s="148"/>
      <c r="AF1559" s="148"/>
      <c r="AG1559" s="148"/>
      <c r="AH1559" s="148"/>
      <c r="AI1559" s="149"/>
      <c r="AJ1559" s="148"/>
      <c r="AK1559" s="149"/>
    </row>
    <row r="1560" spans="1:37" x14ac:dyDescent="0.35">
      <c r="A1560" s="147"/>
      <c r="B1560" s="148"/>
      <c r="C1560" s="147"/>
      <c r="D1560" s="147"/>
      <c r="E1560" s="148"/>
      <c r="F1560" s="147"/>
      <c r="G1560" s="148"/>
      <c r="H1560" s="148"/>
      <c r="I1560" s="148"/>
      <c r="J1560" s="148"/>
      <c r="K1560" s="148"/>
      <c r="L1560" s="148"/>
      <c r="M1560" s="148"/>
      <c r="N1560" s="148"/>
      <c r="O1560" s="148"/>
      <c r="P1560" s="148"/>
      <c r="Q1560" s="148"/>
      <c r="R1560" s="148"/>
      <c r="S1560" s="148"/>
      <c r="T1560" s="148"/>
      <c r="U1560" s="148"/>
      <c r="V1560" s="148"/>
      <c r="W1560" s="148"/>
      <c r="X1560" s="148"/>
      <c r="Y1560" s="148"/>
      <c r="Z1560" s="148"/>
      <c r="AA1560" s="148"/>
      <c r="AB1560" s="148"/>
      <c r="AC1560" s="148"/>
      <c r="AD1560" s="148"/>
      <c r="AE1560" s="148"/>
      <c r="AF1560" s="148"/>
      <c r="AG1560" s="148"/>
      <c r="AH1560" s="148"/>
      <c r="AI1560" s="149"/>
      <c r="AJ1560" s="148"/>
      <c r="AK1560" s="149"/>
    </row>
    <row r="1561" spans="1:37" x14ac:dyDescent="0.35">
      <c r="A1561" s="147"/>
      <c r="B1561" s="148"/>
      <c r="C1561" s="147"/>
      <c r="D1561" s="147"/>
      <c r="E1561" s="148"/>
      <c r="F1561" s="147"/>
      <c r="G1561" s="148"/>
      <c r="H1561" s="148"/>
      <c r="I1561" s="148"/>
      <c r="J1561" s="148"/>
      <c r="K1561" s="148"/>
      <c r="L1561" s="148"/>
      <c r="M1561" s="148"/>
      <c r="N1561" s="148"/>
      <c r="O1561" s="148"/>
      <c r="P1561" s="148"/>
      <c r="Q1561" s="148"/>
      <c r="R1561" s="148"/>
      <c r="S1561" s="148"/>
      <c r="T1561" s="148"/>
      <c r="U1561" s="148"/>
      <c r="V1561" s="148"/>
      <c r="W1561" s="148"/>
      <c r="X1561" s="148"/>
      <c r="Y1561" s="148"/>
      <c r="Z1561" s="148"/>
      <c r="AA1561" s="148"/>
      <c r="AB1561" s="148"/>
      <c r="AC1561" s="148"/>
      <c r="AD1561" s="148"/>
      <c r="AE1561" s="148"/>
      <c r="AF1561" s="148"/>
      <c r="AG1561" s="148"/>
      <c r="AH1561" s="148"/>
      <c r="AI1561" s="149"/>
      <c r="AJ1561" s="148"/>
      <c r="AK1561" s="149"/>
    </row>
    <row r="1562" spans="1:37" x14ac:dyDescent="0.35">
      <c r="A1562" s="147"/>
      <c r="B1562" s="148"/>
      <c r="C1562" s="147"/>
      <c r="D1562" s="147"/>
      <c r="E1562" s="148"/>
      <c r="F1562" s="147"/>
      <c r="G1562" s="148"/>
      <c r="H1562" s="148"/>
      <c r="I1562" s="148"/>
      <c r="J1562" s="148"/>
      <c r="K1562" s="148"/>
      <c r="L1562" s="148"/>
      <c r="M1562" s="148"/>
      <c r="N1562" s="148"/>
      <c r="O1562" s="148"/>
      <c r="P1562" s="148"/>
      <c r="Q1562" s="148"/>
      <c r="R1562" s="148"/>
      <c r="S1562" s="148"/>
      <c r="T1562" s="148"/>
      <c r="U1562" s="148"/>
      <c r="V1562" s="148"/>
      <c r="W1562" s="148"/>
      <c r="X1562" s="148"/>
      <c r="Y1562" s="148"/>
      <c r="Z1562" s="148"/>
      <c r="AA1562" s="148"/>
      <c r="AB1562" s="148"/>
      <c r="AC1562" s="148"/>
      <c r="AD1562" s="148"/>
      <c r="AE1562" s="148"/>
      <c r="AF1562" s="148"/>
      <c r="AG1562" s="148"/>
      <c r="AH1562" s="148"/>
      <c r="AI1562" s="149"/>
      <c r="AJ1562" s="148"/>
      <c r="AK1562" s="149"/>
    </row>
    <row r="1563" spans="1:37" x14ac:dyDescent="0.35">
      <c r="A1563" s="147"/>
      <c r="B1563" s="148"/>
      <c r="C1563" s="147"/>
      <c r="D1563" s="147"/>
      <c r="E1563" s="148"/>
      <c r="F1563" s="147"/>
      <c r="G1563" s="148"/>
      <c r="H1563" s="148"/>
      <c r="I1563" s="148"/>
      <c r="J1563" s="148"/>
      <c r="K1563" s="148"/>
      <c r="L1563" s="148"/>
      <c r="M1563" s="148"/>
      <c r="N1563" s="148"/>
      <c r="O1563" s="148"/>
      <c r="P1563" s="148"/>
      <c r="Q1563" s="148"/>
      <c r="R1563" s="148"/>
      <c r="S1563" s="148"/>
      <c r="T1563" s="148"/>
      <c r="U1563" s="148"/>
      <c r="V1563" s="148"/>
      <c r="W1563" s="148"/>
      <c r="X1563" s="148"/>
      <c r="Y1563" s="148"/>
      <c r="Z1563" s="148"/>
      <c r="AA1563" s="148"/>
      <c r="AB1563" s="148"/>
      <c r="AC1563" s="148"/>
      <c r="AD1563" s="148"/>
      <c r="AE1563" s="148"/>
      <c r="AF1563" s="148"/>
      <c r="AG1563" s="148"/>
      <c r="AH1563" s="148"/>
      <c r="AI1563" s="149"/>
      <c r="AJ1563" s="148"/>
      <c r="AK1563" s="149"/>
    </row>
    <row r="1564" spans="1:37" x14ac:dyDescent="0.35">
      <c r="A1564" s="147"/>
      <c r="B1564" s="148"/>
      <c r="C1564" s="147"/>
      <c r="D1564" s="147"/>
      <c r="E1564" s="148"/>
      <c r="F1564" s="147"/>
      <c r="G1564" s="148"/>
      <c r="H1564" s="148"/>
      <c r="I1564" s="148"/>
      <c r="J1564" s="148"/>
      <c r="K1564" s="148"/>
      <c r="L1564" s="148"/>
      <c r="M1564" s="148"/>
      <c r="N1564" s="148"/>
      <c r="O1564" s="148"/>
      <c r="P1564" s="148"/>
      <c r="Q1564" s="148"/>
      <c r="R1564" s="148"/>
      <c r="S1564" s="148"/>
      <c r="T1564" s="148"/>
      <c r="U1564" s="148"/>
      <c r="V1564" s="148"/>
      <c r="W1564" s="148"/>
      <c r="X1564" s="148"/>
      <c r="Y1564" s="148"/>
      <c r="Z1564" s="148"/>
      <c r="AA1564" s="148"/>
      <c r="AB1564" s="148"/>
      <c r="AC1564" s="148"/>
      <c r="AD1564" s="148"/>
      <c r="AE1564" s="148"/>
      <c r="AF1564" s="148"/>
      <c r="AG1564" s="148"/>
      <c r="AH1564" s="148"/>
      <c r="AI1564" s="149"/>
      <c r="AJ1564" s="148"/>
      <c r="AK1564" s="149"/>
    </row>
    <row r="1565" spans="1:37" x14ac:dyDescent="0.35">
      <c r="A1565" s="147"/>
      <c r="B1565" s="148"/>
      <c r="C1565" s="147"/>
      <c r="D1565" s="147"/>
      <c r="E1565" s="148"/>
      <c r="F1565" s="147"/>
      <c r="G1565" s="148"/>
      <c r="H1565" s="148"/>
      <c r="I1565" s="148"/>
      <c r="J1565" s="148"/>
      <c r="K1565" s="148"/>
      <c r="L1565" s="148"/>
      <c r="M1565" s="148"/>
      <c r="N1565" s="148"/>
      <c r="O1565" s="148"/>
      <c r="P1565" s="148"/>
      <c r="Q1565" s="148"/>
      <c r="R1565" s="148"/>
      <c r="S1565" s="148"/>
      <c r="T1565" s="148"/>
      <c r="U1565" s="148"/>
      <c r="V1565" s="148"/>
      <c r="W1565" s="148"/>
      <c r="X1565" s="148"/>
      <c r="Y1565" s="148"/>
      <c r="Z1565" s="148"/>
      <c r="AA1565" s="148"/>
      <c r="AB1565" s="148"/>
      <c r="AC1565" s="148"/>
      <c r="AD1565" s="148"/>
      <c r="AE1565" s="148"/>
      <c r="AF1565" s="148"/>
      <c r="AG1565" s="148"/>
      <c r="AH1565" s="148"/>
      <c r="AI1565" s="149"/>
      <c r="AJ1565" s="148"/>
      <c r="AK1565" s="149"/>
    </row>
    <row r="1566" spans="1:37" x14ac:dyDescent="0.35">
      <c r="A1566" s="147"/>
      <c r="B1566" s="148"/>
      <c r="C1566" s="147"/>
      <c r="D1566" s="147"/>
      <c r="E1566" s="148"/>
      <c r="F1566" s="147"/>
      <c r="G1566" s="148"/>
      <c r="H1566" s="148"/>
      <c r="I1566" s="148"/>
      <c r="J1566" s="148"/>
      <c r="K1566" s="148"/>
      <c r="L1566" s="148"/>
      <c r="M1566" s="148"/>
      <c r="N1566" s="148"/>
      <c r="O1566" s="148"/>
      <c r="P1566" s="148"/>
      <c r="Q1566" s="148"/>
      <c r="R1566" s="148"/>
      <c r="S1566" s="148"/>
      <c r="T1566" s="148"/>
      <c r="U1566" s="148"/>
      <c r="V1566" s="148"/>
      <c r="W1566" s="148"/>
      <c r="X1566" s="148"/>
      <c r="Y1566" s="148"/>
      <c r="Z1566" s="148"/>
      <c r="AA1566" s="148"/>
      <c r="AB1566" s="148"/>
      <c r="AC1566" s="148"/>
      <c r="AD1566" s="148"/>
      <c r="AE1566" s="148"/>
      <c r="AF1566" s="148"/>
      <c r="AG1566" s="148"/>
      <c r="AH1566" s="148"/>
      <c r="AI1566" s="149"/>
      <c r="AJ1566" s="148"/>
      <c r="AK1566" s="149"/>
    </row>
    <row r="1567" spans="1:37" x14ac:dyDescent="0.35">
      <c r="A1567" s="147"/>
      <c r="B1567" s="148"/>
      <c r="C1567" s="147"/>
      <c r="D1567" s="147"/>
      <c r="E1567" s="148"/>
      <c r="F1567" s="147"/>
      <c r="G1567" s="148"/>
      <c r="H1567" s="148"/>
      <c r="I1567" s="148"/>
      <c r="J1567" s="148"/>
      <c r="K1567" s="148"/>
      <c r="L1567" s="148"/>
      <c r="M1567" s="148"/>
      <c r="N1567" s="148"/>
      <c r="O1567" s="148"/>
      <c r="P1567" s="148"/>
      <c r="Q1567" s="148"/>
      <c r="R1567" s="148"/>
      <c r="S1567" s="148"/>
      <c r="T1567" s="148"/>
      <c r="U1567" s="148"/>
      <c r="V1567" s="148"/>
      <c r="W1567" s="148"/>
      <c r="X1567" s="148"/>
      <c r="Y1567" s="148"/>
      <c r="Z1567" s="148"/>
      <c r="AA1567" s="148"/>
      <c r="AB1567" s="148"/>
      <c r="AC1567" s="148"/>
      <c r="AD1567" s="148"/>
      <c r="AE1567" s="148"/>
      <c r="AF1567" s="148"/>
      <c r="AG1567" s="148"/>
      <c r="AH1567" s="148"/>
      <c r="AI1567" s="149"/>
      <c r="AJ1567" s="148"/>
      <c r="AK1567" s="149"/>
    </row>
    <row r="1568" spans="1:37" x14ac:dyDescent="0.35">
      <c r="A1568" s="147"/>
      <c r="B1568" s="148"/>
      <c r="C1568" s="147"/>
      <c r="D1568" s="147"/>
      <c r="E1568" s="148"/>
      <c r="F1568" s="147"/>
      <c r="G1568" s="148"/>
      <c r="H1568" s="148"/>
      <c r="I1568" s="148"/>
      <c r="J1568" s="148"/>
      <c r="K1568" s="148"/>
      <c r="L1568" s="148"/>
      <c r="M1568" s="148"/>
      <c r="N1568" s="148"/>
      <c r="O1568" s="148"/>
      <c r="P1568" s="148"/>
      <c r="Q1568" s="148"/>
      <c r="R1568" s="148"/>
      <c r="S1568" s="148"/>
      <c r="T1568" s="148"/>
      <c r="U1568" s="148"/>
      <c r="V1568" s="148"/>
      <c r="W1568" s="148"/>
      <c r="X1568" s="148"/>
      <c r="Y1568" s="148"/>
      <c r="Z1568" s="148"/>
      <c r="AA1568" s="148"/>
      <c r="AB1568" s="148"/>
      <c r="AC1568" s="148"/>
      <c r="AD1568" s="148"/>
      <c r="AE1568" s="148"/>
      <c r="AF1568" s="148"/>
      <c r="AG1568" s="148"/>
      <c r="AH1568" s="148"/>
      <c r="AI1568" s="149"/>
      <c r="AJ1568" s="148"/>
      <c r="AK1568" s="149"/>
    </row>
    <row r="1569" spans="1:37" x14ac:dyDescent="0.35">
      <c r="A1569" s="147"/>
      <c r="B1569" s="148"/>
      <c r="C1569" s="147"/>
      <c r="D1569" s="147"/>
      <c r="E1569" s="148"/>
      <c r="F1569" s="147"/>
      <c r="G1569" s="148"/>
      <c r="H1569" s="148"/>
      <c r="I1569" s="148"/>
      <c r="J1569" s="148"/>
      <c r="K1569" s="148"/>
      <c r="L1569" s="148"/>
      <c r="M1569" s="148"/>
      <c r="N1569" s="148"/>
      <c r="O1569" s="148"/>
      <c r="P1569" s="148"/>
      <c r="Q1569" s="148"/>
      <c r="R1569" s="148"/>
      <c r="S1569" s="148"/>
      <c r="T1569" s="148"/>
      <c r="U1569" s="148"/>
      <c r="V1569" s="148"/>
      <c r="W1569" s="148"/>
      <c r="X1569" s="148"/>
      <c r="Y1569" s="148"/>
      <c r="Z1569" s="148"/>
      <c r="AA1569" s="148"/>
      <c r="AB1569" s="148"/>
      <c r="AC1569" s="148"/>
      <c r="AD1569" s="148"/>
      <c r="AE1569" s="148"/>
      <c r="AF1569" s="148"/>
      <c r="AG1569" s="148"/>
      <c r="AH1569" s="148"/>
      <c r="AI1569" s="149"/>
      <c r="AJ1569" s="148"/>
      <c r="AK1569" s="149"/>
    </row>
    <row r="1570" spans="1:37" x14ac:dyDescent="0.35">
      <c r="A1570" s="147"/>
      <c r="B1570" s="148"/>
      <c r="C1570" s="147"/>
      <c r="D1570" s="147"/>
      <c r="E1570" s="148"/>
      <c r="F1570" s="147"/>
      <c r="G1570" s="148"/>
      <c r="H1570" s="148"/>
      <c r="I1570" s="148"/>
      <c r="J1570" s="148"/>
      <c r="K1570" s="148"/>
      <c r="L1570" s="148"/>
      <c r="M1570" s="148"/>
      <c r="N1570" s="148"/>
      <c r="O1570" s="148"/>
      <c r="P1570" s="148"/>
      <c r="Q1570" s="148"/>
      <c r="R1570" s="148"/>
      <c r="S1570" s="148"/>
      <c r="T1570" s="148"/>
      <c r="U1570" s="148"/>
      <c r="V1570" s="148"/>
      <c r="W1570" s="148"/>
      <c r="X1570" s="148"/>
      <c r="Y1570" s="148"/>
      <c r="Z1570" s="148"/>
      <c r="AA1570" s="148"/>
      <c r="AB1570" s="148"/>
      <c r="AC1570" s="148"/>
      <c r="AD1570" s="148"/>
      <c r="AE1570" s="148"/>
      <c r="AF1570" s="148"/>
      <c r="AG1570" s="148"/>
      <c r="AH1570" s="148"/>
      <c r="AI1570" s="149"/>
      <c r="AJ1570" s="148"/>
      <c r="AK1570" s="149"/>
    </row>
    <row r="1571" spans="1:37" x14ac:dyDescent="0.35">
      <c r="A1571" s="147"/>
      <c r="B1571" s="148"/>
      <c r="C1571" s="147"/>
      <c r="D1571" s="147"/>
      <c r="E1571" s="148"/>
      <c r="F1571" s="147"/>
      <c r="G1571" s="148"/>
      <c r="H1571" s="148"/>
      <c r="I1571" s="148"/>
      <c r="J1571" s="148"/>
      <c r="K1571" s="148"/>
      <c r="L1571" s="148"/>
      <c r="M1571" s="148"/>
      <c r="N1571" s="148"/>
      <c r="O1571" s="148"/>
      <c r="P1571" s="148"/>
      <c r="Q1571" s="148"/>
      <c r="R1571" s="148"/>
      <c r="S1571" s="148"/>
      <c r="T1571" s="148"/>
      <c r="U1571" s="148"/>
      <c r="V1571" s="148"/>
      <c r="W1571" s="148"/>
      <c r="X1571" s="148"/>
      <c r="Y1571" s="148"/>
      <c r="Z1571" s="148"/>
      <c r="AA1571" s="148"/>
      <c r="AB1571" s="148"/>
      <c r="AC1571" s="148"/>
      <c r="AD1571" s="148"/>
      <c r="AE1571" s="148"/>
      <c r="AF1571" s="148"/>
      <c r="AG1571" s="148"/>
      <c r="AH1571" s="148"/>
      <c r="AI1571" s="149"/>
      <c r="AJ1571" s="148"/>
      <c r="AK1571" s="149"/>
    </row>
    <row r="1572" spans="1:37" x14ac:dyDescent="0.35">
      <c r="A1572" s="147"/>
      <c r="B1572" s="148"/>
      <c r="C1572" s="147"/>
      <c r="D1572" s="147"/>
      <c r="E1572" s="148"/>
      <c r="F1572" s="147"/>
      <c r="G1572" s="148"/>
      <c r="H1572" s="148"/>
      <c r="I1572" s="148"/>
      <c r="J1572" s="148"/>
      <c r="K1572" s="148"/>
      <c r="L1572" s="148"/>
      <c r="M1572" s="148"/>
      <c r="N1572" s="148"/>
      <c r="O1572" s="148"/>
      <c r="P1572" s="148"/>
      <c r="Q1572" s="148"/>
      <c r="R1572" s="148"/>
      <c r="S1572" s="148"/>
      <c r="T1572" s="148"/>
      <c r="U1572" s="148"/>
      <c r="V1572" s="148"/>
      <c r="W1572" s="148"/>
      <c r="X1572" s="148"/>
      <c r="Y1572" s="148"/>
      <c r="Z1572" s="148"/>
      <c r="AA1572" s="148"/>
      <c r="AB1572" s="148"/>
      <c r="AC1572" s="148"/>
      <c r="AD1572" s="148"/>
      <c r="AE1572" s="148"/>
      <c r="AF1572" s="148"/>
      <c r="AG1572" s="148"/>
      <c r="AH1572" s="148"/>
      <c r="AI1572" s="149"/>
      <c r="AJ1572" s="148"/>
      <c r="AK1572" s="149"/>
    </row>
    <row r="1573" spans="1:37" x14ac:dyDescent="0.35">
      <c r="A1573" s="147"/>
      <c r="B1573" s="148"/>
      <c r="C1573" s="147"/>
      <c r="D1573" s="147"/>
      <c r="E1573" s="148"/>
      <c r="F1573" s="147"/>
      <c r="G1573" s="148"/>
      <c r="H1573" s="148"/>
      <c r="I1573" s="148"/>
      <c r="J1573" s="148"/>
      <c r="K1573" s="148"/>
      <c r="L1573" s="148"/>
      <c r="M1573" s="148"/>
      <c r="N1573" s="148"/>
      <c r="O1573" s="148"/>
      <c r="P1573" s="148"/>
      <c r="Q1573" s="148"/>
      <c r="R1573" s="148"/>
      <c r="S1573" s="148"/>
      <c r="T1573" s="148"/>
      <c r="U1573" s="148"/>
      <c r="V1573" s="148"/>
      <c r="W1573" s="148"/>
      <c r="X1573" s="148"/>
      <c r="Y1573" s="148"/>
      <c r="Z1573" s="148"/>
      <c r="AA1573" s="148"/>
      <c r="AB1573" s="148"/>
      <c r="AC1573" s="148"/>
      <c r="AD1573" s="148"/>
      <c r="AE1573" s="148"/>
      <c r="AF1573" s="148"/>
      <c r="AG1573" s="148"/>
      <c r="AH1573" s="148"/>
      <c r="AI1573" s="149"/>
      <c r="AJ1573" s="148"/>
      <c r="AK1573" s="149"/>
    </row>
    <row r="1574" spans="1:37" x14ac:dyDescent="0.35">
      <c r="A1574" s="147"/>
      <c r="B1574" s="148"/>
      <c r="C1574" s="147"/>
      <c r="D1574" s="147"/>
      <c r="E1574" s="148"/>
      <c r="F1574" s="147"/>
      <c r="G1574" s="148"/>
      <c r="H1574" s="148"/>
      <c r="I1574" s="148"/>
      <c r="J1574" s="148"/>
      <c r="K1574" s="148"/>
      <c r="L1574" s="148"/>
      <c r="M1574" s="148"/>
      <c r="N1574" s="148"/>
      <c r="O1574" s="148"/>
      <c r="P1574" s="148"/>
      <c r="Q1574" s="148"/>
      <c r="R1574" s="148"/>
      <c r="S1574" s="148"/>
      <c r="T1574" s="148"/>
      <c r="U1574" s="148"/>
      <c r="V1574" s="148"/>
      <c r="W1574" s="148"/>
      <c r="X1574" s="148"/>
      <c r="Y1574" s="148"/>
      <c r="Z1574" s="148"/>
      <c r="AA1574" s="148"/>
      <c r="AB1574" s="148"/>
      <c r="AC1574" s="148"/>
      <c r="AD1574" s="148"/>
      <c r="AE1574" s="148"/>
      <c r="AF1574" s="148"/>
      <c r="AG1574" s="148"/>
      <c r="AH1574" s="148"/>
      <c r="AI1574" s="149"/>
      <c r="AJ1574" s="148"/>
      <c r="AK1574" s="149"/>
    </row>
    <row r="1575" spans="1:37" x14ac:dyDescent="0.35">
      <c r="A1575" s="147"/>
      <c r="B1575" s="148"/>
      <c r="C1575" s="147"/>
      <c r="D1575" s="147"/>
      <c r="E1575" s="148"/>
      <c r="F1575" s="147"/>
      <c r="G1575" s="148"/>
      <c r="H1575" s="148"/>
      <c r="I1575" s="148"/>
      <c r="J1575" s="148"/>
      <c r="K1575" s="148"/>
      <c r="L1575" s="148"/>
      <c r="M1575" s="148"/>
      <c r="N1575" s="148"/>
      <c r="O1575" s="148"/>
      <c r="P1575" s="148"/>
      <c r="Q1575" s="148"/>
      <c r="R1575" s="148"/>
      <c r="S1575" s="148"/>
      <c r="T1575" s="148"/>
      <c r="U1575" s="148"/>
      <c r="V1575" s="148"/>
      <c r="W1575" s="148"/>
      <c r="X1575" s="148"/>
      <c r="Y1575" s="148"/>
      <c r="Z1575" s="148"/>
      <c r="AA1575" s="148"/>
      <c r="AB1575" s="148"/>
      <c r="AC1575" s="148"/>
      <c r="AD1575" s="148"/>
      <c r="AE1575" s="148"/>
      <c r="AF1575" s="148"/>
      <c r="AG1575" s="148"/>
      <c r="AH1575" s="148"/>
      <c r="AI1575" s="149"/>
      <c r="AJ1575" s="148"/>
      <c r="AK1575" s="149"/>
    </row>
    <row r="1576" spans="1:37" x14ac:dyDescent="0.35">
      <c r="A1576" s="147"/>
      <c r="B1576" s="148"/>
      <c r="C1576" s="147"/>
      <c r="D1576" s="147"/>
      <c r="E1576" s="148"/>
      <c r="F1576" s="147"/>
      <c r="G1576" s="148"/>
      <c r="H1576" s="148"/>
      <c r="I1576" s="148"/>
      <c r="J1576" s="148"/>
      <c r="K1576" s="148"/>
      <c r="L1576" s="148"/>
      <c r="M1576" s="148"/>
      <c r="N1576" s="148"/>
      <c r="O1576" s="148"/>
      <c r="P1576" s="148"/>
      <c r="Q1576" s="148"/>
      <c r="R1576" s="148"/>
      <c r="S1576" s="148"/>
      <c r="T1576" s="148"/>
      <c r="U1576" s="148"/>
      <c r="V1576" s="148"/>
      <c r="W1576" s="148"/>
      <c r="X1576" s="148"/>
      <c r="Y1576" s="148"/>
      <c r="Z1576" s="148"/>
      <c r="AA1576" s="148"/>
      <c r="AB1576" s="148"/>
      <c r="AC1576" s="148"/>
      <c r="AD1576" s="148"/>
      <c r="AE1576" s="148"/>
      <c r="AF1576" s="148"/>
      <c r="AG1576" s="148"/>
      <c r="AH1576" s="148"/>
      <c r="AI1576" s="149"/>
      <c r="AJ1576" s="148"/>
      <c r="AK1576" s="149"/>
    </row>
    <row r="1577" spans="1:37" x14ac:dyDescent="0.35">
      <c r="A1577" s="147"/>
      <c r="B1577" s="148"/>
      <c r="C1577" s="147"/>
      <c r="D1577" s="147"/>
      <c r="E1577" s="148"/>
      <c r="F1577" s="147"/>
      <c r="G1577" s="148"/>
      <c r="H1577" s="148"/>
      <c r="I1577" s="148"/>
      <c r="J1577" s="148"/>
      <c r="K1577" s="148"/>
      <c r="L1577" s="148"/>
      <c r="M1577" s="148"/>
      <c r="N1577" s="148"/>
      <c r="O1577" s="148"/>
      <c r="P1577" s="148"/>
      <c r="Q1577" s="148"/>
      <c r="R1577" s="148"/>
      <c r="S1577" s="148"/>
      <c r="T1577" s="148"/>
      <c r="U1577" s="148"/>
      <c r="V1577" s="148"/>
      <c r="W1577" s="148"/>
      <c r="X1577" s="148"/>
      <c r="Y1577" s="148"/>
      <c r="Z1577" s="148"/>
      <c r="AA1577" s="148"/>
      <c r="AB1577" s="148"/>
      <c r="AC1577" s="148"/>
      <c r="AD1577" s="148"/>
      <c r="AE1577" s="148"/>
      <c r="AF1577" s="148"/>
      <c r="AG1577" s="148"/>
      <c r="AH1577" s="148"/>
      <c r="AI1577" s="149"/>
      <c r="AJ1577" s="148"/>
      <c r="AK1577" s="149"/>
    </row>
    <row r="1578" spans="1:37" x14ac:dyDescent="0.35">
      <c r="A1578" s="147"/>
      <c r="B1578" s="148"/>
      <c r="C1578" s="147"/>
      <c r="D1578" s="147"/>
      <c r="E1578" s="148"/>
      <c r="F1578" s="147"/>
      <c r="G1578" s="148"/>
      <c r="H1578" s="148"/>
      <c r="I1578" s="148"/>
      <c r="J1578" s="148"/>
      <c r="K1578" s="148"/>
      <c r="L1578" s="148"/>
      <c r="M1578" s="148"/>
      <c r="N1578" s="148"/>
      <c r="O1578" s="148"/>
      <c r="P1578" s="148"/>
      <c r="Q1578" s="148"/>
      <c r="R1578" s="148"/>
      <c r="S1578" s="148"/>
      <c r="T1578" s="148"/>
      <c r="U1578" s="148"/>
      <c r="V1578" s="148"/>
      <c r="W1578" s="148"/>
      <c r="X1578" s="148"/>
      <c r="Y1578" s="148"/>
      <c r="Z1578" s="148"/>
      <c r="AA1578" s="148"/>
      <c r="AB1578" s="148"/>
      <c r="AC1578" s="148"/>
      <c r="AD1578" s="148"/>
      <c r="AE1578" s="148"/>
      <c r="AF1578" s="148"/>
      <c r="AG1578" s="148"/>
      <c r="AH1578" s="148"/>
      <c r="AI1578" s="149"/>
      <c r="AJ1578" s="148"/>
      <c r="AK1578" s="149"/>
    </row>
    <row r="1579" spans="1:37" x14ac:dyDescent="0.35">
      <c r="A1579" s="147"/>
      <c r="B1579" s="148"/>
      <c r="C1579" s="147"/>
      <c r="D1579" s="147"/>
      <c r="E1579" s="148"/>
      <c r="F1579" s="147"/>
      <c r="G1579" s="148"/>
      <c r="H1579" s="148"/>
      <c r="I1579" s="148"/>
      <c r="J1579" s="148"/>
      <c r="K1579" s="148"/>
      <c r="L1579" s="148"/>
      <c r="M1579" s="148"/>
      <c r="N1579" s="148"/>
      <c r="O1579" s="148"/>
      <c r="P1579" s="148"/>
      <c r="Q1579" s="148"/>
      <c r="R1579" s="148"/>
      <c r="S1579" s="148"/>
      <c r="T1579" s="148"/>
      <c r="U1579" s="148"/>
      <c r="V1579" s="148"/>
      <c r="W1579" s="148"/>
      <c r="X1579" s="148"/>
      <c r="Y1579" s="148"/>
      <c r="Z1579" s="148"/>
      <c r="AA1579" s="148"/>
      <c r="AB1579" s="148"/>
      <c r="AC1579" s="148"/>
      <c r="AD1579" s="148"/>
      <c r="AE1579" s="148"/>
      <c r="AF1579" s="148"/>
      <c r="AG1579" s="148"/>
      <c r="AH1579" s="148"/>
      <c r="AI1579" s="149"/>
      <c r="AJ1579" s="148"/>
      <c r="AK1579" s="149"/>
    </row>
    <row r="1580" spans="1:37" x14ac:dyDescent="0.35">
      <c r="A1580" s="147"/>
      <c r="B1580" s="148"/>
      <c r="C1580" s="147"/>
      <c r="D1580" s="147"/>
      <c r="E1580" s="148"/>
      <c r="F1580" s="147"/>
      <c r="G1580" s="148"/>
      <c r="H1580" s="148"/>
      <c r="I1580" s="148"/>
      <c r="J1580" s="148"/>
      <c r="K1580" s="148"/>
      <c r="L1580" s="148"/>
      <c r="M1580" s="148"/>
      <c r="N1580" s="148"/>
      <c r="O1580" s="148"/>
      <c r="P1580" s="148"/>
      <c r="Q1580" s="148"/>
      <c r="R1580" s="148"/>
      <c r="S1580" s="148"/>
      <c r="T1580" s="148"/>
      <c r="U1580" s="148"/>
      <c r="V1580" s="148"/>
      <c r="W1580" s="148"/>
      <c r="X1580" s="148"/>
      <c r="Y1580" s="148"/>
      <c r="Z1580" s="148"/>
      <c r="AA1580" s="148"/>
      <c r="AB1580" s="148"/>
      <c r="AC1580" s="148"/>
      <c r="AD1580" s="148"/>
      <c r="AE1580" s="148"/>
      <c r="AF1580" s="148"/>
      <c r="AG1580" s="148"/>
      <c r="AH1580" s="148"/>
      <c r="AI1580" s="149"/>
      <c r="AJ1580" s="148"/>
      <c r="AK1580" s="149"/>
    </row>
    <row r="1581" spans="1:37" x14ac:dyDescent="0.35">
      <c r="A1581" s="147"/>
      <c r="B1581" s="148"/>
      <c r="C1581" s="147"/>
      <c r="D1581" s="147"/>
      <c r="E1581" s="148"/>
      <c r="F1581" s="147"/>
      <c r="G1581" s="148"/>
      <c r="H1581" s="148"/>
      <c r="I1581" s="148"/>
      <c r="J1581" s="148"/>
      <c r="K1581" s="148"/>
      <c r="L1581" s="148"/>
      <c r="M1581" s="148"/>
      <c r="N1581" s="148"/>
      <c r="O1581" s="148"/>
      <c r="P1581" s="148"/>
      <c r="Q1581" s="148"/>
      <c r="R1581" s="148"/>
      <c r="S1581" s="148"/>
      <c r="T1581" s="148"/>
      <c r="U1581" s="148"/>
      <c r="V1581" s="148"/>
      <c r="W1581" s="148"/>
      <c r="X1581" s="148"/>
      <c r="Y1581" s="148"/>
      <c r="Z1581" s="148"/>
      <c r="AA1581" s="148"/>
      <c r="AB1581" s="148"/>
      <c r="AC1581" s="148"/>
      <c r="AD1581" s="148"/>
      <c r="AE1581" s="148"/>
      <c r="AF1581" s="148"/>
      <c r="AG1581" s="148"/>
      <c r="AH1581" s="148"/>
      <c r="AI1581" s="149"/>
      <c r="AJ1581" s="148"/>
      <c r="AK1581" s="149"/>
    </row>
    <row r="1582" spans="1:37" x14ac:dyDescent="0.35">
      <c r="A1582" s="147"/>
      <c r="B1582" s="148"/>
      <c r="C1582" s="147"/>
      <c r="D1582" s="147"/>
      <c r="E1582" s="148"/>
      <c r="F1582" s="147"/>
      <c r="G1582" s="148"/>
      <c r="H1582" s="148"/>
      <c r="I1582" s="148"/>
      <c r="J1582" s="148"/>
      <c r="K1582" s="148"/>
      <c r="L1582" s="148"/>
      <c r="M1582" s="148"/>
      <c r="N1582" s="148"/>
      <c r="O1582" s="148"/>
      <c r="P1582" s="148"/>
      <c r="Q1582" s="148"/>
      <c r="R1582" s="148"/>
      <c r="S1582" s="148"/>
      <c r="T1582" s="148"/>
      <c r="U1582" s="148"/>
      <c r="V1582" s="148"/>
      <c r="W1582" s="148"/>
      <c r="X1582" s="148"/>
      <c r="Y1582" s="148"/>
      <c r="Z1582" s="148"/>
      <c r="AA1582" s="148"/>
      <c r="AB1582" s="148"/>
      <c r="AC1582" s="148"/>
      <c r="AD1582" s="148"/>
      <c r="AE1582" s="148"/>
      <c r="AF1582" s="148"/>
      <c r="AG1582" s="148"/>
      <c r="AH1582" s="148"/>
      <c r="AI1582" s="149"/>
      <c r="AJ1582" s="148"/>
      <c r="AK1582" s="149"/>
    </row>
    <row r="1583" spans="1:37" x14ac:dyDescent="0.35">
      <c r="A1583" s="147"/>
      <c r="B1583" s="148"/>
      <c r="C1583" s="147"/>
      <c r="D1583" s="147"/>
      <c r="E1583" s="148"/>
      <c r="F1583" s="147"/>
      <c r="G1583" s="148"/>
      <c r="H1583" s="148"/>
      <c r="I1583" s="148"/>
      <c r="J1583" s="148"/>
      <c r="K1583" s="148"/>
      <c r="L1583" s="148"/>
      <c r="M1583" s="148"/>
      <c r="N1583" s="148"/>
      <c r="O1583" s="148"/>
      <c r="P1583" s="148"/>
      <c r="Q1583" s="148"/>
      <c r="R1583" s="148"/>
      <c r="S1583" s="148"/>
      <c r="T1583" s="148"/>
      <c r="U1583" s="148"/>
      <c r="V1583" s="148"/>
      <c r="W1583" s="148"/>
      <c r="X1583" s="148"/>
      <c r="Y1583" s="148"/>
      <c r="Z1583" s="148"/>
      <c r="AA1583" s="148"/>
      <c r="AB1583" s="148"/>
      <c r="AC1583" s="148"/>
      <c r="AD1583" s="148"/>
      <c r="AE1583" s="148"/>
      <c r="AF1583" s="148"/>
      <c r="AG1583" s="148"/>
      <c r="AH1583" s="148"/>
      <c r="AI1583" s="149"/>
      <c r="AJ1583" s="148"/>
      <c r="AK1583" s="149"/>
    </row>
    <row r="1584" spans="1:37" x14ac:dyDescent="0.35">
      <c r="A1584" s="147"/>
      <c r="B1584" s="148"/>
      <c r="C1584" s="147"/>
      <c r="D1584" s="147"/>
      <c r="E1584" s="148"/>
      <c r="F1584" s="147"/>
      <c r="G1584" s="148"/>
      <c r="H1584" s="148"/>
      <c r="I1584" s="148"/>
      <c r="J1584" s="148"/>
      <c r="K1584" s="148"/>
      <c r="L1584" s="148"/>
      <c r="M1584" s="148"/>
      <c r="N1584" s="148"/>
      <c r="O1584" s="148"/>
      <c r="P1584" s="148"/>
      <c r="Q1584" s="148"/>
      <c r="R1584" s="148"/>
      <c r="S1584" s="148"/>
      <c r="T1584" s="148"/>
      <c r="U1584" s="148"/>
      <c r="V1584" s="148"/>
      <c r="W1584" s="148"/>
      <c r="X1584" s="148"/>
      <c r="Y1584" s="148"/>
      <c r="Z1584" s="148"/>
      <c r="AA1584" s="148"/>
      <c r="AB1584" s="148"/>
      <c r="AC1584" s="148"/>
      <c r="AD1584" s="148"/>
      <c r="AE1584" s="148"/>
      <c r="AF1584" s="148"/>
      <c r="AG1584" s="148"/>
      <c r="AH1584" s="148"/>
      <c r="AI1584" s="149"/>
      <c r="AJ1584" s="148"/>
      <c r="AK1584" s="149"/>
    </row>
    <row r="1585" spans="1:37" x14ac:dyDescent="0.35">
      <c r="A1585" s="147"/>
      <c r="B1585" s="148"/>
      <c r="C1585" s="147"/>
      <c r="D1585" s="147"/>
      <c r="E1585" s="148"/>
      <c r="F1585" s="147"/>
      <c r="G1585" s="148"/>
      <c r="H1585" s="148"/>
      <c r="I1585" s="148"/>
      <c r="J1585" s="148"/>
      <c r="K1585" s="148"/>
      <c r="L1585" s="148"/>
      <c r="M1585" s="148"/>
      <c r="N1585" s="148"/>
      <c r="O1585" s="148"/>
      <c r="P1585" s="148"/>
      <c r="Q1585" s="148"/>
      <c r="R1585" s="148"/>
      <c r="S1585" s="148"/>
      <c r="T1585" s="148"/>
      <c r="U1585" s="148"/>
      <c r="V1585" s="148"/>
      <c r="W1585" s="148"/>
      <c r="X1585" s="148"/>
      <c r="Y1585" s="148"/>
      <c r="Z1585" s="148"/>
      <c r="AA1585" s="148"/>
      <c r="AB1585" s="148"/>
      <c r="AC1585" s="148"/>
      <c r="AD1585" s="148"/>
      <c r="AE1585" s="148"/>
      <c r="AF1585" s="148"/>
      <c r="AG1585" s="148"/>
      <c r="AH1585" s="148"/>
      <c r="AI1585" s="149"/>
      <c r="AJ1585" s="148"/>
      <c r="AK1585" s="149"/>
    </row>
    <row r="1586" spans="1:37" x14ac:dyDescent="0.35">
      <c r="A1586" s="147"/>
      <c r="B1586" s="148"/>
      <c r="C1586" s="147"/>
      <c r="D1586" s="147"/>
      <c r="E1586" s="148"/>
      <c r="F1586" s="147"/>
      <c r="G1586" s="148"/>
      <c r="H1586" s="148"/>
      <c r="I1586" s="148"/>
      <c r="J1586" s="148"/>
      <c r="K1586" s="148"/>
      <c r="L1586" s="148"/>
      <c r="M1586" s="148"/>
      <c r="N1586" s="148"/>
      <c r="O1586" s="148"/>
      <c r="P1586" s="148"/>
      <c r="Q1586" s="148"/>
      <c r="R1586" s="148"/>
      <c r="S1586" s="148"/>
      <c r="T1586" s="148"/>
      <c r="U1586" s="148"/>
      <c r="V1586" s="148"/>
      <c r="W1586" s="148"/>
      <c r="X1586" s="148"/>
      <c r="Y1586" s="148"/>
      <c r="Z1586" s="148"/>
      <c r="AA1586" s="148"/>
      <c r="AB1586" s="148"/>
      <c r="AC1586" s="148"/>
      <c r="AD1586" s="148"/>
      <c r="AE1586" s="148"/>
      <c r="AF1586" s="148"/>
      <c r="AG1586" s="148"/>
      <c r="AH1586" s="148"/>
      <c r="AI1586" s="149"/>
      <c r="AJ1586" s="148"/>
      <c r="AK1586" s="149"/>
    </row>
    <row r="1587" spans="1:37" x14ac:dyDescent="0.35">
      <c r="A1587" s="147"/>
      <c r="B1587" s="148"/>
      <c r="C1587" s="147"/>
      <c r="D1587" s="147"/>
      <c r="E1587" s="148"/>
      <c r="F1587" s="147"/>
      <c r="G1587" s="148"/>
      <c r="H1587" s="148"/>
      <c r="I1587" s="148"/>
      <c r="J1587" s="148"/>
      <c r="K1587" s="148"/>
      <c r="L1587" s="148"/>
      <c r="M1587" s="148"/>
      <c r="N1587" s="148"/>
      <c r="O1587" s="148"/>
      <c r="P1587" s="148"/>
      <c r="Q1587" s="148"/>
      <c r="R1587" s="148"/>
      <c r="S1587" s="148"/>
      <c r="T1587" s="148"/>
      <c r="U1587" s="148"/>
      <c r="V1587" s="148"/>
      <c r="W1587" s="148"/>
      <c r="X1587" s="148"/>
      <c r="Y1587" s="148"/>
      <c r="Z1587" s="148"/>
      <c r="AA1587" s="148"/>
      <c r="AB1587" s="148"/>
      <c r="AC1587" s="148"/>
      <c r="AD1587" s="148"/>
      <c r="AE1587" s="148"/>
      <c r="AF1587" s="148"/>
      <c r="AG1587" s="148"/>
      <c r="AH1587" s="148"/>
      <c r="AI1587" s="149"/>
      <c r="AJ1587" s="148"/>
      <c r="AK1587" s="149"/>
    </row>
    <row r="1588" spans="1:37" x14ac:dyDescent="0.35">
      <c r="A1588" s="147"/>
      <c r="B1588" s="148"/>
      <c r="C1588" s="147"/>
      <c r="D1588" s="147"/>
      <c r="E1588" s="148"/>
      <c r="F1588" s="147"/>
      <c r="G1588" s="148"/>
      <c r="H1588" s="148"/>
      <c r="I1588" s="148"/>
      <c r="J1588" s="148"/>
      <c r="K1588" s="148"/>
      <c r="L1588" s="148"/>
      <c r="M1588" s="148"/>
      <c r="N1588" s="148"/>
      <c r="O1588" s="148"/>
      <c r="P1588" s="148"/>
      <c r="Q1588" s="148"/>
      <c r="R1588" s="148"/>
      <c r="S1588" s="148"/>
      <c r="T1588" s="148"/>
      <c r="U1588" s="148"/>
      <c r="V1588" s="148"/>
      <c r="W1588" s="148"/>
      <c r="X1588" s="148"/>
      <c r="Y1588" s="148"/>
      <c r="Z1588" s="148"/>
      <c r="AA1588" s="148"/>
      <c r="AB1588" s="148"/>
      <c r="AC1588" s="148"/>
      <c r="AD1588" s="148"/>
      <c r="AE1588" s="148"/>
      <c r="AF1588" s="148"/>
      <c r="AG1588" s="148"/>
      <c r="AH1588" s="148"/>
      <c r="AI1588" s="149"/>
      <c r="AJ1588" s="148"/>
      <c r="AK1588" s="149"/>
    </row>
    <row r="1589" spans="1:37" x14ac:dyDescent="0.35">
      <c r="A1589" s="147"/>
      <c r="B1589" s="148"/>
      <c r="C1589" s="147"/>
      <c r="D1589" s="147"/>
      <c r="E1589" s="148"/>
      <c r="F1589" s="147"/>
      <c r="G1589" s="148"/>
      <c r="H1589" s="148"/>
      <c r="I1589" s="148"/>
      <c r="J1589" s="148"/>
      <c r="K1589" s="148"/>
      <c r="L1589" s="148"/>
      <c r="M1589" s="148"/>
      <c r="N1589" s="148"/>
      <c r="O1589" s="148"/>
      <c r="P1589" s="148"/>
      <c r="Q1589" s="148"/>
      <c r="R1589" s="148"/>
      <c r="S1589" s="148"/>
      <c r="T1589" s="148"/>
      <c r="U1589" s="148"/>
      <c r="V1589" s="148"/>
      <c r="W1589" s="148"/>
      <c r="X1589" s="148"/>
      <c r="Y1589" s="148"/>
      <c r="Z1589" s="148"/>
      <c r="AA1589" s="148"/>
      <c r="AB1589" s="148"/>
      <c r="AC1589" s="148"/>
      <c r="AD1589" s="148"/>
      <c r="AE1589" s="148"/>
      <c r="AF1589" s="148"/>
      <c r="AG1589" s="148"/>
      <c r="AH1589" s="148"/>
      <c r="AI1589" s="149"/>
      <c r="AJ1589" s="148"/>
      <c r="AK1589" s="149"/>
    </row>
    <row r="1590" spans="1:37" x14ac:dyDescent="0.35">
      <c r="A1590" s="147"/>
      <c r="B1590" s="148"/>
      <c r="C1590" s="147"/>
      <c r="D1590" s="147"/>
      <c r="E1590" s="148"/>
      <c r="F1590" s="147"/>
      <c r="G1590" s="148"/>
      <c r="H1590" s="148"/>
      <c r="I1590" s="148"/>
      <c r="J1590" s="148"/>
      <c r="K1590" s="148"/>
      <c r="L1590" s="148"/>
      <c r="M1590" s="148"/>
      <c r="N1590" s="148"/>
      <c r="O1590" s="148"/>
      <c r="P1590" s="148"/>
      <c r="Q1590" s="148"/>
      <c r="R1590" s="148"/>
      <c r="S1590" s="148"/>
      <c r="T1590" s="148"/>
      <c r="U1590" s="148"/>
      <c r="V1590" s="148"/>
      <c r="W1590" s="148"/>
      <c r="X1590" s="148"/>
      <c r="Y1590" s="148"/>
      <c r="Z1590" s="148"/>
      <c r="AA1590" s="148"/>
      <c r="AB1590" s="148"/>
      <c r="AC1590" s="148"/>
      <c r="AD1590" s="148"/>
      <c r="AE1590" s="148"/>
      <c r="AF1590" s="148"/>
      <c r="AG1590" s="148"/>
      <c r="AH1590" s="148"/>
      <c r="AI1590" s="149"/>
      <c r="AJ1590" s="148"/>
      <c r="AK1590" s="149"/>
    </row>
    <row r="1591" spans="1:37" x14ac:dyDescent="0.35">
      <c r="A1591" s="147"/>
      <c r="B1591" s="148"/>
      <c r="C1591" s="147"/>
      <c r="D1591" s="147"/>
      <c r="E1591" s="148"/>
      <c r="F1591" s="147"/>
      <c r="G1591" s="148"/>
      <c r="H1591" s="148"/>
      <c r="I1591" s="148"/>
      <c r="J1591" s="148"/>
      <c r="K1591" s="148"/>
      <c r="L1591" s="148"/>
      <c r="M1591" s="148"/>
      <c r="N1591" s="148"/>
      <c r="O1591" s="148"/>
      <c r="P1591" s="148"/>
      <c r="Q1591" s="148"/>
      <c r="R1591" s="148"/>
      <c r="S1591" s="148"/>
      <c r="T1591" s="148"/>
      <c r="U1591" s="148"/>
      <c r="V1591" s="148"/>
      <c r="W1591" s="148"/>
      <c r="X1591" s="148"/>
      <c r="Y1591" s="148"/>
      <c r="Z1591" s="148"/>
      <c r="AA1591" s="148"/>
      <c r="AB1591" s="148"/>
      <c r="AC1591" s="148"/>
      <c r="AD1591" s="148"/>
      <c r="AE1591" s="148"/>
      <c r="AF1591" s="148"/>
      <c r="AG1591" s="148"/>
      <c r="AH1591" s="148"/>
      <c r="AI1591" s="149"/>
      <c r="AJ1591" s="148"/>
      <c r="AK1591" s="149"/>
    </row>
    <row r="1592" spans="1:37" x14ac:dyDescent="0.35">
      <c r="A1592" s="147"/>
      <c r="B1592" s="148"/>
      <c r="C1592" s="147"/>
      <c r="D1592" s="147"/>
      <c r="E1592" s="148"/>
      <c r="F1592" s="147"/>
      <c r="G1592" s="148"/>
      <c r="H1592" s="148"/>
      <c r="I1592" s="148"/>
      <c r="J1592" s="148"/>
      <c r="K1592" s="148"/>
      <c r="L1592" s="148"/>
      <c r="M1592" s="148"/>
      <c r="N1592" s="148"/>
      <c r="O1592" s="148"/>
      <c r="P1592" s="148"/>
      <c r="Q1592" s="148"/>
      <c r="R1592" s="148"/>
      <c r="S1592" s="148"/>
      <c r="T1592" s="148"/>
      <c r="U1592" s="148"/>
      <c r="V1592" s="148"/>
      <c r="W1592" s="148"/>
      <c r="X1592" s="148"/>
      <c r="Y1592" s="148"/>
      <c r="Z1592" s="148"/>
      <c r="AA1592" s="148"/>
      <c r="AB1592" s="148"/>
      <c r="AC1592" s="148"/>
      <c r="AD1592" s="148"/>
      <c r="AE1592" s="148"/>
      <c r="AF1592" s="148"/>
      <c r="AG1592" s="148"/>
      <c r="AH1592" s="148"/>
      <c r="AI1592" s="149"/>
      <c r="AJ1592" s="148"/>
      <c r="AK1592" s="149"/>
    </row>
    <row r="1593" spans="1:37" x14ac:dyDescent="0.35">
      <c r="A1593" s="147"/>
      <c r="B1593" s="148"/>
      <c r="C1593" s="147"/>
      <c r="D1593" s="147"/>
      <c r="E1593" s="148"/>
      <c r="F1593" s="147"/>
      <c r="G1593" s="148"/>
      <c r="H1593" s="148"/>
      <c r="I1593" s="148"/>
      <c r="J1593" s="148"/>
      <c r="K1593" s="148"/>
      <c r="L1593" s="148"/>
      <c r="M1593" s="148"/>
      <c r="N1593" s="148"/>
      <c r="O1593" s="148"/>
      <c r="P1593" s="148"/>
      <c r="Q1593" s="148"/>
      <c r="R1593" s="148"/>
      <c r="S1593" s="148"/>
      <c r="T1593" s="148"/>
      <c r="U1593" s="148"/>
      <c r="V1593" s="148"/>
      <c r="W1593" s="148"/>
      <c r="X1593" s="148"/>
      <c r="Y1593" s="148"/>
      <c r="Z1593" s="148"/>
      <c r="AA1593" s="148"/>
      <c r="AB1593" s="148"/>
      <c r="AC1593" s="148"/>
      <c r="AD1593" s="148"/>
      <c r="AE1593" s="148"/>
      <c r="AF1593" s="148"/>
      <c r="AG1593" s="148"/>
      <c r="AH1593" s="148"/>
      <c r="AI1593" s="149"/>
      <c r="AJ1593" s="148"/>
      <c r="AK1593" s="149"/>
    </row>
    <row r="1594" spans="1:37" x14ac:dyDescent="0.35">
      <c r="A1594" s="147"/>
      <c r="B1594" s="148"/>
      <c r="C1594" s="147"/>
      <c r="D1594" s="147"/>
      <c r="E1594" s="148"/>
      <c r="F1594" s="147"/>
      <c r="G1594" s="148"/>
      <c r="H1594" s="148"/>
      <c r="I1594" s="148"/>
      <c r="J1594" s="148"/>
      <c r="K1594" s="148"/>
      <c r="L1594" s="148"/>
      <c r="M1594" s="148"/>
      <c r="N1594" s="148"/>
      <c r="O1594" s="148"/>
      <c r="P1594" s="148"/>
      <c r="Q1594" s="148"/>
      <c r="R1594" s="148"/>
      <c r="S1594" s="148"/>
      <c r="T1594" s="148"/>
      <c r="U1594" s="148"/>
      <c r="V1594" s="148"/>
      <c r="W1594" s="148"/>
      <c r="X1594" s="148"/>
      <c r="Y1594" s="148"/>
      <c r="Z1594" s="148"/>
      <c r="AA1594" s="148"/>
      <c r="AB1594" s="148"/>
      <c r="AC1594" s="148"/>
      <c r="AD1594" s="148"/>
      <c r="AE1594" s="148"/>
      <c r="AF1594" s="148"/>
      <c r="AG1594" s="148"/>
      <c r="AH1594" s="148"/>
      <c r="AI1594" s="149"/>
      <c r="AJ1594" s="148"/>
      <c r="AK1594" s="149"/>
    </row>
    <row r="1595" spans="1:37" x14ac:dyDescent="0.35">
      <c r="A1595" s="147"/>
      <c r="B1595" s="148"/>
      <c r="C1595" s="147"/>
      <c r="D1595" s="147"/>
      <c r="E1595" s="148"/>
      <c r="F1595" s="147"/>
      <c r="G1595" s="148"/>
      <c r="H1595" s="148"/>
      <c r="I1595" s="148"/>
      <c r="J1595" s="148"/>
      <c r="K1595" s="148"/>
      <c r="L1595" s="148"/>
      <c r="M1595" s="148"/>
      <c r="N1595" s="148"/>
      <c r="O1595" s="148"/>
      <c r="P1595" s="148"/>
      <c r="Q1595" s="148"/>
      <c r="R1595" s="148"/>
      <c r="S1595" s="148"/>
      <c r="T1595" s="148"/>
      <c r="U1595" s="148"/>
      <c r="V1595" s="148"/>
      <c r="W1595" s="148"/>
      <c r="X1595" s="148"/>
      <c r="Y1595" s="148"/>
      <c r="Z1595" s="148"/>
      <c r="AA1595" s="148"/>
      <c r="AB1595" s="148"/>
      <c r="AC1595" s="148"/>
      <c r="AD1595" s="148"/>
      <c r="AE1595" s="148"/>
      <c r="AF1595" s="148"/>
      <c r="AG1595" s="148"/>
      <c r="AH1595" s="148"/>
      <c r="AI1595" s="149"/>
      <c r="AJ1595" s="148"/>
      <c r="AK1595" s="149"/>
    </row>
    <row r="1596" spans="1:37" x14ac:dyDescent="0.35">
      <c r="A1596" s="147"/>
      <c r="B1596" s="148"/>
      <c r="C1596" s="147"/>
      <c r="D1596" s="147"/>
      <c r="E1596" s="148"/>
      <c r="F1596" s="147"/>
      <c r="G1596" s="148"/>
      <c r="H1596" s="148"/>
      <c r="I1596" s="148"/>
      <c r="J1596" s="148"/>
      <c r="K1596" s="148"/>
      <c r="L1596" s="148"/>
      <c r="M1596" s="148"/>
      <c r="N1596" s="148"/>
      <c r="O1596" s="148"/>
      <c r="P1596" s="148"/>
      <c r="Q1596" s="148"/>
      <c r="R1596" s="148"/>
      <c r="S1596" s="148"/>
      <c r="T1596" s="148"/>
      <c r="U1596" s="148"/>
      <c r="V1596" s="148"/>
      <c r="W1596" s="148"/>
      <c r="X1596" s="148"/>
      <c r="Y1596" s="148"/>
      <c r="Z1596" s="148"/>
      <c r="AA1596" s="148"/>
      <c r="AB1596" s="148"/>
      <c r="AC1596" s="148"/>
      <c r="AD1596" s="148"/>
      <c r="AE1596" s="148"/>
      <c r="AF1596" s="148"/>
      <c r="AG1596" s="148"/>
      <c r="AH1596" s="148"/>
      <c r="AI1596" s="149"/>
      <c r="AJ1596" s="148"/>
      <c r="AK1596" s="149"/>
    </row>
    <row r="1597" spans="1:37" x14ac:dyDescent="0.35">
      <c r="A1597" s="147"/>
      <c r="B1597" s="148"/>
      <c r="C1597" s="147"/>
      <c r="D1597" s="147"/>
      <c r="E1597" s="148"/>
      <c r="F1597" s="147"/>
      <c r="G1597" s="148"/>
      <c r="H1597" s="148"/>
      <c r="I1597" s="148"/>
      <c r="J1597" s="148"/>
      <c r="K1597" s="148"/>
      <c r="L1597" s="148"/>
      <c r="M1597" s="148"/>
      <c r="N1597" s="148"/>
      <c r="O1597" s="148"/>
      <c r="P1597" s="148"/>
      <c r="Q1597" s="148"/>
      <c r="R1597" s="148"/>
      <c r="S1597" s="148"/>
      <c r="T1597" s="148"/>
      <c r="U1597" s="148"/>
      <c r="V1597" s="148"/>
      <c r="W1597" s="148"/>
      <c r="X1597" s="148"/>
      <c r="Y1597" s="148"/>
      <c r="Z1597" s="148"/>
      <c r="AA1597" s="148"/>
      <c r="AB1597" s="148"/>
      <c r="AC1597" s="148"/>
      <c r="AD1597" s="148"/>
      <c r="AE1597" s="148"/>
      <c r="AF1597" s="148"/>
      <c r="AG1597" s="148"/>
      <c r="AH1597" s="148"/>
      <c r="AI1597" s="149"/>
      <c r="AJ1597" s="148"/>
      <c r="AK1597" s="149"/>
    </row>
    <row r="1598" spans="1:37" x14ac:dyDescent="0.35">
      <c r="A1598" s="147"/>
      <c r="B1598" s="148"/>
      <c r="C1598" s="147"/>
      <c r="D1598" s="147"/>
      <c r="E1598" s="148"/>
      <c r="F1598" s="147"/>
      <c r="G1598" s="148"/>
      <c r="H1598" s="148"/>
      <c r="I1598" s="148"/>
      <c r="J1598" s="148"/>
      <c r="K1598" s="148"/>
      <c r="L1598" s="148"/>
      <c r="M1598" s="148"/>
      <c r="N1598" s="148"/>
      <c r="O1598" s="148"/>
      <c r="P1598" s="148"/>
      <c r="Q1598" s="148"/>
      <c r="R1598" s="148"/>
      <c r="S1598" s="148"/>
      <c r="T1598" s="148"/>
      <c r="U1598" s="148"/>
      <c r="V1598" s="148"/>
      <c r="W1598" s="148"/>
      <c r="X1598" s="148"/>
      <c r="Y1598" s="148"/>
      <c r="Z1598" s="148"/>
      <c r="AA1598" s="148"/>
      <c r="AB1598" s="148"/>
      <c r="AC1598" s="148"/>
      <c r="AD1598" s="148"/>
      <c r="AE1598" s="148"/>
      <c r="AF1598" s="148"/>
      <c r="AG1598" s="148"/>
      <c r="AH1598" s="148"/>
      <c r="AI1598" s="149"/>
      <c r="AJ1598" s="148"/>
      <c r="AK1598" s="149"/>
    </row>
    <row r="1599" spans="1:37" x14ac:dyDescent="0.35">
      <c r="A1599" s="147"/>
      <c r="B1599" s="148"/>
      <c r="C1599" s="147"/>
      <c r="D1599" s="147"/>
      <c r="E1599" s="148"/>
      <c r="F1599" s="147"/>
      <c r="G1599" s="148"/>
      <c r="H1599" s="148"/>
      <c r="I1599" s="148"/>
      <c r="J1599" s="148"/>
      <c r="K1599" s="148"/>
      <c r="L1599" s="148"/>
      <c r="M1599" s="148"/>
      <c r="N1599" s="148"/>
      <c r="O1599" s="148"/>
      <c r="P1599" s="148"/>
      <c r="Q1599" s="148"/>
      <c r="R1599" s="148"/>
      <c r="S1599" s="148"/>
      <c r="T1599" s="148"/>
      <c r="U1599" s="148"/>
      <c r="V1599" s="148"/>
      <c r="W1599" s="148"/>
      <c r="X1599" s="148"/>
      <c r="Y1599" s="148"/>
      <c r="Z1599" s="148"/>
      <c r="AA1599" s="148"/>
      <c r="AB1599" s="148"/>
      <c r="AC1599" s="148"/>
      <c r="AD1599" s="148"/>
      <c r="AE1599" s="148"/>
      <c r="AF1599" s="148"/>
      <c r="AG1599" s="148"/>
      <c r="AH1599" s="148"/>
      <c r="AI1599" s="149"/>
      <c r="AJ1599" s="148"/>
      <c r="AK1599" s="149"/>
    </row>
    <row r="1600" spans="1:37" x14ac:dyDescent="0.35">
      <c r="A1600" s="147"/>
      <c r="B1600" s="148"/>
      <c r="C1600" s="147"/>
      <c r="D1600" s="147"/>
      <c r="E1600" s="148"/>
      <c r="F1600" s="147"/>
      <c r="G1600" s="148"/>
      <c r="H1600" s="148"/>
      <c r="I1600" s="148"/>
      <c r="J1600" s="148"/>
      <c r="K1600" s="148"/>
      <c r="L1600" s="148"/>
      <c r="M1600" s="148"/>
      <c r="N1600" s="148"/>
      <c r="O1600" s="148"/>
      <c r="P1600" s="148"/>
      <c r="Q1600" s="148"/>
      <c r="R1600" s="148"/>
      <c r="S1600" s="148"/>
      <c r="T1600" s="148"/>
      <c r="U1600" s="148"/>
      <c r="V1600" s="148"/>
      <c r="W1600" s="148"/>
      <c r="X1600" s="148"/>
      <c r="Y1600" s="148"/>
      <c r="Z1600" s="148"/>
      <c r="AA1600" s="148"/>
      <c r="AB1600" s="148"/>
      <c r="AC1600" s="148"/>
      <c r="AD1600" s="148"/>
      <c r="AE1600" s="148"/>
      <c r="AF1600" s="148"/>
      <c r="AG1600" s="148"/>
      <c r="AH1600" s="148"/>
      <c r="AI1600" s="149"/>
      <c r="AJ1600" s="148"/>
      <c r="AK1600" s="149"/>
    </row>
    <row r="1601" spans="1:37" x14ac:dyDescent="0.35">
      <c r="A1601" s="147"/>
      <c r="B1601" s="148"/>
      <c r="C1601" s="147"/>
      <c r="D1601" s="147"/>
      <c r="E1601" s="148"/>
      <c r="F1601" s="147"/>
      <c r="G1601" s="148"/>
      <c r="H1601" s="148"/>
      <c r="I1601" s="148"/>
      <c r="J1601" s="148"/>
      <c r="K1601" s="148"/>
      <c r="L1601" s="148"/>
      <c r="M1601" s="148"/>
      <c r="N1601" s="148"/>
      <c r="O1601" s="148"/>
      <c r="P1601" s="148"/>
      <c r="Q1601" s="148"/>
      <c r="R1601" s="148"/>
      <c r="S1601" s="148"/>
      <c r="T1601" s="148"/>
      <c r="U1601" s="148"/>
      <c r="V1601" s="148"/>
      <c r="W1601" s="148"/>
      <c r="X1601" s="148"/>
      <c r="Y1601" s="148"/>
      <c r="Z1601" s="148"/>
      <c r="AA1601" s="148"/>
      <c r="AB1601" s="148"/>
      <c r="AC1601" s="148"/>
      <c r="AD1601" s="148"/>
      <c r="AE1601" s="148"/>
      <c r="AF1601" s="148"/>
      <c r="AG1601" s="148"/>
      <c r="AH1601" s="148"/>
      <c r="AI1601" s="149"/>
      <c r="AJ1601" s="148"/>
      <c r="AK1601" s="149"/>
    </row>
    <row r="1602" spans="1:37" x14ac:dyDescent="0.35">
      <c r="A1602" s="147"/>
      <c r="B1602" s="148"/>
      <c r="C1602" s="147"/>
      <c r="D1602" s="147"/>
      <c r="E1602" s="148"/>
      <c r="F1602" s="147"/>
      <c r="G1602" s="148"/>
      <c r="H1602" s="148"/>
      <c r="I1602" s="148"/>
      <c r="J1602" s="148"/>
      <c r="K1602" s="148"/>
      <c r="L1602" s="148"/>
      <c r="M1602" s="148"/>
      <c r="N1602" s="148"/>
      <c r="O1602" s="148"/>
      <c r="P1602" s="148"/>
      <c r="Q1602" s="148"/>
      <c r="R1602" s="148"/>
      <c r="S1602" s="148"/>
      <c r="T1602" s="148"/>
      <c r="U1602" s="148"/>
      <c r="V1602" s="148"/>
      <c r="W1602" s="148"/>
      <c r="X1602" s="148"/>
      <c r="Y1602" s="148"/>
      <c r="Z1602" s="148"/>
      <c r="AA1602" s="148"/>
      <c r="AB1602" s="148"/>
      <c r="AC1602" s="148"/>
      <c r="AD1602" s="148"/>
      <c r="AE1602" s="148"/>
      <c r="AF1602" s="148"/>
      <c r="AG1602" s="148"/>
      <c r="AH1602" s="148"/>
      <c r="AI1602" s="149"/>
      <c r="AJ1602" s="148"/>
      <c r="AK1602" s="149"/>
    </row>
    <row r="1603" spans="1:37" x14ac:dyDescent="0.35">
      <c r="A1603" s="147"/>
      <c r="B1603" s="148"/>
      <c r="C1603" s="147"/>
      <c r="D1603" s="147"/>
      <c r="E1603" s="148"/>
      <c r="F1603" s="147"/>
      <c r="G1603" s="148"/>
      <c r="H1603" s="148"/>
      <c r="I1603" s="148"/>
      <c r="J1603" s="148"/>
      <c r="K1603" s="148"/>
      <c r="L1603" s="148"/>
      <c r="M1603" s="148"/>
      <c r="N1603" s="148"/>
      <c r="O1603" s="148"/>
      <c r="P1603" s="148"/>
      <c r="Q1603" s="148"/>
      <c r="R1603" s="148"/>
      <c r="S1603" s="148"/>
      <c r="T1603" s="148"/>
      <c r="U1603" s="148"/>
      <c r="V1603" s="148"/>
      <c r="W1603" s="148"/>
      <c r="X1603" s="148"/>
      <c r="Y1603" s="148"/>
      <c r="Z1603" s="148"/>
      <c r="AA1603" s="148"/>
      <c r="AB1603" s="148"/>
      <c r="AC1603" s="148"/>
      <c r="AD1603" s="148"/>
      <c r="AE1603" s="148"/>
      <c r="AF1603" s="148"/>
      <c r="AG1603" s="148"/>
      <c r="AH1603" s="148"/>
      <c r="AI1603" s="149"/>
      <c r="AJ1603" s="148"/>
      <c r="AK1603" s="149"/>
    </row>
    <row r="1604" spans="1:37" x14ac:dyDescent="0.35">
      <c r="A1604" s="147"/>
      <c r="B1604" s="148"/>
      <c r="C1604" s="147"/>
      <c r="D1604" s="147"/>
      <c r="E1604" s="148"/>
      <c r="F1604" s="147"/>
      <c r="G1604" s="148"/>
      <c r="H1604" s="148"/>
      <c r="I1604" s="148"/>
      <c r="J1604" s="148"/>
      <c r="K1604" s="148"/>
      <c r="L1604" s="148"/>
      <c r="M1604" s="148"/>
      <c r="N1604" s="148"/>
      <c r="O1604" s="148"/>
      <c r="P1604" s="148"/>
      <c r="Q1604" s="148"/>
      <c r="R1604" s="148"/>
      <c r="S1604" s="148"/>
      <c r="T1604" s="148"/>
      <c r="U1604" s="148"/>
      <c r="V1604" s="148"/>
      <c r="W1604" s="148"/>
      <c r="X1604" s="148"/>
      <c r="Y1604" s="148"/>
      <c r="Z1604" s="148"/>
      <c r="AA1604" s="148"/>
      <c r="AB1604" s="148"/>
      <c r="AC1604" s="148"/>
      <c r="AD1604" s="148"/>
      <c r="AE1604" s="148"/>
      <c r="AF1604" s="148"/>
      <c r="AG1604" s="148"/>
      <c r="AH1604" s="148"/>
      <c r="AI1604" s="149"/>
      <c r="AJ1604" s="148"/>
      <c r="AK1604" s="149"/>
    </row>
    <row r="1605" spans="1:37" x14ac:dyDescent="0.35">
      <c r="A1605" s="147"/>
      <c r="B1605" s="148"/>
      <c r="C1605" s="147"/>
      <c r="D1605" s="147"/>
      <c r="E1605" s="148"/>
      <c r="F1605" s="147"/>
      <c r="G1605" s="148"/>
      <c r="H1605" s="148"/>
      <c r="I1605" s="148"/>
      <c r="J1605" s="148"/>
      <c r="K1605" s="148"/>
      <c r="L1605" s="148"/>
      <c r="M1605" s="148"/>
      <c r="N1605" s="148"/>
      <c r="O1605" s="148"/>
      <c r="P1605" s="148"/>
      <c r="Q1605" s="148"/>
      <c r="R1605" s="148"/>
      <c r="S1605" s="148"/>
      <c r="T1605" s="148"/>
      <c r="U1605" s="148"/>
      <c r="V1605" s="148"/>
      <c r="W1605" s="148"/>
      <c r="X1605" s="148"/>
      <c r="Y1605" s="148"/>
      <c r="Z1605" s="148"/>
      <c r="AA1605" s="148"/>
      <c r="AB1605" s="148"/>
      <c r="AC1605" s="148"/>
      <c r="AD1605" s="148"/>
      <c r="AE1605" s="148"/>
      <c r="AF1605" s="148"/>
      <c r="AG1605" s="148"/>
      <c r="AH1605" s="148"/>
      <c r="AI1605" s="149"/>
      <c r="AJ1605" s="148"/>
      <c r="AK1605" s="149"/>
    </row>
    <row r="1606" spans="1:37" x14ac:dyDescent="0.35">
      <c r="A1606" s="147"/>
      <c r="B1606" s="148"/>
      <c r="C1606" s="147"/>
      <c r="D1606" s="147"/>
      <c r="E1606" s="148"/>
      <c r="F1606" s="147"/>
      <c r="G1606" s="148"/>
      <c r="H1606" s="148"/>
      <c r="I1606" s="148"/>
      <c r="J1606" s="148"/>
      <c r="K1606" s="148"/>
      <c r="L1606" s="148"/>
      <c r="M1606" s="148"/>
      <c r="N1606" s="148"/>
      <c r="O1606" s="148"/>
      <c r="P1606" s="148"/>
      <c r="Q1606" s="148"/>
      <c r="R1606" s="148"/>
      <c r="S1606" s="148"/>
      <c r="T1606" s="148"/>
      <c r="U1606" s="148"/>
      <c r="V1606" s="148"/>
      <c r="W1606" s="148"/>
      <c r="X1606" s="148"/>
      <c r="Y1606" s="148"/>
      <c r="Z1606" s="148"/>
      <c r="AA1606" s="148"/>
      <c r="AB1606" s="148"/>
      <c r="AC1606" s="148"/>
      <c r="AD1606" s="148"/>
      <c r="AE1606" s="148"/>
      <c r="AF1606" s="148"/>
      <c r="AG1606" s="148"/>
      <c r="AH1606" s="148"/>
      <c r="AI1606" s="149"/>
      <c r="AJ1606" s="148"/>
      <c r="AK1606" s="149"/>
    </row>
    <row r="1607" spans="1:37" x14ac:dyDescent="0.35">
      <c r="A1607" s="147"/>
      <c r="B1607" s="148"/>
      <c r="C1607" s="147"/>
      <c r="D1607" s="147"/>
      <c r="E1607" s="148"/>
      <c r="F1607" s="147"/>
      <c r="G1607" s="148"/>
      <c r="H1607" s="148"/>
      <c r="I1607" s="148"/>
      <c r="J1607" s="148"/>
      <c r="K1607" s="148"/>
      <c r="L1607" s="148"/>
      <c r="M1607" s="148"/>
      <c r="N1607" s="148"/>
      <c r="O1607" s="148"/>
      <c r="P1607" s="148"/>
      <c r="Q1607" s="148"/>
      <c r="R1607" s="148"/>
      <c r="S1607" s="148"/>
      <c r="T1607" s="148"/>
      <c r="U1607" s="148"/>
      <c r="V1607" s="148"/>
      <c r="W1607" s="148"/>
      <c r="X1607" s="148"/>
      <c r="Y1607" s="148"/>
      <c r="Z1607" s="148"/>
      <c r="AA1607" s="148"/>
      <c r="AB1607" s="148"/>
      <c r="AC1607" s="148"/>
      <c r="AD1607" s="148"/>
      <c r="AE1607" s="148"/>
      <c r="AF1607" s="148"/>
      <c r="AG1607" s="148"/>
      <c r="AH1607" s="148"/>
      <c r="AI1607" s="149"/>
      <c r="AJ1607" s="148"/>
      <c r="AK1607" s="149"/>
    </row>
    <row r="1608" spans="1:37" x14ac:dyDescent="0.35">
      <c r="A1608" s="147"/>
      <c r="B1608" s="148"/>
      <c r="C1608" s="147"/>
      <c r="D1608" s="147"/>
      <c r="E1608" s="148"/>
      <c r="F1608" s="147"/>
      <c r="G1608" s="148"/>
      <c r="H1608" s="148"/>
      <c r="I1608" s="148"/>
      <c r="J1608" s="148"/>
      <c r="K1608" s="148"/>
      <c r="L1608" s="148"/>
      <c r="M1608" s="148"/>
      <c r="N1608" s="148"/>
      <c r="O1608" s="148"/>
      <c r="P1608" s="148"/>
      <c r="Q1608" s="148"/>
      <c r="R1608" s="148"/>
      <c r="S1608" s="148"/>
      <c r="T1608" s="148"/>
      <c r="U1608" s="148"/>
      <c r="V1608" s="148"/>
      <c r="W1608" s="148"/>
      <c r="X1608" s="148"/>
      <c r="Y1608" s="148"/>
      <c r="Z1608" s="148"/>
      <c r="AA1608" s="148"/>
      <c r="AB1608" s="148"/>
      <c r="AC1608" s="148"/>
      <c r="AD1608" s="148"/>
      <c r="AE1608" s="148"/>
      <c r="AF1608" s="148"/>
      <c r="AG1608" s="148"/>
      <c r="AH1608" s="148"/>
      <c r="AI1608" s="149"/>
      <c r="AJ1608" s="148"/>
      <c r="AK1608" s="149"/>
    </row>
    <row r="1609" spans="1:37" x14ac:dyDescent="0.35">
      <c r="A1609" s="147"/>
      <c r="B1609" s="148"/>
      <c r="C1609" s="147"/>
      <c r="D1609" s="147"/>
      <c r="E1609" s="148"/>
      <c r="F1609" s="147"/>
      <c r="G1609" s="148"/>
      <c r="H1609" s="148"/>
      <c r="I1609" s="148"/>
      <c r="J1609" s="148"/>
      <c r="K1609" s="148"/>
      <c r="L1609" s="148"/>
      <c r="M1609" s="148"/>
      <c r="N1609" s="148"/>
      <c r="O1609" s="148"/>
      <c r="P1609" s="148"/>
      <c r="Q1609" s="148"/>
      <c r="R1609" s="148"/>
      <c r="S1609" s="148"/>
      <c r="T1609" s="148"/>
      <c r="U1609" s="148"/>
      <c r="V1609" s="148"/>
      <c r="W1609" s="148"/>
      <c r="X1609" s="148"/>
      <c r="Y1609" s="148"/>
      <c r="Z1609" s="148"/>
      <c r="AA1609" s="148"/>
      <c r="AB1609" s="148"/>
      <c r="AC1609" s="148"/>
      <c r="AD1609" s="148"/>
      <c r="AE1609" s="148"/>
      <c r="AF1609" s="148"/>
      <c r="AG1609" s="148"/>
      <c r="AH1609" s="148"/>
      <c r="AI1609" s="149"/>
      <c r="AJ1609" s="148"/>
      <c r="AK1609" s="149"/>
    </row>
    <row r="1610" spans="1:37" x14ac:dyDescent="0.35">
      <c r="A1610" s="147"/>
      <c r="B1610" s="148"/>
      <c r="C1610" s="147"/>
      <c r="D1610" s="147"/>
      <c r="E1610" s="148"/>
      <c r="F1610" s="147"/>
      <c r="G1610" s="148"/>
      <c r="H1610" s="148"/>
      <c r="I1610" s="148"/>
      <c r="J1610" s="148"/>
      <c r="K1610" s="148"/>
      <c r="L1610" s="148"/>
      <c r="M1610" s="148"/>
      <c r="N1610" s="148"/>
      <c r="O1610" s="148"/>
      <c r="P1610" s="148"/>
      <c r="Q1610" s="148"/>
      <c r="R1610" s="148"/>
      <c r="S1610" s="148"/>
      <c r="T1610" s="148"/>
      <c r="U1610" s="148"/>
      <c r="V1610" s="148"/>
      <c r="W1610" s="148"/>
      <c r="X1610" s="148"/>
      <c r="Y1610" s="148"/>
      <c r="Z1610" s="148"/>
      <c r="AA1610" s="148"/>
      <c r="AB1610" s="148"/>
      <c r="AC1610" s="148"/>
      <c r="AD1610" s="148"/>
      <c r="AE1610" s="148"/>
      <c r="AF1610" s="148"/>
      <c r="AG1610" s="148"/>
      <c r="AH1610" s="148"/>
      <c r="AI1610" s="149"/>
      <c r="AJ1610" s="148"/>
      <c r="AK1610" s="149"/>
    </row>
    <row r="1611" spans="1:37" x14ac:dyDescent="0.35">
      <c r="A1611" s="147"/>
      <c r="B1611" s="148"/>
      <c r="C1611" s="147"/>
      <c r="D1611" s="147"/>
      <c r="E1611" s="148"/>
      <c r="F1611" s="147"/>
      <c r="G1611" s="148"/>
      <c r="H1611" s="148"/>
      <c r="I1611" s="148"/>
      <c r="J1611" s="148"/>
      <c r="K1611" s="148"/>
      <c r="L1611" s="148"/>
      <c r="M1611" s="148"/>
      <c r="N1611" s="148"/>
      <c r="O1611" s="148"/>
      <c r="P1611" s="148"/>
      <c r="Q1611" s="148"/>
      <c r="R1611" s="148"/>
      <c r="S1611" s="148"/>
      <c r="T1611" s="148"/>
      <c r="U1611" s="148"/>
      <c r="V1611" s="148"/>
      <c r="W1611" s="148"/>
      <c r="X1611" s="148"/>
      <c r="Y1611" s="148"/>
      <c r="Z1611" s="148"/>
      <c r="AA1611" s="148"/>
      <c r="AB1611" s="148"/>
      <c r="AC1611" s="148"/>
      <c r="AD1611" s="148"/>
      <c r="AE1611" s="148"/>
      <c r="AF1611" s="148"/>
      <c r="AG1611" s="148"/>
      <c r="AH1611" s="148"/>
      <c r="AI1611" s="149"/>
      <c r="AJ1611" s="148"/>
      <c r="AK1611" s="149"/>
    </row>
    <row r="1612" spans="1:37" x14ac:dyDescent="0.35">
      <c r="A1612" s="147"/>
      <c r="B1612" s="148"/>
      <c r="C1612" s="147"/>
      <c r="D1612" s="147"/>
      <c r="E1612" s="148"/>
      <c r="F1612" s="147"/>
      <c r="G1612" s="148"/>
      <c r="H1612" s="148"/>
      <c r="I1612" s="148"/>
      <c r="J1612" s="148"/>
      <c r="K1612" s="148"/>
      <c r="L1612" s="148"/>
      <c r="M1612" s="148"/>
      <c r="N1612" s="148"/>
      <c r="O1612" s="148"/>
      <c r="P1612" s="148"/>
      <c r="Q1612" s="148"/>
      <c r="R1612" s="148"/>
      <c r="S1612" s="148"/>
      <c r="T1612" s="148"/>
      <c r="U1612" s="148"/>
      <c r="V1612" s="148"/>
      <c r="W1612" s="148"/>
      <c r="X1612" s="148"/>
      <c r="Y1612" s="148"/>
      <c r="Z1612" s="148"/>
      <c r="AA1612" s="148"/>
      <c r="AB1612" s="148"/>
      <c r="AC1612" s="148"/>
      <c r="AD1612" s="148"/>
      <c r="AE1612" s="148"/>
      <c r="AF1612" s="148"/>
      <c r="AG1612" s="148"/>
      <c r="AH1612" s="148"/>
      <c r="AI1612" s="149"/>
      <c r="AJ1612" s="148"/>
      <c r="AK1612" s="149"/>
    </row>
    <row r="1613" spans="1:37" x14ac:dyDescent="0.35">
      <c r="A1613" s="147"/>
      <c r="B1613" s="148"/>
      <c r="C1613" s="147"/>
      <c r="D1613" s="147"/>
      <c r="E1613" s="148"/>
      <c r="F1613" s="147"/>
      <c r="G1613" s="148"/>
      <c r="H1613" s="148"/>
      <c r="I1613" s="148"/>
      <c r="J1613" s="148"/>
      <c r="K1613" s="148"/>
      <c r="L1613" s="148"/>
      <c r="M1613" s="148"/>
      <c r="N1613" s="148"/>
      <c r="O1613" s="148"/>
      <c r="P1613" s="148"/>
      <c r="Q1613" s="148"/>
      <c r="R1613" s="148"/>
      <c r="S1613" s="148"/>
      <c r="T1613" s="148"/>
      <c r="U1613" s="148"/>
      <c r="V1613" s="148"/>
      <c r="W1613" s="148"/>
      <c r="X1613" s="148"/>
      <c r="Y1613" s="148"/>
      <c r="Z1613" s="148"/>
      <c r="AA1613" s="148"/>
      <c r="AB1613" s="148"/>
      <c r="AC1613" s="148"/>
      <c r="AD1613" s="148"/>
      <c r="AE1613" s="148"/>
      <c r="AF1613" s="148"/>
      <c r="AG1613" s="148"/>
      <c r="AH1613" s="148"/>
      <c r="AI1613" s="149"/>
      <c r="AJ1613" s="148"/>
      <c r="AK1613" s="149"/>
    </row>
    <row r="1614" spans="1:37" x14ac:dyDescent="0.35">
      <c r="A1614" s="147"/>
      <c r="B1614" s="148"/>
      <c r="C1614" s="147"/>
      <c r="D1614" s="147"/>
      <c r="E1614" s="148"/>
      <c r="F1614" s="147"/>
      <c r="G1614" s="148"/>
      <c r="H1614" s="148"/>
      <c r="I1614" s="148"/>
      <c r="J1614" s="148"/>
      <c r="K1614" s="148"/>
      <c r="L1614" s="148"/>
      <c r="M1614" s="148"/>
      <c r="N1614" s="148"/>
      <c r="O1614" s="148"/>
      <c r="P1614" s="148"/>
      <c r="Q1614" s="148"/>
      <c r="R1614" s="148"/>
      <c r="S1614" s="148"/>
      <c r="T1614" s="148"/>
      <c r="U1614" s="148"/>
      <c r="V1614" s="148"/>
      <c r="W1614" s="148"/>
      <c r="X1614" s="148"/>
      <c r="Y1614" s="148"/>
      <c r="Z1614" s="148"/>
      <c r="AA1614" s="148"/>
      <c r="AB1614" s="148"/>
      <c r="AC1614" s="148"/>
      <c r="AD1614" s="148"/>
      <c r="AE1614" s="148"/>
      <c r="AF1614" s="148"/>
      <c r="AG1614" s="148"/>
      <c r="AH1614" s="148"/>
      <c r="AI1614" s="149"/>
      <c r="AJ1614" s="148"/>
      <c r="AK1614" s="149"/>
    </row>
    <row r="1615" spans="1:37" x14ac:dyDescent="0.35">
      <c r="A1615" s="147"/>
      <c r="B1615" s="148"/>
      <c r="C1615" s="147"/>
      <c r="D1615" s="147"/>
      <c r="E1615" s="148"/>
      <c r="F1615" s="147"/>
      <c r="G1615" s="148"/>
      <c r="H1615" s="148"/>
      <c r="I1615" s="148"/>
      <c r="J1615" s="148"/>
      <c r="K1615" s="148"/>
      <c r="L1615" s="148"/>
      <c r="M1615" s="148"/>
      <c r="N1615" s="148"/>
      <c r="O1615" s="148"/>
      <c r="P1615" s="148"/>
      <c r="Q1615" s="148"/>
      <c r="R1615" s="148"/>
      <c r="S1615" s="148"/>
      <c r="T1615" s="148"/>
      <c r="U1615" s="148"/>
      <c r="V1615" s="148"/>
      <c r="W1615" s="148"/>
      <c r="X1615" s="148"/>
      <c r="Y1615" s="148"/>
      <c r="Z1615" s="148"/>
      <c r="AA1615" s="148"/>
      <c r="AB1615" s="148"/>
      <c r="AC1615" s="148"/>
      <c r="AD1615" s="148"/>
      <c r="AE1615" s="148"/>
      <c r="AF1615" s="148"/>
      <c r="AG1615" s="148"/>
      <c r="AH1615" s="148"/>
      <c r="AI1615" s="149"/>
      <c r="AJ1615" s="148"/>
      <c r="AK1615" s="149"/>
    </row>
    <row r="1616" spans="1:37" x14ac:dyDescent="0.35">
      <c r="A1616" s="147"/>
      <c r="B1616" s="148"/>
      <c r="C1616" s="147"/>
      <c r="D1616" s="147"/>
      <c r="E1616" s="148"/>
      <c r="F1616" s="147"/>
      <c r="G1616" s="148"/>
      <c r="H1616" s="148"/>
      <c r="I1616" s="148"/>
      <c r="J1616" s="148"/>
      <c r="K1616" s="148"/>
      <c r="L1616" s="148"/>
      <c r="M1616" s="148"/>
      <c r="N1616" s="148"/>
      <c r="O1616" s="148"/>
      <c r="P1616" s="148"/>
      <c r="Q1616" s="148"/>
      <c r="R1616" s="148"/>
      <c r="S1616" s="148"/>
      <c r="T1616" s="148"/>
      <c r="U1616" s="148"/>
      <c r="V1616" s="148"/>
      <c r="W1616" s="148"/>
      <c r="X1616" s="148"/>
      <c r="Y1616" s="148"/>
      <c r="Z1616" s="148"/>
      <c r="AA1616" s="148"/>
      <c r="AB1616" s="148"/>
      <c r="AC1616" s="148"/>
      <c r="AD1616" s="148"/>
      <c r="AE1616" s="148"/>
      <c r="AF1616" s="148"/>
      <c r="AG1616" s="148"/>
      <c r="AH1616" s="148"/>
      <c r="AI1616" s="149"/>
      <c r="AJ1616" s="148"/>
      <c r="AK1616" s="149"/>
    </row>
    <row r="1617" spans="1:37" x14ac:dyDescent="0.35">
      <c r="A1617" s="147"/>
      <c r="B1617" s="148"/>
      <c r="C1617" s="147"/>
      <c r="D1617" s="147"/>
      <c r="E1617" s="148"/>
      <c r="F1617" s="147"/>
      <c r="G1617" s="148"/>
      <c r="H1617" s="148"/>
      <c r="I1617" s="148"/>
      <c r="J1617" s="148"/>
      <c r="K1617" s="148"/>
      <c r="L1617" s="148"/>
      <c r="M1617" s="148"/>
      <c r="N1617" s="148"/>
      <c r="O1617" s="148"/>
      <c r="P1617" s="148"/>
      <c r="Q1617" s="148"/>
      <c r="R1617" s="148"/>
      <c r="S1617" s="148"/>
      <c r="T1617" s="148"/>
      <c r="U1617" s="148"/>
      <c r="V1617" s="148"/>
      <c r="W1617" s="148"/>
      <c r="X1617" s="148"/>
      <c r="Y1617" s="148"/>
      <c r="Z1617" s="148"/>
      <c r="AA1617" s="148"/>
      <c r="AB1617" s="148"/>
      <c r="AC1617" s="148"/>
      <c r="AD1617" s="148"/>
      <c r="AE1617" s="148"/>
      <c r="AF1617" s="148"/>
      <c r="AG1617" s="148"/>
      <c r="AH1617" s="148"/>
      <c r="AI1617" s="149"/>
      <c r="AJ1617" s="148"/>
      <c r="AK1617" s="149"/>
    </row>
    <row r="1618" spans="1:37" x14ac:dyDescent="0.35">
      <c r="A1618" s="147"/>
      <c r="B1618" s="148"/>
      <c r="C1618" s="147"/>
      <c r="D1618" s="147"/>
      <c r="E1618" s="148"/>
      <c r="F1618" s="147"/>
      <c r="G1618" s="148"/>
      <c r="H1618" s="148"/>
      <c r="I1618" s="148"/>
      <c r="J1618" s="148"/>
      <c r="K1618" s="148"/>
      <c r="L1618" s="148"/>
      <c r="M1618" s="148"/>
      <c r="N1618" s="148"/>
      <c r="O1618" s="148"/>
      <c r="P1618" s="148"/>
      <c r="Q1618" s="148"/>
      <c r="R1618" s="148"/>
      <c r="S1618" s="148"/>
      <c r="T1618" s="148"/>
      <c r="U1618" s="148"/>
      <c r="V1618" s="148"/>
      <c r="W1618" s="148"/>
      <c r="X1618" s="148"/>
      <c r="Y1618" s="148"/>
      <c r="Z1618" s="148"/>
      <c r="AA1618" s="148"/>
      <c r="AB1618" s="148"/>
      <c r="AC1618" s="148"/>
      <c r="AD1618" s="148"/>
      <c r="AE1618" s="148"/>
      <c r="AF1618" s="148"/>
      <c r="AG1618" s="148"/>
      <c r="AH1618" s="148"/>
      <c r="AI1618" s="149"/>
      <c r="AJ1618" s="148"/>
      <c r="AK1618" s="149"/>
    </row>
    <row r="1619" spans="1:37" x14ac:dyDescent="0.35">
      <c r="A1619" s="147"/>
      <c r="B1619" s="148"/>
      <c r="C1619" s="147"/>
      <c r="D1619" s="147"/>
      <c r="E1619" s="148"/>
      <c r="F1619" s="147"/>
      <c r="G1619" s="148"/>
      <c r="H1619" s="148"/>
      <c r="I1619" s="148"/>
      <c r="J1619" s="148"/>
      <c r="K1619" s="148"/>
      <c r="L1619" s="148"/>
      <c r="M1619" s="148"/>
      <c r="N1619" s="148"/>
      <c r="O1619" s="148"/>
      <c r="P1619" s="148"/>
      <c r="Q1619" s="148"/>
      <c r="R1619" s="148"/>
      <c r="S1619" s="148"/>
      <c r="T1619" s="148"/>
      <c r="U1619" s="148"/>
      <c r="V1619" s="148"/>
      <c r="W1619" s="148"/>
      <c r="X1619" s="148"/>
      <c r="Y1619" s="148"/>
      <c r="Z1619" s="148"/>
      <c r="AA1619" s="148"/>
      <c r="AB1619" s="148"/>
      <c r="AC1619" s="148"/>
      <c r="AD1619" s="148"/>
      <c r="AE1619" s="148"/>
      <c r="AF1619" s="148"/>
      <c r="AG1619" s="148"/>
      <c r="AH1619" s="148"/>
      <c r="AI1619" s="149"/>
      <c r="AJ1619" s="148"/>
      <c r="AK1619" s="149"/>
    </row>
    <row r="1620" spans="1:37" x14ac:dyDescent="0.35">
      <c r="A1620" s="147"/>
      <c r="B1620" s="148"/>
      <c r="C1620" s="147"/>
      <c r="D1620" s="147"/>
      <c r="E1620" s="148"/>
      <c r="F1620" s="147"/>
      <c r="G1620" s="148"/>
      <c r="H1620" s="148"/>
      <c r="I1620" s="148"/>
      <c r="J1620" s="148"/>
      <c r="K1620" s="148"/>
      <c r="L1620" s="148"/>
      <c r="M1620" s="148"/>
      <c r="N1620" s="148"/>
      <c r="O1620" s="148"/>
      <c r="P1620" s="148"/>
      <c r="Q1620" s="148"/>
      <c r="R1620" s="148"/>
      <c r="S1620" s="148"/>
      <c r="T1620" s="148"/>
      <c r="U1620" s="148"/>
      <c r="V1620" s="148"/>
      <c r="W1620" s="148"/>
      <c r="X1620" s="148"/>
      <c r="Y1620" s="148"/>
      <c r="Z1620" s="148"/>
      <c r="AA1620" s="148"/>
      <c r="AB1620" s="148"/>
      <c r="AC1620" s="148"/>
      <c r="AD1620" s="148"/>
      <c r="AE1620" s="148"/>
      <c r="AF1620" s="148"/>
      <c r="AG1620" s="148"/>
      <c r="AH1620" s="148"/>
      <c r="AI1620" s="149"/>
      <c r="AJ1620" s="148"/>
      <c r="AK1620" s="149"/>
    </row>
    <row r="1621" spans="1:37" x14ac:dyDescent="0.35">
      <c r="A1621" s="147"/>
      <c r="B1621" s="148"/>
      <c r="C1621" s="147"/>
      <c r="D1621" s="147"/>
      <c r="E1621" s="148"/>
      <c r="F1621" s="147"/>
      <c r="G1621" s="148"/>
      <c r="H1621" s="148"/>
      <c r="I1621" s="148"/>
      <c r="J1621" s="148"/>
      <c r="K1621" s="148"/>
      <c r="L1621" s="148"/>
      <c r="M1621" s="148"/>
      <c r="N1621" s="148"/>
      <c r="O1621" s="148"/>
      <c r="P1621" s="148"/>
      <c r="Q1621" s="148"/>
      <c r="R1621" s="148"/>
      <c r="S1621" s="148"/>
      <c r="T1621" s="148"/>
      <c r="U1621" s="148"/>
      <c r="V1621" s="148"/>
      <c r="W1621" s="148"/>
      <c r="X1621" s="148"/>
      <c r="Y1621" s="148"/>
      <c r="Z1621" s="148"/>
      <c r="AA1621" s="148"/>
      <c r="AB1621" s="148"/>
      <c r="AC1621" s="148"/>
      <c r="AD1621" s="148"/>
      <c r="AE1621" s="148"/>
      <c r="AF1621" s="148"/>
      <c r="AG1621" s="148"/>
      <c r="AH1621" s="148"/>
      <c r="AI1621" s="149"/>
      <c r="AJ1621" s="148"/>
      <c r="AK1621" s="149"/>
    </row>
    <row r="1622" spans="1:37" x14ac:dyDescent="0.35">
      <c r="A1622" s="147"/>
      <c r="B1622" s="148"/>
      <c r="C1622" s="147"/>
      <c r="D1622" s="147"/>
      <c r="E1622" s="148"/>
      <c r="F1622" s="147"/>
      <c r="G1622" s="148"/>
      <c r="H1622" s="148"/>
      <c r="I1622" s="148"/>
      <c r="J1622" s="148"/>
      <c r="K1622" s="148"/>
      <c r="L1622" s="148"/>
      <c r="M1622" s="148"/>
      <c r="N1622" s="148"/>
      <c r="O1622" s="148"/>
      <c r="P1622" s="148"/>
      <c r="Q1622" s="148"/>
      <c r="R1622" s="148"/>
      <c r="S1622" s="148"/>
      <c r="T1622" s="148"/>
      <c r="U1622" s="148"/>
      <c r="V1622" s="148"/>
      <c r="W1622" s="148"/>
      <c r="X1622" s="148"/>
      <c r="Y1622" s="148"/>
      <c r="Z1622" s="148"/>
      <c r="AA1622" s="148"/>
      <c r="AB1622" s="148"/>
      <c r="AC1622" s="148"/>
      <c r="AD1622" s="148"/>
      <c r="AE1622" s="148"/>
      <c r="AF1622" s="148"/>
      <c r="AG1622" s="148"/>
      <c r="AH1622" s="148"/>
      <c r="AI1622" s="149"/>
      <c r="AJ1622" s="148"/>
      <c r="AK1622" s="149"/>
    </row>
    <row r="1623" spans="1:37" x14ac:dyDescent="0.35">
      <c r="A1623" s="147"/>
      <c r="B1623" s="148"/>
      <c r="C1623" s="147"/>
      <c r="D1623" s="147"/>
      <c r="E1623" s="148"/>
      <c r="F1623" s="147"/>
      <c r="G1623" s="148"/>
      <c r="H1623" s="148"/>
      <c r="I1623" s="148"/>
      <c r="J1623" s="148"/>
      <c r="K1623" s="148"/>
      <c r="L1623" s="148"/>
      <c r="M1623" s="148"/>
      <c r="N1623" s="148"/>
      <c r="O1623" s="148"/>
      <c r="P1623" s="148"/>
      <c r="Q1623" s="148"/>
      <c r="R1623" s="148"/>
      <c r="S1623" s="148"/>
      <c r="T1623" s="148"/>
      <c r="U1623" s="148"/>
      <c r="V1623" s="148"/>
      <c r="W1623" s="148"/>
      <c r="X1623" s="148"/>
      <c r="Y1623" s="148"/>
      <c r="Z1623" s="148"/>
      <c r="AA1623" s="148"/>
      <c r="AB1623" s="148"/>
      <c r="AC1623" s="148"/>
      <c r="AD1623" s="148"/>
      <c r="AE1623" s="148"/>
      <c r="AF1623" s="148"/>
      <c r="AG1623" s="148"/>
      <c r="AH1623" s="148"/>
      <c r="AI1623" s="149"/>
      <c r="AJ1623" s="148"/>
      <c r="AK1623" s="149"/>
    </row>
    <row r="1624" spans="1:37" x14ac:dyDescent="0.35">
      <c r="A1624" s="147"/>
      <c r="B1624" s="148"/>
      <c r="C1624" s="147"/>
      <c r="D1624" s="147"/>
      <c r="E1624" s="148"/>
      <c r="F1624" s="147"/>
      <c r="G1624" s="148"/>
      <c r="H1624" s="148"/>
      <c r="I1624" s="148"/>
      <c r="J1624" s="148"/>
      <c r="K1624" s="148"/>
      <c r="L1624" s="148"/>
      <c r="M1624" s="148"/>
      <c r="N1624" s="148"/>
      <c r="O1624" s="148"/>
      <c r="P1624" s="148"/>
      <c r="Q1624" s="148"/>
      <c r="R1624" s="148"/>
      <c r="S1624" s="148"/>
      <c r="T1624" s="148"/>
      <c r="U1624" s="148"/>
      <c r="V1624" s="148"/>
      <c r="W1624" s="148"/>
      <c r="X1624" s="148"/>
      <c r="Y1624" s="148"/>
      <c r="Z1624" s="148"/>
      <c r="AA1624" s="148"/>
      <c r="AB1624" s="148"/>
      <c r="AC1624" s="148"/>
      <c r="AD1624" s="148"/>
      <c r="AE1624" s="148"/>
      <c r="AF1624" s="148"/>
      <c r="AG1624" s="148"/>
      <c r="AH1624" s="148"/>
      <c r="AI1624" s="149"/>
      <c r="AJ1624" s="148"/>
      <c r="AK1624" s="149"/>
    </row>
    <row r="1625" spans="1:37" x14ac:dyDescent="0.35">
      <c r="A1625" s="147"/>
      <c r="B1625" s="148"/>
      <c r="C1625" s="147"/>
      <c r="D1625" s="147"/>
      <c r="E1625" s="148"/>
      <c r="F1625" s="147"/>
      <c r="G1625" s="148"/>
      <c r="H1625" s="148"/>
      <c r="I1625" s="148"/>
      <c r="J1625" s="148"/>
      <c r="K1625" s="148"/>
      <c r="L1625" s="148"/>
      <c r="M1625" s="148"/>
      <c r="N1625" s="148"/>
      <c r="O1625" s="148"/>
      <c r="P1625" s="148"/>
      <c r="Q1625" s="148"/>
      <c r="R1625" s="148"/>
      <c r="S1625" s="148"/>
      <c r="T1625" s="148"/>
      <c r="U1625" s="148"/>
      <c r="V1625" s="148"/>
      <c r="W1625" s="148"/>
      <c r="X1625" s="148"/>
      <c r="Y1625" s="148"/>
      <c r="Z1625" s="148"/>
      <c r="AA1625" s="148"/>
      <c r="AB1625" s="148"/>
      <c r="AC1625" s="148"/>
      <c r="AD1625" s="148"/>
      <c r="AE1625" s="148"/>
      <c r="AF1625" s="148"/>
      <c r="AG1625" s="148"/>
      <c r="AH1625" s="148"/>
      <c r="AI1625" s="149"/>
      <c r="AJ1625" s="148"/>
      <c r="AK1625" s="149"/>
    </row>
    <row r="1626" spans="1:37" x14ac:dyDescent="0.35">
      <c r="A1626" s="147"/>
      <c r="B1626" s="148"/>
      <c r="C1626" s="147"/>
      <c r="D1626" s="147"/>
      <c r="E1626" s="148"/>
      <c r="F1626" s="147"/>
      <c r="G1626" s="148"/>
      <c r="H1626" s="148"/>
      <c r="I1626" s="148"/>
      <c r="J1626" s="148"/>
      <c r="K1626" s="148"/>
      <c r="L1626" s="148"/>
      <c r="M1626" s="148"/>
      <c r="N1626" s="148"/>
      <c r="O1626" s="148"/>
      <c r="P1626" s="148"/>
      <c r="Q1626" s="148"/>
      <c r="R1626" s="148"/>
      <c r="S1626" s="148"/>
      <c r="T1626" s="148"/>
      <c r="U1626" s="148"/>
      <c r="V1626" s="148"/>
      <c r="W1626" s="148"/>
      <c r="X1626" s="148"/>
      <c r="Y1626" s="148"/>
      <c r="Z1626" s="148"/>
      <c r="AA1626" s="148"/>
      <c r="AB1626" s="148"/>
      <c r="AC1626" s="148"/>
      <c r="AD1626" s="148"/>
      <c r="AE1626" s="148"/>
      <c r="AF1626" s="148"/>
      <c r="AG1626" s="148"/>
      <c r="AH1626" s="148"/>
      <c r="AI1626" s="149"/>
      <c r="AJ1626" s="148"/>
      <c r="AK1626" s="149"/>
    </row>
    <row r="1627" spans="1:37" x14ac:dyDescent="0.35">
      <c r="A1627" s="147"/>
      <c r="B1627" s="148"/>
      <c r="C1627" s="147"/>
      <c r="D1627" s="147"/>
      <c r="E1627" s="148"/>
      <c r="F1627" s="147"/>
      <c r="G1627" s="148"/>
      <c r="H1627" s="148"/>
      <c r="I1627" s="148"/>
      <c r="J1627" s="148"/>
      <c r="K1627" s="148"/>
      <c r="L1627" s="148"/>
      <c r="M1627" s="148"/>
      <c r="N1627" s="148"/>
      <c r="O1627" s="148"/>
      <c r="P1627" s="148"/>
      <c r="Q1627" s="148"/>
      <c r="R1627" s="148"/>
      <c r="S1627" s="148"/>
      <c r="T1627" s="148"/>
      <c r="U1627" s="148"/>
      <c r="V1627" s="148"/>
      <c r="W1627" s="148"/>
      <c r="X1627" s="148"/>
      <c r="Y1627" s="148"/>
      <c r="Z1627" s="148"/>
      <c r="AA1627" s="148"/>
      <c r="AB1627" s="148"/>
      <c r="AC1627" s="148"/>
      <c r="AD1627" s="148"/>
      <c r="AE1627" s="148"/>
      <c r="AF1627" s="148"/>
      <c r="AG1627" s="148"/>
      <c r="AH1627" s="148"/>
      <c r="AI1627" s="149"/>
      <c r="AJ1627" s="148"/>
      <c r="AK1627" s="149"/>
    </row>
    <row r="1628" spans="1:37" x14ac:dyDescent="0.35">
      <c r="A1628" s="147"/>
      <c r="B1628" s="148"/>
      <c r="C1628" s="147"/>
      <c r="D1628" s="147"/>
      <c r="E1628" s="148"/>
      <c r="F1628" s="147"/>
      <c r="G1628" s="148"/>
      <c r="H1628" s="148"/>
      <c r="I1628" s="148"/>
      <c r="J1628" s="148"/>
      <c r="K1628" s="148"/>
      <c r="L1628" s="148"/>
      <c r="M1628" s="148"/>
      <c r="N1628" s="148"/>
      <c r="O1628" s="148"/>
      <c r="P1628" s="148"/>
      <c r="Q1628" s="148"/>
      <c r="R1628" s="148"/>
      <c r="S1628" s="148"/>
      <c r="T1628" s="148"/>
      <c r="U1628" s="148"/>
      <c r="V1628" s="148"/>
      <c r="W1628" s="148"/>
      <c r="X1628" s="148"/>
      <c r="Y1628" s="148"/>
      <c r="Z1628" s="148"/>
      <c r="AA1628" s="148"/>
      <c r="AB1628" s="148"/>
      <c r="AC1628" s="148"/>
      <c r="AD1628" s="148"/>
      <c r="AE1628" s="148"/>
      <c r="AF1628" s="148"/>
      <c r="AG1628" s="148"/>
      <c r="AH1628" s="148"/>
      <c r="AI1628" s="149"/>
      <c r="AJ1628" s="148"/>
      <c r="AK1628" s="149"/>
    </row>
    <row r="1629" spans="1:37" x14ac:dyDescent="0.35">
      <c r="A1629" s="147"/>
      <c r="B1629" s="148"/>
      <c r="C1629" s="147"/>
      <c r="D1629" s="147"/>
      <c r="E1629" s="148"/>
      <c r="F1629" s="147"/>
      <c r="G1629" s="148"/>
      <c r="H1629" s="148"/>
      <c r="I1629" s="148"/>
      <c r="J1629" s="148"/>
      <c r="K1629" s="148"/>
      <c r="L1629" s="148"/>
      <c r="M1629" s="148"/>
      <c r="N1629" s="148"/>
      <c r="O1629" s="148"/>
      <c r="P1629" s="148"/>
      <c r="Q1629" s="148"/>
      <c r="R1629" s="148"/>
      <c r="S1629" s="148"/>
      <c r="T1629" s="148"/>
      <c r="U1629" s="148"/>
      <c r="V1629" s="148"/>
      <c r="W1629" s="148"/>
      <c r="X1629" s="148"/>
      <c r="Y1629" s="148"/>
      <c r="Z1629" s="148"/>
      <c r="AA1629" s="148"/>
      <c r="AB1629" s="148"/>
      <c r="AC1629" s="148"/>
      <c r="AD1629" s="148"/>
      <c r="AE1629" s="148"/>
      <c r="AF1629" s="148"/>
      <c r="AG1629" s="148"/>
      <c r="AH1629" s="148"/>
      <c r="AI1629" s="149"/>
      <c r="AJ1629" s="148"/>
      <c r="AK1629" s="149"/>
    </row>
    <row r="1630" spans="1:37" x14ac:dyDescent="0.35">
      <c r="A1630" s="147"/>
      <c r="B1630" s="148"/>
      <c r="C1630" s="147"/>
      <c r="D1630" s="147"/>
      <c r="E1630" s="148"/>
      <c r="F1630" s="147"/>
      <c r="G1630" s="148"/>
      <c r="H1630" s="148"/>
      <c r="I1630" s="148"/>
      <c r="J1630" s="148"/>
      <c r="K1630" s="148"/>
      <c r="L1630" s="148"/>
      <c r="M1630" s="148"/>
      <c r="N1630" s="148"/>
      <c r="O1630" s="148"/>
      <c r="P1630" s="148"/>
      <c r="Q1630" s="148"/>
      <c r="R1630" s="148"/>
      <c r="S1630" s="148"/>
      <c r="T1630" s="148"/>
      <c r="U1630" s="148"/>
      <c r="V1630" s="148"/>
      <c r="W1630" s="148"/>
      <c r="X1630" s="148"/>
      <c r="Y1630" s="148"/>
      <c r="Z1630" s="148"/>
      <c r="AA1630" s="148"/>
      <c r="AB1630" s="148"/>
      <c r="AC1630" s="148"/>
      <c r="AD1630" s="148"/>
      <c r="AE1630" s="148"/>
      <c r="AF1630" s="148"/>
      <c r="AG1630" s="148"/>
      <c r="AH1630" s="148"/>
      <c r="AI1630" s="149"/>
      <c r="AJ1630" s="148"/>
      <c r="AK1630" s="149"/>
    </row>
    <row r="1631" spans="1:37" x14ac:dyDescent="0.35">
      <c r="A1631" s="147"/>
      <c r="B1631" s="148"/>
      <c r="C1631" s="147"/>
      <c r="D1631" s="147"/>
      <c r="E1631" s="148"/>
      <c r="F1631" s="147"/>
      <c r="G1631" s="148"/>
      <c r="H1631" s="148"/>
      <c r="I1631" s="148"/>
      <c r="J1631" s="148"/>
      <c r="K1631" s="148"/>
      <c r="L1631" s="148"/>
      <c r="M1631" s="148"/>
      <c r="N1631" s="148"/>
      <c r="O1631" s="148"/>
      <c r="P1631" s="148"/>
      <c r="Q1631" s="148"/>
      <c r="R1631" s="148"/>
      <c r="S1631" s="148"/>
      <c r="T1631" s="148"/>
      <c r="U1631" s="148"/>
      <c r="V1631" s="148"/>
      <c r="W1631" s="148"/>
      <c r="X1631" s="148"/>
      <c r="Y1631" s="148"/>
      <c r="Z1631" s="148"/>
      <c r="AA1631" s="148"/>
      <c r="AB1631" s="148"/>
      <c r="AC1631" s="148"/>
      <c r="AD1631" s="148"/>
      <c r="AE1631" s="148"/>
      <c r="AF1631" s="148"/>
      <c r="AG1631" s="148"/>
      <c r="AH1631" s="148"/>
      <c r="AI1631" s="149"/>
      <c r="AJ1631" s="148"/>
      <c r="AK1631" s="149"/>
    </row>
    <row r="1632" spans="1:37" x14ac:dyDescent="0.35">
      <c r="A1632" s="147"/>
      <c r="B1632" s="148"/>
      <c r="C1632" s="147"/>
      <c r="D1632" s="147"/>
      <c r="E1632" s="148"/>
      <c r="F1632" s="147"/>
      <c r="G1632" s="148"/>
      <c r="H1632" s="148"/>
      <c r="I1632" s="148"/>
      <c r="J1632" s="148"/>
      <c r="K1632" s="148"/>
      <c r="L1632" s="148"/>
      <c r="M1632" s="148"/>
      <c r="N1632" s="148"/>
      <c r="O1632" s="148"/>
      <c r="P1632" s="148"/>
      <c r="Q1632" s="148"/>
      <c r="R1632" s="148"/>
      <c r="S1632" s="148"/>
      <c r="T1632" s="148"/>
      <c r="U1632" s="148"/>
      <c r="V1632" s="148"/>
      <c r="W1632" s="148"/>
      <c r="X1632" s="148"/>
      <c r="Y1632" s="148"/>
      <c r="Z1632" s="148"/>
      <c r="AA1632" s="148"/>
      <c r="AB1632" s="148"/>
      <c r="AC1632" s="148"/>
      <c r="AD1632" s="148"/>
      <c r="AE1632" s="148"/>
      <c r="AF1632" s="148"/>
      <c r="AG1632" s="148"/>
      <c r="AH1632" s="148"/>
      <c r="AI1632" s="149"/>
      <c r="AJ1632" s="148"/>
      <c r="AK1632" s="149"/>
    </row>
    <row r="1633" spans="1:37" x14ac:dyDescent="0.35">
      <c r="A1633" s="147"/>
      <c r="B1633" s="148"/>
      <c r="C1633" s="147"/>
      <c r="D1633" s="147"/>
      <c r="E1633" s="148"/>
      <c r="F1633" s="147"/>
      <c r="G1633" s="148"/>
      <c r="H1633" s="148"/>
      <c r="I1633" s="148"/>
      <c r="J1633" s="148"/>
      <c r="K1633" s="148"/>
      <c r="L1633" s="148"/>
      <c r="M1633" s="148"/>
      <c r="N1633" s="148"/>
      <c r="O1633" s="148"/>
      <c r="P1633" s="148"/>
      <c r="Q1633" s="148"/>
      <c r="R1633" s="148"/>
      <c r="S1633" s="148"/>
      <c r="T1633" s="148"/>
      <c r="U1633" s="148"/>
      <c r="V1633" s="148"/>
      <c r="W1633" s="148"/>
      <c r="X1633" s="148"/>
      <c r="Y1633" s="148"/>
      <c r="Z1633" s="148"/>
      <c r="AA1633" s="148"/>
      <c r="AB1633" s="148"/>
      <c r="AC1633" s="148"/>
      <c r="AD1633" s="148"/>
      <c r="AE1633" s="148"/>
      <c r="AF1633" s="148"/>
      <c r="AG1633" s="148"/>
      <c r="AH1633" s="148"/>
      <c r="AI1633" s="149"/>
      <c r="AJ1633" s="148"/>
      <c r="AK1633" s="149"/>
    </row>
    <row r="1634" spans="1:37" x14ac:dyDescent="0.35">
      <c r="A1634" s="147"/>
      <c r="B1634" s="148"/>
      <c r="C1634" s="147"/>
      <c r="D1634" s="147"/>
      <c r="E1634" s="148"/>
      <c r="F1634" s="147"/>
      <c r="G1634" s="148"/>
      <c r="H1634" s="148"/>
      <c r="I1634" s="148"/>
      <c r="J1634" s="148"/>
      <c r="K1634" s="148"/>
      <c r="L1634" s="148"/>
      <c r="M1634" s="148"/>
      <c r="N1634" s="148"/>
      <c r="O1634" s="148"/>
      <c r="P1634" s="148"/>
      <c r="Q1634" s="148"/>
      <c r="R1634" s="148"/>
      <c r="S1634" s="148"/>
      <c r="T1634" s="148"/>
      <c r="U1634" s="148"/>
      <c r="V1634" s="148"/>
      <c r="W1634" s="148"/>
      <c r="X1634" s="148"/>
      <c r="Y1634" s="148"/>
      <c r="Z1634" s="148"/>
      <c r="AA1634" s="148"/>
      <c r="AB1634" s="148"/>
      <c r="AC1634" s="148"/>
      <c r="AD1634" s="148"/>
      <c r="AE1634" s="148"/>
      <c r="AF1634" s="148"/>
      <c r="AG1634" s="148"/>
      <c r="AH1634" s="148"/>
      <c r="AI1634" s="149"/>
      <c r="AJ1634" s="148"/>
      <c r="AK1634" s="149"/>
    </row>
    <row r="1635" spans="1:37" x14ac:dyDescent="0.35">
      <c r="A1635" s="147"/>
      <c r="B1635" s="148"/>
      <c r="C1635" s="147"/>
      <c r="D1635" s="147"/>
      <c r="E1635" s="148"/>
      <c r="F1635" s="147"/>
      <c r="G1635" s="148"/>
      <c r="H1635" s="148"/>
      <c r="I1635" s="148"/>
      <c r="J1635" s="148"/>
      <c r="K1635" s="148"/>
      <c r="L1635" s="148"/>
      <c r="M1635" s="148"/>
      <c r="N1635" s="148"/>
      <c r="O1635" s="148"/>
      <c r="P1635" s="148"/>
      <c r="Q1635" s="148"/>
      <c r="R1635" s="148"/>
      <c r="S1635" s="148"/>
      <c r="T1635" s="148"/>
      <c r="U1635" s="148"/>
      <c r="V1635" s="148"/>
      <c r="W1635" s="148"/>
      <c r="X1635" s="148"/>
      <c r="Y1635" s="148"/>
      <c r="Z1635" s="148"/>
      <c r="AA1635" s="148"/>
      <c r="AB1635" s="148"/>
      <c r="AC1635" s="148"/>
      <c r="AD1635" s="148"/>
      <c r="AE1635" s="148"/>
      <c r="AF1635" s="148"/>
      <c r="AG1635" s="148"/>
      <c r="AH1635" s="148"/>
      <c r="AI1635" s="149"/>
      <c r="AJ1635" s="148"/>
      <c r="AK1635" s="149"/>
    </row>
    <row r="1636" spans="1:37" x14ac:dyDescent="0.35">
      <c r="A1636" s="147"/>
      <c r="B1636" s="148"/>
      <c r="C1636" s="147"/>
      <c r="D1636" s="147"/>
      <c r="E1636" s="148"/>
      <c r="F1636" s="147"/>
      <c r="G1636" s="148"/>
      <c r="H1636" s="148"/>
      <c r="I1636" s="148"/>
      <c r="J1636" s="148"/>
      <c r="K1636" s="148"/>
      <c r="L1636" s="148"/>
      <c r="M1636" s="148"/>
      <c r="N1636" s="148"/>
      <c r="O1636" s="148"/>
      <c r="P1636" s="148"/>
      <c r="Q1636" s="148"/>
      <c r="R1636" s="148"/>
      <c r="S1636" s="148"/>
      <c r="T1636" s="148"/>
      <c r="U1636" s="148"/>
      <c r="V1636" s="148"/>
      <c r="W1636" s="148"/>
      <c r="X1636" s="148"/>
      <c r="Y1636" s="148"/>
      <c r="Z1636" s="148"/>
      <c r="AA1636" s="148"/>
      <c r="AB1636" s="148"/>
      <c r="AC1636" s="148"/>
      <c r="AD1636" s="148"/>
      <c r="AE1636" s="148"/>
      <c r="AF1636" s="148"/>
      <c r="AG1636" s="148"/>
      <c r="AH1636" s="148"/>
      <c r="AI1636" s="149"/>
      <c r="AJ1636" s="148"/>
      <c r="AK1636" s="149"/>
    </row>
    <row r="1637" spans="1:37" x14ac:dyDescent="0.35">
      <c r="A1637" s="147"/>
      <c r="B1637" s="148"/>
      <c r="C1637" s="147"/>
      <c r="D1637" s="147"/>
      <c r="E1637" s="148"/>
      <c r="F1637" s="147"/>
      <c r="G1637" s="148"/>
      <c r="H1637" s="148"/>
      <c r="I1637" s="148"/>
      <c r="J1637" s="148"/>
      <c r="K1637" s="148"/>
      <c r="L1637" s="148"/>
      <c r="M1637" s="148"/>
      <c r="N1637" s="148"/>
      <c r="O1637" s="148"/>
      <c r="P1637" s="148"/>
      <c r="Q1637" s="148"/>
      <c r="R1637" s="148"/>
      <c r="S1637" s="148"/>
      <c r="T1637" s="148"/>
      <c r="U1637" s="148"/>
      <c r="V1637" s="148"/>
      <c r="W1637" s="148"/>
      <c r="X1637" s="148"/>
      <c r="Y1637" s="148"/>
      <c r="Z1637" s="148"/>
      <c r="AA1637" s="148"/>
      <c r="AB1637" s="148"/>
      <c r="AC1637" s="148"/>
      <c r="AD1637" s="148"/>
      <c r="AE1637" s="148"/>
      <c r="AF1637" s="148"/>
      <c r="AG1637" s="148"/>
      <c r="AH1637" s="148"/>
      <c r="AI1637" s="149"/>
      <c r="AJ1637" s="148"/>
      <c r="AK1637" s="149"/>
    </row>
    <row r="1638" spans="1:37" x14ac:dyDescent="0.35">
      <c r="A1638" s="147"/>
      <c r="B1638" s="148"/>
      <c r="C1638" s="147"/>
      <c r="D1638" s="147"/>
      <c r="E1638" s="148"/>
      <c r="F1638" s="147"/>
      <c r="G1638" s="148"/>
      <c r="H1638" s="148"/>
      <c r="I1638" s="148"/>
      <c r="J1638" s="148"/>
      <c r="K1638" s="148"/>
      <c r="L1638" s="148"/>
      <c r="M1638" s="148"/>
      <c r="N1638" s="148"/>
      <c r="O1638" s="148"/>
      <c r="P1638" s="148"/>
      <c r="Q1638" s="148"/>
      <c r="R1638" s="148"/>
      <c r="S1638" s="148"/>
      <c r="T1638" s="148"/>
      <c r="U1638" s="148"/>
      <c r="V1638" s="148"/>
      <c r="W1638" s="148"/>
      <c r="X1638" s="148"/>
      <c r="Y1638" s="148"/>
      <c r="Z1638" s="148"/>
      <c r="AA1638" s="148"/>
      <c r="AB1638" s="148"/>
      <c r="AC1638" s="148"/>
      <c r="AD1638" s="148"/>
      <c r="AE1638" s="148"/>
      <c r="AF1638" s="148"/>
      <c r="AG1638" s="148"/>
      <c r="AH1638" s="148"/>
      <c r="AI1638" s="149"/>
      <c r="AJ1638" s="148"/>
      <c r="AK1638" s="149"/>
    </row>
    <row r="1639" spans="1:37" x14ac:dyDescent="0.35">
      <c r="A1639" s="147"/>
      <c r="B1639" s="148"/>
      <c r="C1639" s="147"/>
      <c r="D1639" s="147"/>
      <c r="E1639" s="148"/>
      <c r="F1639" s="147"/>
      <c r="G1639" s="148"/>
      <c r="H1639" s="148"/>
      <c r="I1639" s="148"/>
      <c r="J1639" s="148"/>
      <c r="K1639" s="148"/>
      <c r="L1639" s="148"/>
      <c r="M1639" s="148"/>
      <c r="N1639" s="148"/>
      <c r="O1639" s="148"/>
      <c r="P1639" s="148"/>
      <c r="Q1639" s="148"/>
      <c r="R1639" s="148"/>
      <c r="S1639" s="148"/>
      <c r="T1639" s="148"/>
      <c r="U1639" s="148"/>
      <c r="V1639" s="148"/>
      <c r="W1639" s="148"/>
      <c r="X1639" s="148"/>
      <c r="Y1639" s="148"/>
      <c r="Z1639" s="148"/>
      <c r="AA1639" s="148"/>
      <c r="AB1639" s="148"/>
      <c r="AC1639" s="148"/>
      <c r="AD1639" s="148"/>
      <c r="AE1639" s="148"/>
      <c r="AF1639" s="148"/>
      <c r="AG1639" s="148"/>
      <c r="AH1639" s="148"/>
      <c r="AI1639" s="149"/>
      <c r="AJ1639" s="148"/>
      <c r="AK1639" s="149"/>
    </row>
    <row r="1640" spans="1:37" x14ac:dyDescent="0.35">
      <c r="A1640" s="147"/>
      <c r="B1640" s="148"/>
      <c r="C1640" s="147"/>
      <c r="D1640" s="147"/>
      <c r="E1640" s="148"/>
      <c r="F1640" s="147"/>
      <c r="G1640" s="148"/>
      <c r="H1640" s="148"/>
      <c r="I1640" s="148"/>
      <c r="J1640" s="148"/>
      <c r="K1640" s="148"/>
      <c r="L1640" s="148"/>
      <c r="M1640" s="148"/>
      <c r="N1640" s="148"/>
      <c r="O1640" s="148"/>
      <c r="P1640" s="148"/>
      <c r="Q1640" s="148"/>
      <c r="R1640" s="148"/>
      <c r="S1640" s="148"/>
      <c r="T1640" s="148"/>
      <c r="U1640" s="148"/>
      <c r="V1640" s="148"/>
      <c r="W1640" s="148"/>
      <c r="X1640" s="148"/>
      <c r="Y1640" s="148"/>
      <c r="Z1640" s="148"/>
      <c r="AA1640" s="148"/>
      <c r="AB1640" s="148"/>
      <c r="AC1640" s="148"/>
      <c r="AD1640" s="148"/>
      <c r="AE1640" s="148"/>
      <c r="AF1640" s="148"/>
      <c r="AG1640" s="148"/>
      <c r="AH1640" s="148"/>
      <c r="AI1640" s="149"/>
      <c r="AJ1640" s="148"/>
      <c r="AK1640" s="149"/>
    </row>
    <row r="1641" spans="1:37" x14ac:dyDescent="0.35">
      <c r="A1641" s="147"/>
      <c r="B1641" s="148"/>
      <c r="C1641" s="147"/>
      <c r="D1641" s="147"/>
      <c r="E1641" s="148"/>
      <c r="F1641" s="147"/>
      <c r="G1641" s="148"/>
      <c r="H1641" s="148"/>
      <c r="I1641" s="148"/>
      <c r="J1641" s="148"/>
      <c r="K1641" s="148"/>
      <c r="L1641" s="148"/>
      <c r="M1641" s="148"/>
      <c r="N1641" s="148"/>
      <c r="O1641" s="148"/>
      <c r="P1641" s="148"/>
      <c r="Q1641" s="148"/>
      <c r="R1641" s="148"/>
      <c r="S1641" s="148"/>
      <c r="T1641" s="148"/>
      <c r="U1641" s="148"/>
      <c r="V1641" s="148"/>
      <c r="W1641" s="148"/>
      <c r="X1641" s="148"/>
      <c r="Y1641" s="148"/>
      <c r="Z1641" s="148"/>
      <c r="AA1641" s="148"/>
      <c r="AB1641" s="148"/>
      <c r="AC1641" s="148"/>
      <c r="AD1641" s="148"/>
      <c r="AE1641" s="148"/>
      <c r="AF1641" s="148"/>
      <c r="AG1641" s="148"/>
      <c r="AH1641" s="148"/>
      <c r="AI1641" s="149"/>
      <c r="AJ1641" s="148"/>
      <c r="AK1641" s="149"/>
    </row>
    <row r="1642" spans="1:37" x14ac:dyDescent="0.35">
      <c r="A1642" s="147"/>
      <c r="B1642" s="148"/>
      <c r="C1642" s="147"/>
      <c r="D1642" s="147"/>
      <c r="E1642" s="148"/>
      <c r="F1642" s="147"/>
      <c r="G1642" s="148"/>
      <c r="H1642" s="148"/>
      <c r="I1642" s="148"/>
      <c r="J1642" s="148"/>
      <c r="K1642" s="148"/>
      <c r="L1642" s="148"/>
      <c r="M1642" s="148"/>
      <c r="N1642" s="148"/>
      <c r="O1642" s="148"/>
      <c r="P1642" s="148"/>
      <c r="Q1642" s="148"/>
      <c r="R1642" s="148"/>
      <c r="S1642" s="148"/>
      <c r="T1642" s="148"/>
      <c r="U1642" s="148"/>
      <c r="V1642" s="148"/>
      <c r="W1642" s="148"/>
      <c r="X1642" s="148"/>
      <c r="Y1642" s="148"/>
      <c r="Z1642" s="148"/>
      <c r="AA1642" s="148"/>
      <c r="AB1642" s="148"/>
      <c r="AC1642" s="148"/>
      <c r="AD1642" s="148"/>
      <c r="AE1642" s="148"/>
      <c r="AF1642" s="148"/>
      <c r="AG1642" s="148"/>
      <c r="AH1642" s="148"/>
      <c r="AI1642" s="149"/>
      <c r="AJ1642" s="148"/>
      <c r="AK1642" s="149"/>
    </row>
    <row r="1643" spans="1:37" x14ac:dyDescent="0.35">
      <c r="A1643" s="147"/>
      <c r="B1643" s="148"/>
      <c r="C1643" s="147"/>
      <c r="D1643" s="147"/>
      <c r="E1643" s="148"/>
      <c r="F1643" s="147"/>
      <c r="G1643" s="148"/>
      <c r="H1643" s="148"/>
      <c r="I1643" s="148"/>
      <c r="J1643" s="148"/>
      <c r="K1643" s="148"/>
      <c r="L1643" s="148"/>
      <c r="M1643" s="148"/>
      <c r="N1643" s="148"/>
      <c r="O1643" s="148"/>
      <c r="P1643" s="148"/>
      <c r="Q1643" s="148"/>
      <c r="R1643" s="148"/>
      <c r="S1643" s="148"/>
      <c r="T1643" s="148"/>
      <c r="U1643" s="148"/>
      <c r="V1643" s="148"/>
      <c r="W1643" s="148"/>
      <c r="X1643" s="148"/>
      <c r="Y1643" s="148"/>
      <c r="Z1643" s="148"/>
      <c r="AA1643" s="148"/>
      <c r="AB1643" s="148"/>
      <c r="AC1643" s="148"/>
      <c r="AD1643" s="148"/>
      <c r="AE1643" s="148"/>
      <c r="AF1643" s="148"/>
      <c r="AG1643" s="148"/>
      <c r="AH1643" s="148"/>
      <c r="AI1643" s="149"/>
      <c r="AJ1643" s="148"/>
      <c r="AK1643" s="149"/>
    </row>
    <row r="1644" spans="1:37" x14ac:dyDescent="0.35">
      <c r="A1644" s="147"/>
      <c r="B1644" s="148"/>
      <c r="C1644" s="147"/>
      <c r="D1644" s="147"/>
      <c r="E1644" s="148"/>
      <c r="F1644" s="147"/>
      <c r="G1644" s="148"/>
      <c r="H1644" s="148"/>
      <c r="I1644" s="148"/>
      <c r="J1644" s="148"/>
      <c r="K1644" s="148"/>
      <c r="L1644" s="148"/>
      <c r="M1644" s="148"/>
      <c r="N1644" s="148"/>
      <c r="O1644" s="148"/>
      <c r="P1644" s="148"/>
      <c r="Q1644" s="148"/>
      <c r="R1644" s="148"/>
      <c r="S1644" s="148"/>
      <c r="T1644" s="148"/>
      <c r="U1644" s="148"/>
      <c r="V1644" s="148"/>
      <c r="W1644" s="148"/>
      <c r="X1644" s="148"/>
      <c r="Y1644" s="148"/>
      <c r="Z1644" s="148"/>
      <c r="AA1644" s="148"/>
      <c r="AB1644" s="148"/>
      <c r="AC1644" s="148"/>
      <c r="AD1644" s="148"/>
      <c r="AE1644" s="148"/>
      <c r="AF1644" s="148"/>
      <c r="AG1644" s="148"/>
      <c r="AH1644" s="148"/>
      <c r="AI1644" s="149"/>
      <c r="AJ1644" s="148"/>
      <c r="AK1644" s="149"/>
    </row>
    <row r="1645" spans="1:37" x14ac:dyDescent="0.35">
      <c r="A1645" s="147"/>
      <c r="B1645" s="148"/>
      <c r="C1645" s="147"/>
      <c r="D1645" s="147"/>
      <c r="E1645" s="148"/>
      <c r="F1645" s="147"/>
      <c r="G1645" s="148"/>
      <c r="H1645" s="148"/>
      <c r="I1645" s="148"/>
      <c r="J1645" s="148"/>
      <c r="K1645" s="148"/>
      <c r="L1645" s="148"/>
      <c r="M1645" s="148"/>
      <c r="N1645" s="148"/>
      <c r="O1645" s="148"/>
      <c r="P1645" s="148"/>
      <c r="Q1645" s="148"/>
      <c r="R1645" s="148"/>
      <c r="S1645" s="148"/>
      <c r="T1645" s="148"/>
      <c r="U1645" s="148"/>
      <c r="V1645" s="148"/>
      <c r="W1645" s="148"/>
      <c r="X1645" s="148"/>
      <c r="Y1645" s="148"/>
      <c r="Z1645" s="148"/>
      <c r="AA1645" s="148"/>
      <c r="AB1645" s="148"/>
      <c r="AC1645" s="148"/>
      <c r="AD1645" s="148"/>
      <c r="AE1645" s="148"/>
      <c r="AF1645" s="148"/>
      <c r="AG1645" s="148"/>
      <c r="AH1645" s="148"/>
      <c r="AI1645" s="149"/>
      <c r="AJ1645" s="148"/>
      <c r="AK1645" s="149"/>
    </row>
    <row r="1646" spans="1:37" x14ac:dyDescent="0.35">
      <c r="A1646" s="147"/>
      <c r="B1646" s="148"/>
      <c r="C1646" s="147"/>
      <c r="D1646" s="147"/>
      <c r="E1646" s="148"/>
      <c r="F1646" s="147"/>
      <c r="G1646" s="148"/>
      <c r="H1646" s="148"/>
      <c r="I1646" s="148"/>
      <c r="J1646" s="148"/>
      <c r="K1646" s="148"/>
      <c r="L1646" s="148"/>
      <c r="M1646" s="148"/>
      <c r="N1646" s="148"/>
      <c r="O1646" s="148"/>
      <c r="P1646" s="148"/>
      <c r="Q1646" s="148"/>
      <c r="R1646" s="148"/>
      <c r="S1646" s="148"/>
      <c r="T1646" s="148"/>
      <c r="U1646" s="148"/>
      <c r="V1646" s="148"/>
      <c r="W1646" s="148"/>
      <c r="X1646" s="148"/>
      <c r="Y1646" s="148"/>
      <c r="Z1646" s="148"/>
      <c r="AA1646" s="148"/>
      <c r="AB1646" s="148"/>
      <c r="AC1646" s="148"/>
      <c r="AD1646" s="148"/>
      <c r="AE1646" s="148"/>
      <c r="AF1646" s="148"/>
      <c r="AG1646" s="148"/>
      <c r="AH1646" s="148"/>
      <c r="AI1646" s="149"/>
      <c r="AJ1646" s="148"/>
      <c r="AK1646" s="149"/>
    </row>
    <row r="1647" spans="1:37" x14ac:dyDescent="0.35">
      <c r="A1647" s="147"/>
      <c r="B1647" s="148"/>
      <c r="C1647" s="147"/>
      <c r="D1647" s="147"/>
      <c r="E1647" s="148"/>
      <c r="F1647" s="147"/>
      <c r="G1647" s="148"/>
      <c r="H1647" s="148"/>
      <c r="I1647" s="148"/>
      <c r="J1647" s="148"/>
      <c r="K1647" s="148"/>
      <c r="L1647" s="148"/>
      <c r="M1647" s="148"/>
      <c r="N1647" s="148"/>
      <c r="O1647" s="148"/>
      <c r="P1647" s="148"/>
      <c r="Q1647" s="148"/>
      <c r="R1647" s="148"/>
      <c r="S1647" s="148"/>
      <c r="T1647" s="148"/>
      <c r="U1647" s="148"/>
      <c r="V1647" s="148"/>
      <c r="W1647" s="148"/>
      <c r="X1647" s="148"/>
      <c r="Y1647" s="148"/>
      <c r="Z1647" s="148"/>
      <c r="AA1647" s="148"/>
      <c r="AB1647" s="148"/>
      <c r="AC1647" s="148"/>
      <c r="AD1647" s="148"/>
      <c r="AE1647" s="148"/>
      <c r="AF1647" s="148"/>
      <c r="AG1647" s="148"/>
      <c r="AH1647" s="148"/>
      <c r="AI1647" s="149"/>
      <c r="AJ1647" s="148"/>
      <c r="AK1647" s="149"/>
    </row>
    <row r="1648" spans="1:37" x14ac:dyDescent="0.35">
      <c r="A1648" s="147"/>
      <c r="B1648" s="148"/>
      <c r="C1648" s="147"/>
      <c r="D1648" s="147"/>
      <c r="E1648" s="148"/>
      <c r="F1648" s="147"/>
      <c r="G1648" s="148"/>
      <c r="H1648" s="148"/>
      <c r="I1648" s="148"/>
      <c r="J1648" s="148"/>
      <c r="K1648" s="148"/>
      <c r="L1648" s="148"/>
      <c r="M1648" s="148"/>
      <c r="N1648" s="148"/>
      <c r="O1648" s="148"/>
      <c r="P1648" s="148"/>
      <c r="Q1648" s="148"/>
      <c r="R1648" s="148"/>
      <c r="S1648" s="148"/>
      <c r="T1648" s="148"/>
      <c r="U1648" s="148"/>
      <c r="V1648" s="148"/>
      <c r="W1648" s="148"/>
      <c r="X1648" s="148"/>
      <c r="Y1648" s="148"/>
      <c r="Z1648" s="148"/>
      <c r="AA1648" s="148"/>
      <c r="AB1648" s="148"/>
      <c r="AC1648" s="148"/>
      <c r="AD1648" s="148"/>
      <c r="AE1648" s="148"/>
      <c r="AF1648" s="148"/>
      <c r="AG1648" s="148"/>
      <c r="AH1648" s="148"/>
      <c r="AI1648" s="149"/>
      <c r="AJ1648" s="148"/>
      <c r="AK1648" s="149"/>
    </row>
    <row r="1649" spans="1:37" x14ac:dyDescent="0.35">
      <c r="A1649" s="147"/>
      <c r="B1649" s="148"/>
      <c r="C1649" s="147"/>
      <c r="D1649" s="147"/>
      <c r="E1649" s="148"/>
      <c r="F1649" s="147"/>
      <c r="G1649" s="148"/>
      <c r="H1649" s="148"/>
      <c r="I1649" s="148"/>
      <c r="J1649" s="148"/>
      <c r="K1649" s="148"/>
      <c r="L1649" s="148"/>
      <c r="M1649" s="148"/>
      <c r="N1649" s="148"/>
      <c r="O1649" s="148"/>
      <c r="P1649" s="148"/>
      <c r="Q1649" s="148"/>
      <c r="R1649" s="148"/>
      <c r="S1649" s="148"/>
      <c r="T1649" s="148"/>
      <c r="U1649" s="148"/>
      <c r="V1649" s="148"/>
      <c r="W1649" s="148"/>
      <c r="X1649" s="148"/>
      <c r="Y1649" s="148"/>
      <c r="Z1649" s="148"/>
      <c r="AA1649" s="148"/>
      <c r="AB1649" s="148"/>
      <c r="AC1649" s="148"/>
      <c r="AD1649" s="148"/>
      <c r="AE1649" s="148"/>
      <c r="AF1649" s="148"/>
      <c r="AG1649" s="148"/>
      <c r="AH1649" s="148"/>
      <c r="AI1649" s="149"/>
      <c r="AJ1649" s="148"/>
      <c r="AK1649" s="149"/>
    </row>
    <row r="1650" spans="1:37" x14ac:dyDescent="0.35">
      <c r="A1650" s="147"/>
      <c r="B1650" s="148"/>
      <c r="C1650" s="147"/>
      <c r="D1650" s="147"/>
      <c r="E1650" s="148"/>
      <c r="F1650" s="147"/>
      <c r="G1650" s="148"/>
      <c r="H1650" s="148"/>
      <c r="I1650" s="148"/>
      <c r="J1650" s="148"/>
      <c r="K1650" s="148"/>
      <c r="L1650" s="148"/>
      <c r="M1650" s="148"/>
      <c r="N1650" s="148"/>
      <c r="O1650" s="148"/>
      <c r="P1650" s="148"/>
      <c r="Q1650" s="148"/>
      <c r="R1650" s="148"/>
      <c r="S1650" s="148"/>
      <c r="T1650" s="148"/>
      <c r="U1650" s="148"/>
      <c r="V1650" s="148"/>
      <c r="W1650" s="148"/>
      <c r="X1650" s="148"/>
      <c r="Y1650" s="148"/>
      <c r="Z1650" s="148"/>
      <c r="AA1650" s="148"/>
      <c r="AB1650" s="148"/>
      <c r="AC1650" s="148"/>
      <c r="AD1650" s="148"/>
      <c r="AE1650" s="148"/>
      <c r="AF1650" s="148"/>
      <c r="AG1650" s="148"/>
      <c r="AH1650" s="148"/>
      <c r="AI1650" s="149"/>
      <c r="AJ1650" s="148"/>
      <c r="AK1650" s="149"/>
    </row>
    <row r="1651" spans="1:37" x14ac:dyDescent="0.35">
      <c r="A1651" s="147"/>
      <c r="B1651" s="148"/>
      <c r="C1651" s="147"/>
      <c r="D1651" s="147"/>
      <c r="E1651" s="148"/>
      <c r="F1651" s="147"/>
      <c r="G1651" s="148"/>
      <c r="H1651" s="148"/>
      <c r="I1651" s="148"/>
      <c r="J1651" s="148"/>
      <c r="K1651" s="148"/>
      <c r="L1651" s="148"/>
      <c r="M1651" s="148"/>
      <c r="N1651" s="148"/>
      <c r="O1651" s="148"/>
      <c r="P1651" s="148"/>
      <c r="Q1651" s="148"/>
      <c r="R1651" s="148"/>
      <c r="S1651" s="148"/>
      <c r="T1651" s="148"/>
      <c r="U1651" s="148"/>
      <c r="V1651" s="148"/>
      <c r="W1651" s="148"/>
      <c r="X1651" s="148"/>
      <c r="Y1651" s="148"/>
      <c r="Z1651" s="148"/>
      <c r="AA1651" s="148"/>
      <c r="AB1651" s="148"/>
      <c r="AC1651" s="148"/>
      <c r="AD1651" s="148"/>
      <c r="AE1651" s="148"/>
      <c r="AF1651" s="148"/>
      <c r="AG1651" s="148"/>
      <c r="AH1651" s="148"/>
      <c r="AI1651" s="149"/>
      <c r="AJ1651" s="148"/>
      <c r="AK1651" s="149"/>
    </row>
    <row r="1652" spans="1:37" x14ac:dyDescent="0.35">
      <c r="A1652" s="147"/>
      <c r="B1652" s="148"/>
      <c r="C1652" s="147"/>
      <c r="D1652" s="147"/>
      <c r="E1652" s="148"/>
      <c r="F1652" s="147"/>
      <c r="G1652" s="148"/>
      <c r="H1652" s="148"/>
      <c r="I1652" s="148"/>
      <c r="J1652" s="148"/>
      <c r="K1652" s="148"/>
      <c r="L1652" s="148"/>
      <c r="M1652" s="148"/>
      <c r="N1652" s="148"/>
      <c r="O1652" s="148"/>
      <c r="P1652" s="148"/>
      <c r="Q1652" s="148"/>
      <c r="R1652" s="148"/>
      <c r="S1652" s="148"/>
      <c r="T1652" s="148"/>
      <c r="U1652" s="148"/>
      <c r="V1652" s="148"/>
      <c r="W1652" s="148"/>
      <c r="X1652" s="148"/>
      <c r="Y1652" s="148"/>
      <c r="Z1652" s="148"/>
      <c r="AA1652" s="148"/>
      <c r="AB1652" s="148"/>
      <c r="AC1652" s="148"/>
      <c r="AD1652" s="148"/>
      <c r="AE1652" s="148"/>
      <c r="AF1652" s="148"/>
      <c r="AG1652" s="148"/>
      <c r="AH1652" s="148"/>
      <c r="AI1652" s="149"/>
      <c r="AJ1652" s="148"/>
      <c r="AK1652" s="149"/>
    </row>
    <row r="1653" spans="1:37" x14ac:dyDescent="0.35">
      <c r="A1653" s="147"/>
      <c r="B1653" s="148"/>
      <c r="C1653" s="147"/>
      <c r="D1653" s="147"/>
      <c r="E1653" s="148"/>
      <c r="F1653" s="147"/>
      <c r="G1653" s="148"/>
      <c r="H1653" s="148"/>
      <c r="I1653" s="148"/>
      <c r="J1653" s="148"/>
      <c r="K1653" s="148"/>
      <c r="L1653" s="148"/>
      <c r="M1653" s="148"/>
      <c r="N1653" s="148"/>
      <c r="O1653" s="148"/>
      <c r="P1653" s="148"/>
      <c r="Q1653" s="148"/>
      <c r="R1653" s="148"/>
      <c r="S1653" s="148"/>
      <c r="T1653" s="148"/>
      <c r="U1653" s="148"/>
      <c r="V1653" s="148"/>
      <c r="W1653" s="148"/>
      <c r="X1653" s="148"/>
      <c r="Y1653" s="148"/>
      <c r="Z1653" s="148"/>
      <c r="AA1653" s="148"/>
      <c r="AB1653" s="148"/>
      <c r="AC1653" s="148"/>
      <c r="AD1653" s="148"/>
      <c r="AE1653" s="148"/>
      <c r="AF1653" s="148"/>
      <c r="AG1653" s="148"/>
      <c r="AH1653" s="148"/>
      <c r="AI1653" s="149"/>
      <c r="AJ1653" s="148"/>
      <c r="AK1653" s="149"/>
    </row>
    <row r="1654" spans="1:37" x14ac:dyDescent="0.35">
      <c r="A1654" s="147"/>
      <c r="B1654" s="148"/>
      <c r="C1654" s="147"/>
      <c r="D1654" s="147"/>
      <c r="E1654" s="148"/>
      <c r="F1654" s="147"/>
      <c r="G1654" s="148"/>
      <c r="H1654" s="148"/>
      <c r="I1654" s="148"/>
      <c r="J1654" s="148"/>
      <c r="K1654" s="148"/>
      <c r="L1654" s="148"/>
      <c r="M1654" s="148"/>
      <c r="N1654" s="148"/>
      <c r="O1654" s="148"/>
      <c r="P1654" s="148"/>
      <c r="Q1654" s="148"/>
      <c r="R1654" s="148"/>
      <c r="S1654" s="148"/>
      <c r="T1654" s="148"/>
      <c r="U1654" s="148"/>
      <c r="V1654" s="148"/>
      <c r="W1654" s="148"/>
      <c r="X1654" s="148"/>
      <c r="Y1654" s="148"/>
      <c r="Z1654" s="148"/>
      <c r="AA1654" s="148"/>
      <c r="AB1654" s="148"/>
      <c r="AC1654" s="148"/>
      <c r="AD1654" s="148"/>
      <c r="AE1654" s="148"/>
      <c r="AF1654" s="148"/>
      <c r="AG1654" s="148"/>
      <c r="AH1654" s="148"/>
      <c r="AI1654" s="149"/>
      <c r="AJ1654" s="148"/>
      <c r="AK1654" s="149"/>
    </row>
    <row r="1655" spans="1:37" x14ac:dyDescent="0.35">
      <c r="A1655" s="147"/>
      <c r="B1655" s="148"/>
      <c r="C1655" s="147"/>
      <c r="D1655" s="147"/>
      <c r="E1655" s="148"/>
      <c r="F1655" s="147"/>
      <c r="G1655" s="148"/>
      <c r="H1655" s="148"/>
      <c r="I1655" s="148"/>
      <c r="J1655" s="148"/>
      <c r="K1655" s="148"/>
      <c r="L1655" s="148"/>
      <c r="M1655" s="148"/>
      <c r="N1655" s="148"/>
      <c r="O1655" s="148"/>
      <c r="P1655" s="148"/>
      <c r="Q1655" s="148"/>
      <c r="R1655" s="148"/>
      <c r="S1655" s="148"/>
      <c r="T1655" s="148"/>
      <c r="U1655" s="148"/>
      <c r="V1655" s="148"/>
      <c r="W1655" s="148"/>
      <c r="X1655" s="148"/>
      <c r="Y1655" s="148"/>
      <c r="Z1655" s="148"/>
      <c r="AA1655" s="148"/>
      <c r="AB1655" s="148"/>
      <c r="AC1655" s="148"/>
      <c r="AD1655" s="148"/>
      <c r="AE1655" s="148"/>
      <c r="AF1655" s="148"/>
      <c r="AG1655" s="148"/>
      <c r="AH1655" s="148"/>
      <c r="AI1655" s="149"/>
      <c r="AJ1655" s="148"/>
      <c r="AK1655" s="149"/>
    </row>
    <row r="1656" spans="1:37" x14ac:dyDescent="0.35">
      <c r="A1656" s="147"/>
      <c r="B1656" s="148"/>
      <c r="C1656" s="147"/>
      <c r="D1656" s="147"/>
      <c r="E1656" s="148"/>
      <c r="F1656" s="147"/>
      <c r="G1656" s="148"/>
      <c r="H1656" s="148"/>
      <c r="I1656" s="148"/>
      <c r="J1656" s="148"/>
      <c r="K1656" s="148"/>
      <c r="L1656" s="148"/>
      <c r="M1656" s="148"/>
      <c r="N1656" s="148"/>
      <c r="O1656" s="148"/>
      <c r="P1656" s="148"/>
      <c r="Q1656" s="148"/>
      <c r="R1656" s="148"/>
      <c r="S1656" s="148"/>
      <c r="T1656" s="148"/>
      <c r="U1656" s="148"/>
      <c r="V1656" s="148"/>
      <c r="W1656" s="148"/>
      <c r="X1656" s="148"/>
      <c r="Y1656" s="148"/>
      <c r="Z1656" s="148"/>
      <c r="AA1656" s="148"/>
      <c r="AB1656" s="148"/>
      <c r="AC1656" s="148"/>
      <c r="AD1656" s="148"/>
      <c r="AE1656" s="148"/>
      <c r="AF1656" s="148"/>
      <c r="AG1656" s="148"/>
      <c r="AH1656" s="148"/>
      <c r="AI1656" s="149"/>
      <c r="AJ1656" s="148"/>
      <c r="AK1656" s="149"/>
    </row>
    <row r="1657" spans="1:37" x14ac:dyDescent="0.35">
      <c r="A1657" s="147"/>
      <c r="B1657" s="148"/>
      <c r="C1657" s="147"/>
      <c r="D1657" s="147"/>
      <c r="E1657" s="148"/>
      <c r="F1657" s="147"/>
      <c r="G1657" s="148"/>
      <c r="H1657" s="148"/>
      <c r="I1657" s="148"/>
      <c r="J1657" s="148"/>
      <c r="K1657" s="148"/>
      <c r="L1657" s="148"/>
      <c r="M1657" s="148"/>
      <c r="N1657" s="148"/>
      <c r="O1657" s="148"/>
      <c r="P1657" s="148"/>
      <c r="Q1657" s="148"/>
      <c r="R1657" s="148"/>
      <c r="S1657" s="148"/>
      <c r="T1657" s="148"/>
      <c r="U1657" s="148"/>
      <c r="V1657" s="148"/>
      <c r="W1657" s="148"/>
      <c r="X1657" s="148"/>
      <c r="Y1657" s="148"/>
      <c r="Z1657" s="148"/>
      <c r="AA1657" s="148"/>
      <c r="AB1657" s="148"/>
      <c r="AC1657" s="148"/>
      <c r="AD1657" s="148"/>
      <c r="AE1657" s="148"/>
      <c r="AF1657" s="148"/>
      <c r="AG1657" s="148"/>
      <c r="AH1657" s="148"/>
      <c r="AI1657" s="149"/>
      <c r="AJ1657" s="148"/>
      <c r="AK1657" s="149"/>
    </row>
    <row r="1658" spans="1:37" x14ac:dyDescent="0.35">
      <c r="A1658" s="147"/>
      <c r="B1658" s="148"/>
      <c r="C1658" s="147"/>
      <c r="D1658" s="147"/>
      <c r="E1658" s="148"/>
      <c r="F1658" s="147"/>
      <c r="G1658" s="148"/>
      <c r="H1658" s="148"/>
      <c r="I1658" s="148"/>
      <c r="J1658" s="148"/>
      <c r="K1658" s="148"/>
      <c r="L1658" s="148"/>
      <c r="M1658" s="148"/>
      <c r="N1658" s="148"/>
      <c r="O1658" s="148"/>
      <c r="P1658" s="148"/>
      <c r="Q1658" s="148"/>
      <c r="R1658" s="148"/>
      <c r="S1658" s="148"/>
      <c r="T1658" s="148"/>
      <c r="U1658" s="148"/>
      <c r="V1658" s="148"/>
      <c r="W1658" s="148"/>
      <c r="X1658" s="148"/>
      <c r="Y1658" s="148"/>
      <c r="Z1658" s="148"/>
      <c r="AA1658" s="148"/>
      <c r="AB1658" s="148"/>
      <c r="AC1658" s="148"/>
      <c r="AD1658" s="148"/>
      <c r="AE1658" s="148"/>
      <c r="AF1658" s="148"/>
      <c r="AG1658" s="148"/>
      <c r="AH1658" s="148"/>
      <c r="AI1658" s="149"/>
      <c r="AJ1658" s="148"/>
      <c r="AK1658" s="149"/>
    </row>
    <row r="1659" spans="1:37" x14ac:dyDescent="0.35">
      <c r="A1659" s="147"/>
      <c r="B1659" s="148"/>
      <c r="C1659" s="147"/>
      <c r="D1659" s="147"/>
      <c r="E1659" s="148"/>
      <c r="F1659" s="147"/>
      <c r="G1659" s="148"/>
      <c r="H1659" s="148"/>
      <c r="I1659" s="148"/>
      <c r="J1659" s="148"/>
      <c r="K1659" s="148"/>
      <c r="L1659" s="148"/>
      <c r="M1659" s="148"/>
      <c r="N1659" s="148"/>
      <c r="O1659" s="148"/>
      <c r="P1659" s="148"/>
      <c r="Q1659" s="148"/>
      <c r="R1659" s="148"/>
      <c r="S1659" s="148"/>
      <c r="T1659" s="148"/>
      <c r="U1659" s="148"/>
      <c r="V1659" s="148"/>
      <c r="W1659" s="148"/>
      <c r="X1659" s="148"/>
      <c r="Y1659" s="148"/>
      <c r="Z1659" s="148"/>
      <c r="AA1659" s="148"/>
      <c r="AB1659" s="148"/>
      <c r="AC1659" s="148"/>
      <c r="AD1659" s="148"/>
      <c r="AE1659" s="148"/>
      <c r="AF1659" s="148"/>
      <c r="AG1659" s="148"/>
      <c r="AH1659" s="148"/>
      <c r="AI1659" s="149"/>
      <c r="AJ1659" s="148"/>
      <c r="AK1659" s="149"/>
    </row>
    <row r="1660" spans="1:37" x14ac:dyDescent="0.35">
      <c r="A1660" s="147"/>
      <c r="B1660" s="148"/>
      <c r="C1660" s="147"/>
      <c r="D1660" s="147"/>
      <c r="E1660" s="148"/>
      <c r="F1660" s="147"/>
      <c r="G1660" s="148"/>
      <c r="H1660" s="148"/>
      <c r="I1660" s="148"/>
      <c r="J1660" s="148"/>
      <c r="K1660" s="148"/>
      <c r="L1660" s="148"/>
      <c r="M1660" s="148"/>
      <c r="N1660" s="148"/>
      <c r="O1660" s="148"/>
      <c r="P1660" s="148"/>
      <c r="Q1660" s="148"/>
      <c r="R1660" s="148"/>
      <c r="S1660" s="148"/>
      <c r="T1660" s="148"/>
      <c r="U1660" s="148"/>
      <c r="V1660" s="148"/>
      <c r="W1660" s="148"/>
      <c r="X1660" s="148"/>
      <c r="Y1660" s="148"/>
      <c r="Z1660" s="148"/>
      <c r="AA1660" s="148"/>
      <c r="AB1660" s="148"/>
      <c r="AC1660" s="148"/>
      <c r="AD1660" s="148"/>
      <c r="AE1660" s="148"/>
      <c r="AF1660" s="148"/>
      <c r="AG1660" s="148"/>
      <c r="AH1660" s="148"/>
      <c r="AI1660" s="149"/>
      <c r="AJ1660" s="148"/>
      <c r="AK1660" s="149"/>
    </row>
    <row r="1661" spans="1:37" x14ac:dyDescent="0.35">
      <c r="A1661" s="147"/>
      <c r="B1661" s="148"/>
      <c r="C1661" s="147"/>
      <c r="D1661" s="147"/>
      <c r="E1661" s="148"/>
      <c r="F1661" s="147"/>
      <c r="G1661" s="148"/>
      <c r="H1661" s="148"/>
      <c r="I1661" s="148"/>
      <c r="J1661" s="148"/>
      <c r="K1661" s="148"/>
      <c r="L1661" s="148"/>
      <c r="M1661" s="148"/>
      <c r="N1661" s="148"/>
      <c r="O1661" s="148"/>
      <c r="P1661" s="148"/>
      <c r="Q1661" s="148"/>
      <c r="R1661" s="148"/>
      <c r="S1661" s="148"/>
      <c r="T1661" s="148"/>
      <c r="U1661" s="148"/>
      <c r="V1661" s="148"/>
      <c r="W1661" s="148"/>
      <c r="X1661" s="148"/>
      <c r="Y1661" s="148"/>
      <c r="Z1661" s="148"/>
      <c r="AA1661" s="148"/>
      <c r="AB1661" s="148"/>
      <c r="AC1661" s="148"/>
      <c r="AD1661" s="148"/>
      <c r="AE1661" s="148"/>
      <c r="AF1661" s="148"/>
      <c r="AG1661" s="148"/>
      <c r="AH1661" s="148"/>
      <c r="AI1661" s="149"/>
      <c r="AJ1661" s="148"/>
      <c r="AK1661" s="149"/>
    </row>
    <row r="1662" spans="1:37" x14ac:dyDescent="0.35">
      <c r="A1662" s="147"/>
      <c r="B1662" s="148"/>
      <c r="C1662" s="147"/>
      <c r="D1662" s="147"/>
      <c r="E1662" s="148"/>
      <c r="F1662" s="147"/>
      <c r="G1662" s="148"/>
      <c r="H1662" s="148"/>
      <c r="I1662" s="148"/>
      <c r="J1662" s="148"/>
      <c r="K1662" s="148"/>
      <c r="L1662" s="148"/>
      <c r="M1662" s="148"/>
      <c r="N1662" s="148"/>
      <c r="O1662" s="148"/>
      <c r="P1662" s="148"/>
      <c r="Q1662" s="148"/>
      <c r="R1662" s="148"/>
      <c r="S1662" s="148"/>
      <c r="T1662" s="148"/>
      <c r="U1662" s="148"/>
      <c r="V1662" s="148"/>
      <c r="W1662" s="148"/>
      <c r="X1662" s="148"/>
      <c r="Y1662" s="148"/>
      <c r="Z1662" s="148"/>
      <c r="AA1662" s="148"/>
      <c r="AB1662" s="148"/>
      <c r="AC1662" s="148"/>
      <c r="AD1662" s="148"/>
      <c r="AE1662" s="148"/>
      <c r="AF1662" s="148"/>
      <c r="AG1662" s="148"/>
      <c r="AH1662" s="148"/>
      <c r="AI1662" s="149"/>
      <c r="AJ1662" s="148"/>
      <c r="AK1662" s="149"/>
    </row>
    <row r="1663" spans="1:37" x14ac:dyDescent="0.35">
      <c r="A1663" s="147"/>
      <c r="B1663" s="148"/>
      <c r="C1663" s="147"/>
      <c r="D1663" s="147"/>
      <c r="E1663" s="148"/>
      <c r="F1663" s="147"/>
      <c r="G1663" s="148"/>
      <c r="H1663" s="148"/>
      <c r="I1663" s="148"/>
      <c r="J1663" s="148"/>
      <c r="K1663" s="148"/>
      <c r="L1663" s="148"/>
      <c r="M1663" s="148"/>
      <c r="N1663" s="148"/>
      <c r="O1663" s="148"/>
      <c r="P1663" s="148"/>
      <c r="Q1663" s="148"/>
      <c r="R1663" s="148"/>
      <c r="S1663" s="148"/>
      <c r="T1663" s="148"/>
      <c r="U1663" s="148"/>
      <c r="V1663" s="148"/>
      <c r="W1663" s="148"/>
      <c r="X1663" s="148"/>
      <c r="Y1663" s="148"/>
      <c r="Z1663" s="148"/>
      <c r="AA1663" s="148"/>
      <c r="AB1663" s="148"/>
      <c r="AC1663" s="148"/>
      <c r="AD1663" s="148"/>
      <c r="AE1663" s="148"/>
      <c r="AF1663" s="148"/>
      <c r="AG1663" s="148"/>
      <c r="AH1663" s="148"/>
      <c r="AI1663" s="149"/>
      <c r="AJ1663" s="148"/>
      <c r="AK1663" s="149"/>
    </row>
    <row r="1664" spans="1:37" x14ac:dyDescent="0.35">
      <c r="A1664" s="147"/>
      <c r="B1664" s="148"/>
      <c r="C1664" s="147"/>
      <c r="D1664" s="147"/>
      <c r="E1664" s="148"/>
      <c r="F1664" s="147"/>
      <c r="G1664" s="148"/>
      <c r="H1664" s="148"/>
      <c r="I1664" s="148"/>
      <c r="J1664" s="148"/>
      <c r="K1664" s="148"/>
      <c r="L1664" s="148"/>
      <c r="M1664" s="148"/>
      <c r="N1664" s="148"/>
      <c r="O1664" s="148"/>
      <c r="P1664" s="148"/>
      <c r="Q1664" s="148"/>
      <c r="R1664" s="148"/>
      <c r="S1664" s="148"/>
      <c r="T1664" s="148"/>
      <c r="U1664" s="148"/>
      <c r="V1664" s="148"/>
      <c r="W1664" s="148"/>
      <c r="X1664" s="148"/>
      <c r="Y1664" s="148"/>
      <c r="Z1664" s="148"/>
      <c r="AA1664" s="148"/>
      <c r="AB1664" s="148"/>
      <c r="AC1664" s="148"/>
      <c r="AD1664" s="148"/>
      <c r="AE1664" s="148"/>
      <c r="AF1664" s="148"/>
      <c r="AG1664" s="148"/>
      <c r="AH1664" s="148"/>
      <c r="AI1664" s="149"/>
      <c r="AJ1664" s="148"/>
      <c r="AK1664" s="149"/>
    </row>
    <row r="1665" spans="1:37" x14ac:dyDescent="0.35">
      <c r="A1665" s="147"/>
      <c r="B1665" s="148"/>
      <c r="C1665" s="147"/>
      <c r="D1665" s="147"/>
      <c r="E1665" s="148"/>
      <c r="F1665" s="147"/>
      <c r="G1665" s="148"/>
      <c r="H1665" s="148"/>
      <c r="I1665" s="148"/>
      <c r="J1665" s="148"/>
      <c r="K1665" s="148"/>
      <c r="L1665" s="148"/>
      <c r="M1665" s="148"/>
      <c r="N1665" s="148"/>
      <c r="O1665" s="148"/>
      <c r="P1665" s="148"/>
      <c r="Q1665" s="148"/>
      <c r="R1665" s="148"/>
      <c r="S1665" s="148"/>
      <c r="T1665" s="148"/>
      <c r="U1665" s="148"/>
      <c r="V1665" s="148"/>
      <c r="W1665" s="148"/>
      <c r="X1665" s="148"/>
      <c r="Y1665" s="148"/>
      <c r="Z1665" s="148"/>
      <c r="AA1665" s="148"/>
      <c r="AB1665" s="148"/>
      <c r="AC1665" s="148"/>
      <c r="AD1665" s="148"/>
      <c r="AE1665" s="148"/>
      <c r="AF1665" s="148"/>
      <c r="AG1665" s="148"/>
      <c r="AH1665" s="148"/>
      <c r="AI1665" s="149"/>
      <c r="AJ1665" s="148"/>
      <c r="AK1665" s="149"/>
    </row>
    <row r="1666" spans="1:37" x14ac:dyDescent="0.35">
      <c r="A1666" s="147"/>
      <c r="B1666" s="148"/>
      <c r="C1666" s="147"/>
      <c r="D1666" s="147"/>
      <c r="E1666" s="148"/>
      <c r="F1666" s="147"/>
      <c r="G1666" s="148"/>
      <c r="H1666" s="148"/>
      <c r="I1666" s="148"/>
      <c r="J1666" s="148"/>
      <c r="K1666" s="148"/>
      <c r="L1666" s="148"/>
      <c r="M1666" s="148"/>
      <c r="N1666" s="148"/>
      <c r="O1666" s="148"/>
      <c r="P1666" s="148"/>
      <c r="Q1666" s="148"/>
      <c r="R1666" s="148"/>
      <c r="S1666" s="148"/>
      <c r="T1666" s="148"/>
      <c r="U1666" s="148"/>
      <c r="V1666" s="148"/>
      <c r="W1666" s="148"/>
      <c r="X1666" s="148"/>
      <c r="Y1666" s="148"/>
      <c r="Z1666" s="148"/>
      <c r="AA1666" s="148"/>
      <c r="AB1666" s="148"/>
      <c r="AC1666" s="148"/>
      <c r="AD1666" s="148"/>
      <c r="AE1666" s="148"/>
      <c r="AF1666" s="148"/>
      <c r="AG1666" s="148"/>
      <c r="AH1666" s="148"/>
      <c r="AI1666" s="149"/>
      <c r="AJ1666" s="148"/>
      <c r="AK1666" s="149"/>
    </row>
    <row r="1667" spans="1:37" x14ac:dyDescent="0.35">
      <c r="A1667" s="147"/>
      <c r="B1667" s="148"/>
      <c r="C1667" s="147"/>
      <c r="D1667" s="147"/>
      <c r="E1667" s="148"/>
      <c r="F1667" s="147"/>
      <c r="G1667" s="148"/>
      <c r="H1667" s="148"/>
      <c r="I1667" s="148"/>
      <c r="J1667" s="148"/>
      <c r="K1667" s="148"/>
      <c r="L1667" s="148"/>
      <c r="M1667" s="148"/>
      <c r="N1667" s="148"/>
      <c r="O1667" s="148"/>
      <c r="P1667" s="148"/>
      <c r="Q1667" s="148"/>
      <c r="R1667" s="148"/>
      <c r="S1667" s="148"/>
      <c r="T1667" s="148"/>
      <c r="U1667" s="148"/>
      <c r="V1667" s="148"/>
      <c r="W1667" s="148"/>
      <c r="X1667" s="148"/>
      <c r="Y1667" s="148"/>
      <c r="Z1667" s="148"/>
      <c r="AA1667" s="148"/>
      <c r="AB1667" s="148"/>
      <c r="AC1667" s="148"/>
      <c r="AD1667" s="148"/>
      <c r="AE1667" s="148"/>
      <c r="AF1667" s="148"/>
      <c r="AG1667" s="148"/>
      <c r="AH1667" s="148"/>
      <c r="AI1667" s="149"/>
      <c r="AJ1667" s="148"/>
      <c r="AK1667" s="149"/>
    </row>
    <row r="1668" spans="1:37" x14ac:dyDescent="0.35">
      <c r="A1668" s="147"/>
      <c r="B1668" s="148"/>
      <c r="C1668" s="147"/>
      <c r="D1668" s="147"/>
      <c r="E1668" s="148"/>
      <c r="F1668" s="147"/>
      <c r="G1668" s="148"/>
      <c r="H1668" s="148"/>
      <c r="I1668" s="148"/>
      <c r="J1668" s="148"/>
      <c r="K1668" s="148"/>
      <c r="L1668" s="148"/>
      <c r="M1668" s="148"/>
      <c r="N1668" s="148"/>
      <c r="O1668" s="148"/>
      <c r="P1668" s="148"/>
      <c r="Q1668" s="148"/>
      <c r="R1668" s="148"/>
      <c r="S1668" s="148"/>
      <c r="T1668" s="148"/>
      <c r="U1668" s="148"/>
      <c r="V1668" s="148"/>
      <c r="W1668" s="148"/>
      <c r="X1668" s="148"/>
      <c r="Y1668" s="148"/>
      <c r="Z1668" s="148"/>
      <c r="AA1668" s="148"/>
      <c r="AB1668" s="148"/>
      <c r="AC1668" s="148"/>
      <c r="AD1668" s="148"/>
      <c r="AE1668" s="148"/>
      <c r="AF1668" s="148"/>
      <c r="AG1668" s="148"/>
      <c r="AH1668" s="148"/>
      <c r="AI1668" s="149"/>
      <c r="AJ1668" s="148"/>
      <c r="AK1668" s="149"/>
    </row>
    <row r="1669" spans="1:37" x14ac:dyDescent="0.35">
      <c r="A1669" s="147"/>
      <c r="B1669" s="148"/>
      <c r="C1669" s="147"/>
      <c r="D1669" s="147"/>
      <c r="E1669" s="148"/>
      <c r="F1669" s="147"/>
      <c r="G1669" s="148"/>
      <c r="H1669" s="148"/>
      <c r="I1669" s="148"/>
      <c r="J1669" s="148"/>
      <c r="K1669" s="148"/>
      <c r="L1669" s="148"/>
      <c r="M1669" s="148"/>
      <c r="N1669" s="148"/>
      <c r="O1669" s="148"/>
      <c r="P1669" s="148"/>
      <c r="Q1669" s="148"/>
      <c r="R1669" s="148"/>
      <c r="S1669" s="148"/>
      <c r="T1669" s="148"/>
      <c r="U1669" s="148"/>
      <c r="V1669" s="148"/>
      <c r="W1669" s="148"/>
      <c r="X1669" s="148"/>
      <c r="Y1669" s="148"/>
      <c r="Z1669" s="148"/>
      <c r="AA1669" s="148"/>
      <c r="AB1669" s="148"/>
      <c r="AC1669" s="148"/>
      <c r="AD1669" s="148"/>
      <c r="AE1669" s="148"/>
      <c r="AF1669" s="148"/>
      <c r="AG1669" s="148"/>
      <c r="AH1669" s="148"/>
      <c r="AI1669" s="149"/>
      <c r="AJ1669" s="148"/>
      <c r="AK1669" s="149"/>
    </row>
    <row r="1670" spans="1:37" x14ac:dyDescent="0.35">
      <c r="A1670" s="147"/>
      <c r="B1670" s="148"/>
      <c r="C1670" s="147"/>
      <c r="D1670" s="147"/>
      <c r="E1670" s="148"/>
      <c r="F1670" s="147"/>
      <c r="G1670" s="148"/>
      <c r="H1670" s="148"/>
      <c r="I1670" s="148"/>
      <c r="J1670" s="148"/>
      <c r="K1670" s="148"/>
      <c r="L1670" s="148"/>
      <c r="M1670" s="148"/>
      <c r="N1670" s="148"/>
      <c r="O1670" s="148"/>
      <c r="P1670" s="148"/>
      <c r="Q1670" s="148"/>
      <c r="R1670" s="148"/>
      <c r="S1670" s="148"/>
      <c r="T1670" s="148"/>
      <c r="U1670" s="148"/>
      <c r="V1670" s="148"/>
      <c r="W1670" s="148"/>
      <c r="X1670" s="148"/>
      <c r="Y1670" s="148"/>
      <c r="Z1670" s="148"/>
      <c r="AA1670" s="148"/>
      <c r="AB1670" s="148"/>
      <c r="AC1670" s="148"/>
      <c r="AD1670" s="148"/>
      <c r="AE1670" s="148"/>
      <c r="AF1670" s="148"/>
      <c r="AG1670" s="148"/>
      <c r="AH1670" s="148"/>
      <c r="AI1670" s="149"/>
      <c r="AJ1670" s="148"/>
      <c r="AK1670" s="149"/>
    </row>
    <row r="1671" spans="1:37" x14ac:dyDescent="0.35">
      <c r="A1671" s="147"/>
      <c r="B1671" s="148"/>
      <c r="C1671" s="147"/>
      <c r="D1671" s="147"/>
      <c r="E1671" s="148"/>
      <c r="F1671" s="147"/>
      <c r="G1671" s="148"/>
      <c r="H1671" s="148"/>
      <c r="I1671" s="148"/>
      <c r="J1671" s="148"/>
      <c r="K1671" s="148"/>
      <c r="L1671" s="148"/>
      <c r="M1671" s="148"/>
      <c r="N1671" s="148"/>
      <c r="O1671" s="148"/>
      <c r="P1671" s="148"/>
      <c r="Q1671" s="148"/>
      <c r="R1671" s="148"/>
      <c r="S1671" s="148"/>
      <c r="T1671" s="148"/>
      <c r="U1671" s="148"/>
      <c r="V1671" s="148"/>
      <c r="W1671" s="148"/>
      <c r="X1671" s="148"/>
      <c r="Y1671" s="148"/>
      <c r="Z1671" s="148"/>
      <c r="AA1671" s="148"/>
      <c r="AB1671" s="148"/>
      <c r="AC1671" s="148"/>
      <c r="AD1671" s="148"/>
      <c r="AE1671" s="148"/>
      <c r="AF1671" s="148"/>
      <c r="AG1671" s="148"/>
      <c r="AH1671" s="148"/>
      <c r="AI1671" s="149"/>
      <c r="AJ1671" s="148"/>
      <c r="AK1671" s="149"/>
    </row>
    <row r="1672" spans="1:37" x14ac:dyDescent="0.35">
      <c r="A1672" s="147"/>
      <c r="B1672" s="148"/>
      <c r="C1672" s="147"/>
      <c r="D1672" s="147"/>
      <c r="E1672" s="148"/>
      <c r="F1672" s="147"/>
      <c r="G1672" s="148"/>
      <c r="H1672" s="148"/>
      <c r="I1672" s="148"/>
      <c r="J1672" s="148"/>
      <c r="K1672" s="148"/>
      <c r="L1672" s="148"/>
      <c r="M1672" s="148"/>
      <c r="N1672" s="148"/>
      <c r="O1672" s="148"/>
      <c r="P1672" s="148"/>
      <c r="Q1672" s="148"/>
      <c r="R1672" s="148"/>
      <c r="S1672" s="148"/>
      <c r="T1672" s="148"/>
      <c r="U1672" s="148"/>
      <c r="V1672" s="148"/>
      <c r="W1672" s="148"/>
      <c r="X1672" s="148"/>
      <c r="Y1672" s="148"/>
      <c r="Z1672" s="148"/>
      <c r="AA1672" s="148"/>
      <c r="AB1672" s="148"/>
      <c r="AC1672" s="148"/>
      <c r="AD1672" s="148"/>
      <c r="AE1672" s="148"/>
      <c r="AF1672" s="148"/>
      <c r="AG1672" s="148"/>
      <c r="AH1672" s="148"/>
      <c r="AI1672" s="149"/>
      <c r="AJ1672" s="148"/>
      <c r="AK1672" s="149"/>
    </row>
    <row r="1673" spans="1:37" x14ac:dyDescent="0.35">
      <c r="A1673" s="147"/>
      <c r="B1673" s="148"/>
      <c r="C1673" s="147"/>
      <c r="D1673" s="147"/>
      <c r="E1673" s="148"/>
      <c r="F1673" s="147"/>
      <c r="G1673" s="148"/>
      <c r="H1673" s="148"/>
      <c r="I1673" s="148"/>
      <c r="J1673" s="148"/>
      <c r="K1673" s="148"/>
      <c r="L1673" s="148"/>
      <c r="M1673" s="148"/>
      <c r="N1673" s="148"/>
      <c r="O1673" s="148"/>
      <c r="P1673" s="148"/>
      <c r="Q1673" s="148"/>
      <c r="R1673" s="148"/>
      <c r="S1673" s="148"/>
      <c r="T1673" s="148"/>
      <c r="U1673" s="148"/>
      <c r="V1673" s="148"/>
      <c r="W1673" s="148"/>
      <c r="X1673" s="148"/>
      <c r="Y1673" s="148"/>
      <c r="Z1673" s="148"/>
      <c r="AA1673" s="148"/>
      <c r="AB1673" s="148"/>
      <c r="AC1673" s="148"/>
      <c r="AD1673" s="148"/>
      <c r="AE1673" s="148"/>
      <c r="AF1673" s="148"/>
      <c r="AG1673" s="148"/>
      <c r="AH1673" s="148"/>
      <c r="AI1673" s="149"/>
      <c r="AJ1673" s="148"/>
      <c r="AK1673" s="149"/>
    </row>
    <row r="1674" spans="1:37" x14ac:dyDescent="0.35">
      <c r="A1674" s="147"/>
      <c r="B1674" s="148"/>
      <c r="C1674" s="147"/>
      <c r="D1674" s="147"/>
      <c r="E1674" s="148"/>
      <c r="F1674" s="147"/>
      <c r="G1674" s="148"/>
      <c r="H1674" s="148"/>
      <c r="I1674" s="148"/>
      <c r="J1674" s="148"/>
      <c r="K1674" s="148"/>
      <c r="L1674" s="148"/>
      <c r="M1674" s="148"/>
      <c r="N1674" s="148"/>
      <c r="O1674" s="148"/>
      <c r="P1674" s="148"/>
      <c r="Q1674" s="148"/>
      <c r="R1674" s="148"/>
      <c r="S1674" s="148"/>
      <c r="T1674" s="148"/>
      <c r="U1674" s="148"/>
      <c r="V1674" s="148"/>
      <c r="W1674" s="148"/>
      <c r="X1674" s="148"/>
      <c r="Y1674" s="148"/>
      <c r="Z1674" s="148"/>
      <c r="AA1674" s="148"/>
      <c r="AB1674" s="148"/>
      <c r="AC1674" s="148"/>
      <c r="AD1674" s="148"/>
      <c r="AE1674" s="148"/>
      <c r="AF1674" s="148"/>
      <c r="AG1674" s="148"/>
      <c r="AH1674" s="148"/>
      <c r="AI1674" s="149"/>
      <c r="AJ1674" s="148"/>
      <c r="AK1674" s="149"/>
    </row>
    <row r="1675" spans="1:37" x14ac:dyDescent="0.35">
      <c r="A1675" s="147"/>
      <c r="B1675" s="148"/>
      <c r="C1675" s="147"/>
      <c r="D1675" s="147"/>
      <c r="E1675" s="148"/>
      <c r="F1675" s="147"/>
      <c r="G1675" s="148"/>
      <c r="H1675" s="148"/>
      <c r="I1675" s="148"/>
      <c r="J1675" s="148"/>
      <c r="K1675" s="148"/>
      <c r="L1675" s="148"/>
      <c r="M1675" s="148"/>
      <c r="N1675" s="148"/>
      <c r="O1675" s="148"/>
      <c r="P1675" s="148"/>
      <c r="Q1675" s="148"/>
      <c r="R1675" s="148"/>
      <c r="S1675" s="148"/>
      <c r="T1675" s="148"/>
      <c r="U1675" s="148"/>
      <c r="V1675" s="148"/>
      <c r="W1675" s="148"/>
      <c r="X1675" s="148"/>
      <c r="Y1675" s="148"/>
      <c r="Z1675" s="148"/>
      <c r="AA1675" s="148"/>
      <c r="AB1675" s="148"/>
      <c r="AC1675" s="148"/>
      <c r="AD1675" s="148"/>
      <c r="AE1675" s="148"/>
      <c r="AF1675" s="148"/>
      <c r="AG1675" s="148"/>
      <c r="AH1675" s="148"/>
      <c r="AI1675" s="149"/>
      <c r="AJ1675" s="148"/>
      <c r="AK1675" s="149"/>
    </row>
    <row r="1676" spans="1:37" x14ac:dyDescent="0.35">
      <c r="A1676" s="147"/>
      <c r="B1676" s="148"/>
      <c r="C1676" s="147"/>
      <c r="D1676" s="147"/>
      <c r="E1676" s="148"/>
      <c r="F1676" s="147"/>
      <c r="G1676" s="148"/>
      <c r="H1676" s="148"/>
      <c r="I1676" s="148"/>
      <c r="J1676" s="148"/>
      <c r="K1676" s="148"/>
      <c r="L1676" s="148"/>
      <c r="M1676" s="148"/>
      <c r="N1676" s="148"/>
      <c r="O1676" s="148"/>
      <c r="P1676" s="148"/>
      <c r="Q1676" s="148"/>
      <c r="R1676" s="148"/>
      <c r="S1676" s="148"/>
      <c r="T1676" s="148"/>
      <c r="U1676" s="148"/>
      <c r="V1676" s="148"/>
      <c r="W1676" s="148"/>
      <c r="X1676" s="148"/>
      <c r="Y1676" s="148"/>
      <c r="Z1676" s="148"/>
      <c r="AA1676" s="148"/>
      <c r="AB1676" s="148"/>
      <c r="AC1676" s="148"/>
      <c r="AD1676" s="148"/>
      <c r="AE1676" s="148"/>
      <c r="AF1676" s="148"/>
      <c r="AG1676" s="148"/>
      <c r="AH1676" s="148"/>
      <c r="AI1676" s="149"/>
      <c r="AJ1676" s="148"/>
      <c r="AK1676" s="149"/>
    </row>
    <row r="1677" spans="1:37" x14ac:dyDescent="0.35">
      <c r="A1677" s="147"/>
      <c r="B1677" s="148"/>
      <c r="C1677" s="147"/>
      <c r="D1677" s="147"/>
      <c r="E1677" s="148"/>
      <c r="F1677" s="147"/>
      <c r="G1677" s="148"/>
      <c r="H1677" s="148"/>
      <c r="I1677" s="148"/>
      <c r="J1677" s="148"/>
      <c r="K1677" s="148"/>
      <c r="L1677" s="148"/>
      <c r="M1677" s="148"/>
      <c r="N1677" s="148"/>
      <c r="O1677" s="148"/>
      <c r="P1677" s="148"/>
      <c r="Q1677" s="148"/>
      <c r="R1677" s="148"/>
      <c r="S1677" s="148"/>
      <c r="T1677" s="148"/>
      <c r="U1677" s="148"/>
      <c r="V1677" s="148"/>
      <c r="W1677" s="148"/>
      <c r="X1677" s="148"/>
      <c r="Y1677" s="148"/>
      <c r="Z1677" s="148"/>
      <c r="AA1677" s="148"/>
      <c r="AB1677" s="148"/>
      <c r="AC1677" s="148"/>
      <c r="AD1677" s="148"/>
      <c r="AE1677" s="148"/>
      <c r="AF1677" s="148"/>
      <c r="AG1677" s="148"/>
      <c r="AH1677" s="148"/>
      <c r="AI1677" s="149"/>
      <c r="AJ1677" s="148"/>
      <c r="AK1677" s="149"/>
    </row>
    <row r="1678" spans="1:37" x14ac:dyDescent="0.35">
      <c r="A1678" s="147"/>
      <c r="B1678" s="148"/>
      <c r="C1678" s="147"/>
      <c r="D1678" s="147"/>
      <c r="E1678" s="148"/>
      <c r="F1678" s="147"/>
      <c r="G1678" s="148"/>
      <c r="H1678" s="148"/>
      <c r="I1678" s="148"/>
      <c r="J1678" s="148"/>
      <c r="K1678" s="148"/>
      <c r="L1678" s="148"/>
      <c r="M1678" s="148"/>
      <c r="N1678" s="148"/>
      <c r="O1678" s="148"/>
      <c r="P1678" s="148"/>
      <c r="Q1678" s="148"/>
      <c r="R1678" s="148"/>
      <c r="S1678" s="148"/>
      <c r="T1678" s="148"/>
      <c r="U1678" s="148"/>
      <c r="V1678" s="148"/>
      <c r="W1678" s="148"/>
      <c r="X1678" s="148"/>
      <c r="Y1678" s="148"/>
      <c r="Z1678" s="148"/>
      <c r="AA1678" s="148"/>
      <c r="AB1678" s="148"/>
      <c r="AC1678" s="148"/>
      <c r="AD1678" s="148"/>
      <c r="AE1678" s="148"/>
      <c r="AF1678" s="148"/>
      <c r="AG1678" s="148"/>
      <c r="AH1678" s="148"/>
      <c r="AI1678" s="149"/>
      <c r="AJ1678" s="148"/>
      <c r="AK1678" s="149"/>
    </row>
    <row r="1679" spans="1:37" x14ac:dyDescent="0.35">
      <c r="A1679" s="147"/>
      <c r="B1679" s="148"/>
      <c r="C1679" s="147"/>
      <c r="D1679" s="147"/>
      <c r="E1679" s="148"/>
      <c r="F1679" s="147"/>
      <c r="G1679" s="148"/>
      <c r="H1679" s="148"/>
      <c r="I1679" s="148"/>
      <c r="J1679" s="148"/>
      <c r="K1679" s="148"/>
      <c r="L1679" s="148"/>
      <c r="M1679" s="148"/>
      <c r="N1679" s="148"/>
      <c r="O1679" s="148"/>
      <c r="P1679" s="148"/>
      <c r="Q1679" s="148"/>
      <c r="R1679" s="148"/>
      <c r="S1679" s="148"/>
      <c r="T1679" s="148"/>
      <c r="U1679" s="148"/>
      <c r="V1679" s="148"/>
      <c r="W1679" s="148"/>
      <c r="X1679" s="148"/>
      <c r="Y1679" s="148"/>
      <c r="Z1679" s="148"/>
      <c r="AA1679" s="148"/>
      <c r="AB1679" s="148"/>
      <c r="AC1679" s="148"/>
      <c r="AD1679" s="148"/>
      <c r="AE1679" s="148"/>
      <c r="AF1679" s="148"/>
      <c r="AG1679" s="148"/>
      <c r="AH1679" s="148"/>
      <c r="AI1679" s="149"/>
      <c r="AJ1679" s="148"/>
      <c r="AK1679" s="149"/>
    </row>
    <row r="1680" spans="1:37" x14ac:dyDescent="0.35">
      <c r="A1680" s="147"/>
      <c r="B1680" s="148"/>
      <c r="C1680" s="147"/>
      <c r="D1680" s="147"/>
      <c r="E1680" s="148"/>
      <c r="F1680" s="147"/>
      <c r="G1680" s="148"/>
      <c r="H1680" s="148"/>
      <c r="I1680" s="148"/>
      <c r="J1680" s="148"/>
      <c r="K1680" s="148"/>
      <c r="L1680" s="148"/>
      <c r="M1680" s="148"/>
      <c r="N1680" s="148"/>
      <c r="O1680" s="148"/>
      <c r="P1680" s="148"/>
      <c r="Q1680" s="148"/>
      <c r="R1680" s="148"/>
      <c r="S1680" s="148"/>
      <c r="T1680" s="148"/>
      <c r="U1680" s="148"/>
      <c r="V1680" s="148"/>
      <c r="W1680" s="148"/>
      <c r="X1680" s="148"/>
      <c r="Y1680" s="148"/>
      <c r="Z1680" s="148"/>
      <c r="AA1680" s="148"/>
      <c r="AB1680" s="148"/>
      <c r="AC1680" s="148"/>
      <c r="AD1680" s="148"/>
      <c r="AE1680" s="148"/>
      <c r="AF1680" s="148"/>
      <c r="AG1680" s="148"/>
      <c r="AH1680" s="148"/>
      <c r="AI1680" s="149"/>
      <c r="AJ1680" s="148"/>
      <c r="AK1680" s="149"/>
    </row>
    <row r="1681" spans="1:37" x14ac:dyDescent="0.35">
      <c r="A1681" s="147"/>
      <c r="B1681" s="148"/>
      <c r="C1681" s="147"/>
      <c r="D1681" s="147"/>
      <c r="E1681" s="148"/>
      <c r="F1681" s="147"/>
      <c r="G1681" s="148"/>
      <c r="H1681" s="148"/>
      <c r="I1681" s="148"/>
      <c r="J1681" s="148"/>
      <c r="K1681" s="148"/>
      <c r="L1681" s="148"/>
      <c r="M1681" s="148"/>
      <c r="N1681" s="148"/>
      <c r="O1681" s="148"/>
      <c r="P1681" s="148"/>
      <c r="Q1681" s="148"/>
      <c r="R1681" s="148"/>
      <c r="S1681" s="148"/>
      <c r="T1681" s="148"/>
      <c r="U1681" s="148"/>
      <c r="V1681" s="148"/>
      <c r="W1681" s="148"/>
      <c r="X1681" s="148"/>
      <c r="Y1681" s="148"/>
      <c r="Z1681" s="148"/>
      <c r="AA1681" s="148"/>
      <c r="AB1681" s="148"/>
      <c r="AC1681" s="148"/>
      <c r="AD1681" s="148"/>
      <c r="AE1681" s="148"/>
      <c r="AF1681" s="148"/>
      <c r="AG1681" s="148"/>
      <c r="AH1681" s="148"/>
      <c r="AI1681" s="149"/>
      <c r="AJ1681" s="148"/>
      <c r="AK1681" s="149"/>
    </row>
    <row r="1682" spans="1:37" x14ac:dyDescent="0.35">
      <c r="A1682" s="147"/>
      <c r="B1682" s="148"/>
      <c r="C1682" s="147"/>
      <c r="D1682" s="147"/>
      <c r="E1682" s="148"/>
      <c r="F1682" s="147"/>
      <c r="G1682" s="148"/>
      <c r="H1682" s="148"/>
      <c r="I1682" s="148"/>
      <c r="J1682" s="148"/>
      <c r="K1682" s="148"/>
      <c r="L1682" s="148"/>
      <c r="M1682" s="148"/>
      <c r="N1682" s="148"/>
      <c r="O1682" s="148"/>
      <c r="P1682" s="148"/>
      <c r="Q1682" s="148"/>
      <c r="R1682" s="148"/>
      <c r="S1682" s="148"/>
      <c r="T1682" s="148"/>
      <c r="U1682" s="148"/>
      <c r="V1682" s="148"/>
      <c r="W1682" s="148"/>
      <c r="X1682" s="148"/>
      <c r="Y1682" s="148"/>
      <c r="Z1682" s="148"/>
      <c r="AA1682" s="148"/>
      <c r="AB1682" s="148"/>
      <c r="AC1682" s="148"/>
      <c r="AD1682" s="148"/>
      <c r="AE1682" s="148"/>
      <c r="AF1682" s="148"/>
      <c r="AG1682" s="148"/>
      <c r="AH1682" s="148"/>
      <c r="AI1682" s="149"/>
      <c r="AJ1682" s="148"/>
      <c r="AK1682" s="149"/>
    </row>
    <row r="1683" spans="1:37" x14ac:dyDescent="0.35">
      <c r="A1683" s="147"/>
      <c r="B1683" s="148"/>
      <c r="C1683" s="147"/>
      <c r="D1683" s="147"/>
      <c r="E1683" s="148"/>
      <c r="F1683" s="147"/>
      <c r="G1683" s="148"/>
      <c r="H1683" s="148"/>
      <c r="I1683" s="148"/>
      <c r="J1683" s="148"/>
      <c r="K1683" s="148"/>
      <c r="L1683" s="148"/>
      <c r="M1683" s="148"/>
      <c r="N1683" s="148"/>
      <c r="O1683" s="148"/>
      <c r="P1683" s="148"/>
      <c r="Q1683" s="148"/>
      <c r="R1683" s="148"/>
      <c r="S1683" s="148"/>
      <c r="T1683" s="148"/>
      <c r="U1683" s="148"/>
      <c r="V1683" s="148"/>
      <c r="W1683" s="148"/>
      <c r="X1683" s="148"/>
      <c r="Y1683" s="148"/>
      <c r="Z1683" s="148"/>
      <c r="AA1683" s="148"/>
      <c r="AB1683" s="148"/>
      <c r="AC1683" s="148"/>
      <c r="AD1683" s="148"/>
      <c r="AE1683" s="148"/>
      <c r="AF1683" s="148"/>
      <c r="AG1683" s="148"/>
      <c r="AH1683" s="148"/>
      <c r="AI1683" s="149"/>
      <c r="AJ1683" s="148"/>
      <c r="AK1683" s="149"/>
    </row>
    <row r="1684" spans="1:37" x14ac:dyDescent="0.35">
      <c r="A1684" s="147"/>
      <c r="B1684" s="148"/>
      <c r="C1684" s="147"/>
      <c r="D1684" s="147"/>
      <c r="E1684" s="148"/>
      <c r="F1684" s="147"/>
      <c r="G1684" s="148"/>
      <c r="H1684" s="148"/>
      <c r="I1684" s="148"/>
      <c r="J1684" s="148"/>
      <c r="K1684" s="148"/>
      <c r="L1684" s="148"/>
      <c r="M1684" s="148"/>
      <c r="N1684" s="148"/>
      <c r="O1684" s="148"/>
      <c r="P1684" s="148"/>
      <c r="Q1684" s="148"/>
      <c r="R1684" s="148"/>
      <c r="S1684" s="148"/>
      <c r="T1684" s="148"/>
      <c r="U1684" s="148"/>
      <c r="V1684" s="148"/>
      <c r="W1684" s="148"/>
      <c r="X1684" s="148"/>
      <c r="Y1684" s="148"/>
      <c r="Z1684" s="148"/>
      <c r="AA1684" s="148"/>
      <c r="AB1684" s="148"/>
      <c r="AC1684" s="148"/>
      <c r="AD1684" s="148"/>
      <c r="AE1684" s="148"/>
      <c r="AF1684" s="148"/>
      <c r="AG1684" s="148"/>
      <c r="AH1684" s="148"/>
      <c r="AI1684" s="149"/>
      <c r="AJ1684" s="148"/>
      <c r="AK1684" s="149"/>
    </row>
    <row r="1685" spans="1:37" x14ac:dyDescent="0.35">
      <c r="A1685" s="147"/>
      <c r="B1685" s="148"/>
      <c r="C1685" s="147"/>
      <c r="D1685" s="147"/>
      <c r="E1685" s="148"/>
      <c r="F1685" s="147"/>
      <c r="G1685" s="148"/>
      <c r="H1685" s="148"/>
      <c r="I1685" s="148"/>
      <c r="J1685" s="148"/>
      <c r="K1685" s="148"/>
      <c r="L1685" s="148"/>
      <c r="M1685" s="148"/>
      <c r="N1685" s="148"/>
      <c r="O1685" s="148"/>
      <c r="P1685" s="148"/>
      <c r="Q1685" s="148"/>
      <c r="R1685" s="148"/>
      <c r="S1685" s="148"/>
      <c r="T1685" s="148"/>
      <c r="U1685" s="148"/>
      <c r="V1685" s="148"/>
      <c r="W1685" s="148"/>
      <c r="X1685" s="148"/>
      <c r="Y1685" s="148"/>
      <c r="Z1685" s="148"/>
      <c r="AA1685" s="148"/>
      <c r="AB1685" s="148"/>
      <c r="AC1685" s="148"/>
      <c r="AD1685" s="148"/>
      <c r="AE1685" s="148"/>
      <c r="AF1685" s="148"/>
      <c r="AG1685" s="148"/>
      <c r="AH1685" s="148"/>
      <c r="AI1685" s="149"/>
      <c r="AJ1685" s="148"/>
      <c r="AK1685" s="149"/>
    </row>
    <row r="1686" spans="1:37" x14ac:dyDescent="0.35">
      <c r="A1686" s="147"/>
      <c r="B1686" s="148"/>
      <c r="C1686" s="147"/>
      <c r="D1686" s="147"/>
      <c r="E1686" s="148"/>
      <c r="F1686" s="147"/>
      <c r="G1686" s="148"/>
      <c r="H1686" s="148"/>
      <c r="I1686" s="148"/>
      <c r="J1686" s="148"/>
      <c r="K1686" s="148"/>
      <c r="L1686" s="148"/>
      <c r="M1686" s="148"/>
      <c r="N1686" s="148"/>
      <c r="O1686" s="148"/>
      <c r="P1686" s="148"/>
      <c r="Q1686" s="148"/>
      <c r="R1686" s="148"/>
      <c r="S1686" s="148"/>
      <c r="T1686" s="148"/>
      <c r="U1686" s="148"/>
      <c r="V1686" s="148"/>
      <c r="W1686" s="148"/>
      <c r="X1686" s="148"/>
      <c r="Y1686" s="148"/>
      <c r="Z1686" s="148"/>
      <c r="AA1686" s="148"/>
      <c r="AB1686" s="148"/>
      <c r="AC1686" s="148"/>
      <c r="AD1686" s="148"/>
      <c r="AE1686" s="148"/>
      <c r="AF1686" s="148"/>
      <c r="AG1686" s="148"/>
      <c r="AH1686" s="148"/>
      <c r="AI1686" s="149"/>
      <c r="AJ1686" s="148"/>
      <c r="AK1686" s="149"/>
    </row>
    <row r="1687" spans="1:37" x14ac:dyDescent="0.35">
      <c r="A1687" s="147"/>
      <c r="B1687" s="148"/>
      <c r="C1687" s="147"/>
      <c r="D1687" s="147"/>
      <c r="E1687" s="148"/>
      <c r="F1687" s="147"/>
      <c r="G1687" s="148"/>
      <c r="H1687" s="148"/>
      <c r="I1687" s="148"/>
      <c r="J1687" s="148"/>
      <c r="K1687" s="148"/>
      <c r="L1687" s="148"/>
      <c r="M1687" s="148"/>
      <c r="N1687" s="148"/>
      <c r="O1687" s="148"/>
      <c r="P1687" s="148"/>
      <c r="Q1687" s="148"/>
      <c r="R1687" s="148"/>
      <c r="S1687" s="148"/>
      <c r="T1687" s="148"/>
      <c r="U1687" s="148"/>
      <c r="V1687" s="148"/>
      <c r="W1687" s="148"/>
      <c r="X1687" s="148"/>
      <c r="Y1687" s="148"/>
      <c r="Z1687" s="148"/>
      <c r="AA1687" s="148"/>
      <c r="AB1687" s="148"/>
      <c r="AC1687" s="148"/>
      <c r="AD1687" s="148"/>
      <c r="AE1687" s="148"/>
      <c r="AF1687" s="148"/>
      <c r="AG1687" s="148"/>
      <c r="AH1687" s="148"/>
      <c r="AI1687" s="149"/>
      <c r="AJ1687" s="148"/>
      <c r="AK1687" s="149"/>
    </row>
    <row r="1688" spans="1:37" x14ac:dyDescent="0.35">
      <c r="A1688" s="147"/>
      <c r="B1688" s="148"/>
      <c r="C1688" s="147"/>
      <c r="D1688" s="147"/>
      <c r="E1688" s="148"/>
      <c r="F1688" s="147"/>
      <c r="G1688" s="148"/>
      <c r="H1688" s="148"/>
      <c r="I1688" s="148"/>
      <c r="J1688" s="148"/>
      <c r="K1688" s="148"/>
      <c r="L1688" s="148"/>
      <c r="M1688" s="148"/>
      <c r="N1688" s="148"/>
      <c r="O1688" s="148"/>
      <c r="P1688" s="148"/>
      <c r="Q1688" s="148"/>
      <c r="R1688" s="148"/>
      <c r="S1688" s="148"/>
      <c r="T1688" s="148"/>
      <c r="U1688" s="148"/>
      <c r="V1688" s="148"/>
      <c r="W1688" s="148"/>
      <c r="X1688" s="148"/>
      <c r="Y1688" s="148"/>
      <c r="Z1688" s="148"/>
      <c r="AA1688" s="148"/>
      <c r="AB1688" s="148"/>
      <c r="AC1688" s="148"/>
      <c r="AD1688" s="148"/>
      <c r="AE1688" s="148"/>
      <c r="AF1688" s="148"/>
      <c r="AG1688" s="148"/>
      <c r="AH1688" s="148"/>
      <c r="AI1688" s="149"/>
      <c r="AJ1688" s="148"/>
      <c r="AK1688" s="149"/>
    </row>
    <row r="1689" spans="1:37" x14ac:dyDescent="0.35">
      <c r="A1689" s="147"/>
      <c r="B1689" s="148"/>
      <c r="C1689" s="147"/>
      <c r="D1689" s="147"/>
      <c r="E1689" s="148"/>
      <c r="F1689" s="147"/>
      <c r="G1689" s="148"/>
      <c r="H1689" s="148"/>
      <c r="I1689" s="148"/>
      <c r="J1689" s="148"/>
      <c r="K1689" s="148"/>
      <c r="L1689" s="148"/>
      <c r="M1689" s="148"/>
      <c r="N1689" s="148"/>
      <c r="O1689" s="148"/>
      <c r="P1689" s="148"/>
      <c r="Q1689" s="148"/>
      <c r="R1689" s="148"/>
      <c r="S1689" s="148"/>
      <c r="T1689" s="148"/>
      <c r="U1689" s="148"/>
      <c r="V1689" s="148"/>
      <c r="W1689" s="148"/>
      <c r="X1689" s="148"/>
      <c r="Y1689" s="148"/>
      <c r="Z1689" s="148"/>
      <c r="AA1689" s="148"/>
      <c r="AB1689" s="148"/>
      <c r="AC1689" s="148"/>
      <c r="AD1689" s="148"/>
      <c r="AE1689" s="148"/>
      <c r="AF1689" s="148"/>
      <c r="AG1689" s="148"/>
      <c r="AH1689" s="148"/>
      <c r="AI1689" s="149"/>
      <c r="AJ1689" s="148"/>
      <c r="AK1689" s="149"/>
    </row>
    <row r="1690" spans="1:37" x14ac:dyDescent="0.35">
      <c r="A1690" s="147"/>
      <c r="B1690" s="148"/>
      <c r="C1690" s="147"/>
      <c r="D1690" s="147"/>
      <c r="E1690" s="148"/>
      <c r="F1690" s="147"/>
      <c r="G1690" s="148"/>
      <c r="H1690" s="148"/>
      <c r="I1690" s="148"/>
      <c r="J1690" s="148"/>
      <c r="K1690" s="148"/>
      <c r="L1690" s="148"/>
      <c r="M1690" s="148"/>
      <c r="N1690" s="148"/>
      <c r="O1690" s="148"/>
      <c r="P1690" s="148"/>
      <c r="Q1690" s="148"/>
      <c r="R1690" s="148"/>
      <c r="S1690" s="148"/>
      <c r="T1690" s="148"/>
      <c r="U1690" s="148"/>
      <c r="V1690" s="148"/>
      <c r="W1690" s="148"/>
      <c r="X1690" s="148"/>
      <c r="Y1690" s="148"/>
      <c r="Z1690" s="148"/>
      <c r="AA1690" s="148"/>
      <c r="AB1690" s="148"/>
      <c r="AC1690" s="148"/>
      <c r="AD1690" s="148"/>
      <c r="AE1690" s="148"/>
      <c r="AF1690" s="148"/>
      <c r="AG1690" s="148"/>
      <c r="AH1690" s="148"/>
      <c r="AI1690" s="149"/>
      <c r="AJ1690" s="148"/>
      <c r="AK1690" s="149"/>
    </row>
    <row r="1691" spans="1:37" x14ac:dyDescent="0.35">
      <c r="A1691" s="147"/>
      <c r="B1691" s="148"/>
      <c r="C1691" s="147"/>
      <c r="D1691" s="147"/>
      <c r="E1691" s="148"/>
      <c r="F1691" s="147"/>
      <c r="G1691" s="148"/>
      <c r="H1691" s="148"/>
      <c r="I1691" s="148"/>
      <c r="J1691" s="148"/>
      <c r="K1691" s="148"/>
      <c r="L1691" s="148"/>
      <c r="M1691" s="148"/>
      <c r="N1691" s="148"/>
      <c r="O1691" s="148"/>
      <c r="P1691" s="148"/>
      <c r="Q1691" s="148"/>
      <c r="R1691" s="148"/>
      <c r="S1691" s="148"/>
      <c r="T1691" s="148"/>
      <c r="U1691" s="148"/>
      <c r="V1691" s="148"/>
      <c r="W1691" s="148"/>
      <c r="X1691" s="148"/>
      <c r="Y1691" s="148"/>
      <c r="Z1691" s="148"/>
      <c r="AA1691" s="148"/>
      <c r="AB1691" s="148"/>
      <c r="AC1691" s="148"/>
      <c r="AD1691" s="148"/>
      <c r="AE1691" s="148"/>
      <c r="AF1691" s="148"/>
      <c r="AG1691" s="148"/>
      <c r="AH1691" s="148"/>
      <c r="AI1691" s="149"/>
      <c r="AJ1691" s="148"/>
      <c r="AK1691" s="149"/>
    </row>
    <row r="1692" spans="1:37" x14ac:dyDescent="0.35">
      <c r="A1692" s="147"/>
      <c r="B1692" s="148"/>
      <c r="C1692" s="147"/>
      <c r="D1692" s="147"/>
      <c r="E1692" s="148"/>
      <c r="F1692" s="147"/>
      <c r="G1692" s="148"/>
      <c r="H1692" s="148"/>
      <c r="I1692" s="148"/>
      <c r="J1692" s="148"/>
      <c r="K1692" s="148"/>
      <c r="L1692" s="148"/>
      <c r="M1692" s="148"/>
      <c r="N1692" s="148"/>
      <c r="O1692" s="148"/>
      <c r="P1692" s="148"/>
      <c r="Q1692" s="148"/>
      <c r="R1692" s="148"/>
      <c r="S1692" s="148"/>
      <c r="T1692" s="148"/>
      <c r="U1692" s="148"/>
      <c r="V1692" s="148"/>
      <c r="W1692" s="148"/>
      <c r="X1692" s="148"/>
      <c r="Y1692" s="148"/>
      <c r="Z1692" s="148"/>
      <c r="AA1692" s="148"/>
      <c r="AB1692" s="148"/>
      <c r="AC1692" s="148"/>
      <c r="AD1692" s="148"/>
      <c r="AE1692" s="148"/>
      <c r="AF1692" s="148"/>
      <c r="AG1692" s="148"/>
      <c r="AH1692" s="148"/>
      <c r="AI1692" s="149"/>
      <c r="AJ1692" s="148"/>
      <c r="AK1692" s="149"/>
    </row>
    <row r="1693" spans="1:37" x14ac:dyDescent="0.35">
      <c r="A1693" s="147"/>
      <c r="B1693" s="148"/>
      <c r="C1693" s="147"/>
      <c r="D1693" s="147"/>
      <c r="E1693" s="148"/>
      <c r="F1693" s="147"/>
      <c r="G1693" s="148"/>
      <c r="H1693" s="148"/>
      <c r="I1693" s="148"/>
      <c r="J1693" s="148"/>
      <c r="K1693" s="148"/>
      <c r="L1693" s="148"/>
      <c r="M1693" s="148"/>
      <c r="N1693" s="148"/>
      <c r="O1693" s="148"/>
      <c r="P1693" s="148"/>
      <c r="Q1693" s="148"/>
      <c r="R1693" s="148"/>
      <c r="S1693" s="148"/>
      <c r="T1693" s="148"/>
      <c r="U1693" s="148"/>
      <c r="V1693" s="148"/>
      <c r="W1693" s="148"/>
      <c r="X1693" s="148"/>
      <c r="Y1693" s="148"/>
      <c r="Z1693" s="148"/>
      <c r="AA1693" s="148"/>
      <c r="AB1693" s="148"/>
      <c r="AC1693" s="148"/>
      <c r="AD1693" s="148"/>
      <c r="AE1693" s="148"/>
      <c r="AF1693" s="148"/>
      <c r="AG1693" s="148"/>
      <c r="AH1693" s="148"/>
      <c r="AI1693" s="149"/>
      <c r="AJ1693" s="148"/>
      <c r="AK1693" s="149"/>
    </row>
    <row r="1694" spans="1:37" x14ac:dyDescent="0.35">
      <c r="A1694" s="147"/>
      <c r="B1694" s="148"/>
      <c r="C1694" s="147"/>
      <c r="D1694" s="147"/>
      <c r="E1694" s="148"/>
      <c r="F1694" s="147"/>
      <c r="G1694" s="148"/>
      <c r="H1694" s="148"/>
      <c r="I1694" s="148"/>
      <c r="J1694" s="148"/>
      <c r="K1694" s="148"/>
      <c r="L1694" s="148"/>
      <c r="M1694" s="148"/>
      <c r="N1694" s="148"/>
      <c r="O1694" s="148"/>
      <c r="P1694" s="148"/>
      <c r="Q1694" s="148"/>
      <c r="R1694" s="148"/>
      <c r="S1694" s="148"/>
      <c r="T1694" s="148"/>
      <c r="U1694" s="148"/>
      <c r="V1694" s="148"/>
      <c r="W1694" s="148"/>
      <c r="X1694" s="148"/>
      <c r="Y1694" s="148"/>
      <c r="Z1694" s="148"/>
      <c r="AA1694" s="148"/>
      <c r="AB1694" s="148"/>
      <c r="AC1694" s="148"/>
      <c r="AD1694" s="148"/>
      <c r="AE1694" s="148"/>
      <c r="AF1694" s="148"/>
      <c r="AG1694" s="148"/>
      <c r="AH1694" s="148"/>
      <c r="AI1694" s="149"/>
      <c r="AJ1694" s="148"/>
      <c r="AK1694" s="149"/>
    </row>
    <row r="1695" spans="1:37" x14ac:dyDescent="0.35">
      <c r="A1695" s="147"/>
      <c r="B1695" s="148"/>
      <c r="C1695" s="147"/>
      <c r="D1695" s="147"/>
      <c r="E1695" s="148"/>
      <c r="F1695" s="147"/>
      <c r="G1695" s="148"/>
      <c r="H1695" s="148"/>
      <c r="I1695" s="148"/>
      <c r="J1695" s="148"/>
      <c r="K1695" s="148"/>
      <c r="L1695" s="148"/>
      <c r="M1695" s="148"/>
      <c r="N1695" s="148"/>
      <c r="O1695" s="148"/>
      <c r="P1695" s="148"/>
      <c r="Q1695" s="148"/>
      <c r="R1695" s="148"/>
      <c r="S1695" s="148"/>
      <c r="T1695" s="148"/>
      <c r="U1695" s="148"/>
      <c r="V1695" s="148"/>
      <c r="W1695" s="148"/>
      <c r="X1695" s="148"/>
      <c r="Y1695" s="148"/>
      <c r="Z1695" s="148"/>
      <c r="AA1695" s="148"/>
      <c r="AB1695" s="148"/>
      <c r="AC1695" s="148"/>
      <c r="AD1695" s="148"/>
      <c r="AE1695" s="148"/>
      <c r="AF1695" s="148"/>
      <c r="AG1695" s="148"/>
      <c r="AH1695" s="148"/>
      <c r="AI1695" s="149"/>
      <c r="AJ1695" s="148"/>
      <c r="AK1695" s="149"/>
    </row>
    <row r="1696" spans="1:37" x14ac:dyDescent="0.35">
      <c r="A1696" s="147"/>
      <c r="B1696" s="148"/>
      <c r="C1696" s="147"/>
      <c r="D1696" s="147"/>
      <c r="E1696" s="148"/>
      <c r="F1696" s="147"/>
      <c r="G1696" s="148"/>
      <c r="H1696" s="148"/>
      <c r="I1696" s="148"/>
      <c r="J1696" s="148"/>
      <c r="K1696" s="148"/>
      <c r="L1696" s="148"/>
      <c r="M1696" s="148"/>
      <c r="N1696" s="148"/>
      <c r="O1696" s="148"/>
      <c r="P1696" s="148"/>
      <c r="Q1696" s="148"/>
      <c r="R1696" s="148"/>
      <c r="S1696" s="148"/>
      <c r="T1696" s="148"/>
      <c r="U1696" s="148"/>
      <c r="V1696" s="148"/>
      <c r="W1696" s="148"/>
      <c r="X1696" s="148"/>
      <c r="Y1696" s="148"/>
      <c r="Z1696" s="148"/>
      <c r="AA1696" s="148"/>
      <c r="AB1696" s="148"/>
      <c r="AC1696" s="148"/>
      <c r="AD1696" s="148"/>
      <c r="AE1696" s="148"/>
      <c r="AF1696" s="148"/>
      <c r="AG1696" s="148"/>
      <c r="AH1696" s="148"/>
      <c r="AI1696" s="149"/>
      <c r="AJ1696" s="148"/>
      <c r="AK1696" s="149"/>
    </row>
    <row r="1697" spans="1:37" x14ac:dyDescent="0.35">
      <c r="A1697" s="147"/>
      <c r="B1697" s="148"/>
      <c r="C1697" s="147"/>
      <c r="D1697" s="147"/>
      <c r="E1697" s="148"/>
      <c r="F1697" s="147"/>
      <c r="G1697" s="148"/>
      <c r="H1697" s="148"/>
      <c r="I1697" s="148"/>
      <c r="J1697" s="148"/>
      <c r="K1697" s="148"/>
      <c r="L1697" s="148"/>
      <c r="M1697" s="148"/>
      <c r="N1697" s="148"/>
      <c r="O1697" s="148"/>
      <c r="P1697" s="148"/>
      <c r="Q1697" s="148"/>
      <c r="R1697" s="148"/>
      <c r="S1697" s="148"/>
      <c r="T1697" s="148"/>
      <c r="U1697" s="148"/>
      <c r="V1697" s="148"/>
      <c r="W1697" s="148"/>
      <c r="X1697" s="148"/>
      <c r="Y1697" s="148"/>
      <c r="Z1697" s="148"/>
      <c r="AA1697" s="148"/>
      <c r="AB1697" s="148"/>
      <c r="AC1697" s="148"/>
      <c r="AD1697" s="148"/>
      <c r="AE1697" s="148"/>
      <c r="AF1697" s="148"/>
      <c r="AG1697" s="148"/>
      <c r="AH1697" s="148"/>
      <c r="AI1697" s="149"/>
      <c r="AJ1697" s="148"/>
      <c r="AK1697" s="149"/>
    </row>
    <row r="1698" spans="1:37" x14ac:dyDescent="0.35">
      <c r="A1698" s="147"/>
      <c r="B1698" s="148"/>
      <c r="C1698" s="147"/>
      <c r="D1698" s="147"/>
      <c r="E1698" s="148"/>
      <c r="F1698" s="147"/>
      <c r="G1698" s="148"/>
      <c r="H1698" s="148"/>
      <c r="I1698" s="148"/>
      <c r="J1698" s="148"/>
      <c r="K1698" s="148"/>
      <c r="L1698" s="148"/>
      <c r="M1698" s="148"/>
      <c r="N1698" s="148"/>
      <c r="O1698" s="148"/>
      <c r="P1698" s="148"/>
      <c r="Q1698" s="148"/>
      <c r="R1698" s="148"/>
      <c r="S1698" s="148"/>
      <c r="T1698" s="148"/>
      <c r="U1698" s="148"/>
      <c r="V1698" s="148"/>
      <c r="W1698" s="148"/>
      <c r="X1698" s="148"/>
      <c r="Y1698" s="148"/>
      <c r="Z1698" s="148"/>
      <c r="AA1698" s="148"/>
      <c r="AB1698" s="148"/>
      <c r="AC1698" s="148"/>
      <c r="AD1698" s="148"/>
      <c r="AE1698" s="148"/>
      <c r="AF1698" s="148"/>
      <c r="AG1698" s="148"/>
      <c r="AH1698" s="148"/>
      <c r="AI1698" s="149"/>
      <c r="AJ1698" s="148"/>
      <c r="AK1698" s="149"/>
    </row>
    <row r="1699" spans="1:37" x14ac:dyDescent="0.35">
      <c r="A1699" s="147"/>
      <c r="B1699" s="148"/>
      <c r="C1699" s="147"/>
      <c r="D1699" s="147"/>
      <c r="E1699" s="148"/>
      <c r="F1699" s="147"/>
      <c r="G1699" s="148"/>
      <c r="H1699" s="148"/>
      <c r="I1699" s="148"/>
      <c r="J1699" s="148"/>
      <c r="K1699" s="148"/>
      <c r="L1699" s="148"/>
      <c r="M1699" s="148"/>
      <c r="N1699" s="148"/>
      <c r="O1699" s="148"/>
      <c r="P1699" s="148"/>
      <c r="Q1699" s="148"/>
      <c r="R1699" s="148"/>
      <c r="S1699" s="148"/>
      <c r="T1699" s="148"/>
      <c r="U1699" s="148"/>
      <c r="V1699" s="148"/>
      <c r="W1699" s="148"/>
      <c r="X1699" s="148"/>
      <c r="Y1699" s="148"/>
      <c r="Z1699" s="148"/>
      <c r="AA1699" s="148"/>
      <c r="AB1699" s="148"/>
      <c r="AC1699" s="148"/>
      <c r="AD1699" s="148"/>
      <c r="AE1699" s="148"/>
      <c r="AF1699" s="148"/>
      <c r="AG1699" s="148"/>
      <c r="AH1699" s="148"/>
      <c r="AI1699" s="149"/>
      <c r="AJ1699" s="148"/>
      <c r="AK1699" s="149"/>
    </row>
    <row r="1700" spans="1:37" x14ac:dyDescent="0.35">
      <c r="A1700" s="147"/>
      <c r="B1700" s="148"/>
      <c r="C1700" s="147"/>
      <c r="D1700" s="147"/>
      <c r="E1700" s="148"/>
      <c r="F1700" s="147"/>
      <c r="G1700" s="148"/>
      <c r="H1700" s="148"/>
      <c r="I1700" s="148"/>
      <c r="J1700" s="148"/>
      <c r="K1700" s="148"/>
      <c r="L1700" s="148"/>
      <c r="M1700" s="148"/>
      <c r="N1700" s="148"/>
      <c r="O1700" s="148"/>
      <c r="P1700" s="148"/>
      <c r="Q1700" s="148"/>
      <c r="R1700" s="148"/>
      <c r="S1700" s="148"/>
      <c r="T1700" s="148"/>
      <c r="U1700" s="148"/>
      <c r="V1700" s="148"/>
      <c r="W1700" s="148"/>
      <c r="X1700" s="148"/>
      <c r="Y1700" s="148"/>
      <c r="Z1700" s="148"/>
      <c r="AA1700" s="148"/>
      <c r="AB1700" s="148"/>
      <c r="AC1700" s="148"/>
      <c r="AD1700" s="148"/>
      <c r="AE1700" s="148"/>
      <c r="AF1700" s="148"/>
      <c r="AG1700" s="148"/>
      <c r="AH1700" s="148"/>
      <c r="AI1700" s="149"/>
      <c r="AJ1700" s="148"/>
      <c r="AK1700" s="149"/>
    </row>
    <row r="1701" spans="1:37" x14ac:dyDescent="0.35">
      <c r="A1701" s="147"/>
      <c r="B1701" s="148"/>
      <c r="C1701" s="147"/>
      <c r="D1701" s="147"/>
      <c r="E1701" s="148"/>
      <c r="F1701" s="147"/>
      <c r="G1701" s="148"/>
      <c r="H1701" s="148"/>
      <c r="I1701" s="148"/>
      <c r="J1701" s="148"/>
      <c r="K1701" s="148"/>
      <c r="L1701" s="148"/>
      <c r="M1701" s="148"/>
      <c r="N1701" s="148"/>
      <c r="O1701" s="148"/>
      <c r="P1701" s="148"/>
      <c r="Q1701" s="148"/>
      <c r="R1701" s="148"/>
      <c r="S1701" s="148"/>
      <c r="T1701" s="148"/>
      <c r="U1701" s="148"/>
      <c r="V1701" s="148"/>
      <c r="W1701" s="148"/>
      <c r="X1701" s="148"/>
      <c r="Y1701" s="148"/>
      <c r="Z1701" s="148"/>
      <c r="AA1701" s="148"/>
      <c r="AB1701" s="148"/>
      <c r="AC1701" s="148"/>
      <c r="AD1701" s="148"/>
      <c r="AE1701" s="148"/>
      <c r="AF1701" s="148"/>
      <c r="AG1701" s="148"/>
      <c r="AH1701" s="148"/>
      <c r="AI1701" s="149"/>
      <c r="AJ1701" s="148"/>
      <c r="AK1701" s="149"/>
    </row>
    <row r="1702" spans="1:37" x14ac:dyDescent="0.35">
      <c r="A1702" s="147"/>
      <c r="B1702" s="148"/>
      <c r="C1702" s="147"/>
      <c r="D1702" s="147"/>
      <c r="E1702" s="148"/>
      <c r="F1702" s="147"/>
      <c r="G1702" s="148"/>
      <c r="H1702" s="148"/>
      <c r="I1702" s="148"/>
      <c r="J1702" s="148"/>
      <c r="K1702" s="148"/>
      <c r="L1702" s="148"/>
      <c r="M1702" s="148"/>
      <c r="N1702" s="148"/>
      <c r="O1702" s="148"/>
      <c r="P1702" s="148"/>
      <c r="Q1702" s="148"/>
      <c r="R1702" s="148"/>
      <c r="S1702" s="148"/>
      <c r="T1702" s="148"/>
      <c r="U1702" s="148"/>
      <c r="V1702" s="148"/>
      <c r="W1702" s="148"/>
      <c r="X1702" s="148"/>
      <c r="Y1702" s="148"/>
      <c r="Z1702" s="148"/>
      <c r="AA1702" s="148"/>
      <c r="AB1702" s="148"/>
      <c r="AC1702" s="148"/>
      <c r="AD1702" s="148"/>
      <c r="AE1702" s="148"/>
      <c r="AF1702" s="148"/>
      <c r="AG1702" s="148"/>
      <c r="AH1702" s="148"/>
      <c r="AI1702" s="149"/>
      <c r="AJ1702" s="148"/>
      <c r="AK1702" s="149"/>
    </row>
    <row r="1703" spans="1:37" x14ac:dyDescent="0.35">
      <c r="A1703" s="147"/>
      <c r="B1703" s="148"/>
      <c r="C1703" s="147"/>
      <c r="D1703" s="147"/>
      <c r="E1703" s="148"/>
      <c r="F1703" s="147"/>
      <c r="G1703" s="148"/>
      <c r="H1703" s="148"/>
      <c r="I1703" s="148"/>
      <c r="J1703" s="148"/>
      <c r="K1703" s="148"/>
      <c r="L1703" s="148"/>
      <c r="M1703" s="148"/>
      <c r="N1703" s="148"/>
      <c r="O1703" s="148"/>
      <c r="P1703" s="148"/>
      <c r="Q1703" s="148"/>
      <c r="R1703" s="148"/>
      <c r="S1703" s="148"/>
      <c r="T1703" s="148"/>
      <c r="U1703" s="148"/>
      <c r="V1703" s="148"/>
      <c r="W1703" s="148"/>
      <c r="X1703" s="148"/>
      <c r="Y1703" s="148"/>
      <c r="Z1703" s="148"/>
      <c r="AA1703" s="148"/>
      <c r="AB1703" s="148"/>
      <c r="AC1703" s="148"/>
      <c r="AD1703" s="148"/>
      <c r="AE1703" s="148"/>
      <c r="AF1703" s="148"/>
      <c r="AG1703" s="148"/>
      <c r="AH1703" s="148"/>
      <c r="AI1703" s="149"/>
      <c r="AJ1703" s="148"/>
      <c r="AK1703" s="149"/>
    </row>
    <row r="1704" spans="1:37" x14ac:dyDescent="0.35">
      <c r="A1704" s="147"/>
      <c r="B1704" s="148"/>
      <c r="C1704" s="147"/>
      <c r="D1704" s="147"/>
      <c r="E1704" s="148"/>
      <c r="F1704" s="147"/>
      <c r="G1704" s="148"/>
      <c r="H1704" s="148"/>
      <c r="I1704" s="148"/>
      <c r="J1704" s="148"/>
      <c r="K1704" s="148"/>
      <c r="L1704" s="148"/>
      <c r="M1704" s="148"/>
      <c r="N1704" s="148"/>
      <c r="O1704" s="148"/>
      <c r="P1704" s="148"/>
      <c r="Q1704" s="148"/>
      <c r="R1704" s="148"/>
      <c r="S1704" s="148"/>
      <c r="T1704" s="148"/>
      <c r="U1704" s="148"/>
      <c r="V1704" s="148"/>
      <c r="W1704" s="148"/>
      <c r="X1704" s="148"/>
      <c r="Y1704" s="148"/>
      <c r="Z1704" s="148"/>
      <c r="AA1704" s="148"/>
      <c r="AB1704" s="148"/>
      <c r="AC1704" s="148"/>
      <c r="AD1704" s="148"/>
      <c r="AE1704" s="148"/>
      <c r="AF1704" s="148"/>
      <c r="AG1704" s="148"/>
      <c r="AH1704" s="148"/>
      <c r="AI1704" s="149"/>
      <c r="AJ1704" s="148"/>
      <c r="AK1704" s="149"/>
    </row>
    <row r="1705" spans="1:37" x14ac:dyDescent="0.35">
      <c r="A1705" s="147"/>
      <c r="B1705" s="148"/>
      <c r="C1705" s="147"/>
      <c r="D1705" s="147"/>
      <c r="E1705" s="148"/>
      <c r="F1705" s="147"/>
      <c r="G1705" s="148"/>
      <c r="H1705" s="148"/>
      <c r="I1705" s="148"/>
      <c r="J1705" s="148"/>
      <c r="K1705" s="148"/>
      <c r="L1705" s="148"/>
      <c r="M1705" s="148"/>
      <c r="N1705" s="148"/>
      <c r="O1705" s="148"/>
      <c r="P1705" s="148"/>
      <c r="Q1705" s="148"/>
      <c r="R1705" s="148"/>
      <c r="S1705" s="148"/>
      <c r="T1705" s="148"/>
      <c r="U1705" s="148"/>
      <c r="V1705" s="148"/>
      <c r="W1705" s="148"/>
      <c r="X1705" s="148"/>
      <c r="Y1705" s="148"/>
      <c r="Z1705" s="148"/>
      <c r="AA1705" s="148"/>
      <c r="AB1705" s="148"/>
      <c r="AC1705" s="148"/>
      <c r="AD1705" s="148"/>
      <c r="AE1705" s="148"/>
      <c r="AF1705" s="148"/>
      <c r="AG1705" s="148"/>
      <c r="AH1705" s="148"/>
      <c r="AI1705" s="149"/>
      <c r="AJ1705" s="148"/>
      <c r="AK1705" s="149"/>
    </row>
    <row r="1706" spans="1:37" x14ac:dyDescent="0.35">
      <c r="A1706" s="147"/>
      <c r="B1706" s="148"/>
      <c r="C1706" s="147"/>
      <c r="D1706" s="147"/>
      <c r="E1706" s="148"/>
      <c r="F1706" s="147"/>
      <c r="G1706" s="148"/>
      <c r="H1706" s="148"/>
      <c r="I1706" s="148"/>
      <c r="J1706" s="148"/>
      <c r="K1706" s="148"/>
      <c r="L1706" s="148"/>
      <c r="M1706" s="148"/>
      <c r="N1706" s="148"/>
      <c r="O1706" s="148"/>
      <c r="P1706" s="148"/>
      <c r="Q1706" s="148"/>
      <c r="R1706" s="148"/>
      <c r="S1706" s="148"/>
      <c r="T1706" s="148"/>
      <c r="U1706" s="148"/>
      <c r="V1706" s="148"/>
      <c r="W1706" s="148"/>
      <c r="X1706" s="148"/>
      <c r="Y1706" s="148"/>
      <c r="Z1706" s="148"/>
      <c r="AA1706" s="148"/>
      <c r="AB1706" s="148"/>
      <c r="AC1706" s="148"/>
      <c r="AD1706" s="148"/>
      <c r="AE1706" s="148"/>
      <c r="AF1706" s="148"/>
      <c r="AG1706" s="148"/>
      <c r="AH1706" s="148"/>
      <c r="AI1706" s="149"/>
      <c r="AJ1706" s="148"/>
      <c r="AK1706" s="149"/>
    </row>
    <row r="1707" spans="1:37" x14ac:dyDescent="0.35">
      <c r="A1707" s="147"/>
      <c r="B1707" s="148"/>
      <c r="C1707" s="147"/>
      <c r="D1707" s="147"/>
      <c r="E1707" s="148"/>
      <c r="F1707" s="147"/>
      <c r="G1707" s="148"/>
      <c r="H1707" s="148"/>
      <c r="I1707" s="148"/>
      <c r="J1707" s="148"/>
      <c r="K1707" s="148"/>
      <c r="L1707" s="148"/>
      <c r="M1707" s="148"/>
      <c r="N1707" s="148"/>
      <c r="O1707" s="148"/>
      <c r="P1707" s="148"/>
      <c r="Q1707" s="148"/>
      <c r="R1707" s="148"/>
      <c r="S1707" s="148"/>
      <c r="T1707" s="148"/>
      <c r="U1707" s="148"/>
      <c r="V1707" s="148"/>
      <c r="W1707" s="148"/>
      <c r="X1707" s="148"/>
      <c r="Y1707" s="148"/>
      <c r="Z1707" s="148"/>
      <c r="AA1707" s="148"/>
      <c r="AB1707" s="148"/>
      <c r="AC1707" s="148"/>
      <c r="AD1707" s="148"/>
      <c r="AE1707" s="148"/>
      <c r="AF1707" s="148"/>
      <c r="AG1707" s="148"/>
      <c r="AH1707" s="148"/>
      <c r="AI1707" s="149"/>
      <c r="AJ1707" s="148"/>
      <c r="AK1707" s="149"/>
    </row>
    <row r="1708" spans="1:37" x14ac:dyDescent="0.35">
      <c r="A1708" s="147"/>
      <c r="B1708" s="148"/>
      <c r="C1708" s="147"/>
      <c r="D1708" s="147"/>
      <c r="E1708" s="148"/>
      <c r="F1708" s="147"/>
      <c r="G1708" s="148"/>
      <c r="H1708" s="148"/>
      <c r="I1708" s="148"/>
      <c r="J1708" s="148"/>
      <c r="K1708" s="148"/>
      <c r="L1708" s="148"/>
      <c r="M1708" s="148"/>
      <c r="N1708" s="148"/>
      <c r="O1708" s="148"/>
      <c r="P1708" s="148"/>
      <c r="Q1708" s="148"/>
      <c r="R1708" s="148"/>
      <c r="S1708" s="148"/>
      <c r="T1708" s="148"/>
      <c r="U1708" s="148"/>
      <c r="V1708" s="148"/>
      <c r="W1708" s="148"/>
      <c r="X1708" s="148"/>
      <c r="Y1708" s="148"/>
      <c r="Z1708" s="148"/>
      <c r="AA1708" s="148"/>
      <c r="AB1708" s="148"/>
      <c r="AC1708" s="148"/>
      <c r="AD1708" s="148"/>
      <c r="AE1708" s="148"/>
      <c r="AF1708" s="148"/>
      <c r="AG1708" s="148"/>
      <c r="AH1708" s="148"/>
      <c r="AI1708" s="149"/>
      <c r="AJ1708" s="148"/>
      <c r="AK1708" s="149"/>
    </row>
    <row r="1709" spans="1:37" x14ac:dyDescent="0.35">
      <c r="A1709" s="147"/>
      <c r="B1709" s="148"/>
      <c r="C1709" s="147"/>
      <c r="D1709" s="147"/>
      <c r="E1709" s="148"/>
      <c r="F1709" s="147"/>
      <c r="G1709" s="148"/>
      <c r="H1709" s="148"/>
      <c r="I1709" s="148"/>
      <c r="J1709" s="148"/>
      <c r="K1709" s="148"/>
      <c r="L1709" s="148"/>
      <c r="M1709" s="148"/>
      <c r="N1709" s="148"/>
      <c r="O1709" s="148"/>
      <c r="P1709" s="148"/>
      <c r="Q1709" s="148"/>
      <c r="R1709" s="148"/>
      <c r="S1709" s="148"/>
      <c r="T1709" s="148"/>
      <c r="U1709" s="148"/>
      <c r="V1709" s="148"/>
      <c r="W1709" s="148"/>
      <c r="X1709" s="148"/>
      <c r="Y1709" s="148"/>
      <c r="Z1709" s="148"/>
      <c r="AA1709" s="148"/>
      <c r="AB1709" s="148"/>
      <c r="AC1709" s="148"/>
      <c r="AD1709" s="148"/>
      <c r="AE1709" s="148"/>
      <c r="AF1709" s="148"/>
      <c r="AG1709" s="148"/>
      <c r="AH1709" s="148"/>
      <c r="AI1709" s="149"/>
      <c r="AJ1709" s="148"/>
      <c r="AK1709" s="149"/>
    </row>
    <row r="1710" spans="1:37" x14ac:dyDescent="0.35">
      <c r="A1710" s="147"/>
      <c r="B1710" s="148"/>
      <c r="C1710" s="147"/>
      <c r="D1710" s="147"/>
      <c r="E1710" s="148"/>
      <c r="F1710" s="147"/>
      <c r="G1710" s="148"/>
      <c r="H1710" s="148"/>
      <c r="I1710" s="148"/>
      <c r="J1710" s="148"/>
      <c r="K1710" s="148"/>
      <c r="L1710" s="148"/>
      <c r="M1710" s="148"/>
      <c r="N1710" s="148"/>
      <c r="O1710" s="148"/>
      <c r="P1710" s="148"/>
      <c r="Q1710" s="148"/>
      <c r="R1710" s="148"/>
      <c r="S1710" s="148"/>
      <c r="T1710" s="148"/>
      <c r="U1710" s="148"/>
      <c r="V1710" s="148"/>
      <c r="W1710" s="148"/>
      <c r="X1710" s="148"/>
      <c r="Y1710" s="148"/>
      <c r="Z1710" s="148"/>
      <c r="AA1710" s="148"/>
      <c r="AB1710" s="148"/>
      <c r="AC1710" s="148"/>
      <c r="AD1710" s="148"/>
      <c r="AE1710" s="148"/>
      <c r="AF1710" s="148"/>
      <c r="AG1710" s="148"/>
      <c r="AH1710" s="148"/>
      <c r="AI1710" s="149"/>
      <c r="AJ1710" s="148"/>
      <c r="AK1710" s="149"/>
    </row>
    <row r="1711" spans="1:37" x14ac:dyDescent="0.35">
      <c r="A1711" s="147"/>
      <c r="B1711" s="148"/>
      <c r="C1711" s="147"/>
      <c r="D1711" s="147"/>
      <c r="E1711" s="148"/>
      <c r="F1711" s="147"/>
      <c r="G1711" s="148"/>
      <c r="H1711" s="148"/>
      <c r="I1711" s="148"/>
      <c r="J1711" s="148"/>
      <c r="K1711" s="148"/>
      <c r="L1711" s="148"/>
      <c r="M1711" s="148"/>
      <c r="N1711" s="148"/>
      <c r="O1711" s="148"/>
      <c r="P1711" s="148"/>
      <c r="Q1711" s="148"/>
      <c r="R1711" s="148"/>
      <c r="S1711" s="148"/>
      <c r="T1711" s="148"/>
      <c r="U1711" s="148"/>
      <c r="V1711" s="148"/>
      <c r="W1711" s="148"/>
      <c r="X1711" s="148"/>
      <c r="Y1711" s="148"/>
      <c r="Z1711" s="148"/>
      <c r="AA1711" s="148"/>
      <c r="AB1711" s="148"/>
      <c r="AC1711" s="148"/>
      <c r="AD1711" s="148"/>
      <c r="AE1711" s="148"/>
      <c r="AF1711" s="148"/>
      <c r="AG1711" s="148"/>
      <c r="AH1711" s="148"/>
      <c r="AI1711" s="149"/>
      <c r="AJ1711" s="148"/>
      <c r="AK1711" s="149"/>
    </row>
    <row r="1712" spans="1:37" x14ac:dyDescent="0.35">
      <c r="A1712" s="147"/>
      <c r="B1712" s="148"/>
      <c r="C1712" s="147"/>
      <c r="D1712" s="147"/>
      <c r="E1712" s="148"/>
      <c r="F1712" s="147"/>
      <c r="G1712" s="148"/>
      <c r="H1712" s="148"/>
      <c r="I1712" s="148"/>
      <c r="J1712" s="148"/>
      <c r="K1712" s="148"/>
      <c r="L1712" s="148"/>
      <c r="M1712" s="148"/>
      <c r="N1712" s="148"/>
      <c r="O1712" s="148"/>
      <c r="P1712" s="148"/>
      <c r="Q1712" s="148"/>
      <c r="R1712" s="148"/>
      <c r="S1712" s="148"/>
      <c r="T1712" s="148"/>
      <c r="U1712" s="148"/>
      <c r="V1712" s="148"/>
      <c r="W1712" s="148"/>
      <c r="X1712" s="148"/>
      <c r="Y1712" s="148"/>
      <c r="Z1712" s="148"/>
      <c r="AA1712" s="148"/>
      <c r="AB1712" s="148"/>
      <c r="AC1712" s="148"/>
      <c r="AD1712" s="148"/>
      <c r="AE1712" s="148"/>
      <c r="AF1712" s="148"/>
      <c r="AG1712" s="148"/>
      <c r="AH1712" s="148"/>
      <c r="AI1712" s="149"/>
      <c r="AJ1712" s="148"/>
      <c r="AK1712" s="149"/>
    </row>
    <row r="1713" spans="1:37" x14ac:dyDescent="0.35">
      <c r="A1713" s="147"/>
      <c r="B1713" s="148"/>
      <c r="C1713" s="147"/>
      <c r="D1713" s="147"/>
      <c r="E1713" s="148"/>
      <c r="F1713" s="147"/>
      <c r="G1713" s="148"/>
      <c r="H1713" s="148"/>
      <c r="I1713" s="148"/>
      <c r="J1713" s="148"/>
      <c r="K1713" s="148"/>
      <c r="L1713" s="148"/>
      <c r="M1713" s="148"/>
      <c r="N1713" s="148"/>
      <c r="O1713" s="148"/>
      <c r="P1713" s="148"/>
      <c r="Q1713" s="148"/>
      <c r="R1713" s="148"/>
      <c r="S1713" s="148"/>
      <c r="T1713" s="148"/>
      <c r="U1713" s="148"/>
      <c r="V1713" s="148"/>
      <c r="W1713" s="148"/>
      <c r="X1713" s="148"/>
      <c r="Y1713" s="148"/>
      <c r="Z1713" s="148"/>
      <c r="AA1713" s="148"/>
      <c r="AB1713" s="148"/>
      <c r="AC1713" s="148"/>
      <c r="AD1713" s="148"/>
      <c r="AE1713" s="148"/>
      <c r="AF1713" s="148"/>
      <c r="AG1713" s="148"/>
      <c r="AH1713" s="148"/>
      <c r="AI1713" s="149"/>
      <c r="AJ1713" s="148"/>
      <c r="AK1713" s="149"/>
    </row>
    <row r="1714" spans="1:37" x14ac:dyDescent="0.35">
      <c r="A1714" s="147"/>
      <c r="B1714" s="148"/>
      <c r="C1714" s="147"/>
      <c r="D1714" s="147"/>
      <c r="E1714" s="148"/>
      <c r="F1714" s="147"/>
      <c r="G1714" s="148"/>
      <c r="H1714" s="148"/>
      <c r="I1714" s="148"/>
      <c r="J1714" s="148"/>
      <c r="K1714" s="148"/>
      <c r="L1714" s="148"/>
      <c r="M1714" s="148"/>
      <c r="N1714" s="148"/>
      <c r="O1714" s="148"/>
      <c r="P1714" s="148"/>
      <c r="Q1714" s="148"/>
      <c r="R1714" s="148"/>
      <c r="S1714" s="148"/>
      <c r="T1714" s="148"/>
      <c r="U1714" s="148"/>
      <c r="V1714" s="148"/>
      <c r="W1714" s="148"/>
      <c r="X1714" s="148"/>
      <c r="Y1714" s="148"/>
      <c r="Z1714" s="148"/>
      <c r="AA1714" s="148"/>
      <c r="AB1714" s="148"/>
      <c r="AC1714" s="148"/>
      <c r="AD1714" s="148"/>
      <c r="AE1714" s="148"/>
      <c r="AF1714" s="148"/>
      <c r="AG1714" s="148"/>
      <c r="AH1714" s="148"/>
      <c r="AI1714" s="149"/>
      <c r="AJ1714" s="148"/>
      <c r="AK1714" s="149"/>
    </row>
    <row r="1715" spans="1:37" x14ac:dyDescent="0.35">
      <c r="A1715" s="147"/>
      <c r="B1715" s="148"/>
      <c r="C1715" s="147"/>
      <c r="D1715" s="147"/>
      <c r="E1715" s="148"/>
      <c r="F1715" s="147"/>
      <c r="G1715" s="148"/>
      <c r="H1715" s="148"/>
      <c r="I1715" s="148"/>
      <c r="J1715" s="148"/>
      <c r="K1715" s="148"/>
      <c r="L1715" s="148"/>
      <c r="M1715" s="148"/>
      <c r="N1715" s="148"/>
      <c r="O1715" s="148"/>
      <c r="P1715" s="148"/>
      <c r="Q1715" s="148"/>
      <c r="R1715" s="148"/>
      <c r="S1715" s="148"/>
      <c r="T1715" s="148"/>
      <c r="U1715" s="148"/>
      <c r="V1715" s="148"/>
      <c r="W1715" s="148"/>
      <c r="X1715" s="148"/>
      <c r="Y1715" s="148"/>
      <c r="Z1715" s="148"/>
      <c r="AA1715" s="148"/>
      <c r="AB1715" s="148"/>
      <c r="AC1715" s="148"/>
      <c r="AD1715" s="148"/>
      <c r="AE1715" s="148"/>
      <c r="AF1715" s="148"/>
      <c r="AG1715" s="148"/>
      <c r="AH1715" s="148"/>
      <c r="AI1715" s="149"/>
      <c r="AJ1715" s="148"/>
      <c r="AK1715" s="149"/>
    </row>
    <row r="1716" spans="1:37" x14ac:dyDescent="0.35">
      <c r="A1716" s="147"/>
      <c r="B1716" s="148"/>
      <c r="C1716" s="147"/>
      <c r="D1716" s="147"/>
      <c r="E1716" s="148"/>
      <c r="F1716" s="147"/>
      <c r="G1716" s="148"/>
      <c r="H1716" s="148"/>
      <c r="I1716" s="148"/>
      <c r="J1716" s="148"/>
      <c r="K1716" s="148"/>
      <c r="L1716" s="148"/>
      <c r="M1716" s="148"/>
      <c r="N1716" s="148"/>
      <c r="O1716" s="148"/>
      <c r="P1716" s="148"/>
      <c r="Q1716" s="148"/>
      <c r="R1716" s="148"/>
      <c r="S1716" s="148"/>
      <c r="T1716" s="148"/>
      <c r="U1716" s="148"/>
      <c r="V1716" s="148"/>
      <c r="W1716" s="148"/>
      <c r="X1716" s="148"/>
      <c r="Y1716" s="148"/>
      <c r="Z1716" s="148"/>
      <c r="AA1716" s="148"/>
      <c r="AB1716" s="148"/>
      <c r="AC1716" s="148"/>
      <c r="AD1716" s="148"/>
      <c r="AE1716" s="148"/>
      <c r="AF1716" s="148"/>
      <c r="AG1716" s="148"/>
      <c r="AH1716" s="148"/>
      <c r="AI1716" s="149"/>
      <c r="AJ1716" s="148"/>
      <c r="AK1716" s="149"/>
    </row>
    <row r="1717" spans="1:37" x14ac:dyDescent="0.35">
      <c r="A1717" s="147"/>
      <c r="B1717" s="148"/>
      <c r="C1717" s="147"/>
      <c r="D1717" s="147"/>
      <c r="E1717" s="148"/>
      <c r="F1717" s="147"/>
      <c r="G1717" s="148"/>
      <c r="H1717" s="148"/>
      <c r="I1717" s="148"/>
      <c r="J1717" s="148"/>
      <c r="K1717" s="148"/>
      <c r="L1717" s="148"/>
      <c r="M1717" s="148"/>
      <c r="N1717" s="148"/>
      <c r="O1717" s="148"/>
      <c r="P1717" s="148"/>
      <c r="Q1717" s="148"/>
      <c r="R1717" s="148"/>
      <c r="S1717" s="148"/>
      <c r="T1717" s="148"/>
      <c r="U1717" s="148"/>
      <c r="V1717" s="148"/>
      <c r="W1717" s="148"/>
      <c r="X1717" s="148"/>
      <c r="Y1717" s="148"/>
      <c r="Z1717" s="148"/>
      <c r="AA1717" s="148"/>
      <c r="AB1717" s="148"/>
      <c r="AC1717" s="148"/>
      <c r="AD1717" s="148"/>
      <c r="AE1717" s="148"/>
      <c r="AF1717" s="148"/>
      <c r="AG1717" s="148"/>
      <c r="AH1717" s="148"/>
      <c r="AI1717" s="149"/>
      <c r="AJ1717" s="148"/>
      <c r="AK1717" s="149"/>
    </row>
    <row r="1718" spans="1:37" x14ac:dyDescent="0.35">
      <c r="A1718" s="147"/>
      <c r="B1718" s="148"/>
      <c r="C1718" s="147"/>
      <c r="D1718" s="147"/>
      <c r="E1718" s="148"/>
      <c r="F1718" s="147"/>
      <c r="G1718" s="148"/>
      <c r="H1718" s="148"/>
      <c r="I1718" s="148"/>
      <c r="J1718" s="148"/>
      <c r="K1718" s="148"/>
      <c r="L1718" s="148"/>
      <c r="M1718" s="148"/>
      <c r="N1718" s="148"/>
      <c r="O1718" s="148"/>
      <c r="P1718" s="148"/>
      <c r="Q1718" s="148"/>
      <c r="R1718" s="148"/>
      <c r="S1718" s="148"/>
      <c r="T1718" s="148"/>
      <c r="U1718" s="148"/>
      <c r="V1718" s="148"/>
      <c r="W1718" s="148"/>
      <c r="X1718" s="148"/>
      <c r="Y1718" s="148"/>
      <c r="Z1718" s="148"/>
      <c r="AA1718" s="148"/>
      <c r="AB1718" s="148"/>
      <c r="AC1718" s="148"/>
      <c r="AD1718" s="148"/>
      <c r="AE1718" s="148"/>
      <c r="AF1718" s="148"/>
      <c r="AG1718" s="148"/>
      <c r="AH1718" s="148"/>
      <c r="AI1718" s="149"/>
      <c r="AJ1718" s="148"/>
      <c r="AK1718" s="149"/>
    </row>
    <row r="1719" spans="1:37" x14ac:dyDescent="0.35">
      <c r="A1719" s="147"/>
      <c r="B1719" s="148"/>
      <c r="C1719" s="147"/>
      <c r="D1719" s="147"/>
      <c r="E1719" s="148"/>
      <c r="F1719" s="147"/>
      <c r="G1719" s="148"/>
      <c r="H1719" s="148"/>
      <c r="I1719" s="148"/>
      <c r="J1719" s="148"/>
      <c r="K1719" s="148"/>
      <c r="L1719" s="148"/>
      <c r="M1719" s="148"/>
      <c r="N1719" s="148"/>
      <c r="O1719" s="148"/>
      <c r="P1719" s="148"/>
      <c r="Q1719" s="148"/>
      <c r="R1719" s="148"/>
      <c r="S1719" s="148"/>
      <c r="T1719" s="148"/>
      <c r="U1719" s="148"/>
      <c r="V1719" s="148"/>
      <c r="W1719" s="148"/>
      <c r="X1719" s="148"/>
      <c r="Y1719" s="148"/>
      <c r="Z1719" s="148"/>
      <c r="AA1719" s="148"/>
      <c r="AB1719" s="148"/>
      <c r="AC1719" s="148"/>
      <c r="AD1719" s="148"/>
      <c r="AE1719" s="148"/>
      <c r="AF1719" s="148"/>
      <c r="AG1719" s="148"/>
      <c r="AH1719" s="148"/>
      <c r="AI1719" s="149"/>
      <c r="AJ1719" s="148"/>
      <c r="AK1719" s="149"/>
    </row>
    <row r="1720" spans="1:37" x14ac:dyDescent="0.35">
      <c r="A1720" s="147"/>
      <c r="B1720" s="148"/>
      <c r="C1720" s="147"/>
      <c r="D1720" s="147"/>
      <c r="E1720" s="148"/>
      <c r="F1720" s="147"/>
      <c r="G1720" s="148"/>
      <c r="H1720" s="148"/>
      <c r="I1720" s="148"/>
      <c r="J1720" s="148"/>
      <c r="K1720" s="148"/>
      <c r="L1720" s="148"/>
      <c r="M1720" s="148"/>
      <c r="N1720" s="148"/>
      <c r="O1720" s="148"/>
      <c r="P1720" s="148"/>
      <c r="Q1720" s="148"/>
      <c r="R1720" s="148"/>
      <c r="S1720" s="148"/>
      <c r="T1720" s="148"/>
      <c r="U1720" s="148"/>
      <c r="V1720" s="148"/>
      <c r="W1720" s="148"/>
      <c r="X1720" s="148"/>
      <c r="Y1720" s="148"/>
      <c r="Z1720" s="148"/>
      <c r="AA1720" s="148"/>
      <c r="AB1720" s="148"/>
      <c r="AC1720" s="148"/>
      <c r="AD1720" s="148"/>
      <c r="AE1720" s="148"/>
      <c r="AF1720" s="148"/>
      <c r="AG1720" s="148"/>
      <c r="AH1720" s="148"/>
      <c r="AI1720" s="149"/>
      <c r="AJ1720" s="148"/>
      <c r="AK1720" s="149"/>
    </row>
    <row r="1721" spans="1:37" x14ac:dyDescent="0.35">
      <c r="A1721" s="147"/>
      <c r="B1721" s="148"/>
      <c r="C1721" s="147"/>
      <c r="D1721" s="147"/>
      <c r="E1721" s="148"/>
      <c r="F1721" s="147"/>
      <c r="G1721" s="148"/>
      <c r="H1721" s="148"/>
      <c r="I1721" s="148"/>
      <c r="J1721" s="148"/>
      <c r="K1721" s="148"/>
      <c r="L1721" s="148"/>
      <c r="M1721" s="148"/>
      <c r="N1721" s="148"/>
      <c r="O1721" s="148"/>
      <c r="P1721" s="148"/>
      <c r="Q1721" s="148"/>
      <c r="R1721" s="148"/>
      <c r="S1721" s="148"/>
      <c r="T1721" s="148"/>
      <c r="U1721" s="148"/>
      <c r="V1721" s="148"/>
      <c r="W1721" s="148"/>
      <c r="X1721" s="148"/>
      <c r="Y1721" s="148"/>
      <c r="Z1721" s="148"/>
      <c r="AA1721" s="148"/>
      <c r="AB1721" s="148"/>
      <c r="AC1721" s="148"/>
      <c r="AD1721" s="148"/>
      <c r="AE1721" s="148"/>
      <c r="AF1721" s="148"/>
      <c r="AG1721" s="148"/>
      <c r="AH1721" s="148"/>
      <c r="AI1721" s="149"/>
      <c r="AJ1721" s="148"/>
      <c r="AK1721" s="149"/>
    </row>
    <row r="1722" spans="1:37" x14ac:dyDescent="0.35">
      <c r="A1722" s="147"/>
      <c r="B1722" s="148"/>
      <c r="C1722" s="147"/>
      <c r="D1722" s="147"/>
      <c r="E1722" s="148"/>
      <c r="F1722" s="147"/>
      <c r="G1722" s="148"/>
      <c r="H1722" s="148"/>
      <c r="I1722" s="148"/>
      <c r="J1722" s="148"/>
      <c r="K1722" s="148"/>
      <c r="L1722" s="148"/>
      <c r="M1722" s="148"/>
      <c r="N1722" s="148"/>
      <c r="O1722" s="148"/>
      <c r="P1722" s="148"/>
      <c r="Q1722" s="148"/>
      <c r="R1722" s="148"/>
      <c r="S1722" s="148"/>
      <c r="T1722" s="148"/>
      <c r="U1722" s="148"/>
      <c r="V1722" s="148"/>
      <c r="W1722" s="148"/>
      <c r="X1722" s="148"/>
      <c r="Y1722" s="148"/>
      <c r="Z1722" s="148"/>
      <c r="AA1722" s="148"/>
      <c r="AB1722" s="148"/>
      <c r="AC1722" s="148"/>
      <c r="AD1722" s="148"/>
      <c r="AE1722" s="148"/>
      <c r="AF1722" s="148"/>
      <c r="AG1722" s="148"/>
      <c r="AH1722" s="148"/>
      <c r="AI1722" s="149"/>
      <c r="AJ1722" s="148"/>
      <c r="AK1722" s="149"/>
    </row>
    <row r="1723" spans="1:37" x14ac:dyDescent="0.35">
      <c r="A1723" s="147"/>
      <c r="B1723" s="148"/>
      <c r="C1723" s="147"/>
      <c r="D1723" s="147"/>
      <c r="E1723" s="148"/>
      <c r="F1723" s="147"/>
      <c r="G1723" s="148"/>
      <c r="H1723" s="148"/>
      <c r="I1723" s="148"/>
      <c r="J1723" s="148"/>
      <c r="K1723" s="148"/>
      <c r="L1723" s="148"/>
      <c r="M1723" s="148"/>
      <c r="N1723" s="148"/>
      <c r="O1723" s="148"/>
      <c r="P1723" s="148"/>
      <c r="Q1723" s="148"/>
      <c r="R1723" s="148"/>
      <c r="S1723" s="148"/>
      <c r="T1723" s="148"/>
      <c r="U1723" s="148"/>
      <c r="V1723" s="148"/>
      <c r="W1723" s="148"/>
      <c r="X1723" s="148"/>
      <c r="Y1723" s="148"/>
      <c r="Z1723" s="148"/>
      <c r="AA1723" s="148"/>
      <c r="AB1723" s="148"/>
      <c r="AC1723" s="148"/>
      <c r="AD1723" s="148"/>
      <c r="AE1723" s="148"/>
      <c r="AF1723" s="148"/>
      <c r="AG1723" s="148"/>
      <c r="AH1723" s="148"/>
      <c r="AI1723" s="149"/>
      <c r="AJ1723" s="148"/>
      <c r="AK1723" s="149"/>
    </row>
    <row r="1724" spans="1:37" x14ac:dyDescent="0.35">
      <c r="A1724" s="147"/>
      <c r="B1724" s="148"/>
      <c r="C1724" s="147"/>
      <c r="D1724" s="147"/>
      <c r="E1724" s="148"/>
      <c r="F1724" s="147"/>
      <c r="G1724" s="148"/>
      <c r="H1724" s="148"/>
      <c r="I1724" s="148"/>
      <c r="J1724" s="148"/>
      <c r="K1724" s="148"/>
      <c r="L1724" s="148"/>
      <c r="M1724" s="148"/>
      <c r="N1724" s="148"/>
      <c r="O1724" s="148"/>
      <c r="P1724" s="148"/>
      <c r="Q1724" s="148"/>
      <c r="R1724" s="148"/>
      <c r="S1724" s="148"/>
      <c r="T1724" s="148"/>
      <c r="U1724" s="148"/>
      <c r="V1724" s="148"/>
      <c r="W1724" s="148"/>
      <c r="X1724" s="148"/>
      <c r="Y1724" s="148"/>
      <c r="Z1724" s="148"/>
      <c r="AA1724" s="148"/>
      <c r="AB1724" s="148"/>
      <c r="AC1724" s="148"/>
      <c r="AD1724" s="148"/>
      <c r="AE1724" s="148"/>
      <c r="AF1724" s="148"/>
      <c r="AG1724" s="148"/>
      <c r="AH1724" s="148"/>
      <c r="AI1724" s="149"/>
      <c r="AJ1724" s="148"/>
      <c r="AK1724" s="149"/>
    </row>
    <row r="1725" spans="1:37" x14ac:dyDescent="0.35">
      <c r="A1725" s="147"/>
      <c r="B1725" s="148"/>
      <c r="C1725" s="147"/>
      <c r="D1725" s="147"/>
      <c r="E1725" s="148"/>
      <c r="F1725" s="147"/>
      <c r="G1725" s="148"/>
      <c r="H1725" s="148"/>
      <c r="I1725" s="148"/>
      <c r="J1725" s="148"/>
      <c r="K1725" s="148"/>
      <c r="L1725" s="148"/>
      <c r="M1725" s="148"/>
      <c r="N1725" s="148"/>
      <c r="O1725" s="148"/>
      <c r="P1725" s="148"/>
      <c r="Q1725" s="148"/>
      <c r="R1725" s="148"/>
      <c r="S1725" s="148"/>
      <c r="T1725" s="148"/>
      <c r="U1725" s="148"/>
      <c r="V1725" s="148"/>
      <c r="W1725" s="148"/>
      <c r="X1725" s="148"/>
      <c r="Y1725" s="148"/>
      <c r="Z1725" s="148"/>
      <c r="AA1725" s="148"/>
      <c r="AB1725" s="148"/>
      <c r="AC1725" s="148"/>
      <c r="AD1725" s="148"/>
      <c r="AE1725" s="148"/>
      <c r="AF1725" s="148"/>
      <c r="AG1725" s="148"/>
      <c r="AH1725" s="148"/>
      <c r="AI1725" s="149"/>
      <c r="AJ1725" s="148"/>
      <c r="AK1725" s="149"/>
    </row>
    <row r="1726" spans="1:37" x14ac:dyDescent="0.35">
      <c r="A1726" s="147"/>
      <c r="B1726" s="148"/>
      <c r="C1726" s="147"/>
      <c r="D1726" s="147"/>
      <c r="E1726" s="148"/>
      <c r="F1726" s="147"/>
      <c r="G1726" s="148"/>
      <c r="H1726" s="148"/>
      <c r="I1726" s="148"/>
      <c r="J1726" s="148"/>
      <c r="K1726" s="148"/>
      <c r="L1726" s="148"/>
      <c r="M1726" s="148"/>
      <c r="N1726" s="148"/>
      <c r="O1726" s="148"/>
      <c r="P1726" s="148"/>
      <c r="Q1726" s="148"/>
      <c r="R1726" s="148"/>
      <c r="S1726" s="148"/>
      <c r="T1726" s="148"/>
      <c r="U1726" s="148"/>
      <c r="V1726" s="148"/>
      <c r="W1726" s="148"/>
      <c r="X1726" s="148"/>
      <c r="Y1726" s="148"/>
      <c r="Z1726" s="148"/>
      <c r="AA1726" s="148"/>
      <c r="AB1726" s="148"/>
      <c r="AC1726" s="148"/>
      <c r="AD1726" s="148"/>
      <c r="AE1726" s="148"/>
      <c r="AF1726" s="148"/>
      <c r="AG1726" s="148"/>
      <c r="AH1726" s="148"/>
      <c r="AI1726" s="149"/>
      <c r="AJ1726" s="148"/>
      <c r="AK1726" s="149"/>
    </row>
    <row r="1727" spans="1:37" x14ac:dyDescent="0.35">
      <c r="A1727" s="147"/>
      <c r="B1727" s="148"/>
      <c r="C1727" s="147"/>
      <c r="D1727" s="147"/>
      <c r="E1727" s="148"/>
      <c r="F1727" s="147"/>
      <c r="G1727" s="148"/>
      <c r="H1727" s="148"/>
      <c r="I1727" s="148"/>
      <c r="J1727" s="148"/>
      <c r="K1727" s="148"/>
      <c r="L1727" s="148"/>
      <c r="M1727" s="148"/>
      <c r="N1727" s="148"/>
      <c r="O1727" s="148"/>
      <c r="P1727" s="148"/>
      <c r="Q1727" s="148"/>
      <c r="R1727" s="148"/>
      <c r="S1727" s="148"/>
      <c r="T1727" s="148"/>
      <c r="U1727" s="148"/>
      <c r="V1727" s="148"/>
      <c r="W1727" s="148"/>
      <c r="X1727" s="148"/>
      <c r="Y1727" s="148"/>
      <c r="Z1727" s="148"/>
      <c r="AA1727" s="148"/>
      <c r="AB1727" s="148"/>
      <c r="AC1727" s="148"/>
      <c r="AD1727" s="148"/>
      <c r="AE1727" s="148"/>
      <c r="AF1727" s="148"/>
      <c r="AG1727" s="148"/>
      <c r="AH1727" s="148"/>
      <c r="AI1727" s="149"/>
      <c r="AJ1727" s="148"/>
      <c r="AK1727" s="149"/>
    </row>
    <row r="1728" spans="1:37" x14ac:dyDescent="0.35">
      <c r="A1728" s="147"/>
      <c r="B1728" s="148"/>
      <c r="C1728" s="147"/>
      <c r="D1728" s="147"/>
      <c r="E1728" s="148"/>
      <c r="F1728" s="147"/>
      <c r="G1728" s="148"/>
      <c r="H1728" s="148"/>
      <c r="I1728" s="148"/>
      <c r="J1728" s="148"/>
      <c r="K1728" s="148"/>
      <c r="L1728" s="148"/>
      <c r="M1728" s="148"/>
      <c r="N1728" s="148"/>
      <c r="O1728" s="148"/>
      <c r="P1728" s="148"/>
      <c r="Q1728" s="148"/>
      <c r="R1728" s="148"/>
      <c r="S1728" s="148"/>
      <c r="T1728" s="148"/>
      <c r="U1728" s="148"/>
      <c r="V1728" s="148"/>
      <c r="W1728" s="148"/>
      <c r="X1728" s="148"/>
      <c r="Y1728" s="148"/>
      <c r="Z1728" s="148"/>
      <c r="AA1728" s="148"/>
      <c r="AB1728" s="148"/>
      <c r="AC1728" s="148"/>
      <c r="AD1728" s="148"/>
      <c r="AE1728" s="148"/>
      <c r="AF1728" s="148"/>
      <c r="AG1728" s="148"/>
      <c r="AH1728" s="148"/>
      <c r="AI1728" s="149"/>
      <c r="AJ1728" s="148"/>
      <c r="AK1728" s="149"/>
    </row>
    <row r="1729" spans="1:37" x14ac:dyDescent="0.35">
      <c r="A1729" s="147"/>
      <c r="B1729" s="148"/>
      <c r="C1729" s="147"/>
      <c r="D1729" s="147"/>
      <c r="E1729" s="148"/>
      <c r="F1729" s="147"/>
      <c r="G1729" s="148"/>
      <c r="H1729" s="148"/>
      <c r="I1729" s="148"/>
      <c r="J1729" s="148"/>
      <c r="K1729" s="148"/>
      <c r="L1729" s="148"/>
      <c r="M1729" s="148"/>
      <c r="N1729" s="148"/>
      <c r="O1729" s="148"/>
      <c r="P1729" s="148"/>
      <c r="Q1729" s="148"/>
      <c r="R1729" s="148"/>
      <c r="S1729" s="148"/>
      <c r="T1729" s="148"/>
      <c r="U1729" s="148"/>
      <c r="V1729" s="148"/>
      <c r="W1729" s="148"/>
      <c r="X1729" s="148"/>
      <c r="Y1729" s="148"/>
      <c r="Z1729" s="148"/>
      <c r="AA1729" s="148"/>
      <c r="AB1729" s="148"/>
      <c r="AC1729" s="148"/>
      <c r="AD1729" s="148"/>
      <c r="AE1729" s="148"/>
      <c r="AF1729" s="148"/>
      <c r="AG1729" s="148"/>
      <c r="AH1729" s="148"/>
      <c r="AI1729" s="149"/>
      <c r="AJ1729" s="148"/>
      <c r="AK1729" s="149"/>
    </row>
    <row r="1730" spans="1:37" x14ac:dyDescent="0.35">
      <c r="A1730" s="147"/>
      <c r="B1730" s="148"/>
      <c r="C1730" s="147"/>
      <c r="D1730" s="147"/>
      <c r="E1730" s="148"/>
      <c r="F1730" s="147"/>
      <c r="G1730" s="148"/>
      <c r="H1730" s="148"/>
      <c r="I1730" s="148"/>
      <c r="J1730" s="148"/>
      <c r="K1730" s="148"/>
      <c r="L1730" s="148"/>
      <c r="M1730" s="148"/>
      <c r="N1730" s="148"/>
      <c r="O1730" s="148"/>
      <c r="P1730" s="148"/>
      <c r="Q1730" s="148"/>
      <c r="R1730" s="148"/>
      <c r="S1730" s="148"/>
      <c r="T1730" s="148"/>
      <c r="U1730" s="148"/>
      <c r="V1730" s="148"/>
      <c r="W1730" s="148"/>
      <c r="X1730" s="148"/>
      <c r="Y1730" s="148"/>
      <c r="Z1730" s="148"/>
      <c r="AA1730" s="148"/>
      <c r="AB1730" s="148"/>
      <c r="AC1730" s="148"/>
      <c r="AD1730" s="148"/>
      <c r="AE1730" s="148"/>
      <c r="AF1730" s="148"/>
      <c r="AG1730" s="148"/>
      <c r="AH1730" s="148"/>
      <c r="AI1730" s="149"/>
      <c r="AJ1730" s="148"/>
      <c r="AK1730" s="149"/>
    </row>
    <row r="1731" spans="1:37" x14ac:dyDescent="0.35">
      <c r="A1731" s="147"/>
      <c r="B1731" s="148"/>
      <c r="C1731" s="147"/>
      <c r="D1731" s="147"/>
      <c r="E1731" s="148"/>
      <c r="F1731" s="147"/>
      <c r="G1731" s="148"/>
      <c r="H1731" s="148"/>
      <c r="I1731" s="148"/>
      <c r="J1731" s="148"/>
      <c r="K1731" s="148"/>
      <c r="L1731" s="148"/>
      <c r="M1731" s="148"/>
      <c r="N1731" s="148"/>
      <c r="O1731" s="148"/>
      <c r="P1731" s="148"/>
      <c r="Q1731" s="148"/>
      <c r="R1731" s="148"/>
      <c r="S1731" s="148"/>
      <c r="T1731" s="148"/>
      <c r="U1731" s="148"/>
      <c r="V1731" s="148"/>
      <c r="W1731" s="148"/>
      <c r="X1731" s="148"/>
      <c r="Y1731" s="148"/>
      <c r="Z1731" s="148"/>
      <c r="AA1731" s="148"/>
      <c r="AB1731" s="148"/>
      <c r="AC1731" s="148"/>
      <c r="AD1731" s="148"/>
      <c r="AE1731" s="148"/>
      <c r="AF1731" s="148"/>
      <c r="AG1731" s="148"/>
      <c r="AH1731" s="148"/>
      <c r="AI1731" s="149"/>
      <c r="AJ1731" s="148"/>
      <c r="AK1731" s="149"/>
    </row>
    <row r="1732" spans="1:37" x14ac:dyDescent="0.35">
      <c r="A1732" s="147"/>
      <c r="B1732" s="148"/>
      <c r="C1732" s="147"/>
      <c r="D1732" s="147"/>
      <c r="E1732" s="148"/>
      <c r="F1732" s="147"/>
      <c r="G1732" s="148"/>
      <c r="H1732" s="148"/>
      <c r="I1732" s="148"/>
      <c r="J1732" s="148"/>
      <c r="K1732" s="148"/>
      <c r="L1732" s="148"/>
      <c r="M1732" s="148"/>
      <c r="N1732" s="148"/>
      <c r="O1732" s="148"/>
      <c r="P1732" s="148"/>
      <c r="Q1732" s="148"/>
      <c r="R1732" s="148"/>
      <c r="S1732" s="148"/>
      <c r="T1732" s="148"/>
      <c r="U1732" s="148"/>
      <c r="V1732" s="148"/>
      <c r="W1732" s="148"/>
      <c r="X1732" s="148"/>
      <c r="Y1732" s="148"/>
      <c r="Z1732" s="148"/>
      <c r="AA1732" s="148"/>
      <c r="AB1732" s="148"/>
      <c r="AC1732" s="148"/>
      <c r="AD1732" s="148"/>
      <c r="AE1732" s="148"/>
      <c r="AF1732" s="148"/>
      <c r="AG1732" s="148"/>
      <c r="AH1732" s="148"/>
      <c r="AI1732" s="149"/>
      <c r="AJ1732" s="148"/>
      <c r="AK1732" s="149"/>
    </row>
    <row r="1733" spans="1:37" x14ac:dyDescent="0.35">
      <c r="A1733" s="147"/>
      <c r="B1733" s="148"/>
      <c r="C1733" s="147"/>
      <c r="D1733" s="147"/>
      <c r="E1733" s="148"/>
      <c r="F1733" s="147"/>
      <c r="G1733" s="148"/>
      <c r="H1733" s="148"/>
      <c r="I1733" s="148"/>
      <c r="J1733" s="148"/>
      <c r="K1733" s="148"/>
      <c r="L1733" s="148"/>
      <c r="M1733" s="148"/>
      <c r="N1733" s="148"/>
      <c r="O1733" s="148"/>
      <c r="P1733" s="148"/>
      <c r="Q1733" s="148"/>
      <c r="R1733" s="148"/>
      <c r="S1733" s="148"/>
      <c r="T1733" s="148"/>
      <c r="U1733" s="148"/>
      <c r="V1733" s="148"/>
      <c r="W1733" s="148"/>
      <c r="X1733" s="148"/>
      <c r="Y1733" s="148"/>
      <c r="Z1733" s="148"/>
      <c r="AA1733" s="148"/>
      <c r="AB1733" s="148"/>
      <c r="AC1733" s="148"/>
      <c r="AD1733" s="148"/>
      <c r="AE1733" s="148"/>
      <c r="AF1733" s="148"/>
      <c r="AG1733" s="148"/>
      <c r="AH1733" s="148"/>
      <c r="AI1733" s="149"/>
      <c r="AJ1733" s="148"/>
      <c r="AK1733" s="149"/>
    </row>
    <row r="1734" spans="1:37" x14ac:dyDescent="0.35">
      <c r="A1734" s="147"/>
      <c r="B1734" s="148"/>
      <c r="C1734" s="147"/>
      <c r="D1734" s="147"/>
      <c r="E1734" s="148"/>
      <c r="F1734" s="147"/>
      <c r="G1734" s="148"/>
      <c r="H1734" s="148"/>
      <c r="I1734" s="148"/>
      <c r="J1734" s="148"/>
      <c r="K1734" s="148"/>
      <c r="L1734" s="148"/>
      <c r="M1734" s="148"/>
      <c r="N1734" s="148"/>
      <c r="O1734" s="148"/>
      <c r="P1734" s="148"/>
      <c r="Q1734" s="148"/>
      <c r="R1734" s="148"/>
      <c r="S1734" s="148"/>
      <c r="T1734" s="148"/>
      <c r="U1734" s="148"/>
      <c r="V1734" s="148"/>
      <c r="W1734" s="148"/>
      <c r="X1734" s="148"/>
      <c r="Y1734" s="148"/>
      <c r="Z1734" s="148"/>
      <c r="AA1734" s="148"/>
      <c r="AB1734" s="148"/>
      <c r="AC1734" s="148"/>
      <c r="AD1734" s="148"/>
      <c r="AE1734" s="148"/>
      <c r="AF1734" s="148"/>
      <c r="AG1734" s="148"/>
      <c r="AH1734" s="148"/>
      <c r="AI1734" s="149"/>
      <c r="AJ1734" s="148"/>
      <c r="AK1734" s="149"/>
    </row>
    <row r="1735" spans="1:37" x14ac:dyDescent="0.35">
      <c r="A1735" s="147"/>
      <c r="B1735" s="148"/>
      <c r="C1735" s="147"/>
      <c r="D1735" s="147"/>
      <c r="E1735" s="148"/>
      <c r="F1735" s="147"/>
      <c r="G1735" s="148"/>
      <c r="H1735" s="148"/>
      <c r="I1735" s="148"/>
      <c r="J1735" s="148"/>
      <c r="K1735" s="148"/>
      <c r="L1735" s="148"/>
      <c r="M1735" s="148"/>
      <c r="N1735" s="148"/>
      <c r="O1735" s="148"/>
      <c r="P1735" s="148"/>
      <c r="Q1735" s="148"/>
      <c r="R1735" s="148"/>
      <c r="S1735" s="148"/>
      <c r="T1735" s="148"/>
      <c r="U1735" s="148"/>
      <c r="V1735" s="148"/>
      <c r="W1735" s="148"/>
      <c r="X1735" s="148"/>
      <c r="Y1735" s="148"/>
      <c r="Z1735" s="148"/>
      <c r="AA1735" s="148"/>
      <c r="AB1735" s="148"/>
      <c r="AC1735" s="148"/>
      <c r="AD1735" s="148"/>
      <c r="AE1735" s="148"/>
      <c r="AF1735" s="148"/>
      <c r="AG1735" s="148"/>
      <c r="AH1735" s="148"/>
      <c r="AI1735" s="149"/>
      <c r="AJ1735" s="148"/>
      <c r="AK1735" s="149"/>
    </row>
    <row r="1736" spans="1:37" x14ac:dyDescent="0.35">
      <c r="A1736" s="147"/>
      <c r="B1736" s="148"/>
      <c r="C1736" s="147"/>
      <c r="D1736" s="147"/>
      <c r="E1736" s="148"/>
      <c r="F1736" s="147"/>
      <c r="G1736" s="148"/>
      <c r="H1736" s="148"/>
      <c r="I1736" s="148"/>
      <c r="J1736" s="148"/>
      <c r="K1736" s="148"/>
      <c r="L1736" s="148"/>
      <c r="M1736" s="148"/>
      <c r="N1736" s="148"/>
      <c r="O1736" s="148"/>
      <c r="P1736" s="148"/>
      <c r="Q1736" s="148"/>
      <c r="R1736" s="148"/>
      <c r="S1736" s="148"/>
      <c r="T1736" s="148"/>
      <c r="U1736" s="148"/>
      <c r="V1736" s="148"/>
      <c r="W1736" s="148"/>
      <c r="X1736" s="148"/>
      <c r="Y1736" s="148"/>
      <c r="Z1736" s="148"/>
      <c r="AA1736" s="148"/>
      <c r="AB1736" s="148"/>
      <c r="AC1736" s="148"/>
      <c r="AD1736" s="148"/>
      <c r="AE1736" s="148"/>
      <c r="AF1736" s="148"/>
      <c r="AG1736" s="148"/>
      <c r="AH1736" s="148"/>
      <c r="AI1736" s="149"/>
      <c r="AJ1736" s="148"/>
      <c r="AK1736" s="149"/>
    </row>
    <row r="1737" spans="1:37" x14ac:dyDescent="0.35">
      <c r="A1737" s="147"/>
      <c r="B1737" s="148"/>
      <c r="C1737" s="147"/>
      <c r="D1737" s="147"/>
      <c r="E1737" s="148"/>
      <c r="F1737" s="147"/>
      <c r="G1737" s="148"/>
      <c r="H1737" s="148"/>
      <c r="I1737" s="148"/>
      <c r="J1737" s="148"/>
      <c r="K1737" s="148"/>
      <c r="L1737" s="148"/>
      <c r="M1737" s="148"/>
      <c r="N1737" s="148"/>
      <c r="O1737" s="148"/>
      <c r="P1737" s="148"/>
      <c r="Q1737" s="148"/>
      <c r="R1737" s="148"/>
      <c r="S1737" s="148"/>
      <c r="T1737" s="148"/>
      <c r="U1737" s="148"/>
      <c r="V1737" s="148"/>
      <c r="W1737" s="148"/>
      <c r="X1737" s="148"/>
      <c r="Y1737" s="148"/>
      <c r="Z1737" s="148"/>
      <c r="AA1737" s="148"/>
      <c r="AB1737" s="148"/>
      <c r="AC1737" s="148"/>
      <c r="AD1737" s="148"/>
      <c r="AE1737" s="148"/>
      <c r="AF1737" s="148"/>
      <c r="AG1737" s="148"/>
      <c r="AH1737" s="148"/>
      <c r="AI1737" s="149"/>
      <c r="AJ1737" s="148"/>
      <c r="AK1737" s="149"/>
    </row>
    <row r="1738" spans="1:37" x14ac:dyDescent="0.35">
      <c r="A1738" s="147"/>
      <c r="B1738" s="148"/>
      <c r="C1738" s="147"/>
      <c r="D1738" s="147"/>
      <c r="E1738" s="148"/>
      <c r="F1738" s="147"/>
      <c r="G1738" s="148"/>
      <c r="H1738" s="148"/>
      <c r="I1738" s="148"/>
      <c r="J1738" s="148"/>
      <c r="K1738" s="148"/>
      <c r="L1738" s="148"/>
      <c r="M1738" s="148"/>
      <c r="N1738" s="148"/>
      <c r="O1738" s="148"/>
      <c r="P1738" s="148"/>
      <c r="Q1738" s="148"/>
      <c r="R1738" s="148"/>
      <c r="S1738" s="148"/>
      <c r="T1738" s="148"/>
      <c r="U1738" s="148"/>
      <c r="V1738" s="148"/>
      <c r="W1738" s="148"/>
      <c r="X1738" s="148"/>
      <c r="Y1738" s="148"/>
      <c r="Z1738" s="148"/>
      <c r="AA1738" s="148"/>
      <c r="AB1738" s="148"/>
      <c r="AC1738" s="148"/>
      <c r="AD1738" s="148"/>
      <c r="AE1738" s="148"/>
      <c r="AF1738" s="148"/>
      <c r="AG1738" s="148"/>
      <c r="AH1738" s="148"/>
      <c r="AI1738" s="149"/>
      <c r="AJ1738" s="148"/>
      <c r="AK1738" s="149"/>
    </row>
    <row r="1739" spans="1:37" x14ac:dyDescent="0.35">
      <c r="A1739" s="147"/>
      <c r="B1739" s="148"/>
      <c r="C1739" s="147"/>
      <c r="D1739" s="147"/>
      <c r="E1739" s="148"/>
      <c r="F1739" s="147"/>
      <c r="G1739" s="148"/>
      <c r="H1739" s="148"/>
      <c r="I1739" s="148"/>
      <c r="J1739" s="148"/>
      <c r="K1739" s="148"/>
      <c r="L1739" s="148"/>
      <c r="M1739" s="148"/>
      <c r="N1739" s="148"/>
      <c r="O1739" s="148"/>
      <c r="P1739" s="148"/>
      <c r="Q1739" s="148"/>
      <c r="R1739" s="148"/>
      <c r="S1739" s="148"/>
      <c r="T1739" s="148"/>
      <c r="U1739" s="148"/>
      <c r="V1739" s="148"/>
      <c r="W1739" s="148"/>
      <c r="X1739" s="148"/>
      <c r="Y1739" s="148"/>
      <c r="Z1739" s="148"/>
      <c r="AA1739" s="148"/>
      <c r="AB1739" s="148"/>
      <c r="AC1739" s="148"/>
      <c r="AD1739" s="148"/>
      <c r="AE1739" s="148"/>
      <c r="AF1739" s="148"/>
      <c r="AG1739" s="148"/>
      <c r="AH1739" s="148"/>
      <c r="AI1739" s="149"/>
      <c r="AJ1739" s="148"/>
      <c r="AK1739" s="149"/>
    </row>
    <row r="1740" spans="1:37" x14ac:dyDescent="0.35">
      <c r="A1740" s="147"/>
      <c r="B1740" s="148"/>
      <c r="C1740" s="147"/>
      <c r="D1740" s="147"/>
      <c r="E1740" s="148"/>
      <c r="F1740" s="147"/>
      <c r="G1740" s="148"/>
      <c r="H1740" s="148"/>
      <c r="I1740" s="148"/>
      <c r="J1740" s="148"/>
      <c r="K1740" s="148"/>
      <c r="L1740" s="148"/>
      <c r="M1740" s="148"/>
      <c r="N1740" s="148"/>
      <c r="O1740" s="148"/>
      <c r="P1740" s="148"/>
      <c r="Q1740" s="148"/>
      <c r="R1740" s="148"/>
      <c r="S1740" s="148"/>
      <c r="T1740" s="148"/>
      <c r="U1740" s="148"/>
      <c r="V1740" s="148"/>
      <c r="W1740" s="148"/>
      <c r="X1740" s="148"/>
      <c r="Y1740" s="148"/>
      <c r="Z1740" s="148"/>
      <c r="AA1740" s="148"/>
      <c r="AB1740" s="148"/>
      <c r="AC1740" s="148"/>
      <c r="AD1740" s="148"/>
      <c r="AE1740" s="148"/>
      <c r="AF1740" s="148"/>
      <c r="AG1740" s="148"/>
      <c r="AH1740" s="148"/>
      <c r="AI1740" s="149"/>
      <c r="AJ1740" s="148"/>
      <c r="AK1740" s="149"/>
    </row>
    <row r="1741" spans="1:37" x14ac:dyDescent="0.35">
      <c r="A1741" s="147"/>
      <c r="B1741" s="148"/>
      <c r="C1741" s="147"/>
      <c r="D1741" s="147"/>
      <c r="E1741" s="148"/>
      <c r="F1741" s="147"/>
      <c r="G1741" s="148"/>
      <c r="H1741" s="148"/>
      <c r="I1741" s="148"/>
      <c r="J1741" s="148"/>
      <c r="K1741" s="148"/>
      <c r="L1741" s="148"/>
      <c r="M1741" s="148"/>
      <c r="N1741" s="148"/>
      <c r="O1741" s="148"/>
      <c r="P1741" s="148"/>
      <c r="Q1741" s="148"/>
      <c r="R1741" s="148"/>
      <c r="S1741" s="148"/>
      <c r="T1741" s="148"/>
      <c r="U1741" s="148"/>
      <c r="V1741" s="148"/>
      <c r="W1741" s="148"/>
      <c r="X1741" s="148"/>
      <c r="Y1741" s="148"/>
      <c r="Z1741" s="148"/>
      <c r="AA1741" s="148"/>
      <c r="AB1741" s="148"/>
      <c r="AC1741" s="148"/>
      <c r="AD1741" s="148"/>
      <c r="AE1741" s="148"/>
      <c r="AF1741" s="148"/>
      <c r="AG1741" s="148"/>
      <c r="AH1741" s="148"/>
      <c r="AI1741" s="149"/>
      <c r="AJ1741" s="148"/>
      <c r="AK1741" s="149"/>
    </row>
    <row r="1742" spans="1:37" x14ac:dyDescent="0.35">
      <c r="A1742" s="147"/>
      <c r="B1742" s="148"/>
      <c r="C1742" s="147"/>
      <c r="D1742" s="147"/>
      <c r="E1742" s="148"/>
      <c r="F1742" s="147"/>
      <c r="G1742" s="148"/>
      <c r="H1742" s="148"/>
      <c r="I1742" s="148"/>
      <c r="J1742" s="148"/>
      <c r="K1742" s="148"/>
      <c r="L1742" s="148"/>
      <c r="M1742" s="148"/>
      <c r="N1742" s="148"/>
      <c r="O1742" s="148"/>
      <c r="P1742" s="148"/>
      <c r="Q1742" s="148"/>
      <c r="R1742" s="148"/>
      <c r="S1742" s="148"/>
      <c r="T1742" s="148"/>
      <c r="U1742" s="148"/>
      <c r="V1742" s="148"/>
      <c r="W1742" s="148"/>
      <c r="X1742" s="148"/>
      <c r="Y1742" s="148"/>
      <c r="Z1742" s="148"/>
      <c r="AA1742" s="148"/>
      <c r="AB1742" s="148"/>
      <c r="AC1742" s="148"/>
      <c r="AD1742" s="148"/>
      <c r="AE1742" s="148"/>
      <c r="AF1742" s="148"/>
      <c r="AG1742" s="148"/>
      <c r="AH1742" s="148"/>
      <c r="AI1742" s="149"/>
      <c r="AJ1742" s="148"/>
      <c r="AK1742" s="149"/>
    </row>
    <row r="1743" spans="1:37" x14ac:dyDescent="0.35">
      <c r="A1743" s="147"/>
      <c r="B1743" s="148"/>
      <c r="C1743" s="147"/>
      <c r="D1743" s="147"/>
      <c r="E1743" s="148"/>
      <c r="F1743" s="147"/>
      <c r="G1743" s="148"/>
      <c r="H1743" s="148"/>
      <c r="I1743" s="148"/>
      <c r="J1743" s="148"/>
      <c r="K1743" s="148"/>
      <c r="L1743" s="148"/>
      <c r="M1743" s="148"/>
      <c r="N1743" s="148"/>
      <c r="O1743" s="148"/>
      <c r="P1743" s="148"/>
      <c r="Q1743" s="148"/>
      <c r="R1743" s="148"/>
      <c r="S1743" s="148"/>
      <c r="T1743" s="148"/>
      <c r="U1743" s="148"/>
      <c r="V1743" s="148"/>
      <c r="W1743" s="148"/>
      <c r="X1743" s="148"/>
      <c r="Y1743" s="148"/>
      <c r="Z1743" s="148"/>
      <c r="AA1743" s="148"/>
      <c r="AB1743" s="148"/>
      <c r="AC1743" s="148"/>
      <c r="AD1743" s="148"/>
      <c r="AE1743" s="148"/>
      <c r="AF1743" s="148"/>
      <c r="AG1743" s="148"/>
      <c r="AH1743" s="148"/>
      <c r="AI1743" s="149"/>
      <c r="AJ1743" s="148"/>
      <c r="AK1743" s="149"/>
    </row>
    <row r="1744" spans="1:37" x14ac:dyDescent="0.35">
      <c r="A1744" s="147"/>
      <c r="B1744" s="148"/>
      <c r="C1744" s="147"/>
      <c r="D1744" s="147"/>
      <c r="E1744" s="148"/>
      <c r="F1744" s="147"/>
      <c r="G1744" s="148"/>
      <c r="H1744" s="148"/>
      <c r="I1744" s="148"/>
      <c r="J1744" s="148"/>
      <c r="K1744" s="148"/>
      <c r="L1744" s="148"/>
      <c r="M1744" s="148"/>
      <c r="N1744" s="148"/>
      <c r="O1744" s="148"/>
      <c r="P1744" s="148"/>
      <c r="Q1744" s="148"/>
      <c r="R1744" s="148"/>
      <c r="S1744" s="148"/>
      <c r="T1744" s="148"/>
      <c r="U1744" s="148"/>
      <c r="V1744" s="148"/>
      <c r="W1744" s="148"/>
      <c r="X1744" s="148"/>
      <c r="Y1744" s="148"/>
      <c r="Z1744" s="148"/>
      <c r="AA1744" s="148"/>
      <c r="AB1744" s="148"/>
      <c r="AC1744" s="148"/>
      <c r="AD1744" s="148"/>
      <c r="AE1744" s="148"/>
      <c r="AF1744" s="148"/>
      <c r="AG1744" s="148"/>
      <c r="AH1744" s="148"/>
      <c r="AI1744" s="149"/>
      <c r="AJ1744" s="148"/>
      <c r="AK1744" s="149"/>
    </row>
    <row r="1745" spans="1:37" x14ac:dyDescent="0.35">
      <c r="A1745" s="147"/>
      <c r="B1745" s="148"/>
      <c r="C1745" s="147"/>
      <c r="D1745" s="147"/>
      <c r="E1745" s="148"/>
      <c r="F1745" s="147"/>
      <c r="G1745" s="148"/>
      <c r="H1745" s="148"/>
      <c r="I1745" s="148"/>
      <c r="J1745" s="148"/>
      <c r="K1745" s="148"/>
      <c r="L1745" s="148"/>
      <c r="M1745" s="148"/>
      <c r="N1745" s="148"/>
      <c r="O1745" s="148"/>
      <c r="P1745" s="148"/>
      <c r="Q1745" s="148"/>
      <c r="R1745" s="148"/>
      <c r="S1745" s="148"/>
      <c r="T1745" s="148"/>
      <c r="U1745" s="148"/>
      <c r="V1745" s="148"/>
      <c r="W1745" s="148"/>
      <c r="X1745" s="148"/>
      <c r="Y1745" s="148"/>
      <c r="Z1745" s="148"/>
      <c r="AA1745" s="148"/>
      <c r="AB1745" s="148"/>
      <c r="AC1745" s="148"/>
      <c r="AD1745" s="148"/>
      <c r="AE1745" s="148"/>
      <c r="AF1745" s="148"/>
      <c r="AG1745" s="148"/>
      <c r="AH1745" s="148"/>
      <c r="AI1745" s="149"/>
      <c r="AJ1745" s="148"/>
      <c r="AK1745" s="149"/>
    </row>
    <row r="1746" spans="1:37" x14ac:dyDescent="0.35">
      <c r="A1746" s="147"/>
      <c r="B1746" s="148"/>
      <c r="C1746" s="147"/>
      <c r="D1746" s="147"/>
      <c r="E1746" s="148"/>
      <c r="F1746" s="147"/>
      <c r="G1746" s="148"/>
      <c r="H1746" s="148"/>
      <c r="I1746" s="148"/>
      <c r="J1746" s="148"/>
      <c r="K1746" s="148"/>
      <c r="L1746" s="148"/>
      <c r="M1746" s="148"/>
      <c r="N1746" s="148"/>
      <c r="O1746" s="148"/>
      <c r="P1746" s="148"/>
      <c r="Q1746" s="148"/>
      <c r="R1746" s="148"/>
      <c r="S1746" s="148"/>
      <c r="T1746" s="148"/>
      <c r="U1746" s="148"/>
      <c r="V1746" s="148"/>
      <c r="W1746" s="148"/>
      <c r="X1746" s="148"/>
      <c r="Y1746" s="148"/>
      <c r="Z1746" s="148"/>
      <c r="AA1746" s="148"/>
      <c r="AB1746" s="148"/>
      <c r="AC1746" s="148"/>
      <c r="AD1746" s="148"/>
      <c r="AE1746" s="148"/>
      <c r="AF1746" s="148"/>
      <c r="AG1746" s="148"/>
      <c r="AH1746" s="148"/>
      <c r="AI1746" s="149"/>
      <c r="AJ1746" s="148"/>
      <c r="AK1746" s="149"/>
    </row>
    <row r="1747" spans="1:37" x14ac:dyDescent="0.35">
      <c r="A1747" s="147"/>
      <c r="B1747" s="148"/>
      <c r="C1747" s="147"/>
      <c r="D1747" s="147"/>
      <c r="E1747" s="148"/>
      <c r="F1747" s="147"/>
      <c r="G1747" s="148"/>
      <c r="H1747" s="148"/>
      <c r="I1747" s="148"/>
      <c r="J1747" s="148"/>
      <c r="K1747" s="148"/>
      <c r="L1747" s="148"/>
      <c r="M1747" s="148"/>
      <c r="N1747" s="148"/>
      <c r="O1747" s="148"/>
      <c r="P1747" s="148"/>
      <c r="Q1747" s="148"/>
      <c r="R1747" s="148"/>
      <c r="S1747" s="148"/>
      <c r="T1747" s="148"/>
      <c r="U1747" s="148"/>
      <c r="V1747" s="148"/>
      <c r="W1747" s="148"/>
      <c r="X1747" s="148"/>
      <c r="Y1747" s="148"/>
      <c r="Z1747" s="148"/>
      <c r="AA1747" s="148"/>
      <c r="AB1747" s="148"/>
      <c r="AC1747" s="148"/>
      <c r="AD1747" s="148"/>
      <c r="AE1747" s="148"/>
      <c r="AF1747" s="148"/>
      <c r="AG1747" s="148"/>
      <c r="AH1747" s="148"/>
      <c r="AI1747" s="149"/>
      <c r="AJ1747" s="148"/>
      <c r="AK1747" s="149"/>
    </row>
    <row r="1748" spans="1:37" x14ac:dyDescent="0.35">
      <c r="A1748" s="147"/>
      <c r="B1748" s="148"/>
      <c r="C1748" s="147"/>
      <c r="D1748" s="147"/>
      <c r="E1748" s="148"/>
      <c r="F1748" s="147"/>
      <c r="G1748" s="148"/>
      <c r="H1748" s="148"/>
      <c r="I1748" s="148"/>
      <c r="J1748" s="148"/>
      <c r="K1748" s="148"/>
      <c r="L1748" s="148"/>
      <c r="M1748" s="148"/>
      <c r="N1748" s="148"/>
      <c r="O1748" s="148"/>
      <c r="P1748" s="148"/>
      <c r="Q1748" s="148"/>
      <c r="R1748" s="148"/>
      <c r="S1748" s="148"/>
      <c r="T1748" s="148"/>
      <c r="U1748" s="148"/>
      <c r="V1748" s="148"/>
      <c r="W1748" s="148"/>
      <c r="X1748" s="148"/>
      <c r="Y1748" s="148"/>
      <c r="Z1748" s="148"/>
      <c r="AA1748" s="148"/>
      <c r="AB1748" s="148"/>
      <c r="AC1748" s="148"/>
      <c r="AD1748" s="148"/>
      <c r="AE1748" s="148"/>
      <c r="AF1748" s="148"/>
      <c r="AG1748" s="148"/>
      <c r="AH1748" s="148"/>
      <c r="AI1748" s="149"/>
      <c r="AJ1748" s="148"/>
      <c r="AK1748" s="149"/>
    </row>
    <row r="1749" spans="1:37" x14ac:dyDescent="0.35">
      <c r="A1749" s="147"/>
      <c r="B1749" s="148"/>
      <c r="C1749" s="147"/>
      <c r="D1749" s="147"/>
      <c r="E1749" s="148"/>
      <c r="F1749" s="147"/>
      <c r="G1749" s="148"/>
      <c r="H1749" s="148"/>
      <c r="I1749" s="148"/>
      <c r="J1749" s="148"/>
      <c r="K1749" s="148"/>
      <c r="L1749" s="148"/>
      <c r="M1749" s="148"/>
      <c r="N1749" s="148"/>
      <c r="O1749" s="148"/>
      <c r="P1749" s="148"/>
      <c r="Q1749" s="148"/>
      <c r="R1749" s="148"/>
      <c r="S1749" s="148"/>
      <c r="T1749" s="148"/>
      <c r="U1749" s="148"/>
      <c r="V1749" s="148"/>
      <c r="W1749" s="148"/>
      <c r="X1749" s="148"/>
      <c r="Y1749" s="148"/>
      <c r="Z1749" s="148"/>
      <c r="AA1749" s="148"/>
      <c r="AB1749" s="148"/>
      <c r="AC1749" s="148"/>
      <c r="AD1749" s="148"/>
      <c r="AE1749" s="148"/>
      <c r="AF1749" s="148"/>
      <c r="AG1749" s="148"/>
      <c r="AH1749" s="148"/>
      <c r="AI1749" s="149"/>
      <c r="AJ1749" s="148"/>
      <c r="AK1749" s="149"/>
    </row>
    <row r="1750" spans="1:37" x14ac:dyDescent="0.35">
      <c r="A1750" s="147"/>
      <c r="B1750" s="148"/>
      <c r="C1750" s="147"/>
      <c r="D1750" s="147"/>
      <c r="E1750" s="148"/>
      <c r="F1750" s="147"/>
      <c r="G1750" s="148"/>
      <c r="H1750" s="148"/>
      <c r="I1750" s="148"/>
      <c r="J1750" s="148"/>
      <c r="K1750" s="148"/>
      <c r="L1750" s="148"/>
      <c r="M1750" s="148"/>
      <c r="N1750" s="148"/>
      <c r="O1750" s="148"/>
      <c r="P1750" s="148"/>
      <c r="Q1750" s="148"/>
      <c r="R1750" s="148"/>
      <c r="S1750" s="148"/>
      <c r="T1750" s="148"/>
      <c r="U1750" s="148"/>
      <c r="V1750" s="148"/>
      <c r="W1750" s="148"/>
      <c r="X1750" s="148"/>
      <c r="Y1750" s="148"/>
      <c r="Z1750" s="148"/>
      <c r="AA1750" s="148"/>
      <c r="AB1750" s="148"/>
      <c r="AC1750" s="148"/>
      <c r="AD1750" s="148"/>
      <c r="AE1750" s="148"/>
      <c r="AF1750" s="148"/>
      <c r="AG1750" s="148"/>
      <c r="AH1750" s="148"/>
      <c r="AI1750" s="149"/>
      <c r="AJ1750" s="148"/>
      <c r="AK1750" s="149"/>
    </row>
    <row r="1751" spans="1:37" x14ac:dyDescent="0.35">
      <c r="A1751" s="147"/>
      <c r="B1751" s="148"/>
      <c r="C1751" s="147"/>
      <c r="D1751" s="147"/>
      <c r="E1751" s="148"/>
      <c r="F1751" s="147"/>
      <c r="G1751" s="148"/>
      <c r="H1751" s="148"/>
      <c r="I1751" s="148"/>
      <c r="J1751" s="148"/>
      <c r="K1751" s="148"/>
      <c r="L1751" s="148"/>
      <c r="M1751" s="148"/>
      <c r="N1751" s="148"/>
      <c r="O1751" s="148"/>
      <c r="P1751" s="148"/>
      <c r="Q1751" s="148"/>
      <c r="R1751" s="148"/>
      <c r="S1751" s="148"/>
      <c r="T1751" s="148"/>
      <c r="U1751" s="148"/>
      <c r="V1751" s="148"/>
      <c r="W1751" s="148"/>
      <c r="X1751" s="148"/>
      <c r="Y1751" s="148"/>
      <c r="Z1751" s="148"/>
      <c r="AA1751" s="148"/>
      <c r="AB1751" s="148"/>
      <c r="AC1751" s="148"/>
      <c r="AD1751" s="148"/>
      <c r="AE1751" s="148"/>
      <c r="AF1751" s="148"/>
      <c r="AG1751" s="148"/>
      <c r="AH1751" s="148"/>
      <c r="AI1751" s="149"/>
      <c r="AJ1751" s="148"/>
      <c r="AK1751" s="149"/>
    </row>
    <row r="1752" spans="1:37" x14ac:dyDescent="0.35">
      <c r="A1752" s="147"/>
      <c r="B1752" s="148"/>
      <c r="C1752" s="147"/>
      <c r="D1752" s="147"/>
      <c r="E1752" s="148"/>
      <c r="F1752" s="147"/>
      <c r="G1752" s="148"/>
      <c r="H1752" s="148"/>
      <c r="I1752" s="148"/>
      <c r="J1752" s="148"/>
      <c r="K1752" s="148"/>
      <c r="L1752" s="148"/>
      <c r="M1752" s="148"/>
      <c r="N1752" s="148"/>
      <c r="O1752" s="148"/>
      <c r="P1752" s="148"/>
      <c r="Q1752" s="148"/>
      <c r="R1752" s="148"/>
      <c r="S1752" s="148"/>
      <c r="T1752" s="148"/>
      <c r="U1752" s="148"/>
      <c r="V1752" s="148"/>
      <c r="W1752" s="148"/>
      <c r="X1752" s="148"/>
      <c r="Y1752" s="148"/>
      <c r="Z1752" s="148"/>
      <c r="AA1752" s="148"/>
      <c r="AB1752" s="148"/>
      <c r="AC1752" s="148"/>
      <c r="AD1752" s="148"/>
      <c r="AE1752" s="148"/>
      <c r="AF1752" s="148"/>
      <c r="AG1752" s="148"/>
      <c r="AH1752" s="148"/>
      <c r="AI1752" s="149"/>
      <c r="AJ1752" s="148"/>
      <c r="AK1752" s="149"/>
    </row>
    <row r="1753" spans="1:37" x14ac:dyDescent="0.35">
      <c r="A1753" s="147"/>
      <c r="B1753" s="148"/>
      <c r="C1753" s="147"/>
      <c r="D1753" s="147"/>
      <c r="E1753" s="148"/>
      <c r="F1753" s="147"/>
      <c r="G1753" s="148"/>
      <c r="H1753" s="148"/>
      <c r="I1753" s="148"/>
      <c r="J1753" s="148"/>
      <c r="K1753" s="148"/>
      <c r="L1753" s="148"/>
      <c r="M1753" s="148"/>
      <c r="N1753" s="148"/>
      <c r="O1753" s="148"/>
      <c r="P1753" s="148"/>
      <c r="Q1753" s="148"/>
      <c r="R1753" s="148"/>
      <c r="S1753" s="148"/>
      <c r="T1753" s="148"/>
      <c r="U1753" s="148"/>
      <c r="V1753" s="148"/>
      <c r="W1753" s="148"/>
      <c r="X1753" s="148"/>
      <c r="Y1753" s="148"/>
      <c r="Z1753" s="148"/>
      <c r="AA1753" s="148"/>
      <c r="AB1753" s="148"/>
      <c r="AC1753" s="148"/>
      <c r="AD1753" s="148"/>
      <c r="AE1753" s="148"/>
      <c r="AF1753" s="148"/>
      <c r="AG1753" s="148"/>
      <c r="AH1753" s="148"/>
      <c r="AI1753" s="149"/>
      <c r="AJ1753" s="148"/>
      <c r="AK1753" s="149"/>
    </row>
    <row r="1754" spans="1:37" x14ac:dyDescent="0.35">
      <c r="A1754" s="147"/>
      <c r="B1754" s="148"/>
      <c r="C1754" s="147"/>
      <c r="D1754" s="147"/>
      <c r="E1754" s="148"/>
      <c r="F1754" s="147"/>
      <c r="G1754" s="148"/>
      <c r="H1754" s="148"/>
      <c r="I1754" s="148"/>
      <c r="J1754" s="148"/>
      <c r="K1754" s="148"/>
      <c r="L1754" s="148"/>
      <c r="M1754" s="148"/>
      <c r="N1754" s="148"/>
      <c r="O1754" s="148"/>
      <c r="P1754" s="148"/>
      <c r="Q1754" s="148"/>
      <c r="R1754" s="148"/>
      <c r="S1754" s="148"/>
      <c r="T1754" s="148"/>
      <c r="U1754" s="148"/>
      <c r="V1754" s="148"/>
      <c r="W1754" s="148"/>
      <c r="X1754" s="148"/>
      <c r="Y1754" s="148"/>
      <c r="Z1754" s="148"/>
      <c r="AA1754" s="148"/>
      <c r="AB1754" s="148"/>
      <c r="AC1754" s="148"/>
      <c r="AD1754" s="148"/>
      <c r="AE1754" s="148"/>
      <c r="AF1754" s="148"/>
      <c r="AG1754" s="148"/>
      <c r="AH1754" s="148"/>
      <c r="AI1754" s="149"/>
      <c r="AJ1754" s="148"/>
      <c r="AK1754" s="149"/>
    </row>
    <row r="1755" spans="1:37" x14ac:dyDescent="0.35">
      <c r="A1755" s="147"/>
      <c r="B1755" s="148"/>
      <c r="C1755" s="147"/>
      <c r="D1755" s="147"/>
      <c r="E1755" s="148"/>
      <c r="F1755" s="147"/>
      <c r="G1755" s="148"/>
      <c r="H1755" s="148"/>
      <c r="I1755" s="148"/>
      <c r="J1755" s="148"/>
      <c r="K1755" s="148"/>
      <c r="L1755" s="148"/>
      <c r="M1755" s="148"/>
      <c r="N1755" s="148"/>
      <c r="O1755" s="148"/>
      <c r="P1755" s="148"/>
      <c r="Q1755" s="148"/>
      <c r="R1755" s="148"/>
      <c r="S1755" s="148"/>
      <c r="T1755" s="148"/>
      <c r="U1755" s="148"/>
      <c r="V1755" s="148"/>
      <c r="W1755" s="148"/>
      <c r="X1755" s="148"/>
      <c r="Y1755" s="148"/>
      <c r="Z1755" s="148"/>
      <c r="AA1755" s="148"/>
      <c r="AB1755" s="148"/>
      <c r="AC1755" s="148"/>
      <c r="AD1755" s="148"/>
      <c r="AE1755" s="148"/>
      <c r="AF1755" s="148"/>
      <c r="AG1755" s="148"/>
      <c r="AH1755" s="148"/>
      <c r="AI1755" s="149"/>
      <c r="AJ1755" s="148"/>
      <c r="AK1755" s="149"/>
    </row>
    <row r="1756" spans="1:37" x14ac:dyDescent="0.35">
      <c r="A1756" s="147"/>
      <c r="B1756" s="148"/>
      <c r="C1756" s="147"/>
      <c r="D1756" s="147"/>
      <c r="E1756" s="148"/>
      <c r="F1756" s="147"/>
      <c r="G1756" s="148"/>
      <c r="H1756" s="148"/>
      <c r="I1756" s="148"/>
      <c r="J1756" s="148"/>
      <c r="K1756" s="148"/>
      <c r="L1756" s="148"/>
      <c r="M1756" s="148"/>
      <c r="N1756" s="148"/>
      <c r="O1756" s="148"/>
      <c r="P1756" s="148"/>
      <c r="Q1756" s="148"/>
      <c r="R1756" s="148"/>
      <c r="S1756" s="148"/>
      <c r="T1756" s="148"/>
      <c r="U1756" s="148"/>
      <c r="V1756" s="148"/>
      <c r="W1756" s="148"/>
      <c r="X1756" s="148"/>
      <c r="Y1756" s="148"/>
      <c r="Z1756" s="148"/>
      <c r="AA1756" s="148"/>
      <c r="AB1756" s="148"/>
      <c r="AC1756" s="148"/>
      <c r="AD1756" s="148"/>
      <c r="AE1756" s="148"/>
      <c r="AF1756" s="148"/>
      <c r="AG1756" s="148"/>
      <c r="AH1756" s="148"/>
      <c r="AI1756" s="149"/>
      <c r="AJ1756" s="148"/>
      <c r="AK1756" s="149"/>
    </row>
    <row r="1757" spans="1:37" x14ac:dyDescent="0.35">
      <c r="A1757" s="147"/>
      <c r="B1757" s="148"/>
      <c r="C1757" s="147"/>
      <c r="D1757" s="147"/>
      <c r="E1757" s="148"/>
      <c r="F1757" s="147"/>
      <c r="G1757" s="148"/>
      <c r="H1757" s="148"/>
      <c r="I1757" s="148"/>
      <c r="J1757" s="148"/>
      <c r="K1757" s="148"/>
      <c r="L1757" s="148"/>
      <c r="M1757" s="148"/>
      <c r="N1757" s="148"/>
      <c r="O1757" s="148"/>
      <c r="P1757" s="148"/>
      <c r="Q1757" s="148"/>
      <c r="R1757" s="148"/>
      <c r="S1757" s="148"/>
      <c r="T1757" s="148"/>
      <c r="U1757" s="148"/>
      <c r="V1757" s="148"/>
      <c r="W1757" s="148"/>
      <c r="X1757" s="148"/>
      <c r="Y1757" s="148"/>
      <c r="Z1757" s="148"/>
      <c r="AA1757" s="148"/>
      <c r="AB1757" s="148"/>
      <c r="AC1757" s="148"/>
      <c r="AD1757" s="148"/>
      <c r="AE1757" s="148"/>
      <c r="AF1757" s="148"/>
      <c r="AG1757" s="148"/>
      <c r="AH1757" s="148"/>
      <c r="AI1757" s="149"/>
      <c r="AJ1757" s="148"/>
      <c r="AK1757" s="149"/>
    </row>
    <row r="1758" spans="1:37" x14ac:dyDescent="0.35">
      <c r="A1758" s="147"/>
      <c r="B1758" s="148"/>
      <c r="C1758" s="147"/>
      <c r="D1758" s="147"/>
      <c r="E1758" s="148"/>
      <c r="F1758" s="147"/>
      <c r="G1758" s="148"/>
      <c r="H1758" s="148"/>
      <c r="I1758" s="148"/>
      <c r="J1758" s="148"/>
      <c r="K1758" s="148"/>
      <c r="L1758" s="148"/>
      <c r="M1758" s="148"/>
      <c r="N1758" s="148"/>
      <c r="O1758" s="148"/>
      <c r="P1758" s="148"/>
      <c r="Q1758" s="148"/>
      <c r="R1758" s="148"/>
      <c r="S1758" s="148"/>
      <c r="T1758" s="148"/>
      <c r="U1758" s="148"/>
      <c r="V1758" s="148"/>
      <c r="W1758" s="148"/>
      <c r="X1758" s="148"/>
      <c r="Y1758" s="148"/>
      <c r="Z1758" s="148"/>
      <c r="AA1758" s="148"/>
      <c r="AB1758" s="148"/>
      <c r="AC1758" s="148"/>
      <c r="AD1758" s="148"/>
      <c r="AE1758" s="148"/>
      <c r="AF1758" s="148"/>
      <c r="AG1758" s="148"/>
      <c r="AH1758" s="148"/>
      <c r="AI1758" s="149"/>
      <c r="AJ1758" s="148"/>
      <c r="AK1758" s="149"/>
    </row>
    <row r="1759" spans="1:37" x14ac:dyDescent="0.35">
      <c r="A1759" s="147"/>
      <c r="B1759" s="148"/>
      <c r="C1759" s="147"/>
      <c r="D1759" s="147"/>
      <c r="E1759" s="148"/>
      <c r="F1759" s="147"/>
      <c r="G1759" s="148"/>
      <c r="H1759" s="148"/>
      <c r="I1759" s="148"/>
      <c r="J1759" s="148"/>
      <c r="K1759" s="148"/>
      <c r="L1759" s="148"/>
      <c r="M1759" s="148"/>
      <c r="N1759" s="148"/>
      <c r="O1759" s="148"/>
      <c r="P1759" s="148"/>
      <c r="Q1759" s="148"/>
      <c r="R1759" s="148"/>
      <c r="S1759" s="148"/>
      <c r="T1759" s="148"/>
      <c r="U1759" s="148"/>
      <c r="V1759" s="148"/>
      <c r="W1759" s="148"/>
      <c r="X1759" s="148"/>
      <c r="Y1759" s="148"/>
      <c r="Z1759" s="148"/>
      <c r="AA1759" s="148"/>
      <c r="AB1759" s="148"/>
      <c r="AC1759" s="148"/>
      <c r="AD1759" s="148"/>
      <c r="AE1759" s="148"/>
      <c r="AF1759" s="148"/>
      <c r="AG1759" s="148"/>
      <c r="AH1759" s="148"/>
      <c r="AI1759" s="149"/>
      <c r="AJ1759" s="148"/>
      <c r="AK1759" s="149"/>
    </row>
    <row r="1760" spans="1:37" x14ac:dyDescent="0.35">
      <c r="A1760" s="147"/>
      <c r="B1760" s="148"/>
      <c r="C1760" s="147"/>
      <c r="D1760" s="147"/>
      <c r="E1760" s="148"/>
      <c r="F1760" s="147"/>
      <c r="G1760" s="148"/>
      <c r="H1760" s="148"/>
      <c r="I1760" s="148"/>
      <c r="J1760" s="148"/>
      <c r="K1760" s="148"/>
      <c r="L1760" s="148"/>
      <c r="M1760" s="148"/>
      <c r="N1760" s="148"/>
      <c r="O1760" s="148"/>
      <c r="P1760" s="148"/>
      <c r="Q1760" s="148"/>
      <c r="R1760" s="148"/>
      <c r="S1760" s="148"/>
      <c r="T1760" s="148"/>
      <c r="U1760" s="148"/>
      <c r="V1760" s="148"/>
      <c r="W1760" s="148"/>
      <c r="X1760" s="148"/>
      <c r="Y1760" s="148"/>
      <c r="Z1760" s="148"/>
      <c r="AA1760" s="148"/>
      <c r="AB1760" s="148"/>
      <c r="AC1760" s="148"/>
      <c r="AD1760" s="148"/>
      <c r="AE1760" s="148"/>
      <c r="AF1760" s="148"/>
      <c r="AG1760" s="148"/>
      <c r="AH1760" s="148"/>
      <c r="AI1760" s="149"/>
      <c r="AJ1760" s="148"/>
      <c r="AK1760" s="149"/>
    </row>
    <row r="1761" spans="1:37" x14ac:dyDescent="0.35">
      <c r="A1761" s="147"/>
      <c r="B1761" s="148"/>
      <c r="C1761" s="147"/>
      <c r="D1761" s="147"/>
      <c r="E1761" s="148"/>
      <c r="F1761" s="147"/>
      <c r="G1761" s="148"/>
      <c r="H1761" s="148"/>
      <c r="I1761" s="148"/>
      <c r="J1761" s="148"/>
      <c r="K1761" s="148"/>
      <c r="L1761" s="148"/>
      <c r="M1761" s="148"/>
      <c r="N1761" s="148"/>
      <c r="O1761" s="148"/>
      <c r="P1761" s="148"/>
      <c r="Q1761" s="148"/>
      <c r="R1761" s="148"/>
      <c r="S1761" s="148"/>
      <c r="T1761" s="148"/>
      <c r="U1761" s="148"/>
      <c r="V1761" s="148"/>
      <c r="W1761" s="148"/>
      <c r="X1761" s="148"/>
      <c r="Y1761" s="148"/>
      <c r="Z1761" s="148"/>
      <c r="AA1761" s="148"/>
      <c r="AB1761" s="148"/>
      <c r="AC1761" s="148"/>
      <c r="AD1761" s="148"/>
      <c r="AE1761" s="148"/>
      <c r="AF1761" s="148"/>
      <c r="AG1761" s="148"/>
      <c r="AH1761" s="148"/>
      <c r="AI1761" s="149"/>
      <c r="AJ1761" s="148"/>
      <c r="AK1761" s="149"/>
    </row>
    <row r="1762" spans="1:37" x14ac:dyDescent="0.35">
      <c r="A1762" s="147"/>
      <c r="B1762" s="148"/>
      <c r="C1762" s="147"/>
      <c r="D1762" s="147"/>
      <c r="E1762" s="148"/>
      <c r="F1762" s="147"/>
      <c r="G1762" s="148"/>
      <c r="H1762" s="148"/>
      <c r="I1762" s="148"/>
      <c r="J1762" s="148"/>
      <c r="K1762" s="148"/>
      <c r="L1762" s="148"/>
      <c r="M1762" s="148"/>
      <c r="N1762" s="148"/>
      <c r="O1762" s="148"/>
      <c r="P1762" s="148"/>
      <c r="Q1762" s="148"/>
      <c r="R1762" s="148"/>
      <c r="S1762" s="148"/>
      <c r="T1762" s="148"/>
      <c r="U1762" s="148"/>
      <c r="V1762" s="148"/>
      <c r="W1762" s="148"/>
      <c r="X1762" s="148"/>
      <c r="Y1762" s="148"/>
      <c r="Z1762" s="148"/>
      <c r="AA1762" s="148"/>
      <c r="AB1762" s="148"/>
      <c r="AC1762" s="148"/>
      <c r="AD1762" s="148"/>
      <c r="AE1762" s="148"/>
      <c r="AF1762" s="148"/>
      <c r="AG1762" s="148"/>
      <c r="AH1762" s="148"/>
      <c r="AI1762" s="149"/>
      <c r="AJ1762" s="148"/>
      <c r="AK1762" s="149"/>
    </row>
    <row r="1763" spans="1:37" x14ac:dyDescent="0.35">
      <c r="A1763" s="147"/>
      <c r="B1763" s="148"/>
      <c r="C1763" s="147"/>
      <c r="D1763" s="147"/>
      <c r="E1763" s="148"/>
      <c r="F1763" s="147"/>
      <c r="G1763" s="148"/>
      <c r="H1763" s="148"/>
      <c r="I1763" s="148"/>
      <c r="J1763" s="148"/>
      <c r="K1763" s="148"/>
      <c r="L1763" s="148"/>
      <c r="M1763" s="148"/>
      <c r="N1763" s="148"/>
      <c r="O1763" s="148"/>
      <c r="P1763" s="148"/>
      <c r="Q1763" s="148"/>
      <c r="R1763" s="148"/>
      <c r="S1763" s="148"/>
      <c r="T1763" s="148"/>
      <c r="U1763" s="148"/>
      <c r="V1763" s="148"/>
      <c r="W1763" s="148"/>
      <c r="X1763" s="148"/>
      <c r="Y1763" s="148"/>
      <c r="Z1763" s="148"/>
      <c r="AA1763" s="148"/>
      <c r="AB1763" s="148"/>
      <c r="AC1763" s="148"/>
      <c r="AD1763" s="148"/>
      <c r="AE1763" s="148"/>
      <c r="AF1763" s="148"/>
      <c r="AG1763" s="148"/>
      <c r="AH1763" s="148"/>
      <c r="AI1763" s="149"/>
      <c r="AJ1763" s="148"/>
      <c r="AK1763" s="149"/>
    </row>
    <row r="1764" spans="1:37" x14ac:dyDescent="0.35">
      <c r="A1764" s="147"/>
      <c r="B1764" s="148"/>
      <c r="C1764" s="147"/>
      <c r="D1764" s="147"/>
      <c r="E1764" s="148"/>
      <c r="F1764" s="147"/>
      <c r="G1764" s="148"/>
      <c r="H1764" s="148"/>
      <c r="I1764" s="148"/>
      <c r="J1764" s="148"/>
      <c r="K1764" s="148"/>
      <c r="L1764" s="148"/>
      <c r="M1764" s="148"/>
      <c r="N1764" s="148"/>
      <c r="O1764" s="148"/>
      <c r="P1764" s="148"/>
      <c r="Q1764" s="148"/>
      <c r="R1764" s="148"/>
      <c r="S1764" s="148"/>
      <c r="T1764" s="148"/>
      <c r="U1764" s="148"/>
      <c r="V1764" s="148"/>
      <c r="W1764" s="148"/>
      <c r="X1764" s="148"/>
      <c r="Y1764" s="148"/>
      <c r="Z1764" s="148"/>
      <c r="AA1764" s="148"/>
      <c r="AB1764" s="148"/>
      <c r="AC1764" s="148"/>
      <c r="AD1764" s="148"/>
      <c r="AE1764" s="148"/>
      <c r="AF1764" s="148"/>
      <c r="AG1764" s="148"/>
      <c r="AH1764" s="148"/>
      <c r="AI1764" s="149"/>
      <c r="AJ1764" s="148"/>
      <c r="AK1764" s="149"/>
    </row>
    <row r="1765" spans="1:37" x14ac:dyDescent="0.35">
      <c r="A1765" s="147"/>
      <c r="B1765" s="148"/>
      <c r="C1765" s="147"/>
      <c r="D1765" s="147"/>
      <c r="E1765" s="148"/>
      <c r="F1765" s="147"/>
      <c r="G1765" s="148"/>
      <c r="H1765" s="148"/>
      <c r="I1765" s="148"/>
      <c r="J1765" s="148"/>
      <c r="K1765" s="148"/>
      <c r="L1765" s="148"/>
      <c r="M1765" s="148"/>
      <c r="N1765" s="148"/>
      <c r="O1765" s="148"/>
      <c r="P1765" s="148"/>
      <c r="Q1765" s="148"/>
      <c r="R1765" s="148"/>
      <c r="S1765" s="148"/>
      <c r="T1765" s="148"/>
      <c r="U1765" s="148"/>
      <c r="V1765" s="148"/>
      <c r="W1765" s="148"/>
      <c r="X1765" s="148"/>
      <c r="Y1765" s="148"/>
      <c r="Z1765" s="148"/>
      <c r="AA1765" s="148"/>
      <c r="AB1765" s="148"/>
      <c r="AC1765" s="148"/>
      <c r="AD1765" s="148"/>
      <c r="AE1765" s="148"/>
      <c r="AF1765" s="148"/>
      <c r="AG1765" s="148"/>
      <c r="AH1765" s="148"/>
      <c r="AI1765" s="149"/>
      <c r="AJ1765" s="148"/>
      <c r="AK1765" s="149"/>
    </row>
    <row r="1766" spans="1:37" x14ac:dyDescent="0.35">
      <c r="A1766" s="147"/>
      <c r="B1766" s="148"/>
      <c r="C1766" s="147"/>
      <c r="D1766" s="147"/>
      <c r="E1766" s="148"/>
      <c r="F1766" s="147"/>
      <c r="G1766" s="148"/>
      <c r="H1766" s="148"/>
      <c r="I1766" s="148"/>
      <c r="J1766" s="148"/>
      <c r="K1766" s="148"/>
      <c r="L1766" s="148"/>
      <c r="M1766" s="148"/>
      <c r="N1766" s="148"/>
      <c r="O1766" s="148"/>
      <c r="P1766" s="148"/>
      <c r="Q1766" s="148"/>
      <c r="R1766" s="148"/>
      <c r="S1766" s="148"/>
      <c r="T1766" s="148"/>
      <c r="U1766" s="148"/>
      <c r="V1766" s="148"/>
      <c r="W1766" s="148"/>
      <c r="X1766" s="148"/>
      <c r="Y1766" s="148"/>
      <c r="Z1766" s="148"/>
      <c r="AA1766" s="148"/>
      <c r="AB1766" s="148"/>
      <c r="AC1766" s="148"/>
      <c r="AD1766" s="148"/>
      <c r="AE1766" s="148"/>
      <c r="AF1766" s="148"/>
      <c r="AG1766" s="148"/>
      <c r="AH1766" s="148"/>
      <c r="AI1766" s="149"/>
      <c r="AJ1766" s="148"/>
      <c r="AK1766" s="149"/>
    </row>
    <row r="1767" spans="1:37" x14ac:dyDescent="0.35">
      <c r="A1767" s="147"/>
      <c r="B1767" s="148"/>
      <c r="C1767" s="147"/>
      <c r="D1767" s="147"/>
      <c r="E1767" s="148"/>
      <c r="F1767" s="147"/>
      <c r="G1767" s="148"/>
      <c r="H1767" s="148"/>
      <c r="I1767" s="148"/>
      <c r="J1767" s="148"/>
      <c r="K1767" s="148"/>
      <c r="L1767" s="148"/>
      <c r="M1767" s="148"/>
      <c r="N1767" s="148"/>
      <c r="O1767" s="148"/>
      <c r="P1767" s="148"/>
      <c r="Q1767" s="148"/>
      <c r="R1767" s="148"/>
      <c r="S1767" s="148"/>
      <c r="T1767" s="148"/>
      <c r="U1767" s="148"/>
      <c r="V1767" s="148"/>
      <c r="W1767" s="148"/>
      <c r="X1767" s="148"/>
      <c r="Y1767" s="148"/>
      <c r="Z1767" s="148"/>
      <c r="AA1767" s="148"/>
      <c r="AB1767" s="148"/>
      <c r="AC1767" s="148"/>
      <c r="AD1767" s="148"/>
      <c r="AE1767" s="148"/>
      <c r="AF1767" s="148"/>
      <c r="AG1767" s="148"/>
      <c r="AH1767" s="148"/>
      <c r="AI1767" s="149"/>
      <c r="AJ1767" s="148"/>
      <c r="AK1767" s="149"/>
    </row>
    <row r="1768" spans="1:37" x14ac:dyDescent="0.35">
      <c r="A1768" s="147"/>
      <c r="B1768" s="148"/>
      <c r="C1768" s="147"/>
      <c r="D1768" s="147"/>
      <c r="E1768" s="148"/>
      <c r="F1768" s="147"/>
      <c r="G1768" s="148"/>
      <c r="H1768" s="148"/>
      <c r="I1768" s="148"/>
      <c r="J1768" s="148"/>
      <c r="K1768" s="148"/>
      <c r="L1768" s="148"/>
      <c r="M1768" s="148"/>
      <c r="N1768" s="148"/>
      <c r="O1768" s="148"/>
      <c r="P1768" s="148"/>
      <c r="Q1768" s="148"/>
      <c r="R1768" s="148"/>
      <c r="S1768" s="148"/>
      <c r="T1768" s="148"/>
      <c r="U1768" s="148"/>
      <c r="V1768" s="148"/>
      <c r="W1768" s="148"/>
      <c r="X1768" s="148"/>
      <c r="Y1768" s="148"/>
      <c r="Z1768" s="148"/>
      <c r="AA1768" s="148"/>
      <c r="AB1768" s="148"/>
      <c r="AC1768" s="148"/>
      <c r="AD1768" s="148"/>
      <c r="AE1768" s="148"/>
      <c r="AF1768" s="148"/>
      <c r="AG1768" s="148"/>
      <c r="AH1768" s="148"/>
      <c r="AI1768" s="149"/>
      <c r="AJ1768" s="148"/>
      <c r="AK1768" s="149"/>
    </row>
    <row r="1769" spans="1:37" x14ac:dyDescent="0.35">
      <c r="A1769" s="147"/>
      <c r="B1769" s="148"/>
      <c r="C1769" s="147"/>
      <c r="D1769" s="147"/>
      <c r="E1769" s="148"/>
      <c r="F1769" s="147"/>
      <c r="G1769" s="148"/>
      <c r="H1769" s="148"/>
      <c r="I1769" s="148"/>
      <c r="J1769" s="148"/>
      <c r="K1769" s="148"/>
      <c r="L1769" s="148"/>
      <c r="M1769" s="148"/>
      <c r="N1769" s="148"/>
      <c r="O1769" s="148"/>
      <c r="P1769" s="148"/>
      <c r="Q1769" s="148"/>
      <c r="R1769" s="148"/>
      <c r="S1769" s="148"/>
      <c r="T1769" s="148"/>
      <c r="U1769" s="148"/>
      <c r="V1769" s="148"/>
      <c r="W1769" s="148"/>
      <c r="X1769" s="148"/>
      <c r="Y1769" s="148"/>
      <c r="Z1769" s="148"/>
      <c r="AA1769" s="148"/>
      <c r="AB1769" s="148"/>
      <c r="AC1769" s="148"/>
      <c r="AD1769" s="148"/>
      <c r="AE1769" s="148"/>
      <c r="AF1769" s="148"/>
      <c r="AG1769" s="148"/>
      <c r="AH1769" s="148"/>
      <c r="AI1769" s="149"/>
      <c r="AJ1769" s="148"/>
      <c r="AK1769" s="149"/>
    </row>
    <row r="1770" spans="1:37" x14ac:dyDescent="0.35">
      <c r="A1770" s="147"/>
      <c r="B1770" s="148"/>
      <c r="C1770" s="147"/>
      <c r="D1770" s="147"/>
      <c r="E1770" s="148"/>
      <c r="F1770" s="147"/>
      <c r="G1770" s="148"/>
      <c r="H1770" s="148"/>
      <c r="I1770" s="148"/>
      <c r="J1770" s="148"/>
      <c r="K1770" s="148"/>
      <c r="L1770" s="148"/>
      <c r="M1770" s="148"/>
      <c r="N1770" s="148"/>
      <c r="O1770" s="148"/>
      <c r="P1770" s="148"/>
      <c r="Q1770" s="148"/>
      <c r="R1770" s="148"/>
      <c r="S1770" s="148"/>
      <c r="T1770" s="148"/>
      <c r="U1770" s="148"/>
      <c r="V1770" s="148"/>
      <c r="W1770" s="148"/>
      <c r="X1770" s="148"/>
      <c r="Y1770" s="148"/>
      <c r="Z1770" s="148"/>
      <c r="AA1770" s="148"/>
      <c r="AB1770" s="148"/>
      <c r="AC1770" s="148"/>
      <c r="AD1770" s="148"/>
      <c r="AE1770" s="148"/>
      <c r="AF1770" s="148"/>
      <c r="AG1770" s="148"/>
      <c r="AH1770" s="148"/>
      <c r="AI1770" s="149"/>
      <c r="AJ1770" s="148"/>
      <c r="AK1770" s="149"/>
    </row>
    <row r="1771" spans="1:37" x14ac:dyDescent="0.35">
      <c r="A1771" s="147"/>
      <c r="B1771" s="148"/>
      <c r="C1771" s="147"/>
      <c r="D1771" s="147"/>
      <c r="E1771" s="148"/>
      <c r="F1771" s="147"/>
      <c r="G1771" s="148"/>
      <c r="H1771" s="148"/>
      <c r="I1771" s="148"/>
      <c r="J1771" s="148"/>
      <c r="K1771" s="148"/>
      <c r="L1771" s="148"/>
      <c r="M1771" s="148"/>
      <c r="N1771" s="148"/>
      <c r="O1771" s="148"/>
      <c r="P1771" s="148"/>
      <c r="Q1771" s="148"/>
      <c r="R1771" s="148"/>
      <c r="S1771" s="148"/>
      <c r="T1771" s="148"/>
      <c r="U1771" s="148"/>
      <c r="V1771" s="148"/>
      <c r="W1771" s="148"/>
      <c r="X1771" s="148"/>
      <c r="Y1771" s="148"/>
      <c r="Z1771" s="148"/>
      <c r="AA1771" s="148"/>
      <c r="AB1771" s="148"/>
      <c r="AC1771" s="148"/>
      <c r="AD1771" s="148"/>
      <c r="AE1771" s="148"/>
      <c r="AF1771" s="148"/>
      <c r="AG1771" s="148"/>
      <c r="AH1771" s="148"/>
      <c r="AI1771" s="149"/>
      <c r="AJ1771" s="148"/>
      <c r="AK1771" s="149"/>
    </row>
    <row r="1772" spans="1:37" x14ac:dyDescent="0.35">
      <c r="A1772" s="147"/>
      <c r="B1772" s="148"/>
      <c r="C1772" s="147"/>
      <c r="D1772" s="147"/>
      <c r="E1772" s="148"/>
      <c r="F1772" s="147"/>
      <c r="G1772" s="148"/>
      <c r="H1772" s="148"/>
      <c r="I1772" s="148"/>
      <c r="J1772" s="148"/>
      <c r="K1772" s="148"/>
      <c r="L1772" s="148"/>
      <c r="M1772" s="148"/>
      <c r="N1772" s="148"/>
      <c r="O1772" s="148"/>
      <c r="P1772" s="148"/>
      <c r="Q1772" s="148"/>
      <c r="R1772" s="148"/>
      <c r="S1772" s="148"/>
      <c r="T1772" s="148"/>
      <c r="U1772" s="148"/>
      <c r="V1772" s="148"/>
      <c r="W1772" s="148"/>
      <c r="X1772" s="148"/>
      <c r="Y1772" s="148"/>
      <c r="Z1772" s="148"/>
      <c r="AA1772" s="148"/>
      <c r="AB1772" s="148"/>
      <c r="AC1772" s="148"/>
      <c r="AD1772" s="148"/>
      <c r="AE1772" s="148"/>
      <c r="AF1772" s="148"/>
      <c r="AG1772" s="148"/>
      <c r="AH1772" s="148"/>
      <c r="AI1772" s="149"/>
      <c r="AJ1772" s="148"/>
      <c r="AK1772" s="149"/>
    </row>
    <row r="1773" spans="1:37" x14ac:dyDescent="0.35">
      <c r="A1773" s="147"/>
      <c r="B1773" s="148"/>
      <c r="C1773" s="147"/>
      <c r="D1773" s="147"/>
      <c r="E1773" s="148"/>
      <c r="F1773" s="147"/>
      <c r="G1773" s="148"/>
      <c r="H1773" s="148"/>
      <c r="I1773" s="148"/>
      <c r="J1773" s="148"/>
      <c r="K1773" s="148"/>
      <c r="L1773" s="148"/>
      <c r="M1773" s="148"/>
      <c r="N1773" s="148"/>
      <c r="O1773" s="148"/>
      <c r="P1773" s="148"/>
      <c r="Q1773" s="148"/>
      <c r="R1773" s="148"/>
      <c r="S1773" s="148"/>
      <c r="T1773" s="148"/>
      <c r="U1773" s="148"/>
      <c r="V1773" s="148"/>
      <c r="W1773" s="148"/>
      <c r="X1773" s="148"/>
      <c r="Y1773" s="148"/>
      <c r="Z1773" s="148"/>
      <c r="AA1773" s="148"/>
      <c r="AB1773" s="148"/>
      <c r="AC1773" s="148"/>
      <c r="AD1773" s="148"/>
      <c r="AE1773" s="148"/>
      <c r="AF1773" s="148"/>
      <c r="AG1773" s="148"/>
      <c r="AH1773" s="148"/>
      <c r="AI1773" s="149"/>
      <c r="AJ1773" s="148"/>
      <c r="AK1773" s="149"/>
    </row>
    <row r="1774" spans="1:37" x14ac:dyDescent="0.35">
      <c r="A1774" s="147"/>
      <c r="B1774" s="148"/>
      <c r="C1774" s="147"/>
      <c r="D1774" s="147"/>
      <c r="E1774" s="148"/>
      <c r="F1774" s="147"/>
      <c r="G1774" s="148"/>
      <c r="H1774" s="148"/>
      <c r="I1774" s="148"/>
      <c r="J1774" s="148"/>
      <c r="K1774" s="148"/>
      <c r="L1774" s="148"/>
      <c r="M1774" s="148"/>
      <c r="N1774" s="148"/>
      <c r="O1774" s="148"/>
      <c r="P1774" s="148"/>
      <c r="Q1774" s="148"/>
      <c r="R1774" s="148"/>
      <c r="S1774" s="148"/>
      <c r="T1774" s="148"/>
      <c r="U1774" s="148"/>
      <c r="V1774" s="148"/>
      <c r="W1774" s="148"/>
      <c r="X1774" s="148"/>
      <c r="Y1774" s="148"/>
      <c r="Z1774" s="148"/>
      <c r="AA1774" s="148"/>
      <c r="AB1774" s="148"/>
      <c r="AC1774" s="148"/>
      <c r="AD1774" s="148"/>
      <c r="AE1774" s="148"/>
      <c r="AF1774" s="148"/>
      <c r="AG1774" s="148"/>
      <c r="AH1774" s="148"/>
      <c r="AI1774" s="149"/>
      <c r="AJ1774" s="148"/>
      <c r="AK1774" s="149"/>
    </row>
    <row r="1775" spans="1:37" x14ac:dyDescent="0.35">
      <c r="A1775" s="147"/>
      <c r="B1775" s="148"/>
      <c r="C1775" s="147"/>
      <c r="D1775" s="147"/>
      <c r="E1775" s="148"/>
      <c r="F1775" s="147"/>
      <c r="G1775" s="148"/>
      <c r="H1775" s="148"/>
      <c r="I1775" s="148"/>
      <c r="J1775" s="148"/>
      <c r="K1775" s="148"/>
      <c r="L1775" s="148"/>
      <c r="M1775" s="148"/>
      <c r="N1775" s="148"/>
      <c r="O1775" s="148"/>
      <c r="P1775" s="148"/>
      <c r="Q1775" s="148"/>
      <c r="R1775" s="148"/>
      <c r="S1775" s="148"/>
      <c r="T1775" s="148"/>
      <c r="U1775" s="148"/>
      <c r="V1775" s="148"/>
      <c r="W1775" s="148"/>
      <c r="X1775" s="148"/>
      <c r="Y1775" s="148"/>
      <c r="Z1775" s="148"/>
      <c r="AA1775" s="148"/>
      <c r="AB1775" s="148"/>
      <c r="AC1775" s="148"/>
      <c r="AD1775" s="148"/>
      <c r="AE1775" s="148"/>
      <c r="AF1775" s="148"/>
      <c r="AG1775" s="148"/>
      <c r="AH1775" s="148"/>
      <c r="AI1775" s="149"/>
      <c r="AJ1775" s="148"/>
      <c r="AK1775" s="149"/>
    </row>
    <row r="1776" spans="1:37" x14ac:dyDescent="0.35">
      <c r="A1776" s="147"/>
      <c r="B1776" s="148"/>
      <c r="C1776" s="147"/>
      <c r="D1776" s="147"/>
      <c r="E1776" s="148"/>
      <c r="F1776" s="147"/>
      <c r="G1776" s="148"/>
      <c r="H1776" s="148"/>
      <c r="I1776" s="148"/>
      <c r="J1776" s="148"/>
      <c r="K1776" s="148"/>
      <c r="L1776" s="148"/>
      <c r="M1776" s="148"/>
      <c r="N1776" s="148"/>
      <c r="O1776" s="148"/>
      <c r="P1776" s="148"/>
      <c r="Q1776" s="148"/>
      <c r="R1776" s="148"/>
      <c r="S1776" s="148"/>
      <c r="T1776" s="148"/>
      <c r="U1776" s="148"/>
      <c r="V1776" s="148"/>
      <c r="W1776" s="148"/>
      <c r="X1776" s="148"/>
      <c r="Y1776" s="148"/>
      <c r="Z1776" s="148"/>
      <c r="AA1776" s="148"/>
      <c r="AB1776" s="148"/>
      <c r="AC1776" s="148"/>
      <c r="AD1776" s="148"/>
      <c r="AE1776" s="148"/>
      <c r="AF1776" s="148"/>
      <c r="AG1776" s="148"/>
      <c r="AH1776" s="148"/>
      <c r="AI1776" s="149"/>
      <c r="AJ1776" s="148"/>
      <c r="AK1776" s="149"/>
    </row>
    <row r="1777" spans="1:37" x14ac:dyDescent="0.35">
      <c r="A1777" s="147"/>
      <c r="B1777" s="148"/>
      <c r="C1777" s="147"/>
      <c r="D1777" s="147"/>
      <c r="E1777" s="148"/>
      <c r="F1777" s="147"/>
      <c r="G1777" s="148"/>
      <c r="H1777" s="148"/>
      <c r="I1777" s="148"/>
      <c r="J1777" s="148"/>
      <c r="K1777" s="148"/>
      <c r="L1777" s="148"/>
      <c r="M1777" s="148"/>
      <c r="N1777" s="148"/>
      <c r="O1777" s="148"/>
      <c r="P1777" s="148"/>
      <c r="Q1777" s="148"/>
      <c r="R1777" s="148"/>
      <c r="S1777" s="148"/>
      <c r="T1777" s="148"/>
      <c r="U1777" s="148"/>
      <c r="V1777" s="148"/>
      <c r="W1777" s="148"/>
      <c r="X1777" s="148"/>
      <c r="Y1777" s="148"/>
      <c r="Z1777" s="148"/>
      <c r="AA1777" s="148"/>
      <c r="AB1777" s="148"/>
      <c r="AC1777" s="148"/>
      <c r="AD1777" s="148"/>
      <c r="AE1777" s="148"/>
      <c r="AF1777" s="148"/>
      <c r="AG1777" s="148"/>
      <c r="AH1777" s="148"/>
      <c r="AI1777" s="149"/>
      <c r="AJ1777" s="148"/>
      <c r="AK1777" s="149"/>
    </row>
    <row r="1778" spans="1:37" x14ac:dyDescent="0.35">
      <c r="A1778" s="147"/>
      <c r="B1778" s="148"/>
      <c r="C1778" s="147"/>
      <c r="D1778" s="147"/>
      <c r="E1778" s="148"/>
      <c r="F1778" s="147"/>
      <c r="G1778" s="148"/>
      <c r="H1778" s="148"/>
      <c r="I1778" s="148"/>
      <c r="J1778" s="148"/>
      <c r="K1778" s="148"/>
      <c r="L1778" s="148"/>
      <c r="M1778" s="148"/>
      <c r="N1778" s="148"/>
      <c r="O1778" s="148"/>
      <c r="P1778" s="148"/>
      <c r="Q1778" s="148"/>
      <c r="R1778" s="148"/>
      <c r="S1778" s="148"/>
      <c r="T1778" s="148"/>
      <c r="U1778" s="148"/>
      <c r="V1778" s="148"/>
      <c r="W1778" s="148"/>
      <c r="X1778" s="148"/>
      <c r="Y1778" s="148"/>
      <c r="Z1778" s="148"/>
      <c r="AA1778" s="148"/>
      <c r="AB1778" s="148"/>
      <c r="AC1778" s="148"/>
      <c r="AD1778" s="148"/>
      <c r="AE1778" s="148"/>
      <c r="AF1778" s="148"/>
      <c r="AG1778" s="148"/>
      <c r="AH1778" s="148"/>
      <c r="AI1778" s="149"/>
      <c r="AJ1778" s="148"/>
      <c r="AK1778" s="149"/>
    </row>
    <row r="1779" spans="1:37" x14ac:dyDescent="0.35">
      <c r="A1779" s="147"/>
      <c r="B1779" s="148"/>
      <c r="C1779" s="147"/>
      <c r="D1779" s="147"/>
      <c r="E1779" s="148"/>
      <c r="F1779" s="147"/>
      <c r="G1779" s="148"/>
      <c r="H1779" s="148"/>
      <c r="I1779" s="148"/>
      <c r="J1779" s="148"/>
      <c r="K1779" s="148"/>
      <c r="L1779" s="148"/>
      <c r="M1779" s="148"/>
      <c r="N1779" s="148"/>
      <c r="O1779" s="148"/>
      <c r="P1779" s="148"/>
      <c r="Q1779" s="148"/>
      <c r="R1779" s="148"/>
      <c r="S1779" s="148"/>
      <c r="T1779" s="148"/>
      <c r="U1779" s="148"/>
      <c r="V1779" s="148"/>
      <c r="W1779" s="148"/>
      <c r="X1779" s="148"/>
      <c r="Y1779" s="148"/>
      <c r="Z1779" s="148"/>
      <c r="AA1779" s="148"/>
      <c r="AB1779" s="148"/>
      <c r="AC1779" s="148"/>
      <c r="AD1779" s="148"/>
      <c r="AE1779" s="148"/>
      <c r="AF1779" s="148"/>
      <c r="AG1779" s="148"/>
      <c r="AH1779" s="148"/>
      <c r="AI1779" s="149"/>
      <c r="AJ1779" s="148"/>
      <c r="AK1779" s="149"/>
    </row>
    <row r="1780" spans="1:37" x14ac:dyDescent="0.35">
      <c r="A1780" s="147"/>
      <c r="B1780" s="148"/>
      <c r="C1780" s="147"/>
      <c r="D1780" s="147"/>
      <c r="E1780" s="148"/>
      <c r="F1780" s="147"/>
      <c r="G1780" s="148"/>
      <c r="H1780" s="148"/>
      <c r="I1780" s="148"/>
      <c r="J1780" s="148"/>
      <c r="K1780" s="148"/>
      <c r="L1780" s="148"/>
      <c r="M1780" s="148"/>
      <c r="N1780" s="148"/>
      <c r="O1780" s="148"/>
      <c r="P1780" s="148"/>
      <c r="Q1780" s="148"/>
      <c r="R1780" s="148"/>
      <c r="S1780" s="148"/>
      <c r="T1780" s="148"/>
      <c r="U1780" s="148"/>
      <c r="V1780" s="148"/>
      <c r="W1780" s="148"/>
      <c r="X1780" s="148"/>
      <c r="Y1780" s="148"/>
      <c r="Z1780" s="148"/>
      <c r="AA1780" s="148"/>
      <c r="AB1780" s="148"/>
      <c r="AC1780" s="148"/>
      <c r="AD1780" s="148"/>
      <c r="AE1780" s="148"/>
      <c r="AF1780" s="148"/>
      <c r="AG1780" s="148"/>
      <c r="AH1780" s="148"/>
      <c r="AI1780" s="149"/>
      <c r="AJ1780" s="148"/>
      <c r="AK1780" s="149"/>
    </row>
    <row r="1781" spans="1:37" x14ac:dyDescent="0.35">
      <c r="A1781" s="147"/>
      <c r="B1781" s="148"/>
      <c r="C1781" s="147"/>
      <c r="D1781" s="147"/>
      <c r="E1781" s="148"/>
      <c r="F1781" s="147"/>
      <c r="G1781" s="148"/>
      <c r="H1781" s="148"/>
      <c r="I1781" s="148"/>
      <c r="J1781" s="148"/>
      <c r="K1781" s="148"/>
      <c r="L1781" s="148"/>
      <c r="M1781" s="148"/>
      <c r="N1781" s="148"/>
      <c r="O1781" s="148"/>
      <c r="P1781" s="148"/>
      <c r="Q1781" s="148"/>
      <c r="R1781" s="148"/>
      <c r="S1781" s="148"/>
      <c r="T1781" s="148"/>
      <c r="U1781" s="148"/>
      <c r="V1781" s="148"/>
      <c r="W1781" s="148"/>
      <c r="X1781" s="148"/>
      <c r="Y1781" s="148"/>
      <c r="Z1781" s="148"/>
      <c r="AA1781" s="148"/>
      <c r="AB1781" s="148"/>
      <c r="AC1781" s="148"/>
      <c r="AD1781" s="148"/>
      <c r="AE1781" s="148"/>
      <c r="AF1781" s="148"/>
      <c r="AG1781" s="148"/>
      <c r="AH1781" s="148"/>
      <c r="AI1781" s="149"/>
      <c r="AJ1781" s="148"/>
      <c r="AK1781" s="149"/>
    </row>
    <row r="1782" spans="1:37" x14ac:dyDescent="0.35">
      <c r="A1782" s="147"/>
      <c r="B1782" s="148"/>
      <c r="C1782" s="147"/>
      <c r="D1782" s="147"/>
      <c r="E1782" s="148"/>
      <c r="F1782" s="147"/>
      <c r="G1782" s="148"/>
      <c r="H1782" s="148"/>
      <c r="I1782" s="148"/>
      <c r="J1782" s="148"/>
      <c r="K1782" s="148"/>
      <c r="L1782" s="148"/>
      <c r="M1782" s="148"/>
      <c r="N1782" s="148"/>
      <c r="O1782" s="148"/>
      <c r="P1782" s="148"/>
      <c r="Q1782" s="148"/>
      <c r="R1782" s="148"/>
      <c r="S1782" s="148"/>
      <c r="T1782" s="148"/>
      <c r="U1782" s="148"/>
      <c r="V1782" s="148"/>
      <c r="W1782" s="148"/>
      <c r="X1782" s="148"/>
      <c r="Y1782" s="148"/>
      <c r="Z1782" s="148"/>
      <c r="AA1782" s="148"/>
      <c r="AB1782" s="148"/>
      <c r="AC1782" s="148"/>
      <c r="AD1782" s="148"/>
      <c r="AE1782" s="148"/>
      <c r="AF1782" s="148"/>
      <c r="AG1782" s="148"/>
      <c r="AH1782" s="148"/>
      <c r="AI1782" s="149"/>
      <c r="AJ1782" s="148"/>
      <c r="AK1782" s="149"/>
    </row>
    <row r="1783" spans="1:37" x14ac:dyDescent="0.35">
      <c r="A1783" s="147"/>
      <c r="B1783" s="148"/>
      <c r="C1783" s="147"/>
      <c r="D1783" s="147"/>
      <c r="E1783" s="148"/>
      <c r="F1783" s="147"/>
      <c r="G1783" s="148"/>
      <c r="H1783" s="148"/>
      <c r="I1783" s="148"/>
      <c r="J1783" s="148"/>
      <c r="K1783" s="148"/>
      <c r="L1783" s="148"/>
      <c r="M1783" s="148"/>
      <c r="N1783" s="148"/>
      <c r="O1783" s="148"/>
      <c r="P1783" s="148"/>
      <c r="Q1783" s="148"/>
      <c r="R1783" s="148"/>
      <c r="S1783" s="148"/>
      <c r="T1783" s="148"/>
      <c r="U1783" s="148"/>
      <c r="V1783" s="148"/>
      <c r="W1783" s="148"/>
      <c r="X1783" s="148"/>
      <c r="Y1783" s="148"/>
      <c r="Z1783" s="148"/>
      <c r="AA1783" s="148"/>
      <c r="AB1783" s="148"/>
      <c r="AC1783" s="148"/>
      <c r="AD1783" s="148"/>
      <c r="AE1783" s="148"/>
      <c r="AF1783" s="148"/>
      <c r="AG1783" s="148"/>
      <c r="AH1783" s="148"/>
      <c r="AI1783" s="149"/>
      <c r="AJ1783" s="148"/>
      <c r="AK1783" s="149"/>
    </row>
    <row r="1784" spans="1:37" x14ac:dyDescent="0.35">
      <c r="A1784" s="147"/>
      <c r="B1784" s="148"/>
      <c r="C1784" s="147"/>
      <c r="D1784" s="147"/>
      <c r="E1784" s="148"/>
      <c r="F1784" s="147"/>
      <c r="G1784" s="148"/>
      <c r="H1784" s="148"/>
      <c r="I1784" s="148"/>
      <c r="J1784" s="148"/>
      <c r="K1784" s="148"/>
      <c r="L1784" s="148"/>
      <c r="M1784" s="148"/>
      <c r="N1784" s="148"/>
      <c r="O1784" s="148"/>
      <c r="P1784" s="148"/>
      <c r="Q1784" s="148"/>
      <c r="R1784" s="148"/>
      <c r="S1784" s="148"/>
      <c r="T1784" s="148"/>
      <c r="U1784" s="148"/>
      <c r="V1784" s="148"/>
      <c r="W1784" s="148"/>
      <c r="X1784" s="148"/>
      <c r="Y1784" s="148"/>
      <c r="Z1784" s="148"/>
      <c r="AA1784" s="148"/>
      <c r="AB1784" s="148"/>
      <c r="AC1784" s="148"/>
      <c r="AD1784" s="148"/>
      <c r="AE1784" s="148"/>
      <c r="AF1784" s="148"/>
      <c r="AG1784" s="148"/>
      <c r="AH1784" s="148"/>
      <c r="AI1784" s="149"/>
      <c r="AJ1784" s="148"/>
      <c r="AK1784" s="149"/>
    </row>
    <row r="1785" spans="1:37" x14ac:dyDescent="0.35">
      <c r="A1785" s="147"/>
      <c r="B1785" s="148"/>
      <c r="C1785" s="147"/>
      <c r="D1785" s="147"/>
      <c r="E1785" s="148"/>
      <c r="F1785" s="147"/>
      <c r="G1785" s="148"/>
      <c r="H1785" s="148"/>
      <c r="I1785" s="148"/>
      <c r="J1785" s="148"/>
      <c r="K1785" s="148"/>
      <c r="L1785" s="148"/>
      <c r="M1785" s="148"/>
      <c r="N1785" s="148"/>
      <c r="O1785" s="148"/>
      <c r="P1785" s="148"/>
      <c r="Q1785" s="148"/>
      <c r="R1785" s="148"/>
      <c r="S1785" s="148"/>
      <c r="T1785" s="148"/>
      <c r="U1785" s="148"/>
      <c r="V1785" s="148"/>
      <c r="W1785" s="148"/>
      <c r="X1785" s="148"/>
      <c r="Y1785" s="148"/>
      <c r="Z1785" s="148"/>
      <c r="AA1785" s="148"/>
      <c r="AB1785" s="148"/>
      <c r="AC1785" s="148"/>
      <c r="AD1785" s="148"/>
      <c r="AE1785" s="148"/>
      <c r="AF1785" s="148"/>
      <c r="AG1785" s="148"/>
      <c r="AH1785" s="148"/>
      <c r="AI1785" s="149"/>
      <c r="AJ1785" s="148"/>
      <c r="AK1785" s="149"/>
    </row>
    <row r="1786" spans="1:37" x14ac:dyDescent="0.35">
      <c r="A1786" s="147"/>
      <c r="B1786" s="148"/>
      <c r="C1786" s="147"/>
      <c r="D1786" s="147"/>
      <c r="E1786" s="148"/>
      <c r="F1786" s="147"/>
      <c r="G1786" s="148"/>
      <c r="H1786" s="148"/>
      <c r="I1786" s="148"/>
      <c r="J1786" s="148"/>
      <c r="K1786" s="148"/>
      <c r="L1786" s="148"/>
      <c r="M1786" s="148"/>
      <c r="N1786" s="148"/>
      <c r="O1786" s="148"/>
      <c r="P1786" s="148"/>
      <c r="Q1786" s="148"/>
      <c r="R1786" s="148"/>
      <c r="S1786" s="148"/>
      <c r="T1786" s="148"/>
      <c r="U1786" s="148"/>
      <c r="V1786" s="148"/>
      <c r="W1786" s="148"/>
      <c r="X1786" s="148"/>
      <c r="Y1786" s="148"/>
      <c r="Z1786" s="148"/>
      <c r="AA1786" s="148"/>
      <c r="AB1786" s="148"/>
      <c r="AC1786" s="148"/>
      <c r="AD1786" s="148"/>
      <c r="AE1786" s="148"/>
      <c r="AF1786" s="148"/>
      <c r="AG1786" s="148"/>
      <c r="AH1786" s="148"/>
      <c r="AI1786" s="149"/>
      <c r="AJ1786" s="148"/>
      <c r="AK1786" s="149"/>
    </row>
    <row r="1787" spans="1:37" x14ac:dyDescent="0.35">
      <c r="A1787" s="147"/>
      <c r="B1787" s="148"/>
      <c r="C1787" s="147"/>
      <c r="D1787" s="147"/>
      <c r="E1787" s="148"/>
      <c r="F1787" s="147"/>
      <c r="G1787" s="148"/>
      <c r="H1787" s="148"/>
      <c r="I1787" s="148"/>
      <c r="J1787" s="148"/>
      <c r="K1787" s="148"/>
      <c r="L1787" s="148"/>
      <c r="M1787" s="148"/>
      <c r="N1787" s="148"/>
      <c r="O1787" s="148"/>
      <c r="P1787" s="148"/>
      <c r="Q1787" s="148"/>
      <c r="R1787" s="148"/>
      <c r="S1787" s="148"/>
      <c r="T1787" s="148"/>
      <c r="U1787" s="148"/>
      <c r="V1787" s="148"/>
      <c r="W1787" s="148"/>
      <c r="X1787" s="148"/>
      <c r="Y1787" s="148"/>
      <c r="Z1787" s="148"/>
      <c r="AA1787" s="148"/>
      <c r="AB1787" s="148"/>
      <c r="AC1787" s="148"/>
      <c r="AD1787" s="148"/>
      <c r="AE1787" s="148"/>
      <c r="AF1787" s="148"/>
      <c r="AG1787" s="148"/>
      <c r="AH1787" s="148"/>
      <c r="AI1787" s="149"/>
      <c r="AJ1787" s="148"/>
      <c r="AK1787" s="149"/>
    </row>
    <row r="1788" spans="1:37" x14ac:dyDescent="0.35">
      <c r="A1788" s="147"/>
      <c r="B1788" s="148"/>
      <c r="C1788" s="147"/>
      <c r="D1788" s="147"/>
      <c r="E1788" s="148"/>
      <c r="F1788" s="147"/>
      <c r="G1788" s="148"/>
      <c r="H1788" s="148"/>
      <c r="I1788" s="148"/>
      <c r="J1788" s="148"/>
      <c r="K1788" s="148"/>
      <c r="L1788" s="148"/>
      <c r="M1788" s="148"/>
      <c r="N1788" s="148"/>
      <c r="O1788" s="148"/>
      <c r="P1788" s="148"/>
      <c r="Q1788" s="148"/>
      <c r="R1788" s="148"/>
      <c r="S1788" s="148"/>
      <c r="T1788" s="148"/>
      <c r="U1788" s="148"/>
      <c r="V1788" s="148"/>
      <c r="W1788" s="148"/>
      <c r="X1788" s="148"/>
      <c r="Y1788" s="148"/>
      <c r="Z1788" s="148"/>
      <c r="AA1788" s="148"/>
      <c r="AB1788" s="148"/>
      <c r="AC1788" s="148"/>
      <c r="AD1788" s="148"/>
      <c r="AE1788" s="148"/>
      <c r="AF1788" s="148"/>
      <c r="AG1788" s="148"/>
      <c r="AH1788" s="148"/>
      <c r="AI1788" s="149"/>
      <c r="AJ1788" s="148"/>
      <c r="AK1788" s="149"/>
    </row>
    <row r="1789" spans="1:37" x14ac:dyDescent="0.35">
      <c r="A1789" s="147"/>
      <c r="B1789" s="148"/>
      <c r="C1789" s="147"/>
      <c r="D1789" s="147"/>
      <c r="E1789" s="148"/>
      <c r="F1789" s="147"/>
      <c r="G1789" s="148"/>
      <c r="H1789" s="148"/>
      <c r="I1789" s="148"/>
      <c r="J1789" s="148"/>
      <c r="K1789" s="148"/>
      <c r="L1789" s="148"/>
      <c r="M1789" s="148"/>
      <c r="N1789" s="148"/>
      <c r="O1789" s="148"/>
      <c r="P1789" s="148"/>
      <c r="Q1789" s="148"/>
      <c r="R1789" s="148"/>
      <c r="S1789" s="148"/>
      <c r="T1789" s="148"/>
      <c r="U1789" s="148"/>
      <c r="V1789" s="148"/>
      <c r="W1789" s="148"/>
      <c r="X1789" s="148"/>
      <c r="Y1789" s="148"/>
      <c r="Z1789" s="148"/>
      <c r="AA1789" s="148"/>
      <c r="AB1789" s="148"/>
      <c r="AC1789" s="148"/>
      <c r="AD1789" s="148"/>
      <c r="AE1789" s="148"/>
      <c r="AF1789" s="148"/>
      <c r="AG1789" s="148"/>
      <c r="AH1789" s="148"/>
      <c r="AI1789" s="149"/>
      <c r="AJ1789" s="148"/>
      <c r="AK1789" s="149"/>
    </row>
    <row r="1790" spans="1:37" x14ac:dyDescent="0.35">
      <c r="A1790" s="147"/>
      <c r="B1790" s="148"/>
      <c r="C1790" s="147"/>
      <c r="D1790" s="147"/>
      <c r="E1790" s="148"/>
      <c r="F1790" s="147"/>
      <c r="G1790" s="148"/>
      <c r="H1790" s="148"/>
      <c r="I1790" s="148"/>
      <c r="J1790" s="148"/>
      <c r="K1790" s="148"/>
      <c r="L1790" s="148"/>
      <c r="M1790" s="148"/>
      <c r="N1790" s="148"/>
      <c r="O1790" s="148"/>
      <c r="P1790" s="148"/>
      <c r="Q1790" s="148"/>
      <c r="R1790" s="148"/>
      <c r="S1790" s="148"/>
      <c r="T1790" s="148"/>
      <c r="U1790" s="148"/>
      <c r="V1790" s="148"/>
      <c r="W1790" s="148"/>
      <c r="X1790" s="148"/>
      <c r="Y1790" s="148"/>
      <c r="Z1790" s="148"/>
      <c r="AA1790" s="148"/>
      <c r="AB1790" s="148"/>
      <c r="AC1790" s="148"/>
      <c r="AD1790" s="148"/>
      <c r="AE1790" s="148"/>
      <c r="AF1790" s="148"/>
      <c r="AG1790" s="148"/>
      <c r="AH1790" s="148"/>
      <c r="AI1790" s="149"/>
      <c r="AJ1790" s="148"/>
      <c r="AK1790" s="149"/>
    </row>
    <row r="1791" spans="1:37" x14ac:dyDescent="0.35">
      <c r="A1791" s="147"/>
      <c r="B1791" s="148"/>
      <c r="C1791" s="147"/>
      <c r="D1791" s="147"/>
      <c r="E1791" s="148"/>
      <c r="F1791" s="147"/>
      <c r="G1791" s="148"/>
      <c r="H1791" s="148"/>
      <c r="I1791" s="148"/>
      <c r="J1791" s="148"/>
      <c r="K1791" s="148"/>
      <c r="L1791" s="148"/>
      <c r="M1791" s="148"/>
      <c r="N1791" s="148"/>
      <c r="O1791" s="148"/>
      <c r="P1791" s="148"/>
      <c r="Q1791" s="148"/>
      <c r="R1791" s="148"/>
      <c r="S1791" s="148"/>
      <c r="T1791" s="148"/>
      <c r="U1791" s="148"/>
      <c r="V1791" s="148"/>
      <c r="W1791" s="148"/>
      <c r="X1791" s="148"/>
      <c r="Y1791" s="148"/>
      <c r="Z1791" s="148"/>
      <c r="AA1791" s="148"/>
      <c r="AB1791" s="148"/>
      <c r="AC1791" s="148"/>
      <c r="AD1791" s="148"/>
      <c r="AE1791" s="148"/>
      <c r="AF1791" s="148"/>
      <c r="AG1791" s="148"/>
      <c r="AH1791" s="148"/>
      <c r="AI1791" s="149"/>
      <c r="AJ1791" s="148"/>
      <c r="AK1791" s="149"/>
    </row>
    <row r="1792" spans="1:37" x14ac:dyDescent="0.35">
      <c r="A1792" s="147"/>
      <c r="B1792" s="148"/>
      <c r="C1792" s="147"/>
      <c r="D1792" s="147"/>
      <c r="E1792" s="148"/>
      <c r="F1792" s="147"/>
      <c r="G1792" s="148"/>
      <c r="H1792" s="148"/>
      <c r="I1792" s="148"/>
      <c r="J1792" s="148"/>
      <c r="K1792" s="148"/>
      <c r="L1792" s="148"/>
      <c r="M1792" s="148"/>
      <c r="N1792" s="148"/>
      <c r="O1792" s="148"/>
      <c r="P1792" s="148"/>
      <c r="Q1792" s="148"/>
      <c r="R1792" s="148"/>
      <c r="S1792" s="148"/>
      <c r="T1792" s="148"/>
      <c r="U1792" s="148"/>
      <c r="V1792" s="148"/>
      <c r="W1792" s="148"/>
      <c r="X1792" s="148"/>
      <c r="Y1792" s="148"/>
      <c r="Z1792" s="148"/>
      <c r="AA1792" s="148"/>
      <c r="AB1792" s="148"/>
      <c r="AC1792" s="148"/>
      <c r="AD1792" s="148"/>
      <c r="AE1792" s="148"/>
      <c r="AF1792" s="148"/>
      <c r="AG1792" s="148"/>
      <c r="AH1792" s="148"/>
      <c r="AI1792" s="149"/>
      <c r="AJ1792" s="148"/>
      <c r="AK1792" s="149"/>
    </row>
    <row r="1793" spans="1:37" x14ac:dyDescent="0.35">
      <c r="A1793" s="147"/>
      <c r="B1793" s="148"/>
      <c r="C1793" s="147"/>
      <c r="D1793" s="147"/>
      <c r="E1793" s="148"/>
      <c r="F1793" s="147"/>
      <c r="G1793" s="148"/>
      <c r="H1793" s="148"/>
      <c r="I1793" s="148"/>
      <c r="J1793" s="148"/>
      <c r="K1793" s="148"/>
      <c r="L1793" s="148"/>
      <c r="M1793" s="148"/>
      <c r="N1793" s="148"/>
      <c r="O1793" s="148"/>
      <c r="P1793" s="148"/>
      <c r="Q1793" s="148"/>
      <c r="R1793" s="148"/>
      <c r="S1793" s="148"/>
      <c r="T1793" s="148"/>
      <c r="U1793" s="148"/>
      <c r="V1793" s="148"/>
      <c r="W1793" s="148"/>
      <c r="X1793" s="148"/>
      <c r="Y1793" s="148"/>
      <c r="Z1793" s="148"/>
      <c r="AA1793" s="148"/>
      <c r="AB1793" s="148"/>
      <c r="AC1793" s="148"/>
      <c r="AD1793" s="148"/>
      <c r="AE1793" s="148"/>
      <c r="AF1793" s="148"/>
      <c r="AG1793" s="148"/>
      <c r="AH1793" s="148"/>
      <c r="AI1793" s="149"/>
      <c r="AJ1793" s="148"/>
      <c r="AK1793" s="149"/>
    </row>
    <row r="1794" spans="1:37" x14ac:dyDescent="0.35">
      <c r="A1794" s="147"/>
      <c r="B1794" s="148"/>
      <c r="C1794" s="147"/>
      <c r="D1794" s="147"/>
      <c r="E1794" s="148"/>
      <c r="F1794" s="147"/>
      <c r="G1794" s="148"/>
      <c r="H1794" s="148"/>
      <c r="I1794" s="148"/>
      <c r="J1794" s="148"/>
      <c r="K1794" s="148"/>
      <c r="L1794" s="148"/>
      <c r="M1794" s="148"/>
      <c r="N1794" s="148"/>
      <c r="O1794" s="148"/>
      <c r="P1794" s="148"/>
      <c r="Q1794" s="148"/>
      <c r="R1794" s="148"/>
      <c r="S1794" s="148"/>
      <c r="T1794" s="148"/>
      <c r="U1794" s="148"/>
      <c r="V1794" s="148"/>
      <c r="W1794" s="148"/>
      <c r="X1794" s="148"/>
      <c r="Y1794" s="148"/>
      <c r="Z1794" s="148"/>
      <c r="AA1794" s="148"/>
      <c r="AB1794" s="148"/>
      <c r="AC1794" s="148"/>
      <c r="AD1794" s="148"/>
      <c r="AE1794" s="148"/>
      <c r="AF1794" s="148"/>
      <c r="AG1794" s="148"/>
      <c r="AH1794" s="148"/>
      <c r="AI1794" s="149"/>
      <c r="AJ1794" s="148"/>
      <c r="AK1794" s="149"/>
    </row>
    <row r="1795" spans="1:37" x14ac:dyDescent="0.35">
      <c r="A1795" s="147"/>
      <c r="B1795" s="148"/>
      <c r="C1795" s="147"/>
      <c r="D1795" s="147"/>
      <c r="E1795" s="148"/>
      <c r="F1795" s="147"/>
      <c r="G1795" s="148"/>
      <c r="H1795" s="148"/>
      <c r="I1795" s="148"/>
      <c r="J1795" s="148"/>
      <c r="K1795" s="148"/>
      <c r="L1795" s="148"/>
      <c r="M1795" s="148"/>
      <c r="N1795" s="148"/>
      <c r="O1795" s="148"/>
      <c r="P1795" s="148"/>
      <c r="Q1795" s="148"/>
      <c r="R1795" s="148"/>
      <c r="S1795" s="148"/>
      <c r="T1795" s="148"/>
      <c r="U1795" s="148"/>
      <c r="V1795" s="148"/>
      <c r="W1795" s="148"/>
      <c r="X1795" s="148"/>
      <c r="Y1795" s="148"/>
      <c r="Z1795" s="148"/>
      <c r="AA1795" s="148"/>
      <c r="AB1795" s="148"/>
      <c r="AC1795" s="148"/>
      <c r="AD1795" s="148"/>
      <c r="AE1795" s="148"/>
      <c r="AF1795" s="148"/>
      <c r="AG1795" s="148"/>
      <c r="AH1795" s="148"/>
      <c r="AI1795" s="149"/>
      <c r="AJ1795" s="148"/>
      <c r="AK1795" s="149"/>
    </row>
    <row r="1796" spans="1:37" x14ac:dyDescent="0.35">
      <c r="A1796" s="147"/>
      <c r="B1796" s="148"/>
      <c r="C1796" s="147"/>
      <c r="D1796" s="147"/>
      <c r="E1796" s="148"/>
      <c r="F1796" s="147"/>
      <c r="G1796" s="148"/>
      <c r="H1796" s="148"/>
      <c r="I1796" s="148"/>
      <c r="J1796" s="148"/>
      <c r="K1796" s="148"/>
      <c r="L1796" s="148"/>
      <c r="M1796" s="148"/>
      <c r="N1796" s="148"/>
      <c r="O1796" s="148"/>
      <c r="P1796" s="148"/>
      <c r="Q1796" s="148"/>
      <c r="R1796" s="148"/>
      <c r="S1796" s="148"/>
      <c r="T1796" s="148"/>
      <c r="U1796" s="148"/>
      <c r="V1796" s="148"/>
      <c r="W1796" s="148"/>
      <c r="X1796" s="148"/>
      <c r="Y1796" s="148"/>
      <c r="Z1796" s="148"/>
      <c r="AA1796" s="148"/>
      <c r="AB1796" s="148"/>
      <c r="AC1796" s="148"/>
      <c r="AD1796" s="148"/>
      <c r="AE1796" s="148"/>
      <c r="AF1796" s="148"/>
      <c r="AG1796" s="148"/>
      <c r="AH1796" s="148"/>
      <c r="AI1796" s="149"/>
      <c r="AJ1796" s="148"/>
      <c r="AK1796" s="149"/>
    </row>
    <row r="1797" spans="1:37" x14ac:dyDescent="0.35">
      <c r="A1797" s="147"/>
      <c r="B1797" s="148"/>
      <c r="C1797" s="147"/>
      <c r="D1797" s="147"/>
      <c r="E1797" s="148"/>
      <c r="F1797" s="147"/>
      <c r="G1797" s="148"/>
      <c r="H1797" s="148"/>
      <c r="I1797" s="148"/>
      <c r="J1797" s="148"/>
      <c r="K1797" s="148"/>
      <c r="L1797" s="148"/>
      <c r="M1797" s="148"/>
      <c r="N1797" s="148"/>
      <c r="O1797" s="148"/>
      <c r="P1797" s="148"/>
      <c r="Q1797" s="148"/>
      <c r="R1797" s="148"/>
      <c r="S1797" s="148"/>
      <c r="T1797" s="148"/>
      <c r="U1797" s="148"/>
      <c r="V1797" s="148"/>
      <c r="W1797" s="148"/>
      <c r="X1797" s="148"/>
      <c r="Y1797" s="148"/>
      <c r="Z1797" s="148"/>
      <c r="AA1797" s="148"/>
      <c r="AB1797" s="148"/>
      <c r="AC1797" s="148"/>
      <c r="AD1797" s="148"/>
      <c r="AE1797" s="148"/>
      <c r="AF1797" s="148"/>
      <c r="AG1797" s="148"/>
      <c r="AH1797" s="148"/>
      <c r="AI1797" s="149"/>
      <c r="AJ1797" s="148"/>
      <c r="AK1797" s="149"/>
    </row>
    <row r="1798" spans="1:37" x14ac:dyDescent="0.35">
      <c r="A1798" s="147"/>
      <c r="B1798" s="148"/>
      <c r="C1798" s="147"/>
      <c r="D1798" s="147"/>
      <c r="E1798" s="148"/>
      <c r="F1798" s="147"/>
      <c r="G1798" s="148"/>
      <c r="H1798" s="148"/>
      <c r="I1798" s="148"/>
      <c r="J1798" s="148"/>
      <c r="K1798" s="148"/>
      <c r="L1798" s="148"/>
      <c r="M1798" s="148"/>
      <c r="N1798" s="148"/>
      <c r="O1798" s="148"/>
      <c r="P1798" s="148"/>
      <c r="Q1798" s="148"/>
      <c r="R1798" s="148"/>
      <c r="S1798" s="148"/>
      <c r="T1798" s="148"/>
      <c r="U1798" s="148"/>
      <c r="V1798" s="148"/>
      <c r="W1798" s="148"/>
      <c r="X1798" s="148"/>
      <c r="Y1798" s="148"/>
      <c r="Z1798" s="148"/>
      <c r="AA1798" s="148"/>
      <c r="AB1798" s="148"/>
      <c r="AC1798" s="148"/>
      <c r="AD1798" s="148"/>
      <c r="AE1798" s="148"/>
      <c r="AF1798" s="148"/>
      <c r="AG1798" s="148"/>
      <c r="AH1798" s="148"/>
      <c r="AI1798" s="149"/>
      <c r="AJ1798" s="148"/>
      <c r="AK1798" s="149"/>
    </row>
    <row r="1799" spans="1:37" x14ac:dyDescent="0.35">
      <c r="A1799" s="147"/>
      <c r="B1799" s="148"/>
      <c r="C1799" s="147"/>
      <c r="D1799" s="147"/>
      <c r="E1799" s="148"/>
      <c r="F1799" s="147"/>
      <c r="G1799" s="148"/>
      <c r="H1799" s="148"/>
      <c r="I1799" s="148"/>
      <c r="J1799" s="148"/>
      <c r="K1799" s="148"/>
      <c r="L1799" s="148"/>
      <c r="M1799" s="148"/>
      <c r="N1799" s="148"/>
      <c r="O1799" s="148"/>
      <c r="P1799" s="148"/>
      <c r="Q1799" s="148"/>
      <c r="R1799" s="148"/>
      <c r="S1799" s="148"/>
      <c r="T1799" s="148"/>
      <c r="U1799" s="148"/>
      <c r="V1799" s="148"/>
      <c r="W1799" s="148"/>
      <c r="X1799" s="148"/>
      <c r="Y1799" s="148"/>
      <c r="Z1799" s="148"/>
      <c r="AA1799" s="148"/>
      <c r="AB1799" s="148"/>
      <c r="AC1799" s="148"/>
      <c r="AD1799" s="148"/>
      <c r="AE1799" s="148"/>
      <c r="AF1799" s="148"/>
      <c r="AG1799" s="148"/>
      <c r="AH1799" s="148"/>
      <c r="AI1799" s="149"/>
      <c r="AJ1799" s="148"/>
      <c r="AK1799" s="149"/>
    </row>
    <row r="1800" spans="1:37" x14ac:dyDescent="0.35">
      <c r="A1800" s="147"/>
      <c r="B1800" s="148"/>
      <c r="C1800" s="147"/>
      <c r="D1800" s="147"/>
      <c r="E1800" s="148"/>
      <c r="F1800" s="147"/>
      <c r="G1800" s="148"/>
      <c r="H1800" s="148"/>
      <c r="I1800" s="148"/>
      <c r="J1800" s="148"/>
      <c r="K1800" s="148"/>
      <c r="L1800" s="148"/>
      <c r="M1800" s="148"/>
      <c r="N1800" s="148"/>
      <c r="O1800" s="148"/>
      <c r="P1800" s="148"/>
      <c r="Q1800" s="148"/>
      <c r="R1800" s="148"/>
      <c r="S1800" s="148"/>
      <c r="T1800" s="148"/>
      <c r="U1800" s="148"/>
      <c r="V1800" s="148"/>
      <c r="W1800" s="148"/>
      <c r="X1800" s="148"/>
      <c r="Y1800" s="148"/>
      <c r="Z1800" s="148"/>
      <c r="AA1800" s="148"/>
      <c r="AB1800" s="148"/>
      <c r="AC1800" s="148"/>
      <c r="AD1800" s="148"/>
      <c r="AE1800" s="148"/>
      <c r="AF1800" s="148"/>
      <c r="AG1800" s="148"/>
      <c r="AH1800" s="148"/>
      <c r="AI1800" s="149"/>
      <c r="AJ1800" s="148"/>
      <c r="AK1800" s="149"/>
    </row>
    <row r="1801" spans="1:37" x14ac:dyDescent="0.35">
      <c r="A1801" s="147"/>
      <c r="B1801" s="148"/>
      <c r="C1801" s="147"/>
      <c r="D1801" s="147"/>
      <c r="E1801" s="148"/>
      <c r="F1801" s="147"/>
      <c r="G1801" s="148"/>
      <c r="H1801" s="148"/>
      <c r="I1801" s="148"/>
      <c r="J1801" s="148"/>
      <c r="K1801" s="148"/>
      <c r="L1801" s="148"/>
      <c r="M1801" s="148"/>
      <c r="N1801" s="148"/>
      <c r="O1801" s="148"/>
      <c r="P1801" s="148"/>
      <c r="Q1801" s="148"/>
      <c r="R1801" s="148"/>
      <c r="S1801" s="148"/>
      <c r="T1801" s="148"/>
      <c r="U1801" s="148"/>
      <c r="V1801" s="148"/>
      <c r="W1801" s="148"/>
      <c r="X1801" s="148"/>
      <c r="Y1801" s="148"/>
      <c r="Z1801" s="148"/>
      <c r="AA1801" s="148"/>
      <c r="AB1801" s="148"/>
      <c r="AC1801" s="148"/>
      <c r="AD1801" s="148"/>
      <c r="AE1801" s="148"/>
      <c r="AF1801" s="148"/>
      <c r="AG1801" s="148"/>
      <c r="AH1801" s="148"/>
      <c r="AI1801" s="149"/>
      <c r="AJ1801" s="148"/>
      <c r="AK1801" s="149"/>
    </row>
    <row r="1802" spans="1:37" x14ac:dyDescent="0.35">
      <c r="A1802" s="147"/>
      <c r="B1802" s="148"/>
      <c r="C1802" s="147"/>
      <c r="D1802" s="147"/>
      <c r="E1802" s="148"/>
      <c r="F1802" s="147"/>
      <c r="G1802" s="148"/>
      <c r="H1802" s="148"/>
      <c r="I1802" s="148"/>
      <c r="J1802" s="148"/>
      <c r="K1802" s="148"/>
      <c r="L1802" s="148"/>
      <c r="M1802" s="148"/>
      <c r="N1802" s="148"/>
      <c r="O1802" s="148"/>
      <c r="P1802" s="148"/>
      <c r="Q1802" s="148"/>
      <c r="R1802" s="148"/>
      <c r="S1802" s="148"/>
      <c r="T1802" s="148"/>
      <c r="U1802" s="148"/>
      <c r="V1802" s="148"/>
      <c r="W1802" s="148"/>
      <c r="X1802" s="148"/>
      <c r="Y1802" s="148"/>
      <c r="Z1802" s="148"/>
      <c r="AA1802" s="148"/>
      <c r="AB1802" s="148"/>
      <c r="AC1802" s="148"/>
      <c r="AD1802" s="148"/>
      <c r="AE1802" s="148"/>
      <c r="AF1802" s="148"/>
      <c r="AG1802" s="148"/>
      <c r="AH1802" s="148"/>
      <c r="AI1802" s="149"/>
      <c r="AJ1802" s="148"/>
      <c r="AK1802" s="149"/>
    </row>
    <row r="1803" spans="1:37" x14ac:dyDescent="0.35">
      <c r="A1803" s="147"/>
      <c r="B1803" s="148"/>
      <c r="C1803" s="147"/>
      <c r="D1803" s="147"/>
      <c r="E1803" s="148"/>
      <c r="F1803" s="147"/>
      <c r="G1803" s="148"/>
      <c r="H1803" s="148"/>
      <c r="I1803" s="148"/>
      <c r="J1803" s="148"/>
      <c r="K1803" s="148"/>
      <c r="L1803" s="148"/>
      <c r="M1803" s="148"/>
      <c r="N1803" s="148"/>
      <c r="O1803" s="148"/>
      <c r="P1803" s="148"/>
      <c r="Q1803" s="148"/>
      <c r="R1803" s="148"/>
      <c r="S1803" s="148"/>
      <c r="T1803" s="148"/>
      <c r="U1803" s="148"/>
      <c r="V1803" s="148"/>
      <c r="W1803" s="148"/>
      <c r="X1803" s="148"/>
      <c r="Y1803" s="148"/>
      <c r="Z1803" s="148"/>
      <c r="AA1803" s="148"/>
      <c r="AB1803" s="148"/>
      <c r="AC1803" s="148"/>
      <c r="AD1803" s="148"/>
      <c r="AE1803" s="148"/>
      <c r="AF1803" s="148"/>
      <c r="AG1803" s="148"/>
      <c r="AH1803" s="148"/>
      <c r="AI1803" s="149"/>
      <c r="AJ1803" s="148"/>
      <c r="AK1803" s="149"/>
    </row>
    <row r="1804" spans="1:37" x14ac:dyDescent="0.35">
      <c r="A1804" s="147"/>
      <c r="B1804" s="148"/>
      <c r="C1804" s="147"/>
      <c r="D1804" s="147"/>
      <c r="E1804" s="148"/>
      <c r="F1804" s="147"/>
      <c r="G1804" s="148"/>
      <c r="H1804" s="148"/>
      <c r="I1804" s="148"/>
      <c r="J1804" s="148"/>
      <c r="K1804" s="148"/>
      <c r="L1804" s="148"/>
      <c r="M1804" s="148"/>
      <c r="N1804" s="148"/>
      <c r="O1804" s="148"/>
      <c r="P1804" s="148"/>
      <c r="Q1804" s="148"/>
      <c r="R1804" s="148"/>
      <c r="S1804" s="148"/>
      <c r="T1804" s="148"/>
      <c r="U1804" s="148"/>
      <c r="V1804" s="148"/>
      <c r="W1804" s="148"/>
      <c r="X1804" s="148"/>
      <c r="Y1804" s="148"/>
      <c r="Z1804" s="148"/>
      <c r="AA1804" s="148"/>
      <c r="AB1804" s="148"/>
      <c r="AC1804" s="148"/>
      <c r="AD1804" s="148"/>
      <c r="AE1804" s="148"/>
      <c r="AF1804" s="148"/>
      <c r="AG1804" s="148"/>
      <c r="AH1804" s="148"/>
      <c r="AI1804" s="149"/>
      <c r="AJ1804" s="148"/>
      <c r="AK1804" s="149"/>
    </row>
    <row r="1805" spans="1:37" x14ac:dyDescent="0.35">
      <c r="A1805" s="147"/>
      <c r="B1805" s="148"/>
      <c r="C1805" s="147"/>
      <c r="D1805" s="147"/>
      <c r="E1805" s="148"/>
      <c r="F1805" s="147"/>
      <c r="G1805" s="148"/>
      <c r="H1805" s="148"/>
      <c r="I1805" s="148"/>
      <c r="J1805" s="148"/>
      <c r="K1805" s="148"/>
      <c r="L1805" s="148"/>
      <c r="M1805" s="148"/>
      <c r="N1805" s="148"/>
      <c r="O1805" s="148"/>
      <c r="P1805" s="148"/>
      <c r="Q1805" s="148"/>
      <c r="R1805" s="148"/>
      <c r="S1805" s="148"/>
      <c r="T1805" s="148"/>
      <c r="U1805" s="148"/>
      <c r="V1805" s="148"/>
      <c r="W1805" s="148"/>
      <c r="X1805" s="148"/>
      <c r="Y1805" s="148"/>
      <c r="Z1805" s="148"/>
      <c r="AA1805" s="148"/>
      <c r="AB1805" s="148"/>
      <c r="AC1805" s="148"/>
      <c r="AD1805" s="148"/>
      <c r="AE1805" s="148"/>
      <c r="AF1805" s="148"/>
      <c r="AG1805" s="148"/>
      <c r="AH1805" s="148"/>
      <c r="AI1805" s="149"/>
      <c r="AJ1805" s="148"/>
      <c r="AK1805" s="149"/>
    </row>
    <row r="1806" spans="1:37" x14ac:dyDescent="0.35">
      <c r="A1806" s="147"/>
      <c r="B1806" s="148"/>
      <c r="C1806" s="147"/>
      <c r="D1806" s="147"/>
      <c r="E1806" s="148"/>
      <c r="F1806" s="147"/>
      <c r="G1806" s="148"/>
      <c r="H1806" s="148"/>
      <c r="I1806" s="148"/>
      <c r="J1806" s="148"/>
      <c r="K1806" s="148"/>
      <c r="L1806" s="148"/>
      <c r="M1806" s="148"/>
      <c r="N1806" s="148"/>
      <c r="O1806" s="148"/>
      <c r="P1806" s="148"/>
      <c r="Q1806" s="148"/>
      <c r="R1806" s="148"/>
      <c r="S1806" s="148"/>
      <c r="T1806" s="148"/>
      <c r="U1806" s="148"/>
      <c r="V1806" s="148"/>
      <c r="W1806" s="148"/>
      <c r="X1806" s="148"/>
      <c r="Y1806" s="148"/>
      <c r="Z1806" s="148"/>
      <c r="AA1806" s="148"/>
      <c r="AB1806" s="148"/>
      <c r="AC1806" s="148"/>
      <c r="AD1806" s="148"/>
      <c r="AE1806" s="148"/>
      <c r="AF1806" s="148"/>
      <c r="AG1806" s="148"/>
      <c r="AH1806" s="148"/>
      <c r="AI1806" s="149"/>
      <c r="AJ1806" s="148"/>
      <c r="AK1806" s="149"/>
    </row>
    <row r="1807" spans="1:37" x14ac:dyDescent="0.35">
      <c r="A1807" s="147"/>
      <c r="B1807" s="148"/>
      <c r="C1807" s="147"/>
      <c r="D1807" s="147"/>
      <c r="E1807" s="148"/>
      <c r="F1807" s="147"/>
      <c r="G1807" s="148"/>
      <c r="H1807" s="148"/>
      <c r="I1807" s="148"/>
      <c r="J1807" s="148"/>
      <c r="K1807" s="148"/>
      <c r="L1807" s="148"/>
      <c r="M1807" s="148"/>
      <c r="N1807" s="148"/>
      <c r="O1807" s="148"/>
      <c r="P1807" s="148"/>
      <c r="Q1807" s="148"/>
      <c r="R1807" s="148"/>
      <c r="S1807" s="148"/>
      <c r="T1807" s="148"/>
      <c r="U1807" s="148"/>
      <c r="V1807" s="148"/>
      <c r="W1807" s="148"/>
      <c r="X1807" s="148"/>
      <c r="Y1807" s="148"/>
      <c r="Z1807" s="148"/>
      <c r="AA1807" s="148"/>
      <c r="AB1807" s="148"/>
      <c r="AC1807" s="148"/>
      <c r="AD1807" s="148"/>
      <c r="AE1807" s="148"/>
      <c r="AF1807" s="148"/>
      <c r="AG1807" s="148"/>
      <c r="AH1807" s="148"/>
      <c r="AI1807" s="149"/>
      <c r="AJ1807" s="148"/>
      <c r="AK1807" s="149"/>
    </row>
    <row r="1808" spans="1:37" x14ac:dyDescent="0.35">
      <c r="A1808" s="147"/>
      <c r="B1808" s="148"/>
      <c r="C1808" s="147"/>
      <c r="D1808" s="147"/>
      <c r="E1808" s="148"/>
      <c r="F1808" s="147"/>
      <c r="G1808" s="148"/>
      <c r="H1808" s="148"/>
      <c r="I1808" s="148"/>
      <c r="J1808" s="148"/>
      <c r="K1808" s="148"/>
      <c r="L1808" s="148"/>
      <c r="M1808" s="148"/>
      <c r="N1808" s="148"/>
      <c r="O1808" s="148"/>
      <c r="P1808" s="148"/>
      <c r="Q1808" s="148"/>
      <c r="R1808" s="148"/>
      <c r="S1808" s="148"/>
      <c r="T1808" s="148"/>
      <c r="U1808" s="148"/>
      <c r="V1808" s="148"/>
      <c r="W1808" s="148"/>
      <c r="X1808" s="148"/>
      <c r="Y1808" s="148"/>
      <c r="Z1808" s="148"/>
      <c r="AA1808" s="148"/>
      <c r="AB1808" s="148"/>
      <c r="AC1808" s="148"/>
      <c r="AD1808" s="148"/>
      <c r="AE1808" s="148"/>
      <c r="AF1808" s="148"/>
      <c r="AG1808" s="148"/>
      <c r="AH1808" s="148"/>
      <c r="AI1808" s="149"/>
      <c r="AJ1808" s="148"/>
      <c r="AK1808" s="149"/>
    </row>
    <row r="1809" spans="1:37" x14ac:dyDescent="0.35">
      <c r="A1809" s="147"/>
      <c r="B1809" s="148"/>
      <c r="C1809" s="147"/>
      <c r="D1809" s="147"/>
      <c r="E1809" s="148"/>
      <c r="F1809" s="147"/>
      <c r="G1809" s="148"/>
      <c r="H1809" s="148"/>
      <c r="I1809" s="148"/>
      <c r="J1809" s="148"/>
      <c r="K1809" s="148"/>
      <c r="L1809" s="148"/>
      <c r="M1809" s="148"/>
      <c r="N1809" s="148"/>
      <c r="O1809" s="148"/>
      <c r="P1809" s="148"/>
      <c r="Q1809" s="148"/>
      <c r="R1809" s="148"/>
      <c r="S1809" s="148"/>
      <c r="T1809" s="148"/>
      <c r="U1809" s="148"/>
      <c r="V1809" s="148"/>
      <c r="W1809" s="148"/>
      <c r="X1809" s="148"/>
      <c r="Y1809" s="148"/>
      <c r="Z1809" s="148"/>
      <c r="AA1809" s="148"/>
      <c r="AB1809" s="148"/>
      <c r="AC1809" s="148"/>
      <c r="AD1809" s="148"/>
      <c r="AE1809" s="148"/>
      <c r="AF1809" s="148"/>
      <c r="AG1809" s="148"/>
      <c r="AH1809" s="148"/>
      <c r="AI1809" s="149"/>
      <c r="AJ1809" s="148"/>
      <c r="AK1809" s="149"/>
    </row>
    <row r="1810" spans="1:37" x14ac:dyDescent="0.35">
      <c r="A1810" s="147"/>
      <c r="B1810" s="148"/>
      <c r="C1810" s="147"/>
      <c r="D1810" s="147"/>
      <c r="E1810" s="148"/>
      <c r="F1810" s="147"/>
      <c r="G1810" s="148"/>
      <c r="H1810" s="148"/>
      <c r="I1810" s="148"/>
      <c r="J1810" s="148"/>
      <c r="K1810" s="148"/>
      <c r="L1810" s="148"/>
      <c r="M1810" s="148"/>
      <c r="N1810" s="148"/>
      <c r="O1810" s="148"/>
      <c r="P1810" s="148"/>
      <c r="Q1810" s="148"/>
      <c r="R1810" s="148"/>
      <c r="S1810" s="148"/>
      <c r="T1810" s="148"/>
      <c r="U1810" s="148"/>
      <c r="V1810" s="148"/>
      <c r="W1810" s="148"/>
      <c r="X1810" s="148"/>
      <c r="Y1810" s="148"/>
      <c r="Z1810" s="148"/>
      <c r="AA1810" s="148"/>
      <c r="AB1810" s="148"/>
      <c r="AC1810" s="148"/>
      <c r="AD1810" s="148"/>
      <c r="AE1810" s="148"/>
      <c r="AF1810" s="148"/>
      <c r="AG1810" s="148"/>
      <c r="AH1810" s="148"/>
      <c r="AI1810" s="149"/>
      <c r="AJ1810" s="148"/>
      <c r="AK1810" s="149"/>
    </row>
    <row r="1811" spans="1:37" x14ac:dyDescent="0.35">
      <c r="A1811" s="147"/>
      <c r="B1811" s="148"/>
      <c r="C1811" s="147"/>
      <c r="D1811" s="147"/>
      <c r="E1811" s="148"/>
      <c r="F1811" s="147"/>
      <c r="G1811" s="148"/>
      <c r="H1811" s="148"/>
      <c r="I1811" s="148"/>
      <c r="J1811" s="148"/>
      <c r="K1811" s="148"/>
      <c r="L1811" s="148"/>
      <c r="M1811" s="148"/>
      <c r="N1811" s="148"/>
      <c r="O1811" s="148"/>
      <c r="P1811" s="148"/>
      <c r="Q1811" s="148"/>
      <c r="R1811" s="148"/>
      <c r="S1811" s="148"/>
      <c r="T1811" s="148"/>
      <c r="U1811" s="148"/>
      <c r="V1811" s="148"/>
      <c r="W1811" s="148"/>
      <c r="X1811" s="148"/>
      <c r="Y1811" s="148"/>
      <c r="Z1811" s="148"/>
      <c r="AA1811" s="148"/>
      <c r="AB1811" s="148"/>
      <c r="AC1811" s="148"/>
      <c r="AD1811" s="148"/>
      <c r="AE1811" s="148"/>
      <c r="AF1811" s="148"/>
      <c r="AG1811" s="148"/>
      <c r="AH1811" s="148"/>
      <c r="AI1811" s="149"/>
      <c r="AJ1811" s="148"/>
      <c r="AK1811" s="149"/>
    </row>
    <row r="1812" spans="1:37" x14ac:dyDescent="0.35">
      <c r="A1812" s="147"/>
      <c r="B1812" s="148"/>
      <c r="C1812" s="147"/>
      <c r="D1812" s="147"/>
      <c r="E1812" s="148"/>
      <c r="F1812" s="147"/>
      <c r="G1812" s="148"/>
      <c r="H1812" s="148"/>
      <c r="I1812" s="148"/>
      <c r="J1812" s="148"/>
      <c r="K1812" s="148"/>
      <c r="L1812" s="148"/>
      <c r="M1812" s="148"/>
      <c r="N1812" s="148"/>
      <c r="O1812" s="148"/>
      <c r="P1812" s="148"/>
      <c r="Q1812" s="148"/>
      <c r="R1812" s="148"/>
      <c r="S1812" s="148"/>
      <c r="T1812" s="148"/>
      <c r="U1812" s="148"/>
      <c r="V1812" s="148"/>
      <c r="W1812" s="148"/>
      <c r="X1812" s="148"/>
      <c r="Y1812" s="148"/>
      <c r="Z1812" s="148"/>
      <c r="AA1812" s="148"/>
      <c r="AB1812" s="148"/>
      <c r="AC1812" s="148"/>
      <c r="AD1812" s="148"/>
      <c r="AE1812" s="148"/>
      <c r="AF1812" s="148"/>
      <c r="AG1812" s="148"/>
      <c r="AH1812" s="148"/>
      <c r="AI1812" s="149"/>
      <c r="AJ1812" s="148"/>
      <c r="AK1812" s="149"/>
    </row>
    <row r="1813" spans="1:37" x14ac:dyDescent="0.35">
      <c r="A1813" s="147"/>
      <c r="B1813" s="148"/>
      <c r="C1813" s="147"/>
      <c r="D1813" s="147"/>
      <c r="E1813" s="148"/>
      <c r="F1813" s="147"/>
      <c r="G1813" s="148"/>
      <c r="H1813" s="148"/>
      <c r="I1813" s="148"/>
      <c r="J1813" s="148"/>
      <c r="K1813" s="148"/>
      <c r="L1813" s="148"/>
      <c r="M1813" s="148"/>
      <c r="N1813" s="148"/>
      <c r="O1813" s="148"/>
      <c r="P1813" s="148"/>
      <c r="Q1813" s="148"/>
      <c r="R1813" s="148"/>
      <c r="S1813" s="148"/>
      <c r="T1813" s="148"/>
      <c r="U1813" s="148"/>
      <c r="V1813" s="148"/>
      <c r="W1813" s="148"/>
      <c r="X1813" s="148"/>
      <c r="Y1813" s="148"/>
      <c r="Z1813" s="148"/>
      <c r="AA1813" s="148"/>
      <c r="AB1813" s="148"/>
      <c r="AC1813" s="148"/>
      <c r="AD1813" s="148"/>
      <c r="AE1813" s="148"/>
      <c r="AF1813" s="148"/>
      <c r="AG1813" s="148"/>
      <c r="AH1813" s="148"/>
      <c r="AI1813" s="149"/>
      <c r="AJ1813" s="148"/>
      <c r="AK1813" s="149"/>
    </row>
    <row r="1814" spans="1:37" x14ac:dyDescent="0.35">
      <c r="A1814" s="147"/>
      <c r="B1814" s="148"/>
      <c r="C1814" s="147"/>
      <c r="D1814" s="147"/>
      <c r="E1814" s="148"/>
      <c r="F1814" s="147"/>
      <c r="G1814" s="148"/>
      <c r="H1814" s="148"/>
      <c r="I1814" s="148"/>
      <c r="J1814" s="148"/>
      <c r="K1814" s="148"/>
      <c r="L1814" s="148"/>
      <c r="M1814" s="148"/>
      <c r="N1814" s="148"/>
      <c r="O1814" s="148"/>
      <c r="P1814" s="148"/>
      <c r="Q1814" s="148"/>
      <c r="R1814" s="148"/>
      <c r="S1814" s="148"/>
      <c r="T1814" s="148"/>
      <c r="U1814" s="148"/>
      <c r="V1814" s="148"/>
      <c r="W1814" s="148"/>
      <c r="X1814" s="148"/>
      <c r="Y1814" s="148"/>
      <c r="Z1814" s="148"/>
      <c r="AA1814" s="148"/>
      <c r="AB1814" s="148"/>
      <c r="AC1814" s="148"/>
      <c r="AD1814" s="148"/>
      <c r="AE1814" s="148"/>
      <c r="AF1814" s="148"/>
      <c r="AG1814" s="148"/>
      <c r="AH1814" s="148"/>
      <c r="AI1814" s="149"/>
      <c r="AJ1814" s="148"/>
      <c r="AK1814" s="149"/>
    </row>
    <row r="1815" spans="1:37" x14ac:dyDescent="0.35">
      <c r="A1815" s="147"/>
      <c r="B1815" s="148"/>
      <c r="C1815" s="147"/>
      <c r="D1815" s="147"/>
      <c r="E1815" s="148"/>
      <c r="F1815" s="147"/>
      <c r="G1815" s="148"/>
      <c r="H1815" s="148"/>
      <c r="I1815" s="148"/>
      <c r="J1815" s="148"/>
      <c r="K1815" s="148"/>
      <c r="L1815" s="148"/>
      <c r="M1815" s="148"/>
      <c r="N1815" s="148"/>
      <c r="O1815" s="148"/>
      <c r="P1815" s="148"/>
      <c r="Q1815" s="148"/>
      <c r="R1815" s="148"/>
      <c r="S1815" s="148"/>
      <c r="T1815" s="148"/>
      <c r="U1815" s="148"/>
      <c r="V1815" s="148"/>
      <c r="W1815" s="148"/>
      <c r="X1815" s="148"/>
      <c r="Y1815" s="148"/>
      <c r="Z1815" s="148"/>
      <c r="AA1815" s="148"/>
      <c r="AB1815" s="148"/>
      <c r="AC1815" s="148"/>
      <c r="AD1815" s="148"/>
      <c r="AE1815" s="148"/>
      <c r="AF1815" s="148"/>
      <c r="AG1815" s="148"/>
      <c r="AH1815" s="148"/>
      <c r="AI1815" s="149"/>
      <c r="AJ1815" s="148"/>
      <c r="AK1815" s="149"/>
    </row>
    <row r="1816" spans="1:37" x14ac:dyDescent="0.35">
      <c r="A1816" s="147"/>
      <c r="B1816" s="148"/>
      <c r="C1816" s="147"/>
      <c r="D1816" s="147"/>
      <c r="E1816" s="148"/>
      <c r="F1816" s="147"/>
      <c r="G1816" s="148"/>
      <c r="H1816" s="148"/>
      <c r="I1816" s="148"/>
      <c r="J1816" s="148"/>
      <c r="K1816" s="148"/>
      <c r="L1816" s="148"/>
      <c r="M1816" s="148"/>
      <c r="N1816" s="148"/>
      <c r="O1816" s="148"/>
      <c r="P1816" s="148"/>
      <c r="Q1816" s="148"/>
      <c r="R1816" s="148"/>
      <c r="S1816" s="148"/>
      <c r="T1816" s="148"/>
      <c r="U1816" s="148"/>
      <c r="V1816" s="148"/>
      <c r="W1816" s="148"/>
      <c r="X1816" s="148"/>
      <c r="Y1816" s="148"/>
      <c r="Z1816" s="148"/>
      <c r="AA1816" s="148"/>
      <c r="AB1816" s="148"/>
      <c r="AC1816" s="148"/>
      <c r="AD1816" s="148"/>
      <c r="AE1816" s="148"/>
      <c r="AF1816" s="148"/>
      <c r="AG1816" s="148"/>
      <c r="AH1816" s="148"/>
      <c r="AI1816" s="149"/>
      <c r="AJ1816" s="148"/>
      <c r="AK1816" s="149"/>
    </row>
    <row r="1817" spans="1:37" x14ac:dyDescent="0.35">
      <c r="A1817" s="147"/>
      <c r="B1817" s="148"/>
      <c r="C1817" s="147"/>
      <c r="D1817" s="147"/>
      <c r="E1817" s="148"/>
      <c r="F1817" s="147"/>
      <c r="G1817" s="148"/>
      <c r="H1817" s="148"/>
      <c r="I1817" s="148"/>
      <c r="J1817" s="148"/>
      <c r="K1817" s="148"/>
      <c r="L1817" s="148"/>
      <c r="M1817" s="148"/>
      <c r="N1817" s="148"/>
      <c r="O1817" s="148"/>
      <c r="P1817" s="148"/>
      <c r="Q1817" s="148"/>
      <c r="R1817" s="148"/>
      <c r="S1817" s="148"/>
      <c r="T1817" s="148"/>
      <c r="U1817" s="148"/>
      <c r="V1817" s="148"/>
      <c r="W1817" s="148"/>
      <c r="X1817" s="148"/>
      <c r="Y1817" s="148"/>
      <c r="Z1817" s="148"/>
      <c r="AA1817" s="148"/>
      <c r="AB1817" s="148"/>
      <c r="AC1817" s="148"/>
      <c r="AD1817" s="148"/>
      <c r="AE1817" s="148"/>
      <c r="AF1817" s="148"/>
      <c r="AG1817" s="148"/>
      <c r="AH1817" s="148"/>
      <c r="AI1817" s="149"/>
      <c r="AJ1817" s="148"/>
      <c r="AK1817" s="149"/>
    </row>
    <row r="1818" spans="1:37" x14ac:dyDescent="0.35">
      <c r="A1818" s="147"/>
      <c r="B1818" s="148"/>
      <c r="C1818" s="147"/>
      <c r="D1818" s="147"/>
      <c r="E1818" s="148"/>
      <c r="F1818" s="147"/>
      <c r="G1818" s="148"/>
      <c r="H1818" s="148"/>
      <c r="I1818" s="148"/>
      <c r="J1818" s="148"/>
      <c r="K1818" s="148"/>
      <c r="L1818" s="148"/>
      <c r="M1818" s="148"/>
      <c r="N1818" s="148"/>
      <c r="O1818" s="148"/>
      <c r="P1818" s="148"/>
      <c r="Q1818" s="148"/>
      <c r="R1818" s="148"/>
      <c r="S1818" s="148"/>
      <c r="T1818" s="148"/>
      <c r="U1818" s="148"/>
      <c r="V1818" s="148"/>
      <c r="W1818" s="148"/>
      <c r="X1818" s="148"/>
      <c r="Y1818" s="148"/>
      <c r="Z1818" s="148"/>
      <c r="AA1818" s="148"/>
      <c r="AB1818" s="148"/>
      <c r="AC1818" s="148"/>
      <c r="AD1818" s="148"/>
      <c r="AE1818" s="148"/>
      <c r="AF1818" s="148"/>
      <c r="AG1818" s="148"/>
      <c r="AH1818" s="148"/>
      <c r="AI1818" s="149"/>
      <c r="AJ1818" s="148"/>
      <c r="AK1818" s="149"/>
    </row>
    <row r="1819" spans="1:37" x14ac:dyDescent="0.35">
      <c r="A1819" s="147"/>
      <c r="B1819" s="148"/>
      <c r="C1819" s="147"/>
      <c r="D1819" s="147"/>
      <c r="E1819" s="148"/>
      <c r="F1819" s="147"/>
      <c r="G1819" s="148"/>
      <c r="H1819" s="148"/>
      <c r="I1819" s="148"/>
      <c r="J1819" s="148"/>
      <c r="K1819" s="148"/>
      <c r="L1819" s="148"/>
      <c r="M1819" s="148"/>
      <c r="N1819" s="148"/>
      <c r="O1819" s="148"/>
      <c r="P1819" s="148"/>
      <c r="Q1819" s="148"/>
      <c r="R1819" s="148"/>
      <c r="S1819" s="148"/>
      <c r="T1819" s="148"/>
      <c r="U1819" s="148"/>
      <c r="V1819" s="148"/>
      <c r="W1819" s="148"/>
      <c r="X1819" s="148"/>
      <c r="Y1819" s="148"/>
      <c r="Z1819" s="148"/>
      <c r="AA1819" s="148"/>
      <c r="AB1819" s="148"/>
      <c r="AC1819" s="148"/>
      <c r="AD1819" s="148"/>
      <c r="AE1819" s="148"/>
      <c r="AF1819" s="148"/>
      <c r="AG1819" s="148"/>
      <c r="AH1819" s="148"/>
      <c r="AI1819" s="149"/>
      <c r="AJ1819" s="148"/>
      <c r="AK1819" s="149"/>
    </row>
    <row r="1820" spans="1:37" x14ac:dyDescent="0.35">
      <c r="A1820" s="147"/>
      <c r="B1820" s="148"/>
      <c r="C1820" s="147"/>
      <c r="D1820" s="147"/>
      <c r="E1820" s="148"/>
      <c r="F1820" s="147"/>
      <c r="G1820" s="148"/>
      <c r="H1820" s="148"/>
      <c r="I1820" s="148"/>
      <c r="J1820" s="148"/>
      <c r="K1820" s="148"/>
      <c r="L1820" s="148"/>
      <c r="M1820" s="148"/>
      <c r="N1820" s="148"/>
      <c r="O1820" s="148"/>
      <c r="P1820" s="148"/>
      <c r="Q1820" s="148"/>
      <c r="R1820" s="148"/>
      <c r="S1820" s="148"/>
      <c r="T1820" s="148"/>
      <c r="U1820" s="148"/>
      <c r="V1820" s="148"/>
      <c r="W1820" s="148"/>
      <c r="X1820" s="148"/>
      <c r="Y1820" s="148"/>
      <c r="Z1820" s="148"/>
      <c r="AA1820" s="148"/>
      <c r="AB1820" s="148"/>
      <c r="AC1820" s="148"/>
      <c r="AD1820" s="148"/>
      <c r="AE1820" s="148"/>
      <c r="AF1820" s="148"/>
      <c r="AG1820" s="148"/>
      <c r="AH1820" s="148"/>
      <c r="AI1820" s="149"/>
      <c r="AJ1820" s="148"/>
      <c r="AK1820" s="149"/>
    </row>
    <row r="1821" spans="1:37" x14ac:dyDescent="0.35">
      <c r="A1821" s="147"/>
      <c r="B1821" s="148"/>
      <c r="C1821" s="147"/>
      <c r="D1821" s="147"/>
      <c r="E1821" s="148"/>
      <c r="F1821" s="147"/>
      <c r="G1821" s="148"/>
      <c r="H1821" s="148"/>
      <c r="I1821" s="148"/>
      <c r="J1821" s="148"/>
      <c r="K1821" s="148"/>
      <c r="L1821" s="148"/>
      <c r="M1821" s="148"/>
      <c r="N1821" s="148"/>
      <c r="O1821" s="148"/>
      <c r="P1821" s="148"/>
      <c r="Q1821" s="148"/>
      <c r="R1821" s="148"/>
      <c r="S1821" s="148"/>
      <c r="T1821" s="148"/>
      <c r="U1821" s="148"/>
      <c r="V1821" s="148"/>
      <c r="W1821" s="148"/>
      <c r="X1821" s="148"/>
      <c r="Y1821" s="148"/>
      <c r="Z1821" s="148"/>
      <c r="AA1821" s="148"/>
      <c r="AB1821" s="148"/>
      <c r="AC1821" s="148"/>
      <c r="AD1821" s="148"/>
      <c r="AE1821" s="148"/>
      <c r="AF1821" s="148"/>
      <c r="AG1821" s="148"/>
      <c r="AH1821" s="148"/>
      <c r="AI1821" s="149"/>
      <c r="AJ1821" s="148"/>
      <c r="AK1821" s="149"/>
    </row>
    <row r="1822" spans="1:37" x14ac:dyDescent="0.35">
      <c r="A1822" s="147"/>
      <c r="B1822" s="148"/>
      <c r="C1822" s="147"/>
      <c r="D1822" s="147"/>
      <c r="E1822" s="148"/>
      <c r="F1822" s="147"/>
      <c r="G1822" s="148"/>
      <c r="H1822" s="148"/>
      <c r="I1822" s="148"/>
      <c r="J1822" s="148"/>
      <c r="K1822" s="148"/>
      <c r="L1822" s="148"/>
      <c r="M1822" s="148"/>
      <c r="N1822" s="148"/>
      <c r="O1822" s="148"/>
      <c r="P1822" s="148"/>
      <c r="Q1822" s="148"/>
      <c r="R1822" s="148"/>
      <c r="S1822" s="148"/>
      <c r="T1822" s="148"/>
      <c r="U1822" s="148"/>
      <c r="V1822" s="148"/>
      <c r="W1822" s="148"/>
      <c r="X1822" s="148"/>
      <c r="Y1822" s="148"/>
      <c r="Z1822" s="148"/>
      <c r="AA1822" s="148"/>
      <c r="AB1822" s="148"/>
      <c r="AC1822" s="148"/>
      <c r="AD1822" s="148"/>
      <c r="AE1822" s="148"/>
      <c r="AF1822" s="148"/>
      <c r="AG1822" s="148"/>
      <c r="AH1822" s="148"/>
      <c r="AI1822" s="149"/>
      <c r="AJ1822" s="148"/>
      <c r="AK1822" s="149"/>
    </row>
    <row r="1823" spans="1:37" x14ac:dyDescent="0.35">
      <c r="A1823" s="147"/>
      <c r="B1823" s="148"/>
      <c r="C1823" s="147"/>
      <c r="D1823" s="147"/>
      <c r="E1823" s="148"/>
      <c r="F1823" s="147"/>
      <c r="G1823" s="148"/>
      <c r="H1823" s="148"/>
      <c r="I1823" s="148"/>
      <c r="J1823" s="148"/>
      <c r="K1823" s="148"/>
      <c r="L1823" s="148"/>
      <c r="M1823" s="148"/>
      <c r="N1823" s="148"/>
      <c r="O1823" s="148"/>
      <c r="P1823" s="148"/>
      <c r="Q1823" s="148"/>
      <c r="R1823" s="148"/>
      <c r="S1823" s="148"/>
      <c r="T1823" s="148"/>
      <c r="U1823" s="148"/>
      <c r="V1823" s="148"/>
      <c r="W1823" s="148"/>
      <c r="X1823" s="148"/>
      <c r="Y1823" s="148"/>
      <c r="Z1823" s="148"/>
      <c r="AA1823" s="148"/>
      <c r="AB1823" s="148"/>
      <c r="AC1823" s="148"/>
      <c r="AD1823" s="148"/>
      <c r="AE1823" s="148"/>
      <c r="AF1823" s="148"/>
      <c r="AG1823" s="148"/>
      <c r="AH1823" s="148"/>
      <c r="AI1823" s="149"/>
      <c r="AJ1823" s="148"/>
      <c r="AK1823" s="149"/>
    </row>
    <row r="1824" spans="1:37" x14ac:dyDescent="0.35">
      <c r="A1824" s="147"/>
      <c r="B1824" s="148"/>
      <c r="C1824" s="147"/>
      <c r="D1824" s="147"/>
      <c r="E1824" s="148"/>
      <c r="F1824" s="147"/>
      <c r="G1824" s="148"/>
      <c r="H1824" s="148"/>
      <c r="I1824" s="148"/>
      <c r="J1824" s="148"/>
      <c r="K1824" s="148"/>
      <c r="L1824" s="148"/>
      <c r="M1824" s="148"/>
      <c r="N1824" s="148"/>
      <c r="O1824" s="148"/>
      <c r="P1824" s="148"/>
      <c r="Q1824" s="148"/>
      <c r="R1824" s="148"/>
      <c r="S1824" s="148"/>
      <c r="T1824" s="148"/>
      <c r="U1824" s="148"/>
      <c r="V1824" s="148"/>
      <c r="W1824" s="148"/>
      <c r="X1824" s="148"/>
      <c r="Y1824" s="148"/>
      <c r="Z1824" s="148"/>
      <c r="AA1824" s="148"/>
      <c r="AB1824" s="148"/>
      <c r="AC1824" s="148"/>
      <c r="AD1824" s="148"/>
      <c r="AE1824" s="148"/>
      <c r="AF1824" s="148"/>
      <c r="AG1824" s="148"/>
      <c r="AH1824" s="148"/>
      <c r="AI1824" s="149"/>
      <c r="AJ1824" s="148"/>
      <c r="AK1824" s="149"/>
    </row>
    <row r="1825" spans="1:37" x14ac:dyDescent="0.35">
      <c r="A1825" s="147"/>
      <c r="B1825" s="148"/>
      <c r="C1825" s="147"/>
      <c r="D1825" s="147"/>
      <c r="E1825" s="148"/>
      <c r="F1825" s="147"/>
      <c r="G1825" s="148"/>
      <c r="H1825" s="148"/>
      <c r="I1825" s="148"/>
      <c r="J1825" s="148"/>
      <c r="K1825" s="148"/>
      <c r="L1825" s="148"/>
      <c r="M1825" s="148"/>
      <c r="N1825" s="148"/>
      <c r="O1825" s="148"/>
      <c r="P1825" s="148"/>
      <c r="Q1825" s="148"/>
      <c r="R1825" s="148"/>
      <c r="S1825" s="148"/>
      <c r="T1825" s="148"/>
      <c r="U1825" s="148"/>
      <c r="V1825" s="148"/>
      <c r="W1825" s="148"/>
      <c r="X1825" s="148"/>
      <c r="Y1825" s="148"/>
      <c r="Z1825" s="148"/>
      <c r="AA1825" s="148"/>
      <c r="AB1825" s="148"/>
      <c r="AC1825" s="148"/>
      <c r="AD1825" s="148"/>
      <c r="AE1825" s="148"/>
      <c r="AF1825" s="148"/>
      <c r="AG1825" s="148"/>
      <c r="AH1825" s="148"/>
      <c r="AI1825" s="149"/>
      <c r="AJ1825" s="148"/>
      <c r="AK1825" s="149"/>
    </row>
    <row r="1826" spans="1:37" x14ac:dyDescent="0.35">
      <c r="A1826" s="147"/>
      <c r="B1826" s="148"/>
      <c r="C1826" s="147"/>
      <c r="D1826" s="147"/>
      <c r="E1826" s="148"/>
      <c r="F1826" s="147"/>
      <c r="G1826" s="148"/>
      <c r="H1826" s="148"/>
      <c r="I1826" s="148"/>
      <c r="J1826" s="148"/>
      <c r="K1826" s="148"/>
      <c r="L1826" s="148"/>
      <c r="M1826" s="148"/>
      <c r="N1826" s="148"/>
      <c r="O1826" s="148"/>
      <c r="P1826" s="148"/>
      <c r="Q1826" s="148"/>
      <c r="R1826" s="148"/>
      <c r="S1826" s="148"/>
      <c r="T1826" s="148"/>
      <c r="U1826" s="148"/>
      <c r="V1826" s="148"/>
      <c r="W1826" s="148"/>
      <c r="X1826" s="148"/>
      <c r="Y1826" s="148"/>
      <c r="Z1826" s="148"/>
      <c r="AA1826" s="148"/>
      <c r="AB1826" s="148"/>
      <c r="AC1826" s="148"/>
      <c r="AD1826" s="148"/>
      <c r="AE1826" s="148"/>
      <c r="AF1826" s="148"/>
      <c r="AG1826" s="148"/>
      <c r="AH1826" s="148"/>
      <c r="AI1826" s="149"/>
      <c r="AJ1826" s="148"/>
      <c r="AK1826" s="149"/>
    </row>
    <row r="1827" spans="1:37" x14ac:dyDescent="0.35">
      <c r="A1827" s="147"/>
      <c r="B1827" s="148"/>
      <c r="C1827" s="147"/>
      <c r="D1827" s="147"/>
      <c r="E1827" s="148"/>
      <c r="F1827" s="147"/>
      <c r="G1827" s="148"/>
      <c r="H1827" s="148"/>
      <c r="I1827" s="148"/>
      <c r="J1827" s="148"/>
      <c r="K1827" s="148"/>
      <c r="L1827" s="148"/>
      <c r="M1827" s="148"/>
      <c r="N1827" s="148"/>
      <c r="O1827" s="148"/>
      <c r="P1827" s="148"/>
      <c r="Q1827" s="148"/>
      <c r="R1827" s="148"/>
      <c r="S1827" s="148"/>
      <c r="T1827" s="148"/>
      <c r="U1827" s="148"/>
      <c r="V1827" s="148"/>
      <c r="W1827" s="148"/>
      <c r="X1827" s="148"/>
      <c r="Y1827" s="148"/>
      <c r="Z1827" s="148"/>
      <c r="AA1827" s="148"/>
      <c r="AB1827" s="148"/>
      <c r="AC1827" s="148"/>
      <c r="AD1827" s="148"/>
      <c r="AE1827" s="148"/>
      <c r="AF1827" s="148"/>
      <c r="AG1827" s="148"/>
      <c r="AH1827" s="148"/>
      <c r="AI1827" s="149"/>
      <c r="AJ1827" s="148"/>
      <c r="AK1827" s="149"/>
    </row>
    <row r="1828" spans="1:37" x14ac:dyDescent="0.35">
      <c r="A1828" s="147"/>
      <c r="B1828" s="148"/>
      <c r="C1828" s="147"/>
      <c r="D1828" s="147"/>
      <c r="E1828" s="148"/>
      <c r="F1828" s="147"/>
      <c r="G1828" s="148"/>
      <c r="H1828" s="148"/>
      <c r="I1828" s="148"/>
      <c r="J1828" s="148"/>
      <c r="K1828" s="148"/>
      <c r="L1828" s="148"/>
      <c r="M1828" s="148"/>
      <c r="N1828" s="148"/>
      <c r="O1828" s="148"/>
      <c r="P1828" s="148"/>
      <c r="Q1828" s="148"/>
      <c r="R1828" s="148"/>
      <c r="S1828" s="148"/>
      <c r="T1828" s="148"/>
      <c r="U1828" s="148"/>
      <c r="V1828" s="148"/>
      <c r="W1828" s="148"/>
      <c r="X1828" s="148"/>
      <c r="Y1828" s="148"/>
      <c r="Z1828" s="148"/>
      <c r="AA1828" s="148"/>
      <c r="AB1828" s="148"/>
      <c r="AC1828" s="148"/>
      <c r="AD1828" s="148"/>
      <c r="AE1828" s="148"/>
      <c r="AF1828" s="148"/>
      <c r="AG1828" s="148"/>
      <c r="AH1828" s="148"/>
      <c r="AI1828" s="149"/>
      <c r="AJ1828" s="148"/>
      <c r="AK1828" s="149"/>
    </row>
    <row r="1829" spans="1:37" x14ac:dyDescent="0.35">
      <c r="A1829" s="147"/>
      <c r="B1829" s="148"/>
      <c r="C1829" s="147"/>
      <c r="D1829" s="147"/>
      <c r="E1829" s="148"/>
      <c r="F1829" s="147"/>
      <c r="G1829" s="148"/>
      <c r="H1829" s="148"/>
      <c r="I1829" s="148"/>
      <c r="J1829" s="148"/>
      <c r="K1829" s="148"/>
      <c r="L1829" s="148"/>
      <c r="M1829" s="148"/>
      <c r="N1829" s="148"/>
      <c r="O1829" s="148"/>
      <c r="P1829" s="148"/>
      <c r="Q1829" s="148"/>
      <c r="R1829" s="148"/>
      <c r="S1829" s="148"/>
      <c r="T1829" s="148"/>
      <c r="U1829" s="148"/>
      <c r="V1829" s="148"/>
      <c r="W1829" s="148"/>
      <c r="X1829" s="148"/>
      <c r="Y1829" s="148"/>
      <c r="Z1829" s="148"/>
      <c r="AA1829" s="148"/>
      <c r="AB1829" s="148"/>
      <c r="AC1829" s="148"/>
      <c r="AD1829" s="148"/>
      <c r="AE1829" s="148"/>
      <c r="AF1829" s="148"/>
      <c r="AG1829" s="148"/>
      <c r="AH1829" s="148"/>
      <c r="AI1829" s="149"/>
      <c r="AJ1829" s="148"/>
      <c r="AK1829" s="149"/>
    </row>
    <row r="1830" spans="1:37" x14ac:dyDescent="0.35">
      <c r="A1830" s="147"/>
      <c r="B1830" s="148"/>
      <c r="C1830" s="147"/>
      <c r="D1830" s="147"/>
      <c r="E1830" s="148"/>
      <c r="F1830" s="147"/>
      <c r="G1830" s="148"/>
      <c r="H1830" s="148"/>
      <c r="I1830" s="148"/>
      <c r="J1830" s="148"/>
      <c r="K1830" s="148"/>
      <c r="L1830" s="148"/>
      <c r="M1830" s="148"/>
      <c r="N1830" s="148"/>
      <c r="O1830" s="148"/>
      <c r="P1830" s="148"/>
      <c r="Q1830" s="148"/>
      <c r="R1830" s="148"/>
      <c r="S1830" s="148"/>
      <c r="T1830" s="148"/>
      <c r="U1830" s="148"/>
      <c r="V1830" s="148"/>
      <c r="W1830" s="148"/>
      <c r="X1830" s="148"/>
      <c r="Y1830" s="148"/>
      <c r="Z1830" s="148"/>
      <c r="AA1830" s="148"/>
      <c r="AB1830" s="148"/>
      <c r="AC1830" s="148"/>
      <c r="AD1830" s="148"/>
      <c r="AE1830" s="148"/>
      <c r="AF1830" s="148"/>
      <c r="AG1830" s="148"/>
      <c r="AH1830" s="148"/>
      <c r="AI1830" s="149"/>
      <c r="AJ1830" s="148"/>
      <c r="AK1830" s="149"/>
    </row>
    <row r="1831" spans="1:37" x14ac:dyDescent="0.35">
      <c r="A1831" s="147"/>
      <c r="B1831" s="148"/>
      <c r="C1831" s="147"/>
      <c r="D1831" s="147"/>
      <c r="E1831" s="148"/>
      <c r="F1831" s="147"/>
      <c r="G1831" s="148"/>
      <c r="H1831" s="148"/>
      <c r="I1831" s="148"/>
      <c r="J1831" s="148"/>
      <c r="K1831" s="148"/>
      <c r="L1831" s="148"/>
      <c r="M1831" s="148"/>
      <c r="N1831" s="148"/>
      <c r="O1831" s="148"/>
      <c r="P1831" s="148"/>
      <c r="Q1831" s="148"/>
      <c r="R1831" s="148"/>
      <c r="S1831" s="148"/>
      <c r="T1831" s="148"/>
      <c r="U1831" s="148"/>
      <c r="V1831" s="148"/>
      <c r="W1831" s="148"/>
      <c r="X1831" s="148"/>
      <c r="Y1831" s="148"/>
      <c r="Z1831" s="148"/>
      <c r="AA1831" s="148"/>
      <c r="AB1831" s="148"/>
      <c r="AC1831" s="148"/>
      <c r="AD1831" s="148"/>
      <c r="AE1831" s="148"/>
      <c r="AF1831" s="148"/>
      <c r="AG1831" s="148"/>
      <c r="AH1831" s="148"/>
      <c r="AI1831" s="149"/>
      <c r="AJ1831" s="148"/>
      <c r="AK1831" s="149"/>
    </row>
    <row r="1832" spans="1:37" x14ac:dyDescent="0.35">
      <c r="A1832" s="147"/>
      <c r="B1832" s="148"/>
      <c r="C1832" s="147"/>
      <c r="D1832" s="147"/>
      <c r="E1832" s="148"/>
      <c r="F1832" s="147"/>
      <c r="G1832" s="148"/>
      <c r="H1832" s="148"/>
      <c r="I1832" s="148"/>
      <c r="J1832" s="148"/>
      <c r="K1832" s="148"/>
      <c r="L1832" s="148"/>
      <c r="M1832" s="148"/>
      <c r="N1832" s="148"/>
      <c r="O1832" s="148"/>
      <c r="P1832" s="148"/>
      <c r="Q1832" s="148"/>
      <c r="R1832" s="148"/>
      <c r="S1832" s="148"/>
      <c r="T1832" s="148"/>
      <c r="U1832" s="148"/>
      <c r="V1832" s="148"/>
      <c r="W1832" s="148"/>
      <c r="X1832" s="148"/>
      <c r="Y1832" s="148"/>
      <c r="Z1832" s="148"/>
      <c r="AA1832" s="148"/>
      <c r="AB1832" s="148"/>
      <c r="AC1832" s="148"/>
      <c r="AD1832" s="148"/>
      <c r="AE1832" s="148"/>
      <c r="AF1832" s="148"/>
      <c r="AG1832" s="148"/>
      <c r="AH1832" s="148"/>
      <c r="AI1832" s="149"/>
      <c r="AJ1832" s="148"/>
      <c r="AK1832" s="149"/>
    </row>
    <row r="1833" spans="1:37" x14ac:dyDescent="0.35">
      <c r="A1833" s="147"/>
      <c r="B1833" s="148"/>
      <c r="C1833" s="147"/>
      <c r="D1833" s="147"/>
      <c r="E1833" s="148"/>
      <c r="F1833" s="147"/>
      <c r="G1833" s="148"/>
      <c r="H1833" s="148"/>
      <c r="I1833" s="148"/>
      <c r="J1833" s="148"/>
      <c r="K1833" s="148"/>
      <c r="L1833" s="148"/>
      <c r="M1833" s="148"/>
      <c r="N1833" s="148"/>
      <c r="O1833" s="148"/>
      <c r="P1833" s="148"/>
      <c r="Q1833" s="148"/>
      <c r="R1833" s="148"/>
      <c r="S1833" s="148"/>
      <c r="T1833" s="148"/>
      <c r="U1833" s="148"/>
      <c r="V1833" s="148"/>
      <c r="W1833" s="148"/>
      <c r="X1833" s="148"/>
      <c r="Y1833" s="148"/>
      <c r="Z1833" s="148"/>
      <c r="AA1833" s="148"/>
      <c r="AB1833" s="148"/>
      <c r="AC1833" s="148"/>
      <c r="AD1833" s="148"/>
      <c r="AE1833" s="148"/>
      <c r="AF1833" s="148"/>
      <c r="AG1833" s="148"/>
      <c r="AH1833" s="148"/>
      <c r="AI1833" s="149"/>
      <c r="AJ1833" s="148"/>
      <c r="AK1833" s="149"/>
    </row>
    <row r="1834" spans="1:37" x14ac:dyDescent="0.35">
      <c r="A1834" s="147"/>
      <c r="B1834" s="148"/>
      <c r="C1834" s="147"/>
      <c r="D1834" s="147"/>
      <c r="E1834" s="148"/>
      <c r="F1834" s="147"/>
      <c r="G1834" s="148"/>
      <c r="H1834" s="148"/>
      <c r="I1834" s="148"/>
      <c r="J1834" s="148"/>
      <c r="K1834" s="148"/>
      <c r="L1834" s="148"/>
      <c r="M1834" s="148"/>
      <c r="N1834" s="148"/>
      <c r="O1834" s="148"/>
      <c r="P1834" s="148"/>
      <c r="Q1834" s="148"/>
      <c r="R1834" s="148"/>
      <c r="S1834" s="148"/>
      <c r="T1834" s="148"/>
      <c r="U1834" s="148"/>
      <c r="V1834" s="148"/>
      <c r="W1834" s="148"/>
      <c r="X1834" s="148"/>
      <c r="Y1834" s="148"/>
      <c r="Z1834" s="148"/>
      <c r="AA1834" s="148"/>
      <c r="AB1834" s="148"/>
      <c r="AC1834" s="148"/>
      <c r="AD1834" s="148"/>
      <c r="AE1834" s="148"/>
      <c r="AF1834" s="148"/>
      <c r="AG1834" s="148"/>
      <c r="AH1834" s="148"/>
      <c r="AI1834" s="149"/>
      <c r="AJ1834" s="148"/>
      <c r="AK1834" s="149"/>
    </row>
    <row r="1835" spans="1:37" x14ac:dyDescent="0.35">
      <c r="A1835" s="147"/>
      <c r="B1835" s="148"/>
      <c r="C1835" s="147"/>
      <c r="D1835" s="147"/>
      <c r="E1835" s="148"/>
      <c r="F1835" s="147"/>
      <c r="G1835" s="148"/>
      <c r="H1835" s="148"/>
      <c r="I1835" s="148"/>
      <c r="J1835" s="148"/>
      <c r="K1835" s="148"/>
      <c r="L1835" s="148"/>
      <c r="M1835" s="148"/>
      <c r="N1835" s="148"/>
      <c r="O1835" s="148"/>
      <c r="P1835" s="148"/>
      <c r="Q1835" s="148"/>
      <c r="R1835" s="148"/>
      <c r="S1835" s="148"/>
      <c r="T1835" s="148"/>
      <c r="U1835" s="148"/>
      <c r="V1835" s="148"/>
      <c r="W1835" s="148"/>
      <c r="X1835" s="148"/>
      <c r="Y1835" s="148"/>
      <c r="Z1835" s="148"/>
      <c r="AA1835" s="148"/>
      <c r="AB1835" s="148"/>
      <c r="AC1835" s="148"/>
      <c r="AD1835" s="148"/>
      <c r="AE1835" s="148"/>
      <c r="AF1835" s="148"/>
      <c r="AG1835" s="148"/>
      <c r="AH1835" s="148"/>
      <c r="AI1835" s="149"/>
      <c r="AJ1835" s="148"/>
      <c r="AK1835" s="149"/>
    </row>
    <row r="1836" spans="1:37" x14ac:dyDescent="0.35">
      <c r="A1836" s="147"/>
      <c r="B1836" s="148"/>
      <c r="C1836" s="147"/>
      <c r="D1836" s="147"/>
      <c r="E1836" s="148"/>
      <c r="F1836" s="147"/>
      <c r="G1836" s="148"/>
      <c r="H1836" s="148"/>
      <c r="I1836" s="148"/>
      <c r="J1836" s="148"/>
      <c r="K1836" s="148"/>
      <c r="L1836" s="148"/>
      <c r="M1836" s="148"/>
      <c r="N1836" s="148"/>
      <c r="O1836" s="148"/>
      <c r="P1836" s="148"/>
      <c r="Q1836" s="148"/>
      <c r="R1836" s="148"/>
      <c r="S1836" s="148"/>
      <c r="T1836" s="148"/>
      <c r="U1836" s="148"/>
      <c r="V1836" s="148"/>
      <c r="W1836" s="148"/>
      <c r="X1836" s="148"/>
      <c r="Y1836" s="148"/>
      <c r="Z1836" s="148"/>
      <c r="AA1836" s="148"/>
      <c r="AB1836" s="148"/>
      <c r="AC1836" s="148"/>
      <c r="AD1836" s="148"/>
      <c r="AE1836" s="148"/>
      <c r="AF1836" s="148"/>
      <c r="AG1836" s="148"/>
      <c r="AH1836" s="148"/>
      <c r="AI1836" s="149"/>
      <c r="AJ1836" s="148"/>
      <c r="AK1836" s="149"/>
    </row>
    <row r="1837" spans="1:37" x14ac:dyDescent="0.35">
      <c r="A1837" s="147"/>
      <c r="B1837" s="148"/>
      <c r="C1837" s="147"/>
      <c r="D1837" s="147"/>
      <c r="E1837" s="148"/>
      <c r="F1837" s="147"/>
      <c r="G1837" s="148"/>
      <c r="H1837" s="148"/>
      <c r="I1837" s="148"/>
      <c r="J1837" s="148"/>
      <c r="K1837" s="148"/>
      <c r="L1837" s="148"/>
      <c r="M1837" s="148"/>
      <c r="N1837" s="148"/>
      <c r="O1837" s="148"/>
      <c r="P1837" s="148"/>
      <c r="Q1837" s="148"/>
      <c r="R1837" s="148"/>
      <c r="S1837" s="148"/>
      <c r="T1837" s="148"/>
      <c r="U1837" s="148"/>
      <c r="V1837" s="148"/>
      <c r="W1837" s="148"/>
      <c r="X1837" s="148"/>
      <c r="Y1837" s="148"/>
      <c r="Z1837" s="148"/>
      <c r="AA1837" s="148"/>
      <c r="AB1837" s="148"/>
      <c r="AC1837" s="148"/>
      <c r="AD1837" s="148"/>
      <c r="AE1837" s="148"/>
      <c r="AF1837" s="148"/>
      <c r="AG1837" s="148"/>
      <c r="AH1837" s="148"/>
      <c r="AI1837" s="149"/>
      <c r="AJ1837" s="148"/>
      <c r="AK1837" s="149"/>
    </row>
    <row r="1838" spans="1:37" x14ac:dyDescent="0.35">
      <c r="A1838" s="147"/>
      <c r="B1838" s="148"/>
      <c r="C1838" s="147"/>
      <c r="D1838" s="147"/>
      <c r="E1838" s="148"/>
      <c r="F1838" s="147"/>
      <c r="G1838" s="148"/>
      <c r="H1838" s="148"/>
      <c r="I1838" s="148"/>
      <c r="J1838" s="148"/>
      <c r="K1838" s="148"/>
      <c r="L1838" s="148"/>
      <c r="M1838" s="148"/>
      <c r="N1838" s="148"/>
      <c r="O1838" s="148"/>
      <c r="P1838" s="148"/>
      <c r="Q1838" s="148"/>
      <c r="R1838" s="148"/>
      <c r="S1838" s="148"/>
      <c r="T1838" s="148"/>
      <c r="U1838" s="148"/>
      <c r="V1838" s="148"/>
      <c r="W1838" s="148"/>
      <c r="X1838" s="148"/>
      <c r="Y1838" s="148"/>
      <c r="Z1838" s="148"/>
      <c r="AA1838" s="148"/>
      <c r="AB1838" s="148"/>
      <c r="AC1838" s="148"/>
      <c r="AD1838" s="148"/>
      <c r="AE1838" s="148"/>
      <c r="AF1838" s="148"/>
      <c r="AG1838" s="148"/>
      <c r="AH1838" s="148"/>
      <c r="AI1838" s="149"/>
      <c r="AJ1838" s="148"/>
      <c r="AK1838" s="149"/>
    </row>
    <row r="1839" spans="1:37" x14ac:dyDescent="0.35">
      <c r="A1839" s="147"/>
      <c r="B1839" s="148"/>
      <c r="C1839" s="147"/>
      <c r="D1839" s="147"/>
      <c r="E1839" s="148"/>
      <c r="F1839" s="147"/>
      <c r="G1839" s="148"/>
      <c r="H1839" s="148"/>
      <c r="I1839" s="148"/>
      <c r="J1839" s="148"/>
      <c r="K1839" s="148"/>
      <c r="L1839" s="148"/>
      <c r="M1839" s="148"/>
      <c r="N1839" s="148"/>
      <c r="O1839" s="148"/>
      <c r="P1839" s="148"/>
      <c r="Q1839" s="148"/>
      <c r="R1839" s="148"/>
      <c r="S1839" s="148"/>
      <c r="T1839" s="148"/>
      <c r="U1839" s="148"/>
      <c r="V1839" s="148"/>
      <c r="W1839" s="148"/>
      <c r="X1839" s="148"/>
      <c r="Y1839" s="148"/>
      <c r="Z1839" s="148"/>
      <c r="AA1839" s="148"/>
      <c r="AB1839" s="148"/>
      <c r="AC1839" s="148"/>
      <c r="AD1839" s="148"/>
      <c r="AE1839" s="148"/>
      <c r="AF1839" s="148"/>
      <c r="AG1839" s="148"/>
      <c r="AH1839" s="148"/>
      <c r="AI1839" s="149"/>
      <c r="AJ1839" s="148"/>
      <c r="AK1839" s="149"/>
    </row>
    <row r="1840" spans="1:37" x14ac:dyDescent="0.35">
      <c r="A1840" s="147"/>
      <c r="B1840" s="148"/>
      <c r="C1840" s="147"/>
      <c r="D1840" s="147"/>
      <c r="E1840" s="148"/>
      <c r="F1840" s="147"/>
      <c r="G1840" s="148"/>
      <c r="H1840" s="148"/>
      <c r="I1840" s="148"/>
      <c r="J1840" s="148"/>
      <c r="K1840" s="148"/>
      <c r="L1840" s="148"/>
      <c r="M1840" s="148"/>
      <c r="N1840" s="148"/>
      <c r="O1840" s="148"/>
      <c r="P1840" s="148"/>
      <c r="Q1840" s="148"/>
      <c r="R1840" s="148"/>
      <c r="S1840" s="148"/>
      <c r="T1840" s="148"/>
      <c r="U1840" s="148"/>
      <c r="V1840" s="148"/>
      <c r="W1840" s="148"/>
      <c r="X1840" s="148"/>
      <c r="Y1840" s="148"/>
      <c r="Z1840" s="148"/>
      <c r="AA1840" s="148"/>
      <c r="AB1840" s="148"/>
      <c r="AC1840" s="148"/>
      <c r="AD1840" s="148"/>
      <c r="AE1840" s="148"/>
      <c r="AF1840" s="148"/>
      <c r="AG1840" s="148"/>
      <c r="AH1840" s="148"/>
      <c r="AI1840" s="149"/>
      <c r="AJ1840" s="148"/>
      <c r="AK1840" s="149"/>
    </row>
    <row r="1841" spans="1:37" x14ac:dyDescent="0.35">
      <c r="A1841" s="147"/>
      <c r="B1841" s="148"/>
      <c r="C1841" s="147"/>
      <c r="D1841" s="147"/>
      <c r="E1841" s="148"/>
      <c r="F1841" s="147"/>
      <c r="G1841" s="148"/>
      <c r="H1841" s="148"/>
      <c r="I1841" s="148"/>
      <c r="J1841" s="148"/>
      <c r="K1841" s="148"/>
      <c r="L1841" s="148"/>
      <c r="M1841" s="148"/>
      <c r="N1841" s="148"/>
      <c r="O1841" s="148"/>
      <c r="P1841" s="148"/>
      <c r="Q1841" s="148"/>
      <c r="R1841" s="148"/>
      <c r="S1841" s="148"/>
      <c r="T1841" s="148"/>
      <c r="U1841" s="148"/>
      <c r="V1841" s="148"/>
      <c r="W1841" s="148"/>
      <c r="X1841" s="148"/>
      <c r="Y1841" s="148"/>
      <c r="Z1841" s="148"/>
      <c r="AA1841" s="148"/>
      <c r="AB1841" s="148"/>
      <c r="AC1841" s="148"/>
      <c r="AD1841" s="148"/>
      <c r="AE1841" s="148"/>
      <c r="AF1841" s="148"/>
      <c r="AG1841" s="148"/>
      <c r="AH1841" s="148"/>
      <c r="AI1841" s="149"/>
      <c r="AJ1841" s="148"/>
      <c r="AK1841" s="149"/>
    </row>
    <row r="1842" spans="1:37" x14ac:dyDescent="0.35">
      <c r="A1842" s="147"/>
      <c r="B1842" s="148"/>
      <c r="C1842" s="147"/>
      <c r="D1842" s="147"/>
      <c r="E1842" s="148"/>
      <c r="F1842" s="147"/>
      <c r="G1842" s="148"/>
      <c r="H1842" s="148"/>
      <c r="I1842" s="148"/>
      <c r="J1842" s="148"/>
      <c r="K1842" s="148"/>
      <c r="L1842" s="148"/>
      <c r="M1842" s="148"/>
      <c r="N1842" s="148"/>
      <c r="O1842" s="148"/>
      <c r="P1842" s="148"/>
      <c r="Q1842" s="148"/>
      <c r="R1842" s="148"/>
      <c r="S1842" s="148"/>
      <c r="T1842" s="148"/>
      <c r="U1842" s="148"/>
      <c r="V1842" s="148"/>
      <c r="W1842" s="148"/>
      <c r="X1842" s="148"/>
      <c r="Y1842" s="148"/>
      <c r="Z1842" s="148"/>
      <c r="AA1842" s="148"/>
      <c r="AB1842" s="148"/>
      <c r="AC1842" s="148"/>
      <c r="AD1842" s="148"/>
      <c r="AE1842" s="148"/>
      <c r="AF1842" s="148"/>
      <c r="AG1842" s="148"/>
      <c r="AH1842" s="148"/>
      <c r="AI1842" s="149"/>
      <c r="AJ1842" s="148"/>
      <c r="AK1842" s="149"/>
    </row>
    <row r="1843" spans="1:37" x14ac:dyDescent="0.35">
      <c r="A1843" s="147"/>
      <c r="B1843" s="148"/>
      <c r="C1843" s="147"/>
      <c r="D1843" s="147"/>
      <c r="E1843" s="148"/>
      <c r="F1843" s="147"/>
      <c r="G1843" s="148"/>
      <c r="H1843" s="148"/>
      <c r="I1843" s="148"/>
      <c r="J1843" s="148"/>
      <c r="K1843" s="148"/>
      <c r="L1843" s="148"/>
      <c r="M1843" s="148"/>
      <c r="N1843" s="148"/>
      <c r="O1843" s="148"/>
      <c r="P1843" s="148"/>
      <c r="Q1843" s="148"/>
      <c r="R1843" s="148"/>
      <c r="S1843" s="148"/>
      <c r="T1843" s="148"/>
      <c r="U1843" s="148"/>
      <c r="V1843" s="148"/>
      <c r="W1843" s="148"/>
      <c r="X1843" s="148"/>
      <c r="Y1843" s="148"/>
      <c r="Z1843" s="148"/>
      <c r="AA1843" s="148"/>
      <c r="AB1843" s="148"/>
      <c r="AC1843" s="148"/>
      <c r="AD1843" s="148"/>
      <c r="AE1843" s="148"/>
      <c r="AF1843" s="148"/>
      <c r="AG1843" s="148"/>
      <c r="AH1843" s="148"/>
      <c r="AI1843" s="149"/>
      <c r="AJ1843" s="148"/>
      <c r="AK1843" s="149"/>
    </row>
    <row r="1844" spans="1:37" x14ac:dyDescent="0.35">
      <c r="A1844" s="147"/>
      <c r="B1844" s="148"/>
      <c r="C1844" s="147"/>
      <c r="D1844" s="147"/>
      <c r="E1844" s="148"/>
      <c r="F1844" s="147"/>
      <c r="G1844" s="148"/>
      <c r="H1844" s="148"/>
      <c r="I1844" s="148"/>
      <c r="J1844" s="148"/>
      <c r="K1844" s="148"/>
      <c r="L1844" s="148"/>
      <c r="M1844" s="148"/>
      <c r="N1844" s="148"/>
      <c r="O1844" s="148"/>
      <c r="P1844" s="148"/>
      <c r="Q1844" s="148"/>
      <c r="R1844" s="148"/>
      <c r="S1844" s="148"/>
      <c r="T1844" s="148"/>
      <c r="U1844" s="148"/>
      <c r="V1844" s="148"/>
      <c r="W1844" s="148"/>
      <c r="X1844" s="148"/>
      <c r="Y1844" s="148"/>
      <c r="Z1844" s="148"/>
      <c r="AA1844" s="148"/>
      <c r="AB1844" s="148"/>
      <c r="AC1844" s="148"/>
      <c r="AD1844" s="148"/>
      <c r="AE1844" s="148"/>
      <c r="AF1844" s="148"/>
      <c r="AG1844" s="148"/>
      <c r="AH1844" s="148"/>
      <c r="AI1844" s="149"/>
      <c r="AJ1844" s="148"/>
      <c r="AK1844" s="149"/>
    </row>
    <row r="1845" spans="1:37" x14ac:dyDescent="0.35">
      <c r="A1845" s="147"/>
      <c r="B1845" s="148"/>
      <c r="C1845" s="147"/>
      <c r="D1845" s="147"/>
      <c r="E1845" s="148"/>
      <c r="F1845" s="147"/>
      <c r="G1845" s="148"/>
      <c r="H1845" s="148"/>
      <c r="I1845" s="148"/>
      <c r="J1845" s="148"/>
      <c r="K1845" s="148"/>
      <c r="L1845" s="148"/>
      <c r="M1845" s="148"/>
      <c r="N1845" s="148"/>
      <c r="O1845" s="148"/>
      <c r="P1845" s="148"/>
      <c r="Q1845" s="148"/>
      <c r="R1845" s="148"/>
      <c r="S1845" s="148"/>
      <c r="T1845" s="148"/>
      <c r="U1845" s="148"/>
      <c r="V1845" s="148"/>
      <c r="W1845" s="148"/>
      <c r="X1845" s="148"/>
      <c r="Y1845" s="148"/>
      <c r="Z1845" s="148"/>
      <c r="AA1845" s="148"/>
      <c r="AB1845" s="148"/>
      <c r="AC1845" s="148"/>
      <c r="AD1845" s="148"/>
      <c r="AE1845" s="148"/>
      <c r="AF1845" s="148"/>
      <c r="AG1845" s="148"/>
      <c r="AH1845" s="148"/>
      <c r="AI1845" s="149"/>
      <c r="AJ1845" s="148"/>
      <c r="AK1845" s="149"/>
    </row>
    <row r="1846" spans="1:37" x14ac:dyDescent="0.35">
      <c r="A1846" s="147"/>
      <c r="B1846" s="148"/>
      <c r="C1846" s="147"/>
      <c r="D1846" s="147"/>
      <c r="E1846" s="148"/>
      <c r="F1846" s="147"/>
      <c r="G1846" s="148"/>
      <c r="H1846" s="148"/>
      <c r="I1846" s="148"/>
      <c r="J1846" s="148"/>
      <c r="K1846" s="148"/>
      <c r="L1846" s="148"/>
      <c r="M1846" s="148"/>
      <c r="N1846" s="148"/>
      <c r="O1846" s="148"/>
      <c r="P1846" s="148"/>
      <c r="Q1846" s="148"/>
      <c r="R1846" s="148"/>
      <c r="S1846" s="148"/>
      <c r="T1846" s="148"/>
      <c r="U1846" s="148"/>
      <c r="V1846" s="148"/>
      <c r="W1846" s="148"/>
      <c r="X1846" s="148"/>
      <c r="Y1846" s="148"/>
      <c r="Z1846" s="148"/>
      <c r="AA1846" s="148"/>
      <c r="AB1846" s="148"/>
      <c r="AC1846" s="148"/>
      <c r="AD1846" s="148"/>
      <c r="AE1846" s="148"/>
      <c r="AF1846" s="148"/>
      <c r="AG1846" s="148"/>
      <c r="AH1846" s="148"/>
      <c r="AI1846" s="149"/>
      <c r="AJ1846" s="148"/>
      <c r="AK1846" s="149"/>
    </row>
    <row r="1847" spans="1:37" x14ac:dyDescent="0.35">
      <c r="A1847" s="147"/>
      <c r="B1847" s="148"/>
      <c r="C1847" s="147"/>
      <c r="D1847" s="147"/>
      <c r="E1847" s="148"/>
      <c r="F1847" s="147"/>
      <c r="G1847" s="148"/>
      <c r="H1847" s="148"/>
      <c r="I1847" s="148"/>
      <c r="J1847" s="148"/>
      <c r="K1847" s="148"/>
      <c r="L1847" s="148"/>
      <c r="M1847" s="148"/>
      <c r="N1847" s="148"/>
      <c r="O1847" s="148"/>
      <c r="P1847" s="148"/>
      <c r="Q1847" s="148"/>
      <c r="R1847" s="148"/>
      <c r="S1847" s="148"/>
      <c r="T1847" s="148"/>
      <c r="U1847" s="148"/>
      <c r="V1847" s="148"/>
      <c r="W1847" s="148"/>
      <c r="X1847" s="148"/>
      <c r="Y1847" s="148"/>
      <c r="Z1847" s="148"/>
      <c r="AA1847" s="148"/>
      <c r="AB1847" s="148"/>
      <c r="AC1847" s="148"/>
      <c r="AD1847" s="148"/>
      <c r="AE1847" s="148"/>
      <c r="AF1847" s="148"/>
      <c r="AG1847" s="148"/>
      <c r="AH1847" s="148"/>
      <c r="AI1847" s="149"/>
      <c r="AJ1847" s="148"/>
      <c r="AK1847" s="149"/>
    </row>
    <row r="1848" spans="1:37" x14ac:dyDescent="0.35">
      <c r="A1848" s="147"/>
      <c r="B1848" s="148"/>
      <c r="C1848" s="147"/>
      <c r="D1848" s="147"/>
      <c r="E1848" s="148"/>
      <c r="F1848" s="147"/>
      <c r="G1848" s="148"/>
      <c r="H1848" s="148"/>
      <c r="I1848" s="148"/>
      <c r="J1848" s="148"/>
      <c r="K1848" s="148"/>
      <c r="L1848" s="148"/>
      <c r="M1848" s="148"/>
      <c r="N1848" s="148"/>
      <c r="O1848" s="148"/>
      <c r="P1848" s="148"/>
      <c r="Q1848" s="148"/>
      <c r="R1848" s="148"/>
      <c r="S1848" s="148"/>
      <c r="T1848" s="148"/>
      <c r="U1848" s="148"/>
      <c r="V1848" s="148"/>
      <c r="W1848" s="148"/>
      <c r="X1848" s="148"/>
      <c r="Y1848" s="148"/>
      <c r="Z1848" s="148"/>
      <c r="AA1848" s="148"/>
      <c r="AB1848" s="148"/>
      <c r="AC1848" s="148"/>
      <c r="AD1848" s="148"/>
      <c r="AE1848" s="148"/>
      <c r="AF1848" s="148"/>
      <c r="AG1848" s="148"/>
      <c r="AH1848" s="148"/>
      <c r="AI1848" s="149"/>
      <c r="AJ1848" s="148"/>
      <c r="AK1848" s="149"/>
    </row>
    <row r="1849" spans="1:37" x14ac:dyDescent="0.35">
      <c r="A1849" s="147"/>
      <c r="B1849" s="148"/>
      <c r="C1849" s="147"/>
      <c r="D1849" s="147"/>
      <c r="E1849" s="148"/>
      <c r="F1849" s="147"/>
      <c r="G1849" s="148"/>
      <c r="H1849" s="148"/>
      <c r="I1849" s="148"/>
      <c r="J1849" s="148"/>
      <c r="K1849" s="148"/>
      <c r="L1849" s="148"/>
      <c r="M1849" s="148"/>
      <c r="N1849" s="148"/>
      <c r="O1849" s="148"/>
      <c r="P1849" s="148"/>
      <c r="Q1849" s="148"/>
      <c r="R1849" s="148"/>
      <c r="S1849" s="148"/>
      <c r="T1849" s="148"/>
      <c r="U1849" s="148"/>
      <c r="V1849" s="148"/>
      <c r="W1849" s="148"/>
      <c r="X1849" s="148"/>
      <c r="Y1849" s="148"/>
      <c r="Z1849" s="148"/>
      <c r="AA1849" s="148"/>
      <c r="AB1849" s="148"/>
      <c r="AC1849" s="148"/>
      <c r="AD1849" s="148"/>
      <c r="AE1849" s="148"/>
      <c r="AF1849" s="148"/>
      <c r="AG1849" s="148"/>
      <c r="AH1849" s="148"/>
      <c r="AI1849" s="149"/>
      <c r="AJ1849" s="148"/>
      <c r="AK1849" s="149"/>
    </row>
    <row r="1850" spans="1:37" x14ac:dyDescent="0.35">
      <c r="A1850" s="147"/>
      <c r="B1850" s="148"/>
      <c r="C1850" s="147"/>
      <c r="D1850" s="147"/>
      <c r="E1850" s="148"/>
      <c r="F1850" s="147"/>
      <c r="G1850" s="148"/>
      <c r="H1850" s="148"/>
      <c r="I1850" s="148"/>
      <c r="J1850" s="148"/>
      <c r="K1850" s="148"/>
      <c r="L1850" s="148"/>
      <c r="M1850" s="148"/>
      <c r="N1850" s="148"/>
      <c r="O1850" s="148"/>
      <c r="P1850" s="148"/>
      <c r="Q1850" s="148"/>
      <c r="R1850" s="148"/>
      <c r="S1850" s="148"/>
      <c r="T1850" s="148"/>
      <c r="U1850" s="148"/>
      <c r="V1850" s="148"/>
      <c r="W1850" s="148"/>
      <c r="X1850" s="148"/>
      <c r="Y1850" s="148"/>
      <c r="Z1850" s="148"/>
      <c r="AA1850" s="148"/>
      <c r="AB1850" s="148"/>
      <c r="AC1850" s="148"/>
      <c r="AD1850" s="148"/>
      <c r="AE1850" s="148"/>
      <c r="AF1850" s="148"/>
      <c r="AG1850" s="148"/>
      <c r="AH1850" s="148"/>
      <c r="AI1850" s="149"/>
      <c r="AJ1850" s="148"/>
      <c r="AK1850" s="149"/>
    </row>
    <row r="1851" spans="1:37" x14ac:dyDescent="0.35">
      <c r="A1851" s="147"/>
      <c r="B1851" s="148"/>
      <c r="C1851" s="147"/>
      <c r="D1851" s="147"/>
      <c r="E1851" s="148"/>
      <c r="F1851" s="147"/>
      <c r="G1851" s="148"/>
      <c r="H1851" s="148"/>
      <c r="I1851" s="148"/>
      <c r="J1851" s="148"/>
      <c r="K1851" s="148"/>
      <c r="L1851" s="148"/>
      <c r="M1851" s="148"/>
      <c r="N1851" s="148"/>
      <c r="O1851" s="148"/>
      <c r="P1851" s="148"/>
      <c r="Q1851" s="148"/>
      <c r="R1851" s="148"/>
      <c r="S1851" s="148"/>
      <c r="T1851" s="148"/>
      <c r="U1851" s="148"/>
      <c r="V1851" s="148"/>
      <c r="W1851" s="148"/>
      <c r="X1851" s="148"/>
      <c r="Y1851" s="148"/>
      <c r="Z1851" s="148"/>
      <c r="AA1851" s="148"/>
      <c r="AB1851" s="148"/>
      <c r="AC1851" s="148"/>
      <c r="AD1851" s="148"/>
      <c r="AE1851" s="148"/>
      <c r="AF1851" s="148"/>
      <c r="AG1851" s="148"/>
      <c r="AH1851" s="148"/>
      <c r="AI1851" s="149"/>
      <c r="AJ1851" s="148"/>
      <c r="AK1851" s="149"/>
    </row>
    <row r="1852" spans="1:37" x14ac:dyDescent="0.35">
      <c r="A1852" s="147"/>
      <c r="B1852" s="148"/>
      <c r="C1852" s="147"/>
      <c r="D1852" s="147"/>
      <c r="E1852" s="148"/>
      <c r="F1852" s="147"/>
      <c r="G1852" s="148"/>
      <c r="H1852" s="148"/>
      <c r="I1852" s="148"/>
      <c r="J1852" s="148"/>
      <c r="K1852" s="148"/>
      <c r="L1852" s="148"/>
      <c r="M1852" s="148"/>
      <c r="N1852" s="148"/>
      <c r="O1852" s="148"/>
      <c r="P1852" s="148"/>
      <c r="Q1852" s="148"/>
      <c r="R1852" s="148"/>
      <c r="S1852" s="148"/>
      <c r="T1852" s="148"/>
      <c r="U1852" s="148"/>
      <c r="V1852" s="148"/>
      <c r="W1852" s="148"/>
      <c r="X1852" s="148"/>
      <c r="Y1852" s="148"/>
      <c r="Z1852" s="148"/>
      <c r="AA1852" s="148"/>
      <c r="AB1852" s="148"/>
      <c r="AC1852" s="148"/>
      <c r="AD1852" s="148"/>
      <c r="AE1852" s="148"/>
      <c r="AF1852" s="148"/>
      <c r="AG1852" s="148"/>
      <c r="AH1852" s="148"/>
      <c r="AI1852" s="149"/>
      <c r="AJ1852" s="148"/>
      <c r="AK1852" s="149"/>
    </row>
    <row r="1853" spans="1:37" x14ac:dyDescent="0.35">
      <c r="A1853" s="147"/>
      <c r="B1853" s="148"/>
      <c r="C1853" s="147"/>
      <c r="D1853" s="147"/>
      <c r="E1853" s="148"/>
      <c r="F1853" s="147"/>
      <c r="G1853" s="148"/>
      <c r="H1853" s="148"/>
      <c r="I1853" s="148"/>
      <c r="J1853" s="148"/>
      <c r="K1853" s="148"/>
      <c r="L1853" s="148"/>
      <c r="M1853" s="148"/>
      <c r="N1853" s="148"/>
      <c r="O1853" s="148"/>
      <c r="P1853" s="148"/>
      <c r="Q1853" s="148"/>
      <c r="R1853" s="148"/>
      <c r="S1853" s="148"/>
      <c r="T1853" s="148"/>
      <c r="U1853" s="148"/>
      <c r="V1853" s="148"/>
      <c r="W1853" s="148"/>
      <c r="X1853" s="148"/>
      <c r="Y1853" s="148"/>
      <c r="Z1853" s="148"/>
      <c r="AA1853" s="148"/>
      <c r="AB1853" s="148"/>
      <c r="AC1853" s="148"/>
      <c r="AD1853" s="148"/>
      <c r="AE1853" s="148"/>
      <c r="AF1853" s="148"/>
      <c r="AG1853" s="148"/>
      <c r="AH1853" s="148"/>
      <c r="AI1853" s="149"/>
      <c r="AJ1853" s="148"/>
      <c r="AK1853" s="149"/>
    </row>
    <row r="1854" spans="1:37" x14ac:dyDescent="0.35">
      <c r="A1854" s="147"/>
      <c r="B1854" s="148"/>
      <c r="C1854" s="147"/>
      <c r="D1854" s="147"/>
      <c r="E1854" s="148"/>
      <c r="F1854" s="147"/>
      <c r="G1854" s="148"/>
      <c r="H1854" s="148"/>
      <c r="I1854" s="148"/>
      <c r="J1854" s="148"/>
      <c r="K1854" s="148"/>
      <c r="L1854" s="148"/>
      <c r="M1854" s="148"/>
      <c r="N1854" s="148"/>
      <c r="O1854" s="148"/>
      <c r="P1854" s="148"/>
      <c r="Q1854" s="148"/>
      <c r="R1854" s="148"/>
      <c r="S1854" s="148"/>
      <c r="T1854" s="148"/>
      <c r="U1854" s="148"/>
      <c r="V1854" s="148"/>
      <c r="W1854" s="148"/>
      <c r="X1854" s="148"/>
      <c r="Y1854" s="148"/>
      <c r="Z1854" s="148"/>
      <c r="AA1854" s="148"/>
      <c r="AB1854" s="148"/>
      <c r="AC1854" s="148"/>
      <c r="AD1854" s="148"/>
      <c r="AE1854" s="148"/>
      <c r="AF1854" s="148"/>
      <c r="AG1854" s="148"/>
      <c r="AH1854" s="148"/>
      <c r="AI1854" s="149"/>
      <c r="AJ1854" s="148"/>
      <c r="AK1854" s="149"/>
    </row>
    <row r="1855" spans="1:37" x14ac:dyDescent="0.35">
      <c r="A1855" s="147"/>
      <c r="B1855" s="148"/>
      <c r="C1855" s="147"/>
      <c r="D1855" s="147"/>
      <c r="E1855" s="148"/>
      <c r="F1855" s="147"/>
      <c r="G1855" s="148"/>
      <c r="H1855" s="148"/>
      <c r="I1855" s="148"/>
      <c r="J1855" s="148"/>
      <c r="K1855" s="148"/>
      <c r="L1855" s="148"/>
      <c r="M1855" s="148"/>
      <c r="N1855" s="148"/>
      <c r="O1855" s="148"/>
      <c r="P1855" s="148"/>
      <c r="Q1855" s="148"/>
      <c r="R1855" s="148"/>
      <c r="S1855" s="148"/>
      <c r="T1855" s="148"/>
      <c r="U1855" s="148"/>
      <c r="V1855" s="148"/>
      <c r="W1855" s="148"/>
      <c r="X1855" s="148"/>
      <c r="Y1855" s="148"/>
      <c r="Z1855" s="148"/>
      <c r="AA1855" s="148"/>
      <c r="AB1855" s="148"/>
      <c r="AC1855" s="148"/>
      <c r="AD1855" s="148"/>
      <c r="AE1855" s="148"/>
      <c r="AF1855" s="148"/>
      <c r="AG1855" s="148"/>
      <c r="AH1855" s="148"/>
      <c r="AI1855" s="149"/>
      <c r="AJ1855" s="148"/>
      <c r="AK1855" s="149"/>
    </row>
    <row r="1856" spans="1:37" x14ac:dyDescent="0.35">
      <c r="A1856" s="147"/>
      <c r="B1856" s="148"/>
      <c r="C1856" s="147"/>
      <c r="D1856" s="147"/>
      <c r="E1856" s="148"/>
      <c r="F1856" s="147"/>
      <c r="G1856" s="148"/>
      <c r="H1856" s="148"/>
      <c r="I1856" s="148"/>
      <c r="J1856" s="148"/>
      <c r="K1856" s="148"/>
      <c r="L1856" s="148"/>
      <c r="M1856" s="148"/>
      <c r="N1856" s="148"/>
      <c r="O1856" s="148"/>
      <c r="P1856" s="148"/>
      <c r="Q1856" s="148"/>
      <c r="R1856" s="148"/>
      <c r="S1856" s="148"/>
      <c r="T1856" s="148"/>
      <c r="U1856" s="148"/>
      <c r="V1856" s="148"/>
      <c r="W1856" s="148"/>
      <c r="X1856" s="148"/>
      <c r="Y1856" s="148"/>
      <c r="Z1856" s="148"/>
      <c r="AA1856" s="148"/>
      <c r="AB1856" s="148"/>
      <c r="AC1856" s="148"/>
      <c r="AD1856" s="148"/>
      <c r="AE1856" s="148"/>
      <c r="AF1856" s="148"/>
      <c r="AG1856" s="148"/>
      <c r="AH1856" s="148"/>
      <c r="AI1856" s="149"/>
      <c r="AJ1856" s="148"/>
      <c r="AK1856" s="149"/>
    </row>
    <row r="1857" spans="1:37" x14ac:dyDescent="0.35">
      <c r="A1857" s="147"/>
      <c r="B1857" s="148"/>
      <c r="C1857" s="147"/>
      <c r="D1857" s="147"/>
      <c r="E1857" s="148"/>
      <c r="F1857" s="147"/>
      <c r="G1857" s="148"/>
      <c r="H1857" s="148"/>
      <c r="I1857" s="148"/>
      <c r="J1857" s="148"/>
      <c r="K1857" s="148"/>
      <c r="L1857" s="148"/>
      <c r="M1857" s="148"/>
      <c r="N1857" s="148"/>
      <c r="O1857" s="148"/>
      <c r="P1857" s="148"/>
      <c r="Q1857" s="148"/>
      <c r="R1857" s="148"/>
      <c r="S1857" s="148"/>
      <c r="T1857" s="148"/>
      <c r="U1857" s="148"/>
      <c r="V1857" s="148"/>
      <c r="W1857" s="148"/>
      <c r="X1857" s="148"/>
      <c r="Y1857" s="148"/>
      <c r="Z1857" s="148"/>
      <c r="AA1857" s="148"/>
      <c r="AB1857" s="148"/>
      <c r="AC1857" s="148"/>
      <c r="AD1857" s="148"/>
      <c r="AE1857" s="148"/>
      <c r="AF1857" s="148"/>
      <c r="AG1857" s="148"/>
      <c r="AH1857" s="148"/>
      <c r="AI1857" s="149"/>
      <c r="AJ1857" s="148"/>
      <c r="AK1857" s="149"/>
    </row>
    <row r="1858" spans="1:37" x14ac:dyDescent="0.35">
      <c r="A1858" s="147"/>
      <c r="B1858" s="148"/>
      <c r="C1858" s="147"/>
      <c r="D1858" s="147"/>
      <c r="E1858" s="148"/>
      <c r="F1858" s="147"/>
      <c r="G1858" s="148"/>
      <c r="H1858" s="148"/>
      <c r="I1858" s="148"/>
      <c r="J1858" s="148"/>
      <c r="K1858" s="148"/>
      <c r="L1858" s="148"/>
      <c r="M1858" s="148"/>
      <c r="N1858" s="148"/>
      <c r="O1858" s="148"/>
      <c r="P1858" s="148"/>
      <c r="Q1858" s="148"/>
      <c r="R1858" s="148"/>
      <c r="S1858" s="148"/>
      <c r="T1858" s="148"/>
      <c r="U1858" s="148"/>
      <c r="V1858" s="148"/>
      <c r="W1858" s="148"/>
      <c r="X1858" s="148"/>
      <c r="Y1858" s="148"/>
      <c r="Z1858" s="148"/>
      <c r="AA1858" s="148"/>
      <c r="AB1858" s="148"/>
      <c r="AC1858" s="148"/>
      <c r="AD1858" s="148"/>
      <c r="AE1858" s="148"/>
      <c r="AF1858" s="148"/>
      <c r="AG1858" s="148"/>
      <c r="AH1858" s="148"/>
      <c r="AI1858" s="149"/>
      <c r="AJ1858" s="148"/>
      <c r="AK1858" s="149"/>
    </row>
    <row r="1859" spans="1:37" x14ac:dyDescent="0.35">
      <c r="A1859" s="147"/>
      <c r="B1859" s="148"/>
      <c r="C1859" s="147"/>
      <c r="D1859" s="147"/>
      <c r="E1859" s="148"/>
      <c r="F1859" s="147"/>
      <c r="G1859" s="148"/>
      <c r="H1859" s="148"/>
      <c r="I1859" s="148"/>
      <c r="J1859" s="148"/>
      <c r="K1859" s="148"/>
      <c r="L1859" s="148"/>
      <c r="M1859" s="148"/>
      <c r="N1859" s="148"/>
      <c r="O1859" s="148"/>
      <c r="P1859" s="148"/>
      <c r="Q1859" s="148"/>
      <c r="R1859" s="148"/>
      <c r="S1859" s="148"/>
      <c r="T1859" s="148"/>
      <c r="U1859" s="148"/>
      <c r="V1859" s="148"/>
      <c r="W1859" s="148"/>
      <c r="X1859" s="148"/>
      <c r="Y1859" s="148"/>
      <c r="Z1859" s="148"/>
      <c r="AA1859" s="148"/>
      <c r="AB1859" s="148"/>
      <c r="AC1859" s="148"/>
      <c r="AD1859" s="148"/>
      <c r="AE1859" s="148"/>
      <c r="AF1859" s="148"/>
      <c r="AG1859" s="148"/>
      <c r="AH1859" s="148"/>
      <c r="AI1859" s="149"/>
      <c r="AJ1859" s="148"/>
      <c r="AK1859" s="149"/>
    </row>
    <row r="1860" spans="1:37" x14ac:dyDescent="0.35">
      <c r="A1860" s="147"/>
      <c r="B1860" s="148"/>
      <c r="C1860" s="147"/>
      <c r="D1860" s="147"/>
      <c r="E1860" s="148"/>
      <c r="F1860" s="147"/>
      <c r="G1860" s="148"/>
      <c r="H1860" s="148"/>
      <c r="I1860" s="148"/>
      <c r="J1860" s="148"/>
      <c r="K1860" s="148"/>
      <c r="L1860" s="148"/>
      <c r="M1860" s="148"/>
      <c r="N1860" s="148"/>
      <c r="O1860" s="148"/>
      <c r="P1860" s="148"/>
      <c r="Q1860" s="148"/>
      <c r="R1860" s="148"/>
      <c r="S1860" s="148"/>
      <c r="T1860" s="148"/>
      <c r="U1860" s="148"/>
      <c r="V1860" s="148"/>
      <c r="W1860" s="148"/>
      <c r="X1860" s="148"/>
      <c r="Y1860" s="148"/>
      <c r="Z1860" s="148"/>
      <c r="AA1860" s="148"/>
      <c r="AB1860" s="148"/>
      <c r="AC1860" s="148"/>
      <c r="AD1860" s="148"/>
      <c r="AE1860" s="148"/>
      <c r="AF1860" s="148"/>
      <c r="AG1860" s="148"/>
      <c r="AH1860" s="148"/>
      <c r="AI1860" s="149"/>
      <c r="AJ1860" s="148"/>
      <c r="AK1860" s="149"/>
    </row>
    <row r="1861" spans="1:37" x14ac:dyDescent="0.35">
      <c r="A1861" s="147"/>
      <c r="B1861" s="148"/>
      <c r="C1861" s="147"/>
      <c r="D1861" s="147"/>
      <c r="E1861" s="148"/>
      <c r="F1861" s="147"/>
      <c r="G1861" s="148"/>
      <c r="H1861" s="148"/>
      <c r="I1861" s="148"/>
      <c r="J1861" s="148"/>
      <c r="K1861" s="148"/>
      <c r="L1861" s="148"/>
      <c r="M1861" s="148"/>
      <c r="N1861" s="148"/>
      <c r="O1861" s="148"/>
      <c r="P1861" s="148"/>
      <c r="Q1861" s="148"/>
      <c r="R1861" s="148"/>
      <c r="S1861" s="148"/>
      <c r="T1861" s="148"/>
      <c r="U1861" s="148"/>
      <c r="V1861" s="148"/>
      <c r="W1861" s="148"/>
      <c r="X1861" s="148"/>
      <c r="Y1861" s="148"/>
      <c r="Z1861" s="148"/>
      <c r="AA1861" s="148"/>
      <c r="AB1861" s="148"/>
      <c r="AC1861" s="148"/>
      <c r="AD1861" s="148"/>
      <c r="AE1861" s="148"/>
      <c r="AF1861" s="148"/>
      <c r="AG1861" s="148"/>
      <c r="AH1861" s="148"/>
      <c r="AI1861" s="149"/>
      <c r="AJ1861" s="148"/>
      <c r="AK1861" s="149"/>
    </row>
    <row r="1862" spans="1:37" x14ac:dyDescent="0.35">
      <c r="A1862" s="147"/>
      <c r="B1862" s="148"/>
      <c r="C1862" s="147"/>
      <c r="D1862" s="147"/>
      <c r="E1862" s="148"/>
      <c r="F1862" s="147"/>
      <c r="G1862" s="148"/>
      <c r="H1862" s="148"/>
      <c r="I1862" s="148"/>
      <c r="J1862" s="148"/>
      <c r="K1862" s="148"/>
      <c r="L1862" s="148"/>
      <c r="M1862" s="148"/>
      <c r="N1862" s="148"/>
      <c r="O1862" s="148"/>
      <c r="P1862" s="148"/>
      <c r="Q1862" s="148"/>
      <c r="R1862" s="148"/>
      <c r="S1862" s="148"/>
      <c r="T1862" s="148"/>
      <c r="U1862" s="148"/>
      <c r="V1862" s="148"/>
      <c r="W1862" s="148"/>
      <c r="X1862" s="148"/>
      <c r="Y1862" s="148"/>
      <c r="Z1862" s="148"/>
      <c r="AA1862" s="148"/>
      <c r="AB1862" s="148"/>
      <c r="AC1862" s="148"/>
      <c r="AD1862" s="148"/>
      <c r="AE1862" s="148"/>
      <c r="AF1862" s="148"/>
      <c r="AG1862" s="148"/>
      <c r="AH1862" s="148"/>
      <c r="AI1862" s="149"/>
      <c r="AJ1862" s="148"/>
      <c r="AK1862" s="149"/>
    </row>
    <row r="1863" spans="1:37" x14ac:dyDescent="0.35">
      <c r="A1863" s="147"/>
      <c r="B1863" s="148"/>
      <c r="C1863" s="147"/>
      <c r="D1863" s="147"/>
      <c r="E1863" s="148"/>
      <c r="F1863" s="147"/>
      <c r="G1863" s="148"/>
      <c r="H1863" s="148"/>
      <c r="I1863" s="148"/>
      <c r="J1863" s="148"/>
      <c r="K1863" s="148"/>
      <c r="L1863" s="148"/>
      <c r="M1863" s="148"/>
      <c r="N1863" s="148"/>
      <c r="O1863" s="148"/>
      <c r="P1863" s="148"/>
      <c r="Q1863" s="148"/>
      <c r="R1863" s="148"/>
      <c r="S1863" s="148"/>
      <c r="T1863" s="148"/>
      <c r="U1863" s="148"/>
      <c r="V1863" s="148"/>
      <c r="W1863" s="148"/>
      <c r="X1863" s="148"/>
      <c r="Y1863" s="148"/>
      <c r="Z1863" s="148"/>
      <c r="AA1863" s="148"/>
      <c r="AB1863" s="148"/>
      <c r="AC1863" s="148"/>
      <c r="AD1863" s="148"/>
      <c r="AE1863" s="148"/>
      <c r="AF1863" s="148"/>
      <c r="AG1863" s="148"/>
      <c r="AH1863" s="148"/>
      <c r="AI1863" s="149"/>
      <c r="AJ1863" s="148"/>
      <c r="AK1863" s="149"/>
    </row>
    <row r="1864" spans="1:37" x14ac:dyDescent="0.35">
      <c r="A1864" s="147"/>
      <c r="B1864" s="148"/>
      <c r="C1864" s="147"/>
      <c r="D1864" s="147"/>
      <c r="E1864" s="148"/>
      <c r="F1864" s="147"/>
      <c r="G1864" s="148"/>
      <c r="H1864" s="148"/>
      <c r="I1864" s="148"/>
      <c r="J1864" s="148"/>
      <c r="K1864" s="148"/>
      <c r="L1864" s="148"/>
      <c r="M1864" s="148"/>
      <c r="N1864" s="148"/>
      <c r="O1864" s="148"/>
      <c r="P1864" s="148"/>
      <c r="Q1864" s="148"/>
      <c r="R1864" s="148"/>
      <c r="S1864" s="148"/>
      <c r="T1864" s="148"/>
      <c r="U1864" s="148"/>
      <c r="V1864" s="148"/>
      <c r="W1864" s="148"/>
      <c r="X1864" s="148"/>
      <c r="Y1864" s="148"/>
      <c r="Z1864" s="148"/>
      <c r="AA1864" s="148"/>
      <c r="AB1864" s="148"/>
      <c r="AC1864" s="148"/>
      <c r="AD1864" s="148"/>
      <c r="AE1864" s="148"/>
      <c r="AF1864" s="148"/>
      <c r="AG1864" s="148"/>
      <c r="AH1864" s="148"/>
      <c r="AI1864" s="149"/>
      <c r="AJ1864" s="148"/>
      <c r="AK1864" s="149"/>
    </row>
    <row r="1865" spans="1:37" x14ac:dyDescent="0.35">
      <c r="A1865" s="147"/>
      <c r="B1865" s="148"/>
      <c r="C1865" s="147"/>
      <c r="D1865" s="147"/>
      <c r="E1865" s="148"/>
      <c r="F1865" s="147"/>
      <c r="G1865" s="148"/>
      <c r="H1865" s="148"/>
      <c r="I1865" s="148"/>
      <c r="J1865" s="148"/>
      <c r="K1865" s="148"/>
      <c r="L1865" s="148"/>
      <c r="M1865" s="148"/>
      <c r="N1865" s="148"/>
      <c r="O1865" s="148"/>
      <c r="P1865" s="148"/>
      <c r="Q1865" s="148"/>
      <c r="R1865" s="148"/>
      <c r="S1865" s="148"/>
      <c r="T1865" s="148"/>
      <c r="U1865" s="148"/>
      <c r="V1865" s="148"/>
      <c r="W1865" s="148"/>
      <c r="X1865" s="148"/>
      <c r="Y1865" s="148"/>
      <c r="Z1865" s="148"/>
      <c r="AA1865" s="148"/>
      <c r="AB1865" s="148"/>
      <c r="AC1865" s="148"/>
      <c r="AD1865" s="148"/>
      <c r="AE1865" s="148"/>
      <c r="AF1865" s="148"/>
      <c r="AG1865" s="148"/>
      <c r="AH1865" s="148"/>
      <c r="AI1865" s="149"/>
      <c r="AJ1865" s="148"/>
      <c r="AK1865" s="149"/>
    </row>
    <row r="1866" spans="1:37" x14ac:dyDescent="0.35">
      <c r="A1866" s="147"/>
      <c r="B1866" s="148"/>
      <c r="C1866" s="147"/>
      <c r="D1866" s="147"/>
      <c r="E1866" s="148"/>
      <c r="F1866" s="147"/>
      <c r="G1866" s="148"/>
      <c r="H1866" s="148"/>
      <c r="I1866" s="148"/>
      <c r="J1866" s="148"/>
      <c r="K1866" s="148"/>
      <c r="L1866" s="148"/>
      <c r="M1866" s="148"/>
      <c r="N1866" s="148"/>
      <c r="O1866" s="148"/>
      <c r="P1866" s="148"/>
      <c r="Q1866" s="148"/>
      <c r="R1866" s="148"/>
      <c r="S1866" s="148"/>
      <c r="T1866" s="148"/>
      <c r="U1866" s="148"/>
      <c r="V1866" s="148"/>
      <c r="W1866" s="148"/>
      <c r="X1866" s="148"/>
      <c r="Y1866" s="148"/>
      <c r="Z1866" s="148"/>
      <c r="AA1866" s="148"/>
      <c r="AB1866" s="148"/>
      <c r="AC1866" s="148"/>
      <c r="AD1866" s="148"/>
      <c r="AE1866" s="148"/>
      <c r="AF1866" s="148"/>
      <c r="AG1866" s="148"/>
      <c r="AH1866" s="148"/>
      <c r="AI1866" s="149"/>
      <c r="AJ1866" s="148"/>
      <c r="AK1866" s="149"/>
    </row>
    <row r="1867" spans="1:37" x14ac:dyDescent="0.35">
      <c r="A1867" s="147"/>
      <c r="B1867" s="148"/>
      <c r="C1867" s="147"/>
      <c r="D1867" s="147"/>
      <c r="E1867" s="148"/>
      <c r="F1867" s="147"/>
      <c r="G1867" s="148"/>
      <c r="H1867" s="148"/>
      <c r="I1867" s="148"/>
      <c r="J1867" s="148"/>
      <c r="K1867" s="148"/>
      <c r="L1867" s="148"/>
      <c r="M1867" s="148"/>
      <c r="N1867" s="148"/>
      <c r="O1867" s="148"/>
      <c r="P1867" s="148"/>
      <c r="Q1867" s="148"/>
      <c r="R1867" s="148"/>
      <c r="S1867" s="148"/>
      <c r="T1867" s="148"/>
      <c r="U1867" s="148"/>
      <c r="V1867" s="148"/>
      <c r="W1867" s="148"/>
      <c r="X1867" s="148"/>
      <c r="Y1867" s="148"/>
      <c r="Z1867" s="148"/>
      <c r="AA1867" s="148"/>
      <c r="AB1867" s="148"/>
      <c r="AC1867" s="148"/>
      <c r="AD1867" s="148"/>
      <c r="AE1867" s="148"/>
      <c r="AF1867" s="148"/>
      <c r="AG1867" s="148"/>
      <c r="AH1867" s="148"/>
      <c r="AI1867" s="149"/>
      <c r="AJ1867" s="148"/>
      <c r="AK1867" s="149"/>
    </row>
    <row r="1868" spans="1:37" x14ac:dyDescent="0.35">
      <c r="A1868" s="147"/>
      <c r="B1868" s="148"/>
      <c r="C1868" s="147"/>
      <c r="D1868" s="147"/>
      <c r="E1868" s="148"/>
      <c r="F1868" s="147"/>
      <c r="G1868" s="148"/>
      <c r="H1868" s="148"/>
      <c r="I1868" s="148"/>
      <c r="J1868" s="148"/>
      <c r="K1868" s="148"/>
      <c r="L1868" s="148"/>
      <c r="M1868" s="148"/>
      <c r="N1868" s="148"/>
      <c r="O1868" s="148"/>
      <c r="P1868" s="148"/>
      <c r="Q1868" s="148"/>
      <c r="R1868" s="148"/>
      <c r="S1868" s="148"/>
      <c r="T1868" s="148"/>
      <c r="U1868" s="148"/>
      <c r="V1868" s="148"/>
      <c r="W1868" s="148"/>
      <c r="X1868" s="148"/>
      <c r="Y1868" s="148"/>
      <c r="Z1868" s="148"/>
      <c r="AA1868" s="148"/>
      <c r="AB1868" s="148"/>
      <c r="AC1868" s="148"/>
      <c r="AD1868" s="148"/>
      <c r="AE1868" s="148"/>
      <c r="AF1868" s="148"/>
      <c r="AG1868" s="148"/>
      <c r="AH1868" s="148"/>
      <c r="AI1868" s="149"/>
      <c r="AJ1868" s="148"/>
      <c r="AK1868" s="149"/>
    </row>
    <row r="1869" spans="1:37" x14ac:dyDescent="0.35">
      <c r="A1869" s="147"/>
      <c r="B1869" s="148"/>
      <c r="C1869" s="147"/>
      <c r="D1869" s="147"/>
      <c r="E1869" s="148"/>
      <c r="F1869" s="147"/>
      <c r="G1869" s="148"/>
      <c r="H1869" s="148"/>
      <c r="I1869" s="148"/>
      <c r="J1869" s="148"/>
      <c r="K1869" s="148"/>
      <c r="L1869" s="148"/>
      <c r="M1869" s="148"/>
      <c r="N1869" s="148"/>
      <c r="O1869" s="148"/>
      <c r="P1869" s="148"/>
      <c r="Q1869" s="148"/>
      <c r="R1869" s="148"/>
      <c r="S1869" s="148"/>
      <c r="T1869" s="148"/>
      <c r="U1869" s="148"/>
      <c r="V1869" s="148"/>
      <c r="W1869" s="148"/>
      <c r="X1869" s="148"/>
      <c r="Y1869" s="148"/>
      <c r="Z1869" s="148"/>
      <c r="AA1869" s="148"/>
      <c r="AB1869" s="148"/>
      <c r="AC1869" s="148"/>
      <c r="AD1869" s="148"/>
      <c r="AE1869" s="148"/>
      <c r="AF1869" s="148"/>
      <c r="AG1869" s="148"/>
      <c r="AH1869" s="148"/>
      <c r="AI1869" s="149"/>
      <c r="AJ1869" s="148"/>
      <c r="AK1869" s="149"/>
    </row>
    <row r="1870" spans="1:37" x14ac:dyDescent="0.35">
      <c r="A1870" s="147"/>
      <c r="B1870" s="148"/>
      <c r="C1870" s="147"/>
      <c r="D1870" s="147"/>
      <c r="E1870" s="148"/>
      <c r="F1870" s="147"/>
      <c r="G1870" s="148"/>
      <c r="H1870" s="148"/>
      <c r="I1870" s="148"/>
      <c r="J1870" s="148"/>
      <c r="K1870" s="148"/>
      <c r="L1870" s="148"/>
      <c r="M1870" s="148"/>
      <c r="N1870" s="148"/>
      <c r="O1870" s="148"/>
      <c r="P1870" s="148"/>
      <c r="Q1870" s="148"/>
      <c r="R1870" s="148"/>
      <c r="S1870" s="148"/>
      <c r="T1870" s="148"/>
      <c r="U1870" s="148"/>
      <c r="V1870" s="148"/>
      <c r="W1870" s="148"/>
      <c r="X1870" s="148"/>
      <c r="Y1870" s="148"/>
      <c r="Z1870" s="148"/>
      <c r="AA1870" s="148"/>
      <c r="AB1870" s="148"/>
      <c r="AC1870" s="148"/>
      <c r="AD1870" s="148"/>
      <c r="AE1870" s="148"/>
      <c r="AF1870" s="148"/>
      <c r="AG1870" s="148"/>
      <c r="AH1870" s="148"/>
      <c r="AI1870" s="149"/>
      <c r="AJ1870" s="148"/>
      <c r="AK1870" s="149"/>
    </row>
    <row r="1871" spans="1:37" x14ac:dyDescent="0.35">
      <c r="A1871" s="147"/>
      <c r="B1871" s="148"/>
      <c r="C1871" s="147"/>
      <c r="D1871" s="147"/>
      <c r="E1871" s="148"/>
      <c r="F1871" s="147"/>
      <c r="G1871" s="148"/>
      <c r="H1871" s="148"/>
      <c r="I1871" s="148"/>
      <c r="J1871" s="148"/>
      <c r="K1871" s="148"/>
      <c r="L1871" s="148"/>
      <c r="M1871" s="148"/>
      <c r="N1871" s="148"/>
      <c r="O1871" s="148"/>
      <c r="P1871" s="148"/>
      <c r="Q1871" s="148"/>
      <c r="R1871" s="148"/>
      <c r="S1871" s="148"/>
      <c r="T1871" s="148"/>
      <c r="U1871" s="148"/>
      <c r="V1871" s="148"/>
      <c r="W1871" s="148"/>
      <c r="X1871" s="148"/>
      <c r="Y1871" s="148"/>
      <c r="Z1871" s="148"/>
      <c r="AA1871" s="148"/>
      <c r="AB1871" s="148"/>
      <c r="AC1871" s="148"/>
      <c r="AD1871" s="148"/>
      <c r="AE1871" s="148"/>
      <c r="AF1871" s="148"/>
      <c r="AG1871" s="148"/>
      <c r="AH1871" s="148"/>
      <c r="AI1871" s="149"/>
      <c r="AJ1871" s="148"/>
      <c r="AK1871" s="149"/>
    </row>
    <row r="1872" spans="1:37" x14ac:dyDescent="0.35">
      <c r="A1872" s="147"/>
      <c r="B1872" s="148"/>
      <c r="C1872" s="147"/>
      <c r="D1872" s="147"/>
      <c r="E1872" s="148"/>
      <c r="F1872" s="147"/>
      <c r="G1872" s="148"/>
      <c r="H1872" s="148"/>
      <c r="I1872" s="148"/>
      <c r="J1872" s="148"/>
      <c r="K1872" s="148"/>
      <c r="L1872" s="148"/>
      <c r="M1872" s="148"/>
      <c r="N1872" s="148"/>
      <c r="O1872" s="148"/>
      <c r="P1872" s="148"/>
      <c r="Q1872" s="148"/>
      <c r="R1872" s="148"/>
      <c r="S1872" s="148"/>
      <c r="T1872" s="148"/>
      <c r="U1872" s="148"/>
      <c r="V1872" s="148"/>
      <c r="W1872" s="148"/>
      <c r="X1872" s="148"/>
      <c r="Y1872" s="148"/>
      <c r="Z1872" s="148"/>
      <c r="AA1872" s="148"/>
      <c r="AB1872" s="148"/>
      <c r="AC1872" s="148"/>
      <c r="AD1872" s="148"/>
      <c r="AE1872" s="148"/>
      <c r="AF1872" s="148"/>
      <c r="AG1872" s="148"/>
      <c r="AH1872" s="148"/>
      <c r="AI1872" s="149"/>
      <c r="AJ1872" s="148"/>
      <c r="AK1872" s="149"/>
    </row>
    <row r="1873" spans="1:37" x14ac:dyDescent="0.35">
      <c r="A1873" s="147"/>
      <c r="B1873" s="148"/>
      <c r="C1873" s="147"/>
      <c r="D1873" s="147"/>
      <c r="E1873" s="148"/>
      <c r="F1873" s="147"/>
      <c r="G1873" s="148"/>
      <c r="H1873" s="148"/>
      <c r="I1873" s="148"/>
      <c r="J1873" s="148"/>
      <c r="K1873" s="148"/>
      <c r="L1873" s="148"/>
      <c r="M1873" s="148"/>
      <c r="N1873" s="148"/>
      <c r="O1873" s="148"/>
      <c r="P1873" s="148"/>
      <c r="Q1873" s="148"/>
      <c r="R1873" s="148"/>
      <c r="S1873" s="148"/>
      <c r="T1873" s="148"/>
      <c r="U1873" s="148"/>
      <c r="V1873" s="148"/>
      <c r="W1873" s="148"/>
      <c r="X1873" s="148"/>
      <c r="Y1873" s="148"/>
      <c r="Z1873" s="148"/>
      <c r="AA1873" s="148"/>
      <c r="AB1873" s="148"/>
      <c r="AC1873" s="148"/>
      <c r="AD1873" s="148"/>
      <c r="AE1873" s="148"/>
      <c r="AF1873" s="148"/>
      <c r="AG1873" s="148"/>
      <c r="AH1873" s="148"/>
      <c r="AI1873" s="149"/>
      <c r="AJ1873" s="148"/>
      <c r="AK1873" s="149"/>
    </row>
    <row r="1874" spans="1:37" x14ac:dyDescent="0.35">
      <c r="A1874" s="147"/>
      <c r="B1874" s="148"/>
      <c r="C1874" s="147"/>
      <c r="D1874" s="147"/>
      <c r="E1874" s="148"/>
      <c r="F1874" s="147"/>
      <c r="G1874" s="148"/>
      <c r="H1874" s="148"/>
      <c r="I1874" s="148"/>
      <c r="J1874" s="148"/>
      <c r="K1874" s="148"/>
      <c r="L1874" s="148"/>
      <c r="M1874" s="148"/>
      <c r="N1874" s="148"/>
      <c r="O1874" s="148"/>
      <c r="P1874" s="148"/>
      <c r="Q1874" s="148"/>
      <c r="R1874" s="148"/>
      <c r="S1874" s="148"/>
      <c r="T1874" s="148"/>
      <c r="U1874" s="148"/>
      <c r="V1874" s="148"/>
      <c r="W1874" s="148"/>
      <c r="X1874" s="148"/>
      <c r="Y1874" s="148"/>
      <c r="Z1874" s="148"/>
      <c r="AA1874" s="148"/>
      <c r="AB1874" s="148"/>
      <c r="AC1874" s="148"/>
      <c r="AD1874" s="148"/>
      <c r="AE1874" s="148"/>
      <c r="AF1874" s="148"/>
      <c r="AG1874" s="148"/>
      <c r="AH1874" s="148"/>
      <c r="AI1874" s="149"/>
      <c r="AJ1874" s="148"/>
      <c r="AK1874" s="149"/>
    </row>
    <row r="1875" spans="1:37" x14ac:dyDescent="0.35">
      <c r="A1875" s="147"/>
      <c r="B1875" s="148"/>
      <c r="C1875" s="147"/>
      <c r="D1875" s="147"/>
      <c r="E1875" s="148"/>
      <c r="F1875" s="147"/>
      <c r="G1875" s="148"/>
      <c r="H1875" s="148"/>
      <c r="I1875" s="148"/>
      <c r="J1875" s="148"/>
      <c r="K1875" s="148"/>
      <c r="L1875" s="148"/>
      <c r="M1875" s="148"/>
      <c r="N1875" s="148"/>
      <c r="O1875" s="148"/>
      <c r="P1875" s="148"/>
      <c r="Q1875" s="148"/>
      <c r="R1875" s="148"/>
      <c r="S1875" s="148"/>
      <c r="T1875" s="148"/>
      <c r="U1875" s="148"/>
      <c r="V1875" s="148"/>
      <c r="W1875" s="148"/>
      <c r="X1875" s="148"/>
      <c r="Y1875" s="148"/>
      <c r="Z1875" s="148"/>
      <c r="AA1875" s="148"/>
      <c r="AB1875" s="148"/>
      <c r="AC1875" s="148"/>
      <c r="AD1875" s="148"/>
      <c r="AE1875" s="148"/>
      <c r="AF1875" s="148"/>
      <c r="AG1875" s="148"/>
      <c r="AH1875" s="148"/>
      <c r="AI1875" s="149"/>
      <c r="AJ1875" s="148"/>
      <c r="AK1875" s="149"/>
    </row>
    <row r="1876" spans="1:37" x14ac:dyDescent="0.35">
      <c r="A1876" s="147"/>
      <c r="B1876" s="148"/>
      <c r="C1876" s="147"/>
      <c r="D1876" s="147"/>
      <c r="E1876" s="148"/>
      <c r="F1876" s="147"/>
      <c r="G1876" s="148"/>
      <c r="H1876" s="148"/>
      <c r="I1876" s="148"/>
      <c r="J1876" s="148"/>
      <c r="K1876" s="148"/>
      <c r="L1876" s="148"/>
      <c r="M1876" s="148"/>
      <c r="N1876" s="148"/>
      <c r="O1876" s="148"/>
      <c r="P1876" s="148"/>
      <c r="Q1876" s="148"/>
      <c r="R1876" s="148"/>
      <c r="S1876" s="148"/>
      <c r="T1876" s="148"/>
      <c r="U1876" s="148"/>
      <c r="V1876" s="148"/>
      <c r="W1876" s="148"/>
      <c r="X1876" s="148"/>
      <c r="Y1876" s="148"/>
      <c r="Z1876" s="148"/>
      <c r="AA1876" s="148"/>
      <c r="AB1876" s="148"/>
      <c r="AC1876" s="148"/>
      <c r="AD1876" s="148"/>
      <c r="AE1876" s="148"/>
      <c r="AF1876" s="148"/>
      <c r="AG1876" s="148"/>
      <c r="AH1876" s="148"/>
      <c r="AI1876" s="149"/>
      <c r="AJ1876" s="148"/>
      <c r="AK1876" s="149"/>
    </row>
    <row r="1877" spans="1:37" x14ac:dyDescent="0.35">
      <c r="A1877" s="147"/>
      <c r="B1877" s="148"/>
      <c r="C1877" s="147"/>
      <c r="D1877" s="147"/>
      <c r="E1877" s="148"/>
      <c r="F1877" s="147"/>
      <c r="G1877" s="148"/>
      <c r="H1877" s="148"/>
      <c r="I1877" s="148"/>
      <c r="J1877" s="148"/>
      <c r="K1877" s="148"/>
      <c r="L1877" s="148"/>
      <c r="M1877" s="148"/>
      <c r="N1877" s="148"/>
      <c r="O1877" s="148"/>
      <c r="P1877" s="148"/>
      <c r="Q1877" s="148"/>
      <c r="R1877" s="148"/>
      <c r="S1877" s="148"/>
      <c r="T1877" s="148"/>
      <c r="U1877" s="148"/>
      <c r="V1877" s="148"/>
      <c r="W1877" s="148"/>
      <c r="X1877" s="148"/>
      <c r="Y1877" s="148"/>
      <c r="Z1877" s="148"/>
      <c r="AA1877" s="148"/>
      <c r="AB1877" s="148"/>
      <c r="AC1877" s="148"/>
      <c r="AD1877" s="148"/>
      <c r="AE1877" s="148"/>
      <c r="AF1877" s="148"/>
      <c r="AG1877" s="148"/>
      <c r="AH1877" s="148"/>
      <c r="AI1877" s="149"/>
      <c r="AJ1877" s="148"/>
      <c r="AK1877" s="149"/>
    </row>
    <row r="1878" spans="1:37" x14ac:dyDescent="0.35">
      <c r="A1878" s="147"/>
      <c r="B1878" s="148"/>
      <c r="C1878" s="147"/>
      <c r="D1878" s="147"/>
      <c r="E1878" s="148"/>
      <c r="F1878" s="147"/>
      <c r="G1878" s="148"/>
      <c r="H1878" s="148"/>
      <c r="I1878" s="148"/>
      <c r="J1878" s="148"/>
      <c r="K1878" s="148"/>
      <c r="L1878" s="148"/>
      <c r="M1878" s="148"/>
      <c r="N1878" s="148"/>
      <c r="O1878" s="148"/>
      <c r="P1878" s="148"/>
      <c r="Q1878" s="148"/>
      <c r="R1878" s="148"/>
      <c r="S1878" s="148"/>
      <c r="T1878" s="148"/>
      <c r="U1878" s="148"/>
      <c r="V1878" s="148"/>
      <c r="W1878" s="148"/>
      <c r="X1878" s="148"/>
      <c r="Y1878" s="148"/>
      <c r="Z1878" s="148"/>
      <c r="AA1878" s="148"/>
      <c r="AB1878" s="148"/>
      <c r="AC1878" s="148"/>
      <c r="AD1878" s="148"/>
      <c r="AE1878" s="148"/>
      <c r="AF1878" s="148"/>
      <c r="AG1878" s="148"/>
      <c r="AH1878" s="148"/>
      <c r="AI1878" s="149"/>
      <c r="AJ1878" s="148"/>
      <c r="AK1878" s="149"/>
    </row>
    <row r="1879" spans="1:37" x14ac:dyDescent="0.35">
      <c r="A1879" s="147"/>
      <c r="B1879" s="148"/>
      <c r="C1879" s="147"/>
      <c r="D1879" s="147"/>
      <c r="E1879" s="148"/>
      <c r="F1879" s="147"/>
      <c r="G1879" s="148"/>
      <c r="H1879" s="148"/>
      <c r="I1879" s="148"/>
      <c r="J1879" s="148"/>
      <c r="K1879" s="148"/>
      <c r="L1879" s="148"/>
      <c r="M1879" s="148"/>
      <c r="N1879" s="148"/>
      <c r="O1879" s="148"/>
      <c r="P1879" s="148"/>
      <c r="Q1879" s="148"/>
      <c r="R1879" s="148"/>
      <c r="S1879" s="148"/>
      <c r="T1879" s="148"/>
      <c r="U1879" s="148"/>
      <c r="V1879" s="148"/>
      <c r="W1879" s="148"/>
      <c r="X1879" s="148"/>
      <c r="Y1879" s="148"/>
      <c r="Z1879" s="148"/>
      <c r="AA1879" s="148"/>
      <c r="AB1879" s="148"/>
      <c r="AC1879" s="148"/>
      <c r="AD1879" s="148"/>
      <c r="AE1879" s="148"/>
      <c r="AF1879" s="148"/>
      <c r="AG1879" s="148"/>
      <c r="AH1879" s="148"/>
      <c r="AI1879" s="149"/>
      <c r="AJ1879" s="148"/>
      <c r="AK1879" s="149"/>
    </row>
    <row r="1880" spans="1:37" x14ac:dyDescent="0.35">
      <c r="A1880" s="147"/>
      <c r="B1880" s="148"/>
      <c r="C1880" s="147"/>
      <c r="D1880" s="147"/>
      <c r="E1880" s="148"/>
      <c r="F1880" s="147"/>
      <c r="G1880" s="148"/>
      <c r="H1880" s="148"/>
      <c r="I1880" s="148"/>
      <c r="J1880" s="148"/>
      <c r="K1880" s="148"/>
      <c r="L1880" s="148"/>
      <c r="M1880" s="148"/>
      <c r="N1880" s="148"/>
      <c r="O1880" s="148"/>
      <c r="P1880" s="148"/>
      <c r="Q1880" s="148"/>
      <c r="R1880" s="148"/>
      <c r="S1880" s="148"/>
      <c r="T1880" s="148"/>
      <c r="U1880" s="148"/>
      <c r="V1880" s="148"/>
      <c r="W1880" s="148"/>
      <c r="X1880" s="148"/>
      <c r="Y1880" s="148"/>
      <c r="Z1880" s="148"/>
      <c r="AA1880" s="148"/>
      <c r="AB1880" s="148"/>
      <c r="AC1880" s="148"/>
      <c r="AD1880" s="148"/>
      <c r="AE1880" s="148"/>
      <c r="AF1880" s="148"/>
      <c r="AG1880" s="148"/>
      <c r="AH1880" s="148"/>
      <c r="AI1880" s="149"/>
      <c r="AJ1880" s="148"/>
      <c r="AK1880" s="149"/>
    </row>
    <row r="1881" spans="1:37" x14ac:dyDescent="0.35">
      <c r="A1881" s="147"/>
      <c r="B1881" s="148"/>
      <c r="C1881" s="147"/>
      <c r="D1881" s="147"/>
      <c r="E1881" s="148"/>
      <c r="F1881" s="147"/>
      <c r="G1881" s="148"/>
      <c r="H1881" s="148"/>
      <c r="I1881" s="148"/>
      <c r="J1881" s="148"/>
      <c r="K1881" s="148"/>
      <c r="L1881" s="148"/>
      <c r="M1881" s="148"/>
      <c r="N1881" s="148"/>
      <c r="O1881" s="148"/>
      <c r="P1881" s="148"/>
      <c r="Q1881" s="148"/>
      <c r="R1881" s="148"/>
      <c r="S1881" s="148"/>
      <c r="T1881" s="148"/>
      <c r="U1881" s="148"/>
      <c r="V1881" s="148"/>
      <c r="W1881" s="148"/>
      <c r="X1881" s="148"/>
      <c r="Y1881" s="148"/>
      <c r="Z1881" s="148"/>
      <c r="AA1881" s="148"/>
      <c r="AB1881" s="148"/>
      <c r="AC1881" s="148"/>
      <c r="AD1881" s="148"/>
      <c r="AE1881" s="148"/>
      <c r="AF1881" s="148"/>
      <c r="AG1881" s="148"/>
      <c r="AH1881" s="148"/>
      <c r="AI1881" s="149"/>
      <c r="AJ1881" s="148"/>
      <c r="AK1881" s="149"/>
    </row>
    <row r="1882" spans="1:37" x14ac:dyDescent="0.35">
      <c r="A1882" s="147"/>
      <c r="B1882" s="148"/>
      <c r="C1882" s="147"/>
      <c r="D1882" s="147"/>
      <c r="E1882" s="148"/>
      <c r="F1882" s="147"/>
      <c r="G1882" s="148"/>
      <c r="H1882" s="148"/>
      <c r="I1882" s="148"/>
      <c r="J1882" s="148"/>
      <c r="K1882" s="148"/>
      <c r="L1882" s="148"/>
      <c r="M1882" s="148"/>
      <c r="N1882" s="148"/>
      <c r="O1882" s="148"/>
      <c r="P1882" s="148"/>
      <c r="Q1882" s="148"/>
      <c r="R1882" s="148"/>
      <c r="S1882" s="148"/>
      <c r="T1882" s="148"/>
      <c r="U1882" s="148"/>
      <c r="V1882" s="148"/>
      <c r="W1882" s="148"/>
      <c r="X1882" s="148"/>
      <c r="Y1882" s="148"/>
      <c r="Z1882" s="148"/>
      <c r="AA1882" s="148"/>
      <c r="AB1882" s="148"/>
      <c r="AC1882" s="148"/>
      <c r="AD1882" s="148"/>
      <c r="AE1882" s="148"/>
      <c r="AF1882" s="148"/>
      <c r="AG1882" s="148"/>
      <c r="AH1882" s="148"/>
      <c r="AI1882" s="149"/>
      <c r="AJ1882" s="148"/>
      <c r="AK1882" s="149"/>
    </row>
    <row r="1883" spans="1:37" x14ac:dyDescent="0.35">
      <c r="A1883" s="147"/>
      <c r="B1883" s="148"/>
      <c r="C1883" s="147"/>
      <c r="D1883" s="147"/>
      <c r="E1883" s="148"/>
      <c r="F1883" s="147"/>
      <c r="G1883" s="148"/>
      <c r="H1883" s="148"/>
      <c r="I1883" s="148"/>
      <c r="J1883" s="148"/>
      <c r="K1883" s="148"/>
      <c r="L1883" s="148"/>
      <c r="M1883" s="148"/>
      <c r="N1883" s="148"/>
      <c r="O1883" s="148"/>
      <c r="P1883" s="148"/>
      <c r="Q1883" s="148"/>
      <c r="R1883" s="148"/>
      <c r="S1883" s="148"/>
      <c r="T1883" s="148"/>
      <c r="U1883" s="148"/>
      <c r="V1883" s="148"/>
      <c r="W1883" s="148"/>
      <c r="X1883" s="148"/>
      <c r="Y1883" s="148"/>
      <c r="Z1883" s="148"/>
      <c r="AA1883" s="148"/>
      <c r="AB1883" s="148"/>
      <c r="AC1883" s="148"/>
      <c r="AD1883" s="148"/>
      <c r="AE1883" s="148"/>
      <c r="AF1883" s="148"/>
      <c r="AG1883" s="148"/>
      <c r="AH1883" s="148"/>
      <c r="AI1883" s="149"/>
      <c r="AJ1883" s="148"/>
      <c r="AK1883" s="149"/>
    </row>
    <row r="1884" spans="1:37" x14ac:dyDescent="0.35">
      <c r="A1884" s="147"/>
      <c r="B1884" s="148"/>
      <c r="C1884" s="147"/>
      <c r="D1884" s="147"/>
      <c r="E1884" s="148"/>
      <c r="F1884" s="147"/>
      <c r="G1884" s="148"/>
      <c r="H1884" s="148"/>
      <c r="I1884" s="148"/>
      <c r="J1884" s="148"/>
      <c r="K1884" s="148"/>
      <c r="L1884" s="148"/>
      <c r="M1884" s="148"/>
      <c r="N1884" s="148"/>
      <c r="O1884" s="148"/>
      <c r="P1884" s="148"/>
      <c r="Q1884" s="148"/>
      <c r="R1884" s="148"/>
      <c r="S1884" s="148"/>
      <c r="T1884" s="148"/>
      <c r="U1884" s="148"/>
      <c r="V1884" s="148"/>
      <c r="W1884" s="148"/>
      <c r="X1884" s="148"/>
      <c r="Y1884" s="148"/>
      <c r="Z1884" s="148"/>
      <c r="AA1884" s="148"/>
      <c r="AB1884" s="148"/>
      <c r="AC1884" s="148"/>
      <c r="AD1884" s="148"/>
      <c r="AE1884" s="148"/>
      <c r="AF1884" s="148"/>
      <c r="AG1884" s="148"/>
      <c r="AH1884" s="148"/>
      <c r="AI1884" s="149"/>
      <c r="AJ1884" s="148"/>
      <c r="AK1884" s="149"/>
    </row>
    <row r="1885" spans="1:37" x14ac:dyDescent="0.35">
      <c r="A1885" s="147"/>
      <c r="B1885" s="148"/>
      <c r="C1885" s="147"/>
      <c r="D1885" s="147"/>
      <c r="E1885" s="148"/>
      <c r="F1885" s="147"/>
      <c r="G1885" s="148"/>
      <c r="H1885" s="148"/>
      <c r="I1885" s="148"/>
      <c r="J1885" s="148"/>
      <c r="K1885" s="148"/>
      <c r="L1885" s="148"/>
      <c r="M1885" s="148"/>
      <c r="N1885" s="148"/>
      <c r="O1885" s="148"/>
      <c r="P1885" s="148"/>
      <c r="Q1885" s="148"/>
      <c r="R1885" s="148"/>
      <c r="S1885" s="148"/>
      <c r="T1885" s="148"/>
      <c r="U1885" s="148"/>
      <c r="V1885" s="148"/>
      <c r="W1885" s="148"/>
      <c r="X1885" s="148"/>
      <c r="Y1885" s="148"/>
      <c r="Z1885" s="148"/>
      <c r="AA1885" s="148"/>
      <c r="AB1885" s="148"/>
      <c r="AC1885" s="148"/>
      <c r="AD1885" s="148"/>
      <c r="AE1885" s="148"/>
      <c r="AF1885" s="148"/>
      <c r="AG1885" s="148"/>
      <c r="AH1885" s="148"/>
      <c r="AI1885" s="149"/>
      <c r="AJ1885" s="148"/>
      <c r="AK1885" s="149"/>
    </row>
    <row r="1886" spans="1:37" x14ac:dyDescent="0.35">
      <c r="A1886" s="147"/>
      <c r="B1886" s="148"/>
      <c r="C1886" s="147"/>
      <c r="D1886" s="147"/>
      <c r="E1886" s="148"/>
      <c r="F1886" s="147"/>
      <c r="G1886" s="148"/>
      <c r="H1886" s="148"/>
      <c r="I1886" s="148"/>
      <c r="J1886" s="148"/>
      <c r="K1886" s="148"/>
      <c r="L1886" s="148"/>
      <c r="M1886" s="148"/>
      <c r="N1886" s="148"/>
      <c r="O1886" s="148"/>
      <c r="P1886" s="148"/>
      <c r="Q1886" s="148"/>
      <c r="R1886" s="148"/>
      <c r="S1886" s="148"/>
      <c r="T1886" s="148"/>
      <c r="U1886" s="148"/>
      <c r="V1886" s="148"/>
      <c r="W1886" s="148"/>
      <c r="X1886" s="148"/>
      <c r="Y1886" s="148"/>
      <c r="Z1886" s="148"/>
      <c r="AA1886" s="148"/>
      <c r="AB1886" s="148"/>
      <c r="AC1886" s="148"/>
      <c r="AD1886" s="148"/>
      <c r="AE1886" s="148"/>
      <c r="AF1886" s="148"/>
      <c r="AG1886" s="148"/>
      <c r="AH1886" s="148"/>
      <c r="AI1886" s="149"/>
      <c r="AJ1886" s="148"/>
      <c r="AK1886" s="149"/>
    </row>
    <row r="1887" spans="1:37" x14ac:dyDescent="0.35">
      <c r="A1887" s="147"/>
      <c r="B1887" s="148"/>
      <c r="C1887" s="147"/>
      <c r="D1887" s="147"/>
      <c r="E1887" s="148"/>
      <c r="F1887" s="147"/>
      <c r="G1887" s="148"/>
      <c r="H1887" s="148"/>
      <c r="I1887" s="148"/>
      <c r="J1887" s="148"/>
      <c r="K1887" s="148"/>
      <c r="L1887" s="148"/>
      <c r="M1887" s="148"/>
      <c r="N1887" s="148"/>
      <c r="O1887" s="148"/>
      <c r="P1887" s="148"/>
      <c r="Q1887" s="148"/>
      <c r="R1887" s="148"/>
      <c r="S1887" s="148"/>
      <c r="T1887" s="148"/>
      <c r="U1887" s="148"/>
      <c r="V1887" s="148"/>
      <c r="W1887" s="148"/>
      <c r="X1887" s="148"/>
      <c r="Y1887" s="148"/>
      <c r="Z1887" s="148"/>
      <c r="AA1887" s="148"/>
      <c r="AB1887" s="148"/>
      <c r="AC1887" s="148"/>
      <c r="AD1887" s="148"/>
      <c r="AE1887" s="148"/>
      <c r="AF1887" s="148"/>
      <c r="AG1887" s="148"/>
      <c r="AH1887" s="148"/>
      <c r="AI1887" s="149"/>
      <c r="AJ1887" s="148"/>
      <c r="AK1887" s="149"/>
    </row>
    <row r="1888" spans="1:37" x14ac:dyDescent="0.35">
      <c r="A1888" s="147"/>
      <c r="B1888" s="148"/>
      <c r="C1888" s="147"/>
      <c r="D1888" s="147"/>
      <c r="E1888" s="148"/>
      <c r="F1888" s="147"/>
      <c r="G1888" s="148"/>
      <c r="H1888" s="148"/>
      <c r="I1888" s="148"/>
      <c r="J1888" s="148"/>
      <c r="K1888" s="148"/>
      <c r="L1888" s="148"/>
      <c r="M1888" s="148"/>
      <c r="N1888" s="148"/>
      <c r="O1888" s="148"/>
      <c r="P1888" s="148"/>
      <c r="Q1888" s="148"/>
      <c r="R1888" s="148"/>
      <c r="S1888" s="148"/>
      <c r="T1888" s="148"/>
      <c r="U1888" s="148"/>
      <c r="V1888" s="148"/>
      <c r="W1888" s="148"/>
      <c r="X1888" s="148"/>
      <c r="Y1888" s="148"/>
      <c r="Z1888" s="148"/>
      <c r="AA1888" s="148"/>
      <c r="AB1888" s="148"/>
      <c r="AC1888" s="148"/>
      <c r="AD1888" s="148"/>
      <c r="AE1888" s="148"/>
      <c r="AF1888" s="148"/>
      <c r="AG1888" s="148"/>
      <c r="AH1888" s="148"/>
      <c r="AI1888" s="149"/>
      <c r="AJ1888" s="148"/>
      <c r="AK1888" s="149"/>
    </row>
    <row r="1889" spans="1:37" x14ac:dyDescent="0.35">
      <c r="A1889" s="147"/>
      <c r="B1889" s="148"/>
      <c r="C1889" s="147"/>
      <c r="D1889" s="147"/>
      <c r="E1889" s="148"/>
      <c r="F1889" s="147"/>
      <c r="G1889" s="148"/>
      <c r="H1889" s="148"/>
      <c r="I1889" s="148"/>
      <c r="J1889" s="148"/>
      <c r="K1889" s="148"/>
      <c r="L1889" s="148"/>
      <c r="M1889" s="148"/>
      <c r="N1889" s="148"/>
      <c r="O1889" s="148"/>
      <c r="P1889" s="148"/>
      <c r="Q1889" s="148"/>
      <c r="R1889" s="148"/>
      <c r="S1889" s="148"/>
      <c r="T1889" s="148"/>
      <c r="U1889" s="148"/>
      <c r="V1889" s="148"/>
      <c r="W1889" s="148"/>
      <c r="X1889" s="148"/>
      <c r="Y1889" s="148"/>
      <c r="Z1889" s="148"/>
      <c r="AA1889" s="148"/>
      <c r="AB1889" s="148"/>
      <c r="AC1889" s="148"/>
      <c r="AD1889" s="148"/>
      <c r="AE1889" s="148"/>
      <c r="AF1889" s="148"/>
      <c r="AG1889" s="148"/>
      <c r="AH1889" s="148"/>
      <c r="AI1889" s="149"/>
      <c r="AJ1889" s="148"/>
      <c r="AK1889" s="149"/>
    </row>
    <row r="1890" spans="1:37" x14ac:dyDescent="0.35">
      <c r="A1890" s="147"/>
      <c r="B1890" s="148"/>
      <c r="C1890" s="147"/>
      <c r="D1890" s="147"/>
      <c r="E1890" s="148"/>
      <c r="F1890" s="147"/>
      <c r="G1890" s="148"/>
      <c r="H1890" s="148"/>
      <c r="I1890" s="148"/>
      <c r="J1890" s="148"/>
      <c r="K1890" s="148"/>
      <c r="L1890" s="148"/>
      <c r="M1890" s="148"/>
      <c r="N1890" s="148"/>
      <c r="O1890" s="148"/>
      <c r="P1890" s="148"/>
      <c r="Q1890" s="148"/>
      <c r="R1890" s="148"/>
      <c r="S1890" s="148"/>
      <c r="T1890" s="148"/>
      <c r="U1890" s="148"/>
      <c r="V1890" s="148"/>
      <c r="W1890" s="148"/>
      <c r="X1890" s="148"/>
      <c r="Y1890" s="148"/>
      <c r="Z1890" s="148"/>
      <c r="AA1890" s="148"/>
      <c r="AB1890" s="148"/>
      <c r="AC1890" s="148"/>
      <c r="AD1890" s="148"/>
      <c r="AE1890" s="148"/>
      <c r="AF1890" s="148"/>
      <c r="AG1890" s="148"/>
      <c r="AH1890" s="148"/>
      <c r="AI1890" s="149"/>
      <c r="AJ1890" s="148"/>
      <c r="AK1890" s="149"/>
    </row>
    <row r="1891" spans="1:37" x14ac:dyDescent="0.35">
      <c r="A1891" s="147"/>
      <c r="B1891" s="148"/>
      <c r="C1891" s="147"/>
      <c r="D1891" s="147"/>
      <c r="E1891" s="148"/>
      <c r="F1891" s="147"/>
      <c r="G1891" s="148"/>
      <c r="H1891" s="148"/>
      <c r="I1891" s="148"/>
      <c r="J1891" s="148"/>
      <c r="K1891" s="148"/>
      <c r="L1891" s="148"/>
      <c r="M1891" s="148"/>
      <c r="N1891" s="148"/>
      <c r="O1891" s="148"/>
      <c r="P1891" s="148"/>
      <c r="Q1891" s="148"/>
      <c r="R1891" s="148"/>
      <c r="S1891" s="148"/>
      <c r="T1891" s="148"/>
      <c r="U1891" s="148"/>
      <c r="V1891" s="148"/>
      <c r="W1891" s="148"/>
      <c r="X1891" s="148"/>
      <c r="Y1891" s="148"/>
      <c r="Z1891" s="148"/>
      <c r="AA1891" s="148"/>
      <c r="AB1891" s="148"/>
      <c r="AC1891" s="148"/>
      <c r="AD1891" s="148"/>
      <c r="AE1891" s="148"/>
      <c r="AF1891" s="148"/>
      <c r="AG1891" s="148"/>
      <c r="AH1891" s="148"/>
      <c r="AI1891" s="149"/>
      <c r="AJ1891" s="148"/>
      <c r="AK1891" s="149"/>
    </row>
    <row r="1892" spans="1:37" x14ac:dyDescent="0.35">
      <c r="A1892" s="147"/>
      <c r="B1892" s="148"/>
      <c r="C1892" s="147"/>
      <c r="D1892" s="147"/>
      <c r="E1892" s="148"/>
      <c r="F1892" s="147"/>
      <c r="G1892" s="148"/>
      <c r="H1892" s="148"/>
      <c r="I1892" s="148"/>
      <c r="J1892" s="148"/>
      <c r="K1892" s="148"/>
      <c r="L1892" s="148"/>
      <c r="M1892" s="148"/>
      <c r="N1892" s="148"/>
      <c r="O1892" s="148"/>
      <c r="P1892" s="148"/>
      <c r="Q1892" s="148"/>
      <c r="R1892" s="148"/>
      <c r="S1892" s="148"/>
      <c r="T1892" s="148"/>
      <c r="U1892" s="148"/>
      <c r="V1892" s="148"/>
      <c r="W1892" s="148"/>
      <c r="X1892" s="148"/>
      <c r="Y1892" s="148"/>
      <c r="Z1892" s="148"/>
      <c r="AA1892" s="148"/>
      <c r="AB1892" s="148"/>
      <c r="AC1892" s="148"/>
      <c r="AD1892" s="148"/>
      <c r="AE1892" s="148"/>
      <c r="AF1892" s="148"/>
      <c r="AG1892" s="148"/>
      <c r="AH1892" s="148"/>
      <c r="AI1892" s="149"/>
      <c r="AJ1892" s="148"/>
      <c r="AK1892" s="149"/>
    </row>
    <row r="1893" spans="1:37" x14ac:dyDescent="0.35">
      <c r="A1893" s="147"/>
      <c r="B1893" s="148"/>
      <c r="C1893" s="147"/>
      <c r="D1893" s="147"/>
      <c r="E1893" s="148"/>
      <c r="F1893" s="147"/>
      <c r="G1893" s="148"/>
      <c r="H1893" s="148"/>
      <c r="I1893" s="148"/>
      <c r="J1893" s="148"/>
      <c r="K1893" s="148"/>
      <c r="L1893" s="148"/>
      <c r="M1893" s="148"/>
      <c r="N1893" s="148"/>
      <c r="O1893" s="148"/>
      <c r="P1893" s="148"/>
      <c r="Q1893" s="148"/>
      <c r="R1893" s="148"/>
      <c r="S1893" s="148"/>
      <c r="T1893" s="148"/>
      <c r="U1893" s="148"/>
      <c r="V1893" s="148"/>
      <c r="W1893" s="148"/>
      <c r="X1893" s="148"/>
      <c r="Y1893" s="148"/>
      <c r="Z1893" s="148"/>
      <c r="AA1893" s="148"/>
      <c r="AB1893" s="148"/>
      <c r="AC1893" s="148"/>
      <c r="AD1893" s="148"/>
      <c r="AE1893" s="148"/>
      <c r="AF1893" s="148"/>
      <c r="AG1893" s="148"/>
      <c r="AH1893" s="148"/>
      <c r="AI1893" s="149"/>
      <c r="AJ1893" s="148"/>
      <c r="AK1893" s="149"/>
    </row>
    <row r="1894" spans="1:37" x14ac:dyDescent="0.35">
      <c r="A1894" s="147"/>
      <c r="B1894" s="148"/>
      <c r="C1894" s="147"/>
      <c r="D1894" s="147"/>
      <c r="E1894" s="148"/>
      <c r="F1894" s="147"/>
      <c r="G1894" s="148"/>
      <c r="H1894" s="148"/>
      <c r="I1894" s="148"/>
      <c r="J1894" s="148"/>
      <c r="K1894" s="148"/>
      <c r="L1894" s="148"/>
      <c r="M1894" s="148"/>
      <c r="N1894" s="148"/>
      <c r="O1894" s="148"/>
      <c r="P1894" s="148"/>
      <c r="Q1894" s="148"/>
      <c r="R1894" s="148"/>
      <c r="S1894" s="148"/>
      <c r="T1894" s="148"/>
      <c r="U1894" s="148"/>
      <c r="V1894" s="148"/>
      <c r="W1894" s="148"/>
      <c r="X1894" s="148"/>
      <c r="Y1894" s="148"/>
      <c r="Z1894" s="148"/>
      <c r="AA1894" s="148"/>
      <c r="AB1894" s="148"/>
      <c r="AC1894" s="148"/>
      <c r="AD1894" s="148"/>
      <c r="AE1894" s="148"/>
      <c r="AF1894" s="148"/>
      <c r="AG1894" s="148"/>
      <c r="AH1894" s="148"/>
      <c r="AI1894" s="149"/>
      <c r="AJ1894" s="148"/>
      <c r="AK1894" s="149"/>
    </row>
    <row r="1895" spans="1:37" x14ac:dyDescent="0.35">
      <c r="A1895" s="147"/>
      <c r="B1895" s="148"/>
      <c r="C1895" s="147"/>
      <c r="D1895" s="147"/>
      <c r="E1895" s="148"/>
      <c r="F1895" s="147"/>
      <c r="G1895" s="148"/>
      <c r="H1895" s="148"/>
      <c r="I1895" s="148"/>
      <c r="J1895" s="148"/>
      <c r="K1895" s="148"/>
      <c r="L1895" s="148"/>
      <c r="M1895" s="148"/>
      <c r="N1895" s="148"/>
      <c r="O1895" s="148"/>
      <c r="P1895" s="148"/>
      <c r="Q1895" s="148"/>
      <c r="R1895" s="148"/>
      <c r="S1895" s="148"/>
      <c r="T1895" s="148"/>
      <c r="U1895" s="148"/>
      <c r="V1895" s="148"/>
      <c r="W1895" s="148"/>
      <c r="X1895" s="148"/>
      <c r="Y1895" s="148"/>
      <c r="Z1895" s="148"/>
      <c r="AA1895" s="148"/>
      <c r="AB1895" s="148"/>
      <c r="AC1895" s="148"/>
      <c r="AD1895" s="148"/>
      <c r="AE1895" s="148"/>
      <c r="AF1895" s="148"/>
      <c r="AG1895" s="148"/>
      <c r="AH1895" s="148"/>
      <c r="AI1895" s="149"/>
      <c r="AJ1895" s="148"/>
      <c r="AK1895" s="149"/>
    </row>
    <row r="1896" spans="1:37" x14ac:dyDescent="0.35">
      <c r="A1896" s="147"/>
      <c r="B1896" s="148"/>
      <c r="C1896" s="147"/>
      <c r="D1896" s="147"/>
      <c r="E1896" s="148"/>
      <c r="F1896" s="147"/>
      <c r="G1896" s="148"/>
      <c r="H1896" s="148"/>
      <c r="I1896" s="148"/>
      <c r="J1896" s="148"/>
      <c r="K1896" s="148"/>
      <c r="L1896" s="148"/>
      <c r="M1896" s="148"/>
      <c r="N1896" s="148"/>
      <c r="O1896" s="148"/>
      <c r="P1896" s="148"/>
      <c r="Q1896" s="148"/>
      <c r="R1896" s="148"/>
      <c r="S1896" s="148"/>
      <c r="T1896" s="148"/>
      <c r="U1896" s="148"/>
      <c r="V1896" s="148"/>
      <c r="W1896" s="148"/>
      <c r="X1896" s="148"/>
      <c r="Y1896" s="148"/>
      <c r="Z1896" s="148"/>
      <c r="AA1896" s="148"/>
      <c r="AB1896" s="148"/>
      <c r="AC1896" s="148"/>
      <c r="AD1896" s="148"/>
      <c r="AE1896" s="148"/>
      <c r="AF1896" s="148"/>
      <c r="AG1896" s="148"/>
      <c r="AH1896" s="148"/>
      <c r="AI1896" s="149"/>
      <c r="AJ1896" s="148"/>
      <c r="AK1896" s="149"/>
    </row>
    <row r="1897" spans="1:37" x14ac:dyDescent="0.35">
      <c r="A1897" s="147"/>
      <c r="B1897" s="148"/>
      <c r="C1897" s="147"/>
      <c r="D1897" s="147"/>
      <c r="E1897" s="148"/>
      <c r="F1897" s="147"/>
      <c r="G1897" s="148"/>
      <c r="H1897" s="148"/>
      <c r="I1897" s="148"/>
      <c r="J1897" s="148"/>
      <c r="K1897" s="148"/>
      <c r="L1897" s="148"/>
      <c r="M1897" s="148"/>
      <c r="N1897" s="148"/>
      <c r="O1897" s="148"/>
      <c r="P1897" s="148"/>
      <c r="Q1897" s="148"/>
      <c r="R1897" s="148"/>
      <c r="S1897" s="148"/>
      <c r="T1897" s="148"/>
      <c r="U1897" s="148"/>
      <c r="V1897" s="148"/>
      <c r="W1897" s="148"/>
      <c r="X1897" s="148"/>
      <c r="Y1897" s="148"/>
      <c r="Z1897" s="148"/>
      <c r="AA1897" s="148"/>
      <c r="AB1897" s="148"/>
      <c r="AC1897" s="148"/>
      <c r="AD1897" s="148"/>
      <c r="AE1897" s="148"/>
      <c r="AF1897" s="148"/>
      <c r="AG1897" s="148"/>
      <c r="AH1897" s="148"/>
      <c r="AI1897" s="149"/>
      <c r="AJ1897" s="148"/>
      <c r="AK1897" s="149"/>
    </row>
    <row r="1898" spans="1:37" x14ac:dyDescent="0.35">
      <c r="A1898" s="147"/>
      <c r="B1898" s="148"/>
      <c r="C1898" s="147"/>
      <c r="D1898" s="147"/>
      <c r="E1898" s="148"/>
      <c r="F1898" s="147"/>
      <c r="G1898" s="148"/>
      <c r="H1898" s="148"/>
      <c r="I1898" s="148"/>
      <c r="J1898" s="148"/>
      <c r="K1898" s="148"/>
      <c r="L1898" s="148"/>
      <c r="M1898" s="148"/>
      <c r="N1898" s="148"/>
      <c r="O1898" s="148"/>
      <c r="P1898" s="148"/>
      <c r="Q1898" s="148"/>
      <c r="R1898" s="148"/>
      <c r="S1898" s="148"/>
      <c r="T1898" s="148"/>
      <c r="U1898" s="148"/>
      <c r="V1898" s="148"/>
      <c r="W1898" s="148"/>
      <c r="X1898" s="148"/>
      <c r="Y1898" s="148"/>
      <c r="Z1898" s="148"/>
      <c r="AA1898" s="148"/>
      <c r="AB1898" s="148"/>
      <c r="AC1898" s="148"/>
      <c r="AD1898" s="148"/>
      <c r="AE1898" s="148"/>
      <c r="AF1898" s="148"/>
      <c r="AG1898" s="148"/>
      <c r="AH1898" s="148"/>
      <c r="AI1898" s="149"/>
      <c r="AJ1898" s="148"/>
      <c r="AK1898" s="149"/>
    </row>
    <row r="1899" spans="1:37" x14ac:dyDescent="0.35">
      <c r="A1899" s="147"/>
      <c r="B1899" s="148"/>
      <c r="C1899" s="147"/>
      <c r="D1899" s="147"/>
      <c r="E1899" s="148"/>
      <c r="F1899" s="147"/>
      <c r="G1899" s="148"/>
      <c r="H1899" s="148"/>
      <c r="I1899" s="148"/>
      <c r="J1899" s="148"/>
      <c r="K1899" s="148"/>
      <c r="L1899" s="148"/>
      <c r="M1899" s="148"/>
      <c r="N1899" s="148"/>
      <c r="O1899" s="148"/>
      <c r="P1899" s="148"/>
      <c r="Q1899" s="148"/>
      <c r="R1899" s="148"/>
      <c r="S1899" s="148"/>
      <c r="T1899" s="148"/>
      <c r="U1899" s="148"/>
      <c r="V1899" s="148"/>
      <c r="W1899" s="148"/>
      <c r="X1899" s="148"/>
      <c r="Y1899" s="148"/>
      <c r="Z1899" s="148"/>
      <c r="AA1899" s="148"/>
      <c r="AB1899" s="148"/>
      <c r="AC1899" s="148"/>
      <c r="AD1899" s="148"/>
      <c r="AE1899" s="148"/>
      <c r="AF1899" s="148"/>
      <c r="AG1899" s="148"/>
      <c r="AH1899" s="148"/>
      <c r="AI1899" s="149"/>
      <c r="AJ1899" s="148"/>
      <c r="AK1899" s="149"/>
    </row>
    <row r="1900" spans="1:37" x14ac:dyDescent="0.35">
      <c r="A1900" s="147"/>
      <c r="B1900" s="148"/>
      <c r="C1900" s="147"/>
      <c r="D1900" s="147"/>
      <c r="E1900" s="148"/>
      <c r="F1900" s="147"/>
      <c r="G1900" s="148"/>
      <c r="H1900" s="148"/>
      <c r="I1900" s="148"/>
      <c r="J1900" s="148"/>
      <c r="K1900" s="148"/>
      <c r="L1900" s="148"/>
      <c r="M1900" s="148"/>
      <c r="N1900" s="148"/>
      <c r="O1900" s="148"/>
      <c r="P1900" s="148"/>
      <c r="Q1900" s="148"/>
      <c r="R1900" s="148"/>
      <c r="S1900" s="148"/>
      <c r="T1900" s="148"/>
      <c r="U1900" s="148"/>
      <c r="V1900" s="148"/>
      <c r="W1900" s="148"/>
      <c r="X1900" s="148"/>
      <c r="Y1900" s="148"/>
      <c r="Z1900" s="148"/>
      <c r="AA1900" s="148"/>
      <c r="AB1900" s="148"/>
      <c r="AC1900" s="148"/>
      <c r="AD1900" s="148"/>
      <c r="AE1900" s="148"/>
      <c r="AF1900" s="148"/>
      <c r="AG1900" s="148"/>
      <c r="AH1900" s="148"/>
      <c r="AI1900" s="149"/>
      <c r="AJ1900" s="148"/>
      <c r="AK1900" s="149"/>
    </row>
    <row r="1901" spans="1:37" x14ac:dyDescent="0.35">
      <c r="A1901" s="147"/>
      <c r="B1901" s="148"/>
      <c r="C1901" s="147"/>
      <c r="D1901" s="147"/>
      <c r="E1901" s="148"/>
      <c r="F1901" s="147"/>
      <c r="G1901" s="148"/>
      <c r="H1901" s="148"/>
      <c r="I1901" s="148"/>
      <c r="J1901" s="148"/>
      <c r="K1901" s="148"/>
      <c r="L1901" s="148"/>
      <c r="M1901" s="148"/>
      <c r="N1901" s="148"/>
      <c r="O1901" s="148"/>
      <c r="P1901" s="148"/>
      <c r="Q1901" s="148"/>
      <c r="R1901" s="148"/>
      <c r="S1901" s="148"/>
      <c r="T1901" s="148"/>
      <c r="U1901" s="148"/>
      <c r="V1901" s="148"/>
      <c r="W1901" s="148"/>
      <c r="X1901" s="148"/>
      <c r="Y1901" s="148"/>
      <c r="Z1901" s="148"/>
      <c r="AA1901" s="148"/>
      <c r="AB1901" s="148"/>
      <c r="AC1901" s="148"/>
      <c r="AD1901" s="148"/>
      <c r="AE1901" s="148"/>
      <c r="AF1901" s="148"/>
      <c r="AG1901" s="148"/>
      <c r="AH1901" s="148"/>
      <c r="AI1901" s="149"/>
      <c r="AJ1901" s="148"/>
      <c r="AK1901" s="149"/>
    </row>
    <row r="1902" spans="1:37" x14ac:dyDescent="0.35">
      <c r="A1902" s="147"/>
      <c r="B1902" s="148"/>
      <c r="C1902" s="147"/>
      <c r="D1902" s="147"/>
      <c r="E1902" s="148"/>
      <c r="F1902" s="147"/>
      <c r="G1902" s="148"/>
      <c r="H1902" s="148"/>
      <c r="I1902" s="148"/>
      <c r="J1902" s="148"/>
      <c r="K1902" s="148"/>
      <c r="L1902" s="148"/>
      <c r="M1902" s="148"/>
      <c r="N1902" s="148"/>
      <c r="O1902" s="148"/>
      <c r="P1902" s="148"/>
      <c r="Q1902" s="148"/>
      <c r="R1902" s="148"/>
      <c r="S1902" s="148"/>
      <c r="T1902" s="148"/>
      <c r="U1902" s="148"/>
      <c r="V1902" s="148"/>
      <c r="W1902" s="148"/>
      <c r="X1902" s="148"/>
      <c r="Y1902" s="148"/>
      <c r="Z1902" s="148"/>
      <c r="AA1902" s="148"/>
      <c r="AB1902" s="148"/>
      <c r="AC1902" s="148"/>
      <c r="AD1902" s="148"/>
      <c r="AE1902" s="148"/>
      <c r="AF1902" s="148"/>
      <c r="AG1902" s="148"/>
      <c r="AH1902" s="148"/>
      <c r="AI1902" s="149"/>
      <c r="AJ1902" s="148"/>
      <c r="AK1902" s="149"/>
    </row>
    <row r="1903" spans="1:37" x14ac:dyDescent="0.35">
      <c r="A1903" s="147"/>
      <c r="B1903" s="148"/>
      <c r="C1903" s="147"/>
      <c r="D1903" s="147"/>
      <c r="E1903" s="148"/>
      <c r="F1903" s="147"/>
      <c r="G1903" s="148"/>
      <c r="H1903" s="148"/>
      <c r="I1903" s="148"/>
      <c r="J1903" s="148"/>
      <c r="K1903" s="148"/>
      <c r="L1903" s="148"/>
      <c r="M1903" s="148"/>
      <c r="N1903" s="148"/>
      <c r="O1903" s="148"/>
      <c r="P1903" s="148"/>
      <c r="Q1903" s="148"/>
      <c r="R1903" s="148"/>
      <c r="S1903" s="148"/>
      <c r="T1903" s="148"/>
      <c r="U1903" s="148"/>
      <c r="V1903" s="148"/>
      <c r="W1903" s="148"/>
      <c r="X1903" s="148"/>
      <c r="Y1903" s="148"/>
      <c r="Z1903" s="148"/>
      <c r="AA1903" s="148"/>
      <c r="AB1903" s="148"/>
      <c r="AC1903" s="148"/>
      <c r="AD1903" s="148"/>
      <c r="AE1903" s="148"/>
      <c r="AF1903" s="148"/>
      <c r="AG1903" s="148"/>
      <c r="AH1903" s="148"/>
      <c r="AI1903" s="149"/>
      <c r="AJ1903" s="148"/>
      <c r="AK1903" s="149"/>
    </row>
    <row r="1904" spans="1:37" x14ac:dyDescent="0.35">
      <c r="A1904" s="147"/>
      <c r="B1904" s="148"/>
      <c r="C1904" s="147"/>
      <c r="D1904" s="147"/>
      <c r="E1904" s="148"/>
      <c r="F1904" s="147"/>
      <c r="G1904" s="148"/>
      <c r="H1904" s="148"/>
      <c r="I1904" s="148"/>
      <c r="J1904" s="148"/>
      <c r="K1904" s="148"/>
      <c r="L1904" s="148"/>
      <c r="M1904" s="148"/>
      <c r="N1904" s="148"/>
      <c r="O1904" s="148"/>
      <c r="P1904" s="148"/>
      <c r="Q1904" s="148"/>
      <c r="R1904" s="148"/>
      <c r="S1904" s="148"/>
      <c r="T1904" s="148"/>
      <c r="U1904" s="148"/>
      <c r="V1904" s="148"/>
      <c r="W1904" s="148"/>
      <c r="X1904" s="148"/>
      <c r="Y1904" s="148"/>
      <c r="Z1904" s="148"/>
      <c r="AA1904" s="148"/>
      <c r="AB1904" s="148"/>
      <c r="AC1904" s="148"/>
      <c r="AD1904" s="148"/>
      <c r="AE1904" s="148"/>
      <c r="AF1904" s="148"/>
      <c r="AG1904" s="148"/>
      <c r="AH1904" s="148"/>
      <c r="AI1904" s="149"/>
      <c r="AJ1904" s="148"/>
      <c r="AK1904" s="149"/>
    </row>
    <row r="1905" spans="1:37" x14ac:dyDescent="0.35">
      <c r="A1905" s="147"/>
      <c r="B1905" s="148"/>
      <c r="C1905" s="147"/>
      <c r="D1905" s="147"/>
      <c r="E1905" s="148"/>
      <c r="F1905" s="147"/>
      <c r="G1905" s="148"/>
      <c r="H1905" s="148"/>
      <c r="I1905" s="148"/>
      <c r="J1905" s="148"/>
      <c r="K1905" s="148"/>
      <c r="L1905" s="148"/>
      <c r="M1905" s="148"/>
      <c r="N1905" s="148"/>
      <c r="O1905" s="148"/>
      <c r="P1905" s="148"/>
      <c r="Q1905" s="148"/>
      <c r="R1905" s="148"/>
      <c r="S1905" s="148"/>
      <c r="T1905" s="148"/>
      <c r="U1905" s="148"/>
      <c r="V1905" s="148"/>
      <c r="W1905" s="148"/>
      <c r="X1905" s="148"/>
      <c r="Y1905" s="148"/>
      <c r="Z1905" s="148"/>
      <c r="AA1905" s="148"/>
      <c r="AB1905" s="148"/>
      <c r="AC1905" s="148"/>
      <c r="AD1905" s="148"/>
      <c r="AE1905" s="148"/>
      <c r="AF1905" s="148"/>
      <c r="AG1905" s="148"/>
      <c r="AH1905" s="148"/>
      <c r="AI1905" s="149"/>
      <c r="AJ1905" s="148"/>
      <c r="AK1905" s="149"/>
    </row>
    <row r="1906" spans="1:37" x14ac:dyDescent="0.35">
      <c r="A1906" s="147"/>
      <c r="B1906" s="148"/>
      <c r="C1906" s="147"/>
      <c r="D1906" s="147"/>
      <c r="E1906" s="148"/>
      <c r="F1906" s="147"/>
      <c r="G1906" s="148"/>
      <c r="H1906" s="148"/>
      <c r="I1906" s="148"/>
      <c r="J1906" s="148"/>
      <c r="K1906" s="148"/>
      <c r="L1906" s="148"/>
      <c r="M1906" s="148"/>
      <c r="N1906" s="148"/>
      <c r="O1906" s="148"/>
      <c r="P1906" s="148"/>
      <c r="Q1906" s="148"/>
      <c r="R1906" s="148"/>
      <c r="S1906" s="148"/>
      <c r="T1906" s="148"/>
      <c r="U1906" s="148"/>
      <c r="V1906" s="148"/>
      <c r="W1906" s="148"/>
      <c r="X1906" s="148"/>
      <c r="Y1906" s="148"/>
      <c r="Z1906" s="148"/>
      <c r="AA1906" s="148"/>
      <c r="AB1906" s="148"/>
      <c r="AC1906" s="148"/>
      <c r="AD1906" s="148"/>
      <c r="AE1906" s="148"/>
      <c r="AF1906" s="148"/>
      <c r="AG1906" s="148"/>
      <c r="AH1906" s="148"/>
      <c r="AI1906" s="149"/>
      <c r="AJ1906" s="148"/>
      <c r="AK1906" s="149"/>
    </row>
    <row r="1907" spans="1:37" x14ac:dyDescent="0.35">
      <c r="A1907" s="147"/>
      <c r="B1907" s="148"/>
      <c r="C1907" s="147"/>
      <c r="D1907" s="147"/>
      <c r="E1907" s="148"/>
      <c r="F1907" s="147"/>
      <c r="G1907" s="148"/>
      <c r="H1907" s="148"/>
      <c r="I1907" s="148"/>
      <c r="J1907" s="148"/>
      <c r="K1907" s="148"/>
      <c r="L1907" s="148"/>
      <c r="M1907" s="148"/>
      <c r="N1907" s="148"/>
      <c r="O1907" s="148"/>
      <c r="P1907" s="148"/>
      <c r="Q1907" s="148"/>
      <c r="R1907" s="148"/>
      <c r="S1907" s="148"/>
      <c r="T1907" s="148"/>
      <c r="U1907" s="148"/>
      <c r="V1907" s="148"/>
      <c r="W1907" s="148"/>
      <c r="X1907" s="148"/>
      <c r="Y1907" s="148"/>
      <c r="Z1907" s="148"/>
      <c r="AA1907" s="148"/>
      <c r="AB1907" s="148"/>
      <c r="AC1907" s="148"/>
      <c r="AD1907" s="148"/>
      <c r="AE1907" s="148"/>
      <c r="AF1907" s="148"/>
      <c r="AG1907" s="148"/>
      <c r="AH1907" s="148"/>
      <c r="AI1907" s="149"/>
      <c r="AJ1907" s="148"/>
      <c r="AK1907" s="149"/>
    </row>
    <row r="1908" spans="1:37" x14ac:dyDescent="0.35">
      <c r="A1908" s="147"/>
      <c r="B1908" s="148"/>
      <c r="C1908" s="147"/>
      <c r="D1908" s="147"/>
      <c r="E1908" s="148"/>
      <c r="F1908" s="147"/>
      <c r="G1908" s="148"/>
      <c r="H1908" s="148"/>
      <c r="I1908" s="148"/>
      <c r="J1908" s="148"/>
      <c r="K1908" s="148"/>
      <c r="L1908" s="148"/>
      <c r="M1908" s="148"/>
      <c r="N1908" s="148"/>
      <c r="O1908" s="148"/>
      <c r="P1908" s="148"/>
      <c r="Q1908" s="148"/>
      <c r="R1908" s="148"/>
      <c r="S1908" s="148"/>
      <c r="T1908" s="148"/>
      <c r="U1908" s="148"/>
      <c r="V1908" s="148"/>
      <c r="W1908" s="148"/>
      <c r="X1908" s="148"/>
      <c r="Y1908" s="148"/>
      <c r="Z1908" s="148"/>
      <c r="AA1908" s="148"/>
      <c r="AB1908" s="148"/>
      <c r="AC1908" s="148"/>
      <c r="AD1908" s="148"/>
      <c r="AE1908" s="148"/>
      <c r="AF1908" s="148"/>
      <c r="AG1908" s="148"/>
      <c r="AH1908" s="148"/>
      <c r="AI1908" s="149"/>
      <c r="AJ1908" s="148"/>
      <c r="AK1908" s="149"/>
    </row>
    <row r="1909" spans="1:37" x14ac:dyDescent="0.35">
      <c r="A1909" s="147"/>
      <c r="B1909" s="148"/>
      <c r="C1909" s="147"/>
      <c r="D1909" s="147"/>
      <c r="E1909" s="148"/>
      <c r="F1909" s="147"/>
      <c r="G1909" s="148"/>
      <c r="H1909" s="148"/>
      <c r="I1909" s="148"/>
      <c r="J1909" s="148"/>
      <c r="K1909" s="148"/>
      <c r="L1909" s="148"/>
      <c r="M1909" s="148"/>
      <c r="N1909" s="148"/>
      <c r="O1909" s="148"/>
      <c r="P1909" s="148"/>
      <c r="Q1909" s="148"/>
      <c r="R1909" s="148"/>
      <c r="S1909" s="148"/>
      <c r="T1909" s="148"/>
      <c r="U1909" s="148"/>
      <c r="V1909" s="148"/>
      <c r="W1909" s="148"/>
      <c r="X1909" s="148"/>
      <c r="Y1909" s="148"/>
      <c r="Z1909" s="148"/>
      <c r="AA1909" s="148"/>
      <c r="AB1909" s="148"/>
      <c r="AC1909" s="148"/>
      <c r="AD1909" s="148"/>
      <c r="AE1909" s="148"/>
      <c r="AF1909" s="148"/>
      <c r="AG1909" s="148"/>
      <c r="AH1909" s="148"/>
      <c r="AI1909" s="149"/>
      <c r="AJ1909" s="148"/>
      <c r="AK1909" s="149"/>
    </row>
    <row r="1910" spans="1:37" x14ac:dyDescent="0.35">
      <c r="A1910" s="147"/>
      <c r="B1910" s="148"/>
      <c r="C1910" s="147"/>
      <c r="D1910" s="147"/>
      <c r="E1910" s="148"/>
      <c r="F1910" s="147"/>
      <c r="G1910" s="148"/>
      <c r="H1910" s="148"/>
      <c r="I1910" s="148"/>
      <c r="J1910" s="148"/>
      <c r="K1910" s="148"/>
      <c r="L1910" s="148"/>
      <c r="M1910" s="148"/>
      <c r="N1910" s="148"/>
      <c r="O1910" s="148"/>
      <c r="P1910" s="148"/>
      <c r="Q1910" s="148"/>
      <c r="R1910" s="148"/>
      <c r="S1910" s="148"/>
      <c r="T1910" s="148"/>
      <c r="U1910" s="148"/>
      <c r="V1910" s="148"/>
      <c r="W1910" s="148"/>
      <c r="X1910" s="148"/>
      <c r="Y1910" s="148"/>
      <c r="Z1910" s="148"/>
      <c r="AA1910" s="148"/>
      <c r="AB1910" s="148"/>
      <c r="AC1910" s="148"/>
      <c r="AD1910" s="148"/>
      <c r="AE1910" s="148"/>
      <c r="AF1910" s="148"/>
      <c r="AG1910" s="148"/>
      <c r="AH1910" s="148"/>
      <c r="AI1910" s="149"/>
      <c r="AJ1910" s="148"/>
      <c r="AK1910" s="149"/>
    </row>
    <row r="1911" spans="1:37" x14ac:dyDescent="0.35">
      <c r="A1911" s="147"/>
      <c r="B1911" s="148"/>
      <c r="C1911" s="147"/>
      <c r="D1911" s="147"/>
      <c r="E1911" s="148"/>
      <c r="F1911" s="147"/>
      <c r="G1911" s="148"/>
      <c r="H1911" s="148"/>
      <c r="I1911" s="148"/>
      <c r="J1911" s="148"/>
      <c r="K1911" s="148"/>
      <c r="L1911" s="148"/>
      <c r="M1911" s="148"/>
      <c r="N1911" s="148"/>
      <c r="O1911" s="148"/>
      <c r="P1911" s="148"/>
      <c r="Q1911" s="148"/>
      <c r="R1911" s="148"/>
      <c r="S1911" s="148"/>
      <c r="T1911" s="148"/>
      <c r="U1911" s="148"/>
      <c r="V1911" s="148"/>
      <c r="W1911" s="148"/>
      <c r="X1911" s="148"/>
      <c r="Y1911" s="148"/>
      <c r="Z1911" s="148"/>
      <c r="AA1911" s="148"/>
      <c r="AB1911" s="148"/>
      <c r="AC1911" s="148"/>
      <c r="AD1911" s="148"/>
      <c r="AE1911" s="148"/>
      <c r="AF1911" s="148"/>
      <c r="AG1911" s="148"/>
      <c r="AH1911" s="148"/>
      <c r="AI1911" s="149"/>
      <c r="AJ1911" s="148"/>
      <c r="AK1911" s="149"/>
    </row>
    <row r="1912" spans="1:37" x14ac:dyDescent="0.35">
      <c r="A1912" s="147"/>
      <c r="B1912" s="148"/>
      <c r="C1912" s="147"/>
      <c r="D1912" s="147"/>
      <c r="E1912" s="148"/>
      <c r="F1912" s="147"/>
      <c r="G1912" s="148"/>
      <c r="H1912" s="148"/>
      <c r="I1912" s="148"/>
      <c r="J1912" s="148"/>
      <c r="K1912" s="148"/>
      <c r="L1912" s="148"/>
      <c r="M1912" s="148"/>
      <c r="N1912" s="148"/>
      <c r="O1912" s="148"/>
      <c r="P1912" s="148"/>
      <c r="Q1912" s="148"/>
      <c r="R1912" s="148"/>
      <c r="S1912" s="148"/>
      <c r="T1912" s="148"/>
      <c r="U1912" s="148"/>
      <c r="V1912" s="148"/>
      <c r="W1912" s="148"/>
      <c r="X1912" s="148"/>
      <c r="Y1912" s="148"/>
      <c r="Z1912" s="148"/>
      <c r="AA1912" s="148"/>
      <c r="AB1912" s="148"/>
      <c r="AC1912" s="148"/>
      <c r="AD1912" s="148"/>
      <c r="AE1912" s="148"/>
      <c r="AF1912" s="148"/>
      <c r="AG1912" s="148"/>
      <c r="AH1912" s="148"/>
      <c r="AI1912" s="149"/>
      <c r="AJ1912" s="148"/>
      <c r="AK1912" s="149"/>
    </row>
    <row r="1913" spans="1:37" x14ac:dyDescent="0.35">
      <c r="A1913" s="147"/>
      <c r="B1913" s="148"/>
      <c r="C1913" s="147"/>
      <c r="D1913" s="147"/>
      <c r="E1913" s="148"/>
      <c r="F1913" s="147"/>
      <c r="G1913" s="148"/>
      <c r="H1913" s="148"/>
      <c r="I1913" s="148"/>
      <c r="J1913" s="148"/>
      <c r="K1913" s="148"/>
      <c r="L1913" s="148"/>
      <c r="M1913" s="148"/>
      <c r="N1913" s="148"/>
      <c r="O1913" s="148"/>
      <c r="P1913" s="148"/>
      <c r="Q1913" s="148"/>
      <c r="R1913" s="148"/>
      <c r="S1913" s="148"/>
      <c r="T1913" s="148"/>
      <c r="U1913" s="148"/>
      <c r="V1913" s="148"/>
      <c r="W1913" s="148"/>
      <c r="X1913" s="148"/>
      <c r="Y1913" s="148"/>
      <c r="Z1913" s="148"/>
      <c r="AA1913" s="148"/>
      <c r="AB1913" s="148"/>
      <c r="AC1913" s="148"/>
      <c r="AD1913" s="148"/>
      <c r="AE1913" s="148"/>
      <c r="AF1913" s="148"/>
      <c r="AG1913" s="148"/>
      <c r="AH1913" s="148"/>
      <c r="AI1913" s="149"/>
      <c r="AJ1913" s="148"/>
      <c r="AK1913" s="149"/>
    </row>
    <row r="1914" spans="1:37" x14ac:dyDescent="0.35">
      <c r="A1914" s="147"/>
      <c r="B1914" s="148"/>
      <c r="C1914" s="147"/>
      <c r="D1914" s="147"/>
      <c r="E1914" s="148"/>
      <c r="F1914" s="147"/>
      <c r="G1914" s="148"/>
      <c r="H1914" s="148"/>
      <c r="I1914" s="148"/>
      <c r="J1914" s="148"/>
      <c r="K1914" s="148"/>
      <c r="L1914" s="148"/>
      <c r="M1914" s="148"/>
      <c r="N1914" s="148"/>
      <c r="O1914" s="148"/>
      <c r="P1914" s="148"/>
      <c r="Q1914" s="148"/>
      <c r="R1914" s="148"/>
      <c r="S1914" s="148"/>
      <c r="T1914" s="148"/>
      <c r="U1914" s="148"/>
      <c r="V1914" s="148"/>
      <c r="W1914" s="148"/>
      <c r="X1914" s="148"/>
      <c r="Y1914" s="148"/>
      <c r="Z1914" s="148"/>
      <c r="AA1914" s="148"/>
      <c r="AB1914" s="148"/>
      <c r="AC1914" s="148"/>
      <c r="AD1914" s="148"/>
      <c r="AE1914" s="148"/>
      <c r="AF1914" s="148"/>
      <c r="AG1914" s="148"/>
      <c r="AH1914" s="148"/>
      <c r="AI1914" s="149"/>
      <c r="AJ1914" s="148"/>
      <c r="AK1914" s="149"/>
    </row>
    <row r="1915" spans="1:37" x14ac:dyDescent="0.35">
      <c r="A1915" s="147"/>
      <c r="B1915" s="148"/>
      <c r="C1915" s="147"/>
      <c r="D1915" s="147"/>
      <c r="E1915" s="148"/>
      <c r="F1915" s="147"/>
      <c r="G1915" s="148"/>
      <c r="H1915" s="148"/>
      <c r="I1915" s="148"/>
      <c r="J1915" s="148"/>
      <c r="K1915" s="148"/>
      <c r="L1915" s="148"/>
      <c r="M1915" s="148"/>
      <c r="N1915" s="148"/>
      <c r="O1915" s="148"/>
      <c r="P1915" s="148"/>
      <c r="Q1915" s="148"/>
      <c r="R1915" s="148"/>
      <c r="S1915" s="148"/>
      <c r="T1915" s="148"/>
      <c r="U1915" s="148"/>
      <c r="V1915" s="148"/>
      <c r="W1915" s="148"/>
      <c r="X1915" s="148"/>
      <c r="Y1915" s="148"/>
      <c r="Z1915" s="148"/>
      <c r="AA1915" s="148"/>
      <c r="AB1915" s="148"/>
      <c r="AC1915" s="148"/>
      <c r="AD1915" s="148"/>
      <c r="AE1915" s="148"/>
      <c r="AF1915" s="148"/>
      <c r="AG1915" s="148"/>
      <c r="AH1915" s="148"/>
      <c r="AI1915" s="149"/>
      <c r="AJ1915" s="148"/>
      <c r="AK1915" s="149"/>
    </row>
    <row r="1916" spans="1:37" x14ac:dyDescent="0.35">
      <c r="A1916" s="147"/>
      <c r="B1916" s="148"/>
      <c r="C1916" s="147"/>
      <c r="D1916" s="147"/>
      <c r="E1916" s="148"/>
      <c r="F1916" s="147"/>
      <c r="G1916" s="148"/>
      <c r="H1916" s="148"/>
      <c r="I1916" s="148"/>
      <c r="J1916" s="148"/>
      <c r="K1916" s="148"/>
      <c r="L1916" s="148"/>
      <c r="M1916" s="148"/>
      <c r="N1916" s="148"/>
      <c r="O1916" s="148"/>
      <c r="P1916" s="148"/>
      <c r="Q1916" s="148"/>
      <c r="R1916" s="148"/>
      <c r="S1916" s="148"/>
      <c r="T1916" s="148"/>
      <c r="U1916" s="148"/>
      <c r="V1916" s="148"/>
      <c r="W1916" s="148"/>
      <c r="X1916" s="148"/>
      <c r="Y1916" s="148"/>
      <c r="Z1916" s="148"/>
      <c r="AA1916" s="148"/>
      <c r="AB1916" s="148"/>
      <c r="AC1916" s="148"/>
      <c r="AD1916" s="148"/>
      <c r="AE1916" s="148"/>
      <c r="AF1916" s="148"/>
      <c r="AG1916" s="148"/>
      <c r="AH1916" s="148"/>
      <c r="AI1916" s="149"/>
      <c r="AJ1916" s="148"/>
      <c r="AK1916" s="149"/>
    </row>
    <row r="1917" spans="1:37" x14ac:dyDescent="0.35">
      <c r="A1917" s="147"/>
      <c r="B1917" s="148"/>
      <c r="C1917" s="147"/>
      <c r="D1917" s="147"/>
      <c r="E1917" s="148"/>
      <c r="F1917" s="147"/>
      <c r="G1917" s="148"/>
      <c r="H1917" s="148"/>
      <c r="I1917" s="148"/>
      <c r="J1917" s="148"/>
      <c r="K1917" s="148"/>
      <c r="L1917" s="148"/>
      <c r="M1917" s="148"/>
      <c r="N1917" s="148"/>
      <c r="O1917" s="148"/>
      <c r="P1917" s="148"/>
      <c r="Q1917" s="148"/>
      <c r="R1917" s="148"/>
      <c r="S1917" s="148"/>
      <c r="T1917" s="148"/>
      <c r="U1917" s="148"/>
      <c r="V1917" s="148"/>
      <c r="W1917" s="148"/>
      <c r="X1917" s="148"/>
      <c r="Y1917" s="148"/>
      <c r="Z1917" s="148"/>
      <c r="AA1917" s="148"/>
      <c r="AB1917" s="148"/>
      <c r="AC1917" s="148"/>
      <c r="AD1917" s="148"/>
      <c r="AE1917" s="148"/>
      <c r="AF1917" s="148"/>
      <c r="AG1917" s="148"/>
      <c r="AH1917" s="148"/>
      <c r="AI1917" s="149"/>
      <c r="AJ1917" s="148"/>
      <c r="AK1917" s="149"/>
    </row>
    <row r="1918" spans="1:37" x14ac:dyDescent="0.35">
      <c r="A1918" s="147"/>
      <c r="B1918" s="148"/>
      <c r="C1918" s="147"/>
      <c r="D1918" s="147"/>
      <c r="E1918" s="148"/>
      <c r="F1918" s="147"/>
      <c r="G1918" s="148"/>
      <c r="H1918" s="148"/>
      <c r="I1918" s="148"/>
      <c r="J1918" s="148"/>
      <c r="K1918" s="148"/>
      <c r="L1918" s="148"/>
      <c r="M1918" s="148"/>
      <c r="N1918" s="148"/>
      <c r="O1918" s="148"/>
      <c r="P1918" s="148"/>
      <c r="Q1918" s="148"/>
      <c r="R1918" s="148"/>
      <c r="S1918" s="148"/>
      <c r="T1918" s="148"/>
      <c r="U1918" s="148"/>
      <c r="V1918" s="148"/>
      <c r="W1918" s="148"/>
      <c r="X1918" s="148"/>
      <c r="Y1918" s="148"/>
      <c r="Z1918" s="148"/>
      <c r="AA1918" s="148"/>
      <c r="AB1918" s="148"/>
      <c r="AC1918" s="148"/>
      <c r="AD1918" s="148"/>
      <c r="AE1918" s="148"/>
      <c r="AF1918" s="148"/>
      <c r="AG1918" s="148"/>
      <c r="AH1918" s="148"/>
      <c r="AI1918" s="149"/>
      <c r="AJ1918" s="148"/>
      <c r="AK1918" s="149"/>
    </row>
    <row r="1919" spans="1:37" x14ac:dyDescent="0.35">
      <c r="A1919" s="147"/>
      <c r="B1919" s="148"/>
      <c r="C1919" s="147"/>
      <c r="D1919" s="147"/>
      <c r="E1919" s="148"/>
      <c r="F1919" s="147"/>
      <c r="G1919" s="148"/>
      <c r="H1919" s="148"/>
      <c r="I1919" s="148"/>
      <c r="J1919" s="148"/>
      <c r="K1919" s="148"/>
      <c r="L1919" s="148"/>
      <c r="M1919" s="148"/>
      <c r="N1919" s="148"/>
      <c r="O1919" s="148"/>
      <c r="P1919" s="148"/>
      <c r="Q1919" s="148"/>
      <c r="R1919" s="148"/>
      <c r="S1919" s="148"/>
      <c r="T1919" s="148"/>
      <c r="U1919" s="148"/>
      <c r="V1919" s="148"/>
      <c r="W1919" s="148"/>
      <c r="X1919" s="148"/>
      <c r="Y1919" s="148"/>
      <c r="Z1919" s="148"/>
      <c r="AA1919" s="148"/>
      <c r="AB1919" s="148"/>
      <c r="AC1919" s="148"/>
      <c r="AD1919" s="148"/>
      <c r="AE1919" s="148"/>
      <c r="AF1919" s="148"/>
      <c r="AG1919" s="148"/>
      <c r="AH1919" s="148"/>
      <c r="AI1919" s="149"/>
      <c r="AJ1919" s="148"/>
      <c r="AK1919" s="149"/>
    </row>
    <row r="1920" spans="1:37" x14ac:dyDescent="0.35">
      <c r="A1920" s="147"/>
      <c r="B1920" s="148"/>
      <c r="C1920" s="147"/>
      <c r="D1920" s="147"/>
      <c r="E1920" s="148"/>
      <c r="F1920" s="147"/>
      <c r="G1920" s="148"/>
      <c r="H1920" s="148"/>
      <c r="I1920" s="148"/>
      <c r="J1920" s="148"/>
      <c r="K1920" s="148"/>
      <c r="L1920" s="148"/>
      <c r="M1920" s="148"/>
      <c r="N1920" s="148"/>
      <c r="O1920" s="148"/>
      <c r="P1920" s="148"/>
      <c r="Q1920" s="148"/>
      <c r="R1920" s="148"/>
      <c r="S1920" s="148"/>
      <c r="T1920" s="148"/>
      <c r="U1920" s="148"/>
      <c r="V1920" s="148"/>
      <c r="W1920" s="148"/>
      <c r="X1920" s="148"/>
      <c r="Y1920" s="148"/>
      <c r="Z1920" s="148"/>
      <c r="AA1920" s="148"/>
      <c r="AB1920" s="148"/>
      <c r="AC1920" s="148"/>
      <c r="AD1920" s="148"/>
      <c r="AE1920" s="148"/>
      <c r="AF1920" s="148"/>
      <c r="AG1920" s="148"/>
      <c r="AH1920" s="148"/>
      <c r="AI1920" s="149"/>
      <c r="AJ1920" s="148"/>
      <c r="AK1920" s="149"/>
    </row>
    <row r="1921" spans="1:37" x14ac:dyDescent="0.35">
      <c r="A1921" s="147"/>
      <c r="B1921" s="148"/>
      <c r="C1921" s="147"/>
      <c r="D1921" s="147"/>
      <c r="E1921" s="148"/>
      <c r="F1921" s="147"/>
      <c r="G1921" s="148"/>
      <c r="H1921" s="148"/>
      <c r="I1921" s="148"/>
      <c r="J1921" s="148"/>
      <c r="K1921" s="148"/>
      <c r="L1921" s="148"/>
      <c r="M1921" s="148"/>
      <c r="N1921" s="148"/>
      <c r="O1921" s="148"/>
      <c r="P1921" s="148"/>
      <c r="Q1921" s="148"/>
      <c r="R1921" s="148"/>
      <c r="S1921" s="148"/>
      <c r="T1921" s="148"/>
      <c r="U1921" s="148"/>
      <c r="V1921" s="148"/>
      <c r="W1921" s="148"/>
      <c r="X1921" s="148"/>
      <c r="Y1921" s="148"/>
      <c r="Z1921" s="148"/>
      <c r="AA1921" s="148"/>
      <c r="AB1921" s="148"/>
      <c r="AC1921" s="148"/>
      <c r="AD1921" s="148"/>
      <c r="AE1921" s="148"/>
      <c r="AF1921" s="148"/>
      <c r="AG1921" s="148"/>
      <c r="AH1921" s="148"/>
      <c r="AI1921" s="149"/>
      <c r="AJ1921" s="148"/>
      <c r="AK1921" s="149"/>
    </row>
    <row r="1922" spans="1:37" x14ac:dyDescent="0.35">
      <c r="A1922" s="147"/>
      <c r="B1922" s="148"/>
      <c r="C1922" s="147"/>
      <c r="D1922" s="147"/>
      <c r="E1922" s="148"/>
      <c r="F1922" s="147"/>
      <c r="G1922" s="148"/>
      <c r="H1922" s="148"/>
      <c r="I1922" s="148"/>
      <c r="J1922" s="148"/>
      <c r="K1922" s="148"/>
      <c r="L1922" s="148"/>
      <c r="M1922" s="148"/>
      <c r="N1922" s="148"/>
      <c r="O1922" s="148"/>
      <c r="P1922" s="148"/>
      <c r="Q1922" s="148"/>
      <c r="R1922" s="148"/>
      <c r="S1922" s="148"/>
      <c r="T1922" s="148"/>
      <c r="U1922" s="148"/>
      <c r="V1922" s="148"/>
      <c r="W1922" s="148"/>
      <c r="X1922" s="148"/>
      <c r="Y1922" s="148"/>
      <c r="Z1922" s="148"/>
      <c r="AA1922" s="148"/>
      <c r="AB1922" s="148"/>
      <c r="AC1922" s="148"/>
      <c r="AD1922" s="148"/>
      <c r="AE1922" s="148"/>
      <c r="AF1922" s="148"/>
      <c r="AG1922" s="148"/>
      <c r="AH1922" s="148"/>
      <c r="AI1922" s="149"/>
      <c r="AJ1922" s="148"/>
      <c r="AK1922" s="149"/>
    </row>
    <row r="1923" spans="1:37" x14ac:dyDescent="0.35">
      <c r="A1923" s="147"/>
      <c r="B1923" s="148"/>
      <c r="C1923" s="147"/>
      <c r="D1923" s="147"/>
      <c r="E1923" s="148"/>
      <c r="F1923" s="147"/>
      <c r="G1923" s="148"/>
      <c r="H1923" s="148"/>
      <c r="I1923" s="148"/>
      <c r="J1923" s="148"/>
      <c r="K1923" s="148"/>
      <c r="L1923" s="148"/>
      <c r="M1923" s="148"/>
      <c r="N1923" s="148"/>
      <c r="O1923" s="148"/>
      <c r="P1923" s="148"/>
      <c r="Q1923" s="148"/>
      <c r="R1923" s="148"/>
      <c r="S1923" s="148"/>
      <c r="T1923" s="148"/>
      <c r="U1923" s="148"/>
      <c r="V1923" s="148"/>
      <c r="W1923" s="148"/>
      <c r="X1923" s="148"/>
      <c r="Y1923" s="148"/>
      <c r="Z1923" s="148"/>
      <c r="AA1923" s="148"/>
      <c r="AB1923" s="148"/>
      <c r="AC1923" s="148"/>
      <c r="AD1923" s="148"/>
      <c r="AE1923" s="148"/>
      <c r="AF1923" s="148"/>
      <c r="AG1923" s="148"/>
      <c r="AH1923" s="148"/>
      <c r="AI1923" s="149"/>
      <c r="AJ1923" s="148"/>
      <c r="AK1923" s="149"/>
    </row>
    <row r="1924" spans="1:37" x14ac:dyDescent="0.35">
      <c r="A1924" s="147"/>
      <c r="B1924" s="148"/>
      <c r="C1924" s="147"/>
      <c r="D1924" s="147"/>
      <c r="E1924" s="148"/>
      <c r="F1924" s="147"/>
      <c r="G1924" s="148"/>
      <c r="H1924" s="148"/>
      <c r="I1924" s="148"/>
      <c r="J1924" s="148"/>
      <c r="K1924" s="148"/>
      <c r="L1924" s="148"/>
      <c r="M1924" s="148"/>
      <c r="N1924" s="148"/>
      <c r="O1924" s="148"/>
      <c r="P1924" s="148"/>
      <c r="Q1924" s="148"/>
      <c r="R1924" s="148"/>
      <c r="S1924" s="148"/>
      <c r="T1924" s="148"/>
      <c r="U1924" s="148"/>
      <c r="V1924" s="148"/>
      <c r="W1924" s="148"/>
      <c r="X1924" s="148"/>
      <c r="Y1924" s="148"/>
      <c r="Z1924" s="148"/>
      <c r="AA1924" s="148"/>
      <c r="AB1924" s="148"/>
      <c r="AC1924" s="148"/>
      <c r="AD1924" s="148"/>
      <c r="AE1924" s="148"/>
      <c r="AF1924" s="148"/>
      <c r="AG1924" s="148"/>
      <c r="AH1924" s="148"/>
      <c r="AI1924" s="149"/>
      <c r="AJ1924" s="148"/>
      <c r="AK1924" s="149"/>
    </row>
    <row r="1925" spans="1:37" x14ac:dyDescent="0.35">
      <c r="A1925" s="147"/>
      <c r="B1925" s="148"/>
      <c r="C1925" s="147"/>
      <c r="D1925" s="147"/>
      <c r="E1925" s="148"/>
      <c r="F1925" s="147"/>
      <c r="G1925" s="148"/>
      <c r="H1925" s="148"/>
      <c r="I1925" s="148"/>
      <c r="J1925" s="148"/>
      <c r="K1925" s="148"/>
      <c r="L1925" s="148"/>
      <c r="M1925" s="148"/>
      <c r="N1925" s="148"/>
      <c r="O1925" s="148"/>
      <c r="P1925" s="148"/>
      <c r="Q1925" s="148"/>
      <c r="R1925" s="148"/>
      <c r="S1925" s="148"/>
      <c r="T1925" s="148"/>
      <c r="U1925" s="148"/>
      <c r="V1925" s="148"/>
      <c r="W1925" s="148"/>
      <c r="X1925" s="148"/>
      <c r="Y1925" s="148"/>
      <c r="Z1925" s="148"/>
      <c r="AA1925" s="148"/>
      <c r="AB1925" s="148"/>
      <c r="AC1925" s="148"/>
      <c r="AD1925" s="148"/>
      <c r="AE1925" s="148"/>
      <c r="AF1925" s="148"/>
      <c r="AG1925" s="148"/>
      <c r="AH1925" s="148"/>
      <c r="AI1925" s="149"/>
      <c r="AJ1925" s="148"/>
      <c r="AK1925" s="149"/>
    </row>
    <row r="1926" spans="1:37" x14ac:dyDescent="0.35">
      <c r="A1926" s="147"/>
      <c r="B1926" s="148"/>
      <c r="C1926" s="147"/>
      <c r="D1926" s="147"/>
      <c r="E1926" s="148"/>
      <c r="F1926" s="147"/>
      <c r="G1926" s="148"/>
      <c r="H1926" s="148"/>
      <c r="I1926" s="148"/>
      <c r="J1926" s="148"/>
      <c r="K1926" s="148"/>
      <c r="L1926" s="148"/>
      <c r="M1926" s="148"/>
      <c r="N1926" s="148"/>
      <c r="O1926" s="148"/>
      <c r="P1926" s="148"/>
      <c r="Q1926" s="148"/>
      <c r="R1926" s="148"/>
      <c r="S1926" s="148"/>
      <c r="T1926" s="148"/>
      <c r="U1926" s="148"/>
      <c r="V1926" s="148"/>
      <c r="W1926" s="148"/>
      <c r="X1926" s="148"/>
      <c r="Y1926" s="148"/>
      <c r="Z1926" s="148"/>
      <c r="AA1926" s="148"/>
      <c r="AB1926" s="148"/>
      <c r="AC1926" s="148"/>
      <c r="AD1926" s="148"/>
      <c r="AE1926" s="148"/>
      <c r="AF1926" s="148"/>
      <c r="AG1926" s="148"/>
      <c r="AH1926" s="148"/>
      <c r="AI1926" s="149"/>
      <c r="AJ1926" s="148"/>
      <c r="AK1926" s="149"/>
    </row>
    <row r="1927" spans="1:37" x14ac:dyDescent="0.35">
      <c r="A1927" s="147"/>
      <c r="B1927" s="148"/>
      <c r="C1927" s="147"/>
      <c r="D1927" s="147"/>
      <c r="E1927" s="148"/>
      <c r="F1927" s="147"/>
      <c r="G1927" s="148"/>
      <c r="H1927" s="148"/>
      <c r="I1927" s="148"/>
      <c r="J1927" s="148"/>
      <c r="K1927" s="148"/>
      <c r="L1927" s="148"/>
      <c r="M1927" s="148"/>
      <c r="N1927" s="148"/>
      <c r="O1927" s="148"/>
      <c r="P1927" s="148"/>
      <c r="Q1927" s="148"/>
      <c r="R1927" s="148"/>
      <c r="S1927" s="148"/>
      <c r="T1927" s="148"/>
      <c r="U1927" s="148"/>
      <c r="V1927" s="148"/>
      <c r="W1927" s="148"/>
      <c r="X1927" s="148"/>
      <c r="Y1927" s="148"/>
      <c r="Z1927" s="148"/>
      <c r="AA1927" s="148"/>
      <c r="AB1927" s="148"/>
      <c r="AC1927" s="148"/>
      <c r="AD1927" s="148"/>
      <c r="AE1927" s="148"/>
      <c r="AF1927" s="148"/>
      <c r="AG1927" s="148"/>
      <c r="AH1927" s="148"/>
      <c r="AI1927" s="149"/>
      <c r="AJ1927" s="148"/>
      <c r="AK1927" s="149"/>
    </row>
    <row r="1928" spans="1:37" x14ac:dyDescent="0.35">
      <c r="A1928" s="147"/>
      <c r="B1928" s="148"/>
      <c r="C1928" s="147"/>
      <c r="D1928" s="147"/>
      <c r="E1928" s="148"/>
      <c r="F1928" s="147"/>
      <c r="G1928" s="148"/>
      <c r="H1928" s="148"/>
      <c r="I1928" s="148"/>
      <c r="J1928" s="148"/>
      <c r="K1928" s="148"/>
      <c r="L1928" s="148"/>
      <c r="M1928" s="148"/>
      <c r="N1928" s="148"/>
      <c r="O1928" s="148"/>
      <c r="P1928" s="148"/>
      <c r="Q1928" s="148"/>
      <c r="R1928" s="148"/>
      <c r="S1928" s="148"/>
      <c r="T1928" s="148"/>
      <c r="U1928" s="148"/>
      <c r="V1928" s="148"/>
      <c r="W1928" s="148"/>
      <c r="X1928" s="148"/>
      <c r="Y1928" s="148"/>
      <c r="Z1928" s="148"/>
      <c r="AA1928" s="148"/>
      <c r="AB1928" s="148"/>
      <c r="AC1928" s="148"/>
      <c r="AD1928" s="148"/>
      <c r="AE1928" s="148"/>
      <c r="AF1928" s="148"/>
      <c r="AG1928" s="148"/>
      <c r="AH1928" s="148"/>
      <c r="AI1928" s="149"/>
      <c r="AJ1928" s="148"/>
      <c r="AK1928" s="149"/>
    </row>
    <row r="1929" spans="1:37" x14ac:dyDescent="0.35">
      <c r="A1929" s="147"/>
      <c r="B1929" s="148"/>
      <c r="C1929" s="147"/>
      <c r="D1929" s="147"/>
      <c r="E1929" s="148"/>
      <c r="F1929" s="147"/>
      <c r="G1929" s="148"/>
      <c r="H1929" s="148"/>
      <c r="I1929" s="148"/>
      <c r="J1929" s="148"/>
      <c r="K1929" s="148"/>
      <c r="L1929" s="148"/>
      <c r="M1929" s="148"/>
      <c r="N1929" s="148"/>
      <c r="O1929" s="148"/>
      <c r="P1929" s="148"/>
      <c r="Q1929" s="148"/>
      <c r="R1929" s="148"/>
      <c r="S1929" s="148"/>
      <c r="T1929" s="148"/>
      <c r="U1929" s="148"/>
      <c r="V1929" s="148"/>
      <c r="W1929" s="148"/>
      <c r="X1929" s="148"/>
      <c r="Y1929" s="148"/>
      <c r="Z1929" s="148"/>
      <c r="AA1929" s="148"/>
      <c r="AB1929" s="148"/>
      <c r="AC1929" s="148"/>
      <c r="AD1929" s="148"/>
      <c r="AE1929" s="148"/>
      <c r="AF1929" s="148"/>
      <c r="AG1929" s="148"/>
      <c r="AH1929" s="148"/>
      <c r="AI1929" s="149"/>
      <c r="AJ1929" s="148"/>
      <c r="AK1929" s="149"/>
    </row>
    <row r="1930" spans="1:37" x14ac:dyDescent="0.35">
      <c r="A1930" s="147"/>
      <c r="B1930" s="148"/>
      <c r="C1930" s="147"/>
      <c r="D1930" s="147"/>
      <c r="E1930" s="148"/>
      <c r="F1930" s="147"/>
      <c r="G1930" s="148"/>
      <c r="H1930" s="148"/>
      <c r="I1930" s="148"/>
      <c r="J1930" s="148"/>
      <c r="K1930" s="148"/>
      <c r="L1930" s="148"/>
      <c r="M1930" s="148"/>
      <c r="N1930" s="148"/>
      <c r="O1930" s="148"/>
      <c r="P1930" s="148"/>
      <c r="Q1930" s="148"/>
      <c r="R1930" s="148"/>
      <c r="S1930" s="148"/>
      <c r="T1930" s="148"/>
      <c r="U1930" s="148"/>
      <c r="V1930" s="148"/>
      <c r="W1930" s="148"/>
      <c r="X1930" s="148"/>
      <c r="Y1930" s="148"/>
      <c r="Z1930" s="148"/>
      <c r="AA1930" s="148"/>
      <c r="AB1930" s="148"/>
      <c r="AC1930" s="148"/>
      <c r="AD1930" s="148"/>
      <c r="AE1930" s="148"/>
      <c r="AF1930" s="148"/>
      <c r="AG1930" s="148"/>
      <c r="AH1930" s="148"/>
      <c r="AI1930" s="149"/>
      <c r="AJ1930" s="148"/>
      <c r="AK1930" s="149"/>
    </row>
    <row r="1931" spans="1:37" x14ac:dyDescent="0.35">
      <c r="A1931" s="147"/>
      <c r="B1931" s="148"/>
      <c r="C1931" s="147"/>
      <c r="D1931" s="147"/>
      <c r="E1931" s="148"/>
      <c r="F1931" s="147"/>
      <c r="G1931" s="148"/>
      <c r="H1931" s="148"/>
      <c r="I1931" s="148"/>
      <c r="J1931" s="148"/>
      <c r="K1931" s="148"/>
      <c r="L1931" s="148"/>
      <c r="M1931" s="148"/>
      <c r="N1931" s="148"/>
      <c r="O1931" s="148"/>
      <c r="P1931" s="148"/>
      <c r="Q1931" s="148"/>
      <c r="R1931" s="148"/>
      <c r="S1931" s="148"/>
      <c r="T1931" s="148"/>
      <c r="U1931" s="148"/>
      <c r="V1931" s="148"/>
      <c r="W1931" s="148"/>
      <c r="X1931" s="148"/>
      <c r="Y1931" s="148"/>
      <c r="Z1931" s="148"/>
      <c r="AA1931" s="148"/>
      <c r="AB1931" s="148"/>
      <c r="AC1931" s="148"/>
      <c r="AD1931" s="148"/>
      <c r="AE1931" s="148"/>
      <c r="AF1931" s="148"/>
      <c r="AG1931" s="148"/>
      <c r="AH1931" s="148"/>
      <c r="AI1931" s="149"/>
      <c r="AJ1931" s="148"/>
      <c r="AK1931" s="149"/>
    </row>
    <row r="1932" spans="1:37" x14ac:dyDescent="0.35">
      <c r="A1932" s="147"/>
      <c r="B1932" s="148"/>
      <c r="C1932" s="147"/>
      <c r="D1932" s="147"/>
      <c r="E1932" s="148"/>
      <c r="F1932" s="147"/>
      <c r="G1932" s="148"/>
      <c r="H1932" s="148"/>
      <c r="I1932" s="148"/>
      <c r="J1932" s="148"/>
      <c r="K1932" s="148"/>
      <c r="L1932" s="148"/>
      <c r="M1932" s="148"/>
      <c r="N1932" s="148"/>
      <c r="O1932" s="148"/>
      <c r="P1932" s="148"/>
      <c r="Q1932" s="148"/>
      <c r="R1932" s="148"/>
      <c r="S1932" s="148"/>
      <c r="T1932" s="148"/>
      <c r="U1932" s="148"/>
      <c r="V1932" s="148"/>
      <c r="W1932" s="148"/>
      <c r="X1932" s="148"/>
      <c r="Y1932" s="148"/>
      <c r="Z1932" s="148"/>
      <c r="AA1932" s="148"/>
      <c r="AB1932" s="148"/>
      <c r="AC1932" s="148"/>
      <c r="AD1932" s="148"/>
      <c r="AE1932" s="148"/>
      <c r="AF1932" s="148"/>
      <c r="AG1932" s="148"/>
      <c r="AH1932" s="148"/>
      <c r="AI1932" s="149"/>
      <c r="AJ1932" s="148"/>
      <c r="AK1932" s="149"/>
    </row>
    <row r="1933" spans="1:37" x14ac:dyDescent="0.35">
      <c r="A1933" s="147"/>
      <c r="B1933" s="148"/>
      <c r="C1933" s="147"/>
      <c r="D1933" s="147"/>
      <c r="E1933" s="148"/>
      <c r="F1933" s="147"/>
      <c r="G1933" s="148"/>
      <c r="H1933" s="148"/>
      <c r="I1933" s="148"/>
      <c r="J1933" s="148"/>
      <c r="K1933" s="148"/>
      <c r="L1933" s="148"/>
      <c r="M1933" s="148"/>
      <c r="N1933" s="148"/>
      <c r="O1933" s="148"/>
      <c r="P1933" s="148"/>
      <c r="Q1933" s="148"/>
      <c r="R1933" s="148"/>
      <c r="S1933" s="148"/>
      <c r="T1933" s="148"/>
      <c r="U1933" s="148"/>
      <c r="V1933" s="148"/>
      <c r="W1933" s="148"/>
      <c r="X1933" s="148"/>
      <c r="Y1933" s="148"/>
      <c r="Z1933" s="148"/>
      <c r="AA1933" s="148"/>
      <c r="AB1933" s="148"/>
      <c r="AC1933" s="148"/>
      <c r="AD1933" s="148"/>
      <c r="AE1933" s="148"/>
      <c r="AF1933" s="148"/>
      <c r="AG1933" s="148"/>
      <c r="AH1933" s="148"/>
      <c r="AI1933" s="149"/>
      <c r="AJ1933" s="148"/>
      <c r="AK1933" s="149"/>
    </row>
    <row r="1934" spans="1:37" x14ac:dyDescent="0.35">
      <c r="A1934" s="147"/>
      <c r="B1934" s="148"/>
      <c r="C1934" s="147"/>
      <c r="D1934" s="147"/>
      <c r="E1934" s="148"/>
      <c r="F1934" s="147"/>
      <c r="G1934" s="148"/>
      <c r="H1934" s="148"/>
      <c r="I1934" s="148"/>
      <c r="J1934" s="148"/>
      <c r="K1934" s="148"/>
      <c r="L1934" s="148"/>
      <c r="M1934" s="148"/>
      <c r="N1934" s="148"/>
      <c r="O1934" s="148"/>
      <c r="P1934" s="148"/>
      <c r="Q1934" s="148"/>
      <c r="R1934" s="148"/>
      <c r="S1934" s="148"/>
      <c r="T1934" s="148"/>
      <c r="U1934" s="148"/>
      <c r="V1934" s="148"/>
      <c r="W1934" s="148"/>
      <c r="X1934" s="148"/>
      <c r="Y1934" s="148"/>
      <c r="Z1934" s="148"/>
      <c r="AA1934" s="148"/>
      <c r="AB1934" s="148"/>
      <c r="AC1934" s="148"/>
      <c r="AD1934" s="148"/>
      <c r="AE1934" s="148"/>
      <c r="AF1934" s="148"/>
      <c r="AG1934" s="148"/>
      <c r="AH1934" s="148"/>
      <c r="AI1934" s="149"/>
      <c r="AJ1934" s="148"/>
      <c r="AK1934" s="149"/>
    </row>
    <row r="1935" spans="1:37" x14ac:dyDescent="0.35">
      <c r="A1935" s="147"/>
      <c r="B1935" s="148"/>
      <c r="C1935" s="147"/>
      <c r="D1935" s="147"/>
      <c r="E1935" s="148"/>
      <c r="F1935" s="147"/>
      <c r="G1935" s="148"/>
      <c r="H1935" s="148"/>
      <c r="I1935" s="148"/>
      <c r="J1935" s="148"/>
      <c r="K1935" s="148"/>
      <c r="L1935" s="148"/>
      <c r="M1935" s="148"/>
      <c r="N1935" s="148"/>
      <c r="O1935" s="148"/>
      <c r="P1935" s="148"/>
      <c r="Q1935" s="148"/>
      <c r="R1935" s="148"/>
      <c r="S1935" s="148"/>
      <c r="T1935" s="148"/>
      <c r="U1935" s="148"/>
      <c r="V1935" s="148"/>
      <c r="W1935" s="148"/>
      <c r="X1935" s="148"/>
      <c r="Y1935" s="148"/>
      <c r="Z1935" s="148"/>
      <c r="AA1935" s="148"/>
      <c r="AB1935" s="148"/>
      <c r="AC1935" s="148"/>
      <c r="AD1935" s="148"/>
      <c r="AE1935" s="148"/>
      <c r="AF1935" s="148"/>
      <c r="AG1935" s="148"/>
      <c r="AH1935" s="148"/>
      <c r="AI1935" s="149"/>
      <c r="AJ1935" s="148"/>
      <c r="AK1935" s="149"/>
    </row>
    <row r="1936" spans="1:37" x14ac:dyDescent="0.35">
      <c r="A1936" s="147"/>
      <c r="B1936" s="148"/>
      <c r="C1936" s="147"/>
      <c r="D1936" s="147"/>
      <c r="E1936" s="148"/>
      <c r="F1936" s="147"/>
      <c r="G1936" s="148"/>
      <c r="H1936" s="148"/>
      <c r="I1936" s="148"/>
      <c r="J1936" s="148"/>
      <c r="K1936" s="148"/>
      <c r="L1936" s="148"/>
      <c r="M1936" s="148"/>
      <c r="N1936" s="148"/>
      <c r="O1936" s="148"/>
      <c r="P1936" s="148"/>
      <c r="Q1936" s="148"/>
      <c r="R1936" s="148"/>
      <c r="S1936" s="148"/>
      <c r="T1936" s="148"/>
      <c r="U1936" s="148"/>
      <c r="V1936" s="148"/>
      <c r="W1936" s="148"/>
      <c r="X1936" s="148"/>
      <c r="Y1936" s="148"/>
      <c r="Z1936" s="148"/>
      <c r="AA1936" s="148"/>
      <c r="AB1936" s="148"/>
      <c r="AC1936" s="148"/>
      <c r="AD1936" s="148"/>
      <c r="AE1936" s="148"/>
      <c r="AF1936" s="148"/>
      <c r="AG1936" s="148"/>
      <c r="AH1936" s="148"/>
      <c r="AI1936" s="149"/>
      <c r="AJ1936" s="148"/>
      <c r="AK1936" s="149"/>
    </row>
    <row r="1937" spans="1:37" x14ac:dyDescent="0.35">
      <c r="A1937" s="147"/>
      <c r="B1937" s="148"/>
      <c r="C1937" s="147"/>
      <c r="D1937" s="147"/>
      <c r="E1937" s="148"/>
      <c r="F1937" s="147"/>
      <c r="G1937" s="148"/>
      <c r="H1937" s="148"/>
      <c r="I1937" s="148"/>
      <c r="J1937" s="148"/>
      <c r="K1937" s="148"/>
      <c r="L1937" s="148"/>
      <c r="M1937" s="148"/>
      <c r="N1937" s="148"/>
      <c r="O1937" s="148"/>
      <c r="P1937" s="148"/>
      <c r="Q1937" s="148"/>
      <c r="R1937" s="148"/>
      <c r="S1937" s="148"/>
      <c r="T1937" s="148"/>
      <c r="U1937" s="148"/>
      <c r="V1937" s="148"/>
      <c r="W1937" s="148"/>
      <c r="X1937" s="148"/>
      <c r="Y1937" s="148"/>
      <c r="Z1937" s="148"/>
      <c r="AA1937" s="148"/>
      <c r="AB1937" s="148"/>
      <c r="AC1937" s="148"/>
      <c r="AD1937" s="148"/>
      <c r="AE1937" s="148"/>
      <c r="AF1937" s="148"/>
      <c r="AG1937" s="148"/>
      <c r="AH1937" s="148"/>
      <c r="AI1937" s="149"/>
      <c r="AJ1937" s="148"/>
      <c r="AK1937" s="149"/>
    </row>
    <row r="1938" spans="1:37" x14ac:dyDescent="0.35">
      <c r="A1938" s="147"/>
      <c r="B1938" s="148"/>
      <c r="C1938" s="147"/>
      <c r="D1938" s="147"/>
      <c r="E1938" s="148"/>
      <c r="F1938" s="147"/>
      <c r="G1938" s="148"/>
      <c r="H1938" s="148"/>
      <c r="I1938" s="148"/>
      <c r="J1938" s="148"/>
      <c r="K1938" s="148"/>
      <c r="L1938" s="148"/>
      <c r="M1938" s="148"/>
      <c r="N1938" s="148"/>
      <c r="O1938" s="148"/>
      <c r="P1938" s="148"/>
      <c r="Q1938" s="148"/>
      <c r="R1938" s="148"/>
      <c r="S1938" s="148"/>
      <c r="T1938" s="148"/>
      <c r="U1938" s="148"/>
      <c r="V1938" s="148"/>
      <c r="W1938" s="148"/>
      <c r="X1938" s="148"/>
      <c r="Y1938" s="148"/>
      <c r="Z1938" s="148"/>
      <c r="AA1938" s="148"/>
      <c r="AB1938" s="148"/>
      <c r="AC1938" s="148"/>
      <c r="AD1938" s="148"/>
      <c r="AE1938" s="148"/>
      <c r="AF1938" s="148"/>
      <c r="AG1938" s="148"/>
      <c r="AH1938" s="148"/>
      <c r="AI1938" s="149"/>
      <c r="AJ1938" s="148"/>
      <c r="AK1938" s="149"/>
    </row>
    <row r="1939" spans="1:37" x14ac:dyDescent="0.35">
      <c r="A1939" s="147"/>
      <c r="B1939" s="148"/>
      <c r="C1939" s="147"/>
      <c r="D1939" s="147"/>
      <c r="E1939" s="148"/>
      <c r="F1939" s="147"/>
      <c r="G1939" s="148"/>
      <c r="H1939" s="148"/>
      <c r="I1939" s="148"/>
      <c r="J1939" s="148"/>
      <c r="K1939" s="148"/>
      <c r="L1939" s="148"/>
      <c r="M1939" s="148"/>
      <c r="N1939" s="148"/>
      <c r="O1939" s="148"/>
      <c r="P1939" s="148"/>
      <c r="Q1939" s="148"/>
      <c r="R1939" s="148"/>
      <c r="S1939" s="148"/>
      <c r="T1939" s="148"/>
      <c r="U1939" s="148"/>
      <c r="V1939" s="148"/>
      <c r="W1939" s="148"/>
      <c r="X1939" s="148"/>
      <c r="Y1939" s="148"/>
      <c r="Z1939" s="148"/>
      <c r="AA1939" s="148"/>
      <c r="AB1939" s="148"/>
      <c r="AC1939" s="148"/>
      <c r="AD1939" s="148"/>
      <c r="AE1939" s="148"/>
      <c r="AF1939" s="148"/>
      <c r="AG1939" s="148"/>
      <c r="AH1939" s="148"/>
      <c r="AI1939" s="149"/>
      <c r="AJ1939" s="148"/>
      <c r="AK1939" s="149"/>
    </row>
    <row r="1940" spans="1:37" x14ac:dyDescent="0.35">
      <c r="A1940" s="147"/>
      <c r="B1940" s="148"/>
      <c r="C1940" s="147"/>
      <c r="D1940" s="147"/>
      <c r="E1940" s="148"/>
      <c r="F1940" s="147"/>
      <c r="G1940" s="148"/>
      <c r="H1940" s="148"/>
      <c r="I1940" s="148"/>
      <c r="J1940" s="148"/>
      <c r="K1940" s="148"/>
      <c r="L1940" s="148"/>
      <c r="M1940" s="148"/>
      <c r="N1940" s="148"/>
      <c r="O1940" s="148"/>
      <c r="P1940" s="148"/>
      <c r="Q1940" s="148"/>
      <c r="R1940" s="148"/>
      <c r="S1940" s="148"/>
      <c r="T1940" s="148"/>
      <c r="U1940" s="148"/>
      <c r="V1940" s="148"/>
      <c r="W1940" s="148"/>
      <c r="X1940" s="148"/>
      <c r="Y1940" s="148"/>
      <c r="Z1940" s="148"/>
      <c r="AA1940" s="148"/>
      <c r="AB1940" s="148"/>
      <c r="AC1940" s="148"/>
      <c r="AD1940" s="148"/>
      <c r="AE1940" s="148"/>
      <c r="AF1940" s="148"/>
      <c r="AG1940" s="148"/>
      <c r="AH1940" s="148"/>
      <c r="AI1940" s="149"/>
      <c r="AJ1940" s="148"/>
      <c r="AK1940" s="149"/>
    </row>
    <row r="1941" spans="1:37" x14ac:dyDescent="0.35">
      <c r="A1941" s="147"/>
      <c r="B1941" s="148"/>
      <c r="C1941" s="147"/>
      <c r="D1941" s="147"/>
      <c r="E1941" s="148"/>
      <c r="F1941" s="147"/>
      <c r="G1941" s="148"/>
      <c r="H1941" s="148"/>
      <c r="I1941" s="148"/>
      <c r="J1941" s="148"/>
      <c r="K1941" s="148"/>
      <c r="L1941" s="148"/>
      <c r="M1941" s="148"/>
      <c r="N1941" s="148"/>
      <c r="O1941" s="148"/>
      <c r="P1941" s="148"/>
      <c r="Q1941" s="148"/>
      <c r="R1941" s="148"/>
      <c r="S1941" s="148"/>
      <c r="T1941" s="148"/>
      <c r="U1941" s="148"/>
      <c r="V1941" s="148"/>
      <c r="W1941" s="148"/>
      <c r="X1941" s="148"/>
      <c r="Y1941" s="148"/>
      <c r="Z1941" s="148"/>
      <c r="AA1941" s="148"/>
      <c r="AB1941" s="148"/>
      <c r="AC1941" s="148"/>
      <c r="AD1941" s="148"/>
      <c r="AE1941" s="148"/>
      <c r="AF1941" s="148"/>
      <c r="AG1941" s="148"/>
      <c r="AH1941" s="148"/>
      <c r="AI1941" s="149"/>
      <c r="AJ1941" s="148"/>
      <c r="AK1941" s="149"/>
    </row>
    <row r="1942" spans="1:37" x14ac:dyDescent="0.35">
      <c r="A1942" s="147"/>
      <c r="B1942" s="148"/>
      <c r="C1942" s="147"/>
      <c r="D1942" s="147"/>
      <c r="E1942" s="148"/>
      <c r="F1942" s="147"/>
      <c r="G1942" s="148"/>
      <c r="H1942" s="148"/>
      <c r="I1942" s="148"/>
      <c r="J1942" s="148"/>
      <c r="K1942" s="148"/>
      <c r="L1942" s="148"/>
      <c r="M1942" s="148"/>
      <c r="N1942" s="148"/>
      <c r="O1942" s="148"/>
      <c r="P1942" s="148"/>
      <c r="Q1942" s="148"/>
      <c r="R1942" s="148"/>
      <c r="S1942" s="148"/>
      <c r="T1942" s="148"/>
      <c r="U1942" s="148"/>
      <c r="V1942" s="148"/>
      <c r="W1942" s="148"/>
      <c r="X1942" s="148"/>
      <c r="Y1942" s="148"/>
      <c r="Z1942" s="148"/>
      <c r="AA1942" s="148"/>
      <c r="AB1942" s="148"/>
      <c r="AC1942" s="148"/>
      <c r="AD1942" s="148"/>
      <c r="AE1942" s="148"/>
      <c r="AF1942" s="148"/>
      <c r="AG1942" s="148"/>
      <c r="AH1942" s="148"/>
      <c r="AI1942" s="149"/>
      <c r="AJ1942" s="148"/>
      <c r="AK1942" s="149"/>
    </row>
    <row r="1943" spans="1:37" x14ac:dyDescent="0.35">
      <c r="A1943" s="147"/>
      <c r="B1943" s="148"/>
      <c r="C1943" s="147"/>
      <c r="D1943" s="147"/>
      <c r="E1943" s="148"/>
      <c r="F1943" s="147"/>
      <c r="G1943" s="148"/>
      <c r="H1943" s="148"/>
      <c r="I1943" s="148"/>
      <c r="J1943" s="148"/>
      <c r="K1943" s="148"/>
      <c r="L1943" s="148"/>
      <c r="M1943" s="148"/>
      <c r="N1943" s="148"/>
      <c r="O1943" s="148"/>
      <c r="P1943" s="148"/>
      <c r="Q1943" s="148"/>
      <c r="R1943" s="148"/>
      <c r="S1943" s="148"/>
      <c r="T1943" s="148"/>
      <c r="U1943" s="148"/>
      <c r="V1943" s="148"/>
      <c r="W1943" s="148"/>
      <c r="X1943" s="148"/>
      <c r="Y1943" s="148"/>
      <c r="Z1943" s="148"/>
      <c r="AA1943" s="148"/>
      <c r="AB1943" s="148"/>
      <c r="AC1943" s="148"/>
      <c r="AD1943" s="148"/>
      <c r="AE1943" s="148"/>
      <c r="AF1943" s="148"/>
      <c r="AG1943" s="148"/>
      <c r="AH1943" s="148"/>
      <c r="AI1943" s="149"/>
      <c r="AJ1943" s="148"/>
      <c r="AK1943" s="149"/>
    </row>
    <row r="1944" spans="1:37" x14ac:dyDescent="0.35">
      <c r="A1944" s="147"/>
      <c r="B1944" s="148"/>
      <c r="C1944" s="147"/>
      <c r="D1944" s="147"/>
      <c r="E1944" s="148"/>
      <c r="F1944" s="147"/>
      <c r="G1944" s="148"/>
      <c r="H1944" s="148"/>
      <c r="I1944" s="148"/>
      <c r="J1944" s="148"/>
      <c r="K1944" s="148"/>
      <c r="L1944" s="148"/>
      <c r="M1944" s="148"/>
      <c r="N1944" s="148"/>
      <c r="O1944" s="148"/>
      <c r="P1944" s="148"/>
      <c r="Q1944" s="148"/>
      <c r="R1944" s="148"/>
      <c r="S1944" s="148"/>
      <c r="T1944" s="148"/>
      <c r="U1944" s="148"/>
      <c r="V1944" s="148"/>
      <c r="W1944" s="148"/>
      <c r="X1944" s="148"/>
      <c r="Y1944" s="148"/>
      <c r="Z1944" s="148"/>
      <c r="AA1944" s="148"/>
      <c r="AB1944" s="148"/>
      <c r="AC1944" s="148"/>
      <c r="AD1944" s="148"/>
      <c r="AE1944" s="148"/>
      <c r="AF1944" s="148"/>
      <c r="AG1944" s="148"/>
      <c r="AH1944" s="148"/>
      <c r="AI1944" s="149"/>
      <c r="AJ1944" s="148"/>
      <c r="AK1944" s="149"/>
    </row>
    <row r="1945" spans="1:37" x14ac:dyDescent="0.35">
      <c r="A1945" s="147"/>
      <c r="B1945" s="148"/>
      <c r="C1945" s="147"/>
      <c r="D1945" s="147"/>
      <c r="E1945" s="148"/>
      <c r="F1945" s="147"/>
      <c r="G1945" s="148"/>
      <c r="H1945" s="148"/>
      <c r="I1945" s="148"/>
      <c r="J1945" s="148"/>
      <c r="K1945" s="148"/>
      <c r="L1945" s="148"/>
      <c r="M1945" s="148"/>
      <c r="N1945" s="148"/>
      <c r="O1945" s="148"/>
      <c r="P1945" s="148"/>
      <c r="Q1945" s="148"/>
      <c r="R1945" s="148"/>
      <c r="S1945" s="148"/>
      <c r="T1945" s="148"/>
      <c r="U1945" s="148"/>
      <c r="V1945" s="148"/>
      <c r="W1945" s="148"/>
      <c r="X1945" s="148"/>
      <c r="Y1945" s="148"/>
      <c r="Z1945" s="148"/>
      <c r="AA1945" s="148"/>
      <c r="AB1945" s="148"/>
      <c r="AC1945" s="148"/>
      <c r="AD1945" s="148"/>
      <c r="AE1945" s="148"/>
      <c r="AF1945" s="148"/>
      <c r="AG1945" s="148"/>
      <c r="AH1945" s="148"/>
      <c r="AI1945" s="149"/>
      <c r="AJ1945" s="148"/>
      <c r="AK1945" s="149"/>
    </row>
    <row r="1946" spans="1:37" x14ac:dyDescent="0.35">
      <c r="A1946" s="147"/>
      <c r="B1946" s="148"/>
      <c r="C1946" s="147"/>
      <c r="D1946" s="147"/>
      <c r="E1946" s="148"/>
      <c r="F1946" s="147"/>
      <c r="G1946" s="148"/>
      <c r="H1946" s="148"/>
      <c r="I1946" s="148"/>
      <c r="J1946" s="148"/>
      <c r="K1946" s="148"/>
      <c r="L1946" s="148"/>
      <c r="M1946" s="148"/>
      <c r="N1946" s="148"/>
      <c r="O1946" s="148"/>
      <c r="P1946" s="148"/>
      <c r="Q1946" s="148"/>
      <c r="R1946" s="148"/>
      <c r="S1946" s="148"/>
      <c r="T1946" s="148"/>
      <c r="U1946" s="148"/>
      <c r="V1946" s="148"/>
      <c r="W1946" s="148"/>
      <c r="X1946" s="148"/>
      <c r="Y1946" s="148"/>
      <c r="Z1946" s="148"/>
      <c r="AA1946" s="148"/>
      <c r="AB1946" s="148"/>
      <c r="AC1946" s="148"/>
      <c r="AD1946" s="148"/>
      <c r="AE1946" s="148"/>
      <c r="AF1946" s="148"/>
      <c r="AG1946" s="148"/>
      <c r="AH1946" s="148"/>
      <c r="AI1946" s="149"/>
      <c r="AJ1946" s="148"/>
      <c r="AK1946" s="149"/>
    </row>
    <row r="1947" spans="1:37" x14ac:dyDescent="0.35">
      <c r="A1947" s="147"/>
      <c r="B1947" s="148"/>
      <c r="C1947" s="147"/>
      <c r="D1947" s="147"/>
      <c r="E1947" s="148"/>
      <c r="F1947" s="147"/>
      <c r="G1947" s="148"/>
      <c r="H1947" s="148"/>
      <c r="I1947" s="148"/>
      <c r="J1947" s="148"/>
      <c r="K1947" s="148"/>
      <c r="L1947" s="148"/>
      <c r="M1947" s="148"/>
      <c r="N1947" s="148"/>
      <c r="O1947" s="148"/>
      <c r="P1947" s="148"/>
      <c r="Q1947" s="148"/>
      <c r="R1947" s="148"/>
      <c r="S1947" s="148"/>
      <c r="T1947" s="148"/>
      <c r="U1947" s="148"/>
      <c r="V1947" s="148"/>
      <c r="W1947" s="148"/>
      <c r="X1947" s="148"/>
      <c r="Y1947" s="148"/>
      <c r="Z1947" s="148"/>
      <c r="AA1947" s="148"/>
      <c r="AB1947" s="148"/>
      <c r="AC1947" s="148"/>
      <c r="AD1947" s="148"/>
      <c r="AE1947" s="148"/>
      <c r="AF1947" s="148"/>
      <c r="AG1947" s="148"/>
      <c r="AH1947" s="148"/>
      <c r="AI1947" s="149"/>
      <c r="AJ1947" s="148"/>
      <c r="AK1947" s="149"/>
    </row>
    <row r="1948" spans="1:37" x14ac:dyDescent="0.35">
      <c r="A1948" s="147"/>
      <c r="B1948" s="148"/>
      <c r="C1948" s="147"/>
      <c r="D1948" s="147"/>
      <c r="E1948" s="148"/>
      <c r="F1948" s="147"/>
      <c r="G1948" s="148"/>
      <c r="H1948" s="148"/>
      <c r="I1948" s="148"/>
      <c r="J1948" s="148"/>
      <c r="K1948" s="148"/>
      <c r="L1948" s="148"/>
      <c r="M1948" s="148"/>
      <c r="N1948" s="148"/>
      <c r="O1948" s="148"/>
      <c r="P1948" s="148"/>
      <c r="Q1948" s="148"/>
      <c r="R1948" s="148"/>
      <c r="S1948" s="148"/>
      <c r="T1948" s="148"/>
      <c r="U1948" s="148"/>
      <c r="V1948" s="148"/>
      <c r="W1948" s="148"/>
      <c r="X1948" s="148"/>
      <c r="Y1948" s="148"/>
      <c r="Z1948" s="148"/>
      <c r="AA1948" s="148"/>
      <c r="AB1948" s="148"/>
      <c r="AC1948" s="148"/>
      <c r="AD1948" s="148"/>
      <c r="AE1948" s="148"/>
      <c r="AF1948" s="148"/>
      <c r="AG1948" s="148"/>
      <c r="AH1948" s="148"/>
      <c r="AI1948" s="149"/>
      <c r="AJ1948" s="148"/>
      <c r="AK1948" s="149"/>
    </row>
    <row r="1949" spans="1:37" x14ac:dyDescent="0.35">
      <c r="A1949" s="147"/>
      <c r="B1949" s="148"/>
      <c r="C1949" s="147"/>
      <c r="D1949" s="147"/>
      <c r="E1949" s="148"/>
      <c r="F1949" s="147"/>
      <c r="G1949" s="148"/>
      <c r="H1949" s="148"/>
      <c r="I1949" s="148"/>
      <c r="J1949" s="148"/>
      <c r="K1949" s="148"/>
      <c r="L1949" s="148"/>
      <c r="M1949" s="148"/>
      <c r="N1949" s="148"/>
      <c r="O1949" s="148"/>
      <c r="P1949" s="148"/>
      <c r="Q1949" s="148"/>
      <c r="R1949" s="148"/>
      <c r="S1949" s="148"/>
      <c r="T1949" s="148"/>
      <c r="U1949" s="148"/>
      <c r="V1949" s="148"/>
      <c r="W1949" s="148"/>
      <c r="X1949" s="148"/>
      <c r="Y1949" s="148"/>
      <c r="Z1949" s="148"/>
      <c r="AA1949" s="148"/>
      <c r="AB1949" s="148"/>
      <c r="AC1949" s="148"/>
      <c r="AD1949" s="148"/>
      <c r="AE1949" s="148"/>
      <c r="AF1949" s="148"/>
      <c r="AG1949" s="148"/>
      <c r="AH1949" s="148"/>
      <c r="AI1949" s="149"/>
      <c r="AJ1949" s="148"/>
      <c r="AK1949" s="149"/>
    </row>
    <row r="1950" spans="1:37" x14ac:dyDescent="0.35">
      <c r="A1950" s="147"/>
      <c r="B1950" s="148"/>
      <c r="C1950" s="147"/>
      <c r="D1950" s="147"/>
      <c r="E1950" s="148"/>
      <c r="F1950" s="147"/>
      <c r="G1950" s="148"/>
      <c r="H1950" s="148"/>
      <c r="I1950" s="148"/>
      <c r="J1950" s="148"/>
      <c r="K1950" s="148"/>
      <c r="L1950" s="148"/>
      <c r="M1950" s="148"/>
      <c r="N1950" s="148"/>
      <c r="O1950" s="148"/>
      <c r="P1950" s="148"/>
      <c r="Q1950" s="148"/>
      <c r="R1950" s="148"/>
      <c r="S1950" s="148"/>
      <c r="T1950" s="148"/>
      <c r="U1950" s="148"/>
      <c r="V1950" s="148"/>
      <c r="W1950" s="148"/>
      <c r="X1950" s="148"/>
      <c r="Y1950" s="148"/>
      <c r="Z1950" s="148"/>
      <c r="AA1950" s="148"/>
      <c r="AB1950" s="148"/>
      <c r="AC1950" s="148"/>
      <c r="AD1950" s="148"/>
      <c r="AE1950" s="148"/>
      <c r="AF1950" s="148"/>
      <c r="AG1950" s="148"/>
      <c r="AH1950" s="148"/>
      <c r="AI1950" s="149"/>
      <c r="AJ1950" s="148"/>
      <c r="AK1950" s="149"/>
    </row>
    <row r="1951" spans="1:37" x14ac:dyDescent="0.35">
      <c r="A1951" s="147"/>
      <c r="B1951" s="148"/>
      <c r="C1951" s="147"/>
      <c r="D1951" s="147"/>
      <c r="E1951" s="148"/>
      <c r="F1951" s="147"/>
      <c r="G1951" s="148"/>
      <c r="H1951" s="148"/>
      <c r="I1951" s="148"/>
      <c r="J1951" s="148"/>
      <c r="K1951" s="148"/>
      <c r="L1951" s="148"/>
      <c r="M1951" s="148"/>
      <c r="N1951" s="148"/>
      <c r="O1951" s="148"/>
      <c r="P1951" s="148"/>
      <c r="Q1951" s="148"/>
      <c r="R1951" s="148"/>
      <c r="S1951" s="148"/>
      <c r="T1951" s="148"/>
      <c r="U1951" s="148"/>
      <c r="V1951" s="148"/>
      <c r="W1951" s="148"/>
      <c r="X1951" s="148"/>
      <c r="Y1951" s="148"/>
      <c r="Z1951" s="148"/>
      <c r="AA1951" s="148"/>
      <c r="AB1951" s="148"/>
      <c r="AC1951" s="148"/>
      <c r="AD1951" s="148"/>
      <c r="AE1951" s="148"/>
      <c r="AF1951" s="148"/>
      <c r="AG1951" s="148"/>
      <c r="AH1951" s="148"/>
      <c r="AI1951" s="149"/>
      <c r="AJ1951" s="148"/>
      <c r="AK1951" s="149"/>
    </row>
    <row r="1952" spans="1:37" x14ac:dyDescent="0.35">
      <c r="A1952" s="147"/>
      <c r="B1952" s="148"/>
      <c r="C1952" s="147"/>
      <c r="D1952" s="147"/>
      <c r="E1952" s="148"/>
      <c r="F1952" s="147"/>
      <c r="G1952" s="148"/>
      <c r="H1952" s="148"/>
      <c r="I1952" s="148"/>
      <c r="J1952" s="148"/>
      <c r="K1952" s="148"/>
      <c r="L1952" s="148"/>
      <c r="M1952" s="148"/>
      <c r="N1952" s="148"/>
      <c r="O1952" s="148"/>
      <c r="P1952" s="148"/>
      <c r="Q1952" s="148"/>
      <c r="R1952" s="148"/>
      <c r="S1952" s="148"/>
      <c r="T1952" s="148"/>
      <c r="U1952" s="148"/>
      <c r="V1952" s="148"/>
      <c r="W1952" s="148"/>
      <c r="X1952" s="148"/>
      <c r="Y1952" s="148"/>
      <c r="Z1952" s="148"/>
      <c r="AA1952" s="148"/>
      <c r="AB1952" s="148"/>
      <c r="AC1952" s="148"/>
      <c r="AD1952" s="148"/>
      <c r="AE1952" s="148"/>
      <c r="AF1952" s="148"/>
      <c r="AG1952" s="148"/>
      <c r="AH1952" s="148"/>
      <c r="AI1952" s="149"/>
      <c r="AJ1952" s="148"/>
      <c r="AK1952" s="149"/>
    </row>
    <row r="1953" spans="1:37" x14ac:dyDescent="0.35">
      <c r="A1953" s="147"/>
      <c r="B1953" s="148"/>
      <c r="C1953" s="147"/>
      <c r="D1953" s="147"/>
      <c r="E1953" s="148"/>
      <c r="F1953" s="147"/>
      <c r="G1953" s="148"/>
      <c r="H1953" s="148"/>
      <c r="I1953" s="148"/>
      <c r="J1953" s="148"/>
      <c r="K1953" s="148"/>
      <c r="L1953" s="148"/>
      <c r="M1953" s="148"/>
      <c r="N1953" s="148"/>
      <c r="O1953" s="148"/>
      <c r="P1953" s="148"/>
      <c r="Q1953" s="148"/>
      <c r="R1953" s="148"/>
      <c r="S1953" s="148"/>
      <c r="T1953" s="148"/>
      <c r="U1953" s="148"/>
      <c r="V1953" s="148"/>
      <c r="W1953" s="148"/>
      <c r="X1953" s="148"/>
      <c r="Y1953" s="148"/>
      <c r="Z1953" s="148"/>
      <c r="AA1953" s="148"/>
      <c r="AB1953" s="148"/>
      <c r="AC1953" s="148"/>
      <c r="AD1953" s="148"/>
      <c r="AE1953" s="148"/>
      <c r="AF1953" s="148"/>
      <c r="AG1953" s="148"/>
      <c r="AH1953" s="148"/>
      <c r="AI1953" s="149"/>
      <c r="AJ1953" s="148"/>
      <c r="AK1953" s="149"/>
    </row>
    <row r="1954" spans="1:37" x14ac:dyDescent="0.35">
      <c r="A1954" s="147"/>
      <c r="B1954" s="148"/>
      <c r="C1954" s="147"/>
      <c r="D1954" s="147"/>
      <c r="E1954" s="148"/>
      <c r="F1954" s="147"/>
      <c r="G1954" s="148"/>
      <c r="H1954" s="148"/>
      <c r="I1954" s="148"/>
      <c r="J1954" s="148"/>
      <c r="K1954" s="148"/>
      <c r="L1954" s="148"/>
      <c r="M1954" s="148"/>
      <c r="N1954" s="148"/>
      <c r="O1954" s="148"/>
      <c r="P1954" s="148"/>
      <c r="Q1954" s="148"/>
      <c r="R1954" s="148"/>
      <c r="S1954" s="148"/>
      <c r="T1954" s="148"/>
      <c r="U1954" s="148"/>
      <c r="V1954" s="148"/>
      <c r="W1954" s="148"/>
      <c r="X1954" s="148"/>
      <c r="Y1954" s="148"/>
      <c r="Z1954" s="148"/>
      <c r="AA1954" s="148"/>
      <c r="AB1954" s="148"/>
      <c r="AC1954" s="148"/>
      <c r="AD1954" s="148"/>
      <c r="AE1954" s="148"/>
      <c r="AF1954" s="148"/>
      <c r="AG1954" s="148"/>
      <c r="AH1954" s="148"/>
      <c r="AI1954" s="149"/>
      <c r="AJ1954" s="148"/>
      <c r="AK1954" s="149"/>
    </row>
    <row r="1955" spans="1:37" x14ac:dyDescent="0.35">
      <c r="A1955" s="147"/>
      <c r="B1955" s="148"/>
      <c r="C1955" s="147"/>
      <c r="D1955" s="147"/>
      <c r="E1955" s="148"/>
      <c r="F1955" s="147"/>
      <c r="G1955" s="148"/>
      <c r="H1955" s="148"/>
      <c r="I1955" s="148"/>
      <c r="J1955" s="148"/>
      <c r="K1955" s="148"/>
      <c r="L1955" s="148"/>
      <c r="M1955" s="148"/>
      <c r="N1955" s="148"/>
      <c r="O1955" s="148"/>
      <c r="P1955" s="148"/>
      <c r="Q1955" s="148"/>
      <c r="R1955" s="148"/>
      <c r="S1955" s="148"/>
      <c r="T1955" s="148"/>
      <c r="U1955" s="148"/>
      <c r="V1955" s="148"/>
      <c r="W1955" s="148"/>
      <c r="X1955" s="148"/>
      <c r="Y1955" s="148"/>
      <c r="Z1955" s="148"/>
      <c r="AA1955" s="148"/>
      <c r="AB1955" s="148"/>
      <c r="AC1955" s="148"/>
      <c r="AD1955" s="148"/>
      <c r="AE1955" s="148"/>
      <c r="AF1955" s="148"/>
      <c r="AG1955" s="148"/>
      <c r="AH1955" s="148"/>
      <c r="AI1955" s="149"/>
      <c r="AJ1955" s="148"/>
      <c r="AK1955" s="149"/>
    </row>
    <row r="1956" spans="1:37" x14ac:dyDescent="0.35">
      <c r="A1956" s="147"/>
      <c r="B1956" s="148"/>
      <c r="C1956" s="147"/>
      <c r="D1956" s="147"/>
      <c r="E1956" s="148"/>
      <c r="F1956" s="147"/>
      <c r="G1956" s="148"/>
      <c r="H1956" s="148"/>
      <c r="I1956" s="148"/>
      <c r="J1956" s="148"/>
      <c r="K1956" s="148"/>
      <c r="L1956" s="148"/>
      <c r="M1956" s="148"/>
      <c r="N1956" s="148"/>
      <c r="O1956" s="148"/>
      <c r="P1956" s="148"/>
      <c r="Q1956" s="148"/>
      <c r="R1956" s="148"/>
      <c r="S1956" s="148"/>
      <c r="T1956" s="148"/>
      <c r="U1956" s="148"/>
      <c r="V1956" s="148"/>
      <c r="W1956" s="148"/>
      <c r="X1956" s="148"/>
      <c r="Y1956" s="148"/>
      <c r="Z1956" s="148"/>
      <c r="AA1956" s="148"/>
      <c r="AB1956" s="148"/>
      <c r="AC1956" s="148"/>
      <c r="AD1956" s="148"/>
      <c r="AE1956" s="148"/>
      <c r="AF1956" s="148"/>
      <c r="AG1956" s="148"/>
      <c r="AH1956" s="148"/>
      <c r="AI1956" s="149"/>
      <c r="AJ1956" s="148"/>
      <c r="AK1956" s="149"/>
    </row>
    <row r="1957" spans="1:37" x14ac:dyDescent="0.35">
      <c r="A1957" s="147"/>
      <c r="B1957" s="148"/>
      <c r="C1957" s="147"/>
      <c r="D1957" s="147"/>
      <c r="E1957" s="148"/>
      <c r="F1957" s="147"/>
      <c r="G1957" s="148"/>
      <c r="H1957" s="148"/>
      <c r="I1957" s="148"/>
      <c r="J1957" s="148"/>
      <c r="K1957" s="148"/>
      <c r="L1957" s="148"/>
      <c r="M1957" s="148"/>
      <c r="N1957" s="148"/>
      <c r="O1957" s="148"/>
      <c r="P1957" s="148"/>
      <c r="Q1957" s="148"/>
      <c r="R1957" s="148"/>
      <c r="S1957" s="148"/>
      <c r="T1957" s="148"/>
      <c r="U1957" s="148"/>
      <c r="V1957" s="148"/>
      <c r="W1957" s="148"/>
      <c r="X1957" s="148"/>
      <c r="Y1957" s="148"/>
      <c r="Z1957" s="148"/>
      <c r="AA1957" s="148"/>
      <c r="AB1957" s="148"/>
      <c r="AC1957" s="148"/>
      <c r="AD1957" s="148"/>
      <c r="AE1957" s="148"/>
      <c r="AF1957" s="148"/>
      <c r="AG1957" s="148"/>
      <c r="AH1957" s="148"/>
      <c r="AI1957" s="149"/>
      <c r="AJ1957" s="148"/>
      <c r="AK1957" s="149"/>
    </row>
    <row r="1958" spans="1:37" x14ac:dyDescent="0.35">
      <c r="A1958" s="147"/>
      <c r="B1958" s="148"/>
      <c r="C1958" s="147"/>
      <c r="D1958" s="147"/>
      <c r="E1958" s="148"/>
      <c r="F1958" s="147"/>
      <c r="G1958" s="148"/>
      <c r="H1958" s="148"/>
      <c r="I1958" s="148"/>
      <c r="J1958" s="148"/>
      <c r="K1958" s="148"/>
      <c r="L1958" s="148"/>
      <c r="M1958" s="148"/>
      <c r="N1958" s="148"/>
      <c r="O1958" s="148"/>
      <c r="P1958" s="148"/>
      <c r="Q1958" s="148"/>
      <c r="R1958" s="148"/>
      <c r="S1958" s="148"/>
      <c r="T1958" s="148"/>
      <c r="U1958" s="148"/>
      <c r="V1958" s="148"/>
      <c r="W1958" s="148"/>
      <c r="X1958" s="148"/>
      <c r="Y1958" s="148"/>
      <c r="Z1958" s="148"/>
      <c r="AA1958" s="148"/>
      <c r="AB1958" s="148"/>
      <c r="AC1958" s="148"/>
      <c r="AD1958" s="148"/>
      <c r="AE1958" s="148"/>
      <c r="AF1958" s="148"/>
      <c r="AG1958" s="148"/>
      <c r="AH1958" s="148"/>
      <c r="AI1958" s="149"/>
      <c r="AJ1958" s="148"/>
      <c r="AK1958" s="149"/>
    </row>
    <row r="1959" spans="1:37" x14ac:dyDescent="0.35">
      <c r="A1959" s="147"/>
      <c r="B1959" s="148"/>
      <c r="C1959" s="147"/>
      <c r="D1959" s="147"/>
      <c r="E1959" s="148"/>
      <c r="F1959" s="147"/>
      <c r="G1959" s="148"/>
      <c r="H1959" s="148"/>
      <c r="I1959" s="148"/>
      <c r="J1959" s="148"/>
      <c r="K1959" s="148"/>
      <c r="L1959" s="148"/>
      <c r="M1959" s="148"/>
      <c r="N1959" s="148"/>
      <c r="O1959" s="148"/>
      <c r="P1959" s="148"/>
      <c r="Q1959" s="148"/>
      <c r="R1959" s="148"/>
      <c r="S1959" s="148"/>
      <c r="T1959" s="148"/>
      <c r="U1959" s="148"/>
      <c r="V1959" s="148"/>
      <c r="W1959" s="148"/>
      <c r="X1959" s="148"/>
      <c r="Y1959" s="148"/>
      <c r="Z1959" s="148"/>
      <c r="AA1959" s="148"/>
      <c r="AB1959" s="148"/>
      <c r="AC1959" s="148"/>
      <c r="AD1959" s="148"/>
      <c r="AE1959" s="148"/>
      <c r="AF1959" s="148"/>
      <c r="AG1959" s="148"/>
      <c r="AH1959" s="148"/>
      <c r="AI1959" s="149"/>
      <c r="AJ1959" s="148"/>
      <c r="AK1959" s="149"/>
    </row>
    <row r="1960" spans="1:37" x14ac:dyDescent="0.35">
      <c r="A1960" s="147"/>
      <c r="B1960" s="148"/>
      <c r="C1960" s="147"/>
      <c r="D1960" s="147"/>
      <c r="E1960" s="148"/>
      <c r="F1960" s="147"/>
      <c r="G1960" s="148"/>
      <c r="H1960" s="148"/>
      <c r="I1960" s="148"/>
      <c r="J1960" s="148"/>
      <c r="K1960" s="148"/>
      <c r="L1960" s="148"/>
      <c r="M1960" s="148"/>
      <c r="N1960" s="148"/>
      <c r="O1960" s="148"/>
      <c r="P1960" s="148"/>
      <c r="Q1960" s="148"/>
      <c r="R1960" s="148"/>
      <c r="S1960" s="148"/>
      <c r="T1960" s="148"/>
      <c r="U1960" s="148"/>
      <c r="V1960" s="148"/>
      <c r="W1960" s="148"/>
      <c r="X1960" s="148"/>
      <c r="Y1960" s="148"/>
      <c r="Z1960" s="148"/>
      <c r="AA1960" s="148"/>
      <c r="AB1960" s="148"/>
      <c r="AC1960" s="148"/>
      <c r="AD1960" s="148"/>
      <c r="AE1960" s="148"/>
      <c r="AF1960" s="148"/>
      <c r="AG1960" s="148"/>
      <c r="AH1960" s="148"/>
      <c r="AI1960" s="149"/>
      <c r="AJ1960" s="148"/>
      <c r="AK1960" s="149"/>
    </row>
    <row r="1961" spans="1:37" x14ac:dyDescent="0.35">
      <c r="A1961" s="147"/>
      <c r="B1961" s="148"/>
      <c r="C1961" s="147"/>
      <c r="D1961" s="147"/>
      <c r="E1961" s="148"/>
      <c r="F1961" s="147"/>
      <c r="G1961" s="148"/>
      <c r="H1961" s="148"/>
      <c r="I1961" s="148"/>
      <c r="J1961" s="148"/>
      <c r="K1961" s="148"/>
      <c r="L1961" s="148"/>
      <c r="M1961" s="148"/>
      <c r="N1961" s="148"/>
      <c r="O1961" s="148"/>
      <c r="P1961" s="148"/>
      <c r="Q1961" s="148"/>
      <c r="R1961" s="148"/>
      <c r="S1961" s="148"/>
      <c r="T1961" s="148"/>
      <c r="U1961" s="148"/>
      <c r="V1961" s="148"/>
      <c r="W1961" s="148"/>
      <c r="X1961" s="148"/>
      <c r="Y1961" s="148"/>
      <c r="Z1961" s="148"/>
      <c r="AA1961" s="148"/>
      <c r="AB1961" s="148"/>
      <c r="AC1961" s="148"/>
      <c r="AD1961" s="148"/>
      <c r="AE1961" s="148"/>
      <c r="AF1961" s="148"/>
      <c r="AG1961" s="148"/>
      <c r="AH1961" s="148"/>
      <c r="AI1961" s="149"/>
      <c r="AJ1961" s="148"/>
      <c r="AK1961" s="149"/>
    </row>
    <row r="1962" spans="1:37" x14ac:dyDescent="0.35">
      <c r="A1962" s="147"/>
      <c r="B1962" s="148"/>
      <c r="C1962" s="147"/>
      <c r="D1962" s="147"/>
      <c r="E1962" s="148"/>
      <c r="F1962" s="147"/>
      <c r="G1962" s="148"/>
      <c r="H1962" s="148"/>
      <c r="I1962" s="148"/>
      <c r="J1962" s="148"/>
      <c r="K1962" s="148"/>
      <c r="L1962" s="148"/>
      <c r="M1962" s="148"/>
      <c r="N1962" s="148"/>
      <c r="O1962" s="148"/>
      <c r="P1962" s="148"/>
      <c r="Q1962" s="148"/>
      <c r="R1962" s="148"/>
      <c r="S1962" s="148"/>
      <c r="T1962" s="148"/>
      <c r="U1962" s="148"/>
      <c r="V1962" s="148"/>
      <c r="W1962" s="148"/>
      <c r="X1962" s="148"/>
      <c r="Y1962" s="148"/>
      <c r="Z1962" s="148"/>
      <c r="AA1962" s="148"/>
      <c r="AB1962" s="148"/>
      <c r="AC1962" s="148"/>
      <c r="AD1962" s="148"/>
      <c r="AE1962" s="148"/>
      <c r="AF1962" s="148"/>
      <c r="AG1962" s="148"/>
      <c r="AH1962" s="148"/>
      <c r="AI1962" s="149"/>
      <c r="AJ1962" s="148"/>
      <c r="AK1962" s="149"/>
    </row>
    <row r="1963" spans="1:37" x14ac:dyDescent="0.35">
      <c r="A1963" s="147"/>
      <c r="B1963" s="148"/>
      <c r="C1963" s="147"/>
      <c r="D1963" s="147"/>
      <c r="E1963" s="148"/>
      <c r="F1963" s="147"/>
      <c r="G1963" s="148"/>
      <c r="H1963" s="148"/>
      <c r="I1963" s="148"/>
      <c r="J1963" s="148"/>
      <c r="K1963" s="148"/>
      <c r="L1963" s="148"/>
      <c r="M1963" s="148"/>
      <c r="N1963" s="148"/>
      <c r="O1963" s="148"/>
      <c r="P1963" s="148"/>
      <c r="Q1963" s="148"/>
      <c r="R1963" s="148"/>
      <c r="S1963" s="148"/>
      <c r="T1963" s="148"/>
      <c r="U1963" s="148"/>
      <c r="V1963" s="148"/>
      <c r="W1963" s="148"/>
      <c r="X1963" s="148"/>
      <c r="Y1963" s="148"/>
      <c r="Z1963" s="148"/>
      <c r="AA1963" s="148"/>
      <c r="AB1963" s="148"/>
      <c r="AC1963" s="148"/>
      <c r="AD1963" s="148"/>
      <c r="AE1963" s="148"/>
      <c r="AF1963" s="148"/>
      <c r="AG1963" s="148"/>
      <c r="AH1963" s="148"/>
      <c r="AI1963" s="149"/>
      <c r="AJ1963" s="148"/>
      <c r="AK1963" s="149"/>
    </row>
    <row r="1964" spans="1:37" x14ac:dyDescent="0.35">
      <c r="A1964" s="147"/>
      <c r="B1964" s="148"/>
      <c r="C1964" s="147"/>
      <c r="D1964" s="147"/>
      <c r="E1964" s="148"/>
      <c r="F1964" s="147"/>
      <c r="G1964" s="148"/>
      <c r="H1964" s="148"/>
      <c r="I1964" s="148"/>
      <c r="J1964" s="148"/>
      <c r="K1964" s="148"/>
      <c r="L1964" s="148"/>
      <c r="M1964" s="148"/>
      <c r="N1964" s="148"/>
      <c r="O1964" s="148"/>
      <c r="P1964" s="148"/>
      <c r="Q1964" s="148"/>
      <c r="R1964" s="148"/>
      <c r="S1964" s="148"/>
      <c r="T1964" s="148"/>
      <c r="U1964" s="148"/>
      <c r="V1964" s="148"/>
      <c r="W1964" s="148"/>
      <c r="X1964" s="148"/>
      <c r="Y1964" s="148"/>
      <c r="Z1964" s="148"/>
      <c r="AA1964" s="148"/>
      <c r="AB1964" s="148"/>
      <c r="AC1964" s="148"/>
      <c r="AD1964" s="148"/>
      <c r="AE1964" s="148"/>
      <c r="AF1964" s="148"/>
      <c r="AG1964" s="148"/>
      <c r="AH1964" s="148"/>
      <c r="AI1964" s="149"/>
      <c r="AJ1964" s="148"/>
      <c r="AK1964" s="149"/>
    </row>
    <row r="1965" spans="1:37" x14ac:dyDescent="0.35">
      <c r="A1965" s="147"/>
      <c r="B1965" s="148"/>
      <c r="C1965" s="147"/>
      <c r="D1965" s="147"/>
      <c r="E1965" s="148"/>
      <c r="F1965" s="147"/>
      <c r="G1965" s="148"/>
      <c r="H1965" s="148"/>
      <c r="I1965" s="148"/>
      <c r="J1965" s="148"/>
      <c r="K1965" s="148"/>
      <c r="L1965" s="148"/>
      <c r="M1965" s="148"/>
      <c r="N1965" s="148"/>
      <c r="O1965" s="148"/>
      <c r="P1965" s="148"/>
      <c r="Q1965" s="148"/>
      <c r="R1965" s="148"/>
      <c r="S1965" s="148"/>
      <c r="T1965" s="148"/>
      <c r="U1965" s="148"/>
      <c r="V1965" s="148"/>
      <c r="W1965" s="148"/>
      <c r="X1965" s="148"/>
      <c r="Y1965" s="148"/>
      <c r="Z1965" s="148"/>
      <c r="AA1965" s="148"/>
      <c r="AB1965" s="148"/>
      <c r="AC1965" s="148"/>
      <c r="AD1965" s="148"/>
      <c r="AE1965" s="148"/>
      <c r="AF1965" s="148"/>
      <c r="AG1965" s="148"/>
      <c r="AH1965" s="148"/>
      <c r="AI1965" s="149"/>
      <c r="AJ1965" s="148"/>
      <c r="AK1965" s="149"/>
    </row>
    <row r="1966" spans="1:37" x14ac:dyDescent="0.35">
      <c r="A1966" s="147"/>
      <c r="B1966" s="148"/>
      <c r="C1966" s="147"/>
      <c r="D1966" s="147"/>
      <c r="E1966" s="148"/>
      <c r="F1966" s="147"/>
      <c r="G1966" s="148"/>
      <c r="H1966" s="148"/>
      <c r="I1966" s="148"/>
      <c r="J1966" s="148"/>
      <c r="K1966" s="148"/>
      <c r="L1966" s="148"/>
      <c r="M1966" s="148"/>
      <c r="N1966" s="148"/>
      <c r="O1966" s="148"/>
      <c r="P1966" s="148"/>
      <c r="Q1966" s="148"/>
      <c r="R1966" s="148"/>
      <c r="S1966" s="148"/>
      <c r="T1966" s="148"/>
      <c r="U1966" s="148"/>
      <c r="V1966" s="148"/>
      <c r="W1966" s="148"/>
      <c r="X1966" s="148"/>
      <c r="Y1966" s="148"/>
      <c r="Z1966" s="148"/>
      <c r="AA1966" s="148"/>
      <c r="AB1966" s="148"/>
      <c r="AC1966" s="148"/>
      <c r="AD1966" s="148"/>
      <c r="AE1966" s="148"/>
      <c r="AF1966" s="148"/>
      <c r="AG1966" s="148"/>
      <c r="AH1966" s="148"/>
      <c r="AI1966" s="149"/>
      <c r="AJ1966" s="148"/>
      <c r="AK1966" s="149"/>
    </row>
    <row r="1967" spans="1:37" x14ac:dyDescent="0.35">
      <c r="A1967" s="147"/>
      <c r="B1967" s="148"/>
      <c r="C1967" s="147"/>
      <c r="D1967" s="147"/>
      <c r="E1967" s="148"/>
      <c r="F1967" s="147"/>
      <c r="G1967" s="148"/>
      <c r="H1967" s="148"/>
      <c r="I1967" s="148"/>
      <c r="J1967" s="148"/>
      <c r="K1967" s="148"/>
      <c r="L1967" s="148"/>
      <c r="M1967" s="148"/>
      <c r="N1967" s="148"/>
      <c r="O1967" s="148"/>
      <c r="P1967" s="148"/>
      <c r="Q1967" s="148"/>
      <c r="R1967" s="148"/>
      <c r="S1967" s="148"/>
      <c r="T1967" s="148"/>
      <c r="U1967" s="148"/>
      <c r="V1967" s="148"/>
      <c r="W1967" s="148"/>
      <c r="X1967" s="148"/>
      <c r="Y1967" s="148"/>
      <c r="Z1967" s="148"/>
      <c r="AA1967" s="148"/>
      <c r="AB1967" s="148"/>
      <c r="AC1967" s="148"/>
      <c r="AD1967" s="148"/>
      <c r="AE1967" s="148"/>
      <c r="AF1967" s="148"/>
      <c r="AG1967" s="148"/>
      <c r="AH1967" s="148"/>
      <c r="AI1967" s="149"/>
      <c r="AJ1967" s="148"/>
      <c r="AK1967" s="149"/>
    </row>
    <row r="1968" spans="1:37" x14ac:dyDescent="0.35">
      <c r="A1968" s="147"/>
      <c r="B1968" s="148"/>
      <c r="C1968" s="147"/>
      <c r="D1968" s="147"/>
      <c r="E1968" s="148"/>
      <c r="F1968" s="147"/>
      <c r="G1968" s="148"/>
      <c r="H1968" s="148"/>
      <c r="I1968" s="148"/>
      <c r="J1968" s="148"/>
      <c r="K1968" s="148"/>
      <c r="L1968" s="148"/>
      <c r="M1968" s="148"/>
      <c r="N1968" s="148"/>
      <c r="O1968" s="148"/>
      <c r="P1968" s="148"/>
      <c r="Q1968" s="148"/>
      <c r="R1968" s="148"/>
      <c r="S1968" s="148"/>
      <c r="T1968" s="148"/>
      <c r="U1968" s="148"/>
      <c r="V1968" s="148"/>
      <c r="W1968" s="148"/>
      <c r="X1968" s="148"/>
      <c r="Y1968" s="148"/>
      <c r="Z1968" s="148"/>
      <c r="AA1968" s="148"/>
      <c r="AB1968" s="148"/>
      <c r="AC1968" s="148"/>
      <c r="AD1968" s="148"/>
      <c r="AE1968" s="148"/>
      <c r="AF1968" s="148"/>
      <c r="AG1968" s="148"/>
      <c r="AH1968" s="148"/>
      <c r="AI1968" s="149"/>
      <c r="AJ1968" s="148"/>
      <c r="AK1968" s="149"/>
    </row>
    <row r="1969" spans="1:37" x14ac:dyDescent="0.35">
      <c r="A1969" s="147"/>
      <c r="B1969" s="148"/>
      <c r="C1969" s="147"/>
      <c r="D1969" s="147"/>
      <c r="E1969" s="148"/>
      <c r="F1969" s="147"/>
      <c r="G1969" s="148"/>
      <c r="H1969" s="148"/>
      <c r="I1969" s="148"/>
      <c r="J1969" s="148"/>
      <c r="K1969" s="148"/>
      <c r="L1969" s="148"/>
      <c r="M1969" s="148"/>
      <c r="N1969" s="148"/>
      <c r="O1969" s="148"/>
      <c r="P1969" s="148"/>
      <c r="Q1969" s="148"/>
      <c r="R1969" s="148"/>
      <c r="S1969" s="148"/>
      <c r="T1969" s="148"/>
      <c r="U1969" s="148"/>
      <c r="V1969" s="148"/>
      <c r="W1969" s="148"/>
      <c r="X1969" s="148"/>
      <c r="Y1969" s="148"/>
      <c r="Z1969" s="148"/>
      <c r="AA1969" s="148"/>
      <c r="AB1969" s="148"/>
      <c r="AC1969" s="148"/>
      <c r="AD1969" s="148"/>
      <c r="AE1969" s="148"/>
      <c r="AF1969" s="148"/>
      <c r="AG1969" s="148"/>
      <c r="AH1969" s="148"/>
      <c r="AI1969" s="149"/>
      <c r="AJ1969" s="148"/>
      <c r="AK1969" s="149"/>
    </row>
    <row r="1970" spans="1:37" x14ac:dyDescent="0.35">
      <c r="A1970" s="147"/>
      <c r="B1970" s="148"/>
      <c r="C1970" s="147"/>
      <c r="D1970" s="147"/>
      <c r="E1970" s="148"/>
      <c r="F1970" s="147"/>
      <c r="G1970" s="148"/>
      <c r="H1970" s="148"/>
      <c r="I1970" s="148"/>
      <c r="J1970" s="148"/>
      <c r="K1970" s="148"/>
      <c r="L1970" s="148"/>
      <c r="M1970" s="148"/>
      <c r="N1970" s="148"/>
      <c r="O1970" s="148"/>
      <c r="P1970" s="148"/>
      <c r="Q1970" s="148"/>
      <c r="R1970" s="148"/>
      <c r="S1970" s="148"/>
      <c r="T1970" s="148"/>
      <c r="U1970" s="148"/>
      <c r="V1970" s="148"/>
      <c r="W1970" s="148"/>
      <c r="X1970" s="148"/>
      <c r="Y1970" s="148"/>
      <c r="Z1970" s="148"/>
      <c r="AA1970" s="148"/>
      <c r="AB1970" s="148"/>
      <c r="AC1970" s="148"/>
      <c r="AD1970" s="148"/>
      <c r="AE1970" s="148"/>
      <c r="AF1970" s="148"/>
      <c r="AG1970" s="148"/>
      <c r="AH1970" s="148"/>
      <c r="AI1970" s="149"/>
      <c r="AJ1970" s="148"/>
      <c r="AK1970" s="149"/>
    </row>
    <row r="1971" spans="1:37" x14ac:dyDescent="0.35">
      <c r="A1971" s="147"/>
      <c r="B1971" s="148"/>
      <c r="C1971" s="147"/>
      <c r="D1971" s="147"/>
      <c r="E1971" s="148"/>
      <c r="F1971" s="147"/>
      <c r="G1971" s="148"/>
      <c r="H1971" s="148"/>
      <c r="I1971" s="148"/>
      <c r="J1971" s="148"/>
      <c r="K1971" s="148"/>
      <c r="L1971" s="148"/>
      <c r="M1971" s="148"/>
      <c r="N1971" s="148"/>
      <c r="O1971" s="148"/>
      <c r="P1971" s="148"/>
      <c r="Q1971" s="148"/>
      <c r="R1971" s="148"/>
      <c r="S1971" s="148"/>
      <c r="T1971" s="148"/>
      <c r="U1971" s="148"/>
      <c r="V1971" s="148"/>
      <c r="W1971" s="148"/>
      <c r="X1971" s="148"/>
      <c r="Y1971" s="148"/>
      <c r="Z1971" s="148"/>
      <c r="AA1971" s="148"/>
      <c r="AB1971" s="148"/>
      <c r="AC1971" s="148"/>
      <c r="AD1971" s="148"/>
      <c r="AE1971" s="148"/>
      <c r="AF1971" s="148"/>
      <c r="AG1971" s="148"/>
      <c r="AH1971" s="148"/>
      <c r="AI1971" s="149"/>
      <c r="AJ1971" s="148"/>
      <c r="AK1971" s="149"/>
    </row>
    <row r="1972" spans="1:37" x14ac:dyDescent="0.35">
      <c r="A1972" s="147"/>
      <c r="B1972" s="148"/>
      <c r="C1972" s="147"/>
      <c r="D1972" s="147"/>
      <c r="E1972" s="148"/>
      <c r="F1972" s="147"/>
      <c r="G1972" s="148"/>
      <c r="H1972" s="148"/>
      <c r="I1972" s="148"/>
      <c r="J1972" s="148"/>
      <c r="K1972" s="148"/>
      <c r="L1972" s="148"/>
      <c r="M1972" s="148"/>
      <c r="N1972" s="148"/>
      <c r="O1972" s="148"/>
      <c r="P1972" s="148"/>
      <c r="Q1972" s="148"/>
      <c r="R1972" s="148"/>
      <c r="S1972" s="148"/>
      <c r="T1972" s="148"/>
      <c r="U1972" s="148"/>
      <c r="V1972" s="148"/>
      <c r="W1972" s="148"/>
      <c r="X1972" s="148"/>
      <c r="Y1972" s="148"/>
      <c r="Z1972" s="148"/>
      <c r="AA1972" s="148"/>
      <c r="AB1972" s="148"/>
      <c r="AC1972" s="148"/>
      <c r="AD1972" s="148"/>
      <c r="AE1972" s="148"/>
      <c r="AF1972" s="148"/>
      <c r="AG1972" s="148"/>
      <c r="AH1972" s="148"/>
      <c r="AI1972" s="149"/>
      <c r="AJ1972" s="148"/>
      <c r="AK1972" s="149"/>
    </row>
    <row r="1973" spans="1:37" x14ac:dyDescent="0.35">
      <c r="A1973" s="147"/>
      <c r="B1973" s="148"/>
      <c r="C1973" s="147"/>
      <c r="D1973" s="147"/>
      <c r="E1973" s="148"/>
      <c r="F1973" s="147"/>
      <c r="G1973" s="148"/>
      <c r="H1973" s="148"/>
      <c r="I1973" s="148"/>
      <c r="J1973" s="148"/>
      <c r="K1973" s="148"/>
      <c r="L1973" s="148"/>
      <c r="M1973" s="148"/>
      <c r="N1973" s="148"/>
      <c r="O1973" s="148"/>
      <c r="P1973" s="148"/>
      <c r="Q1973" s="148"/>
      <c r="R1973" s="148"/>
      <c r="S1973" s="148"/>
      <c r="T1973" s="148"/>
      <c r="U1973" s="148"/>
      <c r="V1973" s="148"/>
      <c r="W1973" s="148"/>
      <c r="X1973" s="148"/>
      <c r="Y1973" s="148"/>
      <c r="Z1973" s="148"/>
      <c r="AA1973" s="148"/>
      <c r="AB1973" s="148"/>
      <c r="AC1973" s="148"/>
      <c r="AD1973" s="148"/>
      <c r="AE1973" s="148"/>
      <c r="AF1973" s="148"/>
      <c r="AG1973" s="148"/>
      <c r="AH1973" s="148"/>
      <c r="AI1973" s="149"/>
      <c r="AJ1973" s="148"/>
      <c r="AK1973" s="149"/>
    </row>
    <row r="1974" spans="1:37" x14ac:dyDescent="0.35">
      <c r="A1974" s="147"/>
      <c r="B1974" s="148"/>
      <c r="C1974" s="147"/>
      <c r="D1974" s="147"/>
      <c r="E1974" s="148"/>
      <c r="F1974" s="147"/>
      <c r="G1974" s="148"/>
      <c r="H1974" s="148"/>
      <c r="I1974" s="148"/>
      <c r="J1974" s="148"/>
      <c r="K1974" s="148"/>
      <c r="L1974" s="148"/>
      <c r="M1974" s="148"/>
      <c r="N1974" s="148"/>
      <c r="O1974" s="148"/>
      <c r="P1974" s="148"/>
      <c r="Q1974" s="148"/>
      <c r="R1974" s="148"/>
      <c r="S1974" s="148"/>
      <c r="T1974" s="148"/>
      <c r="U1974" s="148"/>
      <c r="V1974" s="148"/>
      <c r="W1974" s="148"/>
      <c r="X1974" s="148"/>
      <c r="Y1974" s="148"/>
      <c r="Z1974" s="148"/>
      <c r="AA1974" s="148"/>
      <c r="AB1974" s="148"/>
      <c r="AC1974" s="148"/>
      <c r="AD1974" s="148"/>
      <c r="AE1974" s="148"/>
      <c r="AF1974" s="148"/>
      <c r="AG1974" s="148"/>
      <c r="AH1974" s="148"/>
      <c r="AI1974" s="149"/>
      <c r="AJ1974" s="148"/>
      <c r="AK1974" s="149"/>
    </row>
    <row r="1975" spans="1:37" x14ac:dyDescent="0.35">
      <c r="A1975" s="147"/>
      <c r="B1975" s="148"/>
      <c r="C1975" s="147"/>
      <c r="D1975" s="147"/>
      <c r="E1975" s="148"/>
      <c r="F1975" s="147"/>
      <c r="G1975" s="148"/>
      <c r="H1975" s="148"/>
      <c r="I1975" s="148"/>
      <c r="J1975" s="148"/>
      <c r="K1975" s="148"/>
      <c r="L1975" s="148"/>
      <c r="M1975" s="148"/>
      <c r="N1975" s="148"/>
      <c r="O1975" s="148"/>
      <c r="P1975" s="148"/>
      <c r="Q1975" s="148"/>
      <c r="R1975" s="148"/>
      <c r="S1975" s="148"/>
      <c r="T1975" s="148"/>
      <c r="U1975" s="148"/>
      <c r="V1975" s="148"/>
      <c r="W1975" s="148"/>
      <c r="X1975" s="148"/>
      <c r="Y1975" s="148"/>
      <c r="Z1975" s="148"/>
      <c r="AA1975" s="148"/>
      <c r="AB1975" s="148"/>
      <c r="AC1975" s="148"/>
      <c r="AD1975" s="148"/>
      <c r="AE1975" s="148"/>
      <c r="AF1975" s="148"/>
      <c r="AG1975" s="148"/>
      <c r="AH1975" s="148"/>
      <c r="AI1975" s="149"/>
      <c r="AJ1975" s="148"/>
      <c r="AK1975" s="149"/>
    </row>
    <row r="1976" spans="1:37" x14ac:dyDescent="0.35">
      <c r="A1976" s="147"/>
      <c r="B1976" s="148"/>
      <c r="C1976" s="147"/>
      <c r="D1976" s="147"/>
      <c r="E1976" s="148"/>
      <c r="F1976" s="147"/>
      <c r="G1976" s="148"/>
      <c r="H1976" s="148"/>
      <c r="I1976" s="148"/>
      <c r="J1976" s="148"/>
      <c r="K1976" s="148"/>
      <c r="L1976" s="148"/>
      <c r="M1976" s="148"/>
      <c r="N1976" s="148"/>
      <c r="O1976" s="148"/>
      <c r="P1976" s="148"/>
      <c r="Q1976" s="148"/>
      <c r="R1976" s="148"/>
      <c r="S1976" s="148"/>
      <c r="T1976" s="148"/>
      <c r="U1976" s="148"/>
      <c r="V1976" s="148"/>
      <c r="W1976" s="148"/>
      <c r="X1976" s="148"/>
      <c r="Y1976" s="148"/>
      <c r="Z1976" s="148"/>
      <c r="AA1976" s="148"/>
      <c r="AB1976" s="148"/>
      <c r="AC1976" s="148"/>
      <c r="AD1976" s="148"/>
      <c r="AE1976" s="148"/>
      <c r="AF1976" s="148"/>
      <c r="AG1976" s="148"/>
      <c r="AH1976" s="148"/>
      <c r="AI1976" s="149"/>
      <c r="AJ1976" s="148"/>
      <c r="AK1976" s="149"/>
    </row>
    <row r="1977" spans="1:37" x14ac:dyDescent="0.35">
      <c r="A1977" s="147"/>
      <c r="B1977" s="148"/>
      <c r="C1977" s="147"/>
      <c r="D1977" s="147"/>
      <c r="E1977" s="148"/>
      <c r="F1977" s="147"/>
      <c r="G1977" s="148"/>
      <c r="H1977" s="148"/>
      <c r="I1977" s="148"/>
      <c r="J1977" s="148"/>
      <c r="K1977" s="148"/>
      <c r="L1977" s="148"/>
      <c r="M1977" s="148"/>
      <c r="N1977" s="148"/>
      <c r="O1977" s="148"/>
      <c r="P1977" s="148"/>
      <c r="Q1977" s="148"/>
      <c r="R1977" s="148"/>
      <c r="S1977" s="148"/>
      <c r="T1977" s="148"/>
      <c r="U1977" s="148"/>
      <c r="V1977" s="148"/>
      <c r="W1977" s="148"/>
      <c r="X1977" s="148"/>
      <c r="Y1977" s="148"/>
      <c r="Z1977" s="148"/>
      <c r="AA1977" s="148"/>
      <c r="AB1977" s="148"/>
      <c r="AC1977" s="148"/>
      <c r="AD1977" s="148"/>
      <c r="AE1977" s="148"/>
      <c r="AF1977" s="148"/>
      <c r="AG1977" s="148"/>
      <c r="AH1977" s="148"/>
      <c r="AI1977" s="149"/>
      <c r="AJ1977" s="148"/>
      <c r="AK1977" s="149"/>
    </row>
    <row r="1978" spans="1:37" x14ac:dyDescent="0.35">
      <c r="A1978" s="147"/>
      <c r="B1978" s="148"/>
      <c r="C1978" s="147"/>
      <c r="D1978" s="147"/>
      <c r="E1978" s="148"/>
      <c r="F1978" s="147"/>
      <c r="G1978" s="148"/>
      <c r="H1978" s="148"/>
      <c r="I1978" s="148"/>
      <c r="J1978" s="148"/>
      <c r="K1978" s="148"/>
      <c r="L1978" s="148"/>
      <c r="M1978" s="148"/>
      <c r="N1978" s="148"/>
      <c r="O1978" s="148"/>
      <c r="P1978" s="148"/>
      <c r="Q1978" s="148"/>
      <c r="R1978" s="148"/>
      <c r="S1978" s="148"/>
      <c r="T1978" s="148"/>
      <c r="U1978" s="148"/>
      <c r="V1978" s="148"/>
      <c r="W1978" s="148"/>
      <c r="X1978" s="148"/>
      <c r="Y1978" s="148"/>
      <c r="Z1978" s="148"/>
      <c r="AA1978" s="148"/>
      <c r="AB1978" s="148"/>
      <c r="AC1978" s="148"/>
      <c r="AD1978" s="148"/>
      <c r="AE1978" s="148"/>
      <c r="AF1978" s="148"/>
      <c r="AG1978" s="148"/>
      <c r="AH1978" s="148"/>
      <c r="AI1978" s="149"/>
      <c r="AJ1978" s="148"/>
      <c r="AK1978" s="149"/>
    </row>
    <row r="1979" spans="1:37" x14ac:dyDescent="0.35">
      <c r="A1979" s="147"/>
      <c r="B1979" s="148"/>
      <c r="C1979" s="147"/>
      <c r="D1979" s="147"/>
      <c r="E1979" s="148"/>
      <c r="F1979" s="147"/>
      <c r="G1979" s="148"/>
      <c r="H1979" s="148"/>
      <c r="I1979" s="148"/>
      <c r="J1979" s="148"/>
      <c r="K1979" s="148"/>
      <c r="L1979" s="148"/>
      <c r="M1979" s="148"/>
      <c r="N1979" s="148"/>
      <c r="O1979" s="148"/>
      <c r="P1979" s="148"/>
      <c r="Q1979" s="148"/>
      <c r="R1979" s="148"/>
      <c r="S1979" s="148"/>
      <c r="T1979" s="148"/>
      <c r="U1979" s="148"/>
      <c r="V1979" s="148"/>
      <c r="W1979" s="148"/>
      <c r="X1979" s="148"/>
      <c r="Y1979" s="148"/>
      <c r="Z1979" s="148"/>
      <c r="AA1979" s="148"/>
      <c r="AB1979" s="148"/>
      <c r="AC1979" s="148"/>
      <c r="AD1979" s="148"/>
      <c r="AE1979" s="148"/>
      <c r="AF1979" s="148"/>
      <c r="AG1979" s="148"/>
      <c r="AH1979" s="148"/>
      <c r="AI1979" s="149"/>
      <c r="AJ1979" s="148"/>
      <c r="AK1979" s="149"/>
    </row>
    <row r="1980" spans="1:37" x14ac:dyDescent="0.35">
      <c r="A1980" s="147"/>
      <c r="B1980" s="148"/>
      <c r="C1980" s="147"/>
      <c r="D1980" s="147"/>
      <c r="E1980" s="148"/>
      <c r="F1980" s="147"/>
      <c r="G1980" s="148"/>
      <c r="H1980" s="148"/>
      <c r="I1980" s="148"/>
      <c r="J1980" s="148"/>
      <c r="K1980" s="148"/>
      <c r="L1980" s="148"/>
      <c r="M1980" s="148"/>
      <c r="N1980" s="148"/>
      <c r="O1980" s="148"/>
      <c r="P1980" s="148"/>
      <c r="Q1980" s="148"/>
      <c r="R1980" s="148"/>
      <c r="S1980" s="148"/>
      <c r="T1980" s="148"/>
      <c r="U1980" s="148"/>
      <c r="V1980" s="148"/>
      <c r="W1980" s="148"/>
      <c r="X1980" s="148"/>
      <c r="Y1980" s="148"/>
      <c r="Z1980" s="148"/>
      <c r="AA1980" s="148"/>
      <c r="AB1980" s="148"/>
      <c r="AC1980" s="148"/>
      <c r="AD1980" s="148"/>
      <c r="AE1980" s="148"/>
      <c r="AF1980" s="148"/>
      <c r="AG1980" s="148"/>
      <c r="AH1980" s="148"/>
      <c r="AI1980" s="149"/>
      <c r="AJ1980" s="148"/>
      <c r="AK1980" s="149"/>
    </row>
    <row r="1981" spans="1:37" x14ac:dyDescent="0.35">
      <c r="A1981" s="147"/>
      <c r="B1981" s="148"/>
      <c r="C1981" s="147"/>
      <c r="D1981" s="147"/>
      <c r="E1981" s="148"/>
      <c r="F1981" s="147"/>
      <c r="G1981" s="148"/>
      <c r="H1981" s="148"/>
      <c r="I1981" s="148"/>
      <c r="J1981" s="148"/>
      <c r="K1981" s="148"/>
      <c r="L1981" s="148"/>
      <c r="M1981" s="148"/>
      <c r="N1981" s="148"/>
      <c r="O1981" s="148"/>
      <c r="P1981" s="148"/>
      <c r="Q1981" s="148"/>
      <c r="R1981" s="148"/>
      <c r="S1981" s="148"/>
      <c r="T1981" s="148"/>
      <c r="U1981" s="148"/>
      <c r="V1981" s="148"/>
      <c r="W1981" s="148"/>
      <c r="X1981" s="148"/>
      <c r="Y1981" s="148"/>
      <c r="Z1981" s="148"/>
      <c r="AA1981" s="148"/>
      <c r="AB1981" s="148"/>
      <c r="AC1981" s="148"/>
      <c r="AD1981" s="148"/>
      <c r="AE1981" s="148"/>
      <c r="AF1981" s="148"/>
      <c r="AG1981" s="148"/>
      <c r="AH1981" s="148"/>
      <c r="AI1981" s="149"/>
      <c r="AJ1981" s="148"/>
      <c r="AK1981" s="149"/>
    </row>
    <row r="1982" spans="1:37" x14ac:dyDescent="0.35">
      <c r="A1982" s="147"/>
      <c r="B1982" s="148"/>
      <c r="C1982" s="147"/>
      <c r="D1982" s="147"/>
      <c r="E1982" s="148"/>
      <c r="F1982" s="147"/>
      <c r="G1982" s="148"/>
      <c r="H1982" s="148"/>
      <c r="I1982" s="148"/>
      <c r="J1982" s="148"/>
      <c r="K1982" s="148"/>
      <c r="L1982" s="148"/>
      <c r="M1982" s="148"/>
      <c r="N1982" s="148"/>
      <c r="O1982" s="148"/>
      <c r="P1982" s="148"/>
      <c r="Q1982" s="148"/>
      <c r="R1982" s="148"/>
      <c r="S1982" s="148"/>
      <c r="T1982" s="148"/>
      <c r="U1982" s="148"/>
      <c r="V1982" s="148"/>
      <c r="W1982" s="148"/>
      <c r="X1982" s="148"/>
      <c r="Y1982" s="148"/>
      <c r="Z1982" s="148"/>
      <c r="AA1982" s="148"/>
      <c r="AB1982" s="148"/>
      <c r="AC1982" s="148"/>
      <c r="AD1982" s="148"/>
      <c r="AE1982" s="148"/>
      <c r="AF1982" s="148"/>
      <c r="AG1982" s="148"/>
      <c r="AH1982" s="148"/>
      <c r="AI1982" s="149"/>
      <c r="AJ1982" s="148"/>
      <c r="AK1982" s="149"/>
    </row>
    <row r="1983" spans="1:37" x14ac:dyDescent="0.35">
      <c r="A1983" s="147"/>
      <c r="B1983" s="148"/>
      <c r="C1983" s="147"/>
      <c r="D1983" s="147"/>
      <c r="E1983" s="148"/>
      <c r="F1983" s="147"/>
      <c r="G1983" s="148"/>
      <c r="H1983" s="148"/>
      <c r="I1983" s="148"/>
      <c r="J1983" s="148"/>
      <c r="K1983" s="148"/>
      <c r="L1983" s="148"/>
      <c r="M1983" s="148"/>
      <c r="N1983" s="148"/>
      <c r="O1983" s="148"/>
      <c r="P1983" s="148"/>
      <c r="Q1983" s="148"/>
      <c r="R1983" s="148"/>
      <c r="S1983" s="148"/>
      <c r="T1983" s="148"/>
      <c r="U1983" s="148"/>
      <c r="V1983" s="148"/>
      <c r="W1983" s="148"/>
      <c r="X1983" s="148"/>
      <c r="Y1983" s="148"/>
      <c r="Z1983" s="148"/>
      <c r="AA1983" s="148"/>
      <c r="AB1983" s="148"/>
      <c r="AC1983" s="148"/>
      <c r="AD1983" s="148"/>
      <c r="AE1983" s="148"/>
      <c r="AF1983" s="148"/>
      <c r="AG1983" s="148"/>
      <c r="AH1983" s="148"/>
      <c r="AI1983" s="149"/>
      <c r="AJ1983" s="148"/>
      <c r="AK1983" s="149"/>
    </row>
    <row r="1984" spans="1:37" x14ac:dyDescent="0.35">
      <c r="A1984" s="147"/>
      <c r="B1984" s="148"/>
      <c r="C1984" s="147"/>
      <c r="D1984" s="147"/>
      <c r="E1984" s="148"/>
      <c r="F1984" s="147"/>
      <c r="G1984" s="148"/>
      <c r="H1984" s="148"/>
      <c r="I1984" s="148"/>
      <c r="J1984" s="148"/>
      <c r="K1984" s="148"/>
      <c r="L1984" s="148"/>
      <c r="M1984" s="148"/>
      <c r="N1984" s="148"/>
      <c r="O1984" s="148"/>
      <c r="P1984" s="148"/>
      <c r="Q1984" s="148"/>
      <c r="R1984" s="148"/>
      <c r="S1984" s="148"/>
      <c r="T1984" s="148"/>
      <c r="U1984" s="148"/>
      <c r="V1984" s="148"/>
      <c r="W1984" s="148"/>
      <c r="X1984" s="148"/>
      <c r="Y1984" s="148"/>
      <c r="Z1984" s="148"/>
      <c r="AA1984" s="148"/>
      <c r="AB1984" s="148"/>
      <c r="AC1984" s="148"/>
      <c r="AD1984" s="148"/>
      <c r="AE1984" s="148"/>
      <c r="AF1984" s="148"/>
      <c r="AG1984" s="148"/>
      <c r="AH1984" s="148"/>
      <c r="AI1984" s="149"/>
      <c r="AJ1984" s="148"/>
      <c r="AK1984" s="149"/>
    </row>
    <row r="1985" spans="1:37" x14ac:dyDescent="0.35">
      <c r="A1985" s="147"/>
      <c r="B1985" s="148"/>
      <c r="C1985" s="147"/>
      <c r="D1985" s="147"/>
      <c r="E1985" s="148"/>
      <c r="F1985" s="147"/>
      <c r="G1985" s="148"/>
      <c r="H1985" s="148"/>
      <c r="I1985" s="148"/>
      <c r="J1985" s="148"/>
      <c r="K1985" s="148"/>
      <c r="L1985" s="148"/>
      <c r="M1985" s="148"/>
      <c r="N1985" s="148"/>
      <c r="O1985" s="148"/>
      <c r="P1985" s="148"/>
      <c r="Q1985" s="148"/>
      <c r="R1985" s="148"/>
      <c r="S1985" s="148"/>
      <c r="T1985" s="148"/>
      <c r="U1985" s="148"/>
      <c r="V1985" s="148"/>
      <c r="W1985" s="148"/>
      <c r="X1985" s="148"/>
      <c r="Y1985" s="148"/>
      <c r="Z1985" s="148"/>
      <c r="AA1985" s="148"/>
      <c r="AB1985" s="148"/>
      <c r="AC1985" s="148"/>
      <c r="AD1985" s="148"/>
      <c r="AE1985" s="148"/>
      <c r="AF1985" s="148"/>
      <c r="AG1985" s="148"/>
      <c r="AH1985" s="148"/>
      <c r="AI1985" s="149"/>
      <c r="AJ1985" s="148"/>
      <c r="AK1985" s="149"/>
    </row>
    <row r="1986" spans="1:37" x14ac:dyDescent="0.35">
      <c r="A1986" s="147"/>
      <c r="B1986" s="148"/>
      <c r="C1986" s="147"/>
      <c r="D1986" s="147"/>
      <c r="E1986" s="148"/>
      <c r="F1986" s="147"/>
      <c r="G1986" s="148"/>
      <c r="H1986" s="148"/>
      <c r="I1986" s="148"/>
      <c r="J1986" s="148"/>
      <c r="K1986" s="148"/>
      <c r="L1986" s="148"/>
      <c r="M1986" s="148"/>
      <c r="N1986" s="148"/>
      <c r="O1986" s="148"/>
      <c r="P1986" s="148"/>
      <c r="Q1986" s="148"/>
      <c r="R1986" s="148"/>
      <c r="S1986" s="148"/>
      <c r="T1986" s="148"/>
      <c r="U1986" s="148"/>
      <c r="V1986" s="148"/>
      <c r="W1986" s="148"/>
      <c r="X1986" s="148"/>
      <c r="Y1986" s="148"/>
      <c r="Z1986" s="148"/>
      <c r="AA1986" s="148"/>
      <c r="AB1986" s="148"/>
      <c r="AC1986" s="148"/>
      <c r="AD1986" s="148"/>
      <c r="AE1986" s="148"/>
      <c r="AF1986" s="148"/>
      <c r="AG1986" s="148"/>
      <c r="AH1986" s="148"/>
      <c r="AI1986" s="149"/>
      <c r="AJ1986" s="148"/>
      <c r="AK1986" s="149"/>
    </row>
    <row r="1987" spans="1:37" x14ac:dyDescent="0.35">
      <c r="A1987" s="147"/>
      <c r="B1987" s="148"/>
      <c r="C1987" s="147"/>
      <c r="D1987" s="147"/>
      <c r="E1987" s="148"/>
      <c r="F1987" s="147"/>
      <c r="G1987" s="148"/>
      <c r="H1987" s="148"/>
      <c r="I1987" s="148"/>
      <c r="J1987" s="148"/>
      <c r="K1987" s="148"/>
      <c r="L1987" s="148"/>
      <c r="M1987" s="148"/>
      <c r="N1987" s="148"/>
      <c r="O1987" s="148"/>
      <c r="P1987" s="148"/>
      <c r="Q1987" s="148"/>
      <c r="R1987" s="148"/>
      <c r="S1987" s="148"/>
      <c r="T1987" s="148"/>
      <c r="U1987" s="148"/>
      <c r="V1987" s="148"/>
      <c r="W1987" s="148"/>
      <c r="X1987" s="148"/>
      <c r="Y1987" s="148"/>
      <c r="Z1987" s="148"/>
      <c r="AA1987" s="148"/>
      <c r="AB1987" s="148"/>
      <c r="AC1987" s="148"/>
      <c r="AD1987" s="148"/>
      <c r="AE1987" s="148"/>
      <c r="AF1987" s="148"/>
      <c r="AG1987" s="148"/>
      <c r="AH1987" s="148"/>
      <c r="AI1987" s="149"/>
      <c r="AJ1987" s="148"/>
      <c r="AK1987" s="149"/>
    </row>
    <row r="1988" spans="1:37" x14ac:dyDescent="0.35">
      <c r="A1988" s="147"/>
      <c r="B1988" s="148"/>
      <c r="C1988" s="147"/>
      <c r="D1988" s="147"/>
      <c r="E1988" s="148"/>
      <c r="F1988" s="147"/>
      <c r="G1988" s="148"/>
      <c r="H1988" s="148"/>
      <c r="I1988" s="148"/>
      <c r="J1988" s="148"/>
      <c r="K1988" s="148"/>
      <c r="L1988" s="148"/>
      <c r="M1988" s="148"/>
      <c r="N1988" s="148"/>
      <c r="O1988" s="148"/>
      <c r="P1988" s="148"/>
      <c r="Q1988" s="148"/>
      <c r="R1988" s="148"/>
      <c r="S1988" s="148"/>
      <c r="T1988" s="148"/>
      <c r="U1988" s="148"/>
      <c r="V1988" s="148"/>
      <c r="W1988" s="148"/>
      <c r="X1988" s="148"/>
      <c r="Y1988" s="148"/>
      <c r="Z1988" s="148"/>
      <c r="AA1988" s="148"/>
      <c r="AB1988" s="148"/>
      <c r="AC1988" s="148"/>
      <c r="AD1988" s="148"/>
      <c r="AE1988" s="148"/>
      <c r="AF1988" s="148"/>
      <c r="AG1988" s="148"/>
      <c r="AH1988" s="148"/>
      <c r="AI1988" s="149"/>
      <c r="AJ1988" s="148"/>
      <c r="AK1988" s="149"/>
    </row>
    <row r="1989" spans="1:37" x14ac:dyDescent="0.35">
      <c r="A1989" s="147"/>
      <c r="B1989" s="148"/>
      <c r="C1989" s="147"/>
      <c r="D1989" s="147"/>
      <c r="E1989" s="148"/>
      <c r="F1989" s="147"/>
      <c r="G1989" s="148"/>
      <c r="H1989" s="148"/>
      <c r="I1989" s="148"/>
      <c r="J1989" s="148"/>
      <c r="K1989" s="148"/>
      <c r="L1989" s="148"/>
      <c r="M1989" s="148"/>
      <c r="N1989" s="148"/>
      <c r="O1989" s="148"/>
      <c r="P1989" s="148"/>
      <c r="Q1989" s="148"/>
      <c r="R1989" s="148"/>
      <c r="S1989" s="148"/>
      <c r="T1989" s="148"/>
      <c r="U1989" s="148"/>
      <c r="V1989" s="148"/>
      <c r="W1989" s="148"/>
      <c r="X1989" s="148"/>
      <c r="Y1989" s="148"/>
      <c r="Z1989" s="148"/>
      <c r="AA1989" s="148"/>
      <c r="AB1989" s="148"/>
      <c r="AC1989" s="148"/>
      <c r="AD1989" s="148"/>
      <c r="AE1989" s="148"/>
      <c r="AF1989" s="148"/>
      <c r="AG1989" s="148"/>
      <c r="AH1989" s="148"/>
      <c r="AI1989" s="149"/>
      <c r="AJ1989" s="148"/>
      <c r="AK1989" s="149"/>
    </row>
    <row r="1990" spans="1:37" x14ac:dyDescent="0.35">
      <c r="A1990" s="147"/>
      <c r="B1990" s="148"/>
      <c r="C1990" s="147"/>
      <c r="D1990" s="147"/>
      <c r="E1990" s="148"/>
      <c r="F1990" s="147"/>
      <c r="G1990" s="148"/>
      <c r="H1990" s="148"/>
      <c r="I1990" s="148"/>
      <c r="J1990" s="148"/>
      <c r="K1990" s="148"/>
      <c r="L1990" s="148"/>
      <c r="M1990" s="148"/>
      <c r="N1990" s="148"/>
      <c r="O1990" s="148"/>
      <c r="P1990" s="148"/>
      <c r="Q1990" s="148"/>
      <c r="R1990" s="148"/>
      <c r="S1990" s="148"/>
      <c r="T1990" s="148"/>
      <c r="U1990" s="148"/>
      <c r="V1990" s="148"/>
      <c r="W1990" s="148"/>
      <c r="X1990" s="148"/>
      <c r="Y1990" s="148"/>
      <c r="Z1990" s="148"/>
      <c r="AA1990" s="148"/>
      <c r="AB1990" s="148"/>
      <c r="AC1990" s="148"/>
      <c r="AD1990" s="148"/>
      <c r="AE1990" s="148"/>
      <c r="AF1990" s="148"/>
      <c r="AG1990" s="148"/>
      <c r="AH1990" s="148"/>
      <c r="AI1990" s="149"/>
      <c r="AJ1990" s="148"/>
      <c r="AK1990" s="149"/>
    </row>
    <row r="1991" spans="1:37" x14ac:dyDescent="0.35">
      <c r="A1991" s="147"/>
      <c r="B1991" s="148"/>
      <c r="C1991" s="147"/>
      <c r="D1991" s="147"/>
      <c r="E1991" s="148"/>
      <c r="F1991" s="147"/>
      <c r="G1991" s="148"/>
      <c r="H1991" s="148"/>
      <c r="I1991" s="148"/>
      <c r="J1991" s="148"/>
      <c r="K1991" s="148"/>
      <c r="L1991" s="148"/>
      <c r="M1991" s="148"/>
      <c r="N1991" s="148"/>
      <c r="O1991" s="148"/>
      <c r="P1991" s="148"/>
      <c r="Q1991" s="148"/>
      <c r="R1991" s="148"/>
      <c r="S1991" s="148"/>
      <c r="T1991" s="148"/>
      <c r="U1991" s="148"/>
      <c r="V1991" s="148"/>
      <c r="W1991" s="148"/>
      <c r="X1991" s="148"/>
      <c r="Y1991" s="148"/>
      <c r="Z1991" s="148"/>
      <c r="AA1991" s="148"/>
      <c r="AB1991" s="148"/>
      <c r="AC1991" s="148"/>
      <c r="AD1991" s="148"/>
      <c r="AE1991" s="148"/>
      <c r="AF1991" s="148"/>
      <c r="AG1991" s="148"/>
      <c r="AH1991" s="148"/>
      <c r="AI1991" s="149"/>
      <c r="AJ1991" s="148"/>
      <c r="AK1991" s="149"/>
    </row>
    <row r="1992" spans="1:37" x14ac:dyDescent="0.35">
      <c r="A1992" s="147"/>
      <c r="B1992" s="148"/>
      <c r="C1992" s="147"/>
      <c r="D1992" s="147"/>
      <c r="E1992" s="148"/>
      <c r="F1992" s="147"/>
      <c r="G1992" s="148"/>
      <c r="H1992" s="148"/>
      <c r="I1992" s="148"/>
      <c r="J1992" s="148"/>
      <c r="K1992" s="148"/>
      <c r="L1992" s="148"/>
      <c r="M1992" s="148"/>
      <c r="N1992" s="148"/>
      <c r="O1992" s="148"/>
      <c r="P1992" s="148"/>
      <c r="Q1992" s="148"/>
      <c r="R1992" s="148"/>
      <c r="S1992" s="148"/>
      <c r="T1992" s="148"/>
      <c r="U1992" s="148"/>
      <c r="V1992" s="148"/>
      <c r="W1992" s="148"/>
      <c r="X1992" s="148"/>
      <c r="Y1992" s="148"/>
      <c r="Z1992" s="148"/>
      <c r="AA1992" s="148"/>
      <c r="AB1992" s="148"/>
      <c r="AC1992" s="148"/>
      <c r="AD1992" s="148"/>
      <c r="AE1992" s="148"/>
      <c r="AF1992" s="148"/>
      <c r="AG1992" s="148"/>
      <c r="AH1992" s="148"/>
      <c r="AI1992" s="149"/>
      <c r="AJ1992" s="148"/>
      <c r="AK1992" s="149"/>
    </row>
    <row r="1993" spans="1:37" x14ac:dyDescent="0.35">
      <c r="A1993" s="147"/>
      <c r="B1993" s="148"/>
      <c r="C1993" s="147"/>
      <c r="D1993" s="147"/>
      <c r="E1993" s="148"/>
      <c r="F1993" s="147"/>
      <c r="G1993" s="148"/>
      <c r="H1993" s="148"/>
      <c r="I1993" s="148"/>
      <c r="J1993" s="148"/>
      <c r="K1993" s="148"/>
      <c r="L1993" s="148"/>
      <c r="M1993" s="148"/>
      <c r="N1993" s="148"/>
      <c r="O1993" s="148"/>
      <c r="P1993" s="148"/>
      <c r="Q1993" s="148"/>
      <c r="R1993" s="148"/>
      <c r="S1993" s="148"/>
      <c r="T1993" s="148"/>
      <c r="U1993" s="148"/>
      <c r="V1993" s="148"/>
      <c r="W1993" s="148"/>
      <c r="X1993" s="148"/>
      <c r="Y1993" s="148"/>
      <c r="Z1993" s="148"/>
      <c r="AA1993" s="148"/>
      <c r="AB1993" s="148"/>
      <c r="AC1993" s="148"/>
      <c r="AD1993" s="148"/>
      <c r="AE1993" s="148"/>
      <c r="AF1993" s="148"/>
      <c r="AG1993" s="148"/>
      <c r="AH1993" s="148"/>
      <c r="AI1993" s="149"/>
      <c r="AJ1993" s="148"/>
      <c r="AK1993" s="149"/>
    </row>
    <row r="1994" spans="1:37" x14ac:dyDescent="0.35">
      <c r="A1994" s="147"/>
      <c r="B1994" s="148"/>
      <c r="C1994" s="147"/>
      <c r="D1994" s="147"/>
      <c r="E1994" s="148"/>
      <c r="F1994" s="147"/>
      <c r="G1994" s="148"/>
      <c r="H1994" s="148"/>
      <c r="I1994" s="148"/>
      <c r="J1994" s="148"/>
      <c r="K1994" s="148"/>
      <c r="L1994" s="148"/>
      <c r="M1994" s="148"/>
      <c r="N1994" s="148"/>
      <c r="O1994" s="148"/>
      <c r="P1994" s="148"/>
      <c r="Q1994" s="148"/>
      <c r="R1994" s="148"/>
      <c r="S1994" s="148"/>
      <c r="T1994" s="148"/>
      <c r="U1994" s="148"/>
      <c r="V1994" s="148"/>
      <c r="W1994" s="148"/>
      <c r="X1994" s="148"/>
      <c r="Y1994" s="148"/>
      <c r="Z1994" s="148"/>
      <c r="AA1994" s="148"/>
      <c r="AB1994" s="148"/>
      <c r="AC1994" s="148"/>
      <c r="AD1994" s="148"/>
      <c r="AE1994" s="148"/>
      <c r="AF1994" s="148"/>
      <c r="AG1994" s="148"/>
      <c r="AH1994" s="148"/>
      <c r="AI1994" s="149"/>
      <c r="AJ1994" s="148"/>
      <c r="AK1994" s="149"/>
    </row>
    <row r="1995" spans="1:37" x14ac:dyDescent="0.35">
      <c r="A1995" s="147"/>
      <c r="B1995" s="148"/>
      <c r="C1995" s="147"/>
      <c r="D1995" s="147"/>
      <c r="E1995" s="148"/>
      <c r="F1995" s="147"/>
      <c r="G1995" s="148"/>
      <c r="H1995" s="148"/>
      <c r="I1995" s="148"/>
      <c r="J1995" s="148"/>
      <c r="K1995" s="148"/>
      <c r="L1995" s="148"/>
      <c r="M1995" s="148"/>
      <c r="N1995" s="148"/>
      <c r="O1995" s="148"/>
      <c r="P1995" s="148"/>
      <c r="Q1995" s="148"/>
      <c r="R1995" s="148"/>
      <c r="S1995" s="148"/>
      <c r="T1995" s="148"/>
      <c r="U1995" s="148"/>
      <c r="V1995" s="148"/>
      <c r="W1995" s="148"/>
      <c r="X1995" s="148"/>
      <c r="Y1995" s="148"/>
      <c r="Z1995" s="148"/>
      <c r="AA1995" s="148"/>
      <c r="AB1995" s="148"/>
      <c r="AC1995" s="148"/>
      <c r="AD1995" s="148"/>
      <c r="AE1995" s="148"/>
      <c r="AF1995" s="148"/>
      <c r="AG1995" s="148"/>
      <c r="AH1995" s="148"/>
      <c r="AI1995" s="149"/>
      <c r="AJ1995" s="148"/>
      <c r="AK1995" s="149"/>
    </row>
    <row r="1996" spans="1:37" x14ac:dyDescent="0.35">
      <c r="A1996" s="147"/>
      <c r="B1996" s="148"/>
      <c r="C1996" s="147"/>
      <c r="D1996" s="147"/>
      <c r="E1996" s="148"/>
      <c r="F1996" s="147"/>
      <c r="G1996" s="148"/>
      <c r="H1996" s="148"/>
      <c r="I1996" s="148"/>
      <c r="J1996" s="148"/>
      <c r="K1996" s="148"/>
      <c r="L1996" s="148"/>
      <c r="M1996" s="148"/>
      <c r="N1996" s="148"/>
      <c r="O1996" s="148"/>
      <c r="P1996" s="148"/>
      <c r="Q1996" s="148"/>
      <c r="R1996" s="148"/>
      <c r="S1996" s="148"/>
      <c r="T1996" s="148"/>
      <c r="U1996" s="148"/>
      <c r="V1996" s="148"/>
      <c r="W1996" s="148"/>
      <c r="X1996" s="148"/>
      <c r="Y1996" s="148"/>
      <c r="Z1996" s="148"/>
      <c r="AA1996" s="148"/>
      <c r="AB1996" s="148"/>
      <c r="AC1996" s="148"/>
      <c r="AD1996" s="148"/>
      <c r="AE1996" s="148"/>
      <c r="AF1996" s="148"/>
      <c r="AG1996" s="148"/>
      <c r="AH1996" s="148"/>
      <c r="AI1996" s="149"/>
      <c r="AJ1996" s="148"/>
      <c r="AK1996" s="149"/>
    </row>
    <row r="1997" spans="1:37" x14ac:dyDescent="0.35">
      <c r="A1997" s="147"/>
      <c r="B1997" s="148"/>
      <c r="C1997" s="147"/>
      <c r="D1997" s="147"/>
      <c r="E1997" s="148"/>
      <c r="F1997" s="147"/>
      <c r="G1997" s="148"/>
      <c r="H1997" s="148"/>
      <c r="I1997" s="148"/>
      <c r="J1997" s="148"/>
      <c r="K1997" s="148"/>
      <c r="L1997" s="148"/>
      <c r="M1997" s="148"/>
      <c r="N1997" s="148"/>
      <c r="O1997" s="148"/>
      <c r="P1997" s="148"/>
      <c r="Q1997" s="148"/>
      <c r="R1997" s="148"/>
      <c r="S1997" s="148"/>
      <c r="T1997" s="148"/>
      <c r="U1997" s="148"/>
      <c r="V1997" s="148"/>
      <c r="W1997" s="148"/>
      <c r="X1997" s="148"/>
      <c r="Y1997" s="148"/>
      <c r="Z1997" s="148"/>
      <c r="AA1997" s="148"/>
      <c r="AB1997" s="148"/>
      <c r="AC1997" s="148"/>
      <c r="AD1997" s="148"/>
      <c r="AE1997" s="148"/>
      <c r="AF1997" s="148"/>
      <c r="AG1997" s="148"/>
      <c r="AH1997" s="148"/>
      <c r="AI1997" s="149"/>
      <c r="AJ1997" s="148"/>
      <c r="AK1997" s="149"/>
    </row>
    <row r="1998" spans="1:37" x14ac:dyDescent="0.35">
      <c r="A1998" s="147"/>
      <c r="B1998" s="148"/>
      <c r="C1998" s="147"/>
      <c r="D1998" s="147"/>
      <c r="E1998" s="148"/>
      <c r="F1998" s="147"/>
      <c r="G1998" s="148"/>
      <c r="H1998" s="148"/>
      <c r="I1998" s="148"/>
      <c r="J1998" s="148"/>
      <c r="K1998" s="148"/>
      <c r="L1998" s="148"/>
      <c r="M1998" s="148"/>
      <c r="N1998" s="148"/>
      <c r="O1998" s="148"/>
      <c r="P1998" s="148"/>
      <c r="Q1998" s="148"/>
      <c r="R1998" s="148"/>
      <c r="S1998" s="148"/>
      <c r="T1998" s="148"/>
      <c r="U1998" s="148"/>
      <c r="V1998" s="148"/>
      <c r="W1998" s="148"/>
      <c r="X1998" s="148"/>
      <c r="Y1998" s="148"/>
      <c r="Z1998" s="148"/>
      <c r="AA1998" s="148"/>
      <c r="AB1998" s="148"/>
      <c r="AC1998" s="148"/>
      <c r="AD1998" s="148"/>
      <c r="AE1998" s="148"/>
      <c r="AF1998" s="148"/>
      <c r="AG1998" s="148"/>
      <c r="AH1998" s="148"/>
      <c r="AI1998" s="149"/>
      <c r="AJ1998" s="148"/>
      <c r="AK1998" s="149"/>
    </row>
    <row r="1999" spans="1:37" x14ac:dyDescent="0.35">
      <c r="A1999" s="147"/>
      <c r="B1999" s="148"/>
      <c r="C1999" s="147"/>
      <c r="D1999" s="147"/>
      <c r="E1999" s="148"/>
      <c r="F1999" s="147"/>
      <c r="G1999" s="148"/>
      <c r="H1999" s="148"/>
      <c r="I1999" s="148"/>
      <c r="J1999" s="148"/>
      <c r="K1999" s="148"/>
      <c r="L1999" s="148"/>
      <c r="M1999" s="148"/>
      <c r="N1999" s="148"/>
      <c r="O1999" s="148"/>
      <c r="P1999" s="148"/>
      <c r="Q1999" s="148"/>
      <c r="R1999" s="148"/>
      <c r="S1999" s="148"/>
      <c r="T1999" s="148"/>
      <c r="U1999" s="148"/>
      <c r="V1999" s="148"/>
      <c r="W1999" s="148"/>
      <c r="X1999" s="148"/>
      <c r="Y1999" s="148"/>
      <c r="Z1999" s="148"/>
      <c r="AA1999" s="148"/>
      <c r="AB1999" s="148"/>
      <c r="AC1999" s="148"/>
      <c r="AD1999" s="148"/>
      <c r="AE1999" s="148"/>
      <c r="AF1999" s="148"/>
      <c r="AG1999" s="148"/>
      <c r="AH1999" s="148"/>
      <c r="AI1999" s="149"/>
      <c r="AJ1999" s="148"/>
      <c r="AK1999" s="149"/>
    </row>
    <row r="2000" spans="1:37" x14ac:dyDescent="0.35">
      <c r="A2000" s="147"/>
      <c r="B2000" s="148"/>
      <c r="C2000" s="147"/>
      <c r="D2000" s="147"/>
      <c r="E2000" s="148"/>
      <c r="F2000" s="147"/>
      <c r="G2000" s="148"/>
      <c r="H2000" s="148"/>
      <c r="I2000" s="148"/>
      <c r="J2000" s="148"/>
      <c r="K2000" s="148"/>
      <c r="L2000" s="148"/>
      <c r="M2000" s="148"/>
      <c r="N2000" s="148"/>
      <c r="O2000" s="148"/>
      <c r="P2000" s="148"/>
      <c r="Q2000" s="148"/>
      <c r="R2000" s="148"/>
      <c r="S2000" s="148"/>
      <c r="T2000" s="148"/>
      <c r="U2000" s="148"/>
      <c r="V2000" s="148"/>
      <c r="W2000" s="148"/>
      <c r="X2000" s="148"/>
      <c r="Y2000" s="148"/>
      <c r="Z2000" s="148"/>
      <c r="AA2000" s="148"/>
      <c r="AB2000" s="148"/>
      <c r="AC2000" s="148"/>
      <c r="AD2000" s="148"/>
      <c r="AE2000" s="148"/>
      <c r="AF2000" s="148"/>
      <c r="AG2000" s="148"/>
      <c r="AH2000" s="148"/>
      <c r="AI2000" s="149"/>
      <c r="AJ2000" s="148"/>
      <c r="AK2000" s="149"/>
    </row>
    <row r="2001" spans="1:37" x14ac:dyDescent="0.35">
      <c r="A2001" s="147"/>
      <c r="B2001" s="148"/>
      <c r="C2001" s="147"/>
      <c r="D2001" s="147"/>
      <c r="E2001" s="148"/>
      <c r="F2001" s="147"/>
      <c r="G2001" s="148"/>
      <c r="H2001" s="148"/>
      <c r="I2001" s="148"/>
      <c r="J2001" s="148"/>
      <c r="K2001" s="148"/>
      <c r="L2001" s="148"/>
      <c r="M2001" s="148"/>
      <c r="N2001" s="148"/>
      <c r="O2001" s="148"/>
      <c r="P2001" s="148"/>
      <c r="Q2001" s="148"/>
      <c r="R2001" s="148"/>
      <c r="S2001" s="148"/>
      <c r="T2001" s="148"/>
      <c r="U2001" s="148"/>
      <c r="V2001" s="148"/>
      <c r="W2001" s="148"/>
      <c r="X2001" s="148"/>
      <c r="Y2001" s="148"/>
      <c r="Z2001" s="148"/>
      <c r="AA2001" s="148"/>
      <c r="AB2001" s="148"/>
      <c r="AC2001" s="148"/>
      <c r="AD2001" s="148"/>
      <c r="AE2001" s="148"/>
      <c r="AF2001" s="148"/>
      <c r="AG2001" s="148"/>
      <c r="AH2001" s="148"/>
      <c r="AI2001" s="149"/>
      <c r="AJ2001" s="148"/>
      <c r="AK2001" s="149"/>
    </row>
    <row r="2002" spans="1:37" x14ac:dyDescent="0.35">
      <c r="A2002" s="147"/>
      <c r="B2002" s="148"/>
      <c r="C2002" s="147"/>
      <c r="D2002" s="147"/>
      <c r="E2002" s="148"/>
      <c r="F2002" s="147"/>
      <c r="G2002" s="148"/>
      <c r="H2002" s="148"/>
      <c r="I2002" s="148"/>
      <c r="J2002" s="148"/>
      <c r="K2002" s="148"/>
      <c r="L2002" s="148"/>
      <c r="M2002" s="148"/>
      <c r="N2002" s="148"/>
      <c r="O2002" s="148"/>
      <c r="P2002" s="148"/>
      <c r="Q2002" s="148"/>
      <c r="R2002" s="148"/>
      <c r="S2002" s="148"/>
      <c r="T2002" s="148"/>
      <c r="U2002" s="148"/>
      <c r="V2002" s="148"/>
      <c r="W2002" s="148"/>
      <c r="X2002" s="148"/>
      <c r="Y2002" s="148"/>
      <c r="Z2002" s="148"/>
      <c r="AA2002" s="148"/>
      <c r="AB2002" s="148"/>
      <c r="AC2002" s="148"/>
      <c r="AD2002" s="148"/>
      <c r="AE2002" s="148"/>
      <c r="AF2002" s="148"/>
      <c r="AG2002" s="148"/>
      <c r="AH2002" s="148"/>
      <c r="AI2002" s="149"/>
      <c r="AJ2002" s="148"/>
      <c r="AK2002" s="149"/>
    </row>
    <row r="2003" spans="1:37" x14ac:dyDescent="0.35">
      <c r="A2003" s="147"/>
      <c r="B2003" s="148"/>
      <c r="C2003" s="147"/>
      <c r="D2003" s="147"/>
      <c r="E2003" s="148"/>
      <c r="F2003" s="147"/>
      <c r="G2003" s="148"/>
      <c r="H2003" s="148"/>
      <c r="I2003" s="148"/>
      <c r="J2003" s="148"/>
      <c r="K2003" s="148"/>
      <c r="L2003" s="148"/>
      <c r="M2003" s="148"/>
      <c r="N2003" s="148"/>
      <c r="O2003" s="148"/>
      <c r="P2003" s="148"/>
      <c r="Q2003" s="148"/>
      <c r="R2003" s="148"/>
      <c r="S2003" s="148"/>
      <c r="T2003" s="148"/>
      <c r="U2003" s="148"/>
      <c r="V2003" s="148"/>
      <c r="W2003" s="148"/>
      <c r="X2003" s="148"/>
      <c r="Y2003" s="148"/>
      <c r="Z2003" s="148"/>
      <c r="AA2003" s="148"/>
      <c r="AB2003" s="148"/>
      <c r="AC2003" s="148"/>
      <c r="AD2003" s="148"/>
      <c r="AE2003" s="148"/>
      <c r="AF2003" s="148"/>
      <c r="AG2003" s="148"/>
      <c r="AH2003" s="148"/>
      <c r="AI2003" s="149"/>
      <c r="AJ2003" s="148"/>
      <c r="AK2003" s="149"/>
    </row>
    <row r="2004" spans="1:37" x14ac:dyDescent="0.35">
      <c r="A2004" s="147"/>
      <c r="B2004" s="148"/>
      <c r="C2004" s="147"/>
      <c r="D2004" s="147"/>
      <c r="E2004" s="148"/>
      <c r="F2004" s="147"/>
      <c r="G2004" s="148"/>
      <c r="H2004" s="148"/>
      <c r="I2004" s="148"/>
      <c r="J2004" s="148"/>
      <c r="K2004" s="148"/>
      <c r="L2004" s="148"/>
      <c r="M2004" s="148"/>
      <c r="N2004" s="148"/>
      <c r="O2004" s="148"/>
      <c r="P2004" s="148"/>
      <c r="Q2004" s="148"/>
      <c r="R2004" s="148"/>
      <c r="S2004" s="148"/>
      <c r="T2004" s="148"/>
      <c r="U2004" s="148"/>
      <c r="V2004" s="148"/>
      <c r="W2004" s="148"/>
      <c r="X2004" s="148"/>
      <c r="Y2004" s="148"/>
      <c r="Z2004" s="148"/>
      <c r="AA2004" s="148"/>
      <c r="AB2004" s="148"/>
      <c r="AC2004" s="148"/>
      <c r="AD2004" s="148"/>
      <c r="AE2004" s="148"/>
      <c r="AF2004" s="148"/>
      <c r="AG2004" s="148"/>
      <c r="AH2004" s="148"/>
      <c r="AI2004" s="149"/>
      <c r="AJ2004" s="148"/>
      <c r="AK2004" s="149"/>
    </row>
    <row r="2005" spans="1:37" x14ac:dyDescent="0.35">
      <c r="A2005" s="147"/>
      <c r="B2005" s="148"/>
      <c r="C2005" s="147"/>
      <c r="D2005" s="147"/>
      <c r="E2005" s="148"/>
      <c r="F2005" s="147"/>
      <c r="G2005" s="148"/>
      <c r="H2005" s="148"/>
      <c r="I2005" s="148"/>
      <c r="J2005" s="148"/>
      <c r="K2005" s="148"/>
      <c r="L2005" s="148"/>
      <c r="M2005" s="148"/>
      <c r="N2005" s="148"/>
      <c r="O2005" s="148"/>
      <c r="P2005" s="148"/>
      <c r="Q2005" s="148"/>
      <c r="R2005" s="148"/>
      <c r="S2005" s="148"/>
      <c r="T2005" s="148"/>
      <c r="U2005" s="148"/>
      <c r="V2005" s="148"/>
      <c r="W2005" s="148"/>
      <c r="X2005" s="148"/>
      <c r="Y2005" s="148"/>
      <c r="Z2005" s="148"/>
      <c r="AA2005" s="148"/>
      <c r="AB2005" s="148"/>
      <c r="AC2005" s="148"/>
      <c r="AD2005" s="148"/>
      <c r="AE2005" s="148"/>
      <c r="AF2005" s="148"/>
      <c r="AG2005" s="148"/>
      <c r="AH2005" s="148"/>
      <c r="AI2005" s="149"/>
      <c r="AJ2005" s="148"/>
      <c r="AK2005" s="149"/>
    </row>
    <row r="2006" spans="1:37" x14ac:dyDescent="0.35">
      <c r="A2006" s="147"/>
      <c r="B2006" s="148"/>
      <c r="C2006" s="147"/>
      <c r="D2006" s="147"/>
      <c r="E2006" s="148"/>
      <c r="F2006" s="147"/>
      <c r="G2006" s="148"/>
      <c r="H2006" s="148"/>
      <c r="I2006" s="148"/>
      <c r="J2006" s="148"/>
      <c r="K2006" s="148"/>
      <c r="L2006" s="148"/>
      <c r="M2006" s="148"/>
      <c r="N2006" s="148"/>
      <c r="O2006" s="148"/>
      <c r="P2006" s="148"/>
      <c r="Q2006" s="148"/>
      <c r="R2006" s="148"/>
      <c r="S2006" s="148"/>
      <c r="T2006" s="148"/>
      <c r="U2006" s="148"/>
      <c r="V2006" s="148"/>
      <c r="W2006" s="148"/>
      <c r="X2006" s="148"/>
      <c r="Y2006" s="148"/>
      <c r="Z2006" s="148"/>
      <c r="AA2006" s="148"/>
      <c r="AB2006" s="148"/>
      <c r="AC2006" s="148"/>
      <c r="AD2006" s="148"/>
      <c r="AE2006" s="148"/>
      <c r="AF2006" s="148"/>
      <c r="AG2006" s="148"/>
      <c r="AH2006" s="148"/>
      <c r="AI2006" s="149"/>
      <c r="AJ2006" s="148"/>
      <c r="AK2006" s="149"/>
    </row>
    <row r="2007" spans="1:37" x14ac:dyDescent="0.35">
      <c r="A2007" s="147"/>
      <c r="B2007" s="148"/>
      <c r="C2007" s="147"/>
      <c r="D2007" s="147"/>
      <c r="E2007" s="148"/>
      <c r="F2007" s="147"/>
      <c r="G2007" s="148"/>
      <c r="H2007" s="148"/>
      <c r="I2007" s="148"/>
      <c r="J2007" s="148"/>
      <c r="K2007" s="148"/>
      <c r="L2007" s="148"/>
      <c r="M2007" s="148"/>
      <c r="N2007" s="148"/>
      <c r="O2007" s="148"/>
      <c r="P2007" s="148"/>
      <c r="Q2007" s="148"/>
      <c r="R2007" s="148"/>
      <c r="S2007" s="148"/>
      <c r="T2007" s="148"/>
      <c r="U2007" s="148"/>
      <c r="V2007" s="148"/>
      <c r="W2007" s="148"/>
      <c r="X2007" s="148"/>
      <c r="Y2007" s="148"/>
      <c r="Z2007" s="148"/>
      <c r="AA2007" s="148"/>
      <c r="AB2007" s="148"/>
      <c r="AC2007" s="148"/>
      <c r="AD2007" s="148"/>
      <c r="AE2007" s="148"/>
      <c r="AF2007" s="148"/>
      <c r="AG2007" s="148"/>
      <c r="AH2007" s="148"/>
      <c r="AI2007" s="149"/>
      <c r="AJ2007" s="148"/>
      <c r="AK2007" s="149"/>
    </row>
    <row r="2008" spans="1:37" x14ac:dyDescent="0.35">
      <c r="A2008" s="147"/>
      <c r="B2008" s="148"/>
      <c r="C2008" s="147"/>
      <c r="D2008" s="147"/>
      <c r="E2008" s="148"/>
      <c r="F2008" s="147"/>
      <c r="G2008" s="148"/>
      <c r="H2008" s="148"/>
      <c r="I2008" s="148"/>
      <c r="J2008" s="148"/>
      <c r="K2008" s="148"/>
      <c r="L2008" s="148"/>
      <c r="M2008" s="148"/>
      <c r="N2008" s="148"/>
      <c r="O2008" s="148"/>
      <c r="P2008" s="148"/>
      <c r="Q2008" s="148"/>
      <c r="R2008" s="148"/>
      <c r="S2008" s="148"/>
      <c r="T2008" s="148"/>
      <c r="U2008" s="148"/>
      <c r="V2008" s="148"/>
      <c r="W2008" s="148"/>
      <c r="X2008" s="148"/>
      <c r="Y2008" s="148"/>
      <c r="Z2008" s="148"/>
      <c r="AA2008" s="148"/>
      <c r="AB2008" s="148"/>
      <c r="AC2008" s="148"/>
      <c r="AD2008" s="148"/>
      <c r="AE2008" s="148"/>
      <c r="AF2008" s="148"/>
      <c r="AG2008" s="148"/>
      <c r="AH2008" s="148"/>
      <c r="AI2008" s="149"/>
      <c r="AJ2008" s="148"/>
      <c r="AK2008" s="149"/>
    </row>
    <row r="2009" spans="1:37" x14ac:dyDescent="0.35">
      <c r="A2009" s="147"/>
      <c r="B2009" s="148"/>
      <c r="C2009" s="147"/>
      <c r="D2009" s="147"/>
      <c r="E2009" s="148"/>
      <c r="F2009" s="147"/>
      <c r="G2009" s="148"/>
      <c r="H2009" s="148"/>
      <c r="I2009" s="148"/>
      <c r="J2009" s="148"/>
      <c r="K2009" s="148"/>
      <c r="L2009" s="148"/>
      <c r="M2009" s="148"/>
      <c r="N2009" s="148"/>
      <c r="O2009" s="148"/>
      <c r="P2009" s="148"/>
      <c r="Q2009" s="148"/>
      <c r="R2009" s="148"/>
      <c r="S2009" s="148"/>
      <c r="T2009" s="148"/>
      <c r="U2009" s="148"/>
      <c r="V2009" s="148"/>
      <c r="W2009" s="148"/>
      <c r="X2009" s="148"/>
      <c r="Y2009" s="148"/>
      <c r="Z2009" s="148"/>
      <c r="AA2009" s="148"/>
      <c r="AB2009" s="148"/>
      <c r="AC2009" s="148"/>
      <c r="AD2009" s="148"/>
      <c r="AE2009" s="148"/>
      <c r="AF2009" s="148"/>
      <c r="AG2009" s="148"/>
      <c r="AH2009" s="148"/>
      <c r="AI2009" s="149"/>
      <c r="AJ2009" s="148"/>
      <c r="AK2009" s="149"/>
    </row>
    <row r="2010" spans="1:37" x14ac:dyDescent="0.35">
      <c r="A2010" s="147"/>
      <c r="B2010" s="148"/>
      <c r="C2010" s="147"/>
      <c r="D2010" s="147"/>
      <c r="E2010" s="148"/>
      <c r="F2010" s="147"/>
      <c r="G2010" s="148"/>
      <c r="H2010" s="148"/>
      <c r="I2010" s="148"/>
      <c r="J2010" s="148"/>
      <c r="K2010" s="148"/>
      <c r="L2010" s="148"/>
      <c r="M2010" s="148"/>
      <c r="N2010" s="148"/>
      <c r="O2010" s="148"/>
      <c r="P2010" s="148"/>
      <c r="Q2010" s="148"/>
      <c r="R2010" s="148"/>
      <c r="S2010" s="148"/>
      <c r="T2010" s="148"/>
      <c r="U2010" s="148"/>
      <c r="V2010" s="148"/>
      <c r="W2010" s="148"/>
      <c r="X2010" s="148"/>
      <c r="Y2010" s="148"/>
      <c r="Z2010" s="148"/>
      <c r="AA2010" s="148"/>
      <c r="AB2010" s="148"/>
      <c r="AC2010" s="148"/>
      <c r="AD2010" s="148"/>
      <c r="AE2010" s="148"/>
      <c r="AF2010" s="148"/>
      <c r="AG2010" s="148"/>
      <c r="AH2010" s="148"/>
      <c r="AI2010" s="149"/>
      <c r="AJ2010" s="148"/>
      <c r="AK2010" s="149"/>
    </row>
    <row r="2011" spans="1:37" x14ac:dyDescent="0.35">
      <c r="A2011" s="147"/>
      <c r="B2011" s="148"/>
      <c r="C2011" s="147"/>
      <c r="D2011" s="147"/>
      <c r="E2011" s="148"/>
      <c r="F2011" s="147"/>
      <c r="G2011" s="148"/>
      <c r="H2011" s="148"/>
      <c r="I2011" s="148"/>
      <c r="J2011" s="148"/>
      <c r="K2011" s="148"/>
      <c r="L2011" s="148"/>
      <c r="M2011" s="148"/>
      <c r="N2011" s="148"/>
      <c r="O2011" s="148"/>
      <c r="P2011" s="148"/>
      <c r="Q2011" s="148"/>
      <c r="R2011" s="148"/>
      <c r="S2011" s="148"/>
      <c r="T2011" s="148"/>
      <c r="U2011" s="148"/>
      <c r="V2011" s="148"/>
      <c r="W2011" s="148"/>
      <c r="X2011" s="148"/>
      <c r="Y2011" s="148"/>
      <c r="Z2011" s="148"/>
      <c r="AA2011" s="148"/>
      <c r="AB2011" s="148"/>
      <c r="AC2011" s="148"/>
      <c r="AD2011" s="148"/>
      <c r="AE2011" s="148"/>
      <c r="AF2011" s="148"/>
      <c r="AG2011" s="148"/>
      <c r="AH2011" s="148"/>
      <c r="AI2011" s="149"/>
      <c r="AJ2011" s="148"/>
      <c r="AK2011" s="149"/>
    </row>
    <row r="2012" spans="1:37" x14ac:dyDescent="0.35">
      <c r="A2012" s="147"/>
      <c r="B2012" s="148"/>
      <c r="C2012" s="147"/>
      <c r="D2012" s="147"/>
      <c r="E2012" s="148"/>
      <c r="F2012" s="147"/>
      <c r="G2012" s="148"/>
      <c r="H2012" s="148"/>
      <c r="I2012" s="148"/>
      <c r="J2012" s="148"/>
      <c r="K2012" s="148"/>
      <c r="L2012" s="148"/>
      <c r="M2012" s="148"/>
      <c r="N2012" s="148"/>
      <c r="O2012" s="148"/>
      <c r="P2012" s="148"/>
      <c r="Q2012" s="148"/>
      <c r="R2012" s="148"/>
      <c r="S2012" s="148"/>
      <c r="T2012" s="148"/>
      <c r="U2012" s="148"/>
      <c r="V2012" s="148"/>
      <c r="W2012" s="148"/>
      <c r="X2012" s="148"/>
      <c r="Y2012" s="148"/>
      <c r="Z2012" s="148"/>
      <c r="AA2012" s="148"/>
      <c r="AB2012" s="148"/>
      <c r="AC2012" s="148"/>
      <c r="AD2012" s="148"/>
      <c r="AE2012" s="148"/>
      <c r="AF2012" s="148"/>
      <c r="AG2012" s="148"/>
      <c r="AH2012" s="148"/>
      <c r="AI2012" s="149"/>
      <c r="AJ2012" s="148"/>
      <c r="AK2012" s="149"/>
    </row>
    <row r="2013" spans="1:37" x14ac:dyDescent="0.35">
      <c r="A2013" s="147"/>
      <c r="B2013" s="148"/>
      <c r="C2013" s="147"/>
      <c r="D2013" s="147"/>
      <c r="E2013" s="148"/>
      <c r="F2013" s="147"/>
      <c r="G2013" s="148"/>
      <c r="H2013" s="148"/>
      <c r="I2013" s="148"/>
      <c r="J2013" s="148"/>
      <c r="K2013" s="148"/>
      <c r="L2013" s="148"/>
      <c r="M2013" s="148"/>
      <c r="N2013" s="148"/>
      <c r="O2013" s="148"/>
      <c r="P2013" s="148"/>
      <c r="Q2013" s="148"/>
      <c r="R2013" s="148"/>
      <c r="S2013" s="148"/>
      <c r="T2013" s="148"/>
      <c r="U2013" s="148"/>
      <c r="V2013" s="148"/>
      <c r="W2013" s="148"/>
      <c r="X2013" s="148"/>
      <c r="Y2013" s="148"/>
      <c r="Z2013" s="148"/>
      <c r="AA2013" s="148"/>
      <c r="AB2013" s="148"/>
      <c r="AC2013" s="148"/>
      <c r="AD2013" s="148"/>
      <c r="AE2013" s="148"/>
      <c r="AF2013" s="148"/>
      <c r="AG2013" s="148"/>
      <c r="AH2013" s="148"/>
      <c r="AI2013" s="149"/>
      <c r="AJ2013" s="148"/>
      <c r="AK2013" s="149"/>
    </row>
    <row r="2014" spans="1:37" x14ac:dyDescent="0.35">
      <c r="A2014" s="147"/>
      <c r="B2014" s="148"/>
      <c r="C2014" s="147"/>
      <c r="D2014" s="147"/>
      <c r="E2014" s="148"/>
      <c r="F2014" s="147"/>
      <c r="G2014" s="148"/>
      <c r="H2014" s="148"/>
      <c r="I2014" s="148"/>
      <c r="J2014" s="148"/>
      <c r="K2014" s="148"/>
      <c r="L2014" s="148"/>
      <c r="M2014" s="148"/>
      <c r="N2014" s="148"/>
      <c r="O2014" s="148"/>
      <c r="P2014" s="148"/>
      <c r="Q2014" s="148"/>
      <c r="R2014" s="148"/>
      <c r="S2014" s="148"/>
      <c r="T2014" s="148"/>
      <c r="U2014" s="148"/>
      <c r="V2014" s="148"/>
      <c r="W2014" s="148"/>
      <c r="X2014" s="148"/>
      <c r="Y2014" s="148"/>
      <c r="Z2014" s="148"/>
      <c r="AA2014" s="148"/>
      <c r="AB2014" s="148"/>
      <c r="AC2014" s="148"/>
      <c r="AD2014" s="148"/>
      <c r="AE2014" s="148"/>
      <c r="AF2014" s="148"/>
      <c r="AG2014" s="148"/>
      <c r="AH2014" s="148"/>
      <c r="AI2014" s="149"/>
      <c r="AJ2014" s="148"/>
      <c r="AK2014" s="149"/>
    </row>
    <row r="2015" spans="1:37" x14ac:dyDescent="0.35">
      <c r="A2015" s="147"/>
      <c r="B2015" s="148"/>
      <c r="C2015" s="147"/>
      <c r="D2015" s="147"/>
      <c r="E2015" s="148"/>
      <c r="F2015" s="147"/>
      <c r="G2015" s="148"/>
      <c r="H2015" s="148"/>
      <c r="I2015" s="148"/>
      <c r="J2015" s="148"/>
      <c r="K2015" s="148"/>
      <c r="L2015" s="148"/>
      <c r="M2015" s="148"/>
      <c r="N2015" s="148"/>
      <c r="O2015" s="148"/>
      <c r="P2015" s="148"/>
      <c r="Q2015" s="148"/>
      <c r="R2015" s="148"/>
      <c r="S2015" s="148"/>
      <c r="T2015" s="148"/>
      <c r="U2015" s="148"/>
      <c r="V2015" s="148"/>
      <c r="W2015" s="148"/>
      <c r="X2015" s="148"/>
      <c r="Y2015" s="148"/>
      <c r="Z2015" s="148"/>
      <c r="AA2015" s="148"/>
      <c r="AB2015" s="148"/>
      <c r="AC2015" s="148"/>
      <c r="AD2015" s="148"/>
      <c r="AE2015" s="148"/>
      <c r="AF2015" s="148"/>
      <c r="AG2015" s="148"/>
      <c r="AH2015" s="148"/>
      <c r="AI2015" s="149"/>
      <c r="AJ2015" s="148"/>
      <c r="AK2015" s="149"/>
    </row>
    <row r="2016" spans="1:37" x14ac:dyDescent="0.35">
      <c r="A2016" s="147"/>
      <c r="B2016" s="148"/>
      <c r="C2016" s="147"/>
      <c r="D2016" s="147"/>
      <c r="E2016" s="148"/>
      <c r="F2016" s="147"/>
      <c r="G2016" s="148"/>
      <c r="H2016" s="148"/>
      <c r="I2016" s="148"/>
      <c r="J2016" s="148"/>
      <c r="K2016" s="148"/>
      <c r="L2016" s="148"/>
      <c r="M2016" s="148"/>
      <c r="N2016" s="148"/>
      <c r="O2016" s="148"/>
      <c r="P2016" s="148"/>
      <c r="Q2016" s="148"/>
      <c r="R2016" s="148"/>
      <c r="S2016" s="148"/>
      <c r="T2016" s="148"/>
      <c r="U2016" s="148"/>
      <c r="V2016" s="148"/>
      <c r="W2016" s="148"/>
      <c r="X2016" s="148"/>
      <c r="Y2016" s="148"/>
      <c r="Z2016" s="148"/>
      <c r="AA2016" s="148"/>
      <c r="AB2016" s="148"/>
      <c r="AC2016" s="148"/>
      <c r="AD2016" s="148"/>
      <c r="AE2016" s="148"/>
      <c r="AF2016" s="148"/>
      <c r="AG2016" s="148"/>
      <c r="AH2016" s="148"/>
      <c r="AI2016" s="149"/>
      <c r="AJ2016" s="148"/>
      <c r="AK2016" s="149"/>
    </row>
    <row r="2017" spans="1:37" x14ac:dyDescent="0.35">
      <c r="A2017" s="147"/>
      <c r="B2017" s="148"/>
      <c r="C2017" s="147"/>
      <c r="D2017" s="147"/>
      <c r="E2017" s="148"/>
      <c r="F2017" s="147"/>
      <c r="G2017" s="148"/>
      <c r="H2017" s="148"/>
      <c r="I2017" s="148"/>
      <c r="J2017" s="148"/>
      <c r="K2017" s="148"/>
      <c r="L2017" s="148"/>
      <c r="M2017" s="148"/>
      <c r="N2017" s="148"/>
      <c r="O2017" s="148"/>
      <c r="P2017" s="148"/>
      <c r="Q2017" s="148"/>
      <c r="R2017" s="148"/>
      <c r="S2017" s="148"/>
      <c r="T2017" s="148"/>
      <c r="U2017" s="148"/>
      <c r="V2017" s="148"/>
      <c r="W2017" s="148"/>
      <c r="X2017" s="148"/>
      <c r="Y2017" s="148"/>
      <c r="Z2017" s="148"/>
      <c r="AA2017" s="148"/>
      <c r="AB2017" s="148"/>
      <c r="AC2017" s="148"/>
      <c r="AD2017" s="148"/>
      <c r="AE2017" s="148"/>
      <c r="AF2017" s="148"/>
      <c r="AG2017" s="148"/>
      <c r="AH2017" s="148"/>
      <c r="AI2017" s="149"/>
      <c r="AJ2017" s="148"/>
      <c r="AK2017" s="149"/>
    </row>
    <row r="2018" spans="1:37" x14ac:dyDescent="0.35">
      <c r="A2018" s="147"/>
      <c r="B2018" s="148"/>
      <c r="C2018" s="147"/>
      <c r="D2018" s="147"/>
      <c r="E2018" s="148"/>
      <c r="F2018" s="147"/>
      <c r="G2018" s="148"/>
      <c r="H2018" s="148"/>
      <c r="I2018" s="148"/>
      <c r="J2018" s="148"/>
      <c r="K2018" s="148"/>
      <c r="L2018" s="148"/>
      <c r="M2018" s="148"/>
      <c r="N2018" s="148"/>
      <c r="O2018" s="148"/>
      <c r="P2018" s="148"/>
      <c r="Q2018" s="148"/>
      <c r="R2018" s="148"/>
      <c r="S2018" s="148"/>
      <c r="T2018" s="148"/>
      <c r="U2018" s="148"/>
      <c r="V2018" s="148"/>
      <c r="W2018" s="148"/>
      <c r="X2018" s="148"/>
      <c r="Y2018" s="148"/>
      <c r="Z2018" s="148"/>
      <c r="AA2018" s="148"/>
      <c r="AB2018" s="148"/>
      <c r="AC2018" s="148"/>
      <c r="AD2018" s="148"/>
      <c r="AE2018" s="148"/>
      <c r="AF2018" s="148"/>
      <c r="AG2018" s="148"/>
      <c r="AH2018" s="148"/>
      <c r="AI2018" s="149"/>
      <c r="AJ2018" s="148"/>
      <c r="AK2018" s="149"/>
    </row>
    <row r="2019" spans="1:37" x14ac:dyDescent="0.35">
      <c r="A2019" s="147"/>
      <c r="B2019" s="148"/>
      <c r="C2019" s="147"/>
      <c r="D2019" s="147"/>
      <c r="E2019" s="148"/>
      <c r="F2019" s="147"/>
      <c r="G2019" s="148"/>
      <c r="H2019" s="148"/>
      <c r="I2019" s="148"/>
      <c r="J2019" s="148"/>
      <c r="K2019" s="148"/>
      <c r="L2019" s="148"/>
      <c r="M2019" s="148"/>
      <c r="N2019" s="148"/>
      <c r="O2019" s="148"/>
      <c r="P2019" s="148"/>
      <c r="Q2019" s="148"/>
      <c r="R2019" s="148"/>
      <c r="S2019" s="148"/>
      <c r="T2019" s="148"/>
      <c r="U2019" s="148"/>
      <c r="V2019" s="148"/>
      <c r="W2019" s="148"/>
      <c r="X2019" s="148"/>
      <c r="Y2019" s="148"/>
      <c r="Z2019" s="148"/>
      <c r="AA2019" s="148"/>
      <c r="AB2019" s="148"/>
      <c r="AC2019" s="148"/>
      <c r="AD2019" s="148"/>
      <c r="AE2019" s="148"/>
      <c r="AF2019" s="148"/>
      <c r="AG2019" s="148"/>
      <c r="AH2019" s="148"/>
      <c r="AI2019" s="149"/>
      <c r="AJ2019" s="148"/>
      <c r="AK2019" s="149"/>
    </row>
    <row r="2020" spans="1:37" x14ac:dyDescent="0.35">
      <c r="A2020" s="147"/>
      <c r="B2020" s="148"/>
      <c r="C2020" s="147"/>
      <c r="D2020" s="147"/>
      <c r="E2020" s="148"/>
      <c r="F2020" s="147"/>
      <c r="G2020" s="148"/>
      <c r="H2020" s="148"/>
      <c r="I2020" s="148"/>
      <c r="J2020" s="148"/>
      <c r="K2020" s="148"/>
      <c r="L2020" s="148"/>
      <c r="M2020" s="148"/>
      <c r="N2020" s="148"/>
      <c r="O2020" s="148"/>
      <c r="P2020" s="148"/>
      <c r="Q2020" s="148"/>
      <c r="R2020" s="148"/>
      <c r="S2020" s="148"/>
      <c r="T2020" s="148"/>
      <c r="U2020" s="148"/>
      <c r="V2020" s="148"/>
      <c r="W2020" s="148"/>
      <c r="X2020" s="148"/>
      <c r="Y2020" s="148"/>
      <c r="Z2020" s="148"/>
      <c r="AA2020" s="148"/>
      <c r="AB2020" s="148"/>
      <c r="AC2020" s="148"/>
      <c r="AD2020" s="148"/>
      <c r="AE2020" s="148"/>
      <c r="AF2020" s="148"/>
      <c r="AG2020" s="148"/>
      <c r="AH2020" s="148"/>
      <c r="AI2020" s="149"/>
      <c r="AJ2020" s="148"/>
      <c r="AK2020" s="149"/>
    </row>
    <row r="2021" spans="1:37" x14ac:dyDescent="0.35">
      <c r="A2021" s="147"/>
      <c r="B2021" s="148"/>
      <c r="C2021" s="147"/>
      <c r="D2021" s="147"/>
      <c r="E2021" s="148"/>
      <c r="F2021" s="147"/>
      <c r="G2021" s="148"/>
      <c r="H2021" s="148"/>
      <c r="I2021" s="148"/>
      <c r="J2021" s="148"/>
      <c r="K2021" s="148"/>
      <c r="L2021" s="148"/>
      <c r="M2021" s="148"/>
      <c r="N2021" s="148"/>
      <c r="O2021" s="148"/>
      <c r="P2021" s="148"/>
      <c r="Q2021" s="148"/>
      <c r="R2021" s="148"/>
      <c r="S2021" s="148"/>
      <c r="T2021" s="148"/>
      <c r="U2021" s="148"/>
      <c r="V2021" s="148"/>
      <c r="W2021" s="148"/>
      <c r="X2021" s="148"/>
      <c r="Y2021" s="148"/>
      <c r="Z2021" s="148"/>
      <c r="AA2021" s="148"/>
      <c r="AB2021" s="148"/>
      <c r="AC2021" s="148"/>
      <c r="AD2021" s="148"/>
      <c r="AE2021" s="148"/>
      <c r="AF2021" s="148"/>
      <c r="AG2021" s="148"/>
      <c r="AH2021" s="148"/>
      <c r="AI2021" s="149"/>
      <c r="AJ2021" s="148"/>
      <c r="AK2021" s="149"/>
    </row>
    <row r="2022" spans="1:37" x14ac:dyDescent="0.35">
      <c r="A2022" s="147"/>
      <c r="B2022" s="148"/>
      <c r="C2022" s="147"/>
      <c r="D2022" s="147"/>
      <c r="E2022" s="148"/>
      <c r="F2022" s="147"/>
      <c r="G2022" s="148"/>
      <c r="H2022" s="148"/>
      <c r="I2022" s="148"/>
      <c r="J2022" s="148"/>
      <c r="K2022" s="148"/>
      <c r="L2022" s="148"/>
      <c r="M2022" s="148"/>
      <c r="N2022" s="148"/>
      <c r="O2022" s="148"/>
      <c r="P2022" s="148"/>
      <c r="Q2022" s="148"/>
      <c r="R2022" s="148"/>
      <c r="S2022" s="148"/>
      <c r="T2022" s="148"/>
      <c r="U2022" s="148"/>
      <c r="V2022" s="148"/>
      <c r="W2022" s="148"/>
      <c r="X2022" s="148"/>
      <c r="Y2022" s="148"/>
      <c r="Z2022" s="148"/>
      <c r="AA2022" s="148"/>
      <c r="AB2022" s="148"/>
      <c r="AC2022" s="148"/>
      <c r="AD2022" s="148"/>
      <c r="AE2022" s="148"/>
      <c r="AF2022" s="148"/>
      <c r="AG2022" s="148"/>
      <c r="AH2022" s="148"/>
      <c r="AI2022" s="149"/>
      <c r="AJ2022" s="148"/>
      <c r="AK2022" s="149"/>
    </row>
    <row r="2023" spans="1:37" x14ac:dyDescent="0.35">
      <c r="A2023" s="147"/>
      <c r="B2023" s="148"/>
      <c r="C2023" s="147"/>
      <c r="D2023" s="147"/>
      <c r="E2023" s="148"/>
      <c r="F2023" s="147"/>
      <c r="G2023" s="148"/>
      <c r="H2023" s="148"/>
      <c r="I2023" s="148"/>
      <c r="J2023" s="148"/>
      <c r="K2023" s="148"/>
      <c r="L2023" s="148"/>
      <c r="M2023" s="148"/>
      <c r="N2023" s="148"/>
      <c r="O2023" s="148"/>
      <c r="P2023" s="148"/>
      <c r="Q2023" s="148"/>
      <c r="R2023" s="148"/>
      <c r="S2023" s="148"/>
      <c r="T2023" s="148"/>
      <c r="U2023" s="148"/>
      <c r="V2023" s="148"/>
      <c r="W2023" s="148"/>
      <c r="X2023" s="148"/>
      <c r="Y2023" s="148"/>
      <c r="Z2023" s="148"/>
      <c r="AA2023" s="148"/>
      <c r="AB2023" s="148"/>
      <c r="AC2023" s="148"/>
      <c r="AD2023" s="148"/>
      <c r="AE2023" s="148"/>
      <c r="AF2023" s="148"/>
      <c r="AG2023" s="148"/>
      <c r="AH2023" s="148"/>
      <c r="AI2023" s="149"/>
      <c r="AJ2023" s="148"/>
      <c r="AK2023" s="149"/>
    </row>
    <row r="2024" spans="1:37" x14ac:dyDescent="0.35">
      <c r="A2024" s="147"/>
      <c r="B2024" s="148"/>
      <c r="C2024" s="147"/>
      <c r="D2024" s="147"/>
      <c r="E2024" s="148"/>
      <c r="F2024" s="147"/>
      <c r="G2024" s="148"/>
      <c r="H2024" s="148"/>
      <c r="I2024" s="148"/>
      <c r="J2024" s="148"/>
      <c r="K2024" s="148"/>
      <c r="L2024" s="148"/>
      <c r="M2024" s="148"/>
      <c r="N2024" s="148"/>
      <c r="O2024" s="148"/>
      <c r="P2024" s="148"/>
      <c r="Q2024" s="148"/>
      <c r="R2024" s="148"/>
      <c r="S2024" s="148"/>
      <c r="T2024" s="148"/>
      <c r="U2024" s="148"/>
      <c r="V2024" s="148"/>
      <c r="W2024" s="148"/>
      <c r="X2024" s="148"/>
      <c r="Y2024" s="148"/>
      <c r="Z2024" s="148"/>
      <c r="AA2024" s="148"/>
      <c r="AB2024" s="148"/>
      <c r="AC2024" s="148"/>
      <c r="AD2024" s="148"/>
      <c r="AE2024" s="148"/>
      <c r="AF2024" s="148"/>
      <c r="AG2024" s="148"/>
      <c r="AH2024" s="148"/>
      <c r="AI2024" s="149"/>
      <c r="AJ2024" s="148"/>
      <c r="AK2024" s="149"/>
    </row>
    <row r="2025" spans="1:37" x14ac:dyDescent="0.35">
      <c r="A2025" s="147"/>
      <c r="B2025" s="148"/>
      <c r="C2025" s="147"/>
      <c r="D2025" s="147"/>
      <c r="E2025" s="148"/>
      <c r="F2025" s="147"/>
      <c r="G2025" s="148"/>
      <c r="H2025" s="148"/>
      <c r="I2025" s="148"/>
      <c r="J2025" s="148"/>
      <c r="K2025" s="148"/>
      <c r="L2025" s="148"/>
      <c r="M2025" s="148"/>
      <c r="N2025" s="148"/>
      <c r="O2025" s="148"/>
      <c r="P2025" s="148"/>
      <c r="Q2025" s="148"/>
      <c r="R2025" s="148"/>
      <c r="S2025" s="148"/>
      <c r="T2025" s="148"/>
      <c r="U2025" s="148"/>
      <c r="V2025" s="148"/>
      <c r="W2025" s="148"/>
      <c r="X2025" s="148"/>
      <c r="Y2025" s="148"/>
      <c r="Z2025" s="148"/>
      <c r="AA2025" s="148"/>
      <c r="AB2025" s="148"/>
      <c r="AC2025" s="148"/>
      <c r="AD2025" s="148"/>
      <c r="AE2025" s="148"/>
      <c r="AF2025" s="148"/>
      <c r="AG2025" s="148"/>
      <c r="AH2025" s="148"/>
      <c r="AI2025" s="149"/>
      <c r="AJ2025" s="148"/>
      <c r="AK2025" s="149"/>
    </row>
    <row r="2026" spans="1:37" x14ac:dyDescent="0.35">
      <c r="A2026" s="147"/>
      <c r="B2026" s="148"/>
      <c r="C2026" s="147"/>
      <c r="D2026" s="147"/>
      <c r="E2026" s="148"/>
      <c r="F2026" s="147"/>
      <c r="G2026" s="148"/>
      <c r="H2026" s="148"/>
      <c r="I2026" s="148"/>
      <c r="J2026" s="148"/>
      <c r="K2026" s="148"/>
      <c r="L2026" s="148"/>
      <c r="M2026" s="148"/>
      <c r="N2026" s="148"/>
      <c r="O2026" s="148"/>
      <c r="P2026" s="148"/>
      <c r="Q2026" s="148"/>
      <c r="R2026" s="148"/>
      <c r="S2026" s="148"/>
      <c r="T2026" s="148"/>
      <c r="U2026" s="148"/>
      <c r="V2026" s="148"/>
      <c r="W2026" s="148"/>
      <c r="X2026" s="148"/>
      <c r="Y2026" s="148"/>
      <c r="Z2026" s="148"/>
      <c r="AA2026" s="148"/>
      <c r="AB2026" s="148"/>
      <c r="AC2026" s="148"/>
      <c r="AD2026" s="148"/>
      <c r="AE2026" s="148"/>
      <c r="AF2026" s="148"/>
      <c r="AG2026" s="148"/>
      <c r="AH2026" s="148"/>
      <c r="AI2026" s="149"/>
      <c r="AJ2026" s="148"/>
      <c r="AK2026" s="149"/>
    </row>
    <row r="2027" spans="1:37" x14ac:dyDescent="0.35">
      <c r="A2027" s="147"/>
      <c r="B2027" s="148"/>
      <c r="C2027" s="147"/>
      <c r="D2027" s="147"/>
      <c r="E2027" s="148"/>
      <c r="F2027" s="147"/>
      <c r="G2027" s="148"/>
      <c r="H2027" s="148"/>
      <c r="I2027" s="148"/>
      <c r="J2027" s="148"/>
      <c r="K2027" s="148"/>
      <c r="L2027" s="148"/>
      <c r="M2027" s="148"/>
      <c r="N2027" s="148"/>
      <c r="O2027" s="148"/>
      <c r="P2027" s="148"/>
      <c r="Q2027" s="148"/>
      <c r="R2027" s="148"/>
      <c r="S2027" s="148"/>
      <c r="T2027" s="148"/>
      <c r="U2027" s="148"/>
      <c r="V2027" s="148"/>
      <c r="W2027" s="148"/>
      <c r="X2027" s="148"/>
      <c r="Y2027" s="148"/>
      <c r="Z2027" s="148"/>
      <c r="AA2027" s="148"/>
      <c r="AB2027" s="148"/>
      <c r="AC2027" s="148"/>
      <c r="AD2027" s="148"/>
      <c r="AE2027" s="148"/>
      <c r="AF2027" s="148"/>
      <c r="AG2027" s="148"/>
      <c r="AH2027" s="148"/>
      <c r="AI2027" s="149"/>
      <c r="AJ2027" s="148"/>
      <c r="AK2027" s="149"/>
    </row>
    <row r="2028" spans="1:37" x14ac:dyDescent="0.35">
      <c r="A2028" s="147"/>
      <c r="B2028" s="148"/>
      <c r="C2028" s="147"/>
      <c r="D2028" s="147"/>
      <c r="E2028" s="148"/>
      <c r="F2028" s="147"/>
      <c r="G2028" s="148"/>
      <c r="H2028" s="148"/>
      <c r="I2028" s="148"/>
      <c r="J2028" s="148"/>
      <c r="K2028" s="148"/>
      <c r="L2028" s="148"/>
      <c r="M2028" s="148"/>
      <c r="N2028" s="148"/>
      <c r="O2028" s="148"/>
      <c r="P2028" s="148"/>
      <c r="Q2028" s="148"/>
      <c r="R2028" s="148"/>
      <c r="S2028" s="148"/>
      <c r="T2028" s="148"/>
      <c r="U2028" s="148"/>
      <c r="V2028" s="148"/>
      <c r="W2028" s="148"/>
      <c r="X2028" s="148"/>
      <c r="Y2028" s="148"/>
      <c r="Z2028" s="148"/>
      <c r="AA2028" s="148"/>
      <c r="AB2028" s="148"/>
      <c r="AC2028" s="148"/>
      <c r="AD2028" s="148"/>
      <c r="AE2028" s="148"/>
      <c r="AF2028" s="148"/>
      <c r="AG2028" s="148"/>
      <c r="AH2028" s="148"/>
      <c r="AI2028" s="149"/>
      <c r="AJ2028" s="148"/>
      <c r="AK2028" s="149"/>
    </row>
    <row r="2029" spans="1:37" x14ac:dyDescent="0.35">
      <c r="A2029" s="147"/>
      <c r="B2029" s="148"/>
      <c r="C2029" s="147"/>
      <c r="D2029" s="147"/>
      <c r="E2029" s="148"/>
      <c r="F2029" s="147"/>
      <c r="G2029" s="148"/>
      <c r="H2029" s="148"/>
      <c r="I2029" s="148"/>
      <c r="J2029" s="148"/>
      <c r="K2029" s="148"/>
      <c r="L2029" s="148"/>
      <c r="M2029" s="148"/>
      <c r="N2029" s="148"/>
      <c r="O2029" s="148"/>
      <c r="P2029" s="148"/>
      <c r="Q2029" s="148"/>
      <c r="R2029" s="148"/>
      <c r="S2029" s="148"/>
      <c r="T2029" s="148"/>
      <c r="U2029" s="148"/>
      <c r="V2029" s="148"/>
      <c r="W2029" s="148"/>
      <c r="X2029" s="148"/>
      <c r="Y2029" s="148"/>
      <c r="Z2029" s="148"/>
      <c r="AA2029" s="148"/>
      <c r="AB2029" s="148"/>
      <c r="AC2029" s="148"/>
      <c r="AD2029" s="148"/>
      <c r="AE2029" s="148"/>
      <c r="AF2029" s="148"/>
      <c r="AG2029" s="148"/>
      <c r="AH2029" s="148"/>
      <c r="AI2029" s="149"/>
      <c r="AJ2029" s="148"/>
      <c r="AK2029" s="149"/>
    </row>
    <row r="2030" spans="1:37" x14ac:dyDescent="0.35">
      <c r="A2030" s="147"/>
      <c r="B2030" s="148"/>
      <c r="C2030" s="147"/>
      <c r="D2030" s="147"/>
      <c r="E2030" s="148"/>
      <c r="F2030" s="147"/>
      <c r="G2030" s="148"/>
      <c r="H2030" s="148"/>
      <c r="I2030" s="148"/>
      <c r="J2030" s="148"/>
      <c r="K2030" s="148"/>
      <c r="L2030" s="148"/>
      <c r="M2030" s="148"/>
      <c r="N2030" s="148"/>
      <c r="O2030" s="148"/>
      <c r="P2030" s="148"/>
      <c r="Q2030" s="148"/>
      <c r="R2030" s="148"/>
      <c r="S2030" s="148"/>
      <c r="T2030" s="148"/>
      <c r="U2030" s="148"/>
      <c r="V2030" s="148"/>
      <c r="W2030" s="148"/>
      <c r="X2030" s="148"/>
      <c r="Y2030" s="148"/>
      <c r="Z2030" s="148"/>
      <c r="AA2030" s="148"/>
      <c r="AB2030" s="148"/>
      <c r="AC2030" s="148"/>
      <c r="AD2030" s="148"/>
      <c r="AE2030" s="148"/>
      <c r="AF2030" s="148"/>
      <c r="AG2030" s="148"/>
      <c r="AH2030" s="148"/>
      <c r="AI2030" s="149"/>
      <c r="AJ2030" s="148"/>
      <c r="AK2030" s="149"/>
    </row>
    <row r="2031" spans="1:37" x14ac:dyDescent="0.35">
      <c r="A2031" s="147"/>
      <c r="B2031" s="148"/>
      <c r="C2031" s="147"/>
      <c r="D2031" s="147"/>
      <c r="E2031" s="148"/>
      <c r="F2031" s="147"/>
      <c r="G2031" s="148"/>
      <c r="H2031" s="148"/>
      <c r="I2031" s="148"/>
      <c r="J2031" s="148"/>
      <c r="K2031" s="148"/>
      <c r="L2031" s="148"/>
      <c r="M2031" s="148"/>
      <c r="N2031" s="148"/>
      <c r="O2031" s="148"/>
      <c r="P2031" s="148"/>
      <c r="Q2031" s="148"/>
      <c r="R2031" s="148"/>
      <c r="S2031" s="148"/>
      <c r="T2031" s="148"/>
      <c r="U2031" s="148"/>
      <c r="V2031" s="148"/>
      <c r="W2031" s="148"/>
      <c r="X2031" s="148"/>
      <c r="Y2031" s="148"/>
      <c r="Z2031" s="148"/>
      <c r="AA2031" s="148"/>
      <c r="AB2031" s="148"/>
      <c r="AC2031" s="148"/>
      <c r="AD2031" s="148"/>
      <c r="AE2031" s="148"/>
      <c r="AF2031" s="148"/>
      <c r="AG2031" s="148"/>
      <c r="AH2031" s="148"/>
      <c r="AI2031" s="149"/>
      <c r="AJ2031" s="148"/>
      <c r="AK2031" s="149"/>
    </row>
    <row r="2032" spans="1:37" x14ac:dyDescent="0.35">
      <c r="A2032" s="147"/>
      <c r="B2032" s="148"/>
      <c r="C2032" s="147"/>
      <c r="D2032" s="147"/>
      <c r="E2032" s="148"/>
      <c r="F2032" s="147"/>
      <c r="G2032" s="148"/>
      <c r="H2032" s="148"/>
      <c r="I2032" s="148"/>
      <c r="J2032" s="148"/>
      <c r="K2032" s="148"/>
      <c r="L2032" s="148"/>
      <c r="M2032" s="148"/>
      <c r="N2032" s="148"/>
      <c r="O2032" s="148"/>
      <c r="P2032" s="148"/>
      <c r="Q2032" s="148"/>
      <c r="R2032" s="148"/>
      <c r="S2032" s="148"/>
      <c r="T2032" s="148"/>
      <c r="U2032" s="148"/>
      <c r="V2032" s="148"/>
      <c r="W2032" s="148"/>
      <c r="X2032" s="148"/>
      <c r="Y2032" s="148"/>
      <c r="Z2032" s="148"/>
      <c r="AA2032" s="148"/>
      <c r="AB2032" s="148"/>
      <c r="AC2032" s="148"/>
      <c r="AD2032" s="148"/>
      <c r="AE2032" s="148"/>
      <c r="AF2032" s="148"/>
      <c r="AG2032" s="148"/>
      <c r="AH2032" s="148"/>
      <c r="AI2032" s="149"/>
      <c r="AJ2032" s="148"/>
      <c r="AK2032" s="149"/>
    </row>
    <row r="2033" spans="1:37" x14ac:dyDescent="0.35">
      <c r="A2033" s="147"/>
      <c r="B2033" s="148"/>
      <c r="C2033" s="147"/>
      <c r="D2033" s="147"/>
      <c r="E2033" s="148"/>
      <c r="F2033" s="147"/>
      <c r="G2033" s="148"/>
      <c r="H2033" s="148"/>
      <c r="I2033" s="148"/>
      <c r="J2033" s="148"/>
      <c r="K2033" s="148"/>
      <c r="L2033" s="148"/>
      <c r="M2033" s="148"/>
      <c r="N2033" s="148"/>
      <c r="O2033" s="148"/>
      <c r="P2033" s="148"/>
      <c r="Q2033" s="148"/>
      <c r="R2033" s="148"/>
      <c r="S2033" s="148"/>
      <c r="T2033" s="148"/>
      <c r="U2033" s="148"/>
      <c r="V2033" s="148"/>
      <c r="W2033" s="148"/>
      <c r="X2033" s="148"/>
      <c r="Y2033" s="148"/>
      <c r="Z2033" s="148"/>
      <c r="AA2033" s="148"/>
      <c r="AB2033" s="148"/>
      <c r="AC2033" s="148"/>
      <c r="AD2033" s="148"/>
      <c r="AE2033" s="148"/>
      <c r="AF2033" s="148"/>
      <c r="AG2033" s="148"/>
      <c r="AH2033" s="148"/>
      <c r="AI2033" s="149"/>
      <c r="AJ2033" s="148"/>
      <c r="AK2033" s="149"/>
    </row>
    <row r="2034" spans="1:37" x14ac:dyDescent="0.35">
      <c r="A2034" s="147"/>
      <c r="B2034" s="148"/>
      <c r="C2034" s="147"/>
      <c r="D2034" s="147"/>
      <c r="E2034" s="148"/>
      <c r="F2034" s="147"/>
      <c r="G2034" s="148"/>
      <c r="H2034" s="148"/>
      <c r="I2034" s="148"/>
      <c r="J2034" s="148"/>
      <c r="K2034" s="148"/>
      <c r="L2034" s="148"/>
      <c r="M2034" s="148"/>
      <c r="N2034" s="148"/>
      <c r="O2034" s="148"/>
      <c r="P2034" s="148"/>
      <c r="Q2034" s="148"/>
      <c r="R2034" s="148"/>
      <c r="S2034" s="148"/>
      <c r="T2034" s="148"/>
      <c r="U2034" s="148"/>
      <c r="V2034" s="148"/>
      <c r="W2034" s="148"/>
      <c r="X2034" s="148"/>
      <c r="Y2034" s="148"/>
      <c r="Z2034" s="148"/>
      <c r="AA2034" s="148"/>
      <c r="AB2034" s="148"/>
      <c r="AC2034" s="148"/>
      <c r="AD2034" s="148"/>
      <c r="AE2034" s="148"/>
      <c r="AF2034" s="148"/>
      <c r="AG2034" s="148"/>
      <c r="AH2034" s="148"/>
      <c r="AI2034" s="149"/>
      <c r="AJ2034" s="148"/>
      <c r="AK2034" s="149"/>
    </row>
    <row r="2035" spans="1:37" x14ac:dyDescent="0.35">
      <c r="A2035" s="147"/>
      <c r="B2035" s="148"/>
      <c r="C2035" s="147"/>
      <c r="D2035" s="147"/>
      <c r="E2035" s="148"/>
      <c r="F2035" s="147"/>
      <c r="G2035" s="148"/>
      <c r="H2035" s="148"/>
      <c r="I2035" s="148"/>
      <c r="J2035" s="148"/>
      <c r="K2035" s="148"/>
      <c r="L2035" s="148"/>
      <c r="M2035" s="148"/>
      <c r="N2035" s="148"/>
      <c r="O2035" s="148"/>
      <c r="P2035" s="148"/>
      <c r="Q2035" s="148"/>
      <c r="R2035" s="148"/>
      <c r="S2035" s="148"/>
      <c r="T2035" s="148"/>
      <c r="U2035" s="148"/>
      <c r="V2035" s="148"/>
      <c r="W2035" s="148"/>
      <c r="X2035" s="148"/>
      <c r="Y2035" s="148"/>
      <c r="Z2035" s="148"/>
      <c r="AA2035" s="148"/>
      <c r="AB2035" s="148"/>
      <c r="AC2035" s="148"/>
      <c r="AD2035" s="148"/>
      <c r="AE2035" s="148"/>
      <c r="AF2035" s="148"/>
      <c r="AG2035" s="148"/>
      <c r="AH2035" s="148"/>
      <c r="AI2035" s="149"/>
      <c r="AJ2035" s="148"/>
      <c r="AK2035" s="149"/>
    </row>
    <row r="2036" spans="1:37" x14ac:dyDescent="0.35">
      <c r="A2036" s="147"/>
      <c r="B2036" s="148"/>
      <c r="C2036" s="147"/>
      <c r="D2036" s="147"/>
      <c r="E2036" s="148"/>
      <c r="F2036" s="147"/>
      <c r="G2036" s="148"/>
      <c r="H2036" s="148"/>
      <c r="I2036" s="148"/>
      <c r="J2036" s="148"/>
      <c r="K2036" s="148"/>
      <c r="L2036" s="148"/>
      <c r="M2036" s="148"/>
      <c r="N2036" s="148"/>
      <c r="O2036" s="148"/>
      <c r="P2036" s="148"/>
      <c r="Q2036" s="148"/>
      <c r="R2036" s="148"/>
      <c r="S2036" s="148"/>
      <c r="T2036" s="148"/>
      <c r="U2036" s="148"/>
      <c r="V2036" s="148"/>
      <c r="W2036" s="148"/>
      <c r="X2036" s="148"/>
      <c r="Y2036" s="148"/>
      <c r="Z2036" s="148"/>
      <c r="AA2036" s="148"/>
      <c r="AB2036" s="148"/>
      <c r="AC2036" s="148"/>
      <c r="AD2036" s="148"/>
      <c r="AE2036" s="148"/>
      <c r="AF2036" s="148"/>
      <c r="AG2036" s="148"/>
      <c r="AH2036" s="148"/>
      <c r="AI2036" s="149"/>
      <c r="AJ2036" s="148"/>
      <c r="AK2036" s="149"/>
    </row>
    <row r="2037" spans="1:37" x14ac:dyDescent="0.35">
      <c r="A2037" s="147"/>
      <c r="B2037" s="148"/>
      <c r="C2037" s="147"/>
      <c r="D2037" s="147"/>
      <c r="E2037" s="148"/>
      <c r="F2037" s="147"/>
      <c r="G2037" s="148"/>
      <c r="H2037" s="148"/>
      <c r="I2037" s="148"/>
      <c r="J2037" s="148"/>
      <c r="K2037" s="148"/>
      <c r="L2037" s="148"/>
      <c r="M2037" s="148"/>
      <c r="N2037" s="148"/>
      <c r="O2037" s="148"/>
      <c r="P2037" s="148"/>
      <c r="Q2037" s="148"/>
      <c r="R2037" s="148"/>
      <c r="S2037" s="148"/>
      <c r="T2037" s="148"/>
      <c r="U2037" s="148"/>
      <c r="V2037" s="148"/>
      <c r="W2037" s="148"/>
      <c r="X2037" s="148"/>
      <c r="Y2037" s="148"/>
      <c r="Z2037" s="148"/>
      <c r="AA2037" s="148"/>
      <c r="AB2037" s="148"/>
      <c r="AC2037" s="148"/>
      <c r="AD2037" s="148"/>
      <c r="AE2037" s="148"/>
      <c r="AF2037" s="148"/>
      <c r="AG2037" s="148"/>
      <c r="AH2037" s="148"/>
      <c r="AI2037" s="149"/>
      <c r="AJ2037" s="148"/>
      <c r="AK2037" s="149"/>
    </row>
    <row r="2038" spans="1:37" x14ac:dyDescent="0.35">
      <c r="A2038" s="147"/>
      <c r="B2038" s="148"/>
      <c r="C2038" s="147"/>
      <c r="D2038" s="147"/>
      <c r="E2038" s="148"/>
      <c r="F2038" s="147"/>
      <c r="G2038" s="148"/>
      <c r="H2038" s="148"/>
      <c r="I2038" s="148"/>
      <c r="J2038" s="148"/>
      <c r="K2038" s="148"/>
      <c r="L2038" s="148"/>
      <c r="M2038" s="148"/>
      <c r="N2038" s="148"/>
      <c r="O2038" s="148"/>
      <c r="P2038" s="148"/>
      <c r="Q2038" s="148"/>
      <c r="R2038" s="148"/>
      <c r="S2038" s="148"/>
      <c r="T2038" s="148"/>
      <c r="U2038" s="148"/>
      <c r="V2038" s="148"/>
      <c r="W2038" s="148"/>
      <c r="X2038" s="148"/>
      <c r="Y2038" s="148"/>
      <c r="Z2038" s="148"/>
      <c r="AA2038" s="148"/>
      <c r="AB2038" s="148"/>
      <c r="AC2038" s="148"/>
      <c r="AD2038" s="148"/>
      <c r="AE2038" s="148"/>
      <c r="AF2038" s="148"/>
      <c r="AG2038" s="148"/>
      <c r="AH2038" s="148"/>
      <c r="AI2038" s="149"/>
      <c r="AJ2038" s="148"/>
      <c r="AK2038" s="149"/>
    </row>
    <row r="2039" spans="1:37" x14ac:dyDescent="0.35">
      <c r="A2039" s="147"/>
      <c r="B2039" s="148"/>
      <c r="C2039" s="147"/>
      <c r="D2039" s="147"/>
      <c r="E2039" s="148"/>
      <c r="F2039" s="147"/>
      <c r="G2039" s="148"/>
      <c r="H2039" s="148"/>
      <c r="I2039" s="148"/>
      <c r="J2039" s="148"/>
      <c r="K2039" s="148"/>
      <c r="L2039" s="148"/>
      <c r="M2039" s="148"/>
      <c r="N2039" s="148"/>
      <c r="O2039" s="148"/>
      <c r="P2039" s="148"/>
      <c r="Q2039" s="148"/>
      <c r="R2039" s="148"/>
      <c r="S2039" s="148"/>
      <c r="T2039" s="148"/>
      <c r="U2039" s="148"/>
      <c r="V2039" s="148"/>
      <c r="W2039" s="148"/>
      <c r="X2039" s="148"/>
      <c r="Y2039" s="148"/>
      <c r="Z2039" s="148"/>
      <c r="AA2039" s="148"/>
      <c r="AB2039" s="148"/>
      <c r="AC2039" s="148"/>
      <c r="AD2039" s="148"/>
      <c r="AE2039" s="148"/>
      <c r="AF2039" s="148"/>
      <c r="AG2039" s="148"/>
      <c r="AH2039" s="148"/>
      <c r="AI2039" s="149"/>
      <c r="AJ2039" s="148"/>
      <c r="AK2039" s="149"/>
    </row>
    <row r="2040" spans="1:37" x14ac:dyDescent="0.35">
      <c r="A2040" s="147"/>
      <c r="B2040" s="148"/>
      <c r="C2040" s="147"/>
      <c r="D2040" s="147"/>
      <c r="E2040" s="148"/>
      <c r="F2040" s="147"/>
      <c r="G2040" s="148"/>
      <c r="H2040" s="148"/>
      <c r="I2040" s="148"/>
      <c r="J2040" s="148"/>
      <c r="K2040" s="148"/>
      <c r="L2040" s="148"/>
      <c r="M2040" s="148"/>
      <c r="N2040" s="148"/>
      <c r="O2040" s="148"/>
      <c r="P2040" s="148"/>
      <c r="Q2040" s="148"/>
      <c r="R2040" s="148"/>
      <c r="S2040" s="148"/>
      <c r="T2040" s="148"/>
      <c r="U2040" s="148"/>
      <c r="V2040" s="148"/>
      <c r="W2040" s="148"/>
      <c r="X2040" s="148"/>
      <c r="Y2040" s="148"/>
      <c r="Z2040" s="148"/>
      <c r="AA2040" s="148"/>
      <c r="AB2040" s="148"/>
      <c r="AC2040" s="148"/>
      <c r="AD2040" s="148"/>
      <c r="AE2040" s="148"/>
      <c r="AF2040" s="148"/>
      <c r="AG2040" s="148"/>
      <c r="AH2040" s="148"/>
      <c r="AI2040" s="149"/>
      <c r="AJ2040" s="148"/>
      <c r="AK2040" s="149"/>
    </row>
    <row r="2041" spans="1:37" x14ac:dyDescent="0.35">
      <c r="A2041" s="147"/>
      <c r="B2041" s="148"/>
      <c r="C2041" s="147"/>
      <c r="D2041" s="147"/>
      <c r="E2041" s="148"/>
      <c r="F2041" s="147"/>
      <c r="G2041" s="148"/>
      <c r="H2041" s="148"/>
      <c r="I2041" s="148"/>
      <c r="J2041" s="148"/>
      <c r="K2041" s="148"/>
      <c r="L2041" s="148"/>
      <c r="M2041" s="148"/>
      <c r="N2041" s="148"/>
      <c r="O2041" s="148"/>
      <c r="P2041" s="148"/>
      <c r="Q2041" s="148"/>
      <c r="R2041" s="148"/>
      <c r="S2041" s="148"/>
      <c r="T2041" s="148"/>
      <c r="U2041" s="148"/>
      <c r="V2041" s="148"/>
      <c r="W2041" s="148"/>
      <c r="X2041" s="148"/>
      <c r="Y2041" s="148"/>
      <c r="Z2041" s="148"/>
      <c r="AA2041" s="148"/>
      <c r="AB2041" s="148"/>
      <c r="AC2041" s="148"/>
      <c r="AD2041" s="148"/>
      <c r="AE2041" s="148"/>
      <c r="AF2041" s="148"/>
      <c r="AG2041" s="148"/>
      <c r="AH2041" s="148"/>
      <c r="AI2041" s="149"/>
      <c r="AJ2041" s="148"/>
      <c r="AK2041" s="149"/>
    </row>
    <row r="2042" spans="1:37" x14ac:dyDescent="0.35">
      <c r="A2042" s="147"/>
      <c r="B2042" s="148"/>
      <c r="C2042" s="147"/>
      <c r="D2042" s="147"/>
      <c r="E2042" s="148"/>
      <c r="F2042" s="147"/>
      <c r="G2042" s="148"/>
      <c r="H2042" s="148"/>
      <c r="I2042" s="148"/>
      <c r="J2042" s="148"/>
      <c r="K2042" s="148"/>
      <c r="L2042" s="148"/>
      <c r="M2042" s="148"/>
      <c r="N2042" s="148"/>
      <c r="O2042" s="148"/>
      <c r="P2042" s="148"/>
      <c r="Q2042" s="148"/>
      <c r="R2042" s="148"/>
      <c r="S2042" s="148"/>
      <c r="T2042" s="148"/>
      <c r="U2042" s="148"/>
      <c r="V2042" s="148"/>
      <c r="W2042" s="148"/>
      <c r="X2042" s="148"/>
      <c r="Y2042" s="148"/>
      <c r="Z2042" s="148"/>
      <c r="AA2042" s="148"/>
      <c r="AB2042" s="148"/>
      <c r="AC2042" s="148"/>
      <c r="AD2042" s="148"/>
      <c r="AE2042" s="148"/>
      <c r="AF2042" s="148"/>
      <c r="AG2042" s="148"/>
      <c r="AH2042" s="148"/>
      <c r="AI2042" s="149"/>
      <c r="AJ2042" s="148"/>
      <c r="AK2042" s="149"/>
    </row>
    <row r="2043" spans="1:37" x14ac:dyDescent="0.35">
      <c r="A2043" s="147"/>
      <c r="B2043" s="148"/>
      <c r="C2043" s="147"/>
      <c r="D2043" s="147"/>
      <c r="E2043" s="148"/>
      <c r="F2043" s="147"/>
      <c r="G2043" s="148"/>
      <c r="H2043" s="148"/>
      <c r="I2043" s="148"/>
      <c r="J2043" s="148"/>
      <c r="K2043" s="148"/>
      <c r="L2043" s="148"/>
      <c r="M2043" s="148"/>
      <c r="N2043" s="148"/>
      <c r="O2043" s="148"/>
      <c r="P2043" s="148"/>
      <c r="Q2043" s="148"/>
      <c r="R2043" s="148"/>
      <c r="S2043" s="148"/>
      <c r="T2043" s="148"/>
      <c r="U2043" s="148"/>
      <c r="V2043" s="148"/>
      <c r="W2043" s="148"/>
      <c r="X2043" s="148"/>
      <c r="Y2043" s="148"/>
      <c r="Z2043" s="148"/>
      <c r="AA2043" s="148"/>
      <c r="AB2043" s="148"/>
      <c r="AC2043" s="148"/>
      <c r="AD2043" s="148"/>
      <c r="AE2043" s="148"/>
      <c r="AF2043" s="148"/>
      <c r="AG2043" s="148"/>
      <c r="AH2043" s="148"/>
      <c r="AI2043" s="149"/>
      <c r="AJ2043" s="148"/>
      <c r="AK2043" s="149"/>
    </row>
    <row r="2044" spans="1:37" x14ac:dyDescent="0.35">
      <c r="A2044" s="147"/>
      <c r="B2044" s="148"/>
      <c r="C2044" s="147"/>
      <c r="D2044" s="147"/>
      <c r="E2044" s="148"/>
      <c r="F2044" s="147"/>
      <c r="G2044" s="148"/>
      <c r="H2044" s="148"/>
      <c r="I2044" s="148"/>
      <c r="J2044" s="148"/>
      <c r="K2044" s="148"/>
      <c r="L2044" s="148"/>
      <c r="M2044" s="148"/>
      <c r="N2044" s="148"/>
      <c r="O2044" s="148"/>
      <c r="P2044" s="148"/>
      <c r="Q2044" s="148"/>
      <c r="R2044" s="148"/>
      <c r="S2044" s="148"/>
      <c r="T2044" s="148"/>
      <c r="U2044" s="148"/>
      <c r="V2044" s="148"/>
      <c r="W2044" s="148"/>
      <c r="X2044" s="148"/>
      <c r="Y2044" s="148"/>
      <c r="Z2044" s="148"/>
      <c r="AA2044" s="148"/>
      <c r="AB2044" s="148"/>
      <c r="AC2044" s="148"/>
      <c r="AD2044" s="148"/>
      <c r="AE2044" s="148"/>
      <c r="AF2044" s="148"/>
      <c r="AG2044" s="148"/>
      <c r="AH2044" s="148"/>
      <c r="AI2044" s="149"/>
      <c r="AJ2044" s="148"/>
      <c r="AK2044" s="149"/>
    </row>
    <row r="2045" spans="1:37" x14ac:dyDescent="0.35">
      <c r="A2045" s="147"/>
      <c r="B2045" s="148"/>
      <c r="C2045" s="147"/>
      <c r="D2045" s="147"/>
      <c r="E2045" s="148"/>
      <c r="F2045" s="147"/>
      <c r="G2045" s="148"/>
      <c r="H2045" s="148"/>
      <c r="I2045" s="148"/>
      <c r="J2045" s="148"/>
      <c r="K2045" s="148"/>
      <c r="L2045" s="148"/>
      <c r="M2045" s="148"/>
      <c r="N2045" s="148"/>
      <c r="O2045" s="148"/>
      <c r="P2045" s="148"/>
      <c r="Q2045" s="148"/>
      <c r="R2045" s="148"/>
      <c r="S2045" s="148"/>
      <c r="T2045" s="148"/>
      <c r="U2045" s="148"/>
      <c r="V2045" s="148"/>
      <c r="W2045" s="148"/>
      <c r="X2045" s="148"/>
      <c r="Y2045" s="148"/>
      <c r="Z2045" s="148"/>
      <c r="AA2045" s="148"/>
      <c r="AB2045" s="148"/>
      <c r="AC2045" s="148"/>
      <c r="AD2045" s="148"/>
      <c r="AE2045" s="148"/>
      <c r="AF2045" s="148"/>
      <c r="AG2045" s="148"/>
      <c r="AH2045" s="148"/>
      <c r="AI2045" s="149"/>
      <c r="AJ2045" s="148"/>
      <c r="AK2045" s="149"/>
    </row>
    <row r="2046" spans="1:37" x14ac:dyDescent="0.35">
      <c r="A2046" s="147"/>
      <c r="B2046" s="148"/>
      <c r="C2046" s="147"/>
      <c r="D2046" s="147"/>
      <c r="E2046" s="148"/>
      <c r="F2046" s="147"/>
      <c r="G2046" s="148"/>
      <c r="H2046" s="148"/>
      <c r="I2046" s="148"/>
      <c r="J2046" s="148"/>
      <c r="K2046" s="148"/>
      <c r="L2046" s="148"/>
      <c r="M2046" s="148"/>
      <c r="N2046" s="148"/>
      <c r="O2046" s="148"/>
      <c r="P2046" s="148"/>
      <c r="Q2046" s="148"/>
      <c r="R2046" s="148"/>
      <c r="S2046" s="148"/>
      <c r="T2046" s="148"/>
      <c r="U2046" s="148"/>
      <c r="V2046" s="148"/>
      <c r="W2046" s="148"/>
      <c r="X2046" s="148"/>
      <c r="Y2046" s="148"/>
      <c r="Z2046" s="148"/>
      <c r="AA2046" s="148"/>
      <c r="AB2046" s="148"/>
      <c r="AC2046" s="148"/>
      <c r="AD2046" s="148"/>
      <c r="AE2046" s="148"/>
      <c r="AF2046" s="148"/>
      <c r="AG2046" s="148"/>
      <c r="AH2046" s="148"/>
      <c r="AI2046" s="149"/>
      <c r="AJ2046" s="148"/>
      <c r="AK2046" s="149"/>
    </row>
    <row r="2047" spans="1:37" x14ac:dyDescent="0.35">
      <c r="A2047" s="147"/>
      <c r="B2047" s="148"/>
      <c r="C2047" s="147"/>
      <c r="D2047" s="147"/>
      <c r="E2047" s="148"/>
      <c r="F2047" s="147"/>
      <c r="G2047" s="148"/>
      <c r="H2047" s="148"/>
      <c r="I2047" s="148"/>
      <c r="J2047" s="148"/>
      <c r="K2047" s="148"/>
      <c r="L2047" s="148"/>
      <c r="M2047" s="148"/>
      <c r="N2047" s="148"/>
      <c r="O2047" s="148"/>
      <c r="P2047" s="148"/>
      <c r="Q2047" s="148"/>
      <c r="R2047" s="148"/>
      <c r="S2047" s="148"/>
      <c r="T2047" s="148"/>
      <c r="U2047" s="148"/>
      <c r="V2047" s="148"/>
      <c r="W2047" s="148"/>
      <c r="X2047" s="148"/>
      <c r="Y2047" s="148"/>
      <c r="Z2047" s="148"/>
      <c r="AA2047" s="148"/>
      <c r="AB2047" s="148"/>
      <c r="AC2047" s="148"/>
      <c r="AD2047" s="148"/>
      <c r="AE2047" s="148"/>
      <c r="AF2047" s="148"/>
      <c r="AG2047" s="148"/>
      <c r="AH2047" s="148"/>
      <c r="AI2047" s="149"/>
      <c r="AJ2047" s="148"/>
      <c r="AK2047" s="149"/>
    </row>
    <row r="2048" spans="1:37" x14ac:dyDescent="0.35">
      <c r="A2048" s="147"/>
      <c r="B2048" s="148"/>
      <c r="C2048" s="147"/>
      <c r="D2048" s="147"/>
      <c r="E2048" s="148"/>
      <c r="F2048" s="147"/>
      <c r="G2048" s="148"/>
      <c r="H2048" s="148"/>
      <c r="I2048" s="148"/>
      <c r="J2048" s="148"/>
      <c r="K2048" s="148"/>
      <c r="L2048" s="148"/>
      <c r="M2048" s="148"/>
      <c r="N2048" s="148"/>
      <c r="O2048" s="148"/>
      <c r="P2048" s="148"/>
      <c r="Q2048" s="148"/>
      <c r="R2048" s="148"/>
      <c r="S2048" s="148"/>
      <c r="T2048" s="148"/>
      <c r="U2048" s="148"/>
      <c r="V2048" s="148"/>
      <c r="W2048" s="148"/>
      <c r="X2048" s="148"/>
      <c r="Y2048" s="148"/>
      <c r="Z2048" s="148"/>
      <c r="AA2048" s="148"/>
      <c r="AB2048" s="148"/>
      <c r="AC2048" s="148"/>
      <c r="AD2048" s="148"/>
      <c r="AE2048" s="148"/>
      <c r="AF2048" s="148"/>
      <c r="AG2048" s="148"/>
      <c r="AH2048" s="148"/>
      <c r="AI2048" s="149"/>
      <c r="AJ2048" s="148"/>
      <c r="AK2048" s="149"/>
    </row>
    <row r="2049" spans="1:37" x14ac:dyDescent="0.35">
      <c r="A2049" s="147"/>
      <c r="B2049" s="148"/>
      <c r="C2049" s="147"/>
      <c r="D2049" s="147"/>
      <c r="E2049" s="148"/>
      <c r="F2049" s="147"/>
      <c r="G2049" s="148"/>
      <c r="H2049" s="148"/>
      <c r="I2049" s="148"/>
      <c r="J2049" s="148"/>
      <c r="K2049" s="148"/>
      <c r="L2049" s="148"/>
      <c r="M2049" s="148"/>
      <c r="N2049" s="148"/>
      <c r="O2049" s="148"/>
      <c r="P2049" s="148"/>
      <c r="Q2049" s="148"/>
      <c r="R2049" s="148"/>
      <c r="S2049" s="148"/>
      <c r="T2049" s="148"/>
      <c r="U2049" s="148"/>
      <c r="V2049" s="148"/>
      <c r="W2049" s="148"/>
      <c r="X2049" s="148"/>
      <c r="Y2049" s="148"/>
      <c r="Z2049" s="148"/>
      <c r="AA2049" s="148"/>
      <c r="AB2049" s="148"/>
      <c r="AC2049" s="148"/>
      <c r="AD2049" s="148"/>
      <c r="AE2049" s="148"/>
      <c r="AF2049" s="148"/>
      <c r="AG2049" s="148"/>
      <c r="AH2049" s="148"/>
      <c r="AI2049" s="149"/>
      <c r="AJ2049" s="148"/>
      <c r="AK2049" s="149"/>
    </row>
    <row r="2050" spans="1:37" x14ac:dyDescent="0.35">
      <c r="A2050" s="147"/>
      <c r="B2050" s="148"/>
      <c r="C2050" s="147"/>
      <c r="D2050" s="147"/>
      <c r="E2050" s="148"/>
      <c r="F2050" s="147"/>
      <c r="G2050" s="148"/>
      <c r="H2050" s="148"/>
      <c r="I2050" s="148"/>
      <c r="J2050" s="148"/>
      <c r="K2050" s="148"/>
      <c r="L2050" s="148"/>
      <c r="M2050" s="148"/>
      <c r="N2050" s="148"/>
      <c r="O2050" s="148"/>
      <c r="P2050" s="148"/>
      <c r="Q2050" s="148"/>
      <c r="R2050" s="148"/>
      <c r="S2050" s="148"/>
      <c r="T2050" s="148"/>
      <c r="U2050" s="148"/>
      <c r="V2050" s="148"/>
      <c r="W2050" s="148"/>
      <c r="X2050" s="148"/>
      <c r="Y2050" s="148"/>
      <c r="Z2050" s="148"/>
      <c r="AA2050" s="148"/>
      <c r="AB2050" s="148"/>
      <c r="AC2050" s="148"/>
      <c r="AD2050" s="148"/>
      <c r="AE2050" s="148"/>
      <c r="AF2050" s="148"/>
      <c r="AG2050" s="148"/>
      <c r="AH2050" s="148"/>
      <c r="AI2050" s="149"/>
      <c r="AJ2050" s="148"/>
      <c r="AK2050" s="149"/>
    </row>
    <row r="2051" spans="1:37" x14ac:dyDescent="0.35">
      <c r="A2051" s="147"/>
      <c r="B2051" s="148"/>
      <c r="C2051" s="147"/>
      <c r="D2051" s="147"/>
      <c r="E2051" s="148"/>
      <c r="F2051" s="147"/>
      <c r="G2051" s="148"/>
      <c r="H2051" s="148"/>
      <c r="I2051" s="148"/>
      <c r="J2051" s="148"/>
      <c r="K2051" s="148"/>
      <c r="L2051" s="148"/>
      <c r="M2051" s="148"/>
      <c r="N2051" s="148"/>
      <c r="O2051" s="148"/>
      <c r="P2051" s="148"/>
      <c r="Q2051" s="148"/>
      <c r="R2051" s="148"/>
      <c r="S2051" s="148"/>
      <c r="T2051" s="148"/>
      <c r="U2051" s="148"/>
      <c r="V2051" s="148"/>
      <c r="W2051" s="148"/>
      <c r="X2051" s="148"/>
      <c r="Y2051" s="148"/>
      <c r="Z2051" s="148"/>
      <c r="AA2051" s="148"/>
      <c r="AB2051" s="148"/>
      <c r="AC2051" s="148"/>
      <c r="AD2051" s="148"/>
      <c r="AE2051" s="148"/>
      <c r="AF2051" s="148"/>
      <c r="AG2051" s="148"/>
      <c r="AH2051" s="148"/>
      <c r="AI2051" s="149"/>
      <c r="AJ2051" s="148"/>
      <c r="AK2051" s="149"/>
    </row>
    <row r="2052" spans="1:37" x14ac:dyDescent="0.35">
      <c r="A2052" s="147"/>
      <c r="B2052" s="148"/>
      <c r="C2052" s="147"/>
      <c r="D2052" s="147"/>
      <c r="E2052" s="148"/>
      <c r="F2052" s="147"/>
      <c r="G2052" s="148"/>
      <c r="H2052" s="148"/>
      <c r="I2052" s="148"/>
      <c r="J2052" s="148"/>
      <c r="K2052" s="148"/>
      <c r="L2052" s="148"/>
      <c r="M2052" s="148"/>
      <c r="N2052" s="148"/>
      <c r="O2052" s="148"/>
      <c r="P2052" s="148"/>
      <c r="Q2052" s="148"/>
      <c r="R2052" s="148"/>
      <c r="S2052" s="148"/>
      <c r="T2052" s="148"/>
      <c r="U2052" s="148"/>
      <c r="V2052" s="148"/>
      <c r="W2052" s="148"/>
      <c r="X2052" s="148"/>
      <c r="Y2052" s="148"/>
      <c r="Z2052" s="148"/>
      <c r="AA2052" s="148"/>
      <c r="AB2052" s="148"/>
      <c r="AC2052" s="148"/>
      <c r="AD2052" s="148"/>
      <c r="AE2052" s="148"/>
      <c r="AF2052" s="148"/>
      <c r="AG2052" s="148"/>
      <c r="AH2052" s="148"/>
      <c r="AI2052" s="149"/>
      <c r="AJ2052" s="148"/>
      <c r="AK2052" s="149"/>
    </row>
    <row r="2053" spans="1:37" x14ac:dyDescent="0.35">
      <c r="A2053" s="147"/>
      <c r="B2053" s="148"/>
      <c r="C2053" s="147"/>
      <c r="D2053" s="147"/>
      <c r="E2053" s="148"/>
      <c r="F2053" s="147"/>
      <c r="G2053" s="148"/>
      <c r="H2053" s="148"/>
      <c r="I2053" s="148"/>
      <c r="J2053" s="148"/>
      <c r="K2053" s="148"/>
      <c r="L2053" s="148"/>
      <c r="M2053" s="148"/>
      <c r="N2053" s="148"/>
      <c r="O2053" s="148"/>
      <c r="P2053" s="148"/>
      <c r="Q2053" s="148"/>
      <c r="R2053" s="148"/>
      <c r="S2053" s="148"/>
      <c r="T2053" s="148"/>
      <c r="U2053" s="148"/>
      <c r="V2053" s="148"/>
      <c r="W2053" s="148"/>
      <c r="X2053" s="148"/>
      <c r="Y2053" s="148"/>
      <c r="Z2053" s="148"/>
      <c r="AA2053" s="148"/>
      <c r="AB2053" s="148"/>
      <c r="AC2053" s="148"/>
      <c r="AD2053" s="148"/>
      <c r="AE2053" s="148"/>
      <c r="AF2053" s="148"/>
      <c r="AG2053" s="148"/>
      <c r="AH2053" s="148"/>
      <c r="AI2053" s="149"/>
      <c r="AJ2053" s="148"/>
      <c r="AK2053" s="149"/>
    </row>
    <row r="2054" spans="1:37" x14ac:dyDescent="0.35">
      <c r="A2054" s="147"/>
      <c r="B2054" s="148"/>
      <c r="C2054" s="147"/>
      <c r="D2054" s="147"/>
      <c r="E2054" s="148"/>
      <c r="F2054" s="147"/>
      <c r="G2054" s="148"/>
      <c r="H2054" s="148"/>
      <c r="I2054" s="148"/>
      <c r="J2054" s="148"/>
      <c r="K2054" s="148"/>
      <c r="L2054" s="148"/>
      <c r="M2054" s="148"/>
      <c r="N2054" s="148"/>
      <c r="O2054" s="148"/>
      <c r="P2054" s="148"/>
      <c r="Q2054" s="148"/>
      <c r="R2054" s="148"/>
      <c r="S2054" s="148"/>
      <c r="T2054" s="148"/>
      <c r="U2054" s="148"/>
      <c r="V2054" s="148"/>
      <c r="W2054" s="148"/>
      <c r="X2054" s="148"/>
      <c r="Y2054" s="148"/>
      <c r="Z2054" s="148"/>
      <c r="AA2054" s="148"/>
      <c r="AB2054" s="148"/>
      <c r="AC2054" s="148"/>
      <c r="AD2054" s="148"/>
      <c r="AE2054" s="148"/>
      <c r="AF2054" s="148"/>
      <c r="AG2054" s="148"/>
      <c r="AH2054" s="148"/>
      <c r="AI2054" s="149"/>
      <c r="AJ2054" s="148"/>
      <c r="AK2054" s="149"/>
    </row>
    <row r="2055" spans="1:37" x14ac:dyDescent="0.35">
      <c r="A2055" s="147"/>
      <c r="B2055" s="148"/>
      <c r="C2055" s="147"/>
      <c r="D2055" s="147"/>
      <c r="E2055" s="148"/>
      <c r="F2055" s="147"/>
      <c r="G2055" s="148"/>
      <c r="H2055" s="148"/>
      <c r="I2055" s="148"/>
      <c r="J2055" s="148"/>
      <c r="K2055" s="148"/>
      <c r="L2055" s="148"/>
      <c r="M2055" s="148"/>
      <c r="N2055" s="148"/>
      <c r="O2055" s="148"/>
      <c r="P2055" s="148"/>
      <c r="Q2055" s="148"/>
      <c r="R2055" s="148"/>
      <c r="S2055" s="148"/>
      <c r="T2055" s="148"/>
      <c r="U2055" s="148"/>
      <c r="V2055" s="148"/>
      <c r="W2055" s="148"/>
      <c r="X2055" s="148"/>
      <c r="Y2055" s="148"/>
      <c r="Z2055" s="148"/>
      <c r="AA2055" s="148"/>
      <c r="AB2055" s="148"/>
      <c r="AC2055" s="148"/>
      <c r="AD2055" s="148"/>
      <c r="AE2055" s="148"/>
      <c r="AF2055" s="148"/>
      <c r="AG2055" s="148"/>
      <c r="AH2055" s="148"/>
      <c r="AI2055" s="149"/>
      <c r="AJ2055" s="148"/>
      <c r="AK2055" s="149"/>
    </row>
    <row r="2056" spans="1:37" x14ac:dyDescent="0.35">
      <c r="A2056" s="147"/>
      <c r="B2056" s="148"/>
      <c r="C2056" s="147"/>
      <c r="D2056" s="147"/>
      <c r="E2056" s="148"/>
      <c r="F2056" s="147"/>
      <c r="G2056" s="148"/>
      <c r="H2056" s="148"/>
      <c r="I2056" s="148"/>
      <c r="J2056" s="148"/>
      <c r="K2056" s="148"/>
      <c r="L2056" s="148"/>
      <c r="M2056" s="148"/>
      <c r="N2056" s="148"/>
      <c r="O2056" s="148"/>
      <c r="P2056" s="148"/>
      <c r="Q2056" s="148"/>
      <c r="R2056" s="148"/>
      <c r="S2056" s="148"/>
      <c r="T2056" s="148"/>
      <c r="U2056" s="148"/>
      <c r="V2056" s="148"/>
      <c r="W2056" s="148"/>
      <c r="X2056" s="148"/>
      <c r="Y2056" s="148"/>
      <c r="Z2056" s="148"/>
      <c r="AA2056" s="148"/>
      <c r="AB2056" s="148"/>
      <c r="AC2056" s="148"/>
      <c r="AD2056" s="148"/>
      <c r="AE2056" s="148"/>
      <c r="AF2056" s="148"/>
      <c r="AG2056" s="148"/>
      <c r="AH2056" s="148"/>
      <c r="AI2056" s="149"/>
      <c r="AJ2056" s="148"/>
      <c r="AK2056" s="149"/>
    </row>
    <row r="2057" spans="1:37" x14ac:dyDescent="0.35">
      <c r="A2057" s="147"/>
      <c r="B2057" s="148"/>
      <c r="C2057" s="147"/>
      <c r="D2057" s="147"/>
      <c r="E2057" s="148"/>
      <c r="F2057" s="147"/>
      <c r="G2057" s="148"/>
      <c r="H2057" s="148"/>
      <c r="I2057" s="148"/>
      <c r="J2057" s="148"/>
      <c r="K2057" s="148"/>
      <c r="L2057" s="148"/>
      <c r="M2057" s="148"/>
      <c r="N2057" s="148"/>
      <c r="O2057" s="148"/>
      <c r="P2057" s="148"/>
      <c r="Q2057" s="148"/>
      <c r="R2057" s="148"/>
      <c r="S2057" s="148"/>
      <c r="T2057" s="148"/>
      <c r="U2057" s="148"/>
      <c r="V2057" s="148"/>
      <c r="W2057" s="148"/>
      <c r="X2057" s="148"/>
      <c r="Y2057" s="148"/>
      <c r="Z2057" s="148"/>
      <c r="AA2057" s="148"/>
      <c r="AB2057" s="148"/>
      <c r="AC2057" s="148"/>
      <c r="AD2057" s="148"/>
      <c r="AE2057" s="148"/>
      <c r="AF2057" s="148"/>
      <c r="AG2057" s="148"/>
      <c r="AH2057" s="148"/>
      <c r="AI2057" s="149"/>
      <c r="AJ2057" s="148"/>
      <c r="AK2057" s="149"/>
    </row>
    <row r="2058" spans="1:37" x14ac:dyDescent="0.35">
      <c r="A2058" s="147"/>
      <c r="B2058" s="148"/>
      <c r="C2058" s="147"/>
      <c r="D2058" s="147"/>
      <c r="E2058" s="148"/>
      <c r="F2058" s="147"/>
      <c r="G2058" s="148"/>
      <c r="H2058" s="148"/>
      <c r="I2058" s="148"/>
      <c r="J2058" s="148"/>
      <c r="K2058" s="148"/>
      <c r="L2058" s="148"/>
      <c r="M2058" s="148"/>
      <c r="N2058" s="148"/>
      <c r="O2058" s="148"/>
      <c r="P2058" s="148"/>
      <c r="Q2058" s="148"/>
      <c r="R2058" s="148"/>
      <c r="S2058" s="148"/>
      <c r="T2058" s="148"/>
      <c r="U2058" s="148"/>
      <c r="V2058" s="148"/>
      <c r="W2058" s="148"/>
      <c r="X2058" s="148"/>
      <c r="Y2058" s="148"/>
      <c r="Z2058" s="148"/>
      <c r="AA2058" s="148"/>
      <c r="AB2058" s="148"/>
      <c r="AC2058" s="148"/>
      <c r="AD2058" s="148"/>
      <c r="AE2058" s="148"/>
      <c r="AF2058" s="148"/>
      <c r="AG2058" s="148"/>
      <c r="AH2058" s="148"/>
      <c r="AI2058" s="149"/>
      <c r="AJ2058" s="148"/>
      <c r="AK2058" s="149"/>
    </row>
    <row r="2059" spans="1:37" x14ac:dyDescent="0.35">
      <c r="A2059" s="147"/>
      <c r="B2059" s="148"/>
      <c r="C2059" s="147"/>
      <c r="D2059" s="147"/>
      <c r="E2059" s="148"/>
      <c r="F2059" s="147"/>
      <c r="G2059" s="148"/>
      <c r="H2059" s="148"/>
      <c r="I2059" s="148"/>
      <c r="J2059" s="148"/>
      <c r="K2059" s="148"/>
      <c r="L2059" s="148"/>
      <c r="M2059" s="148"/>
      <c r="N2059" s="148"/>
      <c r="O2059" s="148"/>
      <c r="P2059" s="148"/>
      <c r="Q2059" s="148"/>
      <c r="R2059" s="148"/>
      <c r="S2059" s="148"/>
      <c r="T2059" s="148"/>
      <c r="U2059" s="148"/>
      <c r="V2059" s="148"/>
      <c r="W2059" s="148"/>
      <c r="X2059" s="148"/>
      <c r="Y2059" s="148"/>
      <c r="Z2059" s="148"/>
      <c r="AA2059" s="148"/>
      <c r="AB2059" s="148"/>
      <c r="AC2059" s="148"/>
      <c r="AD2059" s="148"/>
      <c r="AE2059" s="148"/>
      <c r="AF2059" s="148"/>
      <c r="AG2059" s="148"/>
      <c r="AH2059" s="148"/>
      <c r="AI2059" s="149"/>
      <c r="AJ2059" s="148"/>
      <c r="AK2059" s="149"/>
    </row>
    <row r="2060" spans="1:37" x14ac:dyDescent="0.35">
      <c r="A2060" s="147"/>
      <c r="B2060" s="148"/>
      <c r="C2060" s="147"/>
      <c r="D2060" s="147"/>
      <c r="E2060" s="148"/>
      <c r="F2060" s="147"/>
      <c r="G2060" s="148"/>
      <c r="H2060" s="148"/>
      <c r="I2060" s="148"/>
      <c r="J2060" s="148"/>
      <c r="K2060" s="148"/>
      <c r="L2060" s="148"/>
      <c r="M2060" s="148"/>
      <c r="N2060" s="148"/>
      <c r="O2060" s="148"/>
      <c r="P2060" s="148"/>
      <c r="Q2060" s="148"/>
      <c r="R2060" s="148"/>
      <c r="S2060" s="148"/>
      <c r="T2060" s="148"/>
      <c r="U2060" s="148"/>
      <c r="V2060" s="148"/>
      <c r="W2060" s="148"/>
      <c r="X2060" s="148"/>
      <c r="Y2060" s="148"/>
      <c r="Z2060" s="148"/>
      <c r="AA2060" s="148"/>
      <c r="AB2060" s="148"/>
      <c r="AC2060" s="148"/>
      <c r="AD2060" s="148"/>
      <c r="AE2060" s="148"/>
      <c r="AF2060" s="148"/>
      <c r="AG2060" s="148"/>
      <c r="AH2060" s="148"/>
      <c r="AI2060" s="149"/>
      <c r="AJ2060" s="148"/>
      <c r="AK2060" s="149"/>
    </row>
    <row r="2061" spans="1:37" x14ac:dyDescent="0.35">
      <c r="A2061" s="147"/>
      <c r="B2061" s="148"/>
      <c r="C2061" s="147"/>
      <c r="D2061" s="147"/>
      <c r="E2061" s="148"/>
      <c r="F2061" s="147"/>
      <c r="G2061" s="148"/>
      <c r="H2061" s="148"/>
      <c r="I2061" s="148"/>
      <c r="J2061" s="148"/>
      <c r="K2061" s="148"/>
      <c r="L2061" s="148"/>
      <c r="M2061" s="148"/>
      <c r="N2061" s="148"/>
      <c r="O2061" s="148"/>
      <c r="P2061" s="148"/>
      <c r="Q2061" s="148"/>
      <c r="R2061" s="148"/>
      <c r="S2061" s="148"/>
      <c r="T2061" s="148"/>
      <c r="U2061" s="148"/>
      <c r="V2061" s="148"/>
      <c r="W2061" s="148"/>
      <c r="X2061" s="148"/>
      <c r="Y2061" s="148"/>
      <c r="Z2061" s="148"/>
      <c r="AA2061" s="148"/>
      <c r="AB2061" s="148"/>
      <c r="AC2061" s="148"/>
      <c r="AD2061" s="148"/>
      <c r="AE2061" s="148"/>
      <c r="AF2061" s="148"/>
      <c r="AG2061" s="148"/>
      <c r="AH2061" s="148"/>
      <c r="AI2061" s="149"/>
      <c r="AJ2061" s="148"/>
      <c r="AK2061" s="149"/>
    </row>
    <row r="2062" spans="1:37" x14ac:dyDescent="0.35">
      <c r="A2062" s="147"/>
      <c r="B2062" s="148"/>
      <c r="C2062" s="147"/>
      <c r="D2062" s="147"/>
      <c r="E2062" s="148"/>
      <c r="F2062" s="147"/>
      <c r="G2062" s="148"/>
      <c r="H2062" s="148"/>
      <c r="I2062" s="148"/>
      <c r="J2062" s="148"/>
      <c r="K2062" s="148"/>
      <c r="L2062" s="148"/>
      <c r="M2062" s="148"/>
      <c r="N2062" s="148"/>
      <c r="O2062" s="148"/>
      <c r="P2062" s="148"/>
      <c r="Q2062" s="148"/>
      <c r="R2062" s="148"/>
      <c r="S2062" s="148"/>
      <c r="T2062" s="148"/>
      <c r="U2062" s="148"/>
      <c r="V2062" s="148"/>
      <c r="W2062" s="148"/>
      <c r="X2062" s="148"/>
      <c r="Y2062" s="148"/>
      <c r="Z2062" s="148"/>
      <c r="AA2062" s="148"/>
      <c r="AB2062" s="148"/>
      <c r="AC2062" s="148"/>
      <c r="AD2062" s="148"/>
      <c r="AE2062" s="148"/>
      <c r="AF2062" s="148"/>
      <c r="AG2062" s="148"/>
      <c r="AH2062" s="148"/>
      <c r="AI2062" s="149"/>
      <c r="AJ2062" s="148"/>
      <c r="AK2062" s="149"/>
    </row>
    <row r="2063" spans="1:37" x14ac:dyDescent="0.35">
      <c r="A2063" s="147"/>
      <c r="B2063" s="148"/>
      <c r="C2063" s="147"/>
      <c r="D2063" s="147"/>
      <c r="E2063" s="148"/>
      <c r="F2063" s="147"/>
      <c r="G2063" s="148"/>
      <c r="H2063" s="148"/>
      <c r="I2063" s="148"/>
      <c r="J2063" s="148"/>
      <c r="K2063" s="148"/>
      <c r="L2063" s="148"/>
      <c r="M2063" s="148"/>
      <c r="N2063" s="148"/>
      <c r="O2063" s="148"/>
      <c r="P2063" s="148"/>
      <c r="Q2063" s="148"/>
      <c r="R2063" s="148"/>
      <c r="S2063" s="148"/>
      <c r="T2063" s="148"/>
      <c r="U2063" s="148"/>
      <c r="V2063" s="148"/>
      <c r="W2063" s="148"/>
      <c r="X2063" s="148"/>
      <c r="Y2063" s="148"/>
      <c r="Z2063" s="148"/>
      <c r="AA2063" s="148"/>
      <c r="AB2063" s="148"/>
      <c r="AC2063" s="148"/>
      <c r="AD2063" s="148"/>
      <c r="AE2063" s="148"/>
      <c r="AF2063" s="148"/>
      <c r="AG2063" s="148"/>
      <c r="AH2063" s="148"/>
      <c r="AI2063" s="149"/>
      <c r="AJ2063" s="148"/>
      <c r="AK2063" s="149"/>
    </row>
    <row r="2064" spans="1:37" x14ac:dyDescent="0.35">
      <c r="A2064" s="147"/>
      <c r="B2064" s="148"/>
      <c r="C2064" s="147"/>
      <c r="D2064" s="147"/>
      <c r="E2064" s="148"/>
      <c r="F2064" s="147"/>
      <c r="G2064" s="148"/>
      <c r="H2064" s="148"/>
      <c r="I2064" s="148"/>
      <c r="J2064" s="148"/>
      <c r="K2064" s="148"/>
      <c r="L2064" s="148"/>
      <c r="M2064" s="148"/>
      <c r="N2064" s="148"/>
      <c r="O2064" s="148"/>
      <c r="P2064" s="148"/>
      <c r="Q2064" s="148"/>
      <c r="R2064" s="148"/>
      <c r="S2064" s="148"/>
      <c r="T2064" s="148"/>
      <c r="U2064" s="148"/>
      <c r="V2064" s="148"/>
      <c r="W2064" s="148"/>
      <c r="X2064" s="148"/>
      <c r="Y2064" s="148"/>
      <c r="Z2064" s="148"/>
      <c r="AA2064" s="148"/>
      <c r="AB2064" s="148"/>
      <c r="AC2064" s="148"/>
      <c r="AD2064" s="148"/>
      <c r="AE2064" s="148"/>
      <c r="AF2064" s="148"/>
      <c r="AG2064" s="148"/>
      <c r="AH2064" s="148"/>
      <c r="AI2064" s="149"/>
      <c r="AJ2064" s="148"/>
      <c r="AK2064" s="149"/>
    </row>
    <row r="2065" spans="1:37" x14ac:dyDescent="0.35">
      <c r="A2065" s="147"/>
      <c r="B2065" s="148"/>
      <c r="C2065" s="147"/>
      <c r="D2065" s="147"/>
      <c r="E2065" s="148"/>
      <c r="F2065" s="147"/>
      <c r="G2065" s="148"/>
      <c r="H2065" s="148"/>
      <c r="I2065" s="148"/>
      <c r="J2065" s="148"/>
      <c r="K2065" s="148"/>
      <c r="L2065" s="148"/>
      <c r="M2065" s="148"/>
      <c r="N2065" s="148"/>
      <c r="O2065" s="148"/>
      <c r="P2065" s="148"/>
      <c r="Q2065" s="148"/>
      <c r="R2065" s="148"/>
      <c r="S2065" s="148"/>
      <c r="T2065" s="148"/>
      <c r="U2065" s="148"/>
      <c r="V2065" s="148"/>
      <c r="W2065" s="148"/>
      <c r="X2065" s="148"/>
      <c r="Y2065" s="148"/>
      <c r="Z2065" s="148"/>
      <c r="AA2065" s="148"/>
      <c r="AB2065" s="148"/>
      <c r="AC2065" s="148"/>
      <c r="AD2065" s="148"/>
      <c r="AE2065" s="148"/>
      <c r="AF2065" s="148"/>
      <c r="AG2065" s="148"/>
      <c r="AH2065" s="148"/>
      <c r="AI2065" s="149"/>
      <c r="AJ2065" s="148"/>
      <c r="AK2065" s="149"/>
    </row>
    <row r="2066" spans="1:37" x14ac:dyDescent="0.35">
      <c r="A2066" s="147"/>
      <c r="B2066" s="148"/>
      <c r="C2066" s="147"/>
      <c r="D2066" s="147"/>
      <c r="E2066" s="148"/>
      <c r="F2066" s="147"/>
      <c r="G2066" s="148"/>
      <c r="H2066" s="148"/>
      <c r="I2066" s="148"/>
      <c r="J2066" s="148"/>
      <c r="K2066" s="148"/>
      <c r="L2066" s="148"/>
      <c r="M2066" s="148"/>
      <c r="N2066" s="148"/>
      <c r="O2066" s="148"/>
      <c r="P2066" s="148"/>
      <c r="Q2066" s="148"/>
      <c r="R2066" s="148"/>
      <c r="S2066" s="148"/>
      <c r="T2066" s="148"/>
      <c r="U2066" s="148"/>
      <c r="V2066" s="148"/>
      <c r="W2066" s="148"/>
      <c r="X2066" s="148"/>
      <c r="Y2066" s="148"/>
      <c r="Z2066" s="148"/>
      <c r="AA2066" s="148"/>
      <c r="AB2066" s="148"/>
      <c r="AC2066" s="148"/>
      <c r="AD2066" s="148"/>
      <c r="AE2066" s="148"/>
      <c r="AF2066" s="148"/>
      <c r="AG2066" s="148"/>
      <c r="AH2066" s="148"/>
      <c r="AI2066" s="149"/>
      <c r="AJ2066" s="148"/>
      <c r="AK2066" s="149"/>
    </row>
    <row r="2067" spans="1:37" x14ac:dyDescent="0.35">
      <c r="A2067" s="147"/>
      <c r="B2067" s="148"/>
      <c r="C2067" s="147"/>
      <c r="D2067" s="147"/>
      <c r="E2067" s="148"/>
      <c r="F2067" s="147"/>
      <c r="G2067" s="148"/>
      <c r="H2067" s="148"/>
      <c r="I2067" s="148"/>
      <c r="J2067" s="148"/>
      <c r="K2067" s="148"/>
      <c r="L2067" s="148"/>
      <c r="M2067" s="148"/>
      <c r="N2067" s="148"/>
      <c r="O2067" s="148"/>
      <c r="P2067" s="148"/>
      <c r="Q2067" s="148"/>
      <c r="R2067" s="148"/>
      <c r="S2067" s="148"/>
      <c r="T2067" s="148"/>
      <c r="U2067" s="148"/>
      <c r="V2067" s="148"/>
      <c r="W2067" s="148"/>
      <c r="X2067" s="148"/>
      <c r="Y2067" s="148"/>
      <c r="Z2067" s="148"/>
      <c r="AA2067" s="148"/>
      <c r="AB2067" s="148"/>
      <c r="AC2067" s="148"/>
      <c r="AD2067" s="148"/>
      <c r="AE2067" s="148"/>
      <c r="AF2067" s="148"/>
      <c r="AG2067" s="148"/>
      <c r="AH2067" s="148"/>
      <c r="AI2067" s="149"/>
      <c r="AJ2067" s="148"/>
      <c r="AK2067" s="149"/>
    </row>
    <row r="2068" spans="1:37" x14ac:dyDescent="0.35">
      <c r="A2068" s="147"/>
      <c r="B2068" s="148"/>
      <c r="C2068" s="147"/>
      <c r="D2068" s="147"/>
      <c r="E2068" s="148"/>
      <c r="F2068" s="147"/>
      <c r="G2068" s="148"/>
      <c r="H2068" s="148"/>
      <c r="I2068" s="148"/>
      <c r="J2068" s="148"/>
      <c r="K2068" s="148"/>
      <c r="L2068" s="148"/>
      <c r="M2068" s="148"/>
      <c r="N2068" s="148"/>
      <c r="O2068" s="148"/>
      <c r="P2068" s="148"/>
      <c r="Q2068" s="148"/>
      <c r="R2068" s="148"/>
      <c r="S2068" s="148"/>
      <c r="T2068" s="148"/>
      <c r="U2068" s="148"/>
      <c r="V2068" s="148"/>
      <c r="W2068" s="148"/>
      <c r="X2068" s="148"/>
      <c r="Y2068" s="148"/>
      <c r="Z2068" s="148"/>
      <c r="AA2068" s="148"/>
      <c r="AB2068" s="148"/>
      <c r="AC2068" s="148"/>
      <c r="AD2068" s="148"/>
      <c r="AE2068" s="148"/>
      <c r="AF2068" s="148"/>
      <c r="AG2068" s="148"/>
      <c r="AH2068" s="148"/>
      <c r="AI2068" s="149"/>
      <c r="AJ2068" s="148"/>
      <c r="AK2068" s="149"/>
    </row>
    <row r="2069" spans="1:37" x14ac:dyDescent="0.35">
      <c r="A2069" s="147"/>
      <c r="B2069" s="148"/>
      <c r="C2069" s="147"/>
      <c r="D2069" s="147"/>
      <c r="E2069" s="148"/>
      <c r="F2069" s="147"/>
      <c r="G2069" s="148"/>
      <c r="H2069" s="148"/>
      <c r="I2069" s="148"/>
      <c r="J2069" s="148"/>
      <c r="K2069" s="148"/>
      <c r="L2069" s="148"/>
      <c r="M2069" s="148"/>
      <c r="N2069" s="148"/>
      <c r="O2069" s="148"/>
      <c r="P2069" s="148"/>
      <c r="Q2069" s="148"/>
      <c r="R2069" s="148"/>
      <c r="S2069" s="148"/>
      <c r="T2069" s="148"/>
      <c r="U2069" s="148"/>
      <c r="V2069" s="148"/>
      <c r="W2069" s="148"/>
      <c r="X2069" s="148"/>
      <c r="Y2069" s="148"/>
      <c r="Z2069" s="148"/>
      <c r="AA2069" s="148"/>
      <c r="AB2069" s="148"/>
      <c r="AC2069" s="148"/>
      <c r="AD2069" s="148"/>
      <c r="AE2069" s="148"/>
      <c r="AF2069" s="148"/>
      <c r="AG2069" s="148"/>
      <c r="AH2069" s="148"/>
      <c r="AI2069" s="149"/>
      <c r="AJ2069" s="148"/>
      <c r="AK2069" s="149"/>
    </row>
    <row r="2070" spans="1:37" x14ac:dyDescent="0.35">
      <c r="A2070" s="147"/>
      <c r="B2070" s="148"/>
      <c r="C2070" s="147"/>
      <c r="D2070" s="147"/>
      <c r="E2070" s="148"/>
      <c r="F2070" s="147"/>
      <c r="G2070" s="148"/>
      <c r="H2070" s="148"/>
      <c r="I2070" s="148"/>
      <c r="J2070" s="148"/>
      <c r="K2070" s="148"/>
      <c r="L2070" s="148"/>
      <c r="M2070" s="148"/>
      <c r="N2070" s="148"/>
      <c r="O2070" s="148"/>
      <c r="P2070" s="148"/>
      <c r="Q2070" s="148"/>
      <c r="R2070" s="148"/>
      <c r="S2070" s="148"/>
      <c r="T2070" s="148"/>
      <c r="U2070" s="148"/>
      <c r="V2070" s="148"/>
      <c r="W2070" s="148"/>
      <c r="X2070" s="148"/>
      <c r="Y2070" s="148"/>
      <c r="Z2070" s="148"/>
      <c r="AA2070" s="148"/>
      <c r="AB2070" s="148"/>
      <c r="AC2070" s="148"/>
      <c r="AD2070" s="148"/>
      <c r="AE2070" s="148"/>
      <c r="AF2070" s="148"/>
      <c r="AG2070" s="148"/>
      <c r="AH2070" s="148"/>
      <c r="AI2070" s="149"/>
      <c r="AJ2070" s="148"/>
      <c r="AK2070" s="149"/>
    </row>
    <row r="2071" spans="1:37" x14ac:dyDescent="0.35">
      <c r="A2071" s="147"/>
      <c r="B2071" s="148"/>
      <c r="C2071" s="147"/>
      <c r="D2071" s="147"/>
      <c r="E2071" s="148"/>
      <c r="F2071" s="147"/>
      <c r="G2071" s="148"/>
      <c r="H2071" s="148"/>
      <c r="I2071" s="148"/>
      <c r="J2071" s="148"/>
      <c r="K2071" s="148"/>
      <c r="L2071" s="148"/>
      <c r="M2071" s="148"/>
      <c r="N2071" s="148"/>
      <c r="O2071" s="148"/>
      <c r="P2071" s="148"/>
      <c r="Q2071" s="148"/>
      <c r="R2071" s="148"/>
      <c r="S2071" s="148"/>
      <c r="T2071" s="148"/>
      <c r="U2071" s="148"/>
      <c r="V2071" s="148"/>
      <c r="W2071" s="148"/>
      <c r="X2071" s="148"/>
      <c r="Y2071" s="148"/>
      <c r="Z2071" s="148"/>
      <c r="AA2071" s="148"/>
      <c r="AB2071" s="148"/>
      <c r="AC2071" s="148"/>
      <c r="AD2071" s="148"/>
      <c r="AE2071" s="148"/>
      <c r="AF2071" s="148"/>
      <c r="AG2071" s="148"/>
      <c r="AH2071" s="148"/>
      <c r="AI2071" s="149"/>
      <c r="AJ2071" s="148"/>
      <c r="AK2071" s="149"/>
    </row>
    <row r="2072" spans="1:37" x14ac:dyDescent="0.35">
      <c r="A2072" s="147"/>
      <c r="B2072" s="148"/>
      <c r="C2072" s="147"/>
      <c r="D2072" s="147"/>
      <c r="E2072" s="148"/>
      <c r="F2072" s="147"/>
      <c r="G2072" s="148"/>
      <c r="H2072" s="148"/>
      <c r="I2072" s="148"/>
      <c r="J2072" s="148"/>
      <c r="K2072" s="148"/>
      <c r="L2072" s="148"/>
      <c r="M2072" s="148"/>
      <c r="N2072" s="148"/>
      <c r="O2072" s="148"/>
      <c r="P2072" s="148"/>
      <c r="Q2072" s="148"/>
      <c r="R2072" s="148"/>
      <c r="S2072" s="148"/>
      <c r="T2072" s="148"/>
      <c r="U2072" s="148"/>
      <c r="V2072" s="148"/>
      <c r="W2072" s="148"/>
      <c r="X2072" s="148"/>
      <c r="Y2072" s="148"/>
      <c r="Z2072" s="148"/>
      <c r="AA2072" s="148"/>
      <c r="AB2072" s="148"/>
      <c r="AC2072" s="148"/>
      <c r="AD2072" s="148"/>
      <c r="AE2072" s="148"/>
      <c r="AF2072" s="148"/>
      <c r="AG2072" s="148"/>
      <c r="AH2072" s="148"/>
      <c r="AI2072" s="149"/>
      <c r="AJ2072" s="148"/>
      <c r="AK2072" s="149"/>
    </row>
    <row r="2073" spans="1:37" x14ac:dyDescent="0.35">
      <c r="A2073" s="147"/>
      <c r="B2073" s="148"/>
      <c r="C2073" s="147"/>
      <c r="D2073" s="147"/>
      <c r="E2073" s="148"/>
      <c r="F2073" s="147"/>
      <c r="G2073" s="148"/>
      <c r="H2073" s="148"/>
      <c r="I2073" s="148"/>
      <c r="J2073" s="148"/>
      <c r="K2073" s="148"/>
      <c r="L2073" s="148"/>
      <c r="M2073" s="148"/>
      <c r="N2073" s="148"/>
      <c r="O2073" s="148"/>
      <c r="P2073" s="148"/>
      <c r="Q2073" s="148"/>
      <c r="R2073" s="148"/>
      <c r="S2073" s="148"/>
      <c r="T2073" s="148"/>
      <c r="U2073" s="148"/>
      <c r="V2073" s="148"/>
      <c r="W2073" s="148"/>
      <c r="X2073" s="148"/>
      <c r="Y2073" s="148"/>
      <c r="Z2073" s="148"/>
      <c r="AA2073" s="148"/>
      <c r="AB2073" s="148"/>
      <c r="AC2073" s="148"/>
      <c r="AD2073" s="148"/>
      <c r="AE2073" s="148"/>
      <c r="AF2073" s="148"/>
      <c r="AG2073" s="148"/>
      <c r="AH2073" s="148"/>
      <c r="AI2073" s="149"/>
      <c r="AJ2073" s="148"/>
      <c r="AK2073" s="149"/>
    </row>
    <row r="2074" spans="1:37" x14ac:dyDescent="0.35">
      <c r="A2074" s="147"/>
      <c r="B2074" s="148"/>
      <c r="C2074" s="147"/>
      <c r="D2074" s="147"/>
      <c r="E2074" s="148"/>
      <c r="F2074" s="147"/>
      <c r="G2074" s="148"/>
      <c r="H2074" s="148"/>
      <c r="I2074" s="148"/>
      <c r="J2074" s="148"/>
      <c r="K2074" s="148"/>
      <c r="L2074" s="148"/>
      <c r="M2074" s="148"/>
      <c r="N2074" s="148"/>
      <c r="O2074" s="148"/>
      <c r="P2074" s="148"/>
      <c r="Q2074" s="148"/>
      <c r="R2074" s="148"/>
      <c r="S2074" s="148"/>
      <c r="T2074" s="148"/>
      <c r="U2074" s="148"/>
      <c r="V2074" s="148"/>
      <c r="W2074" s="148"/>
      <c r="X2074" s="148"/>
      <c r="Y2074" s="148"/>
      <c r="Z2074" s="148"/>
      <c r="AA2074" s="148"/>
      <c r="AB2074" s="148"/>
      <c r="AC2074" s="148"/>
      <c r="AD2074" s="148"/>
      <c r="AE2074" s="148"/>
      <c r="AF2074" s="148"/>
      <c r="AG2074" s="148"/>
      <c r="AH2074" s="148"/>
      <c r="AI2074" s="149"/>
      <c r="AJ2074" s="148"/>
      <c r="AK2074" s="149"/>
    </row>
    <row r="2075" spans="1:37" x14ac:dyDescent="0.35">
      <c r="A2075" s="147"/>
      <c r="B2075" s="148"/>
      <c r="C2075" s="147"/>
      <c r="D2075" s="147"/>
      <c r="E2075" s="148"/>
      <c r="F2075" s="147"/>
      <c r="G2075" s="148"/>
      <c r="H2075" s="148"/>
      <c r="I2075" s="148"/>
      <c r="J2075" s="148"/>
      <c r="K2075" s="148"/>
      <c r="L2075" s="148"/>
      <c r="M2075" s="148"/>
      <c r="N2075" s="148"/>
      <c r="O2075" s="148"/>
      <c r="P2075" s="148"/>
      <c r="Q2075" s="148"/>
      <c r="R2075" s="148"/>
      <c r="S2075" s="148"/>
      <c r="T2075" s="148"/>
      <c r="U2075" s="148"/>
      <c r="V2075" s="148"/>
      <c r="W2075" s="148"/>
      <c r="X2075" s="148"/>
      <c r="Y2075" s="148"/>
      <c r="Z2075" s="148"/>
      <c r="AA2075" s="148"/>
      <c r="AB2075" s="148"/>
      <c r="AC2075" s="148"/>
      <c r="AD2075" s="148"/>
      <c r="AE2075" s="148"/>
      <c r="AF2075" s="148"/>
      <c r="AG2075" s="148"/>
      <c r="AH2075" s="148"/>
      <c r="AI2075" s="149"/>
      <c r="AJ2075" s="148"/>
      <c r="AK2075" s="149"/>
    </row>
    <row r="2076" spans="1:37" x14ac:dyDescent="0.35">
      <c r="A2076" s="147"/>
      <c r="B2076" s="148"/>
      <c r="C2076" s="147"/>
      <c r="D2076" s="147"/>
      <c r="E2076" s="148"/>
      <c r="F2076" s="147"/>
      <c r="G2076" s="148"/>
      <c r="H2076" s="148"/>
      <c r="I2076" s="148"/>
      <c r="J2076" s="148"/>
      <c r="K2076" s="148"/>
      <c r="L2076" s="148"/>
      <c r="M2076" s="148"/>
      <c r="N2076" s="148"/>
      <c r="O2076" s="148"/>
      <c r="P2076" s="148"/>
      <c r="Q2076" s="148"/>
      <c r="R2076" s="148"/>
      <c r="S2076" s="148"/>
      <c r="T2076" s="148"/>
      <c r="U2076" s="148"/>
      <c r="V2076" s="148"/>
      <c r="W2076" s="148"/>
      <c r="X2076" s="148"/>
      <c r="Y2076" s="148"/>
      <c r="Z2076" s="148"/>
      <c r="AA2076" s="148"/>
      <c r="AB2076" s="148"/>
      <c r="AC2076" s="148"/>
      <c r="AD2076" s="148"/>
      <c r="AE2076" s="148"/>
      <c r="AF2076" s="148"/>
      <c r="AG2076" s="148"/>
      <c r="AH2076" s="148"/>
      <c r="AI2076" s="149"/>
      <c r="AJ2076" s="148"/>
      <c r="AK2076" s="149"/>
    </row>
    <row r="2077" spans="1:37" x14ac:dyDescent="0.35">
      <c r="A2077" s="147"/>
      <c r="B2077" s="148"/>
      <c r="C2077" s="147"/>
      <c r="D2077" s="147"/>
      <c r="E2077" s="148"/>
      <c r="F2077" s="147"/>
      <c r="G2077" s="148"/>
      <c r="H2077" s="148"/>
      <c r="I2077" s="148"/>
      <c r="J2077" s="148"/>
      <c r="K2077" s="148"/>
      <c r="L2077" s="148"/>
      <c r="M2077" s="148"/>
      <c r="N2077" s="148"/>
      <c r="O2077" s="148"/>
      <c r="P2077" s="148"/>
      <c r="Q2077" s="148"/>
      <c r="R2077" s="148"/>
      <c r="S2077" s="148"/>
      <c r="T2077" s="148"/>
      <c r="U2077" s="148"/>
      <c r="V2077" s="148"/>
      <c r="W2077" s="148"/>
      <c r="X2077" s="148"/>
      <c r="Y2077" s="148"/>
      <c r="Z2077" s="148"/>
      <c r="AA2077" s="148"/>
      <c r="AB2077" s="148"/>
      <c r="AC2077" s="148"/>
      <c r="AD2077" s="148"/>
      <c r="AE2077" s="148"/>
      <c r="AF2077" s="148"/>
      <c r="AG2077" s="148"/>
      <c r="AH2077" s="148"/>
      <c r="AI2077" s="149"/>
      <c r="AJ2077" s="148"/>
      <c r="AK2077" s="149"/>
    </row>
    <row r="2078" spans="1:37" x14ac:dyDescent="0.35">
      <c r="A2078" s="147"/>
      <c r="B2078" s="148"/>
      <c r="C2078" s="147"/>
      <c r="D2078" s="147"/>
      <c r="E2078" s="148"/>
      <c r="F2078" s="147"/>
      <c r="G2078" s="148"/>
      <c r="H2078" s="148"/>
      <c r="I2078" s="148"/>
      <c r="J2078" s="148"/>
      <c r="K2078" s="148"/>
      <c r="L2078" s="148"/>
      <c r="M2078" s="148"/>
      <c r="N2078" s="148"/>
      <c r="O2078" s="148"/>
      <c r="P2078" s="148"/>
      <c r="Q2078" s="148"/>
      <c r="R2078" s="148"/>
      <c r="S2078" s="148"/>
      <c r="T2078" s="148"/>
      <c r="U2078" s="148"/>
      <c r="V2078" s="148"/>
      <c r="W2078" s="148"/>
      <c r="X2078" s="148"/>
      <c r="Y2078" s="148"/>
      <c r="Z2078" s="148"/>
      <c r="AA2078" s="148"/>
      <c r="AB2078" s="148"/>
      <c r="AC2078" s="148"/>
      <c r="AD2078" s="148"/>
      <c r="AE2078" s="148"/>
      <c r="AF2078" s="148"/>
      <c r="AG2078" s="148"/>
      <c r="AH2078" s="148"/>
      <c r="AI2078" s="149"/>
      <c r="AJ2078" s="148"/>
      <c r="AK2078" s="149"/>
    </row>
    <row r="2079" spans="1:37" x14ac:dyDescent="0.35">
      <c r="A2079" s="147"/>
      <c r="B2079" s="148"/>
      <c r="C2079" s="147"/>
      <c r="D2079" s="147"/>
      <c r="E2079" s="148"/>
      <c r="F2079" s="147"/>
      <c r="G2079" s="148"/>
      <c r="H2079" s="148"/>
      <c r="I2079" s="148"/>
      <c r="J2079" s="148"/>
      <c r="K2079" s="148"/>
      <c r="L2079" s="148"/>
      <c r="M2079" s="148"/>
      <c r="N2079" s="148"/>
      <c r="O2079" s="148"/>
      <c r="P2079" s="148"/>
      <c r="Q2079" s="148"/>
      <c r="R2079" s="148"/>
      <c r="S2079" s="148"/>
      <c r="T2079" s="148"/>
      <c r="U2079" s="148"/>
      <c r="V2079" s="148"/>
      <c r="W2079" s="148"/>
      <c r="X2079" s="148"/>
      <c r="Y2079" s="148"/>
      <c r="Z2079" s="148"/>
      <c r="AA2079" s="148"/>
      <c r="AB2079" s="148"/>
      <c r="AC2079" s="148"/>
      <c r="AD2079" s="148"/>
      <c r="AE2079" s="148"/>
      <c r="AF2079" s="148"/>
      <c r="AG2079" s="148"/>
      <c r="AH2079" s="148"/>
      <c r="AI2079" s="149"/>
      <c r="AJ2079" s="148"/>
      <c r="AK2079" s="149"/>
    </row>
    <row r="2080" spans="1:37" x14ac:dyDescent="0.35">
      <c r="A2080" s="147"/>
      <c r="B2080" s="148"/>
      <c r="C2080" s="147"/>
      <c r="D2080" s="147"/>
      <c r="E2080" s="148"/>
      <c r="F2080" s="147"/>
      <c r="G2080" s="148"/>
      <c r="H2080" s="148"/>
      <c r="I2080" s="148"/>
      <c r="J2080" s="148"/>
      <c r="K2080" s="148"/>
      <c r="L2080" s="148"/>
      <c r="M2080" s="148"/>
      <c r="N2080" s="148"/>
      <c r="O2080" s="148"/>
      <c r="P2080" s="148"/>
      <c r="Q2080" s="148"/>
      <c r="R2080" s="148"/>
      <c r="S2080" s="148"/>
      <c r="T2080" s="148"/>
      <c r="U2080" s="148"/>
      <c r="V2080" s="148"/>
      <c r="W2080" s="148"/>
      <c r="X2080" s="148"/>
      <c r="Y2080" s="148"/>
      <c r="Z2080" s="148"/>
      <c r="AA2080" s="148"/>
      <c r="AB2080" s="148"/>
      <c r="AC2080" s="148"/>
      <c r="AD2080" s="148"/>
      <c r="AE2080" s="148"/>
      <c r="AF2080" s="148"/>
      <c r="AG2080" s="148"/>
      <c r="AH2080" s="148"/>
      <c r="AI2080" s="149"/>
      <c r="AJ2080" s="148"/>
      <c r="AK2080" s="149"/>
    </row>
    <row r="2081" spans="1:37" x14ac:dyDescent="0.35">
      <c r="A2081" s="147"/>
      <c r="B2081" s="148"/>
      <c r="C2081" s="147"/>
      <c r="D2081" s="147"/>
      <c r="E2081" s="148"/>
      <c r="F2081" s="147"/>
      <c r="G2081" s="148"/>
      <c r="H2081" s="148"/>
      <c r="I2081" s="148"/>
      <c r="J2081" s="148"/>
      <c r="K2081" s="148"/>
      <c r="L2081" s="148"/>
      <c r="M2081" s="148"/>
      <c r="N2081" s="148"/>
      <c r="O2081" s="148"/>
      <c r="P2081" s="148"/>
      <c r="Q2081" s="148"/>
      <c r="R2081" s="148"/>
      <c r="S2081" s="148"/>
      <c r="T2081" s="148"/>
      <c r="U2081" s="148"/>
      <c r="V2081" s="148"/>
      <c r="W2081" s="148"/>
      <c r="X2081" s="148"/>
      <c r="Y2081" s="148"/>
      <c r="Z2081" s="148"/>
      <c r="AA2081" s="148"/>
      <c r="AB2081" s="148"/>
      <c r="AC2081" s="148"/>
      <c r="AD2081" s="148"/>
      <c r="AE2081" s="148"/>
      <c r="AF2081" s="148"/>
      <c r="AG2081" s="148"/>
      <c r="AH2081" s="148"/>
      <c r="AI2081" s="149"/>
      <c r="AJ2081" s="148"/>
      <c r="AK2081" s="149"/>
    </row>
    <row r="2082" spans="1:37" x14ac:dyDescent="0.35">
      <c r="A2082" s="147"/>
      <c r="B2082" s="148"/>
      <c r="C2082" s="147"/>
      <c r="D2082" s="147"/>
      <c r="E2082" s="148"/>
      <c r="F2082" s="147"/>
      <c r="G2082" s="148"/>
      <c r="H2082" s="148"/>
      <c r="I2082" s="148"/>
      <c r="J2082" s="148"/>
      <c r="K2082" s="148"/>
      <c r="L2082" s="148"/>
      <c r="M2082" s="148"/>
      <c r="N2082" s="148"/>
      <c r="O2082" s="148"/>
      <c r="P2082" s="148"/>
      <c r="Q2082" s="148"/>
      <c r="R2082" s="148"/>
      <c r="S2082" s="148"/>
      <c r="T2082" s="148"/>
      <c r="U2082" s="148"/>
      <c r="V2082" s="148"/>
      <c r="W2082" s="148"/>
      <c r="X2082" s="148"/>
      <c r="Y2082" s="148"/>
      <c r="Z2082" s="148"/>
      <c r="AA2082" s="148"/>
      <c r="AB2082" s="148"/>
      <c r="AC2082" s="148"/>
      <c r="AD2082" s="148"/>
      <c r="AE2082" s="148"/>
      <c r="AF2082" s="148"/>
      <c r="AG2082" s="148"/>
      <c r="AH2082" s="148"/>
      <c r="AI2082" s="149"/>
      <c r="AJ2082" s="148"/>
      <c r="AK2082" s="149"/>
    </row>
    <row r="2083" spans="1:37" x14ac:dyDescent="0.35">
      <c r="A2083" s="147"/>
      <c r="B2083" s="148"/>
      <c r="C2083" s="147"/>
      <c r="D2083" s="147"/>
      <c r="E2083" s="148"/>
      <c r="F2083" s="147"/>
      <c r="G2083" s="148"/>
      <c r="H2083" s="148"/>
      <c r="I2083" s="148"/>
      <c r="J2083" s="148"/>
      <c r="K2083" s="148"/>
      <c r="L2083" s="148"/>
      <c r="M2083" s="148"/>
      <c r="N2083" s="148"/>
      <c r="O2083" s="148"/>
      <c r="P2083" s="148"/>
      <c r="Q2083" s="148"/>
      <c r="R2083" s="148"/>
      <c r="S2083" s="148"/>
      <c r="T2083" s="148"/>
      <c r="U2083" s="148"/>
      <c r="V2083" s="148"/>
      <c r="W2083" s="148"/>
      <c r="X2083" s="148"/>
      <c r="Y2083" s="148"/>
      <c r="Z2083" s="148"/>
      <c r="AA2083" s="148"/>
      <c r="AB2083" s="148"/>
      <c r="AC2083" s="148"/>
      <c r="AD2083" s="148"/>
      <c r="AE2083" s="148"/>
      <c r="AF2083" s="148"/>
      <c r="AG2083" s="148"/>
      <c r="AH2083" s="148"/>
      <c r="AI2083" s="149"/>
      <c r="AJ2083" s="148"/>
      <c r="AK2083" s="149"/>
    </row>
    <row r="2084" spans="1:37" x14ac:dyDescent="0.35">
      <c r="A2084" s="147"/>
      <c r="B2084" s="148"/>
      <c r="C2084" s="147"/>
      <c r="D2084" s="147"/>
      <c r="E2084" s="148"/>
      <c r="F2084" s="147"/>
      <c r="G2084" s="148"/>
      <c r="H2084" s="148"/>
      <c r="I2084" s="148"/>
      <c r="J2084" s="148"/>
      <c r="K2084" s="148"/>
      <c r="L2084" s="148"/>
      <c r="M2084" s="148"/>
      <c r="N2084" s="148"/>
      <c r="O2084" s="148"/>
      <c r="P2084" s="148"/>
      <c r="Q2084" s="148"/>
      <c r="R2084" s="148"/>
      <c r="S2084" s="148"/>
      <c r="T2084" s="148"/>
      <c r="U2084" s="148"/>
      <c r="V2084" s="148"/>
      <c r="W2084" s="148"/>
      <c r="X2084" s="148"/>
      <c r="Y2084" s="148"/>
      <c r="Z2084" s="148"/>
      <c r="AA2084" s="148"/>
      <c r="AB2084" s="148"/>
      <c r="AC2084" s="148"/>
      <c r="AD2084" s="148"/>
      <c r="AE2084" s="148"/>
      <c r="AF2084" s="148"/>
      <c r="AG2084" s="148"/>
      <c r="AH2084" s="148"/>
      <c r="AI2084" s="149"/>
      <c r="AJ2084" s="148"/>
      <c r="AK2084" s="149"/>
    </row>
    <row r="2085" spans="1:37" x14ac:dyDescent="0.35">
      <c r="A2085" s="147"/>
      <c r="B2085" s="148"/>
      <c r="C2085" s="147"/>
      <c r="D2085" s="147"/>
      <c r="E2085" s="148"/>
      <c r="F2085" s="147"/>
      <c r="G2085" s="148"/>
      <c r="H2085" s="148"/>
      <c r="I2085" s="148"/>
      <c r="J2085" s="148"/>
      <c r="K2085" s="148"/>
      <c r="L2085" s="148"/>
      <c r="M2085" s="148"/>
      <c r="N2085" s="148"/>
      <c r="O2085" s="148"/>
      <c r="P2085" s="148"/>
      <c r="Q2085" s="148"/>
      <c r="R2085" s="148"/>
      <c r="S2085" s="148"/>
      <c r="T2085" s="148"/>
      <c r="U2085" s="148"/>
      <c r="V2085" s="148"/>
      <c r="W2085" s="148"/>
      <c r="X2085" s="148"/>
      <c r="Y2085" s="148"/>
      <c r="Z2085" s="148"/>
      <c r="AA2085" s="148"/>
      <c r="AB2085" s="148"/>
      <c r="AC2085" s="148"/>
      <c r="AD2085" s="148"/>
      <c r="AE2085" s="148"/>
      <c r="AF2085" s="148"/>
      <c r="AG2085" s="148"/>
      <c r="AH2085" s="148"/>
      <c r="AI2085" s="149"/>
      <c r="AJ2085" s="148"/>
      <c r="AK2085" s="149"/>
    </row>
    <row r="2086" spans="1:37" x14ac:dyDescent="0.35">
      <c r="A2086" s="147"/>
      <c r="B2086" s="148"/>
      <c r="C2086" s="147"/>
      <c r="D2086" s="147"/>
      <c r="E2086" s="148"/>
      <c r="F2086" s="147"/>
      <c r="G2086" s="148"/>
      <c r="H2086" s="148"/>
      <c r="I2086" s="148"/>
      <c r="J2086" s="148"/>
      <c r="K2086" s="148"/>
      <c r="L2086" s="148"/>
      <c r="M2086" s="148"/>
      <c r="N2086" s="148"/>
      <c r="O2086" s="148"/>
      <c r="P2086" s="148"/>
      <c r="Q2086" s="148"/>
      <c r="R2086" s="148"/>
      <c r="S2086" s="148"/>
      <c r="T2086" s="148"/>
      <c r="U2086" s="148"/>
      <c r="V2086" s="148"/>
      <c r="W2086" s="148"/>
      <c r="X2086" s="148"/>
      <c r="Y2086" s="148"/>
      <c r="Z2086" s="148"/>
      <c r="AA2086" s="148"/>
      <c r="AB2086" s="148"/>
      <c r="AC2086" s="148"/>
      <c r="AD2086" s="148"/>
      <c r="AE2086" s="148"/>
      <c r="AF2086" s="148"/>
      <c r="AG2086" s="148"/>
      <c r="AH2086" s="148"/>
      <c r="AI2086" s="149"/>
      <c r="AJ2086" s="148"/>
      <c r="AK2086" s="149"/>
    </row>
    <row r="2087" spans="1:37" x14ac:dyDescent="0.35">
      <c r="A2087" s="147"/>
      <c r="B2087" s="148"/>
      <c r="C2087" s="147"/>
      <c r="D2087" s="147"/>
      <c r="E2087" s="148"/>
      <c r="F2087" s="147"/>
      <c r="G2087" s="148"/>
      <c r="H2087" s="148"/>
      <c r="I2087" s="148"/>
      <c r="J2087" s="148"/>
      <c r="K2087" s="148"/>
      <c r="L2087" s="148"/>
      <c r="M2087" s="148"/>
      <c r="N2087" s="148"/>
      <c r="O2087" s="148"/>
      <c r="P2087" s="148"/>
      <c r="Q2087" s="148"/>
      <c r="R2087" s="148"/>
      <c r="S2087" s="148"/>
      <c r="T2087" s="148"/>
      <c r="U2087" s="148"/>
      <c r="V2087" s="148"/>
      <c r="W2087" s="148"/>
      <c r="X2087" s="148"/>
      <c r="Y2087" s="148"/>
      <c r="Z2087" s="148"/>
      <c r="AA2087" s="148"/>
      <c r="AB2087" s="148"/>
      <c r="AC2087" s="148"/>
      <c r="AD2087" s="148"/>
      <c r="AE2087" s="148"/>
      <c r="AF2087" s="148"/>
      <c r="AG2087" s="148"/>
      <c r="AH2087" s="148"/>
      <c r="AI2087" s="149"/>
      <c r="AJ2087" s="148"/>
      <c r="AK2087" s="149"/>
    </row>
    <row r="2088" spans="1:37" x14ac:dyDescent="0.35">
      <c r="A2088" s="147"/>
      <c r="B2088" s="148"/>
      <c r="C2088" s="147"/>
      <c r="D2088" s="147"/>
      <c r="E2088" s="148"/>
      <c r="F2088" s="147"/>
      <c r="G2088" s="148"/>
      <c r="H2088" s="148"/>
      <c r="I2088" s="148"/>
      <c r="J2088" s="148"/>
      <c r="K2088" s="148"/>
      <c r="L2088" s="148"/>
      <c r="M2088" s="148"/>
      <c r="N2088" s="148"/>
      <c r="O2088" s="148"/>
      <c r="P2088" s="148"/>
      <c r="Q2088" s="148"/>
      <c r="R2088" s="148"/>
      <c r="S2088" s="148"/>
      <c r="T2088" s="148"/>
      <c r="U2088" s="148"/>
      <c r="V2088" s="148"/>
      <c r="W2088" s="148"/>
      <c r="X2088" s="148"/>
      <c r="Y2088" s="148"/>
      <c r="Z2088" s="148"/>
      <c r="AA2088" s="148"/>
      <c r="AB2088" s="148"/>
      <c r="AC2088" s="148"/>
      <c r="AD2088" s="148"/>
      <c r="AE2088" s="148"/>
      <c r="AF2088" s="148"/>
      <c r="AG2088" s="148"/>
      <c r="AH2088" s="148"/>
      <c r="AI2088" s="149"/>
      <c r="AJ2088" s="148"/>
      <c r="AK2088" s="149"/>
    </row>
    <row r="2089" spans="1:37" x14ac:dyDescent="0.35">
      <c r="A2089" s="147"/>
      <c r="B2089" s="148"/>
      <c r="C2089" s="147"/>
      <c r="D2089" s="147"/>
      <c r="E2089" s="148"/>
      <c r="F2089" s="147"/>
      <c r="G2089" s="148"/>
      <c r="H2089" s="148"/>
      <c r="I2089" s="148"/>
      <c r="J2089" s="148"/>
      <c r="K2089" s="148"/>
      <c r="L2089" s="148"/>
      <c r="M2089" s="148"/>
      <c r="N2089" s="148"/>
      <c r="O2089" s="148"/>
      <c r="P2089" s="148"/>
      <c r="Q2089" s="148"/>
      <c r="R2089" s="148"/>
      <c r="S2089" s="148"/>
      <c r="T2089" s="148"/>
      <c r="U2089" s="148"/>
      <c r="V2089" s="148"/>
      <c r="W2089" s="148"/>
      <c r="X2089" s="148"/>
      <c r="Y2089" s="148"/>
      <c r="Z2089" s="148"/>
      <c r="AA2089" s="148"/>
      <c r="AB2089" s="148"/>
      <c r="AC2089" s="148"/>
      <c r="AD2089" s="148"/>
      <c r="AE2089" s="148"/>
      <c r="AF2089" s="148"/>
      <c r="AG2089" s="148"/>
      <c r="AH2089" s="148"/>
      <c r="AI2089" s="149"/>
      <c r="AJ2089" s="148"/>
      <c r="AK2089" s="149"/>
    </row>
    <row r="2090" spans="1:37" x14ac:dyDescent="0.35">
      <c r="A2090" s="147"/>
      <c r="B2090" s="148"/>
      <c r="C2090" s="147"/>
      <c r="D2090" s="147"/>
      <c r="E2090" s="148"/>
      <c r="F2090" s="147"/>
      <c r="G2090" s="148"/>
      <c r="H2090" s="148"/>
      <c r="I2090" s="148"/>
      <c r="J2090" s="148"/>
      <c r="K2090" s="148"/>
      <c r="L2090" s="148"/>
      <c r="M2090" s="148"/>
      <c r="N2090" s="148"/>
      <c r="O2090" s="148"/>
      <c r="P2090" s="148"/>
      <c r="Q2090" s="148"/>
      <c r="R2090" s="148"/>
      <c r="S2090" s="148"/>
      <c r="T2090" s="148"/>
      <c r="U2090" s="148"/>
      <c r="V2090" s="148"/>
      <c r="W2090" s="148"/>
      <c r="X2090" s="148"/>
      <c r="Y2090" s="148"/>
      <c r="Z2090" s="148"/>
      <c r="AA2090" s="148"/>
      <c r="AB2090" s="148"/>
      <c r="AC2090" s="148"/>
      <c r="AD2090" s="148"/>
      <c r="AE2090" s="148"/>
      <c r="AF2090" s="148"/>
      <c r="AG2090" s="148"/>
      <c r="AH2090" s="148"/>
      <c r="AI2090" s="149"/>
      <c r="AJ2090" s="148"/>
      <c r="AK2090" s="149"/>
    </row>
    <row r="2091" spans="1:37" x14ac:dyDescent="0.35">
      <c r="A2091" s="147"/>
      <c r="B2091" s="148"/>
      <c r="C2091" s="147"/>
      <c r="D2091" s="147"/>
      <c r="E2091" s="148"/>
      <c r="F2091" s="147"/>
      <c r="G2091" s="148"/>
      <c r="H2091" s="148"/>
      <c r="I2091" s="148"/>
      <c r="J2091" s="148"/>
      <c r="K2091" s="148"/>
      <c r="L2091" s="148"/>
      <c r="M2091" s="148"/>
      <c r="N2091" s="148"/>
      <c r="O2091" s="148"/>
      <c r="P2091" s="148"/>
      <c r="Q2091" s="148"/>
      <c r="R2091" s="148"/>
      <c r="S2091" s="148"/>
      <c r="T2091" s="148"/>
      <c r="U2091" s="148"/>
      <c r="V2091" s="148"/>
      <c r="W2091" s="148"/>
      <c r="X2091" s="148"/>
      <c r="Y2091" s="148"/>
      <c r="Z2091" s="148"/>
      <c r="AA2091" s="148"/>
      <c r="AB2091" s="148"/>
      <c r="AC2091" s="148"/>
      <c r="AD2091" s="148"/>
      <c r="AE2091" s="148"/>
      <c r="AF2091" s="148"/>
      <c r="AG2091" s="148"/>
      <c r="AH2091" s="148"/>
      <c r="AI2091" s="149"/>
      <c r="AJ2091" s="148"/>
      <c r="AK2091" s="149"/>
    </row>
    <row r="2092" spans="1:37" x14ac:dyDescent="0.35">
      <c r="A2092" s="147"/>
      <c r="B2092" s="148"/>
      <c r="C2092" s="147"/>
      <c r="D2092" s="147"/>
      <c r="E2092" s="148"/>
      <c r="F2092" s="147"/>
      <c r="G2092" s="148"/>
      <c r="H2092" s="148"/>
      <c r="I2092" s="148"/>
      <c r="J2092" s="148"/>
      <c r="K2092" s="148"/>
      <c r="L2092" s="148"/>
      <c r="M2092" s="148"/>
      <c r="N2092" s="148"/>
      <c r="O2092" s="148"/>
      <c r="P2092" s="148"/>
      <c r="Q2092" s="148"/>
      <c r="R2092" s="148"/>
      <c r="S2092" s="148"/>
      <c r="T2092" s="148"/>
      <c r="U2092" s="148"/>
      <c r="V2092" s="148"/>
      <c r="W2092" s="148"/>
      <c r="X2092" s="148"/>
      <c r="Y2092" s="148"/>
      <c r="Z2092" s="148"/>
      <c r="AA2092" s="148"/>
      <c r="AB2092" s="148"/>
      <c r="AC2092" s="148"/>
      <c r="AD2092" s="148"/>
      <c r="AE2092" s="148"/>
      <c r="AF2092" s="148"/>
      <c r="AG2092" s="148"/>
      <c r="AH2092" s="148"/>
      <c r="AI2092" s="149"/>
      <c r="AJ2092" s="148"/>
      <c r="AK2092" s="149"/>
    </row>
    <row r="2093" spans="1:37" x14ac:dyDescent="0.35">
      <c r="A2093" s="147"/>
      <c r="B2093" s="148"/>
      <c r="C2093" s="147"/>
      <c r="D2093" s="147"/>
      <c r="E2093" s="148"/>
      <c r="F2093" s="147"/>
      <c r="G2093" s="148"/>
      <c r="H2093" s="148"/>
      <c r="I2093" s="148"/>
      <c r="J2093" s="148"/>
      <c r="K2093" s="148"/>
      <c r="L2093" s="148"/>
      <c r="M2093" s="148"/>
      <c r="N2093" s="148"/>
      <c r="O2093" s="148"/>
      <c r="P2093" s="148"/>
      <c r="Q2093" s="148"/>
      <c r="R2093" s="148"/>
      <c r="S2093" s="148"/>
      <c r="T2093" s="148"/>
      <c r="U2093" s="148"/>
      <c r="V2093" s="148"/>
      <c r="W2093" s="148"/>
      <c r="X2093" s="148"/>
      <c r="Y2093" s="148"/>
      <c r="Z2093" s="148"/>
      <c r="AA2093" s="148"/>
      <c r="AB2093" s="148"/>
      <c r="AC2093" s="148"/>
      <c r="AD2093" s="148"/>
      <c r="AE2093" s="148"/>
      <c r="AF2093" s="148"/>
      <c r="AG2093" s="148"/>
      <c r="AH2093" s="148"/>
      <c r="AI2093" s="149"/>
      <c r="AJ2093" s="148"/>
      <c r="AK2093" s="149"/>
    </row>
    <row r="2094" spans="1:37" x14ac:dyDescent="0.35">
      <c r="A2094" s="147"/>
      <c r="B2094" s="148"/>
      <c r="C2094" s="147"/>
      <c r="D2094" s="147"/>
      <c r="E2094" s="148"/>
      <c r="F2094" s="147"/>
      <c r="G2094" s="148"/>
      <c r="H2094" s="148"/>
      <c r="I2094" s="148"/>
      <c r="J2094" s="148"/>
      <c r="K2094" s="148"/>
      <c r="L2094" s="148"/>
      <c r="M2094" s="148"/>
      <c r="N2094" s="148"/>
      <c r="O2094" s="148"/>
      <c r="P2094" s="148"/>
      <c r="Q2094" s="148"/>
      <c r="R2094" s="148"/>
      <c r="S2094" s="148"/>
      <c r="T2094" s="148"/>
      <c r="U2094" s="148"/>
      <c r="V2094" s="148"/>
      <c r="W2094" s="148"/>
      <c r="X2094" s="148"/>
      <c r="Y2094" s="148"/>
      <c r="Z2094" s="148"/>
      <c r="AA2094" s="148"/>
      <c r="AB2094" s="148"/>
      <c r="AC2094" s="148"/>
      <c r="AD2094" s="148"/>
      <c r="AE2094" s="148"/>
      <c r="AF2094" s="148"/>
      <c r="AG2094" s="148"/>
      <c r="AH2094" s="148"/>
      <c r="AI2094" s="149"/>
      <c r="AJ2094" s="148"/>
      <c r="AK2094" s="149"/>
    </row>
    <row r="2095" spans="1:37" x14ac:dyDescent="0.35">
      <c r="A2095" s="147"/>
      <c r="B2095" s="148"/>
      <c r="C2095" s="147"/>
      <c r="D2095" s="147"/>
      <c r="E2095" s="148"/>
      <c r="F2095" s="147"/>
      <c r="G2095" s="148"/>
      <c r="H2095" s="148"/>
      <c r="I2095" s="148"/>
      <c r="J2095" s="148"/>
      <c r="K2095" s="148"/>
      <c r="L2095" s="148"/>
      <c r="M2095" s="148"/>
      <c r="N2095" s="148"/>
      <c r="O2095" s="148"/>
      <c r="P2095" s="148"/>
      <c r="Q2095" s="148"/>
      <c r="R2095" s="148"/>
      <c r="S2095" s="148"/>
      <c r="T2095" s="148"/>
      <c r="U2095" s="148"/>
      <c r="V2095" s="148"/>
      <c r="W2095" s="148"/>
      <c r="X2095" s="148"/>
      <c r="Y2095" s="148"/>
      <c r="Z2095" s="148"/>
      <c r="AA2095" s="148"/>
      <c r="AB2095" s="148"/>
      <c r="AC2095" s="148"/>
      <c r="AD2095" s="148"/>
      <c r="AE2095" s="148"/>
      <c r="AF2095" s="148"/>
      <c r="AG2095" s="148"/>
      <c r="AH2095" s="148"/>
      <c r="AI2095" s="149"/>
      <c r="AJ2095" s="148"/>
      <c r="AK2095" s="149"/>
    </row>
    <row r="2096" spans="1:37" x14ac:dyDescent="0.35">
      <c r="A2096" s="147"/>
      <c r="B2096" s="148"/>
      <c r="C2096" s="147"/>
      <c r="D2096" s="147"/>
      <c r="E2096" s="148"/>
      <c r="F2096" s="147"/>
      <c r="G2096" s="148"/>
      <c r="H2096" s="148"/>
      <c r="I2096" s="148"/>
      <c r="J2096" s="148"/>
      <c r="K2096" s="148"/>
      <c r="L2096" s="148"/>
      <c r="M2096" s="148"/>
      <c r="N2096" s="148"/>
      <c r="O2096" s="148"/>
      <c r="P2096" s="148"/>
      <c r="Q2096" s="148"/>
      <c r="R2096" s="148"/>
      <c r="S2096" s="148"/>
      <c r="T2096" s="148"/>
      <c r="U2096" s="148"/>
      <c r="V2096" s="148"/>
      <c r="W2096" s="148"/>
      <c r="X2096" s="148"/>
      <c r="Y2096" s="148"/>
      <c r="Z2096" s="148"/>
      <c r="AA2096" s="148"/>
      <c r="AB2096" s="148"/>
      <c r="AC2096" s="148"/>
      <c r="AD2096" s="148"/>
      <c r="AE2096" s="148"/>
      <c r="AF2096" s="148"/>
      <c r="AG2096" s="148"/>
      <c r="AH2096" s="148"/>
      <c r="AI2096" s="149"/>
      <c r="AJ2096" s="148"/>
      <c r="AK2096" s="149"/>
    </row>
    <row r="2097" spans="1:37" x14ac:dyDescent="0.35">
      <c r="A2097" s="147"/>
      <c r="B2097" s="148"/>
      <c r="C2097" s="147"/>
      <c r="D2097" s="147"/>
      <c r="E2097" s="148"/>
      <c r="F2097" s="147"/>
      <c r="G2097" s="148"/>
      <c r="H2097" s="148"/>
      <c r="I2097" s="148"/>
      <c r="J2097" s="148"/>
      <c r="K2097" s="148"/>
      <c r="L2097" s="148"/>
      <c r="M2097" s="148"/>
      <c r="N2097" s="148"/>
      <c r="O2097" s="148"/>
      <c r="P2097" s="148"/>
      <c r="Q2097" s="148"/>
      <c r="R2097" s="148"/>
      <c r="S2097" s="148"/>
      <c r="T2097" s="148"/>
      <c r="U2097" s="148"/>
      <c r="V2097" s="148"/>
      <c r="W2097" s="148"/>
      <c r="X2097" s="148"/>
      <c r="Y2097" s="148"/>
      <c r="Z2097" s="148"/>
      <c r="AA2097" s="148"/>
      <c r="AB2097" s="148"/>
      <c r="AC2097" s="148"/>
      <c r="AD2097" s="148"/>
      <c r="AE2097" s="148"/>
      <c r="AF2097" s="148"/>
      <c r="AG2097" s="148"/>
      <c r="AH2097" s="148"/>
      <c r="AI2097" s="149"/>
      <c r="AJ2097" s="148"/>
      <c r="AK2097" s="149"/>
    </row>
    <row r="2098" spans="1:37" x14ac:dyDescent="0.35">
      <c r="A2098" s="147"/>
      <c r="B2098" s="148"/>
      <c r="C2098" s="147"/>
      <c r="D2098" s="147"/>
      <c r="E2098" s="148"/>
      <c r="F2098" s="147"/>
      <c r="G2098" s="148"/>
      <c r="H2098" s="148"/>
      <c r="I2098" s="148"/>
      <c r="J2098" s="148"/>
      <c r="K2098" s="148"/>
      <c r="L2098" s="148"/>
      <c r="M2098" s="148"/>
      <c r="N2098" s="148"/>
      <c r="O2098" s="148"/>
      <c r="P2098" s="148"/>
      <c r="Q2098" s="148"/>
      <c r="R2098" s="148"/>
      <c r="S2098" s="148"/>
      <c r="T2098" s="148"/>
      <c r="U2098" s="148"/>
      <c r="V2098" s="148"/>
      <c r="W2098" s="148"/>
      <c r="X2098" s="148"/>
      <c r="Y2098" s="148"/>
      <c r="Z2098" s="148"/>
      <c r="AA2098" s="148"/>
      <c r="AB2098" s="148"/>
      <c r="AC2098" s="148"/>
      <c r="AD2098" s="148"/>
      <c r="AE2098" s="148"/>
      <c r="AF2098" s="148"/>
      <c r="AG2098" s="148"/>
      <c r="AH2098" s="148"/>
      <c r="AI2098" s="149"/>
      <c r="AJ2098" s="148"/>
      <c r="AK2098" s="149"/>
    </row>
    <row r="2099" spans="1:37" x14ac:dyDescent="0.35">
      <c r="A2099" s="147"/>
      <c r="B2099" s="148"/>
      <c r="C2099" s="147"/>
      <c r="D2099" s="147"/>
      <c r="E2099" s="148"/>
      <c r="F2099" s="147"/>
      <c r="G2099" s="148"/>
      <c r="H2099" s="148"/>
      <c r="I2099" s="148"/>
      <c r="J2099" s="148"/>
      <c r="K2099" s="148"/>
      <c r="L2099" s="148"/>
      <c r="M2099" s="148"/>
      <c r="N2099" s="148"/>
      <c r="O2099" s="148"/>
      <c r="P2099" s="148"/>
      <c r="Q2099" s="148"/>
      <c r="R2099" s="148"/>
      <c r="S2099" s="148"/>
      <c r="T2099" s="148"/>
      <c r="U2099" s="148"/>
      <c r="V2099" s="148"/>
      <c r="W2099" s="148"/>
      <c r="X2099" s="148"/>
      <c r="Y2099" s="148"/>
      <c r="Z2099" s="148"/>
      <c r="AA2099" s="148"/>
      <c r="AB2099" s="148"/>
      <c r="AC2099" s="148"/>
      <c r="AD2099" s="148"/>
      <c r="AE2099" s="148"/>
      <c r="AF2099" s="148"/>
      <c r="AG2099" s="148"/>
      <c r="AH2099" s="148"/>
      <c r="AI2099" s="149"/>
      <c r="AJ2099" s="148"/>
      <c r="AK2099" s="149"/>
    </row>
    <row r="2100" spans="1:37" x14ac:dyDescent="0.35">
      <c r="A2100" s="147"/>
      <c r="B2100" s="148"/>
      <c r="C2100" s="147"/>
      <c r="D2100" s="147"/>
      <c r="E2100" s="148"/>
      <c r="F2100" s="147"/>
      <c r="G2100" s="148"/>
      <c r="H2100" s="148"/>
      <c r="I2100" s="148"/>
      <c r="J2100" s="148"/>
      <c r="K2100" s="148"/>
      <c r="L2100" s="148"/>
      <c r="M2100" s="148"/>
      <c r="N2100" s="148"/>
      <c r="O2100" s="148"/>
      <c r="P2100" s="148"/>
      <c r="Q2100" s="148"/>
      <c r="R2100" s="148"/>
      <c r="S2100" s="148"/>
      <c r="T2100" s="148"/>
      <c r="U2100" s="148"/>
      <c r="V2100" s="148"/>
      <c r="W2100" s="148"/>
      <c r="X2100" s="148"/>
      <c r="Y2100" s="148"/>
      <c r="Z2100" s="148"/>
      <c r="AA2100" s="148"/>
      <c r="AB2100" s="148"/>
      <c r="AC2100" s="148"/>
      <c r="AD2100" s="148"/>
      <c r="AE2100" s="148"/>
      <c r="AF2100" s="148"/>
      <c r="AG2100" s="148"/>
      <c r="AH2100" s="148"/>
      <c r="AI2100" s="149"/>
      <c r="AJ2100" s="148"/>
      <c r="AK2100" s="149"/>
    </row>
    <row r="2101" spans="1:37" x14ac:dyDescent="0.35">
      <c r="A2101" s="147"/>
      <c r="B2101" s="148"/>
      <c r="C2101" s="147"/>
      <c r="D2101" s="147"/>
      <c r="E2101" s="148"/>
      <c r="F2101" s="147"/>
      <c r="G2101" s="148"/>
      <c r="H2101" s="148"/>
      <c r="I2101" s="148"/>
      <c r="J2101" s="148"/>
      <c r="K2101" s="148"/>
      <c r="L2101" s="148"/>
      <c r="M2101" s="148"/>
      <c r="N2101" s="148"/>
      <c r="O2101" s="148"/>
      <c r="P2101" s="148"/>
      <c r="Q2101" s="148"/>
      <c r="R2101" s="148"/>
      <c r="S2101" s="148"/>
      <c r="T2101" s="148"/>
      <c r="U2101" s="148"/>
      <c r="V2101" s="148"/>
      <c r="W2101" s="148"/>
      <c r="X2101" s="148"/>
      <c r="Y2101" s="148"/>
      <c r="Z2101" s="148"/>
      <c r="AA2101" s="148"/>
      <c r="AB2101" s="148"/>
      <c r="AC2101" s="148"/>
      <c r="AD2101" s="148"/>
      <c r="AE2101" s="148"/>
      <c r="AF2101" s="148"/>
      <c r="AG2101" s="148"/>
      <c r="AH2101" s="148"/>
      <c r="AI2101" s="149"/>
      <c r="AJ2101" s="148"/>
      <c r="AK2101" s="149"/>
    </row>
    <row r="2102" spans="1:37" x14ac:dyDescent="0.35">
      <c r="A2102" s="147"/>
      <c r="B2102" s="148"/>
      <c r="C2102" s="147"/>
      <c r="D2102" s="147"/>
      <c r="E2102" s="148"/>
      <c r="F2102" s="147"/>
      <c r="G2102" s="148"/>
      <c r="H2102" s="148"/>
      <c r="I2102" s="148"/>
      <c r="J2102" s="148"/>
      <c r="K2102" s="148"/>
      <c r="L2102" s="148"/>
      <c r="M2102" s="148"/>
      <c r="N2102" s="148"/>
      <c r="O2102" s="148"/>
      <c r="P2102" s="148"/>
      <c r="Q2102" s="148"/>
      <c r="R2102" s="148"/>
      <c r="S2102" s="148"/>
      <c r="T2102" s="148"/>
      <c r="U2102" s="148"/>
      <c r="V2102" s="148"/>
      <c r="W2102" s="148"/>
      <c r="X2102" s="148"/>
      <c r="Y2102" s="148"/>
      <c r="Z2102" s="148"/>
      <c r="AA2102" s="148"/>
      <c r="AB2102" s="148"/>
      <c r="AC2102" s="148"/>
      <c r="AD2102" s="148"/>
      <c r="AE2102" s="148"/>
      <c r="AF2102" s="148"/>
      <c r="AG2102" s="148"/>
      <c r="AH2102" s="148"/>
      <c r="AI2102" s="149"/>
      <c r="AJ2102" s="148"/>
      <c r="AK2102" s="149"/>
    </row>
    <row r="2103" spans="1:37" x14ac:dyDescent="0.35">
      <c r="A2103" s="147"/>
      <c r="B2103" s="148"/>
      <c r="C2103" s="147"/>
      <c r="D2103" s="147"/>
      <c r="E2103" s="148"/>
      <c r="F2103" s="147"/>
      <c r="G2103" s="148"/>
      <c r="H2103" s="148"/>
      <c r="I2103" s="148"/>
      <c r="J2103" s="148"/>
      <c r="K2103" s="148"/>
      <c r="L2103" s="148"/>
      <c r="M2103" s="148"/>
      <c r="N2103" s="148"/>
      <c r="O2103" s="148"/>
      <c r="P2103" s="148"/>
      <c r="Q2103" s="148"/>
      <c r="R2103" s="148"/>
      <c r="S2103" s="148"/>
      <c r="T2103" s="148"/>
      <c r="U2103" s="148"/>
      <c r="V2103" s="148"/>
      <c r="W2103" s="148"/>
      <c r="X2103" s="148"/>
      <c r="Y2103" s="148"/>
      <c r="Z2103" s="148"/>
      <c r="AA2103" s="148"/>
      <c r="AB2103" s="148"/>
      <c r="AC2103" s="148"/>
      <c r="AD2103" s="148"/>
      <c r="AE2103" s="148"/>
      <c r="AF2103" s="148"/>
      <c r="AG2103" s="148"/>
      <c r="AH2103" s="148"/>
      <c r="AI2103" s="149"/>
      <c r="AJ2103" s="148"/>
      <c r="AK2103" s="149"/>
    </row>
    <row r="2104" spans="1:37" x14ac:dyDescent="0.35">
      <c r="A2104" s="147"/>
      <c r="B2104" s="148"/>
      <c r="C2104" s="147"/>
      <c r="D2104" s="147"/>
      <c r="E2104" s="148"/>
      <c r="F2104" s="147"/>
      <c r="G2104" s="148"/>
      <c r="H2104" s="148"/>
      <c r="I2104" s="148"/>
      <c r="J2104" s="148"/>
      <c r="K2104" s="148"/>
      <c r="L2104" s="148"/>
      <c r="M2104" s="148"/>
      <c r="N2104" s="148"/>
      <c r="O2104" s="148"/>
      <c r="P2104" s="148"/>
      <c r="Q2104" s="148"/>
      <c r="R2104" s="148"/>
      <c r="S2104" s="148"/>
      <c r="T2104" s="148"/>
      <c r="U2104" s="148"/>
      <c r="V2104" s="148"/>
      <c r="W2104" s="148"/>
      <c r="X2104" s="148"/>
      <c r="Y2104" s="148"/>
      <c r="Z2104" s="148"/>
      <c r="AA2104" s="148"/>
      <c r="AB2104" s="148"/>
      <c r="AC2104" s="148"/>
      <c r="AD2104" s="148"/>
      <c r="AE2104" s="148"/>
      <c r="AF2104" s="148"/>
      <c r="AG2104" s="148"/>
      <c r="AH2104" s="148"/>
      <c r="AI2104" s="149"/>
      <c r="AJ2104" s="148"/>
      <c r="AK2104" s="149"/>
    </row>
    <row r="2105" spans="1:37" x14ac:dyDescent="0.35">
      <c r="A2105" s="147"/>
      <c r="B2105" s="148"/>
      <c r="C2105" s="147"/>
      <c r="D2105" s="147"/>
      <c r="E2105" s="148"/>
      <c r="F2105" s="147"/>
      <c r="G2105" s="148"/>
      <c r="H2105" s="148"/>
      <c r="I2105" s="148"/>
      <c r="J2105" s="148"/>
      <c r="K2105" s="148"/>
      <c r="L2105" s="148"/>
      <c r="M2105" s="148"/>
      <c r="N2105" s="148"/>
      <c r="O2105" s="148"/>
      <c r="P2105" s="148"/>
      <c r="Q2105" s="148"/>
      <c r="R2105" s="148"/>
      <c r="S2105" s="148"/>
      <c r="T2105" s="148"/>
      <c r="U2105" s="148"/>
      <c r="V2105" s="148"/>
      <c r="W2105" s="148"/>
      <c r="X2105" s="148"/>
      <c r="Y2105" s="148"/>
      <c r="Z2105" s="148"/>
      <c r="AA2105" s="148"/>
      <c r="AB2105" s="148"/>
      <c r="AC2105" s="148"/>
      <c r="AD2105" s="148"/>
      <c r="AE2105" s="148"/>
      <c r="AF2105" s="148"/>
      <c r="AG2105" s="148"/>
      <c r="AH2105" s="148"/>
      <c r="AI2105" s="149"/>
      <c r="AJ2105" s="148"/>
      <c r="AK2105" s="149"/>
    </row>
    <row r="2106" spans="1:37" x14ac:dyDescent="0.35">
      <c r="A2106" s="147"/>
      <c r="B2106" s="148"/>
      <c r="C2106" s="147"/>
      <c r="D2106" s="147"/>
      <c r="E2106" s="148"/>
      <c r="F2106" s="147"/>
      <c r="G2106" s="148"/>
      <c r="H2106" s="148"/>
      <c r="I2106" s="148"/>
      <c r="J2106" s="148"/>
      <c r="K2106" s="148"/>
      <c r="L2106" s="148"/>
      <c r="M2106" s="148"/>
      <c r="N2106" s="148"/>
      <c r="O2106" s="148"/>
      <c r="P2106" s="148"/>
      <c r="Q2106" s="148"/>
      <c r="R2106" s="148"/>
      <c r="S2106" s="148"/>
      <c r="T2106" s="148"/>
      <c r="U2106" s="148"/>
      <c r="V2106" s="148"/>
      <c r="W2106" s="148"/>
      <c r="X2106" s="148"/>
      <c r="Y2106" s="148"/>
      <c r="Z2106" s="148"/>
      <c r="AA2106" s="148"/>
      <c r="AB2106" s="148"/>
      <c r="AC2106" s="148"/>
      <c r="AD2106" s="148"/>
      <c r="AE2106" s="148"/>
      <c r="AF2106" s="148"/>
      <c r="AG2106" s="148"/>
      <c r="AH2106" s="148"/>
      <c r="AI2106" s="149"/>
      <c r="AJ2106" s="148"/>
      <c r="AK2106" s="149"/>
    </row>
    <row r="2107" spans="1:37" x14ac:dyDescent="0.35">
      <c r="A2107" s="147"/>
      <c r="B2107" s="148"/>
      <c r="C2107" s="147"/>
      <c r="D2107" s="147"/>
      <c r="E2107" s="148"/>
      <c r="F2107" s="147"/>
      <c r="G2107" s="148"/>
      <c r="H2107" s="148"/>
      <c r="I2107" s="148"/>
      <c r="J2107" s="148"/>
      <c r="K2107" s="148"/>
      <c r="L2107" s="148"/>
      <c r="M2107" s="148"/>
      <c r="N2107" s="148"/>
      <c r="O2107" s="148"/>
      <c r="P2107" s="148"/>
      <c r="Q2107" s="148"/>
      <c r="R2107" s="148"/>
      <c r="S2107" s="148"/>
      <c r="T2107" s="148"/>
      <c r="U2107" s="148"/>
      <c r="V2107" s="148"/>
      <c r="W2107" s="148"/>
      <c r="X2107" s="148"/>
      <c r="Y2107" s="148"/>
      <c r="Z2107" s="148"/>
      <c r="AA2107" s="148"/>
      <c r="AB2107" s="148"/>
      <c r="AC2107" s="148"/>
      <c r="AD2107" s="148"/>
      <c r="AE2107" s="148"/>
      <c r="AF2107" s="148"/>
      <c r="AG2107" s="148"/>
      <c r="AH2107" s="148"/>
      <c r="AI2107" s="149"/>
      <c r="AJ2107" s="148"/>
      <c r="AK2107" s="149"/>
    </row>
    <row r="2108" spans="1:37" x14ac:dyDescent="0.35">
      <c r="A2108" s="147"/>
      <c r="B2108" s="148"/>
      <c r="C2108" s="147"/>
      <c r="D2108" s="147"/>
      <c r="E2108" s="148"/>
      <c r="F2108" s="147"/>
      <c r="G2108" s="148"/>
      <c r="H2108" s="148"/>
      <c r="I2108" s="148"/>
      <c r="J2108" s="148"/>
      <c r="K2108" s="148"/>
      <c r="L2108" s="148"/>
      <c r="M2108" s="148"/>
      <c r="N2108" s="148"/>
      <c r="O2108" s="148"/>
      <c r="P2108" s="148"/>
      <c r="Q2108" s="148"/>
      <c r="R2108" s="148"/>
      <c r="S2108" s="148"/>
      <c r="T2108" s="148"/>
      <c r="U2108" s="148"/>
      <c r="V2108" s="148"/>
      <c r="W2108" s="148"/>
      <c r="X2108" s="148"/>
      <c r="Y2108" s="148"/>
      <c r="Z2108" s="148"/>
      <c r="AA2108" s="148"/>
      <c r="AB2108" s="148"/>
      <c r="AC2108" s="148"/>
      <c r="AD2108" s="148"/>
      <c r="AE2108" s="148"/>
      <c r="AF2108" s="148"/>
      <c r="AG2108" s="148"/>
      <c r="AH2108" s="148"/>
      <c r="AI2108" s="149"/>
      <c r="AJ2108" s="148"/>
      <c r="AK2108" s="149"/>
    </row>
    <row r="2109" spans="1:37" x14ac:dyDescent="0.35">
      <c r="A2109" s="147"/>
      <c r="B2109" s="148"/>
      <c r="C2109" s="147"/>
      <c r="D2109" s="147"/>
      <c r="E2109" s="148"/>
      <c r="F2109" s="147"/>
      <c r="G2109" s="148"/>
      <c r="H2109" s="148"/>
      <c r="I2109" s="148"/>
      <c r="J2109" s="148"/>
      <c r="K2109" s="148"/>
      <c r="L2109" s="148"/>
      <c r="M2109" s="148"/>
      <c r="N2109" s="148"/>
      <c r="O2109" s="148"/>
      <c r="P2109" s="148"/>
      <c r="Q2109" s="148"/>
      <c r="R2109" s="148"/>
      <c r="S2109" s="148"/>
      <c r="T2109" s="148"/>
      <c r="U2109" s="148"/>
      <c r="V2109" s="148"/>
      <c r="W2109" s="148"/>
      <c r="X2109" s="148"/>
      <c r="Y2109" s="148"/>
      <c r="Z2109" s="148"/>
      <c r="AA2109" s="148"/>
      <c r="AB2109" s="148"/>
      <c r="AC2109" s="148"/>
      <c r="AD2109" s="148"/>
      <c r="AE2109" s="148"/>
      <c r="AF2109" s="148"/>
      <c r="AG2109" s="148"/>
      <c r="AH2109" s="148"/>
      <c r="AI2109" s="149"/>
      <c r="AJ2109" s="148"/>
      <c r="AK2109" s="149"/>
    </row>
    <row r="2110" spans="1:37" x14ac:dyDescent="0.35">
      <c r="A2110" s="147"/>
      <c r="B2110" s="148"/>
      <c r="C2110" s="147"/>
      <c r="D2110" s="147"/>
      <c r="E2110" s="148"/>
      <c r="F2110" s="147"/>
      <c r="G2110" s="148"/>
      <c r="H2110" s="148"/>
      <c r="I2110" s="148"/>
      <c r="J2110" s="148"/>
      <c r="K2110" s="148"/>
      <c r="L2110" s="148"/>
      <c r="M2110" s="148"/>
      <c r="N2110" s="148"/>
      <c r="O2110" s="148"/>
      <c r="P2110" s="148"/>
      <c r="Q2110" s="148"/>
      <c r="R2110" s="148"/>
      <c r="S2110" s="148"/>
      <c r="T2110" s="148"/>
      <c r="U2110" s="148"/>
      <c r="V2110" s="148"/>
      <c r="W2110" s="148"/>
      <c r="X2110" s="148"/>
      <c r="Y2110" s="148"/>
      <c r="Z2110" s="148"/>
      <c r="AA2110" s="148"/>
      <c r="AB2110" s="148"/>
      <c r="AC2110" s="148"/>
      <c r="AD2110" s="148"/>
      <c r="AE2110" s="148"/>
      <c r="AF2110" s="148"/>
      <c r="AG2110" s="148"/>
      <c r="AH2110" s="148"/>
      <c r="AI2110" s="149"/>
      <c r="AJ2110" s="148"/>
      <c r="AK2110" s="149"/>
    </row>
    <row r="2111" spans="1:37" x14ac:dyDescent="0.35">
      <c r="A2111" s="147"/>
      <c r="B2111" s="148"/>
      <c r="C2111" s="147"/>
      <c r="D2111" s="147"/>
      <c r="E2111" s="148"/>
      <c r="F2111" s="147"/>
      <c r="G2111" s="148"/>
      <c r="H2111" s="148"/>
      <c r="I2111" s="148"/>
      <c r="J2111" s="148"/>
      <c r="K2111" s="148"/>
      <c r="L2111" s="148"/>
      <c r="M2111" s="148"/>
      <c r="N2111" s="148"/>
      <c r="O2111" s="148"/>
      <c r="P2111" s="148"/>
      <c r="Q2111" s="148"/>
      <c r="R2111" s="148"/>
      <c r="S2111" s="148"/>
      <c r="T2111" s="148"/>
      <c r="U2111" s="148"/>
      <c r="V2111" s="148"/>
      <c r="W2111" s="148"/>
      <c r="X2111" s="148"/>
      <c r="Y2111" s="148"/>
      <c r="Z2111" s="148"/>
      <c r="AA2111" s="148"/>
      <c r="AB2111" s="148"/>
      <c r="AC2111" s="148"/>
      <c r="AD2111" s="148"/>
      <c r="AE2111" s="148"/>
      <c r="AF2111" s="148"/>
      <c r="AG2111" s="148"/>
      <c r="AH2111" s="148"/>
      <c r="AI2111" s="149"/>
      <c r="AJ2111" s="148"/>
      <c r="AK2111" s="149"/>
    </row>
    <row r="2112" spans="1:37" x14ac:dyDescent="0.35">
      <c r="A2112" s="147"/>
      <c r="B2112" s="148"/>
      <c r="C2112" s="147"/>
      <c r="D2112" s="147"/>
      <c r="E2112" s="148"/>
      <c r="F2112" s="147"/>
      <c r="G2112" s="148"/>
      <c r="H2112" s="148"/>
      <c r="I2112" s="148"/>
      <c r="J2112" s="148"/>
      <c r="K2112" s="148"/>
      <c r="L2112" s="148"/>
      <c r="M2112" s="148"/>
      <c r="N2112" s="148"/>
      <c r="O2112" s="148"/>
      <c r="P2112" s="148"/>
      <c r="Q2112" s="148"/>
      <c r="R2112" s="148"/>
      <c r="S2112" s="148"/>
      <c r="T2112" s="148"/>
      <c r="U2112" s="148"/>
      <c r="V2112" s="148"/>
      <c r="W2112" s="148"/>
      <c r="X2112" s="148"/>
      <c r="Y2112" s="148"/>
      <c r="Z2112" s="148"/>
      <c r="AA2112" s="148"/>
      <c r="AB2112" s="148"/>
      <c r="AC2112" s="148"/>
      <c r="AD2112" s="148"/>
      <c r="AE2112" s="148"/>
      <c r="AF2112" s="148"/>
      <c r="AG2112" s="148"/>
      <c r="AH2112" s="148"/>
      <c r="AI2112" s="149"/>
      <c r="AJ2112" s="148"/>
      <c r="AK2112" s="149"/>
    </row>
    <row r="2113" spans="1:37" x14ac:dyDescent="0.35">
      <c r="A2113" s="147"/>
      <c r="B2113" s="148"/>
      <c r="C2113" s="147"/>
      <c r="D2113" s="147"/>
      <c r="E2113" s="148"/>
      <c r="F2113" s="147"/>
      <c r="G2113" s="148"/>
      <c r="H2113" s="148"/>
      <c r="I2113" s="148"/>
      <c r="J2113" s="148"/>
      <c r="K2113" s="148"/>
      <c r="L2113" s="148"/>
      <c r="M2113" s="148"/>
      <c r="N2113" s="148"/>
      <c r="O2113" s="148"/>
      <c r="P2113" s="148"/>
      <c r="Q2113" s="148"/>
      <c r="R2113" s="148"/>
      <c r="S2113" s="148"/>
      <c r="T2113" s="148"/>
      <c r="U2113" s="148"/>
      <c r="V2113" s="148"/>
      <c r="W2113" s="148"/>
      <c r="X2113" s="148"/>
      <c r="Y2113" s="148"/>
      <c r="Z2113" s="148"/>
      <c r="AA2113" s="148"/>
      <c r="AB2113" s="148"/>
      <c r="AC2113" s="148"/>
      <c r="AD2113" s="148"/>
      <c r="AE2113" s="148"/>
      <c r="AF2113" s="148"/>
      <c r="AG2113" s="148"/>
      <c r="AH2113" s="148"/>
      <c r="AI2113" s="149"/>
      <c r="AJ2113" s="148"/>
      <c r="AK2113" s="149"/>
    </row>
    <row r="2114" spans="1:37" x14ac:dyDescent="0.35">
      <c r="A2114" s="147"/>
      <c r="B2114" s="148"/>
      <c r="C2114" s="147"/>
      <c r="D2114" s="147"/>
      <c r="E2114" s="148"/>
      <c r="F2114" s="147"/>
      <c r="G2114" s="148"/>
      <c r="H2114" s="148"/>
      <c r="I2114" s="148"/>
      <c r="J2114" s="148"/>
      <c r="K2114" s="148"/>
      <c r="L2114" s="148"/>
      <c r="M2114" s="148"/>
      <c r="N2114" s="148"/>
      <c r="O2114" s="148"/>
      <c r="P2114" s="148"/>
      <c r="Q2114" s="148"/>
      <c r="R2114" s="148"/>
      <c r="S2114" s="148"/>
      <c r="T2114" s="148"/>
      <c r="U2114" s="148"/>
      <c r="V2114" s="148"/>
      <c r="W2114" s="148"/>
      <c r="X2114" s="148"/>
      <c r="Y2114" s="148"/>
      <c r="Z2114" s="148"/>
      <c r="AA2114" s="148"/>
      <c r="AB2114" s="148"/>
      <c r="AC2114" s="148"/>
      <c r="AD2114" s="148"/>
      <c r="AE2114" s="148"/>
      <c r="AF2114" s="148"/>
      <c r="AG2114" s="148"/>
      <c r="AH2114" s="148"/>
      <c r="AI2114" s="149"/>
      <c r="AJ2114" s="148"/>
      <c r="AK2114" s="149"/>
    </row>
    <row r="2115" spans="1:37" x14ac:dyDescent="0.35">
      <c r="A2115" s="147"/>
      <c r="B2115" s="148"/>
      <c r="C2115" s="147"/>
      <c r="D2115" s="147"/>
      <c r="E2115" s="148"/>
      <c r="F2115" s="147"/>
      <c r="G2115" s="148"/>
      <c r="H2115" s="148"/>
      <c r="I2115" s="148"/>
      <c r="J2115" s="148"/>
      <c r="K2115" s="148"/>
      <c r="L2115" s="148"/>
      <c r="M2115" s="148"/>
      <c r="N2115" s="148"/>
      <c r="O2115" s="148"/>
      <c r="P2115" s="148"/>
      <c r="Q2115" s="148"/>
      <c r="R2115" s="148"/>
      <c r="S2115" s="148"/>
      <c r="T2115" s="148"/>
      <c r="U2115" s="148"/>
      <c r="V2115" s="148"/>
      <c r="W2115" s="148"/>
      <c r="X2115" s="148"/>
      <c r="Y2115" s="148"/>
      <c r="Z2115" s="148"/>
      <c r="AA2115" s="148"/>
      <c r="AB2115" s="148"/>
      <c r="AC2115" s="148"/>
      <c r="AD2115" s="148"/>
      <c r="AE2115" s="148"/>
      <c r="AF2115" s="148"/>
      <c r="AG2115" s="148"/>
      <c r="AH2115" s="148"/>
      <c r="AI2115" s="149"/>
      <c r="AJ2115" s="148"/>
      <c r="AK2115" s="149"/>
    </row>
    <row r="2116" spans="1:37" x14ac:dyDescent="0.35">
      <c r="A2116" s="147"/>
      <c r="B2116" s="148"/>
      <c r="C2116" s="147"/>
      <c r="D2116" s="147"/>
      <c r="E2116" s="148"/>
      <c r="F2116" s="147"/>
      <c r="G2116" s="148"/>
      <c r="H2116" s="148"/>
      <c r="I2116" s="148"/>
      <c r="J2116" s="148"/>
      <c r="K2116" s="148"/>
      <c r="L2116" s="148"/>
      <c r="M2116" s="148"/>
      <c r="N2116" s="148"/>
      <c r="O2116" s="148"/>
      <c r="P2116" s="148"/>
      <c r="Q2116" s="148"/>
      <c r="R2116" s="148"/>
      <c r="S2116" s="148"/>
      <c r="T2116" s="148"/>
      <c r="U2116" s="148"/>
      <c r="V2116" s="148"/>
      <c r="W2116" s="148"/>
      <c r="X2116" s="148"/>
      <c r="Y2116" s="148"/>
      <c r="Z2116" s="148"/>
      <c r="AA2116" s="148"/>
      <c r="AB2116" s="148"/>
      <c r="AC2116" s="148"/>
      <c r="AD2116" s="148"/>
      <c r="AE2116" s="148"/>
      <c r="AF2116" s="148"/>
      <c r="AG2116" s="148"/>
      <c r="AH2116" s="148"/>
      <c r="AI2116" s="149"/>
      <c r="AJ2116" s="148"/>
      <c r="AK2116" s="149"/>
    </row>
    <row r="2117" spans="1:37" x14ac:dyDescent="0.35">
      <c r="A2117" s="147"/>
      <c r="B2117" s="148"/>
      <c r="C2117" s="147"/>
      <c r="D2117" s="147"/>
      <c r="E2117" s="148"/>
      <c r="F2117" s="147"/>
      <c r="G2117" s="148"/>
      <c r="H2117" s="148"/>
      <c r="I2117" s="148"/>
      <c r="J2117" s="148"/>
      <c r="K2117" s="148"/>
      <c r="L2117" s="148"/>
      <c r="M2117" s="148"/>
      <c r="N2117" s="148"/>
      <c r="O2117" s="148"/>
      <c r="P2117" s="148"/>
      <c r="Q2117" s="148"/>
      <c r="R2117" s="148"/>
      <c r="S2117" s="148"/>
      <c r="T2117" s="148"/>
      <c r="U2117" s="148"/>
      <c r="V2117" s="148"/>
      <c r="W2117" s="148"/>
      <c r="X2117" s="148"/>
      <c r="Y2117" s="148"/>
      <c r="Z2117" s="148"/>
      <c r="AA2117" s="148"/>
      <c r="AB2117" s="148"/>
      <c r="AC2117" s="148"/>
      <c r="AD2117" s="148"/>
      <c r="AE2117" s="148"/>
      <c r="AF2117" s="148"/>
      <c r="AG2117" s="148"/>
      <c r="AH2117" s="148"/>
      <c r="AI2117" s="149"/>
      <c r="AJ2117" s="148"/>
      <c r="AK2117" s="149"/>
    </row>
    <row r="2118" spans="1:37" x14ac:dyDescent="0.35">
      <c r="A2118" s="147"/>
      <c r="B2118" s="148"/>
      <c r="C2118" s="147"/>
      <c r="D2118" s="147"/>
      <c r="E2118" s="148"/>
      <c r="F2118" s="147"/>
      <c r="G2118" s="148"/>
      <c r="H2118" s="148"/>
      <c r="I2118" s="148"/>
      <c r="J2118" s="148"/>
      <c r="K2118" s="148"/>
      <c r="L2118" s="148"/>
      <c r="M2118" s="148"/>
      <c r="N2118" s="148"/>
      <c r="O2118" s="148"/>
      <c r="P2118" s="148"/>
      <c r="Q2118" s="148"/>
      <c r="R2118" s="148"/>
      <c r="S2118" s="148"/>
      <c r="T2118" s="148"/>
      <c r="U2118" s="148"/>
      <c r="V2118" s="148"/>
      <c r="W2118" s="148"/>
      <c r="X2118" s="148"/>
      <c r="Y2118" s="148"/>
      <c r="Z2118" s="148"/>
      <c r="AA2118" s="148"/>
      <c r="AB2118" s="148"/>
      <c r="AC2118" s="148"/>
      <c r="AD2118" s="148"/>
      <c r="AE2118" s="148"/>
      <c r="AF2118" s="148"/>
      <c r="AG2118" s="148"/>
      <c r="AH2118" s="148"/>
      <c r="AI2118" s="149"/>
      <c r="AJ2118" s="148"/>
      <c r="AK2118" s="149"/>
    </row>
    <row r="2119" spans="1:37" x14ac:dyDescent="0.35">
      <c r="A2119" s="147"/>
      <c r="B2119" s="148"/>
      <c r="C2119" s="147"/>
      <c r="D2119" s="147"/>
      <c r="E2119" s="148"/>
      <c r="F2119" s="147"/>
      <c r="G2119" s="148"/>
      <c r="H2119" s="148"/>
      <c r="I2119" s="148"/>
      <c r="J2119" s="148"/>
      <c r="K2119" s="148"/>
      <c r="L2119" s="148"/>
      <c r="M2119" s="148"/>
      <c r="N2119" s="148"/>
      <c r="O2119" s="148"/>
      <c r="P2119" s="148"/>
      <c r="Q2119" s="148"/>
      <c r="R2119" s="148"/>
      <c r="S2119" s="148"/>
      <c r="T2119" s="148"/>
      <c r="U2119" s="148"/>
      <c r="V2119" s="148"/>
      <c r="W2119" s="148"/>
      <c r="X2119" s="148"/>
      <c r="Y2119" s="148"/>
      <c r="Z2119" s="148"/>
      <c r="AA2119" s="148"/>
      <c r="AB2119" s="148"/>
      <c r="AC2119" s="148"/>
      <c r="AD2119" s="148"/>
      <c r="AE2119" s="148"/>
      <c r="AF2119" s="148"/>
      <c r="AG2119" s="148"/>
      <c r="AH2119" s="148"/>
      <c r="AI2119" s="149"/>
      <c r="AJ2119" s="148"/>
      <c r="AK2119" s="149"/>
    </row>
    <row r="2120" spans="1:37" x14ac:dyDescent="0.35">
      <c r="A2120" s="147"/>
      <c r="B2120" s="148"/>
      <c r="C2120" s="147"/>
      <c r="D2120" s="147"/>
      <c r="E2120" s="148"/>
      <c r="F2120" s="147"/>
      <c r="G2120" s="148"/>
      <c r="H2120" s="148"/>
      <c r="I2120" s="148"/>
      <c r="J2120" s="148"/>
      <c r="K2120" s="148"/>
      <c r="L2120" s="148"/>
      <c r="M2120" s="148"/>
      <c r="N2120" s="148"/>
      <c r="O2120" s="148"/>
      <c r="P2120" s="148"/>
      <c r="Q2120" s="148"/>
      <c r="R2120" s="148"/>
      <c r="S2120" s="148"/>
      <c r="T2120" s="148"/>
      <c r="U2120" s="148"/>
      <c r="V2120" s="148"/>
      <c r="W2120" s="148"/>
      <c r="X2120" s="148"/>
      <c r="Y2120" s="148"/>
      <c r="Z2120" s="148"/>
      <c r="AA2120" s="148"/>
      <c r="AB2120" s="148"/>
      <c r="AC2120" s="148"/>
      <c r="AD2120" s="148"/>
      <c r="AE2120" s="148"/>
      <c r="AF2120" s="148"/>
      <c r="AG2120" s="148"/>
      <c r="AH2120" s="148"/>
      <c r="AI2120" s="149"/>
      <c r="AJ2120" s="148"/>
      <c r="AK2120" s="149"/>
    </row>
    <row r="2121" spans="1:37" x14ac:dyDescent="0.35">
      <c r="A2121" s="147"/>
      <c r="B2121" s="148"/>
      <c r="C2121" s="147"/>
      <c r="D2121" s="147"/>
      <c r="E2121" s="148"/>
      <c r="F2121" s="147"/>
      <c r="G2121" s="148"/>
      <c r="H2121" s="148"/>
      <c r="I2121" s="148"/>
      <c r="J2121" s="148"/>
      <c r="K2121" s="148"/>
      <c r="L2121" s="148"/>
      <c r="M2121" s="148"/>
      <c r="N2121" s="148"/>
      <c r="O2121" s="148"/>
      <c r="P2121" s="148"/>
      <c r="Q2121" s="148"/>
      <c r="R2121" s="148"/>
      <c r="S2121" s="148"/>
      <c r="T2121" s="148"/>
      <c r="U2121" s="148"/>
      <c r="V2121" s="148"/>
      <c r="W2121" s="148"/>
      <c r="X2121" s="148"/>
      <c r="Y2121" s="148"/>
      <c r="Z2121" s="148"/>
      <c r="AA2121" s="148"/>
      <c r="AB2121" s="148"/>
      <c r="AC2121" s="148"/>
      <c r="AD2121" s="148"/>
      <c r="AE2121" s="148"/>
      <c r="AF2121" s="148"/>
      <c r="AG2121" s="148"/>
      <c r="AH2121" s="148"/>
      <c r="AI2121" s="149"/>
      <c r="AJ2121" s="148"/>
      <c r="AK2121" s="149"/>
    </row>
    <row r="2122" spans="1:37" x14ac:dyDescent="0.35">
      <c r="A2122" s="147"/>
      <c r="B2122" s="148"/>
      <c r="C2122" s="147"/>
      <c r="D2122" s="147"/>
      <c r="E2122" s="148"/>
      <c r="F2122" s="147"/>
      <c r="G2122" s="148"/>
      <c r="H2122" s="148"/>
      <c r="I2122" s="148"/>
      <c r="J2122" s="148"/>
      <c r="K2122" s="148"/>
      <c r="L2122" s="148"/>
      <c r="M2122" s="148"/>
      <c r="N2122" s="148"/>
      <c r="O2122" s="148"/>
      <c r="P2122" s="148"/>
      <c r="Q2122" s="148"/>
      <c r="R2122" s="148"/>
      <c r="S2122" s="148"/>
      <c r="T2122" s="148"/>
      <c r="U2122" s="148"/>
      <c r="V2122" s="148"/>
      <c r="W2122" s="148"/>
      <c r="X2122" s="148"/>
      <c r="Y2122" s="148"/>
      <c r="Z2122" s="148"/>
      <c r="AA2122" s="148"/>
      <c r="AB2122" s="148"/>
      <c r="AC2122" s="148"/>
      <c r="AD2122" s="148"/>
      <c r="AE2122" s="148"/>
      <c r="AF2122" s="148"/>
      <c r="AG2122" s="148"/>
      <c r="AH2122" s="148"/>
      <c r="AI2122" s="149"/>
      <c r="AJ2122" s="148"/>
      <c r="AK2122" s="149"/>
    </row>
    <row r="2123" spans="1:37" x14ac:dyDescent="0.35">
      <c r="A2123" s="147"/>
      <c r="B2123" s="148"/>
      <c r="C2123" s="147"/>
      <c r="D2123" s="147"/>
      <c r="E2123" s="148"/>
      <c r="F2123" s="147"/>
      <c r="G2123" s="148"/>
      <c r="H2123" s="148"/>
      <c r="I2123" s="148"/>
      <c r="J2123" s="148"/>
      <c r="K2123" s="148"/>
      <c r="L2123" s="148"/>
      <c r="M2123" s="148"/>
      <c r="N2123" s="148"/>
      <c r="O2123" s="148"/>
      <c r="P2123" s="148"/>
      <c r="Q2123" s="148"/>
      <c r="R2123" s="148"/>
      <c r="S2123" s="148"/>
      <c r="T2123" s="148"/>
      <c r="U2123" s="148"/>
      <c r="V2123" s="148"/>
      <c r="W2123" s="148"/>
      <c r="X2123" s="148"/>
      <c r="Y2123" s="148"/>
      <c r="Z2123" s="148"/>
      <c r="AA2123" s="148"/>
      <c r="AB2123" s="148"/>
      <c r="AC2123" s="148"/>
      <c r="AD2123" s="148"/>
      <c r="AE2123" s="148"/>
      <c r="AF2123" s="148"/>
      <c r="AG2123" s="148"/>
      <c r="AH2123" s="148"/>
      <c r="AI2123" s="149"/>
      <c r="AJ2123" s="148"/>
      <c r="AK2123" s="149"/>
    </row>
    <row r="2124" spans="1:37" x14ac:dyDescent="0.35">
      <c r="A2124" s="147"/>
      <c r="B2124" s="148"/>
      <c r="C2124" s="147"/>
      <c r="D2124" s="147"/>
      <c r="E2124" s="148"/>
      <c r="F2124" s="147"/>
      <c r="G2124" s="148"/>
      <c r="H2124" s="148"/>
      <c r="I2124" s="148"/>
      <c r="J2124" s="148"/>
      <c r="K2124" s="148"/>
      <c r="L2124" s="148"/>
      <c r="M2124" s="148"/>
      <c r="N2124" s="148"/>
      <c r="O2124" s="148"/>
      <c r="P2124" s="148"/>
      <c r="Q2124" s="148"/>
      <c r="R2124" s="148"/>
      <c r="S2124" s="148"/>
      <c r="T2124" s="148"/>
      <c r="U2124" s="148"/>
      <c r="V2124" s="148"/>
      <c r="W2124" s="148"/>
      <c r="X2124" s="148"/>
      <c r="Y2124" s="148"/>
      <c r="Z2124" s="148"/>
      <c r="AA2124" s="148"/>
      <c r="AB2124" s="148"/>
      <c r="AC2124" s="148"/>
      <c r="AD2124" s="148"/>
      <c r="AE2124" s="148"/>
      <c r="AF2124" s="148"/>
      <c r="AG2124" s="148"/>
      <c r="AH2124" s="148"/>
      <c r="AI2124" s="149"/>
      <c r="AJ2124" s="148"/>
      <c r="AK2124" s="149"/>
    </row>
    <row r="2125" spans="1:37" x14ac:dyDescent="0.35">
      <c r="A2125" s="147"/>
      <c r="B2125" s="148"/>
      <c r="C2125" s="147"/>
      <c r="D2125" s="147"/>
      <c r="E2125" s="148"/>
      <c r="F2125" s="147"/>
      <c r="G2125" s="148"/>
      <c r="H2125" s="148"/>
      <c r="I2125" s="148"/>
      <c r="J2125" s="148"/>
      <c r="K2125" s="148"/>
      <c r="L2125" s="148"/>
      <c r="M2125" s="148"/>
      <c r="N2125" s="148"/>
      <c r="O2125" s="148"/>
      <c r="P2125" s="148"/>
      <c r="Q2125" s="148"/>
      <c r="R2125" s="148"/>
      <c r="S2125" s="148"/>
      <c r="T2125" s="148"/>
      <c r="U2125" s="148"/>
      <c r="V2125" s="148"/>
      <c r="W2125" s="148"/>
      <c r="X2125" s="148"/>
      <c r="Y2125" s="148"/>
      <c r="Z2125" s="148"/>
      <c r="AA2125" s="148"/>
      <c r="AB2125" s="148"/>
      <c r="AC2125" s="148"/>
      <c r="AD2125" s="148"/>
      <c r="AE2125" s="148"/>
      <c r="AF2125" s="148"/>
      <c r="AG2125" s="148"/>
      <c r="AH2125" s="148"/>
      <c r="AI2125" s="149"/>
      <c r="AJ2125" s="148"/>
      <c r="AK2125" s="149"/>
    </row>
    <row r="2126" spans="1:37" x14ac:dyDescent="0.35">
      <c r="A2126" s="147"/>
      <c r="B2126" s="148"/>
      <c r="C2126" s="147"/>
      <c r="D2126" s="147"/>
      <c r="E2126" s="148"/>
      <c r="F2126" s="147"/>
      <c r="G2126" s="148"/>
      <c r="H2126" s="148"/>
      <c r="I2126" s="148"/>
      <c r="J2126" s="148"/>
      <c r="K2126" s="148"/>
      <c r="L2126" s="148"/>
      <c r="M2126" s="148"/>
      <c r="N2126" s="148"/>
      <c r="O2126" s="148"/>
      <c r="P2126" s="148"/>
      <c r="Q2126" s="148"/>
      <c r="R2126" s="148"/>
      <c r="S2126" s="148"/>
      <c r="T2126" s="148"/>
      <c r="U2126" s="148"/>
      <c r="V2126" s="148"/>
      <c r="W2126" s="148"/>
      <c r="X2126" s="148"/>
      <c r="Y2126" s="148"/>
      <c r="Z2126" s="148"/>
      <c r="AA2126" s="148"/>
      <c r="AB2126" s="148"/>
      <c r="AC2126" s="148"/>
      <c r="AD2126" s="148"/>
      <c r="AE2126" s="148"/>
      <c r="AF2126" s="148"/>
      <c r="AG2126" s="148"/>
      <c r="AH2126" s="148"/>
      <c r="AI2126" s="149"/>
      <c r="AJ2126" s="148"/>
      <c r="AK2126" s="149"/>
    </row>
    <row r="2127" spans="1:37" x14ac:dyDescent="0.35">
      <c r="A2127" s="147"/>
      <c r="B2127" s="148"/>
      <c r="C2127" s="147"/>
      <c r="D2127" s="147"/>
      <c r="E2127" s="148"/>
      <c r="F2127" s="147"/>
      <c r="G2127" s="148"/>
      <c r="H2127" s="148"/>
      <c r="I2127" s="148"/>
      <c r="J2127" s="148"/>
      <c r="K2127" s="148"/>
      <c r="L2127" s="148"/>
      <c r="M2127" s="148"/>
      <c r="N2127" s="148"/>
      <c r="O2127" s="148"/>
      <c r="P2127" s="148"/>
      <c r="Q2127" s="148"/>
      <c r="R2127" s="148"/>
      <c r="S2127" s="148"/>
      <c r="T2127" s="148"/>
      <c r="U2127" s="148"/>
      <c r="V2127" s="148"/>
      <c r="W2127" s="148"/>
      <c r="X2127" s="148"/>
      <c r="Y2127" s="148"/>
      <c r="Z2127" s="148"/>
      <c r="AA2127" s="148"/>
      <c r="AB2127" s="148"/>
      <c r="AC2127" s="148"/>
      <c r="AD2127" s="148"/>
      <c r="AE2127" s="148"/>
      <c r="AF2127" s="148"/>
      <c r="AG2127" s="148"/>
      <c r="AH2127" s="148"/>
      <c r="AI2127" s="149"/>
      <c r="AJ2127" s="148"/>
      <c r="AK2127" s="149"/>
    </row>
    <row r="2128" spans="1:37" x14ac:dyDescent="0.35">
      <c r="A2128" s="147"/>
      <c r="B2128" s="148"/>
      <c r="C2128" s="147"/>
      <c r="D2128" s="147"/>
      <c r="E2128" s="148"/>
      <c r="F2128" s="147"/>
      <c r="G2128" s="148"/>
      <c r="H2128" s="148"/>
      <c r="I2128" s="148"/>
      <c r="J2128" s="148"/>
      <c r="K2128" s="148"/>
      <c r="L2128" s="148"/>
      <c r="M2128" s="148"/>
      <c r="N2128" s="148"/>
      <c r="O2128" s="148"/>
      <c r="P2128" s="148"/>
      <c r="Q2128" s="148"/>
      <c r="R2128" s="148"/>
      <c r="S2128" s="148"/>
      <c r="T2128" s="148"/>
      <c r="U2128" s="148"/>
      <c r="V2128" s="148"/>
      <c r="W2128" s="148"/>
      <c r="X2128" s="148"/>
      <c r="Y2128" s="148"/>
      <c r="Z2128" s="148"/>
      <c r="AA2128" s="148"/>
      <c r="AB2128" s="148"/>
      <c r="AC2128" s="148"/>
      <c r="AD2128" s="148"/>
      <c r="AE2128" s="148"/>
      <c r="AF2128" s="148"/>
      <c r="AG2128" s="148"/>
      <c r="AH2128" s="148"/>
      <c r="AI2128" s="149"/>
      <c r="AJ2128" s="148"/>
      <c r="AK2128" s="149"/>
    </row>
    <row r="2129" spans="1:37" x14ac:dyDescent="0.35">
      <c r="A2129" s="147"/>
      <c r="B2129" s="148"/>
      <c r="C2129" s="147"/>
      <c r="D2129" s="147"/>
      <c r="E2129" s="148"/>
      <c r="F2129" s="147"/>
      <c r="G2129" s="148"/>
      <c r="H2129" s="148"/>
      <c r="I2129" s="148"/>
      <c r="J2129" s="148"/>
      <c r="K2129" s="148"/>
      <c r="L2129" s="148"/>
      <c r="M2129" s="148"/>
      <c r="N2129" s="148"/>
      <c r="O2129" s="148"/>
      <c r="P2129" s="148"/>
      <c r="Q2129" s="148"/>
      <c r="R2129" s="148"/>
      <c r="S2129" s="148"/>
      <c r="T2129" s="148"/>
      <c r="U2129" s="148"/>
      <c r="V2129" s="148"/>
      <c r="W2129" s="148"/>
      <c r="X2129" s="148"/>
      <c r="Y2129" s="148"/>
      <c r="Z2129" s="148"/>
      <c r="AA2129" s="148"/>
      <c r="AB2129" s="148"/>
      <c r="AC2129" s="148"/>
      <c r="AD2129" s="148"/>
      <c r="AE2129" s="148"/>
      <c r="AF2129" s="148"/>
      <c r="AG2129" s="148"/>
      <c r="AH2129" s="148"/>
      <c r="AI2129" s="149"/>
      <c r="AJ2129" s="148"/>
      <c r="AK2129" s="149"/>
    </row>
    <row r="2130" spans="1:37" x14ac:dyDescent="0.35">
      <c r="A2130" s="147"/>
      <c r="B2130" s="148"/>
      <c r="C2130" s="147"/>
      <c r="D2130" s="147"/>
      <c r="E2130" s="148"/>
      <c r="F2130" s="147"/>
      <c r="G2130" s="148"/>
      <c r="H2130" s="148"/>
      <c r="I2130" s="148"/>
      <c r="J2130" s="148"/>
      <c r="K2130" s="148"/>
      <c r="L2130" s="148"/>
      <c r="M2130" s="148"/>
      <c r="N2130" s="148"/>
      <c r="O2130" s="148"/>
      <c r="P2130" s="148"/>
      <c r="Q2130" s="148"/>
      <c r="R2130" s="148"/>
      <c r="S2130" s="148"/>
      <c r="T2130" s="148"/>
      <c r="U2130" s="148"/>
      <c r="V2130" s="148"/>
      <c r="W2130" s="148"/>
      <c r="X2130" s="148"/>
      <c r="Y2130" s="148"/>
      <c r="Z2130" s="148"/>
      <c r="AA2130" s="148"/>
      <c r="AB2130" s="148"/>
      <c r="AC2130" s="148"/>
      <c r="AD2130" s="148"/>
      <c r="AE2130" s="148"/>
      <c r="AF2130" s="148"/>
      <c r="AG2130" s="148"/>
      <c r="AH2130" s="148"/>
      <c r="AI2130" s="149"/>
      <c r="AJ2130" s="148"/>
      <c r="AK2130" s="149"/>
    </row>
    <row r="2131" spans="1:37" x14ac:dyDescent="0.35">
      <c r="A2131" s="147"/>
      <c r="B2131" s="148"/>
      <c r="C2131" s="147"/>
      <c r="D2131" s="147"/>
      <c r="E2131" s="148"/>
      <c r="F2131" s="147"/>
      <c r="G2131" s="148"/>
      <c r="H2131" s="148"/>
      <c r="I2131" s="148"/>
      <c r="J2131" s="148"/>
      <c r="K2131" s="148"/>
      <c r="L2131" s="148"/>
      <c r="M2131" s="148"/>
      <c r="N2131" s="148"/>
      <c r="O2131" s="148"/>
      <c r="P2131" s="148"/>
      <c r="Q2131" s="148"/>
      <c r="R2131" s="148"/>
      <c r="S2131" s="148"/>
      <c r="T2131" s="148"/>
      <c r="U2131" s="148"/>
      <c r="V2131" s="148"/>
      <c r="W2131" s="148"/>
      <c r="X2131" s="148"/>
      <c r="Y2131" s="148"/>
      <c r="Z2131" s="148"/>
      <c r="AA2131" s="148"/>
      <c r="AB2131" s="148"/>
      <c r="AC2131" s="148"/>
      <c r="AD2131" s="148"/>
      <c r="AE2131" s="148"/>
      <c r="AF2131" s="148"/>
      <c r="AG2131" s="148"/>
      <c r="AH2131" s="148"/>
      <c r="AI2131" s="149"/>
      <c r="AJ2131" s="148"/>
      <c r="AK2131" s="149"/>
    </row>
    <row r="2132" spans="1:37" x14ac:dyDescent="0.35">
      <c r="A2132" s="147"/>
      <c r="B2132" s="148"/>
      <c r="C2132" s="147"/>
      <c r="D2132" s="147"/>
      <c r="E2132" s="148"/>
      <c r="F2132" s="147"/>
      <c r="G2132" s="148"/>
      <c r="H2132" s="148"/>
      <c r="I2132" s="148"/>
      <c r="J2132" s="148"/>
      <c r="K2132" s="148"/>
      <c r="L2132" s="148"/>
      <c r="M2132" s="148"/>
      <c r="N2132" s="148"/>
      <c r="O2132" s="148"/>
      <c r="P2132" s="148"/>
      <c r="Q2132" s="148"/>
      <c r="R2132" s="148"/>
      <c r="S2132" s="148"/>
      <c r="T2132" s="148"/>
      <c r="U2132" s="148"/>
      <c r="V2132" s="148"/>
      <c r="W2132" s="148"/>
      <c r="X2132" s="148"/>
      <c r="Y2132" s="148"/>
      <c r="Z2132" s="148"/>
      <c r="AA2132" s="148"/>
      <c r="AB2132" s="148"/>
      <c r="AC2132" s="148"/>
      <c r="AD2132" s="148"/>
      <c r="AE2132" s="148"/>
      <c r="AF2132" s="148"/>
      <c r="AG2132" s="148"/>
      <c r="AH2132" s="148"/>
      <c r="AI2132" s="149"/>
      <c r="AJ2132" s="148"/>
      <c r="AK2132" s="149"/>
    </row>
    <row r="2133" spans="1:37" x14ac:dyDescent="0.35">
      <c r="A2133" s="147"/>
      <c r="B2133" s="148"/>
      <c r="C2133" s="147"/>
      <c r="D2133" s="147"/>
      <c r="E2133" s="148"/>
      <c r="F2133" s="147"/>
      <c r="G2133" s="148"/>
      <c r="H2133" s="148"/>
      <c r="I2133" s="148"/>
      <c r="J2133" s="148"/>
      <c r="K2133" s="148"/>
      <c r="L2133" s="148"/>
      <c r="M2133" s="148"/>
      <c r="N2133" s="148"/>
      <c r="O2133" s="148"/>
      <c r="P2133" s="148"/>
      <c r="Q2133" s="148"/>
      <c r="R2133" s="148"/>
      <c r="S2133" s="148"/>
      <c r="T2133" s="148"/>
      <c r="U2133" s="148"/>
      <c r="V2133" s="148"/>
      <c r="W2133" s="148"/>
      <c r="X2133" s="148"/>
      <c r="Y2133" s="148"/>
      <c r="Z2133" s="148"/>
      <c r="AA2133" s="148"/>
      <c r="AB2133" s="148"/>
      <c r="AC2133" s="148"/>
      <c r="AD2133" s="148"/>
      <c r="AE2133" s="148"/>
      <c r="AF2133" s="148"/>
      <c r="AG2133" s="148"/>
      <c r="AH2133" s="148"/>
      <c r="AI2133" s="149"/>
      <c r="AJ2133" s="148"/>
      <c r="AK2133" s="149"/>
    </row>
    <row r="2134" spans="1:37" x14ac:dyDescent="0.35">
      <c r="A2134" s="147"/>
      <c r="B2134" s="148"/>
      <c r="C2134" s="147"/>
      <c r="D2134" s="147"/>
      <c r="E2134" s="148"/>
      <c r="F2134" s="147"/>
      <c r="G2134" s="148"/>
      <c r="H2134" s="148"/>
      <c r="I2134" s="148"/>
      <c r="J2134" s="148"/>
      <c r="K2134" s="148"/>
      <c r="L2134" s="148"/>
      <c r="M2134" s="148"/>
      <c r="N2134" s="148"/>
      <c r="O2134" s="148"/>
      <c r="P2134" s="148"/>
      <c r="Q2134" s="148"/>
      <c r="R2134" s="148"/>
      <c r="S2134" s="148"/>
      <c r="T2134" s="148"/>
      <c r="U2134" s="148"/>
      <c r="V2134" s="148"/>
      <c r="W2134" s="148"/>
      <c r="X2134" s="148"/>
      <c r="Y2134" s="148"/>
      <c r="Z2134" s="148"/>
      <c r="AA2134" s="148"/>
      <c r="AB2134" s="148"/>
      <c r="AC2134" s="148"/>
      <c r="AD2134" s="148"/>
      <c r="AE2134" s="148"/>
      <c r="AF2134" s="148"/>
      <c r="AG2134" s="148"/>
      <c r="AH2134" s="148"/>
      <c r="AI2134" s="149"/>
      <c r="AJ2134" s="148"/>
      <c r="AK2134" s="149"/>
    </row>
    <row r="2135" spans="1:37" x14ac:dyDescent="0.35">
      <c r="A2135" s="147"/>
      <c r="B2135" s="148"/>
      <c r="C2135" s="147"/>
      <c r="D2135" s="147"/>
      <c r="E2135" s="148"/>
      <c r="F2135" s="147"/>
      <c r="G2135" s="148"/>
      <c r="H2135" s="148"/>
      <c r="I2135" s="148"/>
      <c r="J2135" s="148"/>
      <c r="K2135" s="148"/>
      <c r="L2135" s="148"/>
      <c r="M2135" s="148"/>
      <c r="N2135" s="148"/>
      <c r="O2135" s="148"/>
      <c r="P2135" s="148"/>
      <c r="Q2135" s="148"/>
      <c r="R2135" s="148"/>
      <c r="S2135" s="148"/>
      <c r="T2135" s="148"/>
      <c r="U2135" s="148"/>
      <c r="V2135" s="148"/>
      <c r="W2135" s="148"/>
      <c r="X2135" s="148"/>
      <c r="Y2135" s="148"/>
      <c r="Z2135" s="148"/>
      <c r="AA2135" s="148"/>
      <c r="AB2135" s="148"/>
      <c r="AC2135" s="148"/>
      <c r="AD2135" s="148"/>
      <c r="AE2135" s="148"/>
      <c r="AF2135" s="148"/>
      <c r="AG2135" s="148"/>
      <c r="AH2135" s="148"/>
      <c r="AI2135" s="149"/>
      <c r="AJ2135" s="148"/>
      <c r="AK2135" s="149"/>
    </row>
    <row r="2136" spans="1:37" x14ac:dyDescent="0.35">
      <c r="A2136" s="147"/>
      <c r="B2136" s="148"/>
      <c r="C2136" s="147"/>
      <c r="D2136" s="147"/>
      <c r="E2136" s="148"/>
      <c r="F2136" s="147"/>
      <c r="G2136" s="148"/>
      <c r="H2136" s="148"/>
      <c r="I2136" s="148"/>
      <c r="J2136" s="148"/>
      <c r="K2136" s="148"/>
      <c r="L2136" s="148"/>
      <c r="M2136" s="148"/>
      <c r="N2136" s="148"/>
      <c r="O2136" s="148"/>
      <c r="P2136" s="148"/>
      <c r="Q2136" s="148"/>
      <c r="R2136" s="148"/>
      <c r="S2136" s="148"/>
      <c r="T2136" s="148"/>
      <c r="U2136" s="148"/>
      <c r="V2136" s="148"/>
      <c r="W2136" s="148"/>
      <c r="X2136" s="148"/>
      <c r="Y2136" s="148"/>
      <c r="Z2136" s="148"/>
      <c r="AA2136" s="148"/>
      <c r="AB2136" s="148"/>
      <c r="AC2136" s="148"/>
      <c r="AD2136" s="148"/>
      <c r="AE2136" s="148"/>
      <c r="AF2136" s="148"/>
      <c r="AG2136" s="148"/>
      <c r="AH2136" s="148"/>
      <c r="AI2136" s="149"/>
      <c r="AJ2136" s="148"/>
      <c r="AK2136" s="149"/>
    </row>
    <row r="2137" spans="1:37" x14ac:dyDescent="0.35">
      <c r="A2137" s="147"/>
      <c r="B2137" s="148"/>
      <c r="C2137" s="147"/>
      <c r="D2137" s="147"/>
      <c r="E2137" s="148"/>
      <c r="F2137" s="147"/>
      <c r="G2137" s="148"/>
      <c r="H2137" s="148"/>
      <c r="I2137" s="148"/>
      <c r="J2137" s="148"/>
      <c r="K2137" s="148"/>
      <c r="L2137" s="148"/>
      <c r="M2137" s="148"/>
      <c r="N2137" s="148"/>
      <c r="O2137" s="148"/>
      <c r="P2137" s="148"/>
      <c r="Q2137" s="148"/>
      <c r="R2137" s="148"/>
      <c r="S2137" s="148"/>
      <c r="T2137" s="148"/>
      <c r="U2137" s="148"/>
      <c r="V2137" s="148"/>
      <c r="W2137" s="148"/>
      <c r="X2137" s="148"/>
      <c r="Y2137" s="148"/>
      <c r="Z2137" s="148"/>
      <c r="AA2137" s="148"/>
      <c r="AB2137" s="148"/>
      <c r="AC2137" s="148"/>
      <c r="AD2137" s="148"/>
      <c r="AE2137" s="148"/>
      <c r="AF2137" s="148"/>
      <c r="AG2137" s="148"/>
      <c r="AH2137" s="148"/>
      <c r="AI2137" s="149"/>
      <c r="AJ2137" s="148"/>
      <c r="AK2137" s="149"/>
    </row>
    <row r="2138" spans="1:37" x14ac:dyDescent="0.35">
      <c r="A2138" s="147"/>
      <c r="B2138" s="148"/>
      <c r="C2138" s="147"/>
      <c r="D2138" s="147"/>
      <c r="E2138" s="148"/>
      <c r="F2138" s="147"/>
      <c r="G2138" s="148"/>
      <c r="H2138" s="148"/>
      <c r="I2138" s="148"/>
      <c r="J2138" s="148"/>
      <c r="K2138" s="148"/>
      <c r="L2138" s="148"/>
      <c r="M2138" s="148"/>
      <c r="N2138" s="148"/>
      <c r="O2138" s="148"/>
      <c r="P2138" s="148"/>
      <c r="Q2138" s="148"/>
      <c r="R2138" s="148"/>
      <c r="S2138" s="148"/>
      <c r="T2138" s="148"/>
      <c r="U2138" s="148"/>
      <c r="V2138" s="148"/>
      <c r="W2138" s="148"/>
      <c r="X2138" s="148"/>
      <c r="Y2138" s="148"/>
      <c r="Z2138" s="148"/>
      <c r="AA2138" s="148"/>
      <c r="AB2138" s="148"/>
      <c r="AC2138" s="148"/>
      <c r="AD2138" s="148"/>
      <c r="AE2138" s="148"/>
      <c r="AF2138" s="148"/>
      <c r="AG2138" s="148"/>
      <c r="AH2138" s="148"/>
      <c r="AI2138" s="149"/>
      <c r="AJ2138" s="148"/>
      <c r="AK2138" s="149"/>
    </row>
    <row r="2139" spans="1:37" x14ac:dyDescent="0.35">
      <c r="A2139" s="147"/>
      <c r="B2139" s="148"/>
      <c r="C2139" s="147"/>
      <c r="D2139" s="147"/>
      <c r="E2139" s="148"/>
      <c r="F2139" s="147"/>
      <c r="G2139" s="148"/>
      <c r="H2139" s="148"/>
      <c r="I2139" s="148"/>
      <c r="J2139" s="148"/>
      <c r="K2139" s="148"/>
      <c r="L2139" s="148"/>
      <c r="M2139" s="148"/>
      <c r="N2139" s="148"/>
      <c r="O2139" s="148"/>
      <c r="P2139" s="148"/>
      <c r="Q2139" s="148"/>
      <c r="R2139" s="148"/>
      <c r="S2139" s="148"/>
      <c r="T2139" s="148"/>
      <c r="U2139" s="148"/>
      <c r="V2139" s="148"/>
      <c r="W2139" s="148"/>
      <c r="X2139" s="148"/>
      <c r="Y2139" s="148"/>
      <c r="Z2139" s="148"/>
      <c r="AA2139" s="148"/>
      <c r="AB2139" s="148"/>
      <c r="AC2139" s="148"/>
      <c r="AD2139" s="148"/>
      <c r="AE2139" s="148"/>
      <c r="AF2139" s="148"/>
      <c r="AG2139" s="148"/>
      <c r="AH2139" s="148"/>
      <c r="AI2139" s="149"/>
      <c r="AJ2139" s="148"/>
      <c r="AK2139" s="149"/>
    </row>
    <row r="2140" spans="1:37" x14ac:dyDescent="0.35">
      <c r="A2140" s="147"/>
      <c r="B2140" s="148"/>
      <c r="C2140" s="147"/>
      <c r="D2140" s="147"/>
      <c r="E2140" s="148"/>
      <c r="F2140" s="147"/>
      <c r="G2140" s="148"/>
      <c r="H2140" s="148"/>
      <c r="I2140" s="148"/>
      <c r="J2140" s="148"/>
      <c r="K2140" s="148"/>
      <c r="L2140" s="148"/>
      <c r="M2140" s="148"/>
      <c r="N2140" s="148"/>
      <c r="O2140" s="148"/>
      <c r="P2140" s="148"/>
      <c r="Q2140" s="148"/>
      <c r="R2140" s="148"/>
      <c r="S2140" s="148"/>
      <c r="T2140" s="148"/>
      <c r="U2140" s="148"/>
      <c r="V2140" s="148"/>
      <c r="W2140" s="148"/>
      <c r="X2140" s="148"/>
      <c r="Y2140" s="148"/>
      <c r="Z2140" s="148"/>
      <c r="AA2140" s="148"/>
      <c r="AB2140" s="148"/>
      <c r="AC2140" s="148"/>
      <c r="AD2140" s="148"/>
      <c r="AE2140" s="148"/>
      <c r="AF2140" s="148"/>
      <c r="AG2140" s="148"/>
      <c r="AH2140" s="148"/>
      <c r="AI2140" s="149"/>
      <c r="AJ2140" s="148"/>
      <c r="AK2140" s="149"/>
    </row>
    <row r="2141" spans="1:37" x14ac:dyDescent="0.35">
      <c r="A2141" s="147"/>
      <c r="B2141" s="148"/>
      <c r="C2141" s="147"/>
      <c r="D2141" s="147"/>
      <c r="E2141" s="148"/>
      <c r="F2141" s="147"/>
      <c r="G2141" s="148"/>
      <c r="H2141" s="148"/>
      <c r="I2141" s="148"/>
      <c r="J2141" s="148"/>
      <c r="K2141" s="148"/>
      <c r="L2141" s="148"/>
      <c r="M2141" s="148"/>
      <c r="N2141" s="148"/>
      <c r="O2141" s="148"/>
      <c r="P2141" s="148"/>
      <c r="Q2141" s="148"/>
      <c r="R2141" s="148"/>
      <c r="S2141" s="148"/>
      <c r="T2141" s="148"/>
      <c r="U2141" s="148"/>
      <c r="V2141" s="148"/>
      <c r="W2141" s="148"/>
      <c r="X2141" s="148"/>
      <c r="Y2141" s="148"/>
      <c r="Z2141" s="148"/>
      <c r="AA2141" s="148"/>
      <c r="AB2141" s="148"/>
      <c r="AC2141" s="148"/>
      <c r="AD2141" s="148"/>
      <c r="AE2141" s="148"/>
      <c r="AF2141" s="148"/>
      <c r="AG2141" s="148"/>
      <c r="AH2141" s="148"/>
      <c r="AI2141" s="149"/>
      <c r="AJ2141" s="148"/>
      <c r="AK2141" s="149"/>
    </row>
    <row r="2142" spans="1:37" x14ac:dyDescent="0.35">
      <c r="A2142" s="147"/>
      <c r="B2142" s="148"/>
      <c r="C2142" s="147"/>
      <c r="D2142" s="147"/>
      <c r="E2142" s="148"/>
      <c r="F2142" s="147"/>
      <c r="G2142" s="148"/>
      <c r="H2142" s="148"/>
      <c r="I2142" s="148"/>
      <c r="J2142" s="148"/>
      <c r="K2142" s="148"/>
      <c r="L2142" s="148"/>
      <c r="M2142" s="148"/>
      <c r="N2142" s="148"/>
      <c r="O2142" s="148"/>
      <c r="P2142" s="148"/>
      <c r="Q2142" s="148"/>
      <c r="R2142" s="148"/>
      <c r="S2142" s="148"/>
      <c r="T2142" s="148"/>
      <c r="U2142" s="148"/>
      <c r="V2142" s="148"/>
      <c r="W2142" s="148"/>
      <c r="X2142" s="148"/>
      <c r="Y2142" s="148"/>
      <c r="Z2142" s="148"/>
      <c r="AA2142" s="148"/>
      <c r="AB2142" s="148"/>
      <c r="AC2142" s="148"/>
      <c r="AD2142" s="148"/>
      <c r="AE2142" s="148"/>
      <c r="AF2142" s="148"/>
      <c r="AG2142" s="148"/>
      <c r="AH2142" s="148"/>
      <c r="AI2142" s="149"/>
      <c r="AJ2142" s="148"/>
      <c r="AK2142" s="149"/>
    </row>
    <row r="2143" spans="1:37" x14ac:dyDescent="0.35">
      <c r="A2143" s="147"/>
      <c r="B2143" s="148"/>
      <c r="C2143" s="147"/>
      <c r="D2143" s="147"/>
      <c r="E2143" s="148"/>
      <c r="F2143" s="147"/>
      <c r="G2143" s="148"/>
      <c r="H2143" s="148"/>
      <c r="I2143" s="148"/>
      <c r="J2143" s="148"/>
      <c r="K2143" s="148"/>
      <c r="L2143" s="148"/>
      <c r="M2143" s="148"/>
      <c r="N2143" s="148"/>
      <c r="O2143" s="148"/>
      <c r="P2143" s="148"/>
      <c r="Q2143" s="148"/>
      <c r="R2143" s="148"/>
      <c r="S2143" s="148"/>
      <c r="T2143" s="148"/>
      <c r="U2143" s="148"/>
      <c r="V2143" s="148"/>
      <c r="W2143" s="148"/>
      <c r="X2143" s="148"/>
      <c r="Y2143" s="148"/>
      <c r="Z2143" s="148"/>
      <c r="AA2143" s="148"/>
      <c r="AB2143" s="148"/>
      <c r="AC2143" s="148"/>
      <c r="AD2143" s="148"/>
      <c r="AE2143" s="148"/>
      <c r="AF2143" s="148"/>
      <c r="AG2143" s="148"/>
      <c r="AH2143" s="148"/>
      <c r="AI2143" s="149"/>
      <c r="AJ2143" s="148"/>
      <c r="AK2143" s="149"/>
    </row>
    <row r="2144" spans="1:37" x14ac:dyDescent="0.35">
      <c r="A2144" s="147"/>
      <c r="B2144" s="148"/>
      <c r="C2144" s="147"/>
      <c r="D2144" s="147"/>
      <c r="E2144" s="148"/>
      <c r="F2144" s="147"/>
      <c r="G2144" s="148"/>
      <c r="H2144" s="148"/>
      <c r="I2144" s="148"/>
      <c r="J2144" s="148"/>
      <c r="K2144" s="148"/>
      <c r="L2144" s="148"/>
      <c r="M2144" s="148"/>
      <c r="N2144" s="148"/>
      <c r="O2144" s="148"/>
      <c r="P2144" s="148"/>
      <c r="Q2144" s="148"/>
      <c r="R2144" s="148"/>
      <c r="S2144" s="148"/>
      <c r="T2144" s="148"/>
      <c r="U2144" s="148"/>
      <c r="V2144" s="148"/>
      <c r="W2144" s="148"/>
      <c r="X2144" s="148"/>
      <c r="Y2144" s="148"/>
      <c r="Z2144" s="148"/>
      <c r="AA2144" s="148"/>
      <c r="AB2144" s="148"/>
      <c r="AC2144" s="148"/>
      <c r="AD2144" s="148"/>
      <c r="AE2144" s="148"/>
      <c r="AF2144" s="148"/>
      <c r="AG2144" s="148"/>
      <c r="AH2144" s="148"/>
      <c r="AI2144" s="149"/>
      <c r="AJ2144" s="148"/>
      <c r="AK2144" s="149"/>
    </row>
    <row r="2145" spans="1:37" x14ac:dyDescent="0.35">
      <c r="A2145" s="147"/>
      <c r="B2145" s="148"/>
      <c r="C2145" s="147"/>
      <c r="D2145" s="147"/>
      <c r="E2145" s="148"/>
      <c r="F2145" s="147"/>
      <c r="G2145" s="148"/>
      <c r="H2145" s="148"/>
      <c r="I2145" s="148"/>
      <c r="J2145" s="148"/>
      <c r="K2145" s="148"/>
      <c r="L2145" s="148"/>
      <c r="M2145" s="148"/>
      <c r="N2145" s="148"/>
      <c r="O2145" s="148"/>
      <c r="P2145" s="148"/>
      <c r="Q2145" s="148"/>
      <c r="R2145" s="148"/>
      <c r="S2145" s="148"/>
      <c r="T2145" s="148"/>
      <c r="U2145" s="148"/>
      <c r="V2145" s="148"/>
      <c r="W2145" s="148"/>
      <c r="X2145" s="148"/>
      <c r="Y2145" s="148"/>
      <c r="Z2145" s="148"/>
      <c r="AA2145" s="148"/>
      <c r="AB2145" s="148"/>
      <c r="AC2145" s="148"/>
      <c r="AD2145" s="148"/>
      <c r="AE2145" s="148"/>
      <c r="AF2145" s="148"/>
      <c r="AG2145" s="148"/>
      <c r="AH2145" s="148"/>
      <c r="AI2145" s="149"/>
      <c r="AJ2145" s="148"/>
      <c r="AK2145" s="149"/>
    </row>
    <row r="2146" spans="1:37" x14ac:dyDescent="0.35">
      <c r="A2146" s="147"/>
      <c r="B2146" s="148"/>
      <c r="C2146" s="147"/>
      <c r="D2146" s="147"/>
      <c r="E2146" s="148"/>
      <c r="F2146" s="147"/>
      <c r="G2146" s="148"/>
      <c r="H2146" s="148"/>
      <c r="I2146" s="148"/>
      <c r="J2146" s="148"/>
      <c r="K2146" s="148"/>
      <c r="L2146" s="148"/>
      <c r="M2146" s="148"/>
      <c r="N2146" s="148"/>
      <c r="O2146" s="148"/>
      <c r="P2146" s="148"/>
      <c r="Q2146" s="148"/>
      <c r="R2146" s="148"/>
      <c r="S2146" s="148"/>
      <c r="T2146" s="148"/>
      <c r="U2146" s="148"/>
      <c r="V2146" s="148"/>
      <c r="W2146" s="148"/>
      <c r="X2146" s="148"/>
      <c r="Y2146" s="148"/>
      <c r="Z2146" s="148"/>
      <c r="AA2146" s="148"/>
      <c r="AB2146" s="148"/>
      <c r="AC2146" s="148"/>
      <c r="AD2146" s="148"/>
      <c r="AE2146" s="148"/>
      <c r="AF2146" s="148"/>
      <c r="AG2146" s="148"/>
      <c r="AH2146" s="148"/>
      <c r="AI2146" s="149"/>
      <c r="AJ2146" s="148"/>
      <c r="AK2146" s="149"/>
    </row>
    <row r="2147" spans="1:37" x14ac:dyDescent="0.35">
      <c r="A2147" s="147"/>
      <c r="B2147" s="148"/>
      <c r="C2147" s="147"/>
      <c r="D2147" s="147"/>
      <c r="E2147" s="148"/>
      <c r="F2147" s="147"/>
      <c r="G2147" s="148"/>
      <c r="H2147" s="148"/>
      <c r="I2147" s="148"/>
      <c r="J2147" s="148"/>
      <c r="K2147" s="148"/>
      <c r="L2147" s="148"/>
      <c r="M2147" s="148"/>
      <c r="N2147" s="148"/>
      <c r="O2147" s="148"/>
      <c r="P2147" s="148"/>
      <c r="Q2147" s="148"/>
      <c r="R2147" s="148"/>
      <c r="S2147" s="148"/>
      <c r="T2147" s="148"/>
      <c r="U2147" s="148"/>
      <c r="V2147" s="148"/>
      <c r="W2147" s="148"/>
      <c r="X2147" s="148"/>
      <c r="Y2147" s="148"/>
      <c r="Z2147" s="148"/>
      <c r="AA2147" s="148"/>
      <c r="AB2147" s="148"/>
      <c r="AC2147" s="148"/>
      <c r="AD2147" s="148"/>
      <c r="AE2147" s="148"/>
      <c r="AF2147" s="148"/>
      <c r="AG2147" s="148"/>
      <c r="AH2147" s="148"/>
      <c r="AI2147" s="149"/>
      <c r="AJ2147" s="148"/>
      <c r="AK2147" s="149"/>
    </row>
    <row r="2148" spans="1:37" x14ac:dyDescent="0.35">
      <c r="A2148" s="147"/>
      <c r="B2148" s="148"/>
      <c r="C2148" s="147"/>
      <c r="D2148" s="147"/>
      <c r="E2148" s="148"/>
      <c r="F2148" s="147"/>
      <c r="G2148" s="148"/>
      <c r="H2148" s="148"/>
      <c r="I2148" s="148"/>
      <c r="J2148" s="148"/>
      <c r="K2148" s="148"/>
      <c r="L2148" s="148"/>
      <c r="M2148" s="148"/>
      <c r="N2148" s="148"/>
      <c r="O2148" s="148"/>
      <c r="P2148" s="148"/>
      <c r="Q2148" s="148"/>
      <c r="R2148" s="148"/>
      <c r="S2148" s="148"/>
      <c r="T2148" s="148"/>
      <c r="U2148" s="148"/>
      <c r="V2148" s="148"/>
      <c r="W2148" s="148"/>
      <c r="X2148" s="148"/>
      <c r="Y2148" s="148"/>
      <c r="Z2148" s="148"/>
      <c r="AA2148" s="148"/>
      <c r="AB2148" s="148"/>
      <c r="AC2148" s="148"/>
      <c r="AD2148" s="148"/>
      <c r="AE2148" s="148"/>
      <c r="AF2148" s="148"/>
      <c r="AG2148" s="148"/>
      <c r="AH2148" s="148"/>
      <c r="AI2148" s="149"/>
      <c r="AJ2148" s="148"/>
      <c r="AK2148" s="149"/>
    </row>
    <row r="2149" spans="1:37" x14ac:dyDescent="0.35">
      <c r="A2149" s="147"/>
      <c r="B2149" s="148"/>
      <c r="C2149" s="147"/>
      <c r="D2149" s="147"/>
      <c r="E2149" s="148"/>
      <c r="F2149" s="147"/>
      <c r="G2149" s="148"/>
      <c r="H2149" s="148"/>
      <c r="I2149" s="148"/>
      <c r="J2149" s="148"/>
      <c r="K2149" s="148"/>
      <c r="L2149" s="148"/>
      <c r="M2149" s="148"/>
      <c r="N2149" s="148"/>
      <c r="O2149" s="148"/>
      <c r="P2149" s="148"/>
      <c r="Q2149" s="148"/>
      <c r="R2149" s="148"/>
      <c r="S2149" s="148"/>
      <c r="T2149" s="148"/>
      <c r="U2149" s="148"/>
      <c r="V2149" s="148"/>
      <c r="W2149" s="148"/>
      <c r="X2149" s="148"/>
      <c r="Y2149" s="148"/>
      <c r="Z2149" s="148"/>
      <c r="AA2149" s="148"/>
      <c r="AB2149" s="148"/>
      <c r="AC2149" s="148"/>
      <c r="AD2149" s="148"/>
      <c r="AE2149" s="148"/>
      <c r="AF2149" s="148"/>
      <c r="AG2149" s="148"/>
      <c r="AH2149" s="148"/>
      <c r="AI2149" s="149"/>
      <c r="AJ2149" s="148"/>
      <c r="AK2149" s="149"/>
    </row>
    <row r="2150" spans="1:37" x14ac:dyDescent="0.35">
      <c r="A2150" s="147"/>
      <c r="B2150" s="148"/>
      <c r="C2150" s="147"/>
      <c r="D2150" s="147"/>
      <c r="E2150" s="148"/>
      <c r="F2150" s="147"/>
      <c r="G2150" s="148"/>
      <c r="H2150" s="148"/>
      <c r="I2150" s="148"/>
      <c r="J2150" s="148"/>
      <c r="K2150" s="148"/>
      <c r="L2150" s="148"/>
      <c r="M2150" s="148"/>
      <c r="N2150" s="148"/>
      <c r="O2150" s="148"/>
      <c r="P2150" s="148"/>
      <c r="Q2150" s="148"/>
      <c r="R2150" s="148"/>
      <c r="S2150" s="148"/>
      <c r="T2150" s="148"/>
      <c r="U2150" s="148"/>
      <c r="V2150" s="148"/>
      <c r="W2150" s="148"/>
      <c r="X2150" s="148"/>
      <c r="Y2150" s="148"/>
      <c r="Z2150" s="148"/>
      <c r="AA2150" s="148"/>
      <c r="AB2150" s="148"/>
      <c r="AC2150" s="148"/>
      <c r="AD2150" s="148"/>
      <c r="AE2150" s="148"/>
      <c r="AF2150" s="148"/>
      <c r="AG2150" s="148"/>
      <c r="AH2150" s="148"/>
      <c r="AI2150" s="149"/>
      <c r="AJ2150" s="148"/>
      <c r="AK2150" s="149"/>
    </row>
    <row r="2151" spans="1:37" x14ac:dyDescent="0.35">
      <c r="A2151" s="147"/>
      <c r="B2151" s="148"/>
      <c r="C2151" s="147"/>
      <c r="D2151" s="147"/>
      <c r="E2151" s="148"/>
      <c r="F2151" s="147"/>
      <c r="G2151" s="148"/>
      <c r="H2151" s="148"/>
      <c r="I2151" s="148"/>
      <c r="J2151" s="148"/>
      <c r="K2151" s="148"/>
      <c r="L2151" s="148"/>
      <c r="M2151" s="148"/>
      <c r="N2151" s="148"/>
      <c r="O2151" s="148"/>
      <c r="P2151" s="148"/>
      <c r="Q2151" s="148"/>
      <c r="R2151" s="148"/>
      <c r="S2151" s="148"/>
      <c r="T2151" s="148"/>
      <c r="U2151" s="148"/>
      <c r="V2151" s="148"/>
      <c r="W2151" s="148"/>
      <c r="X2151" s="148"/>
      <c r="Y2151" s="148"/>
      <c r="Z2151" s="148"/>
      <c r="AA2151" s="148"/>
      <c r="AB2151" s="148"/>
      <c r="AC2151" s="148"/>
      <c r="AD2151" s="148"/>
      <c r="AE2151" s="148"/>
      <c r="AF2151" s="148"/>
      <c r="AG2151" s="148"/>
      <c r="AH2151" s="148"/>
      <c r="AI2151" s="149"/>
      <c r="AJ2151" s="148"/>
      <c r="AK2151" s="149"/>
    </row>
    <row r="2152" spans="1:37" x14ac:dyDescent="0.35">
      <c r="A2152" s="147"/>
      <c r="B2152" s="148"/>
      <c r="C2152" s="147"/>
      <c r="D2152" s="147"/>
      <c r="E2152" s="148"/>
      <c r="F2152" s="147"/>
      <c r="G2152" s="148"/>
      <c r="H2152" s="148"/>
      <c r="I2152" s="148"/>
      <c r="J2152" s="148"/>
      <c r="K2152" s="148"/>
      <c r="L2152" s="148"/>
      <c r="M2152" s="148"/>
      <c r="N2152" s="148"/>
      <c r="O2152" s="148"/>
      <c r="P2152" s="148"/>
      <c r="Q2152" s="148"/>
      <c r="R2152" s="148"/>
      <c r="S2152" s="148"/>
      <c r="T2152" s="148"/>
      <c r="U2152" s="148"/>
      <c r="V2152" s="148"/>
      <c r="W2152" s="148"/>
      <c r="X2152" s="148"/>
      <c r="Y2152" s="148"/>
      <c r="Z2152" s="148"/>
      <c r="AA2152" s="148"/>
      <c r="AB2152" s="148"/>
      <c r="AC2152" s="148"/>
      <c r="AD2152" s="148"/>
      <c r="AE2152" s="148"/>
      <c r="AF2152" s="148"/>
      <c r="AG2152" s="148"/>
      <c r="AH2152" s="148"/>
      <c r="AI2152" s="149"/>
      <c r="AJ2152" s="148"/>
      <c r="AK2152" s="149"/>
    </row>
    <row r="2153" spans="1:37" x14ac:dyDescent="0.35">
      <c r="A2153" s="147"/>
      <c r="B2153" s="148"/>
      <c r="C2153" s="147"/>
      <c r="D2153" s="147"/>
      <c r="E2153" s="148"/>
      <c r="F2153" s="147"/>
      <c r="G2153" s="148"/>
      <c r="H2153" s="148"/>
      <c r="I2153" s="148"/>
      <c r="J2153" s="148"/>
      <c r="K2153" s="148"/>
      <c r="L2153" s="148"/>
      <c r="M2153" s="148"/>
      <c r="N2153" s="148"/>
      <c r="O2153" s="148"/>
      <c r="P2153" s="148"/>
      <c r="Q2153" s="148"/>
      <c r="R2153" s="148"/>
      <c r="S2153" s="148"/>
      <c r="T2153" s="148"/>
      <c r="U2153" s="148"/>
      <c r="V2153" s="148"/>
      <c r="W2153" s="148"/>
      <c r="X2153" s="148"/>
      <c r="Y2153" s="148"/>
      <c r="Z2153" s="148"/>
      <c r="AA2153" s="148"/>
      <c r="AB2153" s="148"/>
      <c r="AC2153" s="148"/>
      <c r="AD2153" s="148"/>
      <c r="AE2153" s="148"/>
      <c r="AF2153" s="148"/>
      <c r="AG2153" s="148"/>
      <c r="AH2153" s="148"/>
      <c r="AI2153" s="149"/>
      <c r="AJ2153" s="148"/>
      <c r="AK2153" s="149"/>
    </row>
    <row r="2154" spans="1:37" x14ac:dyDescent="0.35">
      <c r="A2154" s="147"/>
      <c r="B2154" s="148"/>
      <c r="C2154" s="147"/>
      <c r="D2154" s="147"/>
      <c r="E2154" s="148"/>
      <c r="F2154" s="147"/>
      <c r="G2154" s="148"/>
      <c r="H2154" s="148"/>
      <c r="I2154" s="148"/>
      <c r="J2154" s="148"/>
      <c r="K2154" s="148"/>
      <c r="L2154" s="148"/>
      <c r="M2154" s="148"/>
      <c r="N2154" s="148"/>
      <c r="O2154" s="148"/>
      <c r="P2154" s="148"/>
      <c r="Q2154" s="148"/>
      <c r="R2154" s="148"/>
      <c r="S2154" s="148"/>
      <c r="T2154" s="148"/>
      <c r="U2154" s="148"/>
      <c r="V2154" s="148"/>
      <c r="W2154" s="148"/>
      <c r="X2154" s="148"/>
      <c r="Y2154" s="148"/>
      <c r="Z2154" s="148"/>
      <c r="AA2154" s="148"/>
      <c r="AB2154" s="148"/>
      <c r="AC2154" s="148"/>
      <c r="AD2154" s="148"/>
      <c r="AE2154" s="148"/>
      <c r="AF2154" s="148"/>
      <c r="AG2154" s="148"/>
      <c r="AH2154" s="148"/>
      <c r="AI2154" s="149"/>
      <c r="AJ2154" s="148"/>
      <c r="AK2154" s="149"/>
    </row>
    <row r="2155" spans="1:37" x14ac:dyDescent="0.35">
      <c r="A2155" s="147"/>
      <c r="B2155" s="148"/>
      <c r="C2155" s="147"/>
      <c r="D2155" s="147"/>
      <c r="E2155" s="148"/>
      <c r="F2155" s="147"/>
      <c r="G2155" s="148"/>
      <c r="H2155" s="148"/>
      <c r="I2155" s="148"/>
      <c r="J2155" s="148"/>
      <c r="K2155" s="148"/>
      <c r="L2155" s="148"/>
      <c r="M2155" s="148"/>
      <c r="N2155" s="148"/>
      <c r="O2155" s="148"/>
      <c r="P2155" s="148"/>
      <c r="Q2155" s="148"/>
      <c r="R2155" s="148"/>
      <c r="S2155" s="148"/>
      <c r="T2155" s="148"/>
      <c r="U2155" s="148"/>
      <c r="V2155" s="148"/>
      <c r="W2155" s="148"/>
      <c r="X2155" s="148"/>
      <c r="Y2155" s="148"/>
      <c r="Z2155" s="148"/>
      <c r="AA2155" s="148"/>
      <c r="AB2155" s="148"/>
      <c r="AC2155" s="148"/>
      <c r="AD2155" s="148"/>
      <c r="AE2155" s="148"/>
      <c r="AF2155" s="148"/>
      <c r="AG2155" s="148"/>
      <c r="AH2155" s="148"/>
      <c r="AI2155" s="149"/>
      <c r="AJ2155" s="148"/>
      <c r="AK2155" s="149"/>
    </row>
    <row r="2156" spans="1:37" x14ac:dyDescent="0.35">
      <c r="A2156" s="147"/>
      <c r="B2156" s="148"/>
      <c r="C2156" s="147"/>
      <c r="D2156" s="147"/>
      <c r="E2156" s="148"/>
      <c r="F2156" s="147"/>
      <c r="G2156" s="148"/>
      <c r="H2156" s="148"/>
      <c r="I2156" s="148"/>
      <c r="J2156" s="148"/>
      <c r="K2156" s="148"/>
      <c r="L2156" s="148"/>
      <c r="M2156" s="148"/>
      <c r="N2156" s="148"/>
      <c r="O2156" s="148"/>
      <c r="P2156" s="148"/>
      <c r="Q2156" s="148"/>
      <c r="R2156" s="148"/>
      <c r="S2156" s="148"/>
      <c r="T2156" s="148"/>
      <c r="U2156" s="148"/>
      <c r="V2156" s="148"/>
      <c r="W2156" s="148"/>
      <c r="X2156" s="148"/>
      <c r="Y2156" s="148"/>
      <c r="Z2156" s="148"/>
      <c r="AA2156" s="148"/>
      <c r="AB2156" s="148"/>
      <c r="AC2156" s="148"/>
      <c r="AD2156" s="148"/>
      <c r="AE2156" s="148"/>
      <c r="AF2156" s="148"/>
      <c r="AG2156" s="148"/>
      <c r="AH2156" s="148"/>
      <c r="AI2156" s="149"/>
      <c r="AJ2156" s="148"/>
      <c r="AK2156" s="149"/>
    </row>
    <row r="2157" spans="1:37" x14ac:dyDescent="0.35">
      <c r="A2157" s="147"/>
      <c r="B2157" s="148"/>
      <c r="C2157" s="147"/>
      <c r="D2157" s="147"/>
      <c r="E2157" s="148"/>
      <c r="F2157" s="147"/>
      <c r="G2157" s="148"/>
      <c r="H2157" s="148"/>
      <c r="I2157" s="148"/>
      <c r="J2157" s="148"/>
      <c r="K2157" s="148"/>
      <c r="L2157" s="148"/>
      <c r="M2157" s="148"/>
      <c r="N2157" s="148"/>
      <c r="O2157" s="148"/>
      <c r="P2157" s="148"/>
      <c r="Q2157" s="148"/>
      <c r="R2157" s="148"/>
      <c r="S2157" s="148"/>
      <c r="T2157" s="148"/>
      <c r="U2157" s="148"/>
      <c r="V2157" s="148"/>
      <c r="W2157" s="148"/>
      <c r="X2157" s="148"/>
      <c r="Y2157" s="148"/>
      <c r="Z2157" s="148"/>
      <c r="AA2157" s="148"/>
      <c r="AB2157" s="148"/>
      <c r="AC2157" s="148"/>
      <c r="AD2157" s="148"/>
      <c r="AE2157" s="148"/>
      <c r="AF2157" s="148"/>
      <c r="AG2157" s="148"/>
      <c r="AH2157" s="148"/>
      <c r="AI2157" s="149"/>
      <c r="AJ2157" s="148"/>
      <c r="AK2157" s="149"/>
    </row>
    <row r="2158" spans="1:37" x14ac:dyDescent="0.35">
      <c r="A2158" s="147"/>
      <c r="B2158" s="148"/>
      <c r="C2158" s="147"/>
      <c r="D2158" s="147"/>
      <c r="E2158" s="148"/>
      <c r="F2158" s="147"/>
      <c r="G2158" s="148"/>
      <c r="H2158" s="148"/>
      <c r="I2158" s="148"/>
      <c r="J2158" s="148"/>
      <c r="K2158" s="148"/>
      <c r="L2158" s="148"/>
      <c r="M2158" s="148"/>
      <c r="N2158" s="148"/>
      <c r="O2158" s="148"/>
      <c r="P2158" s="148"/>
      <c r="Q2158" s="148"/>
      <c r="R2158" s="148"/>
      <c r="S2158" s="148"/>
      <c r="T2158" s="148"/>
      <c r="U2158" s="148"/>
      <c r="V2158" s="148"/>
      <c r="W2158" s="148"/>
      <c r="X2158" s="148"/>
      <c r="Y2158" s="148"/>
      <c r="Z2158" s="148"/>
      <c r="AA2158" s="148"/>
      <c r="AB2158" s="148"/>
      <c r="AC2158" s="148"/>
      <c r="AD2158" s="148"/>
      <c r="AE2158" s="148"/>
      <c r="AF2158" s="148"/>
      <c r="AG2158" s="148"/>
      <c r="AH2158" s="148"/>
      <c r="AI2158" s="149"/>
      <c r="AJ2158" s="148"/>
      <c r="AK2158" s="149"/>
    </row>
    <row r="2159" spans="1:37" x14ac:dyDescent="0.35">
      <c r="A2159" s="147"/>
      <c r="B2159" s="148"/>
      <c r="C2159" s="147"/>
      <c r="D2159" s="147"/>
      <c r="E2159" s="148"/>
      <c r="F2159" s="147"/>
      <c r="G2159" s="148"/>
      <c r="H2159" s="148"/>
      <c r="I2159" s="148"/>
      <c r="J2159" s="148"/>
      <c r="K2159" s="148"/>
      <c r="L2159" s="148"/>
      <c r="M2159" s="148"/>
      <c r="N2159" s="148"/>
      <c r="O2159" s="148"/>
      <c r="P2159" s="148"/>
      <c r="Q2159" s="148"/>
      <c r="R2159" s="148"/>
      <c r="S2159" s="148"/>
      <c r="T2159" s="148"/>
      <c r="U2159" s="148"/>
      <c r="V2159" s="148"/>
      <c r="W2159" s="148"/>
      <c r="X2159" s="148"/>
      <c r="Y2159" s="148"/>
      <c r="Z2159" s="148"/>
      <c r="AA2159" s="148"/>
      <c r="AB2159" s="148"/>
      <c r="AC2159" s="148"/>
      <c r="AD2159" s="148"/>
      <c r="AE2159" s="148"/>
      <c r="AF2159" s="148"/>
      <c r="AG2159" s="148"/>
      <c r="AH2159" s="148"/>
      <c r="AI2159" s="149"/>
      <c r="AJ2159" s="148"/>
      <c r="AK2159" s="149"/>
    </row>
    <row r="2160" spans="1:37" x14ac:dyDescent="0.35">
      <c r="A2160" s="147"/>
      <c r="B2160" s="148"/>
      <c r="C2160" s="147"/>
      <c r="D2160" s="147"/>
      <c r="E2160" s="148"/>
      <c r="F2160" s="147"/>
      <c r="G2160" s="148"/>
      <c r="H2160" s="148"/>
      <c r="I2160" s="148"/>
      <c r="J2160" s="148"/>
      <c r="K2160" s="148"/>
      <c r="L2160" s="148"/>
      <c r="M2160" s="148"/>
      <c r="N2160" s="148"/>
      <c r="O2160" s="148"/>
      <c r="P2160" s="148"/>
      <c r="Q2160" s="148"/>
      <c r="R2160" s="148"/>
      <c r="S2160" s="148"/>
      <c r="T2160" s="148"/>
      <c r="U2160" s="148"/>
      <c r="V2160" s="148"/>
      <c r="W2160" s="148"/>
      <c r="X2160" s="148"/>
      <c r="Y2160" s="148"/>
      <c r="Z2160" s="148"/>
      <c r="AA2160" s="148"/>
      <c r="AB2160" s="148"/>
      <c r="AC2160" s="148"/>
      <c r="AD2160" s="148"/>
      <c r="AE2160" s="148"/>
      <c r="AF2160" s="148"/>
      <c r="AG2160" s="148"/>
      <c r="AH2160" s="148"/>
      <c r="AI2160" s="149"/>
      <c r="AJ2160" s="148"/>
      <c r="AK2160" s="149"/>
    </row>
    <row r="2161" spans="1:37" x14ac:dyDescent="0.35">
      <c r="A2161" s="147"/>
      <c r="B2161" s="148"/>
      <c r="C2161" s="147"/>
      <c r="D2161" s="147"/>
      <c r="E2161" s="148"/>
      <c r="F2161" s="147"/>
      <c r="G2161" s="148"/>
      <c r="H2161" s="148"/>
      <c r="I2161" s="148"/>
      <c r="J2161" s="148"/>
      <c r="K2161" s="148"/>
      <c r="L2161" s="148"/>
      <c r="M2161" s="148"/>
      <c r="N2161" s="148"/>
      <c r="O2161" s="148"/>
      <c r="P2161" s="148"/>
      <c r="Q2161" s="148"/>
      <c r="R2161" s="148"/>
      <c r="S2161" s="148"/>
      <c r="T2161" s="148"/>
      <c r="U2161" s="148"/>
      <c r="V2161" s="148"/>
      <c r="W2161" s="148"/>
      <c r="X2161" s="148"/>
      <c r="Y2161" s="148"/>
      <c r="Z2161" s="148"/>
      <c r="AA2161" s="148"/>
      <c r="AB2161" s="148"/>
      <c r="AC2161" s="148"/>
      <c r="AD2161" s="148"/>
      <c r="AE2161" s="148"/>
      <c r="AF2161" s="148"/>
      <c r="AG2161" s="148"/>
      <c r="AH2161" s="148"/>
      <c r="AI2161" s="149"/>
      <c r="AJ2161" s="148"/>
      <c r="AK2161" s="149"/>
    </row>
    <row r="2162" spans="1:37" x14ac:dyDescent="0.35">
      <c r="A2162" s="147"/>
      <c r="B2162" s="148"/>
      <c r="C2162" s="147"/>
      <c r="D2162" s="147"/>
      <c r="E2162" s="148"/>
      <c r="F2162" s="147"/>
      <c r="G2162" s="148"/>
      <c r="H2162" s="148"/>
      <c r="I2162" s="148"/>
      <c r="J2162" s="148"/>
      <c r="K2162" s="148"/>
      <c r="L2162" s="148"/>
      <c r="M2162" s="148"/>
      <c r="N2162" s="148"/>
      <c r="O2162" s="148"/>
      <c r="P2162" s="148"/>
      <c r="Q2162" s="148"/>
      <c r="R2162" s="148"/>
      <c r="S2162" s="148"/>
      <c r="T2162" s="148"/>
      <c r="U2162" s="148"/>
      <c r="V2162" s="148"/>
      <c r="W2162" s="148"/>
      <c r="X2162" s="148"/>
      <c r="Y2162" s="148"/>
      <c r="Z2162" s="148"/>
      <c r="AA2162" s="148"/>
      <c r="AB2162" s="148"/>
      <c r="AC2162" s="148"/>
      <c r="AD2162" s="148"/>
      <c r="AE2162" s="148"/>
      <c r="AF2162" s="148"/>
      <c r="AG2162" s="148"/>
      <c r="AH2162" s="148"/>
      <c r="AI2162" s="149"/>
      <c r="AJ2162" s="148"/>
      <c r="AK2162" s="149"/>
    </row>
    <row r="2163" spans="1:37" x14ac:dyDescent="0.35">
      <c r="A2163" s="147"/>
      <c r="B2163" s="148"/>
      <c r="C2163" s="147"/>
      <c r="D2163" s="147"/>
      <c r="E2163" s="148"/>
      <c r="F2163" s="147"/>
      <c r="G2163" s="148"/>
      <c r="H2163" s="148"/>
      <c r="I2163" s="148"/>
      <c r="J2163" s="148"/>
      <c r="K2163" s="148"/>
      <c r="L2163" s="148"/>
      <c r="M2163" s="148"/>
      <c r="N2163" s="148"/>
      <c r="O2163" s="148"/>
      <c r="P2163" s="148"/>
      <c r="Q2163" s="148"/>
      <c r="R2163" s="148"/>
      <c r="S2163" s="148"/>
      <c r="T2163" s="148"/>
      <c r="U2163" s="148"/>
      <c r="V2163" s="148"/>
      <c r="W2163" s="148"/>
      <c r="X2163" s="148"/>
      <c r="Y2163" s="148"/>
      <c r="Z2163" s="148"/>
      <c r="AA2163" s="148"/>
      <c r="AB2163" s="148"/>
      <c r="AC2163" s="148"/>
      <c r="AD2163" s="148"/>
      <c r="AE2163" s="148"/>
      <c r="AF2163" s="148"/>
      <c r="AG2163" s="148"/>
      <c r="AH2163" s="148"/>
      <c r="AI2163" s="149"/>
      <c r="AJ2163" s="148"/>
      <c r="AK2163" s="149"/>
    </row>
    <row r="2164" spans="1:37" x14ac:dyDescent="0.35">
      <c r="A2164" s="147"/>
      <c r="B2164" s="148"/>
      <c r="C2164" s="147"/>
      <c r="D2164" s="147"/>
      <c r="E2164" s="148"/>
      <c r="F2164" s="147"/>
      <c r="G2164" s="148"/>
      <c r="H2164" s="148"/>
      <c r="I2164" s="148"/>
      <c r="J2164" s="148"/>
      <c r="K2164" s="148"/>
      <c r="L2164" s="148"/>
      <c r="M2164" s="148"/>
      <c r="N2164" s="148"/>
      <c r="O2164" s="148"/>
      <c r="P2164" s="148"/>
      <c r="Q2164" s="148"/>
      <c r="R2164" s="148"/>
      <c r="S2164" s="148"/>
      <c r="T2164" s="148"/>
      <c r="U2164" s="148"/>
      <c r="V2164" s="148"/>
      <c r="W2164" s="148"/>
      <c r="X2164" s="148"/>
      <c r="Y2164" s="148"/>
      <c r="Z2164" s="148"/>
      <c r="AA2164" s="148"/>
      <c r="AB2164" s="148"/>
      <c r="AC2164" s="148"/>
      <c r="AD2164" s="148"/>
      <c r="AE2164" s="148"/>
      <c r="AF2164" s="148"/>
      <c r="AG2164" s="148"/>
      <c r="AH2164" s="148"/>
      <c r="AI2164" s="149"/>
      <c r="AJ2164" s="148"/>
      <c r="AK2164" s="149"/>
    </row>
    <row r="2165" spans="1:37" x14ac:dyDescent="0.35">
      <c r="A2165" s="147"/>
      <c r="B2165" s="148"/>
      <c r="C2165" s="147"/>
      <c r="D2165" s="147"/>
      <c r="E2165" s="148"/>
      <c r="F2165" s="147"/>
      <c r="G2165" s="148"/>
      <c r="H2165" s="148"/>
      <c r="I2165" s="148"/>
      <c r="J2165" s="148"/>
      <c r="K2165" s="148"/>
      <c r="L2165" s="148"/>
      <c r="M2165" s="148"/>
      <c r="N2165" s="148"/>
      <c r="O2165" s="148"/>
      <c r="P2165" s="148"/>
      <c r="Q2165" s="148"/>
      <c r="R2165" s="148"/>
      <c r="S2165" s="148"/>
      <c r="T2165" s="148"/>
      <c r="U2165" s="148"/>
      <c r="V2165" s="148"/>
      <c r="W2165" s="148"/>
      <c r="X2165" s="148"/>
      <c r="Y2165" s="148"/>
      <c r="Z2165" s="148"/>
      <c r="AA2165" s="148"/>
      <c r="AB2165" s="148"/>
      <c r="AC2165" s="148"/>
      <c r="AD2165" s="148"/>
      <c r="AE2165" s="148"/>
      <c r="AF2165" s="148"/>
      <c r="AG2165" s="148"/>
      <c r="AH2165" s="148"/>
      <c r="AI2165" s="149"/>
      <c r="AJ2165" s="148"/>
      <c r="AK2165" s="149"/>
    </row>
    <row r="2166" spans="1:37" x14ac:dyDescent="0.35">
      <c r="A2166" s="147"/>
      <c r="B2166" s="148"/>
      <c r="C2166" s="147"/>
      <c r="D2166" s="147"/>
      <c r="E2166" s="148"/>
      <c r="F2166" s="147"/>
      <c r="G2166" s="148"/>
      <c r="H2166" s="148"/>
      <c r="I2166" s="148"/>
      <c r="J2166" s="148"/>
      <c r="K2166" s="148"/>
      <c r="L2166" s="148"/>
      <c r="M2166" s="148"/>
      <c r="N2166" s="148"/>
      <c r="O2166" s="148"/>
      <c r="P2166" s="148"/>
      <c r="Q2166" s="148"/>
      <c r="R2166" s="148"/>
      <c r="S2166" s="148"/>
      <c r="T2166" s="148"/>
      <c r="U2166" s="148"/>
      <c r="V2166" s="148"/>
      <c r="W2166" s="148"/>
      <c r="X2166" s="148"/>
      <c r="Y2166" s="148"/>
      <c r="Z2166" s="148"/>
      <c r="AA2166" s="148"/>
      <c r="AB2166" s="148"/>
      <c r="AC2166" s="148"/>
      <c r="AD2166" s="148"/>
      <c r="AE2166" s="148"/>
      <c r="AF2166" s="148"/>
      <c r="AG2166" s="148"/>
      <c r="AH2166" s="148"/>
      <c r="AI2166" s="149"/>
      <c r="AJ2166" s="148"/>
      <c r="AK2166" s="149"/>
    </row>
    <row r="2167" spans="1:37" x14ac:dyDescent="0.35">
      <c r="A2167" s="147"/>
      <c r="B2167" s="148"/>
      <c r="C2167" s="147"/>
      <c r="D2167" s="147"/>
      <c r="E2167" s="148"/>
      <c r="F2167" s="147"/>
      <c r="G2167" s="148"/>
      <c r="H2167" s="148"/>
      <c r="I2167" s="148"/>
      <c r="J2167" s="148"/>
      <c r="K2167" s="148"/>
      <c r="L2167" s="148"/>
      <c r="M2167" s="148"/>
      <c r="N2167" s="148"/>
      <c r="O2167" s="148"/>
      <c r="P2167" s="148"/>
      <c r="Q2167" s="148"/>
      <c r="R2167" s="148"/>
      <c r="S2167" s="148"/>
      <c r="T2167" s="148"/>
      <c r="U2167" s="148"/>
      <c r="V2167" s="148"/>
      <c r="W2167" s="148"/>
      <c r="X2167" s="148"/>
      <c r="Y2167" s="148"/>
      <c r="Z2167" s="148"/>
      <c r="AA2167" s="148"/>
      <c r="AB2167" s="148"/>
      <c r="AC2167" s="148"/>
      <c r="AD2167" s="148"/>
      <c r="AE2167" s="148"/>
      <c r="AF2167" s="148"/>
      <c r="AG2167" s="148"/>
      <c r="AH2167" s="148"/>
      <c r="AI2167" s="149"/>
      <c r="AJ2167" s="148"/>
      <c r="AK2167" s="149"/>
    </row>
    <row r="2168" spans="1:37" x14ac:dyDescent="0.35">
      <c r="A2168" s="147"/>
      <c r="B2168" s="148"/>
      <c r="C2168" s="147"/>
      <c r="D2168" s="147"/>
      <c r="E2168" s="148"/>
      <c r="F2168" s="147"/>
      <c r="G2168" s="148"/>
      <c r="H2168" s="148"/>
      <c r="I2168" s="148"/>
      <c r="J2168" s="148"/>
      <c r="K2168" s="148"/>
      <c r="L2168" s="148"/>
      <c r="M2168" s="148"/>
      <c r="N2168" s="148"/>
      <c r="O2168" s="148"/>
      <c r="P2168" s="148"/>
      <c r="Q2168" s="148"/>
      <c r="R2168" s="148"/>
      <c r="S2168" s="148"/>
      <c r="T2168" s="148"/>
      <c r="U2168" s="148"/>
      <c r="V2168" s="148"/>
      <c r="W2168" s="148"/>
      <c r="X2168" s="148"/>
      <c r="Y2168" s="148"/>
      <c r="Z2168" s="148"/>
      <c r="AA2168" s="148"/>
      <c r="AB2168" s="148"/>
      <c r="AC2168" s="148"/>
      <c r="AD2168" s="148"/>
      <c r="AE2168" s="148"/>
      <c r="AF2168" s="148"/>
      <c r="AG2168" s="148"/>
      <c r="AH2168" s="148"/>
      <c r="AI2168" s="149"/>
      <c r="AJ2168" s="148"/>
      <c r="AK2168" s="149"/>
    </row>
    <row r="2169" spans="1:37" x14ac:dyDescent="0.35">
      <c r="A2169" s="147"/>
      <c r="B2169" s="148"/>
      <c r="C2169" s="147"/>
      <c r="D2169" s="147"/>
      <c r="E2169" s="148"/>
      <c r="F2169" s="147"/>
      <c r="G2169" s="148"/>
      <c r="H2169" s="148"/>
      <c r="I2169" s="148"/>
      <c r="J2169" s="148"/>
      <c r="K2169" s="148"/>
      <c r="L2169" s="148"/>
      <c r="M2169" s="148"/>
      <c r="N2169" s="148"/>
      <c r="O2169" s="148"/>
      <c r="P2169" s="148"/>
      <c r="Q2169" s="148"/>
      <c r="R2169" s="148"/>
      <c r="S2169" s="148"/>
      <c r="T2169" s="148"/>
      <c r="U2169" s="148"/>
      <c r="V2169" s="148"/>
      <c r="W2169" s="148"/>
      <c r="X2169" s="148"/>
      <c r="Y2169" s="148"/>
      <c r="Z2169" s="148"/>
      <c r="AA2169" s="148"/>
      <c r="AB2169" s="148"/>
      <c r="AC2169" s="148"/>
      <c r="AD2169" s="148"/>
      <c r="AE2169" s="148"/>
      <c r="AF2169" s="148"/>
      <c r="AG2169" s="148"/>
      <c r="AH2169" s="148"/>
      <c r="AI2169" s="149"/>
      <c r="AJ2169" s="148"/>
      <c r="AK2169" s="149"/>
    </row>
    <row r="2170" spans="1:37" x14ac:dyDescent="0.35">
      <c r="A2170" s="147"/>
      <c r="B2170" s="148"/>
      <c r="C2170" s="147"/>
      <c r="D2170" s="147"/>
      <c r="E2170" s="148"/>
      <c r="F2170" s="147"/>
      <c r="G2170" s="148"/>
      <c r="H2170" s="148"/>
      <c r="I2170" s="148"/>
      <c r="J2170" s="148"/>
      <c r="K2170" s="148"/>
      <c r="L2170" s="148"/>
      <c r="M2170" s="148"/>
      <c r="N2170" s="148"/>
      <c r="O2170" s="148"/>
      <c r="P2170" s="148"/>
      <c r="Q2170" s="148"/>
      <c r="R2170" s="148"/>
      <c r="S2170" s="148"/>
      <c r="T2170" s="148"/>
      <c r="U2170" s="148"/>
      <c r="V2170" s="148"/>
      <c r="W2170" s="148"/>
      <c r="X2170" s="148"/>
      <c r="Y2170" s="148"/>
      <c r="Z2170" s="148"/>
      <c r="AA2170" s="148"/>
      <c r="AB2170" s="148"/>
      <c r="AC2170" s="148"/>
      <c r="AD2170" s="148"/>
      <c r="AE2170" s="148"/>
      <c r="AF2170" s="148"/>
      <c r="AG2170" s="148"/>
      <c r="AH2170" s="148"/>
      <c r="AI2170" s="149"/>
      <c r="AJ2170" s="148"/>
      <c r="AK2170" s="149"/>
    </row>
    <row r="2171" spans="1:37" x14ac:dyDescent="0.35">
      <c r="A2171" s="147"/>
      <c r="B2171" s="148"/>
      <c r="C2171" s="147"/>
      <c r="D2171" s="147"/>
      <c r="E2171" s="148"/>
      <c r="F2171" s="147"/>
      <c r="G2171" s="148"/>
      <c r="H2171" s="148"/>
      <c r="I2171" s="148"/>
      <c r="J2171" s="148"/>
      <c r="K2171" s="148"/>
      <c r="L2171" s="148"/>
      <c r="M2171" s="148"/>
      <c r="N2171" s="148"/>
      <c r="O2171" s="148"/>
      <c r="P2171" s="148"/>
      <c r="Q2171" s="148"/>
      <c r="R2171" s="148"/>
      <c r="S2171" s="148"/>
      <c r="T2171" s="148"/>
      <c r="U2171" s="148"/>
      <c r="V2171" s="148"/>
      <c r="W2171" s="148"/>
      <c r="X2171" s="148"/>
      <c r="Y2171" s="148"/>
      <c r="Z2171" s="148"/>
      <c r="AA2171" s="148"/>
      <c r="AB2171" s="148"/>
      <c r="AC2171" s="148"/>
      <c r="AD2171" s="148"/>
      <c r="AE2171" s="148"/>
      <c r="AF2171" s="148"/>
      <c r="AG2171" s="148"/>
      <c r="AH2171" s="148"/>
      <c r="AI2171" s="149"/>
      <c r="AJ2171" s="148"/>
      <c r="AK2171" s="149"/>
    </row>
    <row r="2172" spans="1:37" x14ac:dyDescent="0.35">
      <c r="A2172" s="147"/>
      <c r="B2172" s="148"/>
      <c r="C2172" s="147"/>
      <c r="D2172" s="147"/>
      <c r="E2172" s="148"/>
      <c r="F2172" s="147"/>
      <c r="G2172" s="148"/>
      <c r="H2172" s="148"/>
      <c r="I2172" s="148"/>
      <c r="J2172" s="148"/>
      <c r="K2172" s="148"/>
      <c r="L2172" s="148"/>
      <c r="M2172" s="148"/>
      <c r="N2172" s="148"/>
      <c r="O2172" s="148"/>
      <c r="P2172" s="148"/>
      <c r="Q2172" s="148"/>
      <c r="R2172" s="148"/>
      <c r="S2172" s="148"/>
      <c r="T2172" s="148"/>
      <c r="U2172" s="148"/>
      <c r="V2172" s="148"/>
      <c r="W2172" s="148"/>
      <c r="X2172" s="148"/>
      <c r="Y2172" s="148"/>
      <c r="Z2172" s="148"/>
      <c r="AA2172" s="148"/>
      <c r="AB2172" s="148"/>
      <c r="AC2172" s="148"/>
      <c r="AD2172" s="148"/>
      <c r="AE2172" s="148"/>
      <c r="AF2172" s="148"/>
      <c r="AG2172" s="148"/>
      <c r="AH2172" s="148"/>
      <c r="AI2172" s="149"/>
      <c r="AJ2172" s="148"/>
      <c r="AK2172" s="149"/>
    </row>
    <row r="2173" spans="1:37" x14ac:dyDescent="0.35">
      <c r="A2173" s="147"/>
      <c r="B2173" s="148"/>
      <c r="C2173" s="147"/>
      <c r="D2173" s="147"/>
      <c r="E2173" s="148"/>
      <c r="F2173" s="147"/>
      <c r="G2173" s="148"/>
      <c r="H2173" s="148"/>
      <c r="I2173" s="148"/>
      <c r="J2173" s="148"/>
      <c r="K2173" s="148"/>
      <c r="L2173" s="148"/>
      <c r="M2173" s="148"/>
      <c r="N2173" s="148"/>
      <c r="O2173" s="148"/>
      <c r="P2173" s="148"/>
      <c r="Q2173" s="148"/>
      <c r="R2173" s="148"/>
      <c r="S2173" s="148"/>
      <c r="T2173" s="148"/>
      <c r="U2173" s="148"/>
      <c r="V2173" s="148"/>
      <c r="W2173" s="148"/>
      <c r="X2173" s="148"/>
      <c r="Y2173" s="148"/>
      <c r="Z2173" s="148"/>
      <c r="AA2173" s="148"/>
      <c r="AB2173" s="148"/>
      <c r="AC2173" s="148"/>
      <c r="AD2173" s="148"/>
      <c r="AE2173" s="148"/>
      <c r="AF2173" s="148"/>
      <c r="AG2173" s="148"/>
      <c r="AH2173" s="148"/>
      <c r="AI2173" s="149"/>
      <c r="AJ2173" s="148"/>
      <c r="AK2173" s="149"/>
    </row>
    <row r="2174" spans="1:37" x14ac:dyDescent="0.35">
      <c r="A2174" s="147"/>
      <c r="B2174" s="148"/>
      <c r="C2174" s="147"/>
      <c r="D2174" s="147"/>
      <c r="E2174" s="148"/>
      <c r="F2174" s="147"/>
      <c r="G2174" s="148"/>
      <c r="H2174" s="148"/>
      <c r="I2174" s="148"/>
      <c r="J2174" s="148"/>
      <c r="K2174" s="148"/>
      <c r="L2174" s="148"/>
      <c r="M2174" s="148"/>
      <c r="N2174" s="148"/>
      <c r="O2174" s="148"/>
      <c r="P2174" s="148"/>
      <c r="Q2174" s="148"/>
      <c r="R2174" s="148"/>
      <c r="S2174" s="148"/>
      <c r="T2174" s="148"/>
      <c r="U2174" s="148"/>
      <c r="V2174" s="148"/>
      <c r="W2174" s="148"/>
      <c r="X2174" s="148"/>
      <c r="Y2174" s="148"/>
      <c r="Z2174" s="148"/>
      <c r="AA2174" s="148"/>
      <c r="AB2174" s="148"/>
      <c r="AC2174" s="148"/>
      <c r="AD2174" s="148"/>
      <c r="AE2174" s="148"/>
      <c r="AF2174" s="148"/>
      <c r="AG2174" s="148"/>
      <c r="AH2174" s="148"/>
      <c r="AI2174" s="149"/>
      <c r="AJ2174" s="148"/>
      <c r="AK2174" s="149"/>
    </row>
    <row r="2175" spans="1:37" x14ac:dyDescent="0.35">
      <c r="A2175" s="147"/>
      <c r="B2175" s="148"/>
      <c r="C2175" s="147"/>
      <c r="D2175" s="147"/>
      <c r="E2175" s="148"/>
      <c r="F2175" s="147"/>
      <c r="G2175" s="148"/>
      <c r="H2175" s="148"/>
      <c r="I2175" s="148"/>
      <c r="J2175" s="148"/>
      <c r="K2175" s="148"/>
      <c r="L2175" s="148"/>
      <c r="M2175" s="148"/>
      <c r="N2175" s="148"/>
      <c r="O2175" s="148"/>
      <c r="P2175" s="148"/>
      <c r="Q2175" s="148"/>
      <c r="R2175" s="148"/>
      <c r="S2175" s="148"/>
      <c r="T2175" s="148"/>
      <c r="U2175" s="148"/>
      <c r="V2175" s="148"/>
      <c r="W2175" s="148"/>
      <c r="X2175" s="148"/>
      <c r="Y2175" s="148"/>
      <c r="Z2175" s="148"/>
      <c r="AA2175" s="148"/>
      <c r="AB2175" s="148"/>
      <c r="AC2175" s="148"/>
      <c r="AD2175" s="148"/>
      <c r="AE2175" s="148"/>
      <c r="AF2175" s="148"/>
      <c r="AG2175" s="148"/>
      <c r="AH2175" s="148"/>
      <c r="AI2175" s="149"/>
      <c r="AJ2175" s="148"/>
      <c r="AK2175" s="149"/>
    </row>
    <row r="2176" spans="1:37" x14ac:dyDescent="0.35">
      <c r="A2176" s="147"/>
      <c r="B2176" s="148"/>
      <c r="C2176" s="147"/>
      <c r="D2176" s="147"/>
      <c r="E2176" s="148"/>
      <c r="F2176" s="147"/>
      <c r="G2176" s="148"/>
      <c r="H2176" s="148"/>
      <c r="I2176" s="148"/>
      <c r="J2176" s="148"/>
      <c r="K2176" s="148"/>
      <c r="L2176" s="148"/>
      <c r="M2176" s="148"/>
      <c r="N2176" s="148"/>
      <c r="O2176" s="148"/>
      <c r="P2176" s="148"/>
      <c r="Q2176" s="148"/>
      <c r="R2176" s="148"/>
      <c r="S2176" s="148"/>
      <c r="T2176" s="148"/>
      <c r="U2176" s="148"/>
      <c r="V2176" s="148"/>
      <c r="W2176" s="148"/>
      <c r="X2176" s="148"/>
      <c r="Y2176" s="148"/>
      <c r="Z2176" s="148"/>
      <c r="AA2176" s="148"/>
      <c r="AB2176" s="148"/>
      <c r="AC2176" s="148"/>
      <c r="AD2176" s="148"/>
      <c r="AE2176" s="148"/>
      <c r="AF2176" s="148"/>
      <c r="AG2176" s="148"/>
      <c r="AH2176" s="148"/>
      <c r="AI2176" s="149"/>
      <c r="AJ2176" s="148"/>
      <c r="AK2176" s="149"/>
    </row>
    <row r="2177" spans="1:37" x14ac:dyDescent="0.35">
      <c r="A2177" s="147"/>
      <c r="B2177" s="148"/>
      <c r="C2177" s="147"/>
      <c r="D2177" s="147"/>
      <c r="E2177" s="148"/>
      <c r="F2177" s="147"/>
      <c r="G2177" s="148"/>
      <c r="H2177" s="148"/>
      <c r="I2177" s="148"/>
      <c r="J2177" s="148"/>
      <c r="K2177" s="148"/>
      <c r="L2177" s="148"/>
      <c r="M2177" s="148"/>
      <c r="N2177" s="148"/>
      <c r="O2177" s="148"/>
      <c r="P2177" s="148"/>
      <c r="Q2177" s="148"/>
      <c r="R2177" s="148"/>
      <c r="S2177" s="148"/>
      <c r="T2177" s="148"/>
      <c r="U2177" s="148"/>
      <c r="V2177" s="148"/>
      <c r="W2177" s="148"/>
      <c r="X2177" s="148"/>
      <c r="Y2177" s="148"/>
      <c r="Z2177" s="148"/>
      <c r="AA2177" s="148"/>
      <c r="AB2177" s="148"/>
      <c r="AC2177" s="148"/>
      <c r="AD2177" s="148"/>
      <c r="AE2177" s="148"/>
      <c r="AF2177" s="148"/>
      <c r="AG2177" s="148"/>
      <c r="AH2177" s="148"/>
      <c r="AI2177" s="149"/>
      <c r="AJ2177" s="148"/>
      <c r="AK2177" s="149"/>
    </row>
    <row r="2178" spans="1:37" x14ac:dyDescent="0.35">
      <c r="A2178" s="147"/>
      <c r="B2178" s="148"/>
      <c r="C2178" s="147"/>
      <c r="D2178" s="147"/>
      <c r="E2178" s="148"/>
      <c r="F2178" s="147"/>
      <c r="G2178" s="148"/>
      <c r="H2178" s="148"/>
      <c r="I2178" s="148"/>
      <c r="J2178" s="148"/>
      <c r="K2178" s="148"/>
      <c r="L2178" s="148"/>
      <c r="M2178" s="148"/>
      <c r="N2178" s="148"/>
      <c r="O2178" s="148"/>
      <c r="P2178" s="148"/>
      <c r="Q2178" s="148"/>
      <c r="R2178" s="148"/>
      <c r="S2178" s="148"/>
      <c r="T2178" s="148"/>
      <c r="U2178" s="148"/>
      <c r="V2178" s="148"/>
      <c r="W2178" s="148"/>
      <c r="X2178" s="148"/>
      <c r="Y2178" s="148"/>
      <c r="Z2178" s="148"/>
      <c r="AA2178" s="148"/>
      <c r="AB2178" s="148"/>
      <c r="AC2178" s="148"/>
      <c r="AD2178" s="148"/>
      <c r="AE2178" s="148"/>
      <c r="AF2178" s="148"/>
      <c r="AG2178" s="148"/>
      <c r="AH2178" s="148"/>
      <c r="AI2178" s="149"/>
      <c r="AJ2178" s="148"/>
      <c r="AK2178" s="149"/>
    </row>
    <row r="2179" spans="1:37" x14ac:dyDescent="0.35">
      <c r="A2179" s="147"/>
      <c r="B2179" s="148"/>
      <c r="C2179" s="147"/>
      <c r="D2179" s="147"/>
      <c r="E2179" s="148"/>
      <c r="F2179" s="147"/>
      <c r="G2179" s="148"/>
      <c r="H2179" s="148"/>
      <c r="I2179" s="148"/>
      <c r="J2179" s="148"/>
      <c r="K2179" s="148"/>
      <c r="L2179" s="148"/>
      <c r="M2179" s="148"/>
      <c r="N2179" s="148"/>
      <c r="O2179" s="148"/>
      <c r="P2179" s="148"/>
      <c r="Q2179" s="148"/>
      <c r="R2179" s="148"/>
      <c r="S2179" s="148"/>
      <c r="T2179" s="148"/>
      <c r="U2179" s="148"/>
      <c r="V2179" s="148"/>
      <c r="W2179" s="148"/>
      <c r="X2179" s="148"/>
      <c r="Y2179" s="148"/>
      <c r="Z2179" s="148"/>
      <c r="AA2179" s="148"/>
      <c r="AB2179" s="148"/>
      <c r="AC2179" s="148"/>
      <c r="AD2179" s="148"/>
      <c r="AE2179" s="148"/>
      <c r="AF2179" s="148"/>
      <c r="AG2179" s="148"/>
      <c r="AH2179" s="148"/>
      <c r="AI2179" s="149"/>
      <c r="AJ2179" s="148"/>
      <c r="AK2179" s="149"/>
    </row>
    <row r="2180" spans="1:37" x14ac:dyDescent="0.35">
      <c r="A2180" s="147"/>
      <c r="B2180" s="148"/>
      <c r="C2180" s="147"/>
      <c r="D2180" s="147"/>
      <c r="E2180" s="148"/>
      <c r="F2180" s="147"/>
      <c r="G2180" s="148"/>
      <c r="H2180" s="148"/>
      <c r="I2180" s="148"/>
      <c r="J2180" s="148"/>
      <c r="K2180" s="148"/>
      <c r="L2180" s="148"/>
      <c r="M2180" s="148"/>
      <c r="N2180" s="148"/>
      <c r="O2180" s="148"/>
      <c r="P2180" s="148"/>
      <c r="Q2180" s="148"/>
      <c r="R2180" s="148"/>
      <c r="S2180" s="148"/>
      <c r="T2180" s="148"/>
      <c r="U2180" s="148"/>
      <c r="V2180" s="148"/>
      <c r="W2180" s="148"/>
      <c r="X2180" s="148"/>
      <c r="Y2180" s="148"/>
      <c r="Z2180" s="148"/>
      <c r="AA2180" s="148"/>
      <c r="AB2180" s="148"/>
      <c r="AC2180" s="148"/>
      <c r="AD2180" s="148"/>
      <c r="AE2180" s="148"/>
      <c r="AF2180" s="148"/>
      <c r="AG2180" s="148"/>
      <c r="AH2180" s="148"/>
      <c r="AI2180" s="149"/>
      <c r="AJ2180" s="148"/>
      <c r="AK2180" s="149"/>
    </row>
    <row r="2181" spans="1:37" x14ac:dyDescent="0.35">
      <c r="A2181" s="147"/>
      <c r="B2181" s="148"/>
      <c r="C2181" s="147"/>
      <c r="D2181" s="147"/>
      <c r="E2181" s="148"/>
      <c r="F2181" s="147"/>
      <c r="G2181" s="148"/>
      <c r="H2181" s="148"/>
      <c r="I2181" s="148"/>
      <c r="J2181" s="148"/>
      <c r="K2181" s="148"/>
      <c r="L2181" s="148"/>
      <c r="M2181" s="148"/>
      <c r="N2181" s="148"/>
      <c r="O2181" s="148"/>
      <c r="P2181" s="148"/>
      <c r="Q2181" s="148"/>
      <c r="R2181" s="148"/>
      <c r="S2181" s="148"/>
      <c r="T2181" s="148"/>
      <c r="U2181" s="148"/>
      <c r="V2181" s="148"/>
      <c r="W2181" s="148"/>
      <c r="X2181" s="148"/>
      <c r="Y2181" s="148"/>
      <c r="Z2181" s="148"/>
      <c r="AA2181" s="148"/>
      <c r="AB2181" s="148"/>
      <c r="AC2181" s="148"/>
      <c r="AD2181" s="148"/>
      <c r="AE2181" s="148"/>
      <c r="AF2181" s="148"/>
      <c r="AG2181" s="148"/>
      <c r="AH2181" s="148"/>
      <c r="AI2181" s="149"/>
      <c r="AJ2181" s="148"/>
      <c r="AK2181" s="149"/>
    </row>
    <row r="2182" spans="1:37" x14ac:dyDescent="0.35">
      <c r="A2182" s="147"/>
      <c r="B2182" s="148"/>
      <c r="C2182" s="147"/>
      <c r="D2182" s="147"/>
      <c r="E2182" s="148"/>
      <c r="F2182" s="147"/>
      <c r="G2182" s="148"/>
      <c r="H2182" s="148"/>
      <c r="I2182" s="148"/>
      <c r="J2182" s="148"/>
      <c r="K2182" s="148"/>
      <c r="L2182" s="148"/>
      <c r="M2182" s="148"/>
      <c r="N2182" s="148"/>
      <c r="O2182" s="148"/>
      <c r="P2182" s="148"/>
      <c r="Q2182" s="148"/>
      <c r="R2182" s="148"/>
      <c r="S2182" s="148"/>
      <c r="T2182" s="148"/>
      <c r="U2182" s="148"/>
      <c r="V2182" s="148"/>
      <c r="W2182" s="148"/>
      <c r="X2182" s="148"/>
      <c r="Y2182" s="148"/>
      <c r="Z2182" s="148"/>
      <c r="AA2182" s="148"/>
      <c r="AB2182" s="148"/>
      <c r="AC2182" s="148"/>
      <c r="AD2182" s="148"/>
      <c r="AE2182" s="148"/>
      <c r="AF2182" s="148"/>
      <c r="AG2182" s="148"/>
      <c r="AH2182" s="148"/>
      <c r="AI2182" s="149"/>
      <c r="AJ2182" s="148"/>
      <c r="AK2182" s="149"/>
    </row>
    <row r="2183" spans="1:37" x14ac:dyDescent="0.35">
      <c r="A2183" s="147"/>
      <c r="B2183" s="148"/>
      <c r="C2183" s="147"/>
      <c r="D2183" s="147"/>
      <c r="E2183" s="148"/>
      <c r="F2183" s="147"/>
      <c r="G2183" s="148"/>
      <c r="H2183" s="148"/>
      <c r="I2183" s="148"/>
      <c r="J2183" s="148"/>
      <c r="K2183" s="148"/>
      <c r="L2183" s="148"/>
      <c r="M2183" s="148"/>
      <c r="N2183" s="148"/>
      <c r="O2183" s="148"/>
      <c r="P2183" s="148"/>
      <c r="Q2183" s="148"/>
      <c r="R2183" s="148"/>
      <c r="S2183" s="148"/>
      <c r="T2183" s="148"/>
      <c r="U2183" s="148"/>
      <c r="V2183" s="148"/>
      <c r="W2183" s="148"/>
      <c r="X2183" s="148"/>
      <c r="Y2183" s="148"/>
      <c r="Z2183" s="148"/>
      <c r="AA2183" s="148"/>
      <c r="AB2183" s="148"/>
      <c r="AC2183" s="148"/>
      <c r="AD2183" s="148"/>
      <c r="AE2183" s="148"/>
      <c r="AF2183" s="148"/>
      <c r="AG2183" s="148"/>
      <c r="AH2183" s="148"/>
      <c r="AI2183" s="149"/>
      <c r="AJ2183" s="148"/>
      <c r="AK2183" s="149"/>
    </row>
    <row r="2184" spans="1:37" x14ac:dyDescent="0.35">
      <c r="A2184" s="147"/>
      <c r="B2184" s="148"/>
      <c r="C2184" s="147"/>
      <c r="D2184" s="147"/>
      <c r="E2184" s="148"/>
      <c r="F2184" s="147"/>
      <c r="G2184" s="148"/>
      <c r="H2184" s="148"/>
      <c r="I2184" s="148"/>
      <c r="J2184" s="148"/>
      <c r="K2184" s="148"/>
      <c r="L2184" s="148"/>
      <c r="M2184" s="148"/>
      <c r="N2184" s="148"/>
      <c r="O2184" s="148"/>
      <c r="P2184" s="148"/>
      <c r="Q2184" s="148"/>
      <c r="R2184" s="148"/>
      <c r="S2184" s="148"/>
      <c r="T2184" s="148"/>
      <c r="U2184" s="148"/>
      <c r="V2184" s="148"/>
      <c r="W2184" s="148"/>
      <c r="X2184" s="148"/>
      <c r="Y2184" s="148"/>
      <c r="Z2184" s="148"/>
      <c r="AA2184" s="148"/>
      <c r="AB2184" s="148"/>
      <c r="AC2184" s="148"/>
      <c r="AD2184" s="148"/>
      <c r="AE2184" s="148"/>
      <c r="AF2184" s="148"/>
      <c r="AG2184" s="148"/>
      <c r="AH2184" s="148"/>
      <c r="AI2184" s="149"/>
      <c r="AJ2184" s="148"/>
      <c r="AK2184" s="149"/>
    </row>
    <row r="2185" spans="1:37" x14ac:dyDescent="0.35">
      <c r="A2185" s="147"/>
      <c r="B2185" s="148"/>
      <c r="C2185" s="147"/>
      <c r="D2185" s="147"/>
      <c r="E2185" s="148"/>
      <c r="F2185" s="147"/>
      <c r="G2185" s="148"/>
      <c r="H2185" s="148"/>
      <c r="I2185" s="148"/>
      <c r="J2185" s="148"/>
      <c r="K2185" s="148"/>
      <c r="L2185" s="148"/>
      <c r="M2185" s="148"/>
      <c r="N2185" s="148"/>
      <c r="O2185" s="148"/>
      <c r="P2185" s="148"/>
      <c r="Q2185" s="148"/>
      <c r="R2185" s="148"/>
      <c r="S2185" s="148"/>
      <c r="T2185" s="148"/>
      <c r="U2185" s="148"/>
      <c r="V2185" s="148"/>
      <c r="W2185" s="148"/>
      <c r="X2185" s="148"/>
      <c r="Y2185" s="148"/>
      <c r="Z2185" s="148"/>
      <c r="AA2185" s="148"/>
      <c r="AB2185" s="148"/>
      <c r="AC2185" s="148"/>
      <c r="AD2185" s="148"/>
      <c r="AE2185" s="148"/>
      <c r="AF2185" s="148"/>
      <c r="AG2185" s="148"/>
      <c r="AH2185" s="148"/>
      <c r="AI2185" s="149"/>
      <c r="AJ2185" s="148"/>
      <c r="AK2185" s="149"/>
    </row>
    <row r="2186" spans="1:37" x14ac:dyDescent="0.35">
      <c r="A2186" s="147"/>
      <c r="B2186" s="148"/>
      <c r="C2186" s="147"/>
      <c r="D2186" s="147"/>
      <c r="E2186" s="148"/>
      <c r="F2186" s="147"/>
      <c r="G2186" s="148"/>
      <c r="H2186" s="148"/>
      <c r="I2186" s="148"/>
      <c r="J2186" s="148"/>
      <c r="K2186" s="148"/>
      <c r="L2186" s="148"/>
      <c r="M2186" s="148"/>
      <c r="N2186" s="148"/>
      <c r="O2186" s="148"/>
      <c r="P2186" s="148"/>
      <c r="Q2186" s="148"/>
      <c r="R2186" s="148"/>
      <c r="S2186" s="148"/>
      <c r="T2186" s="148"/>
      <c r="U2186" s="148"/>
      <c r="V2186" s="148"/>
      <c r="W2186" s="148"/>
      <c r="X2186" s="148"/>
      <c r="Y2186" s="148"/>
      <c r="Z2186" s="148"/>
      <c r="AA2186" s="148"/>
      <c r="AB2186" s="148"/>
      <c r="AC2186" s="148"/>
      <c r="AD2186" s="148"/>
      <c r="AE2186" s="148"/>
      <c r="AF2186" s="148"/>
      <c r="AG2186" s="148"/>
      <c r="AH2186" s="148"/>
      <c r="AI2186" s="149"/>
      <c r="AJ2186" s="148"/>
      <c r="AK2186" s="149"/>
    </row>
    <row r="2187" spans="1:37" x14ac:dyDescent="0.35">
      <c r="A2187" s="147"/>
      <c r="B2187" s="148"/>
      <c r="C2187" s="147"/>
      <c r="D2187" s="147"/>
      <c r="E2187" s="148"/>
      <c r="F2187" s="147"/>
      <c r="G2187" s="148"/>
      <c r="H2187" s="148"/>
      <c r="I2187" s="148"/>
      <c r="J2187" s="148"/>
      <c r="K2187" s="148"/>
      <c r="L2187" s="148"/>
      <c r="M2187" s="148"/>
      <c r="N2187" s="148"/>
      <c r="O2187" s="148"/>
      <c r="P2187" s="148"/>
      <c r="Q2187" s="148"/>
      <c r="R2187" s="148"/>
      <c r="S2187" s="148"/>
      <c r="T2187" s="148"/>
      <c r="U2187" s="148"/>
      <c r="V2187" s="148"/>
      <c r="W2187" s="148"/>
      <c r="X2187" s="148"/>
      <c r="Y2187" s="148"/>
      <c r="Z2187" s="148"/>
      <c r="AA2187" s="148"/>
      <c r="AB2187" s="148"/>
      <c r="AC2187" s="148"/>
      <c r="AD2187" s="148"/>
      <c r="AE2187" s="148"/>
      <c r="AF2187" s="148"/>
      <c r="AG2187" s="148"/>
      <c r="AH2187" s="148"/>
      <c r="AI2187" s="149"/>
      <c r="AJ2187" s="148"/>
      <c r="AK2187" s="149"/>
    </row>
    <row r="2188" spans="1:37" x14ac:dyDescent="0.35">
      <c r="A2188" s="147"/>
      <c r="B2188" s="148"/>
      <c r="C2188" s="147"/>
      <c r="D2188" s="147"/>
      <c r="E2188" s="148"/>
      <c r="F2188" s="147"/>
      <c r="G2188" s="148"/>
      <c r="H2188" s="148"/>
      <c r="I2188" s="148"/>
      <c r="J2188" s="148"/>
      <c r="K2188" s="148"/>
      <c r="L2188" s="148"/>
      <c r="M2188" s="148"/>
      <c r="N2188" s="148"/>
      <c r="O2188" s="148"/>
      <c r="P2188" s="148"/>
      <c r="Q2188" s="148"/>
      <c r="R2188" s="148"/>
      <c r="S2188" s="148"/>
      <c r="T2188" s="148"/>
      <c r="U2188" s="148"/>
      <c r="V2188" s="148"/>
      <c r="W2188" s="148"/>
      <c r="X2188" s="148"/>
      <c r="Y2188" s="148"/>
      <c r="Z2188" s="148"/>
      <c r="AA2188" s="148"/>
      <c r="AB2188" s="148"/>
      <c r="AC2188" s="148"/>
      <c r="AD2188" s="148"/>
      <c r="AE2188" s="148"/>
      <c r="AF2188" s="148"/>
      <c r="AG2188" s="148"/>
      <c r="AH2188" s="148"/>
      <c r="AI2188" s="149"/>
      <c r="AJ2188" s="148"/>
      <c r="AK2188" s="149"/>
    </row>
    <row r="2189" spans="1:37" x14ac:dyDescent="0.35">
      <c r="A2189" s="147"/>
      <c r="B2189" s="148"/>
      <c r="C2189" s="147"/>
      <c r="D2189" s="147"/>
      <c r="E2189" s="148"/>
      <c r="F2189" s="147"/>
      <c r="G2189" s="148"/>
      <c r="H2189" s="148"/>
      <c r="I2189" s="148"/>
      <c r="J2189" s="148"/>
      <c r="K2189" s="148"/>
      <c r="L2189" s="148"/>
      <c r="M2189" s="148"/>
      <c r="N2189" s="148"/>
      <c r="O2189" s="148"/>
      <c r="P2189" s="148"/>
      <c r="Q2189" s="148"/>
      <c r="R2189" s="148"/>
      <c r="S2189" s="148"/>
      <c r="T2189" s="148"/>
      <c r="U2189" s="148"/>
      <c r="V2189" s="148"/>
      <c r="W2189" s="148"/>
      <c r="X2189" s="148"/>
      <c r="Y2189" s="148"/>
      <c r="Z2189" s="148"/>
      <c r="AA2189" s="148"/>
      <c r="AB2189" s="148"/>
      <c r="AC2189" s="148"/>
      <c r="AD2189" s="148"/>
      <c r="AE2189" s="148"/>
      <c r="AF2189" s="148"/>
      <c r="AG2189" s="148"/>
      <c r="AH2189" s="148"/>
      <c r="AI2189" s="149"/>
      <c r="AJ2189" s="148"/>
      <c r="AK2189" s="149"/>
    </row>
    <row r="2190" spans="1:37" x14ac:dyDescent="0.35">
      <c r="A2190" s="147"/>
      <c r="B2190" s="148"/>
      <c r="C2190" s="147"/>
      <c r="D2190" s="147"/>
      <c r="E2190" s="148"/>
      <c r="F2190" s="147"/>
      <c r="G2190" s="148"/>
      <c r="H2190" s="148"/>
      <c r="I2190" s="148"/>
      <c r="J2190" s="148"/>
      <c r="K2190" s="148"/>
      <c r="L2190" s="148"/>
      <c r="M2190" s="148"/>
      <c r="N2190" s="148"/>
      <c r="O2190" s="148"/>
      <c r="P2190" s="148"/>
      <c r="Q2190" s="148"/>
      <c r="R2190" s="148"/>
      <c r="S2190" s="148"/>
      <c r="T2190" s="148"/>
      <c r="U2190" s="148"/>
      <c r="V2190" s="148"/>
      <c r="W2190" s="148"/>
      <c r="X2190" s="148"/>
      <c r="Y2190" s="148"/>
      <c r="Z2190" s="148"/>
      <c r="AA2190" s="148"/>
      <c r="AB2190" s="148"/>
      <c r="AC2190" s="148"/>
      <c r="AD2190" s="148"/>
      <c r="AE2190" s="148"/>
      <c r="AF2190" s="148"/>
      <c r="AG2190" s="148"/>
      <c r="AH2190" s="148"/>
      <c r="AI2190" s="149"/>
      <c r="AJ2190" s="148"/>
      <c r="AK2190" s="149"/>
    </row>
    <row r="2191" spans="1:37" x14ac:dyDescent="0.35">
      <c r="A2191" s="147"/>
      <c r="B2191" s="148"/>
      <c r="C2191" s="147"/>
      <c r="D2191" s="147"/>
      <c r="E2191" s="148"/>
      <c r="F2191" s="147"/>
      <c r="G2191" s="148"/>
      <c r="H2191" s="148"/>
      <c r="I2191" s="148"/>
      <c r="J2191" s="148"/>
      <c r="K2191" s="148"/>
      <c r="L2191" s="148"/>
      <c r="M2191" s="148"/>
      <c r="N2191" s="148"/>
      <c r="O2191" s="148"/>
      <c r="P2191" s="148"/>
      <c r="Q2191" s="148"/>
      <c r="R2191" s="148"/>
      <c r="S2191" s="148"/>
      <c r="T2191" s="148"/>
      <c r="U2191" s="148"/>
      <c r="V2191" s="148"/>
      <c r="W2191" s="148"/>
      <c r="X2191" s="148"/>
      <c r="Y2191" s="148"/>
      <c r="Z2191" s="148"/>
      <c r="AA2191" s="148"/>
      <c r="AB2191" s="148"/>
      <c r="AC2191" s="148"/>
      <c r="AD2191" s="148"/>
      <c r="AE2191" s="148"/>
      <c r="AF2191" s="148"/>
      <c r="AG2191" s="148"/>
      <c r="AH2191" s="148"/>
      <c r="AI2191" s="149"/>
      <c r="AJ2191" s="148"/>
      <c r="AK2191" s="149"/>
    </row>
    <row r="2192" spans="1:37" x14ac:dyDescent="0.35">
      <c r="A2192" s="147"/>
      <c r="B2192" s="148"/>
      <c r="C2192" s="147"/>
      <c r="D2192" s="147"/>
      <c r="E2192" s="148"/>
      <c r="F2192" s="147"/>
      <c r="G2192" s="148"/>
      <c r="H2192" s="148"/>
      <c r="I2192" s="148"/>
      <c r="J2192" s="148"/>
      <c r="K2192" s="148"/>
      <c r="L2192" s="148"/>
      <c r="M2192" s="148"/>
      <c r="N2192" s="148"/>
      <c r="O2192" s="148"/>
      <c r="P2192" s="148"/>
      <c r="Q2192" s="148"/>
      <c r="R2192" s="148"/>
      <c r="S2192" s="148"/>
      <c r="T2192" s="148"/>
      <c r="U2192" s="148"/>
      <c r="V2192" s="148"/>
      <c r="W2192" s="148"/>
      <c r="X2192" s="148"/>
      <c r="Y2192" s="148"/>
      <c r="Z2192" s="148"/>
      <c r="AA2192" s="148"/>
      <c r="AB2192" s="148"/>
      <c r="AC2192" s="148"/>
      <c r="AD2192" s="148"/>
      <c r="AE2192" s="148"/>
      <c r="AF2192" s="148"/>
      <c r="AG2192" s="148"/>
      <c r="AH2192" s="148"/>
      <c r="AI2192" s="149"/>
      <c r="AJ2192" s="148"/>
      <c r="AK2192" s="149"/>
    </row>
    <row r="2193" spans="1:37" x14ac:dyDescent="0.35">
      <c r="A2193" s="147"/>
      <c r="B2193" s="148"/>
      <c r="C2193" s="147"/>
      <c r="D2193" s="147"/>
      <c r="E2193" s="148"/>
      <c r="F2193" s="147"/>
      <c r="G2193" s="148"/>
      <c r="H2193" s="148"/>
      <c r="I2193" s="148"/>
      <c r="J2193" s="148"/>
      <c r="K2193" s="148"/>
      <c r="L2193" s="148"/>
      <c r="M2193" s="148"/>
      <c r="N2193" s="148"/>
      <c r="O2193" s="148"/>
      <c r="P2193" s="148"/>
      <c r="Q2193" s="148"/>
      <c r="R2193" s="148"/>
      <c r="S2193" s="148"/>
      <c r="T2193" s="148"/>
      <c r="U2193" s="148"/>
      <c r="V2193" s="148"/>
      <c r="W2193" s="148"/>
      <c r="X2193" s="148"/>
      <c r="Y2193" s="148"/>
      <c r="Z2193" s="148"/>
      <c r="AA2193" s="148"/>
      <c r="AB2193" s="148"/>
      <c r="AC2193" s="148"/>
      <c r="AD2193" s="148"/>
      <c r="AE2193" s="148"/>
      <c r="AF2193" s="148"/>
      <c r="AG2193" s="148"/>
      <c r="AH2193" s="148"/>
      <c r="AI2193" s="149"/>
      <c r="AJ2193" s="148"/>
      <c r="AK2193" s="149"/>
    </row>
    <row r="2194" spans="1:37" x14ac:dyDescent="0.35">
      <c r="A2194" s="147"/>
      <c r="B2194" s="148"/>
      <c r="C2194" s="147"/>
      <c r="D2194" s="147"/>
      <c r="E2194" s="148"/>
      <c r="F2194" s="147"/>
      <c r="G2194" s="148"/>
      <c r="H2194" s="148"/>
      <c r="I2194" s="148"/>
      <c r="J2194" s="148"/>
      <c r="K2194" s="148"/>
      <c r="L2194" s="148"/>
      <c r="M2194" s="148"/>
      <c r="N2194" s="148"/>
      <c r="O2194" s="148"/>
      <c r="P2194" s="148"/>
      <c r="Q2194" s="148"/>
      <c r="R2194" s="148"/>
      <c r="S2194" s="148"/>
      <c r="T2194" s="148"/>
      <c r="U2194" s="148"/>
      <c r="V2194" s="148"/>
      <c r="W2194" s="148"/>
      <c r="X2194" s="148"/>
      <c r="Y2194" s="148"/>
      <c r="Z2194" s="148"/>
      <c r="AA2194" s="148"/>
      <c r="AB2194" s="148"/>
      <c r="AC2194" s="148"/>
      <c r="AD2194" s="148"/>
      <c r="AE2194" s="148"/>
      <c r="AF2194" s="148"/>
      <c r="AG2194" s="148"/>
      <c r="AH2194" s="148"/>
      <c r="AI2194" s="149"/>
      <c r="AJ2194" s="148"/>
      <c r="AK2194" s="149"/>
    </row>
    <row r="2195" spans="1:37" x14ac:dyDescent="0.35">
      <c r="A2195" s="147"/>
      <c r="B2195" s="148"/>
      <c r="C2195" s="147"/>
      <c r="D2195" s="147"/>
      <c r="E2195" s="148"/>
      <c r="F2195" s="147"/>
      <c r="G2195" s="148"/>
      <c r="H2195" s="148"/>
      <c r="I2195" s="148"/>
      <c r="J2195" s="148"/>
      <c r="K2195" s="148"/>
      <c r="L2195" s="148"/>
      <c r="M2195" s="148"/>
      <c r="N2195" s="148"/>
      <c r="O2195" s="148"/>
      <c r="P2195" s="148"/>
      <c r="Q2195" s="148"/>
      <c r="R2195" s="148"/>
      <c r="S2195" s="148"/>
      <c r="T2195" s="148"/>
      <c r="U2195" s="148"/>
      <c r="V2195" s="148"/>
      <c r="W2195" s="148"/>
      <c r="X2195" s="148"/>
      <c r="Y2195" s="148"/>
      <c r="Z2195" s="148"/>
      <c r="AA2195" s="148"/>
      <c r="AB2195" s="148"/>
      <c r="AC2195" s="148"/>
      <c r="AD2195" s="148"/>
      <c r="AE2195" s="148"/>
      <c r="AF2195" s="148"/>
      <c r="AG2195" s="148"/>
      <c r="AH2195" s="148"/>
      <c r="AI2195" s="149"/>
      <c r="AJ2195" s="148"/>
      <c r="AK2195" s="149"/>
    </row>
    <row r="2196" spans="1:37" x14ac:dyDescent="0.35">
      <c r="A2196" s="147"/>
      <c r="B2196" s="148"/>
      <c r="C2196" s="147"/>
      <c r="D2196" s="147"/>
      <c r="E2196" s="148"/>
      <c r="F2196" s="147"/>
      <c r="G2196" s="148"/>
      <c r="H2196" s="148"/>
      <c r="I2196" s="148"/>
      <c r="J2196" s="148"/>
      <c r="K2196" s="148"/>
      <c r="L2196" s="148"/>
      <c r="M2196" s="148"/>
      <c r="N2196" s="148"/>
      <c r="O2196" s="148"/>
      <c r="P2196" s="148"/>
      <c r="Q2196" s="148"/>
      <c r="R2196" s="148"/>
      <c r="S2196" s="148"/>
      <c r="T2196" s="148"/>
      <c r="U2196" s="148"/>
      <c r="V2196" s="148"/>
      <c r="W2196" s="148"/>
      <c r="X2196" s="148"/>
      <c r="Y2196" s="148"/>
      <c r="Z2196" s="148"/>
      <c r="AA2196" s="148"/>
      <c r="AB2196" s="148"/>
      <c r="AC2196" s="148"/>
      <c r="AD2196" s="148"/>
      <c r="AE2196" s="148"/>
      <c r="AF2196" s="148"/>
      <c r="AG2196" s="148"/>
      <c r="AH2196" s="148"/>
      <c r="AI2196" s="149"/>
      <c r="AJ2196" s="148"/>
      <c r="AK2196" s="149"/>
    </row>
    <row r="2197" spans="1:37" x14ac:dyDescent="0.35">
      <c r="A2197" s="147"/>
      <c r="B2197" s="148"/>
      <c r="C2197" s="147"/>
      <c r="D2197" s="147"/>
      <c r="E2197" s="148"/>
      <c r="F2197" s="147"/>
      <c r="G2197" s="148"/>
      <c r="H2197" s="148"/>
      <c r="I2197" s="148"/>
      <c r="J2197" s="148"/>
      <c r="K2197" s="148"/>
      <c r="L2197" s="148"/>
      <c r="M2197" s="148"/>
      <c r="N2197" s="148"/>
      <c r="O2197" s="148"/>
      <c r="P2197" s="148"/>
      <c r="Q2197" s="148"/>
      <c r="R2197" s="148"/>
      <c r="S2197" s="148"/>
      <c r="T2197" s="148"/>
      <c r="U2197" s="148"/>
      <c r="V2197" s="148"/>
      <c r="W2197" s="148"/>
      <c r="X2197" s="148"/>
      <c r="Y2197" s="148"/>
      <c r="Z2197" s="148"/>
      <c r="AA2197" s="148"/>
      <c r="AB2197" s="148"/>
      <c r="AC2197" s="148"/>
      <c r="AD2197" s="148"/>
      <c r="AE2197" s="148"/>
      <c r="AF2197" s="148"/>
      <c r="AG2197" s="148"/>
      <c r="AH2197" s="148"/>
      <c r="AI2197" s="149"/>
      <c r="AJ2197" s="148"/>
      <c r="AK2197" s="149"/>
    </row>
    <row r="2198" spans="1:37" x14ac:dyDescent="0.35">
      <c r="A2198" s="147"/>
      <c r="B2198" s="148"/>
      <c r="C2198" s="147"/>
      <c r="D2198" s="147"/>
      <c r="E2198" s="148"/>
      <c r="F2198" s="147"/>
      <c r="G2198" s="148"/>
      <c r="H2198" s="148"/>
      <c r="I2198" s="148"/>
      <c r="J2198" s="148"/>
      <c r="K2198" s="148"/>
      <c r="L2198" s="148"/>
      <c r="M2198" s="148"/>
      <c r="N2198" s="148"/>
      <c r="O2198" s="148"/>
      <c r="P2198" s="148"/>
      <c r="Q2198" s="148"/>
      <c r="R2198" s="148"/>
      <c r="S2198" s="148"/>
      <c r="T2198" s="148"/>
      <c r="U2198" s="148"/>
      <c r="V2198" s="148"/>
      <c r="W2198" s="148"/>
      <c r="X2198" s="148"/>
      <c r="Y2198" s="148"/>
      <c r="Z2198" s="148"/>
      <c r="AA2198" s="148"/>
      <c r="AB2198" s="148"/>
      <c r="AC2198" s="148"/>
      <c r="AD2198" s="148"/>
      <c r="AE2198" s="148"/>
      <c r="AF2198" s="148"/>
      <c r="AG2198" s="148"/>
      <c r="AH2198" s="148"/>
      <c r="AI2198" s="149"/>
      <c r="AJ2198" s="148"/>
      <c r="AK2198" s="149"/>
    </row>
    <row r="2199" spans="1:37" x14ac:dyDescent="0.35">
      <c r="A2199" s="147"/>
      <c r="B2199" s="148"/>
      <c r="C2199" s="147"/>
      <c r="D2199" s="147"/>
      <c r="E2199" s="148"/>
      <c r="F2199" s="147"/>
      <c r="G2199" s="148"/>
      <c r="H2199" s="148"/>
      <c r="I2199" s="148"/>
      <c r="J2199" s="148"/>
      <c r="K2199" s="148"/>
      <c r="L2199" s="148"/>
      <c r="M2199" s="148"/>
      <c r="N2199" s="148"/>
      <c r="O2199" s="148"/>
      <c r="P2199" s="148"/>
      <c r="Q2199" s="148"/>
      <c r="R2199" s="148"/>
      <c r="S2199" s="148"/>
      <c r="T2199" s="148"/>
      <c r="U2199" s="148"/>
      <c r="V2199" s="148"/>
      <c r="W2199" s="148"/>
      <c r="X2199" s="148"/>
      <c r="Y2199" s="148"/>
      <c r="Z2199" s="148"/>
      <c r="AA2199" s="148"/>
      <c r="AB2199" s="148"/>
      <c r="AC2199" s="148"/>
      <c r="AD2199" s="148"/>
      <c r="AE2199" s="148"/>
      <c r="AF2199" s="148"/>
      <c r="AG2199" s="148"/>
      <c r="AH2199" s="148"/>
      <c r="AI2199" s="149"/>
      <c r="AJ2199" s="148"/>
      <c r="AK2199" s="149"/>
    </row>
    <row r="2200" spans="1:37" x14ac:dyDescent="0.35">
      <c r="A2200" s="147"/>
      <c r="B2200" s="148"/>
      <c r="C2200" s="147"/>
      <c r="D2200" s="147"/>
      <c r="E2200" s="148"/>
      <c r="F2200" s="147"/>
      <c r="G2200" s="148"/>
      <c r="H2200" s="148"/>
      <c r="I2200" s="148"/>
      <c r="J2200" s="148"/>
      <c r="K2200" s="148"/>
      <c r="L2200" s="148"/>
      <c r="M2200" s="148"/>
      <c r="N2200" s="148"/>
      <c r="O2200" s="148"/>
      <c r="P2200" s="148"/>
      <c r="Q2200" s="148"/>
      <c r="R2200" s="148"/>
      <c r="S2200" s="148"/>
      <c r="T2200" s="148"/>
      <c r="U2200" s="148"/>
      <c r="V2200" s="148"/>
      <c r="W2200" s="148"/>
      <c r="X2200" s="148"/>
      <c r="Y2200" s="148"/>
      <c r="Z2200" s="148"/>
      <c r="AA2200" s="148"/>
      <c r="AB2200" s="148"/>
      <c r="AC2200" s="148"/>
      <c r="AD2200" s="148"/>
      <c r="AE2200" s="148"/>
      <c r="AF2200" s="148"/>
      <c r="AG2200" s="148"/>
      <c r="AH2200" s="148"/>
      <c r="AI2200" s="149"/>
      <c r="AJ2200" s="148"/>
      <c r="AK2200" s="149"/>
    </row>
    <row r="2201" spans="1:37" x14ac:dyDescent="0.35">
      <c r="A2201" s="147"/>
      <c r="B2201" s="148"/>
      <c r="C2201" s="147"/>
      <c r="D2201" s="147"/>
      <c r="E2201" s="148"/>
      <c r="F2201" s="147"/>
      <c r="G2201" s="148"/>
      <c r="H2201" s="148"/>
      <c r="I2201" s="148"/>
      <c r="J2201" s="148"/>
      <c r="K2201" s="148"/>
      <c r="L2201" s="148"/>
      <c r="M2201" s="148"/>
      <c r="N2201" s="148"/>
      <c r="O2201" s="148"/>
      <c r="P2201" s="148"/>
      <c r="Q2201" s="148"/>
      <c r="R2201" s="148"/>
      <c r="S2201" s="148"/>
      <c r="T2201" s="148"/>
      <c r="U2201" s="148"/>
      <c r="V2201" s="148"/>
      <c r="W2201" s="148"/>
      <c r="X2201" s="148"/>
      <c r="Y2201" s="148"/>
      <c r="Z2201" s="148"/>
      <c r="AA2201" s="148"/>
      <c r="AB2201" s="148"/>
      <c r="AC2201" s="148"/>
      <c r="AD2201" s="148"/>
      <c r="AE2201" s="148"/>
      <c r="AF2201" s="148"/>
      <c r="AG2201" s="148"/>
      <c r="AH2201" s="148"/>
      <c r="AI2201" s="149"/>
      <c r="AJ2201" s="148"/>
      <c r="AK2201" s="149"/>
    </row>
    <row r="2202" spans="1:37" x14ac:dyDescent="0.35">
      <c r="A2202" s="147"/>
      <c r="B2202" s="148"/>
      <c r="C2202" s="147"/>
      <c r="D2202" s="147"/>
      <c r="E2202" s="148"/>
      <c r="F2202" s="147"/>
      <c r="G2202" s="148"/>
      <c r="H2202" s="148"/>
      <c r="I2202" s="148"/>
      <c r="J2202" s="148"/>
      <c r="K2202" s="148"/>
      <c r="L2202" s="148"/>
      <c r="M2202" s="148"/>
      <c r="N2202" s="148"/>
      <c r="O2202" s="148"/>
      <c r="P2202" s="148"/>
      <c r="Q2202" s="148"/>
      <c r="R2202" s="148"/>
      <c r="S2202" s="148"/>
      <c r="T2202" s="148"/>
      <c r="U2202" s="148"/>
      <c r="V2202" s="148"/>
      <c r="W2202" s="148"/>
      <c r="X2202" s="148"/>
      <c r="Y2202" s="148"/>
      <c r="Z2202" s="148"/>
      <c r="AA2202" s="148"/>
      <c r="AB2202" s="148"/>
      <c r="AC2202" s="148"/>
      <c r="AD2202" s="148"/>
      <c r="AE2202" s="148"/>
      <c r="AF2202" s="148"/>
      <c r="AG2202" s="148"/>
      <c r="AH2202" s="148"/>
      <c r="AI2202" s="149"/>
      <c r="AJ2202" s="148"/>
      <c r="AK2202" s="149"/>
    </row>
    <row r="2203" spans="1:37" x14ac:dyDescent="0.35">
      <c r="A2203" s="147"/>
      <c r="B2203" s="148"/>
      <c r="C2203" s="147"/>
      <c r="D2203" s="147"/>
      <c r="E2203" s="148"/>
      <c r="F2203" s="147"/>
      <c r="G2203" s="148"/>
      <c r="H2203" s="148"/>
      <c r="I2203" s="148"/>
      <c r="J2203" s="148"/>
      <c r="K2203" s="148"/>
      <c r="L2203" s="148"/>
      <c r="M2203" s="148"/>
      <c r="N2203" s="148"/>
      <c r="O2203" s="148"/>
      <c r="P2203" s="148"/>
      <c r="Q2203" s="148"/>
      <c r="R2203" s="148"/>
      <c r="S2203" s="148"/>
      <c r="T2203" s="148"/>
      <c r="U2203" s="148"/>
      <c r="V2203" s="148"/>
      <c r="W2203" s="148"/>
      <c r="X2203" s="148"/>
      <c r="Y2203" s="148"/>
      <c r="Z2203" s="148"/>
      <c r="AA2203" s="148"/>
      <c r="AB2203" s="148"/>
      <c r="AC2203" s="148"/>
      <c r="AD2203" s="148"/>
      <c r="AE2203" s="148"/>
      <c r="AF2203" s="148"/>
      <c r="AG2203" s="148"/>
      <c r="AH2203" s="148"/>
      <c r="AI2203" s="149"/>
      <c r="AJ2203" s="148"/>
      <c r="AK2203" s="149"/>
    </row>
    <row r="2204" spans="1:37" x14ac:dyDescent="0.35">
      <c r="A2204" s="147"/>
      <c r="B2204" s="148"/>
      <c r="C2204" s="147"/>
      <c r="D2204" s="147"/>
      <c r="E2204" s="148"/>
      <c r="F2204" s="147"/>
      <c r="G2204" s="148"/>
      <c r="H2204" s="148"/>
      <c r="I2204" s="148"/>
      <c r="J2204" s="148"/>
      <c r="K2204" s="148"/>
      <c r="L2204" s="148"/>
      <c r="M2204" s="148"/>
      <c r="N2204" s="148"/>
      <c r="O2204" s="148"/>
      <c r="P2204" s="148"/>
      <c r="Q2204" s="148"/>
      <c r="R2204" s="148"/>
      <c r="S2204" s="148"/>
      <c r="T2204" s="148"/>
      <c r="U2204" s="148"/>
      <c r="V2204" s="148"/>
      <c r="W2204" s="148"/>
      <c r="X2204" s="148"/>
      <c r="Y2204" s="148"/>
      <c r="Z2204" s="148"/>
      <c r="AA2204" s="148"/>
      <c r="AB2204" s="148"/>
      <c r="AC2204" s="148"/>
      <c r="AD2204" s="148"/>
      <c r="AE2204" s="148"/>
      <c r="AF2204" s="148"/>
      <c r="AG2204" s="148"/>
      <c r="AH2204" s="148"/>
      <c r="AI2204" s="149"/>
      <c r="AJ2204" s="148"/>
      <c r="AK2204" s="149"/>
    </row>
    <row r="2205" spans="1:37" x14ac:dyDescent="0.35">
      <c r="A2205" s="147"/>
      <c r="B2205" s="148"/>
      <c r="C2205" s="147"/>
      <c r="D2205" s="147"/>
      <c r="E2205" s="148"/>
      <c r="F2205" s="147"/>
      <c r="G2205" s="148"/>
      <c r="H2205" s="148"/>
      <c r="I2205" s="148"/>
      <c r="J2205" s="148"/>
      <c r="K2205" s="148"/>
      <c r="L2205" s="148"/>
      <c r="M2205" s="148"/>
      <c r="N2205" s="148"/>
      <c r="O2205" s="148"/>
      <c r="P2205" s="148"/>
      <c r="Q2205" s="148"/>
      <c r="R2205" s="148"/>
      <c r="S2205" s="148"/>
      <c r="T2205" s="148"/>
      <c r="U2205" s="148"/>
      <c r="V2205" s="148"/>
      <c r="W2205" s="148"/>
      <c r="X2205" s="148"/>
      <c r="Y2205" s="148"/>
      <c r="Z2205" s="148"/>
      <c r="AA2205" s="148"/>
      <c r="AB2205" s="148"/>
      <c r="AC2205" s="148"/>
      <c r="AD2205" s="148"/>
      <c r="AE2205" s="148"/>
      <c r="AF2205" s="148"/>
      <c r="AG2205" s="148"/>
      <c r="AH2205" s="148"/>
      <c r="AI2205" s="149"/>
      <c r="AJ2205" s="148"/>
      <c r="AK2205" s="149"/>
    </row>
    <row r="2206" spans="1:37" x14ac:dyDescent="0.35">
      <c r="A2206" s="147"/>
      <c r="B2206" s="148"/>
      <c r="C2206" s="147"/>
      <c r="D2206" s="147"/>
      <c r="E2206" s="148"/>
      <c r="F2206" s="147"/>
      <c r="G2206" s="148"/>
      <c r="H2206" s="148"/>
      <c r="I2206" s="148"/>
      <c r="J2206" s="148"/>
      <c r="K2206" s="148"/>
      <c r="L2206" s="148"/>
      <c r="M2206" s="148"/>
      <c r="N2206" s="148"/>
      <c r="O2206" s="148"/>
      <c r="P2206" s="148"/>
      <c r="Q2206" s="148"/>
      <c r="R2206" s="148"/>
      <c r="S2206" s="148"/>
      <c r="T2206" s="148"/>
      <c r="U2206" s="148"/>
      <c r="V2206" s="148"/>
      <c r="W2206" s="148"/>
      <c r="X2206" s="148"/>
      <c r="Y2206" s="148"/>
      <c r="Z2206" s="148"/>
      <c r="AA2206" s="148"/>
      <c r="AB2206" s="148"/>
      <c r="AC2206" s="148"/>
      <c r="AD2206" s="148"/>
      <c r="AE2206" s="148"/>
      <c r="AF2206" s="148"/>
      <c r="AG2206" s="148"/>
      <c r="AH2206" s="148"/>
      <c r="AI2206" s="149"/>
      <c r="AJ2206" s="148"/>
      <c r="AK2206" s="149"/>
    </row>
    <row r="2207" spans="1:37" x14ac:dyDescent="0.35">
      <c r="A2207" s="147"/>
      <c r="B2207" s="148"/>
      <c r="C2207" s="147"/>
      <c r="D2207" s="147"/>
      <c r="E2207" s="148"/>
      <c r="F2207" s="147"/>
      <c r="G2207" s="148"/>
      <c r="H2207" s="148"/>
      <c r="I2207" s="148"/>
      <c r="J2207" s="148"/>
      <c r="K2207" s="148"/>
      <c r="L2207" s="148"/>
      <c r="M2207" s="148"/>
      <c r="N2207" s="148"/>
      <c r="O2207" s="148"/>
      <c r="P2207" s="148"/>
      <c r="Q2207" s="148"/>
      <c r="R2207" s="148"/>
      <c r="S2207" s="148"/>
      <c r="T2207" s="148"/>
      <c r="U2207" s="148"/>
      <c r="V2207" s="148"/>
      <c r="W2207" s="148"/>
      <c r="X2207" s="148"/>
      <c r="Y2207" s="148"/>
      <c r="Z2207" s="148"/>
      <c r="AA2207" s="148"/>
      <c r="AB2207" s="148"/>
      <c r="AC2207" s="148"/>
      <c r="AD2207" s="148"/>
      <c r="AE2207" s="148"/>
      <c r="AF2207" s="148"/>
      <c r="AG2207" s="148"/>
      <c r="AH2207" s="148"/>
      <c r="AI2207" s="149"/>
      <c r="AJ2207" s="148"/>
      <c r="AK2207" s="149"/>
    </row>
    <row r="2208" spans="1:37" x14ac:dyDescent="0.35">
      <c r="A2208" s="147"/>
      <c r="B2208" s="148"/>
      <c r="C2208" s="147"/>
      <c r="D2208" s="147"/>
      <c r="E2208" s="148"/>
      <c r="F2208" s="147"/>
      <c r="G2208" s="148"/>
      <c r="H2208" s="148"/>
      <c r="I2208" s="148"/>
      <c r="J2208" s="148"/>
      <c r="K2208" s="148"/>
      <c r="L2208" s="148"/>
      <c r="M2208" s="148"/>
      <c r="N2208" s="148"/>
      <c r="O2208" s="148"/>
      <c r="P2208" s="148"/>
      <c r="Q2208" s="148"/>
      <c r="R2208" s="148"/>
      <c r="S2208" s="148"/>
      <c r="T2208" s="148"/>
      <c r="U2208" s="148"/>
      <c r="V2208" s="148"/>
      <c r="W2208" s="148"/>
      <c r="X2208" s="148"/>
      <c r="Y2208" s="148"/>
      <c r="Z2208" s="148"/>
      <c r="AA2208" s="148"/>
      <c r="AB2208" s="148"/>
      <c r="AC2208" s="148"/>
      <c r="AD2208" s="148"/>
      <c r="AE2208" s="148"/>
      <c r="AF2208" s="148"/>
      <c r="AG2208" s="148"/>
      <c r="AH2208" s="148"/>
      <c r="AI2208" s="149"/>
      <c r="AJ2208" s="148"/>
      <c r="AK2208" s="149"/>
    </row>
    <row r="2209" spans="1:37" x14ac:dyDescent="0.35">
      <c r="A2209" s="147"/>
      <c r="B2209" s="148"/>
      <c r="C2209" s="147"/>
      <c r="D2209" s="147"/>
      <c r="E2209" s="148"/>
      <c r="F2209" s="147"/>
      <c r="G2209" s="148"/>
      <c r="H2209" s="148"/>
      <c r="I2209" s="148"/>
      <c r="J2209" s="148"/>
      <c r="K2209" s="148"/>
      <c r="L2209" s="148"/>
      <c r="M2209" s="148"/>
      <c r="N2209" s="148"/>
      <c r="O2209" s="148"/>
      <c r="P2209" s="148"/>
      <c r="Q2209" s="148"/>
      <c r="R2209" s="148"/>
      <c r="S2209" s="148"/>
      <c r="T2209" s="148"/>
      <c r="U2209" s="148"/>
      <c r="V2209" s="148"/>
      <c r="W2209" s="148"/>
      <c r="X2209" s="148"/>
      <c r="Y2209" s="148"/>
      <c r="Z2209" s="148"/>
      <c r="AA2209" s="148"/>
      <c r="AB2209" s="148"/>
      <c r="AC2209" s="148"/>
      <c r="AD2209" s="148"/>
      <c r="AE2209" s="148"/>
      <c r="AF2209" s="148"/>
      <c r="AG2209" s="148"/>
      <c r="AH2209" s="148"/>
      <c r="AI2209" s="149"/>
      <c r="AJ2209" s="148"/>
      <c r="AK2209" s="149"/>
    </row>
    <row r="2210" spans="1:37" x14ac:dyDescent="0.35">
      <c r="A2210" s="147"/>
      <c r="B2210" s="148"/>
      <c r="C2210" s="147"/>
      <c r="D2210" s="147"/>
      <c r="E2210" s="148"/>
      <c r="F2210" s="147"/>
      <c r="G2210" s="148"/>
      <c r="H2210" s="148"/>
      <c r="I2210" s="148"/>
      <c r="J2210" s="148"/>
      <c r="K2210" s="148"/>
      <c r="L2210" s="148"/>
      <c r="M2210" s="148"/>
      <c r="N2210" s="148"/>
      <c r="O2210" s="148"/>
      <c r="P2210" s="148"/>
      <c r="Q2210" s="148"/>
      <c r="R2210" s="148"/>
      <c r="S2210" s="148"/>
      <c r="T2210" s="148"/>
      <c r="U2210" s="148"/>
      <c r="V2210" s="148"/>
      <c r="W2210" s="148"/>
      <c r="X2210" s="148"/>
      <c r="Y2210" s="148"/>
      <c r="Z2210" s="148"/>
      <c r="AA2210" s="148"/>
      <c r="AB2210" s="148"/>
      <c r="AC2210" s="148"/>
      <c r="AD2210" s="148"/>
      <c r="AE2210" s="148"/>
      <c r="AF2210" s="148"/>
      <c r="AG2210" s="148"/>
      <c r="AH2210" s="148"/>
      <c r="AI2210" s="149"/>
      <c r="AJ2210" s="148"/>
      <c r="AK2210" s="149"/>
    </row>
    <row r="2211" spans="1:37" x14ac:dyDescent="0.35">
      <c r="A2211" s="147"/>
      <c r="B2211" s="148"/>
      <c r="C2211" s="147"/>
      <c r="D2211" s="147"/>
      <c r="E2211" s="148"/>
      <c r="F2211" s="147"/>
      <c r="G2211" s="148"/>
      <c r="H2211" s="148"/>
      <c r="I2211" s="148"/>
      <c r="J2211" s="148"/>
      <c r="K2211" s="148"/>
      <c r="L2211" s="148"/>
      <c r="M2211" s="148"/>
      <c r="N2211" s="148"/>
      <c r="O2211" s="148"/>
      <c r="P2211" s="148"/>
      <c r="Q2211" s="148"/>
      <c r="R2211" s="148"/>
      <c r="S2211" s="148"/>
      <c r="T2211" s="148"/>
      <c r="U2211" s="148"/>
      <c r="V2211" s="148"/>
      <c r="W2211" s="148"/>
      <c r="X2211" s="148"/>
      <c r="Y2211" s="148"/>
      <c r="Z2211" s="148"/>
      <c r="AA2211" s="148"/>
      <c r="AB2211" s="148"/>
      <c r="AC2211" s="148"/>
      <c r="AD2211" s="148"/>
      <c r="AE2211" s="148"/>
      <c r="AF2211" s="148"/>
      <c r="AG2211" s="148"/>
      <c r="AH2211" s="148"/>
      <c r="AI2211" s="149"/>
      <c r="AJ2211" s="148"/>
      <c r="AK2211" s="149"/>
    </row>
    <row r="2212" spans="1:37" x14ac:dyDescent="0.35">
      <c r="A2212" s="147"/>
      <c r="B2212" s="148"/>
      <c r="C2212" s="147"/>
      <c r="D2212" s="147"/>
      <c r="E2212" s="148"/>
      <c r="F2212" s="147"/>
      <c r="G2212" s="148"/>
      <c r="H2212" s="148"/>
      <c r="I2212" s="148"/>
      <c r="J2212" s="148"/>
      <c r="K2212" s="148"/>
      <c r="L2212" s="148"/>
      <c r="M2212" s="148"/>
      <c r="N2212" s="148"/>
      <c r="O2212" s="148"/>
      <c r="P2212" s="148"/>
      <c r="Q2212" s="148"/>
      <c r="R2212" s="148"/>
      <c r="S2212" s="148"/>
      <c r="T2212" s="148"/>
      <c r="U2212" s="148"/>
      <c r="V2212" s="148"/>
      <c r="W2212" s="148"/>
      <c r="X2212" s="148"/>
      <c r="Y2212" s="148"/>
      <c r="Z2212" s="148"/>
      <c r="AA2212" s="148"/>
      <c r="AB2212" s="148"/>
      <c r="AC2212" s="148"/>
      <c r="AD2212" s="148"/>
      <c r="AE2212" s="148"/>
      <c r="AF2212" s="148"/>
      <c r="AG2212" s="148"/>
      <c r="AH2212" s="148"/>
      <c r="AI2212" s="149"/>
      <c r="AJ2212" s="148"/>
      <c r="AK2212" s="149"/>
    </row>
    <row r="2213" spans="1:37" x14ac:dyDescent="0.35">
      <c r="A2213" s="147"/>
      <c r="B2213" s="148"/>
      <c r="C2213" s="147"/>
      <c r="D2213" s="147"/>
      <c r="E2213" s="148"/>
      <c r="F2213" s="147"/>
      <c r="G2213" s="148"/>
      <c r="H2213" s="148"/>
      <c r="I2213" s="148"/>
      <c r="J2213" s="148"/>
      <c r="K2213" s="148"/>
      <c r="L2213" s="148"/>
      <c r="M2213" s="148"/>
      <c r="N2213" s="148"/>
      <c r="O2213" s="148"/>
      <c r="P2213" s="148"/>
      <c r="Q2213" s="148"/>
      <c r="R2213" s="148"/>
      <c r="S2213" s="148"/>
      <c r="T2213" s="148"/>
      <c r="U2213" s="148"/>
      <c r="V2213" s="148"/>
      <c r="W2213" s="148"/>
      <c r="X2213" s="148"/>
      <c r="Y2213" s="148"/>
      <c r="Z2213" s="148"/>
      <c r="AA2213" s="148"/>
      <c r="AB2213" s="148"/>
      <c r="AC2213" s="148"/>
      <c r="AD2213" s="148"/>
      <c r="AE2213" s="148"/>
      <c r="AF2213" s="148"/>
      <c r="AG2213" s="148"/>
      <c r="AH2213" s="148"/>
      <c r="AI2213" s="149"/>
      <c r="AJ2213" s="148"/>
      <c r="AK2213" s="149"/>
    </row>
    <row r="2214" spans="1:37" x14ac:dyDescent="0.35">
      <c r="A2214" s="147"/>
      <c r="B2214" s="148"/>
      <c r="C2214" s="147"/>
      <c r="D2214" s="147"/>
      <c r="E2214" s="148"/>
      <c r="F2214" s="147"/>
      <c r="G2214" s="148"/>
      <c r="H2214" s="148"/>
      <c r="I2214" s="148"/>
      <c r="J2214" s="148"/>
      <c r="K2214" s="148"/>
      <c r="L2214" s="148"/>
      <c r="M2214" s="148"/>
      <c r="N2214" s="148"/>
      <c r="O2214" s="148"/>
      <c r="P2214" s="148"/>
      <c r="Q2214" s="148"/>
      <c r="R2214" s="148"/>
      <c r="S2214" s="148"/>
      <c r="T2214" s="148"/>
      <c r="U2214" s="148"/>
      <c r="V2214" s="148"/>
      <c r="W2214" s="148"/>
      <c r="X2214" s="148"/>
      <c r="Y2214" s="148"/>
      <c r="Z2214" s="148"/>
      <c r="AA2214" s="148"/>
      <c r="AB2214" s="148"/>
      <c r="AC2214" s="148"/>
      <c r="AD2214" s="148"/>
      <c r="AE2214" s="148"/>
      <c r="AF2214" s="148"/>
      <c r="AG2214" s="148"/>
      <c r="AH2214" s="148"/>
      <c r="AI2214" s="149"/>
      <c r="AJ2214" s="148"/>
      <c r="AK2214" s="149"/>
    </row>
    <row r="2215" spans="1:37" x14ac:dyDescent="0.35">
      <c r="A2215" s="147"/>
      <c r="B2215" s="148"/>
      <c r="C2215" s="147"/>
      <c r="D2215" s="147"/>
      <c r="E2215" s="148"/>
      <c r="F2215" s="147"/>
      <c r="G2215" s="148"/>
      <c r="H2215" s="148"/>
      <c r="I2215" s="148"/>
      <c r="J2215" s="148"/>
      <c r="K2215" s="148"/>
      <c r="L2215" s="148"/>
      <c r="M2215" s="148"/>
      <c r="N2215" s="148"/>
      <c r="O2215" s="148"/>
      <c r="P2215" s="148"/>
      <c r="Q2215" s="148"/>
      <c r="R2215" s="148"/>
      <c r="S2215" s="148"/>
      <c r="T2215" s="148"/>
      <c r="U2215" s="148"/>
      <c r="V2215" s="148"/>
      <c r="W2215" s="148"/>
      <c r="X2215" s="148"/>
      <c r="Y2215" s="148"/>
      <c r="Z2215" s="148"/>
      <c r="AA2215" s="148"/>
      <c r="AB2215" s="148"/>
      <c r="AC2215" s="148"/>
      <c r="AD2215" s="148"/>
      <c r="AE2215" s="148"/>
      <c r="AF2215" s="148"/>
      <c r="AG2215" s="148"/>
      <c r="AH2215" s="148"/>
      <c r="AI2215" s="149"/>
      <c r="AJ2215" s="148"/>
      <c r="AK2215" s="149"/>
    </row>
    <row r="2216" spans="1:37" x14ac:dyDescent="0.35">
      <c r="A2216" s="147"/>
      <c r="B2216" s="148"/>
      <c r="C2216" s="147"/>
      <c r="D2216" s="147"/>
      <c r="E2216" s="148"/>
      <c r="F2216" s="147"/>
      <c r="G2216" s="148"/>
      <c r="H2216" s="148"/>
      <c r="I2216" s="148"/>
      <c r="J2216" s="148"/>
      <c r="K2216" s="148"/>
      <c r="L2216" s="148"/>
      <c r="M2216" s="148"/>
      <c r="N2216" s="148"/>
      <c r="O2216" s="148"/>
      <c r="P2216" s="148"/>
      <c r="Q2216" s="148"/>
      <c r="R2216" s="148"/>
      <c r="S2216" s="148"/>
      <c r="T2216" s="148"/>
      <c r="U2216" s="148"/>
      <c r="V2216" s="148"/>
      <c r="W2216" s="148"/>
      <c r="X2216" s="148"/>
      <c r="Y2216" s="148"/>
      <c r="Z2216" s="148"/>
      <c r="AA2216" s="148"/>
      <c r="AB2216" s="148"/>
      <c r="AC2216" s="148"/>
      <c r="AD2216" s="148"/>
      <c r="AE2216" s="148"/>
      <c r="AF2216" s="148"/>
      <c r="AG2216" s="148"/>
      <c r="AH2216" s="148"/>
      <c r="AI2216" s="149"/>
      <c r="AJ2216" s="148"/>
      <c r="AK2216" s="149"/>
    </row>
    <row r="2217" spans="1:37" x14ac:dyDescent="0.35">
      <c r="A2217" s="147"/>
      <c r="B2217" s="148"/>
      <c r="C2217" s="147"/>
      <c r="D2217" s="147"/>
      <c r="E2217" s="148"/>
      <c r="F2217" s="147"/>
      <c r="G2217" s="148"/>
      <c r="H2217" s="148"/>
      <c r="I2217" s="148"/>
      <c r="J2217" s="148"/>
      <c r="K2217" s="148"/>
      <c r="L2217" s="148"/>
      <c r="M2217" s="148"/>
      <c r="N2217" s="148"/>
      <c r="O2217" s="148"/>
      <c r="P2217" s="148"/>
      <c r="Q2217" s="148"/>
      <c r="R2217" s="148"/>
      <c r="S2217" s="148"/>
      <c r="T2217" s="148"/>
      <c r="U2217" s="148"/>
      <c r="V2217" s="148"/>
      <c r="W2217" s="148"/>
      <c r="X2217" s="148"/>
      <c r="Y2217" s="148"/>
      <c r="Z2217" s="148"/>
      <c r="AA2217" s="148"/>
      <c r="AB2217" s="148"/>
      <c r="AC2217" s="148"/>
      <c r="AD2217" s="148"/>
      <c r="AE2217" s="148"/>
      <c r="AF2217" s="148"/>
      <c r="AG2217" s="148"/>
      <c r="AH2217" s="148"/>
      <c r="AI2217" s="149"/>
      <c r="AJ2217" s="148"/>
      <c r="AK2217" s="149"/>
    </row>
    <row r="2218" spans="1:37" x14ac:dyDescent="0.35">
      <c r="A2218" s="147"/>
      <c r="B2218" s="148"/>
      <c r="C2218" s="147"/>
      <c r="D2218" s="147"/>
      <c r="E2218" s="148"/>
      <c r="F2218" s="147"/>
      <c r="G2218" s="148"/>
      <c r="H2218" s="148"/>
      <c r="I2218" s="148"/>
      <c r="J2218" s="148"/>
      <c r="K2218" s="148"/>
      <c r="L2218" s="148"/>
      <c r="M2218" s="148"/>
      <c r="N2218" s="148"/>
      <c r="O2218" s="148"/>
      <c r="P2218" s="148"/>
      <c r="Q2218" s="148"/>
      <c r="R2218" s="148"/>
      <c r="S2218" s="148"/>
      <c r="T2218" s="148"/>
      <c r="U2218" s="148"/>
      <c r="V2218" s="148"/>
      <c r="W2218" s="148"/>
      <c r="X2218" s="148"/>
      <c r="Y2218" s="148"/>
      <c r="Z2218" s="148"/>
      <c r="AA2218" s="148"/>
      <c r="AB2218" s="148"/>
      <c r="AC2218" s="148"/>
      <c r="AD2218" s="148"/>
      <c r="AE2218" s="148"/>
      <c r="AF2218" s="148"/>
      <c r="AG2218" s="148"/>
      <c r="AH2218" s="148"/>
      <c r="AI2218" s="149"/>
      <c r="AJ2218" s="148"/>
      <c r="AK2218" s="149"/>
    </row>
    <row r="2219" spans="1:37" x14ac:dyDescent="0.35">
      <c r="A2219" s="147"/>
      <c r="B2219" s="148"/>
      <c r="C2219" s="147"/>
      <c r="D2219" s="147"/>
      <c r="E2219" s="148"/>
      <c r="F2219" s="147"/>
      <c r="G2219" s="148"/>
      <c r="H2219" s="148"/>
      <c r="I2219" s="148"/>
      <c r="J2219" s="148"/>
      <c r="K2219" s="148"/>
      <c r="L2219" s="148"/>
      <c r="M2219" s="148"/>
      <c r="N2219" s="148"/>
      <c r="O2219" s="148"/>
      <c r="P2219" s="148"/>
      <c r="Q2219" s="148"/>
      <c r="R2219" s="148"/>
      <c r="S2219" s="148"/>
      <c r="T2219" s="148"/>
      <c r="U2219" s="148"/>
      <c r="V2219" s="148"/>
      <c r="W2219" s="148"/>
      <c r="X2219" s="148"/>
      <c r="Y2219" s="148"/>
      <c r="Z2219" s="148"/>
      <c r="AA2219" s="148"/>
      <c r="AB2219" s="148"/>
      <c r="AC2219" s="148"/>
      <c r="AD2219" s="148"/>
      <c r="AE2219" s="148"/>
      <c r="AF2219" s="148"/>
      <c r="AG2219" s="148"/>
      <c r="AH2219" s="148"/>
      <c r="AI2219" s="149"/>
      <c r="AJ2219" s="148"/>
      <c r="AK2219" s="149"/>
    </row>
    <row r="2220" spans="1:37" x14ac:dyDescent="0.35">
      <c r="A2220" s="147"/>
      <c r="B2220" s="148"/>
      <c r="C2220" s="147"/>
      <c r="D2220" s="147"/>
      <c r="E2220" s="148"/>
      <c r="F2220" s="147"/>
      <c r="G2220" s="148"/>
      <c r="H2220" s="148"/>
      <c r="I2220" s="148"/>
      <c r="J2220" s="148"/>
      <c r="K2220" s="148"/>
      <c r="L2220" s="148"/>
      <c r="M2220" s="148"/>
      <c r="N2220" s="148"/>
      <c r="O2220" s="148"/>
      <c r="P2220" s="148"/>
      <c r="Q2220" s="148"/>
      <c r="R2220" s="148"/>
      <c r="S2220" s="148"/>
      <c r="T2220" s="148"/>
      <c r="U2220" s="148"/>
      <c r="V2220" s="148"/>
      <c r="W2220" s="148"/>
      <c r="X2220" s="148"/>
      <c r="Y2220" s="148"/>
      <c r="Z2220" s="148"/>
      <c r="AA2220" s="148"/>
      <c r="AB2220" s="148"/>
      <c r="AC2220" s="148"/>
      <c r="AD2220" s="148"/>
      <c r="AE2220" s="148"/>
      <c r="AF2220" s="148"/>
      <c r="AG2220" s="148"/>
      <c r="AH2220" s="148"/>
      <c r="AI2220" s="149"/>
      <c r="AJ2220" s="148"/>
      <c r="AK2220" s="149"/>
    </row>
    <row r="2221" spans="1:37" x14ac:dyDescent="0.35">
      <c r="A2221" s="147"/>
      <c r="B2221" s="148"/>
      <c r="C2221" s="147"/>
      <c r="D2221" s="147"/>
      <c r="E2221" s="148"/>
      <c r="F2221" s="147"/>
      <c r="G2221" s="148"/>
      <c r="H2221" s="148"/>
      <c r="I2221" s="148"/>
      <c r="J2221" s="148"/>
      <c r="K2221" s="148"/>
      <c r="L2221" s="148"/>
      <c r="M2221" s="148"/>
      <c r="N2221" s="148"/>
      <c r="O2221" s="148"/>
      <c r="P2221" s="148"/>
      <c r="Q2221" s="148"/>
      <c r="R2221" s="148"/>
      <c r="S2221" s="148"/>
      <c r="T2221" s="148"/>
      <c r="U2221" s="148"/>
      <c r="V2221" s="148"/>
      <c r="W2221" s="148"/>
      <c r="X2221" s="148"/>
      <c r="Y2221" s="148"/>
      <c r="Z2221" s="148"/>
      <c r="AA2221" s="148"/>
      <c r="AB2221" s="148"/>
      <c r="AC2221" s="148"/>
      <c r="AD2221" s="148"/>
      <c r="AE2221" s="148"/>
      <c r="AF2221" s="148"/>
      <c r="AG2221" s="148"/>
      <c r="AH2221" s="148"/>
      <c r="AI2221" s="149"/>
      <c r="AJ2221" s="148"/>
      <c r="AK2221" s="149"/>
    </row>
    <row r="2222" spans="1:37" x14ac:dyDescent="0.35">
      <c r="A2222" s="147"/>
      <c r="B2222" s="148"/>
      <c r="C2222" s="147"/>
      <c r="D2222" s="147"/>
      <c r="E2222" s="148"/>
      <c r="F2222" s="147"/>
      <c r="G2222" s="148"/>
      <c r="H2222" s="148"/>
      <c r="I2222" s="148"/>
      <c r="J2222" s="148"/>
      <c r="K2222" s="148"/>
      <c r="L2222" s="148"/>
      <c r="M2222" s="148"/>
      <c r="N2222" s="148"/>
      <c r="O2222" s="148"/>
      <c r="P2222" s="148"/>
      <c r="Q2222" s="148"/>
      <c r="R2222" s="148"/>
      <c r="S2222" s="148"/>
      <c r="T2222" s="148"/>
      <c r="U2222" s="148"/>
      <c r="V2222" s="148"/>
      <c r="W2222" s="148"/>
      <c r="X2222" s="148"/>
      <c r="Y2222" s="148"/>
      <c r="Z2222" s="148"/>
      <c r="AA2222" s="148"/>
      <c r="AB2222" s="148"/>
      <c r="AC2222" s="148"/>
      <c r="AD2222" s="148"/>
      <c r="AE2222" s="148"/>
      <c r="AF2222" s="148"/>
      <c r="AG2222" s="148"/>
      <c r="AH2222" s="148"/>
      <c r="AI2222" s="149"/>
      <c r="AJ2222" s="148"/>
      <c r="AK2222" s="149"/>
    </row>
    <row r="2223" spans="1:37" x14ac:dyDescent="0.35">
      <c r="A2223" s="147"/>
      <c r="B2223" s="148"/>
      <c r="C2223" s="147"/>
      <c r="D2223" s="147"/>
      <c r="E2223" s="148"/>
      <c r="F2223" s="147"/>
      <c r="G2223" s="148"/>
      <c r="H2223" s="148"/>
      <c r="I2223" s="148"/>
      <c r="J2223" s="148"/>
      <c r="K2223" s="148"/>
      <c r="L2223" s="148"/>
      <c r="M2223" s="148"/>
      <c r="N2223" s="148"/>
      <c r="O2223" s="148"/>
      <c r="P2223" s="148"/>
      <c r="Q2223" s="148"/>
      <c r="R2223" s="148"/>
      <c r="S2223" s="148"/>
      <c r="T2223" s="148"/>
      <c r="U2223" s="148"/>
      <c r="V2223" s="148"/>
      <c r="W2223" s="148"/>
      <c r="X2223" s="148"/>
      <c r="Y2223" s="148"/>
      <c r="Z2223" s="148"/>
      <c r="AA2223" s="148"/>
      <c r="AB2223" s="148"/>
      <c r="AC2223" s="148"/>
      <c r="AD2223" s="148"/>
      <c r="AE2223" s="148"/>
      <c r="AF2223" s="148"/>
      <c r="AG2223" s="148"/>
      <c r="AH2223" s="148"/>
      <c r="AI2223" s="149"/>
      <c r="AJ2223" s="148"/>
      <c r="AK2223" s="149"/>
    </row>
    <row r="2224" spans="1:37" x14ac:dyDescent="0.35">
      <c r="A2224" s="147"/>
      <c r="B2224" s="148"/>
      <c r="C2224" s="147"/>
      <c r="D2224" s="147"/>
      <c r="E2224" s="148"/>
      <c r="F2224" s="147"/>
      <c r="G2224" s="148"/>
      <c r="H2224" s="148"/>
      <c r="I2224" s="148"/>
      <c r="J2224" s="148"/>
      <c r="K2224" s="148"/>
      <c r="L2224" s="148"/>
      <c r="M2224" s="148"/>
      <c r="N2224" s="148"/>
      <c r="O2224" s="148"/>
      <c r="P2224" s="148"/>
      <c r="Q2224" s="148"/>
      <c r="R2224" s="148"/>
      <c r="S2224" s="148"/>
      <c r="T2224" s="148"/>
      <c r="U2224" s="148"/>
      <c r="V2224" s="148"/>
      <c r="W2224" s="148"/>
      <c r="X2224" s="148"/>
      <c r="Y2224" s="148"/>
      <c r="Z2224" s="148"/>
      <c r="AA2224" s="148"/>
      <c r="AB2224" s="148"/>
      <c r="AC2224" s="148"/>
      <c r="AD2224" s="148"/>
      <c r="AE2224" s="148"/>
      <c r="AF2224" s="148"/>
      <c r="AG2224" s="148"/>
      <c r="AH2224" s="148"/>
      <c r="AI2224" s="149"/>
      <c r="AJ2224" s="148"/>
      <c r="AK2224" s="149"/>
    </row>
    <row r="2225" spans="1:37" x14ac:dyDescent="0.35">
      <c r="A2225" s="147"/>
      <c r="B2225" s="148"/>
      <c r="C2225" s="147"/>
      <c r="D2225" s="147"/>
      <c r="E2225" s="148"/>
      <c r="F2225" s="147"/>
      <c r="G2225" s="148"/>
      <c r="H2225" s="148"/>
      <c r="I2225" s="148"/>
      <c r="J2225" s="148"/>
      <c r="K2225" s="148"/>
      <c r="L2225" s="148"/>
      <c r="M2225" s="148"/>
      <c r="N2225" s="148"/>
      <c r="O2225" s="148"/>
      <c r="P2225" s="148"/>
      <c r="Q2225" s="148"/>
      <c r="R2225" s="148"/>
      <c r="S2225" s="148"/>
      <c r="T2225" s="148"/>
      <c r="U2225" s="148"/>
      <c r="V2225" s="148"/>
      <c r="W2225" s="148"/>
      <c r="X2225" s="148"/>
      <c r="Y2225" s="148"/>
      <c r="Z2225" s="148"/>
      <c r="AA2225" s="148"/>
      <c r="AB2225" s="148"/>
      <c r="AC2225" s="148"/>
      <c r="AD2225" s="148"/>
      <c r="AE2225" s="148"/>
      <c r="AF2225" s="148"/>
      <c r="AG2225" s="148"/>
      <c r="AH2225" s="148"/>
      <c r="AI2225" s="149"/>
      <c r="AJ2225" s="148"/>
      <c r="AK2225" s="149"/>
    </row>
    <row r="2226" spans="1:37" x14ac:dyDescent="0.35">
      <c r="A2226" s="147"/>
      <c r="B2226" s="148"/>
      <c r="C2226" s="147"/>
      <c r="D2226" s="147"/>
      <c r="E2226" s="148"/>
      <c r="F2226" s="147"/>
      <c r="G2226" s="148"/>
      <c r="H2226" s="148"/>
      <c r="I2226" s="148"/>
      <c r="J2226" s="148"/>
      <c r="K2226" s="148"/>
      <c r="L2226" s="148"/>
      <c r="M2226" s="148"/>
      <c r="N2226" s="148"/>
      <c r="O2226" s="148"/>
      <c r="P2226" s="148"/>
      <c r="Q2226" s="148"/>
      <c r="R2226" s="148"/>
      <c r="S2226" s="148"/>
      <c r="T2226" s="148"/>
      <c r="U2226" s="148"/>
      <c r="V2226" s="148"/>
      <c r="W2226" s="148"/>
      <c r="X2226" s="148"/>
      <c r="Y2226" s="148"/>
      <c r="Z2226" s="148"/>
      <c r="AA2226" s="148"/>
      <c r="AB2226" s="148"/>
      <c r="AC2226" s="148"/>
      <c r="AD2226" s="148"/>
      <c r="AE2226" s="148"/>
      <c r="AF2226" s="148"/>
      <c r="AG2226" s="148"/>
      <c r="AH2226" s="148"/>
      <c r="AI2226" s="149"/>
      <c r="AJ2226" s="148"/>
      <c r="AK2226" s="149"/>
    </row>
    <row r="2227" spans="1:37" x14ac:dyDescent="0.35">
      <c r="A2227" s="147"/>
      <c r="B2227" s="148"/>
      <c r="C2227" s="147"/>
      <c r="D2227" s="147"/>
      <c r="E2227" s="148"/>
      <c r="F2227" s="147"/>
      <c r="G2227" s="148"/>
      <c r="H2227" s="148"/>
      <c r="I2227" s="148"/>
      <c r="J2227" s="148"/>
      <c r="K2227" s="148"/>
      <c r="L2227" s="148"/>
      <c r="M2227" s="148"/>
      <c r="N2227" s="148"/>
      <c r="O2227" s="148"/>
      <c r="P2227" s="148"/>
      <c r="Q2227" s="148"/>
      <c r="R2227" s="148"/>
      <c r="S2227" s="148"/>
      <c r="T2227" s="148"/>
      <c r="U2227" s="148"/>
      <c r="V2227" s="148"/>
      <c r="W2227" s="148"/>
      <c r="X2227" s="148"/>
      <c r="Y2227" s="148"/>
      <c r="Z2227" s="148"/>
      <c r="AA2227" s="148"/>
      <c r="AB2227" s="148"/>
      <c r="AC2227" s="148"/>
      <c r="AD2227" s="148"/>
      <c r="AE2227" s="148"/>
      <c r="AF2227" s="148"/>
      <c r="AG2227" s="148"/>
      <c r="AH2227" s="148"/>
      <c r="AI2227" s="149"/>
      <c r="AJ2227" s="148"/>
      <c r="AK2227" s="149"/>
    </row>
    <row r="2228" spans="1:37" x14ac:dyDescent="0.35">
      <c r="A2228" s="147"/>
      <c r="B2228" s="148"/>
      <c r="C2228" s="147"/>
      <c r="D2228" s="147"/>
      <c r="E2228" s="148"/>
      <c r="F2228" s="147"/>
      <c r="G2228" s="148"/>
      <c r="H2228" s="148"/>
      <c r="I2228" s="148"/>
      <c r="J2228" s="148"/>
      <c r="K2228" s="148"/>
      <c r="L2228" s="148"/>
      <c r="M2228" s="148"/>
      <c r="N2228" s="148"/>
      <c r="O2228" s="148"/>
      <c r="P2228" s="148"/>
      <c r="Q2228" s="148"/>
      <c r="R2228" s="148"/>
      <c r="S2228" s="148"/>
      <c r="T2228" s="148"/>
      <c r="U2228" s="148"/>
      <c r="V2228" s="148"/>
      <c r="W2228" s="148"/>
      <c r="X2228" s="148"/>
      <c r="Y2228" s="148"/>
      <c r="Z2228" s="148"/>
      <c r="AA2228" s="148"/>
      <c r="AB2228" s="148"/>
      <c r="AC2228" s="148"/>
      <c r="AD2228" s="148"/>
      <c r="AE2228" s="148"/>
      <c r="AF2228" s="148"/>
      <c r="AG2228" s="148"/>
      <c r="AH2228" s="148"/>
      <c r="AI2228" s="149"/>
      <c r="AJ2228" s="148"/>
      <c r="AK2228" s="149"/>
    </row>
    <row r="2229" spans="1:37" x14ac:dyDescent="0.35">
      <c r="A2229" s="147"/>
      <c r="B2229" s="148"/>
      <c r="C2229" s="147"/>
      <c r="D2229" s="147"/>
      <c r="E2229" s="148"/>
      <c r="F2229" s="147"/>
      <c r="G2229" s="148"/>
      <c r="H2229" s="148"/>
      <c r="I2229" s="148"/>
      <c r="J2229" s="148"/>
      <c r="K2229" s="148"/>
      <c r="L2229" s="148"/>
      <c r="M2229" s="148"/>
      <c r="N2229" s="148"/>
      <c r="O2229" s="148"/>
      <c r="P2229" s="148"/>
      <c r="Q2229" s="148"/>
      <c r="R2229" s="148"/>
      <c r="S2229" s="148"/>
      <c r="T2229" s="148"/>
      <c r="U2229" s="148"/>
      <c r="V2229" s="148"/>
      <c r="W2229" s="148"/>
      <c r="X2229" s="148"/>
      <c r="Y2229" s="148"/>
      <c r="Z2229" s="148"/>
      <c r="AA2229" s="148"/>
      <c r="AB2229" s="148"/>
      <c r="AC2229" s="148"/>
      <c r="AD2229" s="148"/>
      <c r="AE2229" s="148"/>
      <c r="AF2229" s="148"/>
      <c r="AG2229" s="148"/>
      <c r="AH2229" s="148"/>
      <c r="AI2229" s="149"/>
      <c r="AJ2229" s="148"/>
      <c r="AK2229" s="149"/>
    </row>
    <row r="2230" spans="1:37" x14ac:dyDescent="0.35">
      <c r="A2230" s="147"/>
      <c r="B2230" s="148"/>
      <c r="C2230" s="147"/>
      <c r="D2230" s="147"/>
      <c r="E2230" s="148"/>
      <c r="F2230" s="147"/>
      <c r="G2230" s="148"/>
      <c r="H2230" s="148"/>
      <c r="I2230" s="148"/>
      <c r="J2230" s="148"/>
      <c r="K2230" s="148"/>
      <c r="L2230" s="148"/>
      <c r="M2230" s="148"/>
      <c r="N2230" s="148"/>
      <c r="O2230" s="148"/>
      <c r="P2230" s="148"/>
      <c r="Q2230" s="148"/>
      <c r="R2230" s="148"/>
      <c r="S2230" s="148"/>
      <c r="T2230" s="148"/>
      <c r="U2230" s="148"/>
      <c r="V2230" s="148"/>
      <c r="W2230" s="148"/>
      <c r="X2230" s="148"/>
      <c r="Y2230" s="148"/>
      <c r="Z2230" s="148"/>
      <c r="AA2230" s="148"/>
      <c r="AB2230" s="148"/>
      <c r="AC2230" s="148"/>
      <c r="AD2230" s="148"/>
      <c r="AE2230" s="148"/>
      <c r="AF2230" s="148"/>
      <c r="AG2230" s="148"/>
      <c r="AH2230" s="148"/>
      <c r="AI2230" s="149"/>
      <c r="AJ2230" s="148"/>
      <c r="AK2230" s="149"/>
    </row>
    <row r="2231" spans="1:37" x14ac:dyDescent="0.35">
      <c r="A2231" s="147"/>
      <c r="B2231" s="148"/>
      <c r="C2231" s="147"/>
      <c r="D2231" s="147"/>
      <c r="E2231" s="148"/>
      <c r="F2231" s="147"/>
      <c r="G2231" s="148"/>
      <c r="H2231" s="148"/>
      <c r="I2231" s="148"/>
      <c r="J2231" s="148"/>
      <c r="K2231" s="148"/>
      <c r="L2231" s="148"/>
      <c r="M2231" s="148"/>
      <c r="N2231" s="148"/>
      <c r="O2231" s="148"/>
      <c r="P2231" s="148"/>
      <c r="Q2231" s="148"/>
      <c r="R2231" s="148"/>
      <c r="S2231" s="148"/>
      <c r="T2231" s="148"/>
      <c r="U2231" s="148"/>
      <c r="V2231" s="148"/>
      <c r="W2231" s="148"/>
      <c r="X2231" s="148"/>
      <c r="Y2231" s="148"/>
      <c r="Z2231" s="148"/>
      <c r="AA2231" s="148"/>
      <c r="AB2231" s="148"/>
      <c r="AC2231" s="148"/>
      <c r="AD2231" s="148"/>
      <c r="AE2231" s="148"/>
      <c r="AF2231" s="148"/>
      <c r="AG2231" s="148"/>
      <c r="AH2231" s="148"/>
      <c r="AI2231" s="149"/>
      <c r="AJ2231" s="148"/>
      <c r="AK2231" s="149"/>
    </row>
    <row r="2232" spans="1:37" x14ac:dyDescent="0.35">
      <c r="A2232" s="147"/>
      <c r="B2232" s="148"/>
      <c r="C2232" s="147"/>
      <c r="D2232" s="147"/>
      <c r="E2232" s="148"/>
      <c r="F2232" s="147"/>
      <c r="G2232" s="148"/>
      <c r="H2232" s="148"/>
      <c r="I2232" s="148"/>
      <c r="J2232" s="148"/>
      <c r="K2232" s="148"/>
      <c r="L2232" s="148"/>
      <c r="M2232" s="148"/>
      <c r="N2232" s="148"/>
      <c r="O2232" s="148"/>
      <c r="P2232" s="148"/>
      <c r="Q2232" s="148"/>
      <c r="R2232" s="148"/>
      <c r="S2232" s="148"/>
      <c r="T2232" s="148"/>
      <c r="U2232" s="148"/>
      <c r="V2232" s="148"/>
      <c r="W2232" s="148"/>
      <c r="X2232" s="148"/>
      <c r="Y2232" s="148"/>
      <c r="Z2232" s="148"/>
      <c r="AA2232" s="148"/>
      <c r="AB2232" s="148"/>
      <c r="AC2232" s="148"/>
      <c r="AD2232" s="148"/>
      <c r="AE2232" s="148"/>
      <c r="AF2232" s="148"/>
      <c r="AG2232" s="148"/>
      <c r="AH2232" s="148"/>
      <c r="AI2232" s="149"/>
      <c r="AJ2232" s="148"/>
      <c r="AK2232" s="149"/>
    </row>
    <row r="2233" spans="1:37" x14ac:dyDescent="0.35">
      <c r="A2233" s="147"/>
      <c r="B2233" s="148"/>
      <c r="C2233" s="147"/>
      <c r="D2233" s="147"/>
      <c r="E2233" s="148"/>
      <c r="F2233" s="147"/>
      <c r="G2233" s="148"/>
      <c r="H2233" s="148"/>
      <c r="I2233" s="148"/>
      <c r="J2233" s="148"/>
      <c r="K2233" s="148"/>
      <c r="L2233" s="148"/>
      <c r="M2233" s="148"/>
      <c r="N2233" s="148"/>
      <c r="O2233" s="148"/>
      <c r="P2233" s="148"/>
      <c r="Q2233" s="148"/>
      <c r="R2233" s="148"/>
      <c r="S2233" s="148"/>
      <c r="T2233" s="148"/>
      <c r="U2233" s="148"/>
      <c r="V2233" s="148"/>
      <c r="W2233" s="148"/>
      <c r="X2233" s="148"/>
      <c r="Y2233" s="148"/>
      <c r="Z2233" s="148"/>
      <c r="AA2233" s="148"/>
      <c r="AB2233" s="148"/>
      <c r="AC2233" s="148"/>
      <c r="AD2233" s="148"/>
      <c r="AE2233" s="148"/>
      <c r="AF2233" s="148"/>
      <c r="AG2233" s="148"/>
      <c r="AH2233" s="148"/>
      <c r="AI2233" s="149"/>
      <c r="AJ2233" s="148"/>
      <c r="AK2233" s="149"/>
    </row>
    <row r="2234" spans="1:37" x14ac:dyDescent="0.35">
      <c r="A2234" s="147"/>
      <c r="B2234" s="148"/>
      <c r="C2234" s="147"/>
      <c r="D2234" s="147"/>
      <c r="E2234" s="148"/>
      <c r="F2234" s="147"/>
      <c r="G2234" s="148"/>
      <c r="H2234" s="148"/>
      <c r="I2234" s="148"/>
      <c r="J2234" s="148"/>
      <c r="K2234" s="148"/>
      <c r="L2234" s="148"/>
      <c r="M2234" s="148"/>
      <c r="N2234" s="148"/>
      <c r="O2234" s="148"/>
      <c r="P2234" s="148"/>
      <c r="Q2234" s="148"/>
      <c r="R2234" s="148"/>
      <c r="S2234" s="148"/>
      <c r="T2234" s="148"/>
      <c r="U2234" s="148"/>
      <c r="V2234" s="148"/>
      <c r="W2234" s="148"/>
      <c r="X2234" s="148"/>
      <c r="Y2234" s="148"/>
      <c r="Z2234" s="148"/>
      <c r="AA2234" s="148"/>
      <c r="AB2234" s="148"/>
      <c r="AC2234" s="148"/>
      <c r="AD2234" s="148"/>
      <c r="AE2234" s="148"/>
      <c r="AF2234" s="148"/>
      <c r="AG2234" s="148"/>
      <c r="AH2234" s="148"/>
      <c r="AI2234" s="149"/>
      <c r="AJ2234" s="148"/>
      <c r="AK2234" s="149"/>
    </row>
    <row r="2235" spans="1:37" x14ac:dyDescent="0.35">
      <c r="A2235" s="147"/>
      <c r="B2235" s="148"/>
      <c r="C2235" s="147"/>
      <c r="D2235" s="147"/>
      <c r="E2235" s="148"/>
      <c r="F2235" s="147"/>
      <c r="G2235" s="148"/>
      <c r="H2235" s="148"/>
      <c r="I2235" s="148"/>
      <c r="J2235" s="148"/>
      <c r="K2235" s="148"/>
      <c r="L2235" s="148"/>
      <c r="M2235" s="148"/>
      <c r="N2235" s="148"/>
      <c r="O2235" s="148"/>
      <c r="P2235" s="148"/>
      <c r="Q2235" s="148"/>
      <c r="R2235" s="148"/>
      <c r="S2235" s="148"/>
      <c r="T2235" s="148"/>
      <c r="U2235" s="148"/>
      <c r="V2235" s="148"/>
      <c r="W2235" s="148"/>
      <c r="X2235" s="148"/>
      <c r="Y2235" s="148"/>
      <c r="Z2235" s="148"/>
      <c r="AA2235" s="148"/>
      <c r="AB2235" s="148"/>
      <c r="AC2235" s="148"/>
      <c r="AD2235" s="148"/>
      <c r="AE2235" s="148"/>
      <c r="AF2235" s="148"/>
      <c r="AG2235" s="148"/>
      <c r="AH2235" s="148"/>
      <c r="AI2235" s="149"/>
      <c r="AJ2235" s="148"/>
      <c r="AK2235" s="149"/>
    </row>
    <row r="2236" spans="1:37" x14ac:dyDescent="0.35">
      <c r="A2236" s="147"/>
      <c r="B2236" s="148"/>
      <c r="C2236" s="147"/>
      <c r="D2236" s="147"/>
      <c r="E2236" s="148"/>
      <c r="F2236" s="147"/>
      <c r="G2236" s="148"/>
      <c r="H2236" s="148"/>
      <c r="I2236" s="148"/>
      <c r="J2236" s="148"/>
      <c r="K2236" s="148"/>
      <c r="L2236" s="148"/>
      <c r="M2236" s="148"/>
      <c r="N2236" s="148"/>
      <c r="O2236" s="148"/>
      <c r="P2236" s="148"/>
      <c r="Q2236" s="148"/>
      <c r="R2236" s="148"/>
      <c r="S2236" s="148"/>
      <c r="T2236" s="148"/>
      <c r="U2236" s="148"/>
      <c r="V2236" s="148"/>
      <c r="W2236" s="148"/>
      <c r="X2236" s="148"/>
      <c r="Y2236" s="148"/>
      <c r="Z2236" s="148"/>
      <c r="AA2236" s="148"/>
      <c r="AB2236" s="148"/>
      <c r="AC2236" s="148"/>
      <c r="AD2236" s="148"/>
      <c r="AE2236" s="148"/>
      <c r="AF2236" s="148"/>
      <c r="AG2236" s="148"/>
      <c r="AH2236" s="148"/>
      <c r="AI2236" s="149"/>
      <c r="AJ2236" s="148"/>
      <c r="AK2236" s="149"/>
    </row>
    <row r="2237" spans="1:37" x14ac:dyDescent="0.35">
      <c r="A2237" s="147"/>
      <c r="B2237" s="148"/>
      <c r="C2237" s="147"/>
      <c r="D2237" s="147"/>
      <c r="E2237" s="148"/>
      <c r="F2237" s="147"/>
      <c r="G2237" s="148"/>
      <c r="H2237" s="148"/>
      <c r="I2237" s="148"/>
      <c r="J2237" s="148"/>
      <c r="K2237" s="148"/>
      <c r="L2237" s="148"/>
      <c r="M2237" s="148"/>
      <c r="N2237" s="148"/>
      <c r="O2237" s="148"/>
      <c r="P2237" s="148"/>
      <c r="Q2237" s="148"/>
      <c r="R2237" s="148"/>
      <c r="S2237" s="148"/>
      <c r="T2237" s="148"/>
      <c r="U2237" s="148"/>
      <c r="V2237" s="148"/>
      <c r="W2237" s="148"/>
      <c r="X2237" s="148"/>
      <c r="Y2237" s="148"/>
      <c r="Z2237" s="148"/>
      <c r="AA2237" s="148"/>
      <c r="AB2237" s="148"/>
      <c r="AC2237" s="148"/>
      <c r="AD2237" s="148"/>
      <c r="AE2237" s="148"/>
      <c r="AF2237" s="148"/>
      <c r="AG2237" s="148"/>
      <c r="AH2237" s="148"/>
      <c r="AI2237" s="149"/>
      <c r="AJ2237" s="148"/>
      <c r="AK2237" s="149"/>
    </row>
    <row r="2238" spans="1:37" x14ac:dyDescent="0.35">
      <c r="A2238" s="147"/>
      <c r="B2238" s="148"/>
      <c r="C2238" s="147"/>
      <c r="D2238" s="147"/>
      <c r="E2238" s="148"/>
      <c r="F2238" s="147"/>
      <c r="G2238" s="148"/>
      <c r="H2238" s="148"/>
      <c r="I2238" s="148"/>
      <c r="J2238" s="148"/>
      <c r="K2238" s="148"/>
      <c r="L2238" s="148"/>
      <c r="M2238" s="148"/>
      <c r="N2238" s="148"/>
      <c r="O2238" s="148"/>
      <c r="P2238" s="148"/>
      <c r="Q2238" s="148"/>
      <c r="R2238" s="148"/>
      <c r="S2238" s="148"/>
      <c r="T2238" s="148"/>
      <c r="U2238" s="148"/>
      <c r="V2238" s="148"/>
      <c r="W2238" s="148"/>
      <c r="X2238" s="148"/>
      <c r="Y2238" s="148"/>
      <c r="Z2238" s="148"/>
      <c r="AA2238" s="148"/>
      <c r="AB2238" s="148"/>
      <c r="AC2238" s="148"/>
      <c r="AD2238" s="148"/>
      <c r="AE2238" s="148"/>
      <c r="AF2238" s="148"/>
      <c r="AG2238" s="148"/>
      <c r="AH2238" s="148"/>
      <c r="AI2238" s="149"/>
      <c r="AJ2238" s="148"/>
      <c r="AK2238" s="149"/>
    </row>
    <row r="2239" spans="1:37" x14ac:dyDescent="0.35">
      <c r="A2239" s="147"/>
      <c r="B2239" s="148"/>
      <c r="C2239" s="147"/>
      <c r="D2239" s="147"/>
      <c r="E2239" s="148"/>
      <c r="F2239" s="147"/>
      <c r="G2239" s="148"/>
      <c r="H2239" s="148"/>
      <c r="I2239" s="148"/>
      <c r="J2239" s="148"/>
      <c r="K2239" s="148"/>
      <c r="L2239" s="148"/>
      <c r="M2239" s="148"/>
      <c r="N2239" s="148"/>
      <c r="O2239" s="148"/>
      <c r="P2239" s="148"/>
      <c r="Q2239" s="148"/>
      <c r="R2239" s="148"/>
      <c r="S2239" s="148"/>
      <c r="T2239" s="148"/>
      <c r="U2239" s="148"/>
      <c r="V2239" s="148"/>
      <c r="W2239" s="148"/>
      <c r="X2239" s="148"/>
      <c r="Y2239" s="148"/>
      <c r="Z2239" s="148"/>
      <c r="AA2239" s="148"/>
      <c r="AB2239" s="148"/>
      <c r="AC2239" s="148"/>
      <c r="AD2239" s="148"/>
      <c r="AE2239" s="148"/>
      <c r="AF2239" s="148"/>
      <c r="AG2239" s="148"/>
      <c r="AH2239" s="148"/>
      <c r="AI2239" s="149"/>
      <c r="AJ2239" s="148"/>
      <c r="AK2239" s="149"/>
    </row>
    <row r="2240" spans="1:37" x14ac:dyDescent="0.35">
      <c r="A2240" s="147"/>
      <c r="B2240" s="148"/>
      <c r="C2240" s="147"/>
      <c r="D2240" s="147"/>
      <c r="E2240" s="148"/>
      <c r="F2240" s="147"/>
      <c r="G2240" s="148"/>
      <c r="H2240" s="148"/>
      <c r="I2240" s="148"/>
      <c r="J2240" s="148"/>
      <c r="K2240" s="148"/>
      <c r="L2240" s="148"/>
      <c r="M2240" s="148"/>
      <c r="N2240" s="148"/>
      <c r="O2240" s="148"/>
      <c r="P2240" s="148"/>
      <c r="Q2240" s="148"/>
      <c r="R2240" s="148"/>
      <c r="S2240" s="148"/>
      <c r="T2240" s="148"/>
      <c r="U2240" s="148"/>
      <c r="V2240" s="148"/>
      <c r="W2240" s="148"/>
      <c r="X2240" s="148"/>
      <c r="Y2240" s="148"/>
      <c r="Z2240" s="148"/>
      <c r="AA2240" s="148"/>
      <c r="AB2240" s="148"/>
      <c r="AC2240" s="148"/>
      <c r="AD2240" s="148"/>
      <c r="AE2240" s="148"/>
      <c r="AF2240" s="148"/>
      <c r="AG2240" s="148"/>
      <c r="AH2240" s="148"/>
      <c r="AI2240" s="149"/>
      <c r="AJ2240" s="148"/>
      <c r="AK2240" s="149"/>
    </row>
    <row r="2241" spans="1:37" x14ac:dyDescent="0.35">
      <c r="A2241" s="147"/>
      <c r="B2241" s="148"/>
      <c r="C2241" s="147"/>
      <c r="D2241" s="147"/>
      <c r="E2241" s="148"/>
      <c r="F2241" s="147"/>
      <c r="G2241" s="148"/>
      <c r="H2241" s="148"/>
      <c r="I2241" s="148"/>
      <c r="J2241" s="148"/>
      <c r="K2241" s="148"/>
      <c r="L2241" s="148"/>
      <c r="M2241" s="148"/>
      <c r="N2241" s="148"/>
      <c r="O2241" s="148"/>
      <c r="P2241" s="148"/>
      <c r="Q2241" s="148"/>
      <c r="R2241" s="148"/>
      <c r="S2241" s="148"/>
      <c r="T2241" s="148"/>
      <c r="U2241" s="148"/>
      <c r="V2241" s="148"/>
      <c r="W2241" s="148"/>
      <c r="X2241" s="148"/>
      <c r="Y2241" s="148"/>
      <c r="Z2241" s="148"/>
      <c r="AA2241" s="148"/>
      <c r="AB2241" s="148"/>
      <c r="AC2241" s="148"/>
      <c r="AD2241" s="148"/>
      <c r="AE2241" s="148"/>
      <c r="AF2241" s="148"/>
      <c r="AG2241" s="148"/>
      <c r="AH2241" s="148"/>
      <c r="AI2241" s="149"/>
      <c r="AJ2241" s="148"/>
      <c r="AK2241" s="149"/>
    </row>
    <row r="2242" spans="1:37" x14ac:dyDescent="0.35">
      <c r="A2242" s="147"/>
      <c r="B2242" s="148"/>
      <c r="C2242" s="147"/>
      <c r="D2242" s="147"/>
      <c r="E2242" s="148"/>
      <c r="F2242" s="147"/>
      <c r="G2242" s="148"/>
      <c r="H2242" s="148"/>
      <c r="I2242" s="148"/>
      <c r="J2242" s="148"/>
      <c r="K2242" s="148"/>
      <c r="L2242" s="148"/>
      <c r="M2242" s="148"/>
      <c r="N2242" s="148"/>
      <c r="O2242" s="148"/>
      <c r="P2242" s="148"/>
      <c r="Q2242" s="148"/>
      <c r="R2242" s="148"/>
      <c r="S2242" s="148"/>
      <c r="T2242" s="148"/>
      <c r="U2242" s="148"/>
      <c r="V2242" s="148"/>
      <c r="W2242" s="148"/>
      <c r="X2242" s="148"/>
      <c r="Y2242" s="148"/>
      <c r="Z2242" s="148"/>
      <c r="AA2242" s="148"/>
      <c r="AB2242" s="148"/>
      <c r="AC2242" s="148"/>
      <c r="AD2242" s="148"/>
      <c r="AE2242" s="148"/>
      <c r="AF2242" s="148"/>
      <c r="AG2242" s="148"/>
      <c r="AH2242" s="148"/>
      <c r="AI2242" s="149"/>
      <c r="AJ2242" s="148"/>
      <c r="AK2242" s="149"/>
    </row>
    <row r="2243" spans="1:37" x14ac:dyDescent="0.35">
      <c r="A2243" s="147"/>
      <c r="B2243" s="148"/>
      <c r="C2243" s="147"/>
      <c r="D2243" s="147"/>
      <c r="E2243" s="148"/>
      <c r="F2243" s="147"/>
      <c r="G2243" s="148"/>
      <c r="H2243" s="148"/>
      <c r="I2243" s="148"/>
      <c r="J2243" s="148"/>
      <c r="K2243" s="148"/>
      <c r="L2243" s="148"/>
      <c r="M2243" s="148"/>
      <c r="N2243" s="148"/>
      <c r="O2243" s="148"/>
      <c r="P2243" s="148"/>
      <c r="Q2243" s="148"/>
      <c r="R2243" s="148"/>
      <c r="S2243" s="148"/>
      <c r="T2243" s="148"/>
      <c r="U2243" s="148"/>
      <c r="V2243" s="148"/>
      <c r="W2243" s="148"/>
      <c r="X2243" s="148"/>
      <c r="Y2243" s="148"/>
      <c r="Z2243" s="148"/>
      <c r="AA2243" s="148"/>
      <c r="AB2243" s="148"/>
      <c r="AC2243" s="148"/>
      <c r="AD2243" s="148"/>
      <c r="AE2243" s="148"/>
      <c r="AF2243" s="148"/>
      <c r="AG2243" s="148"/>
      <c r="AH2243" s="148"/>
      <c r="AI2243" s="149"/>
      <c r="AJ2243" s="148"/>
      <c r="AK2243" s="149"/>
    </row>
    <row r="2244" spans="1:37" x14ac:dyDescent="0.35">
      <c r="A2244" s="147"/>
      <c r="B2244" s="148"/>
      <c r="C2244" s="147"/>
      <c r="D2244" s="147"/>
      <c r="E2244" s="148"/>
      <c r="F2244" s="147"/>
      <c r="G2244" s="148"/>
      <c r="H2244" s="148"/>
      <c r="I2244" s="148"/>
      <c r="J2244" s="148"/>
      <c r="K2244" s="148"/>
      <c r="L2244" s="148"/>
      <c r="M2244" s="148"/>
      <c r="N2244" s="148"/>
      <c r="O2244" s="148"/>
      <c r="P2244" s="148"/>
      <c r="Q2244" s="148"/>
      <c r="R2244" s="148"/>
      <c r="S2244" s="148"/>
      <c r="T2244" s="148"/>
      <c r="U2244" s="148"/>
      <c r="V2244" s="148"/>
      <c r="W2244" s="148"/>
      <c r="X2244" s="148"/>
      <c r="Y2244" s="148"/>
      <c r="Z2244" s="148"/>
      <c r="AA2244" s="148"/>
      <c r="AB2244" s="148"/>
      <c r="AC2244" s="148"/>
      <c r="AD2244" s="148"/>
      <c r="AE2244" s="148"/>
      <c r="AF2244" s="148"/>
      <c r="AG2244" s="148"/>
      <c r="AH2244" s="148"/>
      <c r="AI2244" s="149"/>
      <c r="AJ2244" s="148"/>
      <c r="AK2244" s="149"/>
    </row>
    <row r="2245" spans="1:37" x14ac:dyDescent="0.35">
      <c r="A2245" s="147"/>
      <c r="B2245" s="148"/>
      <c r="C2245" s="147"/>
      <c r="D2245" s="147"/>
      <c r="E2245" s="148"/>
      <c r="F2245" s="147"/>
      <c r="G2245" s="148"/>
      <c r="H2245" s="148"/>
      <c r="I2245" s="148"/>
      <c r="J2245" s="148"/>
      <c r="K2245" s="148"/>
      <c r="L2245" s="148"/>
      <c r="M2245" s="148"/>
      <c r="N2245" s="148"/>
      <c r="O2245" s="148"/>
      <c r="P2245" s="148"/>
      <c r="Q2245" s="148"/>
      <c r="R2245" s="148"/>
      <c r="S2245" s="148"/>
      <c r="T2245" s="148"/>
      <c r="U2245" s="148"/>
      <c r="V2245" s="148"/>
      <c r="W2245" s="148"/>
      <c r="X2245" s="148"/>
      <c r="Y2245" s="148"/>
      <c r="Z2245" s="148"/>
      <c r="AA2245" s="148"/>
      <c r="AB2245" s="148"/>
      <c r="AC2245" s="148"/>
      <c r="AD2245" s="148"/>
      <c r="AE2245" s="148"/>
      <c r="AF2245" s="148"/>
      <c r="AG2245" s="148"/>
      <c r="AH2245" s="148"/>
      <c r="AI2245" s="149"/>
      <c r="AJ2245" s="148"/>
      <c r="AK2245" s="149"/>
    </row>
    <row r="2246" spans="1:37" x14ac:dyDescent="0.35">
      <c r="A2246" s="147"/>
      <c r="B2246" s="148"/>
      <c r="C2246" s="147"/>
      <c r="D2246" s="147"/>
      <c r="E2246" s="148"/>
      <c r="F2246" s="147"/>
      <c r="G2246" s="148"/>
      <c r="H2246" s="148"/>
      <c r="I2246" s="148"/>
      <c r="J2246" s="148"/>
      <c r="K2246" s="148"/>
      <c r="L2246" s="148"/>
      <c r="M2246" s="148"/>
      <c r="N2246" s="148"/>
      <c r="O2246" s="148"/>
      <c r="P2246" s="148"/>
      <c r="Q2246" s="148"/>
      <c r="R2246" s="148"/>
      <c r="S2246" s="148"/>
      <c r="T2246" s="148"/>
      <c r="U2246" s="148"/>
      <c r="V2246" s="148"/>
      <c r="W2246" s="148"/>
      <c r="X2246" s="148"/>
      <c r="Y2246" s="148"/>
      <c r="Z2246" s="148"/>
      <c r="AA2246" s="148"/>
      <c r="AB2246" s="148"/>
      <c r="AC2246" s="148"/>
      <c r="AD2246" s="148"/>
      <c r="AE2246" s="148"/>
      <c r="AF2246" s="148"/>
      <c r="AG2246" s="148"/>
      <c r="AH2246" s="148"/>
      <c r="AI2246" s="149"/>
      <c r="AJ2246" s="148"/>
      <c r="AK2246" s="149"/>
    </row>
    <row r="2247" spans="1:37" x14ac:dyDescent="0.35">
      <c r="A2247" s="147"/>
      <c r="B2247" s="148"/>
      <c r="C2247" s="147"/>
      <c r="D2247" s="147"/>
      <c r="E2247" s="148"/>
      <c r="F2247" s="147"/>
      <c r="G2247" s="148"/>
      <c r="H2247" s="148"/>
      <c r="I2247" s="148"/>
      <c r="J2247" s="148"/>
      <c r="K2247" s="148"/>
      <c r="L2247" s="148"/>
      <c r="M2247" s="148"/>
      <c r="N2247" s="148"/>
      <c r="O2247" s="148"/>
      <c r="P2247" s="148"/>
      <c r="Q2247" s="148"/>
      <c r="R2247" s="148"/>
      <c r="S2247" s="148"/>
      <c r="T2247" s="148"/>
      <c r="U2247" s="148"/>
      <c r="V2247" s="148"/>
      <c r="W2247" s="148"/>
      <c r="X2247" s="148"/>
      <c r="Y2247" s="148"/>
      <c r="Z2247" s="148"/>
      <c r="AA2247" s="148"/>
      <c r="AB2247" s="148"/>
      <c r="AC2247" s="148"/>
      <c r="AD2247" s="148"/>
      <c r="AE2247" s="148"/>
      <c r="AF2247" s="148"/>
      <c r="AG2247" s="148"/>
      <c r="AH2247" s="148"/>
      <c r="AI2247" s="149"/>
      <c r="AJ2247" s="148"/>
      <c r="AK2247" s="149"/>
    </row>
    <row r="2248" spans="1:37" x14ac:dyDescent="0.35">
      <c r="A2248" s="147"/>
      <c r="B2248" s="148"/>
      <c r="C2248" s="147"/>
      <c r="D2248" s="147"/>
      <c r="E2248" s="148"/>
      <c r="F2248" s="147"/>
      <c r="G2248" s="148"/>
      <c r="H2248" s="148"/>
      <c r="I2248" s="148"/>
      <c r="J2248" s="148"/>
      <c r="K2248" s="148"/>
      <c r="L2248" s="148"/>
      <c r="M2248" s="148"/>
      <c r="N2248" s="148"/>
      <c r="O2248" s="148"/>
      <c r="P2248" s="148"/>
      <c r="Q2248" s="148"/>
      <c r="R2248" s="148"/>
      <c r="S2248" s="148"/>
      <c r="T2248" s="148"/>
      <c r="U2248" s="148"/>
      <c r="V2248" s="148"/>
      <c r="W2248" s="148"/>
      <c r="X2248" s="148"/>
      <c r="Y2248" s="148"/>
      <c r="Z2248" s="148"/>
      <c r="AA2248" s="148"/>
      <c r="AB2248" s="148"/>
      <c r="AC2248" s="148"/>
      <c r="AD2248" s="148"/>
      <c r="AE2248" s="148"/>
      <c r="AF2248" s="148"/>
      <c r="AG2248" s="148"/>
      <c r="AH2248" s="148"/>
      <c r="AI2248" s="149"/>
      <c r="AJ2248" s="148"/>
      <c r="AK2248" s="149"/>
    </row>
    <row r="2249" spans="1:37" x14ac:dyDescent="0.35">
      <c r="A2249" s="147"/>
      <c r="B2249" s="148"/>
      <c r="C2249" s="147"/>
      <c r="D2249" s="147"/>
      <c r="E2249" s="148"/>
      <c r="F2249" s="147"/>
      <c r="G2249" s="148"/>
      <c r="H2249" s="148"/>
      <c r="I2249" s="148"/>
      <c r="J2249" s="148"/>
      <c r="K2249" s="148"/>
      <c r="L2249" s="148"/>
      <c r="M2249" s="148"/>
      <c r="N2249" s="148"/>
      <c r="O2249" s="148"/>
      <c r="P2249" s="148"/>
      <c r="Q2249" s="148"/>
      <c r="R2249" s="148"/>
      <c r="S2249" s="148"/>
      <c r="T2249" s="148"/>
      <c r="U2249" s="148"/>
      <c r="V2249" s="148"/>
      <c r="W2249" s="148"/>
      <c r="X2249" s="148"/>
      <c r="Y2249" s="148"/>
      <c r="Z2249" s="148"/>
      <c r="AA2249" s="148"/>
      <c r="AB2249" s="148"/>
      <c r="AC2249" s="148"/>
      <c r="AD2249" s="148"/>
      <c r="AE2249" s="148"/>
      <c r="AF2249" s="148"/>
      <c r="AG2249" s="148"/>
      <c r="AH2249" s="148"/>
      <c r="AI2249" s="149"/>
      <c r="AJ2249" s="148"/>
      <c r="AK2249" s="149"/>
    </row>
    <row r="2250" spans="1:37" x14ac:dyDescent="0.35">
      <c r="A2250" s="147"/>
      <c r="B2250" s="148"/>
      <c r="C2250" s="147"/>
      <c r="D2250" s="147"/>
      <c r="E2250" s="148"/>
      <c r="F2250" s="147"/>
      <c r="G2250" s="148"/>
      <c r="H2250" s="148"/>
      <c r="I2250" s="148"/>
      <c r="J2250" s="148"/>
      <c r="K2250" s="148"/>
      <c r="L2250" s="148"/>
      <c r="M2250" s="148"/>
      <c r="N2250" s="148"/>
      <c r="O2250" s="148"/>
      <c r="P2250" s="148"/>
      <c r="Q2250" s="148"/>
      <c r="R2250" s="148"/>
      <c r="S2250" s="148"/>
      <c r="T2250" s="148"/>
      <c r="U2250" s="148"/>
      <c r="V2250" s="148"/>
      <c r="W2250" s="148"/>
      <c r="X2250" s="148"/>
      <c r="Y2250" s="148"/>
      <c r="Z2250" s="148"/>
      <c r="AA2250" s="148"/>
      <c r="AB2250" s="148"/>
      <c r="AC2250" s="148"/>
      <c r="AD2250" s="148"/>
      <c r="AE2250" s="148"/>
      <c r="AF2250" s="148"/>
      <c r="AG2250" s="148"/>
      <c r="AH2250" s="148"/>
      <c r="AI2250" s="149"/>
      <c r="AJ2250" s="148"/>
      <c r="AK2250" s="149"/>
    </row>
    <row r="2251" spans="1:37" x14ac:dyDescent="0.35">
      <c r="A2251" s="147"/>
      <c r="B2251" s="148"/>
      <c r="C2251" s="147"/>
      <c r="D2251" s="147"/>
      <c r="E2251" s="148"/>
      <c r="F2251" s="147"/>
      <c r="G2251" s="148"/>
      <c r="H2251" s="148"/>
      <c r="I2251" s="148"/>
      <c r="J2251" s="148"/>
      <c r="K2251" s="148"/>
      <c r="L2251" s="148"/>
      <c r="M2251" s="148"/>
      <c r="N2251" s="148"/>
      <c r="O2251" s="148"/>
      <c r="P2251" s="148"/>
      <c r="Q2251" s="148"/>
      <c r="R2251" s="148"/>
      <c r="S2251" s="148"/>
      <c r="T2251" s="148"/>
      <c r="U2251" s="148"/>
      <c r="V2251" s="148"/>
      <c r="W2251" s="148"/>
      <c r="X2251" s="148"/>
      <c r="Y2251" s="148"/>
      <c r="Z2251" s="148"/>
      <c r="AA2251" s="148"/>
      <c r="AB2251" s="148"/>
      <c r="AC2251" s="148"/>
      <c r="AD2251" s="148"/>
      <c r="AE2251" s="148"/>
      <c r="AF2251" s="148"/>
      <c r="AG2251" s="148"/>
      <c r="AH2251" s="148"/>
      <c r="AI2251" s="149"/>
      <c r="AJ2251" s="148"/>
      <c r="AK2251" s="149"/>
    </row>
    <row r="2252" spans="1:37" x14ac:dyDescent="0.35">
      <c r="A2252" s="147"/>
      <c r="B2252" s="148"/>
      <c r="C2252" s="147"/>
      <c r="D2252" s="147"/>
      <c r="E2252" s="148"/>
      <c r="F2252" s="147"/>
      <c r="G2252" s="148"/>
      <c r="H2252" s="148"/>
      <c r="I2252" s="148"/>
      <c r="J2252" s="148"/>
      <c r="K2252" s="148"/>
      <c r="L2252" s="148"/>
      <c r="M2252" s="148"/>
      <c r="N2252" s="148"/>
      <c r="O2252" s="148"/>
      <c r="P2252" s="148"/>
      <c r="Q2252" s="148"/>
      <c r="R2252" s="148"/>
      <c r="S2252" s="148"/>
      <c r="T2252" s="148"/>
      <c r="U2252" s="148"/>
      <c r="V2252" s="148"/>
      <c r="W2252" s="148"/>
      <c r="X2252" s="148"/>
      <c r="Y2252" s="148"/>
      <c r="Z2252" s="148"/>
      <c r="AA2252" s="148"/>
      <c r="AB2252" s="148"/>
      <c r="AC2252" s="148"/>
      <c r="AD2252" s="148"/>
      <c r="AE2252" s="148"/>
      <c r="AF2252" s="148"/>
      <c r="AG2252" s="148"/>
      <c r="AH2252" s="148"/>
      <c r="AI2252" s="149"/>
      <c r="AJ2252" s="148"/>
      <c r="AK2252" s="149"/>
    </row>
    <row r="2253" spans="1:37" x14ac:dyDescent="0.35">
      <c r="A2253" s="147"/>
      <c r="B2253" s="148"/>
      <c r="C2253" s="147"/>
      <c r="D2253" s="147"/>
      <c r="E2253" s="148"/>
      <c r="F2253" s="147"/>
      <c r="G2253" s="148"/>
      <c r="H2253" s="148"/>
      <c r="I2253" s="148"/>
      <c r="J2253" s="148"/>
      <c r="K2253" s="148"/>
      <c r="L2253" s="148"/>
      <c r="M2253" s="148"/>
      <c r="N2253" s="148"/>
      <c r="O2253" s="148"/>
      <c r="P2253" s="148"/>
      <c r="Q2253" s="148"/>
      <c r="R2253" s="148"/>
      <c r="S2253" s="148"/>
      <c r="T2253" s="148"/>
      <c r="U2253" s="148"/>
      <c r="V2253" s="148"/>
      <c r="W2253" s="148"/>
      <c r="X2253" s="148"/>
      <c r="Y2253" s="148"/>
      <c r="Z2253" s="148"/>
      <c r="AA2253" s="148"/>
      <c r="AB2253" s="148"/>
      <c r="AC2253" s="148"/>
      <c r="AD2253" s="148"/>
      <c r="AE2253" s="148"/>
      <c r="AF2253" s="148"/>
      <c r="AG2253" s="148"/>
      <c r="AH2253" s="148"/>
      <c r="AI2253" s="149"/>
      <c r="AJ2253" s="148"/>
      <c r="AK2253" s="149"/>
    </row>
    <row r="2254" spans="1:37" x14ac:dyDescent="0.35">
      <c r="A2254" s="147"/>
      <c r="B2254" s="148"/>
      <c r="C2254" s="147"/>
      <c r="D2254" s="147"/>
      <c r="E2254" s="148"/>
      <c r="F2254" s="147"/>
      <c r="G2254" s="148"/>
      <c r="H2254" s="148"/>
      <c r="I2254" s="148"/>
      <c r="J2254" s="148"/>
      <c r="K2254" s="148"/>
      <c r="L2254" s="148"/>
      <c r="M2254" s="148"/>
      <c r="N2254" s="148"/>
      <c r="O2254" s="148"/>
      <c r="P2254" s="148"/>
      <c r="Q2254" s="148"/>
      <c r="R2254" s="148"/>
      <c r="S2254" s="148"/>
      <c r="T2254" s="148"/>
      <c r="U2254" s="148"/>
      <c r="V2254" s="148"/>
      <c r="W2254" s="148"/>
      <c r="X2254" s="148"/>
      <c r="Y2254" s="148"/>
      <c r="Z2254" s="148"/>
      <c r="AA2254" s="148"/>
      <c r="AB2254" s="148"/>
      <c r="AC2254" s="148"/>
      <c r="AD2254" s="148"/>
      <c r="AE2254" s="148"/>
      <c r="AF2254" s="148"/>
      <c r="AG2254" s="148"/>
      <c r="AH2254" s="148"/>
      <c r="AI2254" s="149"/>
      <c r="AJ2254" s="148"/>
      <c r="AK2254" s="149"/>
    </row>
    <row r="2255" spans="1:37" x14ac:dyDescent="0.35">
      <c r="A2255" s="147"/>
      <c r="B2255" s="148"/>
      <c r="C2255" s="147"/>
      <c r="D2255" s="147"/>
      <c r="E2255" s="148"/>
      <c r="F2255" s="147"/>
      <c r="G2255" s="148"/>
      <c r="H2255" s="148"/>
      <c r="I2255" s="148"/>
      <c r="J2255" s="148"/>
      <c r="K2255" s="148"/>
      <c r="L2255" s="148"/>
      <c r="M2255" s="148"/>
      <c r="N2255" s="148"/>
      <c r="O2255" s="148"/>
      <c r="P2255" s="148"/>
      <c r="Q2255" s="148"/>
      <c r="R2255" s="148"/>
      <c r="S2255" s="148"/>
      <c r="T2255" s="148"/>
      <c r="U2255" s="148"/>
      <c r="V2255" s="148"/>
      <c r="W2255" s="148"/>
      <c r="X2255" s="148"/>
      <c r="Y2255" s="148"/>
      <c r="Z2255" s="148"/>
      <c r="AA2255" s="148"/>
      <c r="AB2255" s="148"/>
      <c r="AC2255" s="148"/>
      <c r="AD2255" s="148"/>
      <c r="AE2255" s="148"/>
      <c r="AF2255" s="148"/>
      <c r="AG2255" s="148"/>
      <c r="AH2255" s="148"/>
      <c r="AI2255" s="149"/>
      <c r="AJ2255" s="148"/>
      <c r="AK2255" s="149"/>
    </row>
    <row r="2256" spans="1:37" x14ac:dyDescent="0.35">
      <c r="A2256" s="147"/>
      <c r="B2256" s="148"/>
      <c r="C2256" s="147"/>
      <c r="D2256" s="147"/>
      <c r="E2256" s="148"/>
      <c r="F2256" s="147"/>
      <c r="G2256" s="148"/>
      <c r="H2256" s="148"/>
      <c r="I2256" s="148"/>
      <c r="J2256" s="148"/>
      <c r="K2256" s="148"/>
      <c r="L2256" s="148"/>
      <c r="M2256" s="148"/>
      <c r="N2256" s="148"/>
      <c r="O2256" s="148"/>
      <c r="P2256" s="148"/>
      <c r="Q2256" s="148"/>
      <c r="R2256" s="148"/>
      <c r="S2256" s="148"/>
      <c r="T2256" s="148"/>
      <c r="U2256" s="148"/>
      <c r="V2256" s="148"/>
      <c r="W2256" s="148"/>
      <c r="X2256" s="148"/>
      <c r="Y2256" s="148"/>
      <c r="Z2256" s="148"/>
      <c r="AA2256" s="148"/>
      <c r="AB2256" s="148"/>
      <c r="AC2256" s="148"/>
      <c r="AD2256" s="148"/>
      <c r="AE2256" s="148"/>
      <c r="AF2256" s="148"/>
      <c r="AG2256" s="148"/>
      <c r="AH2256" s="148"/>
      <c r="AI2256" s="149"/>
      <c r="AJ2256" s="148"/>
      <c r="AK2256" s="149"/>
    </row>
    <row r="2257" spans="1:37" x14ac:dyDescent="0.35">
      <c r="A2257" s="147"/>
      <c r="B2257" s="148"/>
      <c r="C2257" s="147"/>
      <c r="D2257" s="147"/>
      <c r="E2257" s="148"/>
      <c r="F2257" s="147"/>
      <c r="G2257" s="148"/>
      <c r="H2257" s="148"/>
      <c r="I2257" s="148"/>
      <c r="J2257" s="148"/>
      <c r="K2257" s="148"/>
      <c r="L2257" s="148"/>
      <c r="M2257" s="148"/>
      <c r="N2257" s="148"/>
      <c r="O2257" s="148"/>
      <c r="P2257" s="148"/>
      <c r="Q2257" s="148"/>
      <c r="R2257" s="148"/>
      <c r="S2257" s="148"/>
      <c r="T2257" s="148"/>
      <c r="U2257" s="148"/>
      <c r="V2257" s="148"/>
      <c r="W2257" s="148"/>
      <c r="X2257" s="148"/>
      <c r="Y2257" s="148"/>
      <c r="Z2257" s="148"/>
      <c r="AA2257" s="148"/>
      <c r="AB2257" s="148"/>
      <c r="AC2257" s="148"/>
      <c r="AD2257" s="148"/>
      <c r="AE2257" s="148"/>
      <c r="AF2257" s="148"/>
      <c r="AG2257" s="148"/>
      <c r="AH2257" s="148"/>
      <c r="AI2257" s="149"/>
      <c r="AJ2257" s="148"/>
      <c r="AK2257" s="149"/>
    </row>
    <row r="2258" spans="1:37" x14ac:dyDescent="0.35">
      <c r="A2258" s="147"/>
      <c r="B2258" s="148"/>
      <c r="C2258" s="147"/>
      <c r="D2258" s="147"/>
      <c r="E2258" s="148"/>
      <c r="F2258" s="147"/>
      <c r="G2258" s="148"/>
      <c r="H2258" s="148"/>
      <c r="I2258" s="148"/>
      <c r="J2258" s="148"/>
      <c r="K2258" s="148"/>
      <c r="L2258" s="148"/>
      <c r="M2258" s="148"/>
      <c r="N2258" s="148"/>
      <c r="O2258" s="148"/>
      <c r="P2258" s="148"/>
      <c r="Q2258" s="148"/>
      <c r="R2258" s="148"/>
      <c r="S2258" s="148"/>
      <c r="T2258" s="148"/>
      <c r="U2258" s="148"/>
      <c r="V2258" s="148"/>
      <c r="W2258" s="148"/>
      <c r="X2258" s="148"/>
      <c r="Y2258" s="148"/>
      <c r="Z2258" s="148"/>
      <c r="AA2258" s="148"/>
      <c r="AB2258" s="148"/>
      <c r="AC2258" s="148"/>
      <c r="AD2258" s="148"/>
      <c r="AE2258" s="148"/>
      <c r="AF2258" s="148"/>
      <c r="AG2258" s="148"/>
      <c r="AH2258" s="148"/>
      <c r="AI2258" s="149"/>
      <c r="AJ2258" s="148"/>
      <c r="AK2258" s="149"/>
    </row>
    <row r="2259" spans="1:37" x14ac:dyDescent="0.35">
      <c r="A2259" s="147"/>
      <c r="B2259" s="148"/>
      <c r="C2259" s="147"/>
      <c r="D2259" s="147"/>
      <c r="E2259" s="148"/>
      <c r="F2259" s="147"/>
      <c r="G2259" s="148"/>
      <c r="H2259" s="148"/>
      <c r="I2259" s="148"/>
      <c r="J2259" s="148"/>
      <c r="K2259" s="148"/>
      <c r="L2259" s="148"/>
      <c r="M2259" s="148"/>
      <c r="N2259" s="148"/>
      <c r="O2259" s="148"/>
      <c r="P2259" s="148"/>
      <c r="Q2259" s="148"/>
      <c r="R2259" s="148"/>
      <c r="S2259" s="148"/>
      <c r="T2259" s="148"/>
      <c r="U2259" s="148"/>
      <c r="V2259" s="148"/>
      <c r="W2259" s="148"/>
      <c r="X2259" s="148"/>
      <c r="Y2259" s="148"/>
      <c r="Z2259" s="148"/>
      <c r="AA2259" s="148"/>
      <c r="AB2259" s="148"/>
      <c r="AC2259" s="148"/>
      <c r="AD2259" s="148"/>
      <c r="AE2259" s="148"/>
      <c r="AF2259" s="148"/>
      <c r="AG2259" s="148"/>
      <c r="AH2259" s="148"/>
      <c r="AI2259" s="149"/>
      <c r="AJ2259" s="148"/>
      <c r="AK2259" s="149"/>
    </row>
    <row r="2260" spans="1:37" x14ac:dyDescent="0.35">
      <c r="A2260" s="147"/>
      <c r="B2260" s="148"/>
      <c r="C2260" s="147"/>
      <c r="D2260" s="147"/>
      <c r="E2260" s="148"/>
      <c r="F2260" s="147"/>
      <c r="G2260" s="148"/>
      <c r="H2260" s="148"/>
      <c r="I2260" s="148"/>
      <c r="J2260" s="148"/>
      <c r="K2260" s="148"/>
      <c r="L2260" s="148"/>
      <c r="M2260" s="148"/>
      <c r="N2260" s="148"/>
      <c r="O2260" s="148"/>
      <c r="P2260" s="148"/>
      <c r="Q2260" s="148"/>
      <c r="R2260" s="148"/>
      <c r="S2260" s="148"/>
      <c r="T2260" s="148"/>
      <c r="U2260" s="148"/>
      <c r="V2260" s="148"/>
      <c r="W2260" s="148"/>
      <c r="X2260" s="148"/>
      <c r="Y2260" s="148"/>
      <c r="Z2260" s="148"/>
      <c r="AA2260" s="148"/>
      <c r="AB2260" s="148"/>
      <c r="AC2260" s="148"/>
      <c r="AD2260" s="148"/>
      <c r="AE2260" s="148"/>
      <c r="AF2260" s="148"/>
      <c r="AG2260" s="148"/>
      <c r="AH2260" s="148"/>
      <c r="AI2260" s="149"/>
      <c r="AJ2260" s="148"/>
      <c r="AK2260" s="149"/>
    </row>
    <row r="2261" spans="1:37" x14ac:dyDescent="0.35">
      <c r="A2261" s="147"/>
      <c r="B2261" s="148"/>
      <c r="C2261" s="147"/>
      <c r="D2261" s="147"/>
      <c r="E2261" s="148"/>
      <c r="F2261" s="147"/>
      <c r="G2261" s="148"/>
      <c r="H2261" s="148"/>
      <c r="I2261" s="148"/>
      <c r="J2261" s="148"/>
      <c r="K2261" s="148"/>
      <c r="L2261" s="148"/>
      <c r="M2261" s="148"/>
      <c r="N2261" s="148"/>
      <c r="O2261" s="148"/>
      <c r="P2261" s="148"/>
      <c r="Q2261" s="148"/>
      <c r="R2261" s="148"/>
      <c r="S2261" s="148"/>
      <c r="T2261" s="148"/>
      <c r="U2261" s="148"/>
      <c r="V2261" s="148"/>
      <c r="W2261" s="148"/>
      <c r="X2261" s="148"/>
      <c r="Y2261" s="148"/>
      <c r="Z2261" s="148"/>
      <c r="AA2261" s="148"/>
      <c r="AB2261" s="148"/>
      <c r="AC2261" s="148"/>
      <c r="AD2261" s="148"/>
      <c r="AE2261" s="148"/>
      <c r="AF2261" s="148"/>
      <c r="AG2261" s="148"/>
      <c r="AH2261" s="148"/>
      <c r="AI2261" s="149"/>
      <c r="AJ2261" s="148"/>
      <c r="AK2261" s="149"/>
    </row>
    <row r="2262" spans="1:37" x14ac:dyDescent="0.35">
      <c r="A2262" s="147"/>
      <c r="B2262" s="148"/>
      <c r="C2262" s="147"/>
      <c r="D2262" s="147"/>
      <c r="E2262" s="148"/>
      <c r="F2262" s="147"/>
      <c r="G2262" s="148"/>
      <c r="H2262" s="148"/>
      <c r="I2262" s="148"/>
      <c r="J2262" s="148"/>
      <c r="K2262" s="148"/>
      <c r="L2262" s="148"/>
      <c r="M2262" s="148"/>
      <c r="N2262" s="148"/>
      <c r="O2262" s="148"/>
      <c r="P2262" s="148"/>
      <c r="Q2262" s="148"/>
      <c r="R2262" s="148"/>
      <c r="S2262" s="148"/>
      <c r="T2262" s="148"/>
      <c r="U2262" s="148"/>
      <c r="V2262" s="148"/>
      <c r="W2262" s="148"/>
      <c r="X2262" s="148"/>
      <c r="Y2262" s="148"/>
      <c r="Z2262" s="148"/>
      <c r="AA2262" s="148"/>
      <c r="AB2262" s="148"/>
      <c r="AC2262" s="148"/>
      <c r="AD2262" s="148"/>
      <c r="AE2262" s="148"/>
      <c r="AF2262" s="148"/>
      <c r="AG2262" s="148"/>
      <c r="AH2262" s="148"/>
      <c r="AI2262" s="149"/>
      <c r="AJ2262" s="148"/>
      <c r="AK2262" s="149"/>
    </row>
    <row r="2263" spans="1:37" x14ac:dyDescent="0.35">
      <c r="A2263" s="147"/>
      <c r="B2263" s="148"/>
      <c r="C2263" s="147"/>
      <c r="D2263" s="147"/>
      <c r="E2263" s="148"/>
      <c r="F2263" s="147"/>
      <c r="G2263" s="148"/>
      <c r="H2263" s="148"/>
      <c r="I2263" s="148"/>
      <c r="J2263" s="148"/>
      <c r="K2263" s="148"/>
      <c r="L2263" s="148"/>
      <c r="M2263" s="148"/>
      <c r="N2263" s="148"/>
      <c r="O2263" s="148"/>
      <c r="P2263" s="148"/>
      <c r="Q2263" s="148"/>
      <c r="R2263" s="148"/>
      <c r="S2263" s="148"/>
      <c r="T2263" s="148"/>
      <c r="U2263" s="148"/>
      <c r="V2263" s="148"/>
      <c r="W2263" s="148"/>
      <c r="X2263" s="148"/>
      <c r="Y2263" s="148"/>
      <c r="Z2263" s="148"/>
      <c r="AA2263" s="148"/>
      <c r="AB2263" s="148"/>
      <c r="AC2263" s="148"/>
      <c r="AD2263" s="148"/>
      <c r="AE2263" s="148"/>
      <c r="AF2263" s="148"/>
      <c r="AG2263" s="148"/>
      <c r="AH2263" s="148"/>
      <c r="AI2263" s="149"/>
      <c r="AJ2263" s="148"/>
      <c r="AK2263" s="149"/>
    </row>
    <row r="2264" spans="1:37" x14ac:dyDescent="0.35">
      <c r="A2264" s="147"/>
      <c r="B2264" s="148"/>
      <c r="C2264" s="147"/>
      <c r="D2264" s="147"/>
      <c r="E2264" s="148"/>
      <c r="F2264" s="147"/>
      <c r="G2264" s="148"/>
      <c r="H2264" s="148"/>
      <c r="I2264" s="148"/>
      <c r="J2264" s="148"/>
      <c r="K2264" s="148"/>
      <c r="L2264" s="148"/>
      <c r="M2264" s="148"/>
      <c r="N2264" s="148"/>
      <c r="O2264" s="148"/>
      <c r="P2264" s="148"/>
      <c r="Q2264" s="148"/>
      <c r="R2264" s="148"/>
      <c r="S2264" s="148"/>
      <c r="T2264" s="148"/>
      <c r="U2264" s="148"/>
      <c r="V2264" s="148"/>
      <c r="W2264" s="148"/>
      <c r="X2264" s="148"/>
      <c r="Y2264" s="148"/>
      <c r="Z2264" s="148"/>
      <c r="AA2264" s="148"/>
      <c r="AB2264" s="148"/>
      <c r="AC2264" s="148"/>
      <c r="AD2264" s="148"/>
      <c r="AE2264" s="148"/>
      <c r="AF2264" s="148"/>
      <c r="AG2264" s="148"/>
      <c r="AH2264" s="148"/>
      <c r="AI2264" s="149"/>
      <c r="AJ2264" s="148"/>
      <c r="AK2264" s="149"/>
    </row>
    <row r="2265" spans="1:37" x14ac:dyDescent="0.35">
      <c r="A2265" s="147"/>
      <c r="B2265" s="148"/>
      <c r="C2265" s="147"/>
      <c r="D2265" s="147"/>
      <c r="E2265" s="148"/>
      <c r="F2265" s="147"/>
      <c r="G2265" s="148"/>
      <c r="H2265" s="148"/>
      <c r="I2265" s="148"/>
      <c r="J2265" s="148"/>
      <c r="K2265" s="148"/>
      <c r="L2265" s="148"/>
      <c r="M2265" s="148"/>
      <c r="N2265" s="148"/>
      <c r="O2265" s="148"/>
      <c r="P2265" s="148"/>
      <c r="Q2265" s="148"/>
      <c r="R2265" s="148"/>
      <c r="S2265" s="148"/>
      <c r="T2265" s="148"/>
      <c r="U2265" s="148"/>
      <c r="V2265" s="148"/>
      <c r="W2265" s="148"/>
      <c r="X2265" s="148"/>
      <c r="Y2265" s="148"/>
      <c r="Z2265" s="148"/>
      <c r="AA2265" s="148"/>
      <c r="AB2265" s="148"/>
      <c r="AC2265" s="148"/>
      <c r="AD2265" s="148"/>
      <c r="AE2265" s="148"/>
      <c r="AF2265" s="148"/>
      <c r="AG2265" s="148"/>
      <c r="AH2265" s="148"/>
      <c r="AI2265" s="149"/>
      <c r="AJ2265" s="148"/>
      <c r="AK2265" s="149"/>
    </row>
    <row r="2266" spans="1:37" x14ac:dyDescent="0.35">
      <c r="A2266" s="147"/>
      <c r="B2266" s="148"/>
      <c r="C2266" s="147"/>
      <c r="D2266" s="147"/>
      <c r="E2266" s="148"/>
      <c r="F2266" s="147"/>
      <c r="G2266" s="148"/>
      <c r="H2266" s="148"/>
      <c r="I2266" s="148"/>
      <c r="J2266" s="148"/>
      <c r="K2266" s="148"/>
      <c r="L2266" s="148"/>
      <c r="M2266" s="148"/>
      <c r="N2266" s="148"/>
      <c r="O2266" s="148"/>
      <c r="P2266" s="148"/>
      <c r="Q2266" s="148"/>
      <c r="R2266" s="148"/>
      <c r="S2266" s="148"/>
      <c r="T2266" s="148"/>
      <c r="U2266" s="148"/>
      <c r="V2266" s="148"/>
      <c r="W2266" s="148"/>
      <c r="X2266" s="148"/>
      <c r="Y2266" s="148"/>
      <c r="Z2266" s="148"/>
      <c r="AA2266" s="148"/>
      <c r="AB2266" s="148"/>
      <c r="AC2266" s="148"/>
      <c r="AD2266" s="148"/>
      <c r="AE2266" s="148"/>
      <c r="AF2266" s="148"/>
      <c r="AG2266" s="148"/>
      <c r="AH2266" s="148"/>
      <c r="AI2266" s="149"/>
      <c r="AJ2266" s="148"/>
      <c r="AK2266" s="149"/>
    </row>
    <row r="2267" spans="1:37" x14ac:dyDescent="0.35">
      <c r="A2267" s="147"/>
      <c r="B2267" s="148"/>
      <c r="C2267" s="147"/>
      <c r="D2267" s="147"/>
      <c r="E2267" s="148"/>
      <c r="F2267" s="147"/>
      <c r="G2267" s="148"/>
      <c r="H2267" s="148"/>
      <c r="I2267" s="148"/>
      <c r="J2267" s="148"/>
      <c r="K2267" s="148"/>
      <c r="L2267" s="148"/>
      <c r="M2267" s="148"/>
      <c r="N2267" s="148"/>
      <c r="O2267" s="148"/>
      <c r="P2267" s="148"/>
      <c r="Q2267" s="148"/>
      <c r="R2267" s="148"/>
      <c r="S2267" s="148"/>
      <c r="T2267" s="148"/>
      <c r="U2267" s="148"/>
      <c r="V2267" s="148"/>
      <c r="W2267" s="148"/>
      <c r="X2267" s="148"/>
      <c r="Y2267" s="148"/>
      <c r="Z2267" s="148"/>
      <c r="AA2267" s="148"/>
      <c r="AB2267" s="148"/>
      <c r="AC2267" s="148"/>
      <c r="AD2267" s="148"/>
      <c r="AE2267" s="148"/>
      <c r="AF2267" s="148"/>
      <c r="AG2267" s="148"/>
      <c r="AH2267" s="148"/>
      <c r="AI2267" s="149"/>
      <c r="AJ2267" s="148"/>
      <c r="AK2267" s="149"/>
    </row>
    <row r="2268" spans="1:37" x14ac:dyDescent="0.35">
      <c r="A2268" s="147"/>
      <c r="B2268" s="148"/>
      <c r="C2268" s="147"/>
      <c r="D2268" s="147"/>
      <c r="E2268" s="148"/>
      <c r="F2268" s="147"/>
      <c r="G2268" s="148"/>
      <c r="H2268" s="148"/>
      <c r="I2268" s="148"/>
      <c r="J2268" s="148"/>
      <c r="K2268" s="148"/>
      <c r="L2268" s="148"/>
      <c r="M2268" s="148"/>
      <c r="N2268" s="148"/>
      <c r="O2268" s="148"/>
      <c r="P2268" s="148"/>
      <c r="Q2268" s="148"/>
      <c r="R2268" s="148"/>
      <c r="S2268" s="148"/>
      <c r="T2268" s="148"/>
      <c r="U2268" s="148"/>
      <c r="V2268" s="148"/>
      <c r="W2268" s="148"/>
      <c r="X2268" s="148"/>
      <c r="Y2268" s="148"/>
      <c r="Z2268" s="148"/>
      <c r="AA2268" s="148"/>
      <c r="AB2268" s="148"/>
      <c r="AC2268" s="148"/>
      <c r="AD2268" s="148"/>
      <c r="AE2268" s="148"/>
      <c r="AF2268" s="148"/>
      <c r="AG2268" s="148"/>
      <c r="AH2268" s="148"/>
      <c r="AI2268" s="149"/>
      <c r="AJ2268" s="148"/>
      <c r="AK2268" s="149"/>
    </row>
    <row r="2269" spans="1:37" x14ac:dyDescent="0.35">
      <c r="A2269" s="147"/>
      <c r="B2269" s="148"/>
      <c r="C2269" s="147"/>
      <c r="D2269" s="147"/>
      <c r="E2269" s="148"/>
      <c r="F2269" s="147"/>
      <c r="G2269" s="148"/>
      <c r="H2269" s="148"/>
      <c r="I2269" s="148"/>
      <c r="J2269" s="148"/>
      <c r="K2269" s="148"/>
      <c r="L2269" s="148"/>
      <c r="M2269" s="148"/>
      <c r="N2269" s="148"/>
      <c r="O2269" s="148"/>
      <c r="P2269" s="148"/>
      <c r="Q2269" s="148"/>
      <c r="R2269" s="148"/>
      <c r="S2269" s="148"/>
      <c r="T2269" s="148"/>
      <c r="U2269" s="148"/>
      <c r="V2269" s="148"/>
      <c r="W2269" s="148"/>
      <c r="X2269" s="148"/>
      <c r="Y2269" s="148"/>
      <c r="Z2269" s="148"/>
      <c r="AA2269" s="148"/>
      <c r="AB2269" s="148"/>
      <c r="AC2269" s="148"/>
      <c r="AD2269" s="148"/>
      <c r="AE2269" s="148"/>
      <c r="AF2269" s="148"/>
      <c r="AG2269" s="148"/>
      <c r="AH2269" s="148"/>
      <c r="AI2269" s="149"/>
      <c r="AJ2269" s="148"/>
      <c r="AK2269" s="149"/>
    </row>
    <row r="2270" spans="1:37" x14ac:dyDescent="0.35">
      <c r="A2270" s="147"/>
      <c r="B2270" s="148"/>
      <c r="C2270" s="147"/>
      <c r="D2270" s="147"/>
      <c r="E2270" s="148"/>
      <c r="F2270" s="147"/>
      <c r="G2270" s="148"/>
      <c r="H2270" s="148"/>
      <c r="I2270" s="148"/>
      <c r="J2270" s="148"/>
      <c r="K2270" s="148"/>
      <c r="L2270" s="148"/>
      <c r="M2270" s="148"/>
      <c r="N2270" s="148"/>
      <c r="O2270" s="148"/>
      <c r="P2270" s="148"/>
      <c r="Q2270" s="148"/>
      <c r="R2270" s="148"/>
      <c r="S2270" s="148"/>
      <c r="T2270" s="148"/>
      <c r="U2270" s="148"/>
      <c r="V2270" s="148"/>
      <c r="W2270" s="148"/>
      <c r="X2270" s="148"/>
      <c r="Y2270" s="148"/>
      <c r="Z2270" s="148"/>
      <c r="AA2270" s="148"/>
      <c r="AB2270" s="148"/>
      <c r="AC2270" s="148"/>
      <c r="AD2270" s="148"/>
      <c r="AE2270" s="148"/>
      <c r="AF2270" s="148"/>
      <c r="AG2270" s="148"/>
      <c r="AH2270" s="148"/>
      <c r="AI2270" s="149"/>
      <c r="AJ2270" s="148"/>
      <c r="AK2270" s="149"/>
    </row>
    <row r="2271" spans="1:37" x14ac:dyDescent="0.35">
      <c r="A2271" s="147"/>
      <c r="B2271" s="148"/>
      <c r="C2271" s="147"/>
      <c r="D2271" s="147"/>
      <c r="E2271" s="148"/>
      <c r="F2271" s="147"/>
      <c r="G2271" s="148"/>
      <c r="H2271" s="148"/>
      <c r="I2271" s="148"/>
      <c r="J2271" s="148"/>
      <c r="K2271" s="148"/>
      <c r="L2271" s="148"/>
      <c r="M2271" s="148"/>
      <c r="N2271" s="148"/>
      <c r="O2271" s="148"/>
      <c r="P2271" s="148"/>
      <c r="Q2271" s="148"/>
      <c r="R2271" s="148"/>
      <c r="S2271" s="148"/>
      <c r="T2271" s="148"/>
      <c r="U2271" s="148"/>
      <c r="V2271" s="148"/>
      <c r="W2271" s="148"/>
      <c r="X2271" s="148"/>
      <c r="Y2271" s="148"/>
      <c r="Z2271" s="148"/>
      <c r="AA2271" s="148"/>
      <c r="AB2271" s="148"/>
      <c r="AC2271" s="148"/>
      <c r="AD2271" s="148"/>
      <c r="AE2271" s="148"/>
      <c r="AF2271" s="148"/>
      <c r="AG2271" s="148"/>
      <c r="AH2271" s="148"/>
      <c r="AI2271" s="149"/>
      <c r="AJ2271" s="148"/>
      <c r="AK2271" s="149"/>
    </row>
    <row r="2272" spans="1:37" x14ac:dyDescent="0.35">
      <c r="A2272" s="147"/>
      <c r="B2272" s="148"/>
      <c r="C2272" s="147"/>
      <c r="D2272" s="147"/>
      <c r="E2272" s="148"/>
      <c r="F2272" s="147"/>
      <c r="G2272" s="148"/>
      <c r="H2272" s="148"/>
      <c r="I2272" s="148"/>
      <c r="J2272" s="148"/>
      <c r="K2272" s="148"/>
      <c r="L2272" s="148"/>
      <c r="M2272" s="148"/>
      <c r="N2272" s="148"/>
      <c r="O2272" s="148"/>
      <c r="P2272" s="148"/>
      <c r="Q2272" s="148"/>
      <c r="R2272" s="148"/>
      <c r="S2272" s="148"/>
      <c r="T2272" s="148"/>
      <c r="U2272" s="148"/>
      <c r="V2272" s="148"/>
      <c r="W2272" s="148"/>
      <c r="X2272" s="148"/>
      <c r="Y2272" s="148"/>
      <c r="Z2272" s="148"/>
      <c r="AA2272" s="148"/>
      <c r="AB2272" s="148"/>
      <c r="AC2272" s="148"/>
      <c r="AD2272" s="148"/>
      <c r="AE2272" s="148"/>
      <c r="AF2272" s="148"/>
      <c r="AG2272" s="148"/>
      <c r="AH2272" s="148"/>
      <c r="AI2272" s="149"/>
      <c r="AJ2272" s="148"/>
      <c r="AK2272" s="149"/>
    </row>
    <row r="2273" spans="1:37" x14ac:dyDescent="0.35">
      <c r="A2273" s="147"/>
      <c r="B2273" s="148"/>
      <c r="C2273" s="147"/>
      <c r="D2273" s="147"/>
      <c r="E2273" s="148"/>
      <c r="F2273" s="147"/>
      <c r="G2273" s="148"/>
      <c r="H2273" s="148"/>
      <c r="I2273" s="148"/>
      <c r="J2273" s="148"/>
      <c r="K2273" s="148"/>
      <c r="L2273" s="148"/>
      <c r="M2273" s="148"/>
      <c r="N2273" s="148"/>
      <c r="O2273" s="148"/>
      <c r="P2273" s="148"/>
      <c r="Q2273" s="148"/>
      <c r="R2273" s="148"/>
      <c r="S2273" s="148"/>
      <c r="T2273" s="148"/>
      <c r="U2273" s="148"/>
      <c r="V2273" s="148"/>
      <c r="W2273" s="148"/>
      <c r="X2273" s="148"/>
      <c r="Y2273" s="148"/>
      <c r="Z2273" s="148"/>
      <c r="AA2273" s="148"/>
      <c r="AB2273" s="148"/>
      <c r="AC2273" s="148"/>
      <c r="AD2273" s="148"/>
      <c r="AE2273" s="148"/>
      <c r="AF2273" s="148"/>
      <c r="AG2273" s="148"/>
      <c r="AH2273" s="148"/>
      <c r="AI2273" s="149"/>
      <c r="AJ2273" s="148"/>
      <c r="AK2273" s="149"/>
    </row>
    <row r="2274" spans="1:37" x14ac:dyDescent="0.35">
      <c r="A2274" s="147"/>
      <c r="B2274" s="148"/>
      <c r="C2274" s="147"/>
      <c r="D2274" s="147"/>
      <c r="E2274" s="148"/>
      <c r="F2274" s="147"/>
      <c r="G2274" s="148"/>
      <c r="H2274" s="148"/>
      <c r="I2274" s="148"/>
      <c r="J2274" s="148"/>
      <c r="K2274" s="148"/>
      <c r="L2274" s="148"/>
      <c r="M2274" s="148"/>
      <c r="N2274" s="148"/>
      <c r="O2274" s="148"/>
      <c r="P2274" s="148"/>
      <c r="Q2274" s="148"/>
      <c r="R2274" s="148"/>
      <c r="S2274" s="148"/>
      <c r="T2274" s="148"/>
      <c r="U2274" s="148"/>
      <c r="V2274" s="148"/>
      <c r="W2274" s="148"/>
      <c r="X2274" s="148"/>
      <c r="Y2274" s="148"/>
      <c r="Z2274" s="148"/>
      <c r="AA2274" s="148"/>
      <c r="AB2274" s="148"/>
      <c r="AC2274" s="148"/>
      <c r="AD2274" s="148"/>
      <c r="AE2274" s="148"/>
      <c r="AF2274" s="148"/>
      <c r="AG2274" s="148"/>
      <c r="AH2274" s="148"/>
      <c r="AI2274" s="149"/>
      <c r="AJ2274" s="148"/>
      <c r="AK2274" s="149"/>
    </row>
    <row r="2275" spans="1:37" x14ac:dyDescent="0.35">
      <c r="A2275" s="147"/>
      <c r="B2275" s="148"/>
      <c r="C2275" s="147"/>
      <c r="D2275" s="147"/>
      <c r="E2275" s="148"/>
      <c r="F2275" s="147"/>
      <c r="G2275" s="148"/>
      <c r="H2275" s="148"/>
      <c r="I2275" s="148"/>
      <c r="J2275" s="148"/>
      <c r="K2275" s="148"/>
      <c r="L2275" s="148"/>
      <c r="M2275" s="148"/>
      <c r="N2275" s="148"/>
      <c r="O2275" s="148"/>
      <c r="P2275" s="148"/>
      <c r="Q2275" s="148"/>
      <c r="R2275" s="148"/>
      <c r="S2275" s="148"/>
      <c r="T2275" s="148"/>
      <c r="U2275" s="148"/>
      <c r="V2275" s="148"/>
      <c r="W2275" s="148"/>
      <c r="X2275" s="148"/>
      <c r="Y2275" s="148"/>
      <c r="Z2275" s="148"/>
      <c r="AA2275" s="148"/>
      <c r="AB2275" s="148"/>
      <c r="AC2275" s="148"/>
      <c r="AD2275" s="148"/>
      <c r="AE2275" s="148"/>
      <c r="AF2275" s="148"/>
      <c r="AG2275" s="148"/>
      <c r="AH2275" s="148"/>
      <c r="AI2275" s="149"/>
      <c r="AJ2275" s="148"/>
      <c r="AK2275" s="149"/>
    </row>
    <row r="2276" spans="1:37" x14ac:dyDescent="0.35">
      <c r="A2276" s="147"/>
      <c r="B2276" s="148"/>
      <c r="C2276" s="147"/>
      <c r="D2276" s="147"/>
      <c r="E2276" s="148"/>
      <c r="F2276" s="147"/>
      <c r="G2276" s="148"/>
      <c r="H2276" s="148"/>
      <c r="I2276" s="148"/>
      <c r="J2276" s="148"/>
      <c r="K2276" s="148"/>
      <c r="L2276" s="148"/>
      <c r="M2276" s="148"/>
      <c r="N2276" s="148"/>
      <c r="O2276" s="148"/>
      <c r="P2276" s="148"/>
      <c r="Q2276" s="148"/>
      <c r="R2276" s="148"/>
      <c r="S2276" s="148"/>
      <c r="T2276" s="148"/>
      <c r="U2276" s="148"/>
      <c r="V2276" s="148"/>
      <c r="W2276" s="148"/>
      <c r="X2276" s="148"/>
      <c r="Y2276" s="148"/>
      <c r="Z2276" s="148"/>
      <c r="AA2276" s="148"/>
      <c r="AB2276" s="148"/>
      <c r="AC2276" s="148"/>
      <c r="AD2276" s="148"/>
      <c r="AE2276" s="148"/>
      <c r="AF2276" s="148"/>
      <c r="AG2276" s="148"/>
      <c r="AH2276" s="148"/>
      <c r="AI2276" s="149"/>
      <c r="AJ2276" s="148"/>
      <c r="AK2276" s="149"/>
    </row>
    <row r="2277" spans="1:37" x14ac:dyDescent="0.35">
      <c r="A2277" s="147"/>
      <c r="B2277" s="148"/>
      <c r="C2277" s="147"/>
      <c r="D2277" s="147"/>
      <c r="E2277" s="148"/>
      <c r="F2277" s="147"/>
      <c r="G2277" s="148"/>
      <c r="H2277" s="148"/>
      <c r="I2277" s="148"/>
      <c r="J2277" s="148"/>
      <c r="K2277" s="148"/>
      <c r="L2277" s="148"/>
      <c r="M2277" s="148"/>
      <c r="N2277" s="148"/>
      <c r="O2277" s="148"/>
      <c r="P2277" s="148"/>
      <c r="Q2277" s="148"/>
      <c r="R2277" s="148"/>
      <c r="S2277" s="148"/>
      <c r="T2277" s="148"/>
      <c r="U2277" s="148"/>
      <c r="V2277" s="148"/>
      <c r="W2277" s="148"/>
      <c r="X2277" s="148"/>
      <c r="Y2277" s="148"/>
      <c r="Z2277" s="148"/>
      <c r="AA2277" s="148"/>
      <c r="AB2277" s="148"/>
      <c r="AC2277" s="148"/>
      <c r="AD2277" s="148"/>
      <c r="AE2277" s="148"/>
      <c r="AF2277" s="148"/>
      <c r="AG2277" s="148"/>
      <c r="AH2277" s="148"/>
      <c r="AI2277" s="149"/>
      <c r="AJ2277" s="148"/>
      <c r="AK2277" s="149"/>
    </row>
    <row r="2278" spans="1:37" x14ac:dyDescent="0.35">
      <c r="A2278" s="147"/>
      <c r="B2278" s="148"/>
      <c r="C2278" s="147"/>
      <c r="D2278" s="147"/>
      <c r="E2278" s="148"/>
      <c r="F2278" s="147"/>
      <c r="G2278" s="148"/>
      <c r="H2278" s="148"/>
      <c r="I2278" s="148"/>
      <c r="J2278" s="148"/>
      <c r="K2278" s="148"/>
      <c r="L2278" s="148"/>
      <c r="M2278" s="148"/>
      <c r="N2278" s="148"/>
      <c r="O2278" s="148"/>
      <c r="P2278" s="148"/>
      <c r="Q2278" s="148"/>
      <c r="R2278" s="148"/>
      <c r="S2278" s="148"/>
      <c r="T2278" s="148"/>
      <c r="U2278" s="148"/>
      <c r="V2278" s="148"/>
      <c r="W2278" s="148"/>
      <c r="X2278" s="148"/>
      <c r="Y2278" s="148"/>
      <c r="Z2278" s="148"/>
      <c r="AA2278" s="148"/>
      <c r="AB2278" s="148"/>
      <c r="AC2278" s="148"/>
      <c r="AD2278" s="148"/>
      <c r="AE2278" s="148"/>
      <c r="AF2278" s="148"/>
      <c r="AG2278" s="148"/>
      <c r="AH2278" s="148"/>
      <c r="AI2278" s="149"/>
      <c r="AJ2278" s="148"/>
      <c r="AK2278" s="149"/>
    </row>
    <row r="2279" spans="1:37" x14ac:dyDescent="0.35">
      <c r="A2279" s="147"/>
      <c r="B2279" s="148"/>
      <c r="C2279" s="147"/>
      <c r="D2279" s="147"/>
      <c r="E2279" s="148"/>
      <c r="F2279" s="147"/>
      <c r="G2279" s="148"/>
      <c r="H2279" s="148"/>
      <c r="I2279" s="148"/>
      <c r="J2279" s="148"/>
      <c r="K2279" s="148"/>
      <c r="L2279" s="148"/>
      <c r="M2279" s="148"/>
      <c r="N2279" s="148"/>
      <c r="O2279" s="148"/>
      <c r="P2279" s="148"/>
      <c r="Q2279" s="148"/>
      <c r="R2279" s="148"/>
      <c r="S2279" s="148"/>
      <c r="T2279" s="148"/>
      <c r="U2279" s="148"/>
      <c r="V2279" s="148"/>
      <c r="W2279" s="148"/>
      <c r="X2279" s="148"/>
      <c r="Y2279" s="148"/>
      <c r="Z2279" s="148"/>
      <c r="AA2279" s="148"/>
      <c r="AB2279" s="148"/>
      <c r="AC2279" s="148"/>
      <c r="AD2279" s="148"/>
      <c r="AE2279" s="148"/>
      <c r="AF2279" s="148"/>
      <c r="AG2279" s="148"/>
      <c r="AH2279" s="148"/>
      <c r="AI2279" s="149"/>
      <c r="AJ2279" s="148"/>
      <c r="AK2279" s="149"/>
    </row>
    <row r="2280" spans="1:37" x14ac:dyDescent="0.35">
      <c r="A2280" s="147"/>
      <c r="B2280" s="148"/>
      <c r="C2280" s="147"/>
      <c r="D2280" s="147"/>
      <c r="E2280" s="148"/>
      <c r="F2280" s="147"/>
      <c r="G2280" s="148"/>
      <c r="H2280" s="148"/>
      <c r="I2280" s="148"/>
      <c r="J2280" s="148"/>
      <c r="K2280" s="148"/>
      <c r="L2280" s="148"/>
      <c r="M2280" s="148"/>
      <c r="N2280" s="148"/>
      <c r="O2280" s="148"/>
      <c r="P2280" s="148"/>
      <c r="Q2280" s="148"/>
      <c r="R2280" s="148"/>
      <c r="S2280" s="148"/>
      <c r="T2280" s="148"/>
      <c r="U2280" s="148"/>
      <c r="V2280" s="148"/>
      <c r="W2280" s="148"/>
      <c r="X2280" s="148"/>
      <c r="Y2280" s="148"/>
      <c r="Z2280" s="148"/>
      <c r="AA2280" s="148"/>
      <c r="AB2280" s="148"/>
      <c r="AC2280" s="148"/>
      <c r="AD2280" s="148"/>
      <c r="AE2280" s="148"/>
      <c r="AF2280" s="148"/>
      <c r="AG2280" s="148"/>
      <c r="AH2280" s="148"/>
      <c r="AI2280" s="149"/>
      <c r="AJ2280" s="148"/>
      <c r="AK2280" s="149"/>
    </row>
    <row r="2281" spans="1:37" x14ac:dyDescent="0.35">
      <c r="A2281" s="147"/>
      <c r="B2281" s="148"/>
      <c r="C2281" s="147"/>
      <c r="D2281" s="147"/>
      <c r="E2281" s="148"/>
      <c r="F2281" s="147"/>
      <c r="G2281" s="148"/>
      <c r="H2281" s="148"/>
      <c r="I2281" s="148"/>
      <c r="J2281" s="148"/>
      <c r="K2281" s="148"/>
      <c r="L2281" s="148"/>
      <c r="M2281" s="148"/>
      <c r="N2281" s="148"/>
      <c r="O2281" s="148"/>
      <c r="P2281" s="148"/>
      <c r="Q2281" s="148"/>
      <c r="R2281" s="148"/>
      <c r="S2281" s="148"/>
      <c r="T2281" s="148"/>
      <c r="U2281" s="148"/>
      <c r="V2281" s="148"/>
      <c r="W2281" s="148"/>
      <c r="X2281" s="148"/>
      <c r="Y2281" s="148"/>
      <c r="Z2281" s="148"/>
      <c r="AA2281" s="148"/>
      <c r="AB2281" s="148"/>
      <c r="AC2281" s="148"/>
      <c r="AD2281" s="148"/>
      <c r="AE2281" s="148"/>
      <c r="AF2281" s="148"/>
      <c r="AG2281" s="148"/>
      <c r="AH2281" s="148"/>
      <c r="AI2281" s="149"/>
      <c r="AJ2281" s="148"/>
      <c r="AK2281" s="149"/>
    </row>
    <row r="2282" spans="1:37" x14ac:dyDescent="0.35">
      <c r="A2282" s="147"/>
      <c r="B2282" s="148"/>
      <c r="C2282" s="147"/>
      <c r="D2282" s="147"/>
      <c r="E2282" s="148"/>
      <c r="F2282" s="147"/>
      <c r="G2282" s="148"/>
      <c r="H2282" s="148"/>
      <c r="I2282" s="148"/>
      <c r="J2282" s="148"/>
      <c r="K2282" s="148"/>
      <c r="L2282" s="148"/>
      <c r="M2282" s="148"/>
      <c r="N2282" s="148"/>
      <c r="O2282" s="148"/>
      <c r="P2282" s="148"/>
      <c r="Q2282" s="148"/>
      <c r="R2282" s="148"/>
      <c r="S2282" s="148"/>
      <c r="T2282" s="148"/>
      <c r="U2282" s="148"/>
      <c r="V2282" s="148"/>
      <c r="W2282" s="148"/>
      <c r="X2282" s="148"/>
      <c r="Y2282" s="148"/>
      <c r="Z2282" s="148"/>
      <c r="AA2282" s="148"/>
      <c r="AB2282" s="148"/>
      <c r="AC2282" s="148"/>
      <c r="AD2282" s="148"/>
      <c r="AE2282" s="148"/>
      <c r="AF2282" s="148"/>
      <c r="AG2282" s="148"/>
      <c r="AH2282" s="148"/>
      <c r="AI2282" s="149"/>
      <c r="AJ2282" s="148"/>
      <c r="AK2282" s="149"/>
    </row>
    <row r="2283" spans="1:37" x14ac:dyDescent="0.35">
      <c r="A2283" s="147"/>
      <c r="B2283" s="148"/>
      <c r="C2283" s="147"/>
      <c r="D2283" s="147"/>
      <c r="E2283" s="148"/>
      <c r="F2283" s="147"/>
      <c r="G2283" s="148"/>
      <c r="H2283" s="148"/>
      <c r="I2283" s="148"/>
      <c r="J2283" s="148"/>
      <c r="K2283" s="148"/>
      <c r="L2283" s="148"/>
      <c r="M2283" s="148"/>
      <c r="N2283" s="148"/>
      <c r="O2283" s="148"/>
      <c r="P2283" s="148"/>
      <c r="Q2283" s="148"/>
      <c r="R2283" s="148"/>
      <c r="S2283" s="148"/>
      <c r="T2283" s="148"/>
      <c r="U2283" s="148"/>
      <c r="V2283" s="148"/>
      <c r="W2283" s="148"/>
      <c r="X2283" s="148"/>
      <c r="Y2283" s="148"/>
      <c r="Z2283" s="148"/>
      <c r="AA2283" s="148"/>
      <c r="AB2283" s="148"/>
      <c r="AC2283" s="148"/>
      <c r="AD2283" s="148"/>
      <c r="AE2283" s="148"/>
      <c r="AF2283" s="148"/>
      <c r="AG2283" s="148"/>
      <c r="AH2283" s="148"/>
      <c r="AI2283" s="149"/>
      <c r="AJ2283" s="148"/>
      <c r="AK2283" s="149"/>
    </row>
    <row r="2284" spans="1:37" x14ac:dyDescent="0.35">
      <c r="A2284" s="147"/>
      <c r="B2284" s="148"/>
      <c r="C2284" s="147"/>
      <c r="D2284" s="147"/>
      <c r="E2284" s="148"/>
      <c r="F2284" s="147"/>
      <c r="G2284" s="148"/>
      <c r="H2284" s="148"/>
      <c r="I2284" s="148"/>
      <c r="J2284" s="148"/>
      <c r="K2284" s="148"/>
      <c r="L2284" s="148"/>
      <c r="M2284" s="148"/>
      <c r="N2284" s="148"/>
      <c r="O2284" s="148"/>
      <c r="P2284" s="148"/>
      <c r="Q2284" s="148"/>
      <c r="R2284" s="148"/>
      <c r="S2284" s="148"/>
      <c r="T2284" s="148"/>
      <c r="U2284" s="148"/>
      <c r="V2284" s="148"/>
      <c r="W2284" s="148"/>
      <c r="X2284" s="148"/>
      <c r="Y2284" s="148"/>
      <c r="Z2284" s="148"/>
      <c r="AA2284" s="148"/>
      <c r="AB2284" s="148"/>
      <c r="AC2284" s="148"/>
      <c r="AD2284" s="148"/>
      <c r="AE2284" s="148"/>
      <c r="AF2284" s="148"/>
      <c r="AG2284" s="148"/>
      <c r="AH2284" s="148"/>
      <c r="AI2284" s="149"/>
      <c r="AJ2284" s="148"/>
      <c r="AK2284" s="149"/>
    </row>
    <row r="2285" spans="1:37" x14ac:dyDescent="0.35">
      <c r="A2285" s="147"/>
      <c r="B2285" s="148"/>
      <c r="C2285" s="147"/>
      <c r="D2285" s="147"/>
      <c r="E2285" s="148"/>
      <c r="F2285" s="147"/>
      <c r="G2285" s="148"/>
      <c r="H2285" s="148"/>
      <c r="I2285" s="148"/>
      <c r="J2285" s="148"/>
      <c r="K2285" s="148"/>
      <c r="L2285" s="148"/>
      <c r="M2285" s="148"/>
      <c r="N2285" s="148"/>
      <c r="O2285" s="148"/>
      <c r="P2285" s="148"/>
      <c r="Q2285" s="148"/>
      <c r="R2285" s="148"/>
      <c r="S2285" s="148"/>
      <c r="T2285" s="148"/>
      <c r="U2285" s="148"/>
      <c r="V2285" s="148"/>
      <c r="W2285" s="148"/>
      <c r="X2285" s="148"/>
      <c r="Y2285" s="148"/>
      <c r="Z2285" s="148"/>
      <c r="AA2285" s="148"/>
      <c r="AB2285" s="148"/>
      <c r="AC2285" s="148"/>
      <c r="AD2285" s="148"/>
      <c r="AE2285" s="148"/>
      <c r="AF2285" s="148"/>
      <c r="AG2285" s="148"/>
      <c r="AH2285" s="148"/>
      <c r="AI2285" s="149"/>
      <c r="AJ2285" s="148"/>
      <c r="AK2285" s="149"/>
    </row>
    <row r="2286" spans="1:37" x14ac:dyDescent="0.35">
      <c r="A2286" s="147"/>
      <c r="B2286" s="148"/>
      <c r="C2286" s="147"/>
      <c r="D2286" s="147"/>
      <c r="E2286" s="148"/>
      <c r="F2286" s="147"/>
      <c r="G2286" s="148"/>
      <c r="H2286" s="148"/>
      <c r="I2286" s="148"/>
      <c r="J2286" s="148"/>
      <c r="K2286" s="148"/>
      <c r="L2286" s="148"/>
      <c r="M2286" s="148"/>
      <c r="N2286" s="148"/>
      <c r="O2286" s="148"/>
      <c r="P2286" s="148"/>
      <c r="Q2286" s="148"/>
      <c r="R2286" s="148"/>
      <c r="S2286" s="148"/>
      <c r="T2286" s="148"/>
      <c r="U2286" s="148"/>
      <c r="V2286" s="148"/>
      <c r="W2286" s="148"/>
      <c r="X2286" s="148"/>
      <c r="Y2286" s="148"/>
      <c r="Z2286" s="148"/>
      <c r="AA2286" s="148"/>
      <c r="AB2286" s="148"/>
      <c r="AC2286" s="148"/>
      <c r="AD2286" s="148"/>
      <c r="AE2286" s="148"/>
      <c r="AF2286" s="148"/>
      <c r="AG2286" s="148"/>
      <c r="AH2286" s="148"/>
      <c r="AI2286" s="149"/>
      <c r="AJ2286" s="148"/>
      <c r="AK2286" s="149"/>
    </row>
    <row r="2287" spans="1:37" x14ac:dyDescent="0.35">
      <c r="A2287" s="147"/>
      <c r="B2287" s="148"/>
      <c r="C2287" s="147"/>
      <c r="D2287" s="147"/>
      <c r="E2287" s="148"/>
      <c r="F2287" s="147"/>
      <c r="G2287" s="148"/>
      <c r="H2287" s="148"/>
      <c r="I2287" s="148"/>
      <c r="J2287" s="148"/>
      <c r="K2287" s="148"/>
      <c r="L2287" s="148"/>
      <c r="M2287" s="148"/>
      <c r="N2287" s="148"/>
      <c r="O2287" s="148"/>
      <c r="P2287" s="148"/>
      <c r="Q2287" s="148"/>
      <c r="R2287" s="148"/>
      <c r="S2287" s="148"/>
      <c r="T2287" s="148"/>
      <c r="U2287" s="148"/>
      <c r="V2287" s="148"/>
      <c r="W2287" s="148"/>
      <c r="X2287" s="148"/>
      <c r="Y2287" s="148"/>
      <c r="Z2287" s="148"/>
      <c r="AA2287" s="148"/>
      <c r="AB2287" s="148"/>
      <c r="AC2287" s="148"/>
      <c r="AD2287" s="148"/>
      <c r="AE2287" s="148"/>
      <c r="AF2287" s="148"/>
      <c r="AG2287" s="148"/>
      <c r="AH2287" s="148"/>
      <c r="AI2287" s="149"/>
      <c r="AJ2287" s="148"/>
      <c r="AK2287" s="149"/>
    </row>
    <row r="2288" spans="1:37" x14ac:dyDescent="0.35">
      <c r="A2288" s="147"/>
      <c r="B2288" s="148"/>
      <c r="C2288" s="147"/>
      <c r="D2288" s="147"/>
      <c r="E2288" s="148"/>
      <c r="F2288" s="147"/>
      <c r="G2288" s="148"/>
      <c r="H2288" s="148"/>
      <c r="I2288" s="148"/>
      <c r="J2288" s="148"/>
      <c r="K2288" s="148"/>
      <c r="L2288" s="148"/>
      <c r="M2288" s="148"/>
      <c r="N2288" s="148"/>
      <c r="O2288" s="148"/>
      <c r="P2288" s="148"/>
      <c r="Q2288" s="148"/>
      <c r="R2288" s="148"/>
      <c r="S2288" s="148"/>
      <c r="T2288" s="148"/>
      <c r="U2288" s="148"/>
      <c r="V2288" s="148"/>
      <c r="W2288" s="148"/>
      <c r="X2288" s="148"/>
      <c r="Y2288" s="148"/>
      <c r="Z2288" s="148"/>
      <c r="AA2288" s="148"/>
      <c r="AB2288" s="148"/>
      <c r="AC2288" s="148"/>
      <c r="AD2288" s="148"/>
      <c r="AE2288" s="148"/>
      <c r="AF2288" s="148"/>
      <c r="AG2288" s="148"/>
      <c r="AH2288" s="148"/>
      <c r="AI2288" s="149"/>
      <c r="AJ2288" s="148"/>
      <c r="AK2288" s="149"/>
    </row>
    <row r="2289" spans="1:37" x14ac:dyDescent="0.35">
      <c r="A2289" s="147"/>
      <c r="B2289" s="148"/>
      <c r="C2289" s="147"/>
      <c r="D2289" s="147"/>
      <c r="E2289" s="148"/>
      <c r="F2289" s="147"/>
      <c r="G2289" s="148"/>
      <c r="H2289" s="148"/>
      <c r="I2289" s="148"/>
      <c r="J2289" s="148"/>
      <c r="K2289" s="148"/>
      <c r="L2289" s="148"/>
      <c r="M2289" s="148"/>
      <c r="N2289" s="148"/>
      <c r="O2289" s="148"/>
      <c r="P2289" s="148"/>
      <c r="Q2289" s="148"/>
      <c r="R2289" s="148"/>
      <c r="S2289" s="148"/>
      <c r="T2289" s="148"/>
      <c r="U2289" s="148"/>
      <c r="V2289" s="148"/>
      <c r="W2289" s="148"/>
      <c r="X2289" s="148"/>
      <c r="Y2289" s="148"/>
      <c r="Z2289" s="148"/>
      <c r="AA2289" s="148"/>
      <c r="AB2289" s="148"/>
      <c r="AC2289" s="148"/>
      <c r="AD2289" s="148"/>
      <c r="AE2289" s="148"/>
      <c r="AF2289" s="148"/>
      <c r="AG2289" s="148"/>
      <c r="AH2289" s="148"/>
      <c r="AI2289" s="149"/>
      <c r="AJ2289" s="148"/>
      <c r="AK2289" s="149"/>
    </row>
    <row r="2290" spans="1:37" x14ac:dyDescent="0.35">
      <c r="A2290" s="147"/>
      <c r="B2290" s="148"/>
      <c r="C2290" s="147"/>
      <c r="D2290" s="147"/>
      <c r="E2290" s="148"/>
      <c r="F2290" s="147"/>
      <c r="G2290" s="148"/>
      <c r="H2290" s="148"/>
      <c r="I2290" s="148"/>
      <c r="J2290" s="148"/>
      <c r="K2290" s="148"/>
      <c r="L2290" s="148"/>
      <c r="M2290" s="148"/>
      <c r="N2290" s="148"/>
      <c r="O2290" s="148"/>
      <c r="P2290" s="148"/>
      <c r="Q2290" s="148"/>
      <c r="R2290" s="148"/>
      <c r="S2290" s="148"/>
      <c r="T2290" s="148"/>
      <c r="U2290" s="148"/>
      <c r="V2290" s="148"/>
      <c r="W2290" s="148"/>
      <c r="X2290" s="148"/>
      <c r="Y2290" s="148"/>
      <c r="Z2290" s="148"/>
      <c r="AA2290" s="148"/>
      <c r="AB2290" s="148"/>
      <c r="AC2290" s="148"/>
      <c r="AD2290" s="148"/>
      <c r="AE2290" s="148"/>
      <c r="AF2290" s="148"/>
      <c r="AG2290" s="148"/>
      <c r="AH2290" s="148"/>
      <c r="AI2290" s="149"/>
      <c r="AJ2290" s="148"/>
      <c r="AK2290" s="149"/>
    </row>
    <row r="2291" spans="1:37" x14ac:dyDescent="0.35">
      <c r="A2291" s="147"/>
      <c r="B2291" s="148"/>
      <c r="C2291" s="147"/>
      <c r="D2291" s="147"/>
      <c r="E2291" s="148"/>
      <c r="F2291" s="147"/>
      <c r="G2291" s="148"/>
      <c r="H2291" s="148"/>
      <c r="I2291" s="148"/>
      <c r="J2291" s="148"/>
      <c r="K2291" s="148"/>
      <c r="L2291" s="148"/>
      <c r="M2291" s="148"/>
      <c r="N2291" s="148"/>
      <c r="O2291" s="148"/>
      <c r="P2291" s="148"/>
      <c r="Q2291" s="148"/>
      <c r="R2291" s="148"/>
      <c r="S2291" s="148"/>
      <c r="T2291" s="148"/>
      <c r="U2291" s="148"/>
      <c r="V2291" s="148"/>
      <c r="W2291" s="148"/>
      <c r="X2291" s="148"/>
      <c r="Y2291" s="148"/>
      <c r="Z2291" s="148"/>
      <c r="AA2291" s="148"/>
      <c r="AB2291" s="148"/>
      <c r="AC2291" s="148"/>
      <c r="AD2291" s="148"/>
      <c r="AE2291" s="148"/>
      <c r="AF2291" s="148"/>
      <c r="AG2291" s="148"/>
      <c r="AH2291" s="148"/>
      <c r="AI2291" s="149"/>
      <c r="AJ2291" s="148"/>
      <c r="AK2291" s="149"/>
    </row>
    <row r="2292" spans="1:37" x14ac:dyDescent="0.35">
      <c r="A2292" s="147"/>
      <c r="B2292" s="148"/>
      <c r="C2292" s="147"/>
      <c r="D2292" s="147"/>
      <c r="E2292" s="148"/>
      <c r="F2292" s="147"/>
      <c r="G2292" s="148"/>
      <c r="H2292" s="148"/>
      <c r="I2292" s="148"/>
      <c r="J2292" s="148"/>
      <c r="K2292" s="148"/>
      <c r="L2292" s="148"/>
      <c r="M2292" s="148"/>
      <c r="N2292" s="148"/>
      <c r="O2292" s="148"/>
      <c r="P2292" s="148"/>
      <c r="Q2292" s="148"/>
      <c r="R2292" s="148"/>
      <c r="S2292" s="148"/>
      <c r="T2292" s="148"/>
      <c r="U2292" s="148"/>
      <c r="V2292" s="148"/>
      <c r="W2292" s="148"/>
      <c r="X2292" s="148"/>
      <c r="Y2292" s="148"/>
      <c r="Z2292" s="148"/>
      <c r="AA2292" s="148"/>
      <c r="AB2292" s="148"/>
      <c r="AC2292" s="148"/>
      <c r="AD2292" s="148"/>
      <c r="AE2292" s="148"/>
      <c r="AF2292" s="148"/>
      <c r="AG2292" s="148"/>
      <c r="AH2292" s="148"/>
      <c r="AI2292" s="149"/>
      <c r="AJ2292" s="148"/>
      <c r="AK2292" s="149"/>
    </row>
    <row r="2293" spans="1:37" x14ac:dyDescent="0.35">
      <c r="A2293" s="147"/>
      <c r="B2293" s="148"/>
      <c r="C2293" s="147"/>
      <c r="D2293" s="147"/>
      <c r="E2293" s="148"/>
      <c r="F2293" s="147"/>
      <c r="G2293" s="148"/>
      <c r="H2293" s="148"/>
      <c r="I2293" s="148"/>
      <c r="J2293" s="148"/>
      <c r="K2293" s="148"/>
      <c r="L2293" s="148"/>
      <c r="M2293" s="148"/>
      <c r="N2293" s="148"/>
      <c r="O2293" s="148"/>
      <c r="P2293" s="148"/>
      <c r="Q2293" s="148"/>
      <c r="R2293" s="148"/>
      <c r="S2293" s="148"/>
      <c r="T2293" s="148"/>
      <c r="U2293" s="148"/>
      <c r="V2293" s="148"/>
      <c r="W2293" s="148"/>
      <c r="X2293" s="148"/>
      <c r="Y2293" s="148"/>
      <c r="Z2293" s="148"/>
      <c r="AA2293" s="148"/>
      <c r="AB2293" s="148"/>
      <c r="AC2293" s="148"/>
      <c r="AD2293" s="148"/>
      <c r="AE2293" s="148"/>
      <c r="AF2293" s="148"/>
      <c r="AG2293" s="148"/>
      <c r="AH2293" s="148"/>
      <c r="AI2293" s="149"/>
      <c r="AJ2293" s="148"/>
      <c r="AK2293" s="149"/>
    </row>
    <row r="2294" spans="1:37" x14ac:dyDescent="0.35">
      <c r="A2294" s="147"/>
      <c r="B2294" s="148"/>
      <c r="C2294" s="147"/>
      <c r="D2294" s="147"/>
      <c r="E2294" s="148"/>
      <c r="F2294" s="147"/>
      <c r="G2294" s="148"/>
      <c r="H2294" s="148"/>
      <c r="I2294" s="148"/>
      <c r="J2294" s="148"/>
      <c r="K2294" s="148"/>
      <c r="L2294" s="148"/>
      <c r="M2294" s="148"/>
      <c r="N2294" s="148"/>
      <c r="O2294" s="148"/>
      <c r="P2294" s="148"/>
      <c r="Q2294" s="148"/>
      <c r="R2294" s="148"/>
      <c r="S2294" s="148"/>
      <c r="T2294" s="148"/>
      <c r="U2294" s="148"/>
      <c r="V2294" s="148"/>
      <c r="W2294" s="148"/>
      <c r="X2294" s="148"/>
      <c r="Y2294" s="148"/>
      <c r="Z2294" s="148"/>
      <c r="AA2294" s="148"/>
      <c r="AB2294" s="148"/>
      <c r="AC2294" s="148"/>
      <c r="AD2294" s="148"/>
      <c r="AE2294" s="148"/>
      <c r="AF2294" s="148"/>
      <c r="AG2294" s="148"/>
      <c r="AH2294" s="148"/>
      <c r="AI2294" s="149"/>
      <c r="AJ2294" s="148"/>
      <c r="AK2294" s="149"/>
    </row>
    <row r="2295" spans="1:37" x14ac:dyDescent="0.35">
      <c r="A2295" s="147"/>
      <c r="B2295" s="148"/>
      <c r="C2295" s="147"/>
      <c r="D2295" s="147"/>
      <c r="E2295" s="148"/>
      <c r="F2295" s="147"/>
      <c r="G2295" s="148"/>
      <c r="H2295" s="148"/>
      <c r="I2295" s="148"/>
      <c r="J2295" s="148"/>
      <c r="K2295" s="148"/>
      <c r="L2295" s="148"/>
      <c r="M2295" s="148"/>
      <c r="N2295" s="148"/>
      <c r="O2295" s="148"/>
      <c r="P2295" s="148"/>
      <c r="Q2295" s="148"/>
      <c r="R2295" s="148"/>
      <c r="S2295" s="148"/>
      <c r="T2295" s="148"/>
      <c r="U2295" s="148"/>
      <c r="V2295" s="148"/>
      <c r="W2295" s="148"/>
      <c r="X2295" s="148"/>
      <c r="Y2295" s="148"/>
      <c r="Z2295" s="148"/>
      <c r="AA2295" s="148"/>
      <c r="AB2295" s="148"/>
      <c r="AC2295" s="148"/>
      <c r="AD2295" s="148"/>
      <c r="AE2295" s="148"/>
      <c r="AF2295" s="148"/>
      <c r="AG2295" s="148"/>
      <c r="AH2295" s="148"/>
      <c r="AI2295" s="149"/>
      <c r="AJ2295" s="148"/>
      <c r="AK2295" s="149"/>
    </row>
    <row r="2296" spans="1:37" x14ac:dyDescent="0.35">
      <c r="A2296" s="147"/>
      <c r="B2296" s="148"/>
      <c r="C2296" s="147"/>
      <c r="D2296" s="147"/>
      <c r="E2296" s="148"/>
      <c r="F2296" s="147"/>
      <c r="G2296" s="148"/>
      <c r="H2296" s="148"/>
      <c r="I2296" s="148"/>
      <c r="J2296" s="148"/>
      <c r="K2296" s="148"/>
      <c r="L2296" s="148"/>
      <c r="M2296" s="148"/>
      <c r="N2296" s="148"/>
      <c r="O2296" s="148"/>
      <c r="P2296" s="148"/>
      <c r="Q2296" s="148"/>
      <c r="R2296" s="148"/>
      <c r="S2296" s="148"/>
      <c r="T2296" s="148"/>
      <c r="U2296" s="148"/>
      <c r="V2296" s="148"/>
      <c r="W2296" s="148"/>
      <c r="X2296" s="148"/>
      <c r="Y2296" s="148"/>
      <c r="Z2296" s="148"/>
      <c r="AA2296" s="148"/>
      <c r="AB2296" s="148"/>
      <c r="AC2296" s="148"/>
      <c r="AD2296" s="148"/>
      <c r="AE2296" s="148"/>
      <c r="AF2296" s="148"/>
      <c r="AG2296" s="148"/>
      <c r="AH2296" s="148"/>
      <c r="AI2296" s="149"/>
      <c r="AJ2296" s="148"/>
      <c r="AK2296" s="149"/>
    </row>
    <row r="2297" spans="1:37" x14ac:dyDescent="0.35">
      <c r="A2297" s="147"/>
      <c r="B2297" s="148"/>
      <c r="C2297" s="147"/>
      <c r="D2297" s="147"/>
      <c r="E2297" s="148"/>
      <c r="F2297" s="147"/>
      <c r="G2297" s="148"/>
      <c r="H2297" s="148"/>
      <c r="I2297" s="148"/>
      <c r="J2297" s="148"/>
      <c r="K2297" s="148"/>
      <c r="L2297" s="148"/>
      <c r="M2297" s="148"/>
      <c r="N2297" s="148"/>
      <c r="O2297" s="148"/>
      <c r="P2297" s="148"/>
      <c r="Q2297" s="148"/>
      <c r="R2297" s="148"/>
      <c r="S2297" s="148"/>
      <c r="T2297" s="148"/>
      <c r="U2297" s="148"/>
      <c r="V2297" s="148"/>
      <c r="W2297" s="148"/>
      <c r="X2297" s="148"/>
      <c r="Y2297" s="148"/>
      <c r="Z2297" s="148"/>
      <c r="AA2297" s="148"/>
      <c r="AB2297" s="148"/>
      <c r="AC2297" s="148"/>
      <c r="AD2297" s="148"/>
      <c r="AE2297" s="148"/>
      <c r="AF2297" s="148"/>
      <c r="AG2297" s="148"/>
      <c r="AH2297" s="148"/>
      <c r="AI2297" s="149"/>
      <c r="AJ2297" s="148"/>
      <c r="AK2297" s="149"/>
    </row>
    <row r="2298" spans="1:37" x14ac:dyDescent="0.35">
      <c r="A2298" s="147"/>
      <c r="B2298" s="148"/>
      <c r="C2298" s="147"/>
      <c r="D2298" s="147"/>
      <c r="E2298" s="148"/>
      <c r="F2298" s="147"/>
      <c r="G2298" s="148"/>
      <c r="H2298" s="148"/>
      <c r="I2298" s="148"/>
      <c r="J2298" s="148"/>
      <c r="K2298" s="148"/>
      <c r="L2298" s="148"/>
      <c r="M2298" s="148"/>
      <c r="N2298" s="148"/>
      <c r="O2298" s="148"/>
      <c r="P2298" s="148"/>
      <c r="Q2298" s="148"/>
      <c r="R2298" s="148"/>
      <c r="S2298" s="148"/>
      <c r="T2298" s="148"/>
      <c r="U2298" s="148"/>
      <c r="V2298" s="148"/>
      <c r="W2298" s="148"/>
      <c r="X2298" s="148"/>
      <c r="Y2298" s="148"/>
      <c r="Z2298" s="148"/>
      <c r="AA2298" s="148"/>
      <c r="AB2298" s="148"/>
      <c r="AC2298" s="148"/>
      <c r="AD2298" s="148"/>
      <c r="AE2298" s="148"/>
      <c r="AF2298" s="148"/>
      <c r="AG2298" s="148"/>
      <c r="AH2298" s="148"/>
      <c r="AI2298" s="149"/>
      <c r="AJ2298" s="148"/>
      <c r="AK2298" s="149"/>
    </row>
    <row r="2299" spans="1:37" x14ac:dyDescent="0.35">
      <c r="A2299" s="147"/>
      <c r="B2299" s="148"/>
      <c r="C2299" s="147"/>
      <c r="D2299" s="147"/>
      <c r="E2299" s="148"/>
      <c r="F2299" s="147"/>
      <c r="G2299" s="148"/>
      <c r="H2299" s="148"/>
      <c r="I2299" s="148"/>
      <c r="J2299" s="148"/>
      <c r="K2299" s="148"/>
      <c r="L2299" s="148"/>
      <c r="M2299" s="148"/>
      <c r="N2299" s="148"/>
      <c r="O2299" s="148"/>
      <c r="P2299" s="148"/>
      <c r="Q2299" s="148"/>
      <c r="R2299" s="148"/>
      <c r="S2299" s="148"/>
      <c r="T2299" s="148"/>
      <c r="U2299" s="148"/>
      <c r="V2299" s="148"/>
      <c r="W2299" s="148"/>
      <c r="X2299" s="148"/>
      <c r="Y2299" s="148"/>
      <c r="Z2299" s="148"/>
      <c r="AA2299" s="148"/>
      <c r="AB2299" s="148"/>
      <c r="AC2299" s="148"/>
      <c r="AD2299" s="148"/>
      <c r="AE2299" s="148"/>
      <c r="AF2299" s="148"/>
      <c r="AG2299" s="148"/>
      <c r="AH2299" s="148"/>
      <c r="AI2299" s="149"/>
      <c r="AJ2299" s="148"/>
      <c r="AK2299" s="149"/>
    </row>
    <row r="2300" spans="1:37" x14ac:dyDescent="0.35">
      <c r="A2300" s="147"/>
      <c r="B2300" s="148"/>
      <c r="C2300" s="147"/>
      <c r="D2300" s="147"/>
      <c r="E2300" s="148"/>
      <c r="F2300" s="147"/>
      <c r="G2300" s="148"/>
      <c r="H2300" s="148"/>
      <c r="I2300" s="148"/>
      <c r="J2300" s="148"/>
      <c r="K2300" s="148"/>
      <c r="L2300" s="148"/>
      <c r="M2300" s="148"/>
      <c r="N2300" s="148"/>
      <c r="O2300" s="148"/>
      <c r="P2300" s="148"/>
      <c r="Q2300" s="148"/>
      <c r="R2300" s="148"/>
      <c r="S2300" s="148"/>
      <c r="T2300" s="148"/>
      <c r="U2300" s="148"/>
      <c r="V2300" s="148"/>
      <c r="W2300" s="148"/>
      <c r="X2300" s="148"/>
      <c r="Y2300" s="148"/>
      <c r="Z2300" s="148"/>
      <c r="AA2300" s="148"/>
      <c r="AB2300" s="148"/>
      <c r="AC2300" s="148"/>
      <c r="AD2300" s="148"/>
      <c r="AE2300" s="148"/>
      <c r="AF2300" s="148"/>
      <c r="AG2300" s="148"/>
      <c r="AH2300" s="148"/>
      <c r="AI2300" s="149"/>
      <c r="AJ2300" s="148"/>
      <c r="AK2300" s="149"/>
    </row>
    <row r="2301" spans="1:37" x14ac:dyDescent="0.35">
      <c r="A2301" s="147"/>
      <c r="B2301" s="148"/>
      <c r="C2301" s="147"/>
      <c r="D2301" s="147"/>
      <c r="E2301" s="148"/>
      <c r="F2301" s="147"/>
      <c r="G2301" s="148"/>
      <c r="H2301" s="148"/>
      <c r="I2301" s="148"/>
      <c r="J2301" s="148"/>
      <c r="K2301" s="148"/>
      <c r="L2301" s="148"/>
      <c r="M2301" s="148"/>
      <c r="N2301" s="148"/>
      <c r="O2301" s="148"/>
      <c r="P2301" s="148"/>
      <c r="Q2301" s="148"/>
      <c r="R2301" s="148"/>
      <c r="S2301" s="148"/>
      <c r="T2301" s="148"/>
      <c r="U2301" s="148"/>
      <c r="V2301" s="148"/>
      <c r="W2301" s="148"/>
      <c r="X2301" s="148"/>
      <c r="Y2301" s="148"/>
      <c r="Z2301" s="148"/>
      <c r="AA2301" s="148"/>
      <c r="AB2301" s="148"/>
      <c r="AC2301" s="148"/>
      <c r="AD2301" s="148"/>
      <c r="AE2301" s="148"/>
      <c r="AF2301" s="148"/>
      <c r="AG2301" s="148"/>
      <c r="AH2301" s="148"/>
      <c r="AI2301" s="149"/>
      <c r="AJ2301" s="148"/>
      <c r="AK2301" s="149"/>
    </row>
    <row r="2302" spans="1:37" x14ac:dyDescent="0.35">
      <c r="A2302" s="147"/>
      <c r="B2302" s="148"/>
      <c r="C2302" s="147"/>
      <c r="D2302" s="147"/>
      <c r="E2302" s="148"/>
      <c r="F2302" s="147"/>
      <c r="G2302" s="148"/>
      <c r="H2302" s="148"/>
      <c r="I2302" s="148"/>
      <c r="J2302" s="148"/>
      <c r="K2302" s="148"/>
      <c r="L2302" s="148"/>
      <c r="M2302" s="148"/>
      <c r="N2302" s="148"/>
      <c r="O2302" s="148"/>
      <c r="P2302" s="148"/>
      <c r="Q2302" s="148"/>
      <c r="R2302" s="148"/>
      <c r="S2302" s="148"/>
      <c r="T2302" s="148"/>
      <c r="U2302" s="148"/>
      <c r="V2302" s="148"/>
      <c r="W2302" s="148"/>
      <c r="X2302" s="148"/>
      <c r="Y2302" s="148"/>
      <c r="Z2302" s="148"/>
      <c r="AA2302" s="148"/>
      <c r="AB2302" s="148"/>
      <c r="AC2302" s="148"/>
      <c r="AD2302" s="148"/>
      <c r="AE2302" s="148"/>
      <c r="AF2302" s="148"/>
      <c r="AG2302" s="148"/>
      <c r="AH2302" s="148"/>
      <c r="AI2302" s="149"/>
      <c r="AJ2302" s="148"/>
      <c r="AK2302" s="149"/>
    </row>
    <row r="2303" spans="1:37" x14ac:dyDescent="0.35">
      <c r="A2303" s="147"/>
      <c r="B2303" s="148"/>
      <c r="C2303" s="147"/>
      <c r="D2303" s="147"/>
      <c r="E2303" s="148"/>
      <c r="F2303" s="147"/>
      <c r="G2303" s="148"/>
      <c r="H2303" s="148"/>
      <c r="I2303" s="148"/>
      <c r="J2303" s="148"/>
      <c r="K2303" s="148"/>
      <c r="L2303" s="148"/>
      <c r="M2303" s="148"/>
      <c r="N2303" s="148"/>
      <c r="O2303" s="148"/>
      <c r="P2303" s="148"/>
      <c r="Q2303" s="148"/>
      <c r="R2303" s="148"/>
      <c r="S2303" s="148"/>
      <c r="T2303" s="148"/>
      <c r="U2303" s="148"/>
      <c r="V2303" s="148"/>
      <c r="W2303" s="148"/>
      <c r="X2303" s="148"/>
      <c r="Y2303" s="148"/>
      <c r="Z2303" s="148"/>
      <c r="AA2303" s="148"/>
      <c r="AB2303" s="148"/>
      <c r="AC2303" s="148"/>
      <c r="AD2303" s="148"/>
      <c r="AE2303" s="148"/>
      <c r="AF2303" s="148"/>
      <c r="AG2303" s="148"/>
      <c r="AH2303" s="148"/>
      <c r="AI2303" s="149"/>
      <c r="AJ2303" s="148"/>
      <c r="AK2303" s="149"/>
    </row>
    <row r="2304" spans="1:37" x14ac:dyDescent="0.35">
      <c r="A2304" s="147"/>
      <c r="B2304" s="148"/>
      <c r="C2304" s="147"/>
      <c r="D2304" s="147"/>
      <c r="E2304" s="148"/>
      <c r="F2304" s="147"/>
      <c r="G2304" s="148"/>
      <c r="H2304" s="148"/>
      <c r="I2304" s="148"/>
      <c r="J2304" s="148"/>
      <c r="K2304" s="148"/>
      <c r="L2304" s="148"/>
      <c r="M2304" s="148"/>
      <c r="N2304" s="148"/>
      <c r="O2304" s="148"/>
      <c r="P2304" s="148"/>
      <c r="Q2304" s="148"/>
      <c r="R2304" s="148"/>
      <c r="S2304" s="148"/>
      <c r="T2304" s="148"/>
      <c r="U2304" s="148"/>
      <c r="V2304" s="148"/>
      <c r="W2304" s="148"/>
      <c r="X2304" s="148"/>
      <c r="Y2304" s="148"/>
      <c r="Z2304" s="148"/>
      <c r="AA2304" s="148"/>
      <c r="AB2304" s="148"/>
      <c r="AC2304" s="148"/>
      <c r="AD2304" s="148"/>
      <c r="AE2304" s="148"/>
      <c r="AF2304" s="148"/>
      <c r="AG2304" s="148"/>
      <c r="AH2304" s="148"/>
      <c r="AI2304" s="149"/>
      <c r="AJ2304" s="148"/>
      <c r="AK2304" s="149"/>
    </row>
    <row r="2305" spans="1:37" x14ac:dyDescent="0.35">
      <c r="A2305" s="147"/>
      <c r="B2305" s="148"/>
      <c r="C2305" s="147"/>
      <c r="D2305" s="147"/>
      <c r="E2305" s="148"/>
      <c r="F2305" s="147"/>
      <c r="G2305" s="148"/>
      <c r="H2305" s="148"/>
      <c r="I2305" s="148"/>
      <c r="J2305" s="148"/>
      <c r="K2305" s="148"/>
      <c r="L2305" s="148"/>
      <c r="M2305" s="148"/>
      <c r="N2305" s="148"/>
      <c r="O2305" s="148"/>
      <c r="P2305" s="148"/>
      <c r="Q2305" s="148"/>
      <c r="R2305" s="148"/>
      <c r="S2305" s="148"/>
      <c r="T2305" s="148"/>
      <c r="U2305" s="148"/>
      <c r="V2305" s="148"/>
      <c r="W2305" s="148"/>
      <c r="X2305" s="148"/>
      <c r="Y2305" s="148"/>
      <c r="Z2305" s="148"/>
      <c r="AA2305" s="148"/>
      <c r="AB2305" s="148"/>
      <c r="AC2305" s="148"/>
      <c r="AD2305" s="148"/>
      <c r="AE2305" s="148"/>
      <c r="AF2305" s="148"/>
      <c r="AG2305" s="148"/>
      <c r="AH2305" s="148"/>
      <c r="AI2305" s="149"/>
      <c r="AJ2305" s="148"/>
      <c r="AK2305" s="149"/>
    </row>
    <row r="2306" spans="1:37" x14ac:dyDescent="0.35">
      <c r="A2306" s="147"/>
      <c r="B2306" s="148"/>
      <c r="C2306" s="147"/>
      <c r="D2306" s="147"/>
      <c r="E2306" s="148"/>
      <c r="F2306" s="147"/>
      <c r="G2306" s="148"/>
      <c r="H2306" s="148"/>
      <c r="I2306" s="148"/>
      <c r="J2306" s="148"/>
      <c r="K2306" s="148"/>
      <c r="L2306" s="148"/>
      <c r="M2306" s="148"/>
      <c r="N2306" s="148"/>
      <c r="O2306" s="148"/>
      <c r="P2306" s="148"/>
      <c r="Q2306" s="148"/>
      <c r="R2306" s="148"/>
      <c r="S2306" s="148"/>
      <c r="T2306" s="148"/>
      <c r="U2306" s="148"/>
      <c r="V2306" s="148"/>
      <c r="W2306" s="148"/>
      <c r="X2306" s="148"/>
      <c r="Y2306" s="148"/>
      <c r="Z2306" s="148"/>
      <c r="AA2306" s="148"/>
      <c r="AB2306" s="148"/>
      <c r="AC2306" s="148"/>
      <c r="AD2306" s="148"/>
      <c r="AE2306" s="148"/>
      <c r="AF2306" s="148"/>
      <c r="AG2306" s="148"/>
      <c r="AH2306" s="148"/>
      <c r="AI2306" s="149"/>
      <c r="AJ2306" s="148"/>
      <c r="AK2306" s="149"/>
    </row>
    <row r="2307" spans="1:37" x14ac:dyDescent="0.35">
      <c r="A2307" s="147"/>
      <c r="B2307" s="148"/>
      <c r="C2307" s="147"/>
      <c r="D2307" s="147"/>
      <c r="E2307" s="148"/>
      <c r="F2307" s="147"/>
      <c r="G2307" s="148"/>
      <c r="H2307" s="148"/>
      <c r="I2307" s="148"/>
      <c r="J2307" s="148"/>
      <c r="K2307" s="148"/>
      <c r="L2307" s="148"/>
      <c r="M2307" s="148"/>
      <c r="N2307" s="148"/>
      <c r="O2307" s="148"/>
      <c r="P2307" s="148"/>
      <c r="Q2307" s="148"/>
      <c r="R2307" s="148"/>
      <c r="S2307" s="148"/>
      <c r="T2307" s="148"/>
      <c r="U2307" s="148"/>
      <c r="V2307" s="148"/>
      <c r="W2307" s="148"/>
      <c r="X2307" s="148"/>
      <c r="Y2307" s="148"/>
      <c r="Z2307" s="148"/>
      <c r="AA2307" s="148"/>
      <c r="AB2307" s="148"/>
      <c r="AC2307" s="148"/>
      <c r="AD2307" s="148"/>
      <c r="AE2307" s="148"/>
      <c r="AF2307" s="148"/>
      <c r="AG2307" s="148"/>
      <c r="AH2307" s="148"/>
      <c r="AI2307" s="149"/>
      <c r="AJ2307" s="148"/>
      <c r="AK2307" s="149"/>
    </row>
    <row r="2308" spans="1:37" x14ac:dyDescent="0.35">
      <c r="A2308" s="147"/>
      <c r="B2308" s="148"/>
      <c r="C2308" s="147"/>
      <c r="D2308" s="147"/>
      <c r="E2308" s="148"/>
      <c r="F2308" s="147"/>
      <c r="G2308" s="148"/>
      <c r="H2308" s="148"/>
      <c r="I2308" s="148"/>
      <c r="J2308" s="148"/>
      <c r="K2308" s="148"/>
      <c r="L2308" s="148"/>
      <c r="M2308" s="148"/>
      <c r="N2308" s="148"/>
      <c r="O2308" s="148"/>
      <c r="P2308" s="148"/>
      <c r="Q2308" s="148"/>
      <c r="R2308" s="148"/>
      <c r="S2308" s="148"/>
      <c r="T2308" s="148"/>
      <c r="U2308" s="148"/>
      <c r="V2308" s="148"/>
      <c r="W2308" s="148"/>
      <c r="X2308" s="148"/>
      <c r="Y2308" s="148"/>
      <c r="Z2308" s="148"/>
      <c r="AA2308" s="148"/>
      <c r="AB2308" s="148"/>
      <c r="AC2308" s="148"/>
      <c r="AD2308" s="148"/>
      <c r="AE2308" s="148"/>
      <c r="AF2308" s="148"/>
      <c r="AG2308" s="148"/>
      <c r="AH2308" s="148"/>
      <c r="AI2308" s="149"/>
      <c r="AJ2308" s="148"/>
      <c r="AK2308" s="149"/>
    </row>
    <row r="2309" spans="1:37" x14ac:dyDescent="0.35">
      <c r="A2309" s="147"/>
      <c r="B2309" s="148"/>
      <c r="C2309" s="147"/>
      <c r="D2309" s="147"/>
      <c r="E2309" s="148"/>
      <c r="F2309" s="147"/>
      <c r="G2309" s="148"/>
      <c r="H2309" s="148"/>
      <c r="I2309" s="148"/>
      <c r="J2309" s="148"/>
      <c r="K2309" s="148"/>
      <c r="L2309" s="148"/>
      <c r="M2309" s="148"/>
      <c r="N2309" s="148"/>
      <c r="O2309" s="148"/>
      <c r="P2309" s="148"/>
      <c r="Q2309" s="148"/>
      <c r="R2309" s="148"/>
      <c r="S2309" s="148"/>
      <c r="T2309" s="148"/>
      <c r="U2309" s="148"/>
      <c r="V2309" s="148"/>
      <c r="W2309" s="148"/>
      <c r="X2309" s="148"/>
      <c r="Y2309" s="148"/>
      <c r="Z2309" s="148"/>
      <c r="AA2309" s="148"/>
      <c r="AB2309" s="148"/>
      <c r="AC2309" s="148"/>
      <c r="AD2309" s="148"/>
      <c r="AE2309" s="148"/>
      <c r="AF2309" s="148"/>
      <c r="AG2309" s="148"/>
      <c r="AH2309" s="148"/>
      <c r="AI2309" s="149"/>
      <c r="AJ2309" s="148"/>
      <c r="AK2309" s="149"/>
    </row>
    <row r="2310" spans="1:37" x14ac:dyDescent="0.35">
      <c r="A2310" s="147"/>
      <c r="B2310" s="148"/>
      <c r="C2310" s="147"/>
      <c r="D2310" s="147"/>
      <c r="E2310" s="148"/>
      <c r="F2310" s="147"/>
      <c r="G2310" s="148"/>
      <c r="H2310" s="148"/>
      <c r="I2310" s="148"/>
      <c r="J2310" s="148"/>
      <c r="K2310" s="148"/>
      <c r="L2310" s="148"/>
      <c r="M2310" s="148"/>
      <c r="N2310" s="148"/>
      <c r="O2310" s="148"/>
      <c r="P2310" s="148"/>
      <c r="Q2310" s="148"/>
      <c r="R2310" s="148"/>
      <c r="S2310" s="148"/>
      <c r="T2310" s="148"/>
      <c r="U2310" s="148"/>
      <c r="V2310" s="148"/>
      <c r="W2310" s="148"/>
      <c r="X2310" s="148"/>
      <c r="Y2310" s="148"/>
      <c r="Z2310" s="148"/>
      <c r="AA2310" s="148"/>
      <c r="AB2310" s="148"/>
      <c r="AC2310" s="148"/>
      <c r="AD2310" s="148"/>
      <c r="AE2310" s="148"/>
      <c r="AF2310" s="148"/>
      <c r="AG2310" s="148"/>
      <c r="AH2310" s="148"/>
      <c r="AI2310" s="149"/>
      <c r="AJ2310" s="148"/>
      <c r="AK2310" s="149"/>
    </row>
    <row r="2311" spans="1:37" x14ac:dyDescent="0.35">
      <c r="A2311" s="147"/>
      <c r="B2311" s="148"/>
      <c r="C2311" s="147"/>
      <c r="D2311" s="147"/>
      <c r="E2311" s="148"/>
      <c r="F2311" s="147"/>
      <c r="G2311" s="148"/>
      <c r="H2311" s="148"/>
      <c r="I2311" s="148"/>
      <c r="J2311" s="148"/>
      <c r="K2311" s="148"/>
      <c r="L2311" s="148"/>
      <c r="M2311" s="148"/>
      <c r="N2311" s="148"/>
      <c r="O2311" s="148"/>
      <c r="P2311" s="148"/>
      <c r="Q2311" s="148"/>
      <c r="R2311" s="148"/>
      <c r="S2311" s="148"/>
      <c r="T2311" s="148"/>
      <c r="U2311" s="148"/>
      <c r="V2311" s="148"/>
      <c r="W2311" s="148"/>
      <c r="X2311" s="148"/>
      <c r="Y2311" s="148"/>
      <c r="Z2311" s="148"/>
      <c r="AA2311" s="148"/>
      <c r="AB2311" s="148"/>
      <c r="AC2311" s="148"/>
      <c r="AD2311" s="148"/>
      <c r="AE2311" s="148"/>
      <c r="AF2311" s="148"/>
      <c r="AG2311" s="148"/>
      <c r="AH2311" s="148"/>
      <c r="AI2311" s="149"/>
      <c r="AJ2311" s="148"/>
      <c r="AK2311" s="149"/>
    </row>
    <row r="2312" spans="1:37" x14ac:dyDescent="0.35">
      <c r="A2312" s="147"/>
      <c r="B2312" s="148"/>
      <c r="C2312" s="147"/>
      <c r="D2312" s="147"/>
      <c r="E2312" s="148"/>
      <c r="F2312" s="147"/>
      <c r="G2312" s="148"/>
      <c r="H2312" s="148"/>
      <c r="I2312" s="148"/>
      <c r="J2312" s="148"/>
      <c r="K2312" s="148"/>
      <c r="L2312" s="148"/>
      <c r="M2312" s="148"/>
      <c r="N2312" s="148"/>
      <c r="O2312" s="148"/>
      <c r="P2312" s="148"/>
      <c r="Q2312" s="148"/>
      <c r="R2312" s="148"/>
      <c r="S2312" s="148"/>
      <c r="T2312" s="148"/>
      <c r="U2312" s="148"/>
      <c r="V2312" s="148"/>
      <c r="W2312" s="148"/>
      <c r="X2312" s="148"/>
      <c r="Y2312" s="148"/>
      <c r="Z2312" s="148"/>
      <c r="AA2312" s="148"/>
      <c r="AB2312" s="148"/>
      <c r="AC2312" s="148"/>
      <c r="AD2312" s="148"/>
      <c r="AE2312" s="148"/>
      <c r="AF2312" s="148"/>
      <c r="AG2312" s="148"/>
      <c r="AH2312" s="148"/>
      <c r="AI2312" s="149"/>
      <c r="AJ2312" s="148"/>
      <c r="AK2312" s="149"/>
    </row>
    <row r="2313" spans="1:37" x14ac:dyDescent="0.35">
      <c r="A2313" s="147"/>
      <c r="B2313" s="148"/>
      <c r="C2313" s="147"/>
      <c r="D2313" s="147"/>
      <c r="E2313" s="148"/>
      <c r="F2313" s="147"/>
      <c r="G2313" s="148"/>
      <c r="H2313" s="148"/>
      <c r="I2313" s="148"/>
      <c r="J2313" s="148"/>
      <c r="K2313" s="148"/>
      <c r="L2313" s="148"/>
      <c r="M2313" s="148"/>
      <c r="N2313" s="148"/>
      <c r="O2313" s="148"/>
      <c r="P2313" s="148"/>
      <c r="Q2313" s="148"/>
      <c r="R2313" s="148"/>
      <c r="S2313" s="148"/>
      <c r="T2313" s="148"/>
      <c r="U2313" s="148"/>
      <c r="V2313" s="148"/>
      <c r="W2313" s="148"/>
      <c r="X2313" s="148"/>
      <c r="Y2313" s="148"/>
      <c r="Z2313" s="148"/>
      <c r="AA2313" s="148"/>
      <c r="AB2313" s="148"/>
      <c r="AC2313" s="148"/>
      <c r="AD2313" s="148"/>
      <c r="AE2313" s="148"/>
      <c r="AF2313" s="148"/>
      <c r="AG2313" s="148"/>
      <c r="AH2313" s="148"/>
      <c r="AI2313" s="149"/>
      <c r="AJ2313" s="148"/>
      <c r="AK2313" s="149"/>
    </row>
    <row r="2314" spans="1:37" x14ac:dyDescent="0.35">
      <c r="A2314" s="147"/>
      <c r="B2314" s="148"/>
      <c r="C2314" s="147"/>
      <c r="D2314" s="147"/>
      <c r="E2314" s="148"/>
      <c r="F2314" s="147"/>
      <c r="G2314" s="148"/>
      <c r="H2314" s="148"/>
      <c r="I2314" s="148"/>
      <c r="J2314" s="148"/>
      <c r="K2314" s="148"/>
      <c r="L2314" s="148"/>
      <c r="M2314" s="148"/>
      <c r="N2314" s="148"/>
      <c r="O2314" s="148"/>
      <c r="P2314" s="148"/>
      <c r="Q2314" s="148"/>
      <c r="R2314" s="148"/>
      <c r="S2314" s="148"/>
      <c r="T2314" s="148"/>
      <c r="U2314" s="148"/>
      <c r="V2314" s="148"/>
      <c r="W2314" s="148"/>
      <c r="X2314" s="148"/>
      <c r="Y2314" s="148"/>
      <c r="Z2314" s="148"/>
      <c r="AA2314" s="148"/>
      <c r="AB2314" s="148"/>
      <c r="AC2314" s="148"/>
      <c r="AD2314" s="148"/>
      <c r="AE2314" s="148"/>
      <c r="AF2314" s="148"/>
      <c r="AG2314" s="148"/>
      <c r="AH2314" s="148"/>
      <c r="AI2314" s="149"/>
      <c r="AJ2314" s="148"/>
      <c r="AK2314" s="149"/>
    </row>
    <row r="2315" spans="1:37" x14ac:dyDescent="0.35">
      <c r="A2315" s="147"/>
      <c r="B2315" s="148"/>
      <c r="C2315" s="147"/>
      <c r="D2315" s="147"/>
      <c r="E2315" s="148"/>
      <c r="F2315" s="147"/>
      <c r="G2315" s="148"/>
      <c r="H2315" s="148"/>
      <c r="I2315" s="148"/>
      <c r="J2315" s="148"/>
      <c r="K2315" s="148"/>
      <c r="L2315" s="148"/>
      <c r="M2315" s="148"/>
      <c r="N2315" s="148"/>
      <c r="O2315" s="148"/>
      <c r="P2315" s="148"/>
      <c r="Q2315" s="148"/>
      <c r="R2315" s="148"/>
      <c r="S2315" s="148"/>
      <c r="T2315" s="148"/>
      <c r="U2315" s="148"/>
      <c r="V2315" s="148"/>
      <c r="W2315" s="148"/>
      <c r="X2315" s="148"/>
      <c r="Y2315" s="148"/>
      <c r="Z2315" s="148"/>
      <c r="AA2315" s="148"/>
      <c r="AB2315" s="148"/>
      <c r="AC2315" s="148"/>
      <c r="AD2315" s="148"/>
      <c r="AE2315" s="148"/>
      <c r="AF2315" s="148"/>
      <c r="AG2315" s="148"/>
      <c r="AH2315" s="148"/>
      <c r="AI2315" s="149"/>
      <c r="AJ2315" s="148"/>
      <c r="AK2315" s="149"/>
    </row>
    <row r="2316" spans="1:37" x14ac:dyDescent="0.35">
      <c r="A2316" s="147"/>
      <c r="B2316" s="148"/>
      <c r="C2316" s="147"/>
      <c r="D2316" s="147"/>
      <c r="E2316" s="148"/>
      <c r="F2316" s="147"/>
      <c r="G2316" s="148"/>
      <c r="H2316" s="148"/>
      <c r="I2316" s="148"/>
      <c r="J2316" s="148"/>
      <c r="K2316" s="148"/>
      <c r="L2316" s="148"/>
      <c r="M2316" s="148"/>
      <c r="N2316" s="148"/>
      <c r="O2316" s="148"/>
      <c r="P2316" s="148"/>
      <c r="Q2316" s="148"/>
      <c r="R2316" s="148"/>
      <c r="S2316" s="148"/>
      <c r="T2316" s="148"/>
      <c r="U2316" s="148"/>
      <c r="V2316" s="148"/>
      <c r="W2316" s="148"/>
      <c r="X2316" s="148"/>
      <c r="Y2316" s="148"/>
      <c r="Z2316" s="148"/>
      <c r="AA2316" s="148"/>
      <c r="AB2316" s="148"/>
      <c r="AC2316" s="148"/>
      <c r="AD2316" s="148"/>
      <c r="AE2316" s="148"/>
      <c r="AF2316" s="148"/>
      <c r="AG2316" s="148"/>
      <c r="AH2316" s="148"/>
      <c r="AI2316" s="149"/>
      <c r="AJ2316" s="148"/>
      <c r="AK2316" s="149"/>
    </row>
    <row r="2317" spans="1:37" x14ac:dyDescent="0.35">
      <c r="A2317" s="147"/>
      <c r="B2317" s="148"/>
      <c r="C2317" s="147"/>
      <c r="D2317" s="147"/>
      <c r="E2317" s="148"/>
      <c r="F2317" s="147"/>
      <c r="G2317" s="148"/>
      <c r="H2317" s="148"/>
      <c r="I2317" s="148"/>
      <c r="J2317" s="148"/>
      <c r="K2317" s="148"/>
      <c r="L2317" s="148"/>
      <c r="M2317" s="148"/>
      <c r="N2317" s="148"/>
      <c r="O2317" s="148"/>
      <c r="P2317" s="148"/>
      <c r="Q2317" s="148"/>
      <c r="R2317" s="148"/>
      <c r="S2317" s="148"/>
      <c r="T2317" s="148"/>
      <c r="U2317" s="148"/>
      <c r="V2317" s="148"/>
      <c r="W2317" s="148"/>
      <c r="X2317" s="148"/>
      <c r="Y2317" s="148"/>
      <c r="Z2317" s="148"/>
      <c r="AA2317" s="148"/>
      <c r="AB2317" s="148"/>
      <c r="AC2317" s="148"/>
      <c r="AD2317" s="148"/>
      <c r="AE2317" s="148"/>
      <c r="AF2317" s="148"/>
      <c r="AG2317" s="148"/>
      <c r="AH2317" s="148"/>
      <c r="AI2317" s="149"/>
      <c r="AJ2317" s="148"/>
      <c r="AK2317" s="149"/>
    </row>
    <row r="2318" spans="1:37" x14ac:dyDescent="0.35">
      <c r="A2318" s="147"/>
      <c r="B2318" s="148"/>
      <c r="C2318" s="147"/>
      <c r="D2318" s="147"/>
      <c r="E2318" s="148"/>
      <c r="F2318" s="147"/>
      <c r="G2318" s="148"/>
      <c r="H2318" s="148"/>
      <c r="I2318" s="148"/>
      <c r="J2318" s="148"/>
      <c r="K2318" s="148"/>
      <c r="L2318" s="148"/>
      <c r="M2318" s="148"/>
      <c r="N2318" s="148"/>
      <c r="O2318" s="148"/>
      <c r="P2318" s="148"/>
      <c r="Q2318" s="148"/>
      <c r="R2318" s="148"/>
      <c r="S2318" s="148"/>
      <c r="T2318" s="148"/>
      <c r="U2318" s="148"/>
      <c r="V2318" s="148"/>
      <c r="W2318" s="148"/>
      <c r="X2318" s="148"/>
      <c r="Y2318" s="148"/>
      <c r="Z2318" s="148"/>
      <c r="AA2318" s="148"/>
      <c r="AB2318" s="148"/>
      <c r="AC2318" s="148"/>
      <c r="AD2318" s="148"/>
      <c r="AE2318" s="148"/>
      <c r="AF2318" s="148"/>
      <c r="AG2318" s="148"/>
      <c r="AH2318" s="148"/>
      <c r="AI2318" s="149"/>
      <c r="AJ2318" s="148"/>
      <c r="AK2318" s="149"/>
    </row>
    <row r="2319" spans="1:37" x14ac:dyDescent="0.35">
      <c r="A2319" s="147"/>
      <c r="B2319" s="148"/>
      <c r="C2319" s="147"/>
      <c r="D2319" s="147"/>
      <c r="E2319" s="148"/>
      <c r="F2319" s="147"/>
      <c r="G2319" s="148"/>
      <c r="H2319" s="148"/>
      <c r="I2319" s="148"/>
      <c r="J2319" s="148"/>
      <c r="K2319" s="148"/>
      <c r="L2319" s="148"/>
      <c r="M2319" s="148"/>
      <c r="N2319" s="148"/>
      <c r="O2319" s="148"/>
      <c r="P2319" s="148"/>
      <c r="Q2319" s="148"/>
      <c r="R2319" s="148"/>
      <c r="S2319" s="148"/>
      <c r="T2319" s="148"/>
      <c r="U2319" s="148"/>
      <c r="V2319" s="148"/>
      <c r="W2319" s="148"/>
      <c r="X2319" s="148"/>
      <c r="Y2319" s="148"/>
      <c r="Z2319" s="148"/>
      <c r="AA2319" s="148"/>
      <c r="AB2319" s="148"/>
      <c r="AC2319" s="148"/>
      <c r="AD2319" s="148"/>
      <c r="AE2319" s="148"/>
      <c r="AF2319" s="148"/>
      <c r="AG2319" s="148"/>
      <c r="AH2319" s="148"/>
      <c r="AI2319" s="149"/>
      <c r="AJ2319" s="148"/>
      <c r="AK2319" s="149"/>
    </row>
    <row r="2320" spans="1:37" x14ac:dyDescent="0.35">
      <c r="A2320" s="147"/>
      <c r="B2320" s="148"/>
      <c r="C2320" s="147"/>
      <c r="D2320" s="147"/>
      <c r="E2320" s="148"/>
      <c r="F2320" s="147"/>
      <c r="G2320" s="148"/>
      <c r="H2320" s="148"/>
      <c r="I2320" s="148"/>
      <c r="J2320" s="148"/>
      <c r="K2320" s="148"/>
      <c r="L2320" s="148"/>
      <c r="M2320" s="148"/>
      <c r="N2320" s="148"/>
      <c r="O2320" s="148"/>
      <c r="P2320" s="148"/>
      <c r="Q2320" s="148"/>
      <c r="R2320" s="148"/>
      <c r="S2320" s="148"/>
      <c r="T2320" s="148"/>
      <c r="U2320" s="148"/>
      <c r="V2320" s="148"/>
      <c r="W2320" s="148"/>
      <c r="X2320" s="148"/>
      <c r="Y2320" s="148"/>
      <c r="Z2320" s="148"/>
      <c r="AA2320" s="148"/>
      <c r="AB2320" s="148"/>
      <c r="AC2320" s="148"/>
      <c r="AD2320" s="148"/>
      <c r="AE2320" s="148"/>
      <c r="AF2320" s="148"/>
      <c r="AG2320" s="148"/>
      <c r="AH2320" s="148"/>
      <c r="AI2320" s="149"/>
      <c r="AJ2320" s="148"/>
      <c r="AK2320" s="149"/>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filterMode="1">
    <tabColor rgb="FFFFFF00"/>
  </sheetPr>
  <dimension ref="A1:J539"/>
  <sheetViews>
    <sheetView workbookViewId="0">
      <pane xSplit="1" ySplit="1" topLeftCell="B2" activePane="bottomRight" state="frozen"/>
      <selection activeCell="A8" sqref="A8:A10"/>
      <selection pane="topRight" activeCell="A8" sqref="A8:A10"/>
      <selection pane="bottomLeft" activeCell="A8" sqref="A8:A10"/>
      <selection pane="bottomRight" activeCell="A324" sqref="A324"/>
    </sheetView>
  </sheetViews>
  <sheetFormatPr defaultRowHeight="14.5" x14ac:dyDescent="0.35"/>
  <cols>
    <col min="1" max="1" width="40.54296875" customWidth="1"/>
    <col min="2" max="2" width="29.1796875" customWidth="1"/>
    <col min="3" max="6" width="40.54296875" customWidth="1"/>
    <col min="7" max="7" width="21.54296875" customWidth="1"/>
    <col min="8" max="13" width="40.54296875" customWidth="1"/>
  </cols>
  <sheetData>
    <row r="1" spans="1:10" x14ac:dyDescent="0.35">
      <c r="A1" t="s">
        <v>23097</v>
      </c>
      <c r="B1" t="s">
        <v>871</v>
      </c>
      <c r="C1" t="s">
        <v>872</v>
      </c>
      <c r="D1" t="s">
        <v>874</v>
      </c>
      <c r="E1" t="s">
        <v>873</v>
      </c>
      <c r="F1" t="s">
        <v>875</v>
      </c>
      <c r="G1" s="117" t="s">
        <v>877</v>
      </c>
      <c r="H1" t="s">
        <v>878</v>
      </c>
      <c r="I1" t="s">
        <v>879</v>
      </c>
      <c r="J1" t="s">
        <v>880</v>
      </c>
    </row>
    <row r="2" spans="1:10" hidden="1" x14ac:dyDescent="0.35">
      <c r="A2" t="s">
        <v>4</v>
      </c>
      <c r="B2" t="s">
        <v>812</v>
      </c>
      <c r="F2" t="str">
        <f t="shared" ref="F2:F65" si="0">CONCATENATE(B2,G2,C2,G2,D2,G2,E2)</f>
        <v xml:space="preserve">MOORE      </v>
      </c>
      <c r="G2" s="117" t="s">
        <v>869</v>
      </c>
      <c r="H2" t="str">
        <f t="shared" ref="H2:H65" si="1">IF(C2="","N/A",C2)</f>
        <v>N/A</v>
      </c>
      <c r="I2" t="str">
        <f t="shared" ref="I2:I65" si="2">IF(D2="","N/A",D2)</f>
        <v>N/A</v>
      </c>
      <c r="J2" t="str">
        <f t="shared" ref="J2:J65" si="3">IF(E2="","N/A",E2)</f>
        <v>N/A</v>
      </c>
    </row>
    <row r="3" spans="1:10" hidden="1" x14ac:dyDescent="0.35">
      <c r="A3" t="s">
        <v>5</v>
      </c>
      <c r="B3" t="s">
        <v>813</v>
      </c>
      <c r="F3" t="str">
        <f t="shared" si="0"/>
        <v xml:space="preserve">HERTFORD      </v>
      </c>
      <c r="G3" s="117" t="s">
        <v>869</v>
      </c>
      <c r="H3" t="str">
        <f t="shared" si="1"/>
        <v>N/A</v>
      </c>
      <c r="I3" t="str">
        <f t="shared" si="2"/>
        <v>N/A</v>
      </c>
      <c r="J3" t="str">
        <f t="shared" si="3"/>
        <v>N/A</v>
      </c>
    </row>
    <row r="4" spans="1:10" hidden="1" x14ac:dyDescent="0.35">
      <c r="A4" t="s">
        <v>6</v>
      </c>
      <c r="B4" t="s">
        <v>705</v>
      </c>
      <c r="F4" t="str">
        <f t="shared" si="0"/>
        <v xml:space="preserve">ALAMANCE      </v>
      </c>
      <c r="G4" s="117" t="s">
        <v>869</v>
      </c>
      <c r="H4" t="str">
        <f t="shared" si="1"/>
        <v>N/A</v>
      </c>
      <c r="I4" t="str">
        <f t="shared" si="2"/>
        <v>N/A</v>
      </c>
      <c r="J4" t="str">
        <f t="shared" si="3"/>
        <v>N/A</v>
      </c>
    </row>
    <row r="5" spans="1:10" hidden="1" x14ac:dyDescent="0.35">
      <c r="A5" t="s">
        <v>7</v>
      </c>
      <c r="B5" t="s">
        <v>696</v>
      </c>
      <c r="F5" t="str">
        <f t="shared" si="0"/>
        <v xml:space="preserve">STANLY      </v>
      </c>
      <c r="G5" s="117" t="s">
        <v>869</v>
      </c>
      <c r="H5" t="str">
        <f t="shared" si="1"/>
        <v>N/A</v>
      </c>
      <c r="I5" t="str">
        <f t="shared" si="2"/>
        <v>N/A</v>
      </c>
      <c r="J5" t="str">
        <f t="shared" si="3"/>
        <v>N/A</v>
      </c>
    </row>
    <row r="6" spans="1:10" hidden="1" x14ac:dyDescent="0.35">
      <c r="A6" t="s">
        <v>8</v>
      </c>
      <c r="B6" t="s">
        <v>814</v>
      </c>
      <c r="F6" t="str">
        <f t="shared" si="0"/>
        <v xml:space="preserve">PAMLICO      </v>
      </c>
      <c r="G6" s="117" t="s">
        <v>869</v>
      </c>
      <c r="H6" t="str">
        <f t="shared" si="1"/>
        <v>N/A</v>
      </c>
      <c r="I6" t="str">
        <f t="shared" si="2"/>
        <v>N/A</v>
      </c>
      <c r="J6" t="str">
        <f t="shared" si="3"/>
        <v>N/A</v>
      </c>
    </row>
    <row r="7" spans="1:10" hidden="1" x14ac:dyDescent="0.35">
      <c r="A7" t="s">
        <v>9</v>
      </c>
      <c r="B7" t="s">
        <v>815</v>
      </c>
      <c r="F7" t="str">
        <f t="shared" si="0"/>
        <v xml:space="preserve">CHEROKEE      </v>
      </c>
      <c r="G7" s="117" t="s">
        <v>869</v>
      </c>
      <c r="H7" t="str">
        <f t="shared" si="1"/>
        <v>N/A</v>
      </c>
      <c r="I7" t="str">
        <f t="shared" si="2"/>
        <v>N/A</v>
      </c>
      <c r="J7" t="str">
        <f t="shared" si="3"/>
        <v>N/A</v>
      </c>
    </row>
    <row r="8" spans="1:10" hidden="1" x14ac:dyDescent="0.35">
      <c r="A8" t="s">
        <v>10</v>
      </c>
      <c r="B8" t="s">
        <v>724</v>
      </c>
      <c r="C8" t="s">
        <v>778</v>
      </c>
      <c r="F8" t="str">
        <f t="shared" si="0"/>
        <v xml:space="preserve">HARNETT  WAKE    </v>
      </c>
      <c r="G8" s="117" t="s">
        <v>869</v>
      </c>
      <c r="H8" t="str">
        <f t="shared" si="1"/>
        <v>WAKE</v>
      </c>
      <c r="I8" t="str">
        <f t="shared" si="2"/>
        <v>N/A</v>
      </c>
      <c r="J8" t="str">
        <f t="shared" si="3"/>
        <v>N/A</v>
      </c>
    </row>
    <row r="9" spans="1:10" hidden="1" x14ac:dyDescent="0.35">
      <c r="A9" t="s">
        <v>11</v>
      </c>
      <c r="B9" t="s">
        <v>816</v>
      </c>
      <c r="F9" t="str">
        <f t="shared" si="0"/>
        <v xml:space="preserve">ANSON      </v>
      </c>
      <c r="G9" s="117" t="s">
        <v>869</v>
      </c>
      <c r="H9" t="str">
        <f t="shared" si="1"/>
        <v>N/A</v>
      </c>
      <c r="I9" t="str">
        <f t="shared" si="2"/>
        <v>N/A</v>
      </c>
      <c r="J9" t="str">
        <f t="shared" si="3"/>
        <v>N/A</v>
      </c>
    </row>
    <row r="10" spans="1:10" hidden="1" x14ac:dyDescent="0.35">
      <c r="A10" t="s">
        <v>12</v>
      </c>
      <c r="B10" t="s">
        <v>835</v>
      </c>
      <c r="C10" t="s">
        <v>778</v>
      </c>
      <c r="F10" t="str">
        <f t="shared" si="0"/>
        <v xml:space="preserve">CHATHAM  WAKE    </v>
      </c>
      <c r="G10" s="117" t="s">
        <v>869</v>
      </c>
      <c r="H10" t="str">
        <f t="shared" si="1"/>
        <v>WAKE</v>
      </c>
      <c r="I10" t="str">
        <f t="shared" si="2"/>
        <v>N/A</v>
      </c>
      <c r="J10" t="str">
        <f t="shared" si="3"/>
        <v>N/A</v>
      </c>
    </row>
    <row r="11" spans="1:10" hidden="1" x14ac:dyDescent="0.35">
      <c r="A11" t="s">
        <v>13</v>
      </c>
      <c r="B11" t="s">
        <v>747</v>
      </c>
      <c r="C11" t="s">
        <v>817</v>
      </c>
      <c r="F11" t="str">
        <f t="shared" si="0"/>
        <v xml:space="preserve">GUILFORD  RANDOLPH    </v>
      </c>
      <c r="G11" s="117" t="s">
        <v>869</v>
      </c>
      <c r="H11" t="str">
        <f t="shared" si="1"/>
        <v>RANDOLPH</v>
      </c>
      <c r="I11" t="str">
        <f t="shared" si="2"/>
        <v>N/A</v>
      </c>
      <c r="J11" t="str">
        <f t="shared" si="3"/>
        <v>N/A</v>
      </c>
    </row>
    <row r="12" spans="1:10" hidden="1" x14ac:dyDescent="0.35">
      <c r="A12" t="s">
        <v>14</v>
      </c>
      <c r="B12" t="s">
        <v>800</v>
      </c>
      <c r="F12" t="str">
        <f t="shared" si="0"/>
        <v xml:space="preserve">JOHNSTON      </v>
      </c>
      <c r="G12" s="117" t="s">
        <v>869</v>
      </c>
      <c r="H12" t="str">
        <f t="shared" si="1"/>
        <v>N/A</v>
      </c>
      <c r="I12" t="str">
        <f t="shared" si="2"/>
        <v>N/A</v>
      </c>
      <c r="J12" t="str">
        <f t="shared" si="3"/>
        <v>N/A</v>
      </c>
    </row>
    <row r="13" spans="1:10" hidden="1" x14ac:dyDescent="0.35">
      <c r="A13" t="s">
        <v>15</v>
      </c>
      <c r="B13" t="s">
        <v>817</v>
      </c>
      <c r="F13" t="str">
        <f t="shared" si="0"/>
        <v xml:space="preserve">RANDOLPH      </v>
      </c>
      <c r="G13" s="117" t="s">
        <v>869</v>
      </c>
      <c r="H13" t="str">
        <f t="shared" si="1"/>
        <v>N/A</v>
      </c>
      <c r="I13" t="str">
        <f t="shared" si="2"/>
        <v>N/A</v>
      </c>
      <c r="J13" t="str">
        <f t="shared" si="3"/>
        <v>N/A</v>
      </c>
    </row>
    <row r="14" spans="1:10" hidden="1" x14ac:dyDescent="0.35">
      <c r="A14" t="s">
        <v>16</v>
      </c>
      <c r="B14" t="s">
        <v>818</v>
      </c>
      <c r="F14" t="str">
        <f t="shared" si="0"/>
        <v xml:space="preserve">BUNCOMBE      </v>
      </c>
      <c r="G14" s="117" t="s">
        <v>869</v>
      </c>
      <c r="H14" t="str">
        <f t="shared" si="1"/>
        <v>N/A</v>
      </c>
      <c r="I14" t="str">
        <f t="shared" si="2"/>
        <v>N/A</v>
      </c>
      <c r="J14" t="str">
        <f t="shared" si="3"/>
        <v>N/A</v>
      </c>
    </row>
    <row r="15" spans="1:10" hidden="1" x14ac:dyDescent="0.35">
      <c r="A15" t="s">
        <v>17</v>
      </c>
      <c r="B15" t="s">
        <v>819</v>
      </c>
      <c r="F15" t="str">
        <f t="shared" si="0"/>
        <v xml:space="preserve">BERTIE      </v>
      </c>
      <c r="G15" s="117" t="s">
        <v>869</v>
      </c>
      <c r="H15" t="str">
        <f t="shared" si="1"/>
        <v>N/A</v>
      </c>
      <c r="I15" t="str">
        <f t="shared" si="2"/>
        <v>N/A</v>
      </c>
      <c r="J15" t="str">
        <f t="shared" si="3"/>
        <v>N/A</v>
      </c>
    </row>
    <row r="16" spans="1:10" hidden="1" x14ac:dyDescent="0.35">
      <c r="A16" t="s">
        <v>18</v>
      </c>
      <c r="B16" t="s">
        <v>820</v>
      </c>
      <c r="F16" t="str">
        <f t="shared" si="0"/>
        <v xml:space="preserve">PENDER      </v>
      </c>
      <c r="G16" s="117" t="s">
        <v>869</v>
      </c>
      <c r="H16" t="str">
        <f t="shared" si="1"/>
        <v>N/A</v>
      </c>
      <c r="I16" t="str">
        <f t="shared" si="2"/>
        <v>N/A</v>
      </c>
      <c r="J16" t="str">
        <f t="shared" si="3"/>
        <v>N/A</v>
      </c>
    </row>
    <row r="17" spans="1:10" hidden="1" x14ac:dyDescent="0.35">
      <c r="A17" t="s">
        <v>19</v>
      </c>
      <c r="B17" t="s">
        <v>737</v>
      </c>
      <c r="F17" t="str">
        <f t="shared" si="0"/>
        <v xml:space="preserve">CARTERET      </v>
      </c>
      <c r="G17" s="117" t="s">
        <v>869</v>
      </c>
      <c r="H17" t="str">
        <f t="shared" si="1"/>
        <v>N/A</v>
      </c>
      <c r="I17" t="str">
        <f t="shared" si="2"/>
        <v>N/A</v>
      </c>
      <c r="J17" t="str">
        <f t="shared" si="3"/>
        <v>N/A</v>
      </c>
    </row>
    <row r="18" spans="1:10" hidden="1" x14ac:dyDescent="0.35">
      <c r="A18" t="s">
        <v>20</v>
      </c>
      <c r="B18" t="s">
        <v>819</v>
      </c>
      <c r="F18" t="str">
        <f t="shared" si="0"/>
        <v xml:space="preserve">BERTIE      </v>
      </c>
      <c r="G18" s="117" t="s">
        <v>869</v>
      </c>
      <c r="H18" t="str">
        <f t="shared" si="1"/>
        <v>N/A</v>
      </c>
      <c r="I18" t="str">
        <f t="shared" si="2"/>
        <v>N/A</v>
      </c>
      <c r="J18" t="str">
        <f t="shared" si="3"/>
        <v>N/A</v>
      </c>
    </row>
    <row r="19" spans="1:10" hidden="1" x14ac:dyDescent="0.35">
      <c r="A19" t="s">
        <v>21</v>
      </c>
      <c r="B19" t="s">
        <v>821</v>
      </c>
      <c r="F19" t="str">
        <f t="shared" si="0"/>
        <v xml:space="preserve">BEAUFORT      </v>
      </c>
      <c r="G19" s="117" t="s">
        <v>869</v>
      </c>
      <c r="H19" t="str">
        <f t="shared" si="1"/>
        <v>N/A</v>
      </c>
      <c r="I19" t="str">
        <f t="shared" si="2"/>
        <v>N/A</v>
      </c>
      <c r="J19" t="str">
        <f t="shared" si="3"/>
        <v>N/A</v>
      </c>
    </row>
    <row r="20" spans="1:10" hidden="1" x14ac:dyDescent="0.35">
      <c r="A20" t="s">
        <v>22</v>
      </c>
      <c r="B20" t="s">
        <v>717</v>
      </c>
      <c r="F20" t="str">
        <f t="shared" si="0"/>
        <v xml:space="preserve">SAMPSON      </v>
      </c>
      <c r="G20" s="117" t="s">
        <v>869</v>
      </c>
      <c r="H20" t="str">
        <f t="shared" si="1"/>
        <v>N/A</v>
      </c>
      <c r="I20" t="str">
        <f t="shared" si="2"/>
        <v>N/A</v>
      </c>
      <c r="J20" t="str">
        <f t="shared" si="3"/>
        <v>N/A</v>
      </c>
    </row>
    <row r="21" spans="1:10" hidden="1" x14ac:dyDescent="0.35">
      <c r="A21" t="s">
        <v>23</v>
      </c>
      <c r="B21" t="s">
        <v>822</v>
      </c>
      <c r="F21" t="str">
        <f t="shared" si="0"/>
        <v xml:space="preserve">PITT      </v>
      </c>
      <c r="G21" s="117" t="s">
        <v>869</v>
      </c>
      <c r="H21" t="str">
        <f t="shared" si="1"/>
        <v>N/A</v>
      </c>
      <c r="I21" t="str">
        <f t="shared" si="2"/>
        <v>N/A</v>
      </c>
      <c r="J21" t="str">
        <f t="shared" si="3"/>
        <v>N/A</v>
      </c>
    </row>
    <row r="22" spans="1:10" hidden="1" x14ac:dyDescent="0.35">
      <c r="A22" t="s">
        <v>24</v>
      </c>
      <c r="B22" t="s">
        <v>696</v>
      </c>
      <c r="F22" t="str">
        <f t="shared" si="0"/>
        <v xml:space="preserve">STANLY      </v>
      </c>
      <c r="G22" s="117" t="s">
        <v>869</v>
      </c>
      <c r="H22" t="str">
        <f t="shared" si="1"/>
        <v>N/A</v>
      </c>
      <c r="I22" t="str">
        <f t="shared" si="2"/>
        <v>N/A</v>
      </c>
      <c r="J22" t="str">
        <f t="shared" si="3"/>
        <v>N/A</v>
      </c>
    </row>
    <row r="23" spans="1:10" hidden="1" x14ac:dyDescent="0.35">
      <c r="A23" t="s">
        <v>25</v>
      </c>
      <c r="B23" t="s">
        <v>792</v>
      </c>
      <c r="F23" t="str">
        <f t="shared" si="0"/>
        <v xml:space="preserve">NASH      </v>
      </c>
      <c r="G23" s="117" t="s">
        <v>869</v>
      </c>
      <c r="H23" t="str">
        <f t="shared" si="1"/>
        <v>N/A</v>
      </c>
      <c r="I23" t="str">
        <f t="shared" si="2"/>
        <v>N/A</v>
      </c>
      <c r="J23" t="str">
        <f t="shared" si="3"/>
        <v>N/A</v>
      </c>
    </row>
    <row r="24" spans="1:10" hidden="1" x14ac:dyDescent="0.35">
      <c r="A24" t="s">
        <v>26</v>
      </c>
      <c r="B24" t="s">
        <v>823</v>
      </c>
      <c r="F24" t="str">
        <f t="shared" si="0"/>
        <v xml:space="preserve">MITCHELL      </v>
      </c>
      <c r="G24" s="117" t="s">
        <v>869</v>
      </c>
      <c r="H24" t="str">
        <f t="shared" si="1"/>
        <v>N/A</v>
      </c>
      <c r="I24" t="str">
        <f t="shared" si="2"/>
        <v>N/A</v>
      </c>
      <c r="J24" t="str">
        <f t="shared" si="3"/>
        <v>N/A</v>
      </c>
    </row>
    <row r="25" spans="1:10" hidden="1" x14ac:dyDescent="0.35">
      <c r="A25" t="s">
        <v>27</v>
      </c>
      <c r="B25" t="s">
        <v>698</v>
      </c>
      <c r="F25" t="str">
        <f t="shared" si="0"/>
        <v xml:space="preserve">BRUNSWICK      </v>
      </c>
      <c r="G25" s="117" t="s">
        <v>869</v>
      </c>
      <c r="H25" t="str">
        <f t="shared" si="1"/>
        <v>N/A</v>
      </c>
      <c r="I25" t="str">
        <f t="shared" si="2"/>
        <v>N/A</v>
      </c>
      <c r="J25" t="str">
        <f t="shared" si="3"/>
        <v>N/A</v>
      </c>
    </row>
    <row r="26" spans="1:10" hidden="1" x14ac:dyDescent="0.35">
      <c r="A26" t="s">
        <v>28</v>
      </c>
      <c r="B26" t="s">
        <v>824</v>
      </c>
      <c r="F26" t="str">
        <f t="shared" si="0"/>
        <v xml:space="preserve">AVERY      </v>
      </c>
      <c r="G26" s="117" t="s">
        <v>869</v>
      </c>
      <c r="H26" t="str">
        <f t="shared" si="1"/>
        <v>N/A</v>
      </c>
      <c r="I26" t="str">
        <f t="shared" si="2"/>
        <v>N/A</v>
      </c>
      <c r="J26" t="str">
        <f t="shared" si="3"/>
        <v>N/A</v>
      </c>
    </row>
    <row r="27" spans="1:10" hidden="1" x14ac:dyDescent="0.35">
      <c r="A27" t="s">
        <v>29</v>
      </c>
      <c r="B27" t="s">
        <v>821</v>
      </c>
      <c r="F27" t="str">
        <f t="shared" si="0"/>
        <v xml:space="preserve">BEAUFORT      </v>
      </c>
      <c r="G27" s="117" t="s">
        <v>869</v>
      </c>
      <c r="H27" t="str">
        <f t="shared" si="1"/>
        <v>N/A</v>
      </c>
      <c r="I27" t="str">
        <f t="shared" si="2"/>
        <v>N/A</v>
      </c>
      <c r="J27" t="str">
        <f t="shared" si="3"/>
        <v>N/A</v>
      </c>
    </row>
    <row r="28" spans="1:10" hidden="1" x14ac:dyDescent="0.35">
      <c r="A28" t="s">
        <v>30</v>
      </c>
      <c r="B28" t="s">
        <v>814</v>
      </c>
      <c r="F28" t="str">
        <f t="shared" si="0"/>
        <v xml:space="preserve">PAMLICO      </v>
      </c>
      <c r="G28" s="117" t="s">
        <v>869</v>
      </c>
      <c r="H28" t="str">
        <f t="shared" si="1"/>
        <v>N/A</v>
      </c>
      <c r="I28" t="str">
        <f t="shared" si="2"/>
        <v>N/A</v>
      </c>
      <c r="J28" t="str">
        <f t="shared" si="3"/>
        <v>N/A</v>
      </c>
    </row>
    <row r="29" spans="1:10" hidden="1" x14ac:dyDescent="0.35">
      <c r="A29" t="s">
        <v>31</v>
      </c>
      <c r="B29" t="s">
        <v>825</v>
      </c>
      <c r="F29" t="str">
        <f t="shared" si="0"/>
        <v xml:space="preserve">MARTIN      </v>
      </c>
      <c r="G29" s="117" t="s">
        <v>869</v>
      </c>
      <c r="H29" t="str">
        <f t="shared" si="1"/>
        <v>N/A</v>
      </c>
      <c r="I29" t="str">
        <f t="shared" si="2"/>
        <v>N/A</v>
      </c>
      <c r="J29" t="str">
        <f t="shared" si="3"/>
        <v>N/A</v>
      </c>
    </row>
    <row r="30" spans="1:10" hidden="1" x14ac:dyDescent="0.35">
      <c r="A30" t="s">
        <v>32</v>
      </c>
      <c r="B30" t="s">
        <v>737</v>
      </c>
      <c r="F30" t="str">
        <f t="shared" si="0"/>
        <v xml:space="preserve">CARTERET      </v>
      </c>
      <c r="G30" s="117" t="s">
        <v>869</v>
      </c>
      <c r="H30" t="str">
        <f t="shared" si="1"/>
        <v>N/A</v>
      </c>
      <c r="I30" t="str">
        <f t="shared" si="2"/>
        <v>N/A</v>
      </c>
      <c r="J30" t="str">
        <f t="shared" si="3"/>
        <v>N/A</v>
      </c>
    </row>
    <row r="31" spans="1:10" hidden="1" x14ac:dyDescent="0.35">
      <c r="A31" t="s">
        <v>33</v>
      </c>
      <c r="B31" t="s">
        <v>824</v>
      </c>
      <c r="C31" t="s">
        <v>701</v>
      </c>
      <c r="F31" t="str">
        <f t="shared" si="0"/>
        <v xml:space="preserve">AVERY  WATAUGA    </v>
      </c>
      <c r="G31" s="117" t="s">
        <v>869</v>
      </c>
      <c r="H31" t="str">
        <f t="shared" si="1"/>
        <v>WATAUGA</v>
      </c>
      <c r="I31" t="str">
        <f t="shared" si="2"/>
        <v>N/A</v>
      </c>
      <c r="J31" t="str">
        <f t="shared" si="3"/>
        <v>N/A</v>
      </c>
    </row>
    <row r="32" spans="1:10" hidden="1" x14ac:dyDescent="0.35">
      <c r="A32" t="s">
        <v>34</v>
      </c>
      <c r="B32" t="s">
        <v>821</v>
      </c>
      <c r="F32" t="str">
        <f t="shared" si="0"/>
        <v xml:space="preserve">BEAUFORT      </v>
      </c>
      <c r="G32" s="117" t="s">
        <v>869</v>
      </c>
      <c r="H32" t="str">
        <f t="shared" si="1"/>
        <v>N/A</v>
      </c>
      <c r="I32" t="str">
        <f t="shared" si="2"/>
        <v>N/A</v>
      </c>
      <c r="J32" t="str">
        <f t="shared" si="3"/>
        <v>N/A</v>
      </c>
    </row>
    <row r="33" spans="1:10" hidden="1" x14ac:dyDescent="0.35">
      <c r="A33" t="s">
        <v>35</v>
      </c>
      <c r="B33" t="s">
        <v>743</v>
      </c>
      <c r="F33" t="str">
        <f t="shared" si="0"/>
        <v xml:space="preserve">GASTON      </v>
      </c>
      <c r="G33" s="117" t="s">
        <v>869</v>
      </c>
      <c r="H33" t="str">
        <f t="shared" si="1"/>
        <v>N/A</v>
      </c>
      <c r="I33" t="str">
        <f t="shared" si="2"/>
        <v>N/A</v>
      </c>
      <c r="J33" t="str">
        <f t="shared" si="3"/>
        <v>N/A</v>
      </c>
    </row>
    <row r="34" spans="1:10" hidden="1" x14ac:dyDescent="0.35">
      <c r="A34" t="s">
        <v>36</v>
      </c>
      <c r="B34" t="s">
        <v>698</v>
      </c>
      <c r="F34" t="str">
        <f t="shared" si="0"/>
        <v xml:space="preserve">BRUNSWICK      </v>
      </c>
      <c r="G34" s="117" t="s">
        <v>869</v>
      </c>
      <c r="H34" t="str">
        <f t="shared" si="1"/>
        <v>N/A</v>
      </c>
      <c r="I34" t="str">
        <f t="shared" si="2"/>
        <v>N/A</v>
      </c>
      <c r="J34" t="str">
        <f t="shared" si="3"/>
        <v>N/A</v>
      </c>
    </row>
    <row r="35" spans="1:10" hidden="1" x14ac:dyDescent="0.35">
      <c r="A35" t="s">
        <v>23087</v>
      </c>
      <c r="B35" t="s">
        <v>756</v>
      </c>
      <c r="F35" t="str">
        <f t="shared" si="0"/>
        <v xml:space="preserve">CLEVELAND      </v>
      </c>
      <c r="G35" s="117" t="s">
        <v>869</v>
      </c>
      <c r="H35" t="str">
        <f t="shared" si="1"/>
        <v>N/A</v>
      </c>
      <c r="I35" t="str">
        <f t="shared" si="2"/>
        <v>N/A</v>
      </c>
      <c r="J35" t="str">
        <f t="shared" si="3"/>
        <v>N/A</v>
      </c>
    </row>
    <row r="36" spans="1:10" hidden="1" x14ac:dyDescent="0.35">
      <c r="A36" t="s">
        <v>37</v>
      </c>
      <c r="B36" t="s">
        <v>800</v>
      </c>
      <c r="C36" t="s">
        <v>724</v>
      </c>
      <c r="F36" t="str">
        <f t="shared" si="0"/>
        <v xml:space="preserve">JOHNSTON  HARNETT    </v>
      </c>
      <c r="G36" s="117" t="s">
        <v>869</v>
      </c>
      <c r="H36" t="str">
        <f t="shared" si="1"/>
        <v>HARNETT</v>
      </c>
      <c r="I36" t="str">
        <f t="shared" si="2"/>
        <v>N/A</v>
      </c>
      <c r="J36" t="str">
        <f t="shared" si="3"/>
        <v>N/A</v>
      </c>
    </row>
    <row r="37" spans="1:10" hidden="1" x14ac:dyDescent="0.35">
      <c r="A37" t="s">
        <v>38</v>
      </c>
      <c r="B37" t="s">
        <v>826</v>
      </c>
      <c r="F37" t="str">
        <f t="shared" si="0"/>
        <v xml:space="preserve">DAVIE      </v>
      </c>
      <c r="G37" s="117" t="s">
        <v>869</v>
      </c>
      <c r="H37" t="str">
        <f t="shared" si="1"/>
        <v>N/A</v>
      </c>
      <c r="I37" t="str">
        <f t="shared" si="2"/>
        <v>N/A</v>
      </c>
      <c r="J37" t="str">
        <f t="shared" si="3"/>
        <v>N/A</v>
      </c>
    </row>
    <row r="38" spans="1:10" hidden="1" x14ac:dyDescent="0.35">
      <c r="A38" t="s">
        <v>39</v>
      </c>
      <c r="B38" t="s">
        <v>743</v>
      </c>
      <c r="F38" t="str">
        <f t="shared" si="0"/>
        <v xml:space="preserve">GASTON      </v>
      </c>
      <c r="G38" s="117" t="s">
        <v>869</v>
      </c>
      <c r="H38" t="str">
        <f t="shared" si="1"/>
        <v>N/A</v>
      </c>
      <c r="I38" t="str">
        <f t="shared" si="2"/>
        <v>N/A</v>
      </c>
      <c r="J38" t="str">
        <f t="shared" si="3"/>
        <v>N/A</v>
      </c>
    </row>
    <row r="39" spans="1:10" hidden="1" x14ac:dyDescent="0.35">
      <c r="A39" t="s">
        <v>40</v>
      </c>
      <c r="B39" t="s">
        <v>764</v>
      </c>
      <c r="F39" t="str">
        <f t="shared" si="0"/>
        <v xml:space="preserve">FORSYTH      </v>
      </c>
      <c r="G39" s="117" t="s">
        <v>869</v>
      </c>
      <c r="H39" t="str">
        <f t="shared" si="1"/>
        <v>N/A</v>
      </c>
      <c r="I39" t="str">
        <f t="shared" si="2"/>
        <v>N/A</v>
      </c>
      <c r="J39" t="str">
        <f t="shared" si="3"/>
        <v>N/A</v>
      </c>
    </row>
    <row r="40" spans="1:10" hidden="1" x14ac:dyDescent="0.35">
      <c r="A40" t="s">
        <v>41</v>
      </c>
      <c r="B40" t="s">
        <v>822</v>
      </c>
      <c r="F40" t="str">
        <f t="shared" si="0"/>
        <v xml:space="preserve">PITT      </v>
      </c>
      <c r="G40" s="117" t="s">
        <v>869</v>
      </c>
      <c r="H40" t="str">
        <f t="shared" si="1"/>
        <v>N/A</v>
      </c>
      <c r="I40" t="str">
        <f t="shared" si="2"/>
        <v>N/A</v>
      </c>
      <c r="J40" t="str">
        <f t="shared" si="3"/>
        <v>N/A</v>
      </c>
    </row>
    <row r="41" spans="1:10" hidden="1" x14ac:dyDescent="0.35">
      <c r="A41" t="s">
        <v>42</v>
      </c>
      <c r="B41" t="s">
        <v>827</v>
      </c>
      <c r="F41" t="str">
        <f t="shared" si="0"/>
        <v xml:space="preserve">DUPLIN      </v>
      </c>
      <c r="G41" s="117" t="s">
        <v>869</v>
      </c>
      <c r="H41" t="str">
        <f t="shared" si="1"/>
        <v>N/A</v>
      </c>
      <c r="I41" t="str">
        <f t="shared" si="2"/>
        <v>N/A</v>
      </c>
      <c r="J41" t="str">
        <f t="shared" si="3"/>
        <v>N/A</v>
      </c>
    </row>
    <row r="42" spans="1:10" hidden="1" x14ac:dyDescent="0.35">
      <c r="A42" t="s">
        <v>43</v>
      </c>
      <c r="B42" t="s">
        <v>818</v>
      </c>
      <c r="F42" t="str">
        <f t="shared" si="0"/>
        <v xml:space="preserve">BUNCOMBE      </v>
      </c>
      <c r="G42" s="117" t="s">
        <v>869</v>
      </c>
      <c r="H42" t="str">
        <f t="shared" si="1"/>
        <v>N/A</v>
      </c>
      <c r="I42" t="str">
        <f t="shared" si="2"/>
        <v>N/A</v>
      </c>
      <c r="J42" t="str">
        <f t="shared" si="3"/>
        <v>N/A</v>
      </c>
    </row>
    <row r="43" spans="1:10" hidden="1" x14ac:dyDescent="0.35">
      <c r="A43" t="s">
        <v>44</v>
      </c>
      <c r="B43" t="s">
        <v>828</v>
      </c>
      <c r="F43" t="str">
        <f t="shared" si="0"/>
        <v xml:space="preserve">MONTGOMERY      </v>
      </c>
      <c r="G43" s="117" t="s">
        <v>869</v>
      </c>
      <c r="H43" t="str">
        <f t="shared" si="1"/>
        <v>N/A</v>
      </c>
      <c r="I43" t="str">
        <f t="shared" si="2"/>
        <v>N/A</v>
      </c>
      <c r="J43" t="str">
        <f t="shared" si="3"/>
        <v>N/A</v>
      </c>
    </row>
    <row r="44" spans="1:10" hidden="1" x14ac:dyDescent="0.35">
      <c r="A44" t="s">
        <v>45</v>
      </c>
      <c r="B44" t="s">
        <v>809</v>
      </c>
      <c r="F44" t="str">
        <f t="shared" si="0"/>
        <v xml:space="preserve">WILSON      </v>
      </c>
      <c r="G44" s="117" t="s">
        <v>869</v>
      </c>
      <c r="H44" t="str">
        <f t="shared" si="1"/>
        <v>N/A</v>
      </c>
      <c r="I44" t="str">
        <f t="shared" si="2"/>
        <v>N/A</v>
      </c>
      <c r="J44" t="str">
        <f t="shared" si="3"/>
        <v>N/A</v>
      </c>
    </row>
    <row r="45" spans="1:10" hidden="1" x14ac:dyDescent="0.35">
      <c r="A45" t="s">
        <v>46</v>
      </c>
      <c r="B45" t="s">
        <v>818</v>
      </c>
      <c r="F45" t="str">
        <f t="shared" si="0"/>
        <v xml:space="preserve">BUNCOMBE      </v>
      </c>
      <c r="G45" s="117" t="s">
        <v>869</v>
      </c>
      <c r="H45" t="str">
        <f t="shared" si="1"/>
        <v>N/A</v>
      </c>
      <c r="I45" t="str">
        <f t="shared" si="2"/>
        <v>N/A</v>
      </c>
      <c r="J45" t="str">
        <f t="shared" si="3"/>
        <v>N/A</v>
      </c>
    </row>
    <row r="46" spans="1:10" hidden="1" x14ac:dyDescent="0.35">
      <c r="A46" t="s">
        <v>47</v>
      </c>
      <c r="B46" t="s">
        <v>733</v>
      </c>
      <c r="F46" t="str">
        <f t="shared" si="0"/>
        <v xml:space="preserve">BLADEN      </v>
      </c>
      <c r="G46" s="117" t="s">
        <v>869</v>
      </c>
      <c r="H46" t="str">
        <f t="shared" si="1"/>
        <v>N/A</v>
      </c>
      <c r="I46" t="str">
        <f t="shared" si="2"/>
        <v>N/A</v>
      </c>
      <c r="J46" t="str">
        <f t="shared" si="3"/>
        <v>N/A</v>
      </c>
    </row>
    <row r="47" spans="1:10" hidden="1" x14ac:dyDescent="0.35">
      <c r="A47" t="s">
        <v>48</v>
      </c>
      <c r="B47" t="s">
        <v>762</v>
      </c>
      <c r="C47" t="s">
        <v>701</v>
      </c>
      <c r="F47" t="str">
        <f t="shared" si="0"/>
        <v xml:space="preserve">CALDWELL  WATAUGA    </v>
      </c>
      <c r="G47" s="117" t="s">
        <v>869</v>
      </c>
      <c r="H47" t="str">
        <f t="shared" si="1"/>
        <v>WATAUGA</v>
      </c>
      <c r="I47" t="str">
        <f t="shared" si="2"/>
        <v>N/A</v>
      </c>
      <c r="J47" t="str">
        <f t="shared" si="3"/>
        <v>N/A</v>
      </c>
    </row>
    <row r="48" spans="1:10" hidden="1" x14ac:dyDescent="0.35">
      <c r="A48" t="s">
        <v>49</v>
      </c>
      <c r="B48" t="s">
        <v>807</v>
      </c>
      <c r="F48" t="str">
        <f t="shared" si="0"/>
        <v xml:space="preserve">COLUMBUS      </v>
      </c>
      <c r="G48" s="117" t="s">
        <v>869</v>
      </c>
      <c r="H48" t="str">
        <f t="shared" si="1"/>
        <v>N/A</v>
      </c>
      <c r="I48" t="str">
        <f t="shared" si="2"/>
        <v>N/A</v>
      </c>
      <c r="J48" t="str">
        <f t="shared" si="3"/>
        <v>N/A</v>
      </c>
    </row>
    <row r="49" spans="1:10" hidden="1" x14ac:dyDescent="0.35">
      <c r="A49" t="s">
        <v>50</v>
      </c>
      <c r="B49" t="s">
        <v>737</v>
      </c>
      <c r="F49" t="str">
        <f t="shared" si="0"/>
        <v xml:space="preserve">CARTERET      </v>
      </c>
      <c r="G49" s="117" t="s">
        <v>869</v>
      </c>
      <c r="H49" t="str">
        <f t="shared" si="1"/>
        <v>N/A</v>
      </c>
      <c r="I49" t="str">
        <f t="shared" si="2"/>
        <v>N/A</v>
      </c>
      <c r="J49" t="str">
        <f t="shared" si="3"/>
        <v>N/A</v>
      </c>
    </row>
    <row r="50" spans="1:10" hidden="1" x14ac:dyDescent="0.35">
      <c r="A50" t="s">
        <v>51</v>
      </c>
      <c r="B50" t="s">
        <v>698</v>
      </c>
      <c r="F50" t="str">
        <f t="shared" si="0"/>
        <v xml:space="preserve">BRUNSWICK      </v>
      </c>
      <c r="G50" s="117" t="s">
        <v>869</v>
      </c>
      <c r="H50" t="str">
        <f t="shared" si="1"/>
        <v>N/A</v>
      </c>
      <c r="I50" t="str">
        <f t="shared" si="2"/>
        <v>N/A</v>
      </c>
      <c r="J50" t="str">
        <f t="shared" si="3"/>
        <v>N/A</v>
      </c>
    </row>
    <row r="51" spans="1:10" hidden="1" x14ac:dyDescent="0.35">
      <c r="A51" t="s">
        <v>52</v>
      </c>
      <c r="B51" t="s">
        <v>756</v>
      </c>
      <c r="F51" t="str">
        <f t="shared" si="0"/>
        <v xml:space="preserve">CLEVELAND      </v>
      </c>
      <c r="G51" s="117" t="s">
        <v>869</v>
      </c>
      <c r="H51" t="str">
        <f t="shared" si="1"/>
        <v>N/A</v>
      </c>
      <c r="I51" t="str">
        <f t="shared" si="2"/>
        <v>N/A</v>
      </c>
      <c r="J51" t="str">
        <f t="shared" si="3"/>
        <v>N/A</v>
      </c>
    </row>
    <row r="52" spans="1:10" hidden="1" x14ac:dyDescent="0.35">
      <c r="A52" t="s">
        <v>53</v>
      </c>
      <c r="B52" t="s">
        <v>698</v>
      </c>
      <c r="F52" t="str">
        <f t="shared" si="0"/>
        <v xml:space="preserve">BRUNSWICK      </v>
      </c>
      <c r="G52" s="117" t="s">
        <v>869</v>
      </c>
      <c r="H52" t="str">
        <f t="shared" si="1"/>
        <v>N/A</v>
      </c>
      <c r="I52" t="str">
        <f t="shared" si="2"/>
        <v>N/A</v>
      </c>
      <c r="J52" t="str">
        <f t="shared" si="3"/>
        <v>N/A</v>
      </c>
    </row>
    <row r="53" spans="1:10" hidden="1" x14ac:dyDescent="0.35">
      <c r="A53" t="s">
        <v>54</v>
      </c>
      <c r="B53" t="s">
        <v>807</v>
      </c>
      <c r="F53" t="str">
        <f t="shared" si="0"/>
        <v xml:space="preserve">COLUMBUS      </v>
      </c>
      <c r="G53" s="117" t="s">
        <v>869</v>
      </c>
      <c r="H53" t="str">
        <f t="shared" si="1"/>
        <v>N/A</v>
      </c>
      <c r="I53" t="str">
        <f t="shared" si="2"/>
        <v>N/A</v>
      </c>
      <c r="J53" t="str">
        <f t="shared" si="3"/>
        <v>N/A</v>
      </c>
    </row>
    <row r="54" spans="1:10" hidden="1" x14ac:dyDescent="0.35">
      <c r="A54" t="s">
        <v>55</v>
      </c>
      <c r="B54" t="s">
        <v>701</v>
      </c>
      <c r="F54" t="str">
        <f t="shared" si="0"/>
        <v xml:space="preserve">WATAUGA      </v>
      </c>
      <c r="G54" s="117" t="s">
        <v>869</v>
      </c>
      <c r="H54" t="str">
        <f t="shared" si="1"/>
        <v>N/A</v>
      </c>
      <c r="I54" t="str">
        <f t="shared" si="2"/>
        <v>N/A</v>
      </c>
      <c r="J54" t="str">
        <f t="shared" si="3"/>
        <v>N/A</v>
      </c>
    </row>
    <row r="55" spans="1:10" hidden="1" x14ac:dyDescent="0.35">
      <c r="A55" t="s">
        <v>56</v>
      </c>
      <c r="B55" t="s">
        <v>829</v>
      </c>
      <c r="F55" t="str">
        <f t="shared" si="0"/>
        <v xml:space="preserve">YADKIN      </v>
      </c>
      <c r="G55" s="117" t="s">
        <v>869</v>
      </c>
      <c r="H55" t="str">
        <f t="shared" si="1"/>
        <v>N/A</v>
      </c>
      <c r="I55" t="str">
        <f t="shared" si="2"/>
        <v>N/A</v>
      </c>
      <c r="J55" t="str">
        <f t="shared" si="3"/>
        <v>N/A</v>
      </c>
    </row>
    <row r="56" spans="1:10" hidden="1" x14ac:dyDescent="0.35">
      <c r="A56" t="s">
        <v>57</v>
      </c>
      <c r="B56" t="s">
        <v>715</v>
      </c>
      <c r="F56" t="str">
        <f t="shared" si="0"/>
        <v xml:space="preserve">RUTHERFORD      </v>
      </c>
      <c r="G56" s="117" t="s">
        <v>869</v>
      </c>
      <c r="H56" t="str">
        <f t="shared" si="1"/>
        <v>N/A</v>
      </c>
      <c r="I56" t="str">
        <f t="shared" si="2"/>
        <v>N/A</v>
      </c>
      <c r="J56" t="str">
        <f t="shared" si="3"/>
        <v>N/A</v>
      </c>
    </row>
    <row r="57" spans="1:10" hidden="1" x14ac:dyDescent="0.35">
      <c r="A57" t="s">
        <v>58</v>
      </c>
      <c r="B57" t="s">
        <v>703</v>
      </c>
      <c r="F57" t="str">
        <f t="shared" si="0"/>
        <v xml:space="preserve">TRANSYLVANIA      </v>
      </c>
      <c r="G57" s="117" t="s">
        <v>869</v>
      </c>
      <c r="H57" t="str">
        <f t="shared" si="1"/>
        <v>N/A</v>
      </c>
      <c r="I57" t="str">
        <f t="shared" si="2"/>
        <v>N/A</v>
      </c>
      <c r="J57" t="str">
        <f t="shared" si="3"/>
        <v>N/A</v>
      </c>
    </row>
    <row r="58" spans="1:10" hidden="1" x14ac:dyDescent="0.35">
      <c r="A58" t="s">
        <v>59</v>
      </c>
      <c r="B58" t="s">
        <v>781</v>
      </c>
      <c r="F58" t="str">
        <f t="shared" si="0"/>
        <v xml:space="preserve">CRAVEN      </v>
      </c>
      <c r="G58" s="117" t="s">
        <v>869</v>
      </c>
      <c r="H58" t="str">
        <f t="shared" si="1"/>
        <v>N/A</v>
      </c>
      <c r="I58" t="str">
        <f t="shared" si="2"/>
        <v>N/A</v>
      </c>
      <c r="J58" t="str">
        <f t="shared" si="3"/>
        <v>N/A</v>
      </c>
    </row>
    <row r="59" spans="1:10" hidden="1" x14ac:dyDescent="0.35">
      <c r="A59" t="s">
        <v>60</v>
      </c>
      <c r="B59" t="s">
        <v>797</v>
      </c>
      <c r="C59" t="s">
        <v>724</v>
      </c>
      <c r="F59" t="str">
        <f t="shared" si="0"/>
        <v xml:space="preserve">LEE  HARNETT    </v>
      </c>
      <c r="G59" s="117" t="s">
        <v>869</v>
      </c>
      <c r="H59" t="str">
        <f t="shared" si="1"/>
        <v>HARNETT</v>
      </c>
      <c r="I59" t="str">
        <f t="shared" si="2"/>
        <v>N/A</v>
      </c>
      <c r="J59" t="str">
        <f t="shared" si="3"/>
        <v>N/A</v>
      </c>
    </row>
    <row r="60" spans="1:10" hidden="1" x14ac:dyDescent="0.35">
      <c r="A60" t="s">
        <v>61</v>
      </c>
      <c r="B60" t="s">
        <v>830</v>
      </c>
      <c r="F60" t="str">
        <f t="shared" si="0"/>
        <v xml:space="preserve">CATAWBA      </v>
      </c>
      <c r="G60" s="117" t="s">
        <v>869</v>
      </c>
      <c r="H60" t="str">
        <f t="shared" si="1"/>
        <v>N/A</v>
      </c>
      <c r="I60" t="str">
        <f t="shared" si="2"/>
        <v>N/A</v>
      </c>
      <c r="J60" t="str">
        <f t="shared" si="3"/>
        <v>N/A</v>
      </c>
    </row>
    <row r="61" spans="1:10" hidden="1" x14ac:dyDescent="0.35">
      <c r="A61" t="s">
        <v>62</v>
      </c>
      <c r="B61" t="s">
        <v>807</v>
      </c>
      <c r="F61" t="str">
        <f t="shared" si="0"/>
        <v xml:space="preserve">COLUMBUS      </v>
      </c>
      <c r="G61" s="117" t="s">
        <v>869</v>
      </c>
      <c r="H61" t="str">
        <f t="shared" si="1"/>
        <v>N/A</v>
      </c>
      <c r="I61" t="str">
        <f t="shared" si="2"/>
        <v>N/A</v>
      </c>
      <c r="J61" t="str">
        <f t="shared" si="3"/>
        <v>N/A</v>
      </c>
    </row>
    <row r="62" spans="1:10" hidden="1" x14ac:dyDescent="0.35">
      <c r="A62" t="s">
        <v>63</v>
      </c>
      <c r="B62" t="s">
        <v>831</v>
      </c>
      <c r="F62" t="str">
        <f t="shared" si="0"/>
        <v xml:space="preserve">SWAIN      </v>
      </c>
      <c r="G62" s="117" t="s">
        <v>869</v>
      </c>
      <c r="H62" t="str">
        <f t="shared" si="1"/>
        <v>N/A</v>
      </c>
      <c r="I62" t="str">
        <f t="shared" si="2"/>
        <v>N/A</v>
      </c>
      <c r="J62" t="str">
        <f t="shared" si="3"/>
        <v>N/A</v>
      </c>
    </row>
    <row r="63" spans="1:10" hidden="1" x14ac:dyDescent="0.35">
      <c r="A63" t="s">
        <v>64</v>
      </c>
      <c r="B63" t="s">
        <v>832</v>
      </c>
      <c r="F63" t="str">
        <f t="shared" si="0"/>
        <v xml:space="preserve">FRANKLIN      </v>
      </c>
      <c r="G63" s="117" t="s">
        <v>869</v>
      </c>
      <c r="H63" t="str">
        <f t="shared" si="1"/>
        <v>N/A</v>
      </c>
      <c r="I63" t="str">
        <f t="shared" si="2"/>
        <v>N/A</v>
      </c>
      <c r="J63" t="str">
        <f t="shared" si="3"/>
        <v>N/A</v>
      </c>
    </row>
    <row r="64" spans="1:10" hidden="1" x14ac:dyDescent="0.35">
      <c r="A64" t="s">
        <v>65</v>
      </c>
      <c r="B64" t="s">
        <v>820</v>
      </c>
      <c r="F64" t="str">
        <f t="shared" si="0"/>
        <v xml:space="preserve">PENDER      </v>
      </c>
      <c r="G64" s="117" t="s">
        <v>869</v>
      </c>
      <c r="H64" t="str">
        <f t="shared" si="1"/>
        <v>N/A</v>
      </c>
      <c r="I64" t="str">
        <f t="shared" si="2"/>
        <v>N/A</v>
      </c>
      <c r="J64" t="str">
        <f t="shared" si="3"/>
        <v>N/A</v>
      </c>
    </row>
    <row r="65" spans="1:10" hidden="1" x14ac:dyDescent="0.35">
      <c r="A65" t="s">
        <v>66</v>
      </c>
      <c r="B65" t="s">
        <v>705</v>
      </c>
      <c r="C65" t="s">
        <v>747</v>
      </c>
      <c r="F65" t="str">
        <f t="shared" si="0"/>
        <v xml:space="preserve">ALAMANCE  GUILFORD    </v>
      </c>
      <c r="G65" s="117" t="s">
        <v>869</v>
      </c>
      <c r="H65" t="str">
        <f t="shared" si="1"/>
        <v>GUILFORD</v>
      </c>
      <c r="I65" t="str">
        <f t="shared" si="2"/>
        <v>N/A</v>
      </c>
      <c r="J65" t="str">
        <f t="shared" si="3"/>
        <v>N/A</v>
      </c>
    </row>
    <row r="66" spans="1:10" hidden="1" x14ac:dyDescent="0.35">
      <c r="A66" t="s">
        <v>67</v>
      </c>
      <c r="B66" t="s">
        <v>833</v>
      </c>
      <c r="F66" t="str">
        <f t="shared" ref="F66:F129" si="4">CONCATENATE(B66,G66,C66,G66,D66,G66,E66)</f>
        <v xml:space="preserve">YANCEY      </v>
      </c>
      <c r="G66" s="117" t="s">
        <v>869</v>
      </c>
      <c r="H66" t="str">
        <f t="shared" ref="H66:H129" si="5">IF(C66="","N/A",C66)</f>
        <v>N/A</v>
      </c>
      <c r="I66" t="str">
        <f t="shared" ref="I66:I129" si="6">IF(D66="","N/A",D66)</f>
        <v>N/A</v>
      </c>
      <c r="J66" t="str">
        <f t="shared" ref="J66:J129" si="7">IF(E66="","N/A",E66)</f>
        <v>N/A</v>
      </c>
    </row>
    <row r="67" spans="1:10" hidden="1" x14ac:dyDescent="0.35">
      <c r="A67" t="s">
        <v>68</v>
      </c>
      <c r="B67" t="s">
        <v>783</v>
      </c>
      <c r="F67" t="str">
        <f t="shared" si="4"/>
        <v xml:space="preserve">GRANVILLE      </v>
      </c>
      <c r="G67" s="117" t="s">
        <v>869</v>
      </c>
      <c r="H67" t="str">
        <f t="shared" si="5"/>
        <v>N/A</v>
      </c>
      <c r="I67" t="str">
        <f t="shared" si="6"/>
        <v>N/A</v>
      </c>
      <c r="J67" t="str">
        <f t="shared" si="7"/>
        <v>N/A</v>
      </c>
    </row>
    <row r="68" spans="1:10" hidden="1" x14ac:dyDescent="0.35">
      <c r="A68" t="s">
        <v>69</v>
      </c>
      <c r="B68" t="s">
        <v>698</v>
      </c>
      <c r="F68" t="str">
        <f t="shared" si="4"/>
        <v xml:space="preserve">BRUNSWICK      </v>
      </c>
      <c r="G68" s="117" t="s">
        <v>869</v>
      </c>
      <c r="H68" t="str">
        <f t="shared" si="5"/>
        <v>N/A</v>
      </c>
      <c r="I68" t="str">
        <f t="shared" si="6"/>
        <v>N/A</v>
      </c>
      <c r="J68" t="str">
        <f t="shared" si="7"/>
        <v>N/A</v>
      </c>
    </row>
    <row r="69" spans="1:10" hidden="1" x14ac:dyDescent="0.35">
      <c r="A69" t="s">
        <v>70</v>
      </c>
      <c r="B69" t="s">
        <v>827</v>
      </c>
      <c r="F69" t="str">
        <f t="shared" si="4"/>
        <v xml:space="preserve">DUPLIN      </v>
      </c>
      <c r="G69" s="117" t="s">
        <v>869</v>
      </c>
      <c r="H69" t="str">
        <f t="shared" si="5"/>
        <v>N/A</v>
      </c>
      <c r="I69" t="str">
        <f t="shared" si="6"/>
        <v>N/A</v>
      </c>
      <c r="J69" t="str">
        <f t="shared" si="7"/>
        <v>N/A</v>
      </c>
    </row>
    <row r="70" spans="1:10" hidden="1" x14ac:dyDescent="0.35">
      <c r="A70" t="s">
        <v>71</v>
      </c>
      <c r="B70" t="s">
        <v>812</v>
      </c>
      <c r="F70" t="str">
        <f t="shared" si="4"/>
        <v xml:space="preserve">MOORE      </v>
      </c>
      <c r="G70" s="117" t="s">
        <v>869</v>
      </c>
      <c r="H70" t="str">
        <f t="shared" si="5"/>
        <v>N/A</v>
      </c>
      <c r="I70" t="str">
        <f t="shared" si="6"/>
        <v>N/A</v>
      </c>
      <c r="J70" t="str">
        <f t="shared" si="7"/>
        <v>N/A</v>
      </c>
    </row>
    <row r="71" spans="1:10" hidden="1" x14ac:dyDescent="0.35">
      <c r="A71" t="s">
        <v>72</v>
      </c>
      <c r="B71" t="s">
        <v>828</v>
      </c>
      <c r="F71" t="str">
        <f t="shared" si="4"/>
        <v xml:space="preserve">MONTGOMERY      </v>
      </c>
      <c r="G71" s="117" t="s">
        <v>869</v>
      </c>
      <c r="H71" t="str">
        <f t="shared" si="5"/>
        <v>N/A</v>
      </c>
      <c r="I71" t="str">
        <f t="shared" si="6"/>
        <v>N/A</v>
      </c>
      <c r="J71" t="str">
        <f t="shared" si="7"/>
        <v>N/A</v>
      </c>
    </row>
    <row r="72" spans="1:10" hidden="1" x14ac:dyDescent="0.35">
      <c r="A72" t="s">
        <v>73</v>
      </c>
      <c r="B72" t="s">
        <v>805</v>
      </c>
      <c r="F72" t="str">
        <f t="shared" si="4"/>
        <v xml:space="preserve">HAYWOOD      </v>
      </c>
      <c r="G72" s="117" t="s">
        <v>869</v>
      </c>
      <c r="H72" t="str">
        <f t="shared" si="5"/>
        <v>N/A</v>
      </c>
      <c r="I72" t="str">
        <f t="shared" si="6"/>
        <v>N/A</v>
      </c>
      <c r="J72" t="str">
        <f t="shared" si="7"/>
        <v>N/A</v>
      </c>
    </row>
    <row r="73" spans="1:10" hidden="1" x14ac:dyDescent="0.35">
      <c r="A73" t="s">
        <v>74</v>
      </c>
      <c r="B73" t="s">
        <v>737</v>
      </c>
      <c r="F73" t="str">
        <f t="shared" si="4"/>
        <v xml:space="preserve">CARTERET      </v>
      </c>
      <c r="G73" s="117" t="s">
        <v>869</v>
      </c>
      <c r="H73" t="str">
        <f t="shared" si="5"/>
        <v>N/A</v>
      </c>
      <c r="I73" t="str">
        <f t="shared" si="6"/>
        <v>N/A</v>
      </c>
      <c r="J73" t="str">
        <f t="shared" si="7"/>
        <v>N/A</v>
      </c>
    </row>
    <row r="74" spans="1:10" hidden="1" x14ac:dyDescent="0.35">
      <c r="A74" t="s">
        <v>75</v>
      </c>
      <c r="B74" t="s">
        <v>834</v>
      </c>
      <c r="F74" t="str">
        <f t="shared" si="4"/>
        <v xml:space="preserve">NEW HANOVER      </v>
      </c>
      <c r="G74" s="117" t="s">
        <v>869</v>
      </c>
      <c r="H74" t="str">
        <f t="shared" si="5"/>
        <v>N/A</v>
      </c>
      <c r="I74" t="str">
        <f t="shared" si="6"/>
        <v>N/A</v>
      </c>
      <c r="J74" t="str">
        <f t="shared" si="7"/>
        <v>N/A</v>
      </c>
    </row>
    <row r="75" spans="1:10" hidden="1" x14ac:dyDescent="0.35">
      <c r="A75" t="s">
        <v>76</v>
      </c>
      <c r="B75" t="s">
        <v>698</v>
      </c>
      <c r="F75" t="str">
        <f t="shared" si="4"/>
        <v xml:space="preserve">BRUNSWICK      </v>
      </c>
      <c r="G75" s="117" t="s">
        <v>869</v>
      </c>
      <c r="H75" t="str">
        <f t="shared" si="5"/>
        <v>N/A</v>
      </c>
      <c r="I75" t="str">
        <f t="shared" si="6"/>
        <v>N/A</v>
      </c>
      <c r="J75" t="str">
        <f t="shared" si="7"/>
        <v>N/A</v>
      </c>
    </row>
    <row r="76" spans="1:10" hidden="1" x14ac:dyDescent="0.35">
      <c r="A76" t="s">
        <v>77</v>
      </c>
      <c r="B76" t="s">
        <v>707</v>
      </c>
      <c r="F76" t="str">
        <f t="shared" si="4"/>
        <v xml:space="preserve">ORANGE      </v>
      </c>
      <c r="G76" s="117" t="s">
        <v>869</v>
      </c>
      <c r="H76" t="str">
        <f t="shared" si="5"/>
        <v>N/A</v>
      </c>
      <c r="I76" t="str">
        <f t="shared" si="6"/>
        <v>N/A</v>
      </c>
      <c r="J76" t="str">
        <f t="shared" si="7"/>
        <v>N/A</v>
      </c>
    </row>
    <row r="77" spans="1:10" hidden="1" x14ac:dyDescent="0.35">
      <c r="A77" t="s">
        <v>78</v>
      </c>
      <c r="B77" t="s">
        <v>812</v>
      </c>
      <c r="F77" t="str">
        <f t="shared" si="4"/>
        <v xml:space="preserve">MOORE   </v>
      </c>
      <c r="G77" s="117" t="s">
        <v>540</v>
      </c>
      <c r="H77" t="str">
        <f t="shared" si="5"/>
        <v>N/A</v>
      </c>
      <c r="I77" t="str">
        <f t="shared" si="6"/>
        <v>N/A</v>
      </c>
      <c r="J77" t="str">
        <f t="shared" si="7"/>
        <v>N/A</v>
      </c>
    </row>
    <row r="78" spans="1:10" hidden="1" x14ac:dyDescent="0.35">
      <c r="A78" t="s">
        <v>79</v>
      </c>
      <c r="B78" t="s">
        <v>835</v>
      </c>
      <c r="C78" t="s">
        <v>726</v>
      </c>
      <c r="D78" t="s">
        <v>778</v>
      </c>
      <c r="F78" t="str">
        <f t="shared" si="4"/>
        <v xml:space="preserve">CHATHAM  DURHAM  WAKE  </v>
      </c>
      <c r="G78" s="117" t="s">
        <v>869</v>
      </c>
      <c r="H78" t="str">
        <f t="shared" si="5"/>
        <v>DURHAM</v>
      </c>
      <c r="I78" t="str">
        <f t="shared" si="6"/>
        <v>WAKE</v>
      </c>
      <c r="J78" t="str">
        <f t="shared" si="7"/>
        <v>N/A</v>
      </c>
    </row>
    <row r="79" spans="1:10" hidden="1" x14ac:dyDescent="0.35">
      <c r="A79" t="s">
        <v>80</v>
      </c>
      <c r="B79" t="s">
        <v>756</v>
      </c>
      <c r="F79" t="str">
        <f t="shared" si="4"/>
        <v xml:space="preserve">CLEVELAND      </v>
      </c>
      <c r="G79" s="117" t="s">
        <v>869</v>
      </c>
      <c r="H79" t="str">
        <f t="shared" si="5"/>
        <v>N/A</v>
      </c>
      <c r="I79" t="str">
        <f t="shared" si="6"/>
        <v>N/A</v>
      </c>
      <c r="J79" t="str">
        <f t="shared" si="7"/>
        <v>N/A</v>
      </c>
    </row>
    <row r="80" spans="1:10" hidden="1" x14ac:dyDescent="0.35">
      <c r="A80" t="s">
        <v>81</v>
      </c>
      <c r="B80" t="s">
        <v>792</v>
      </c>
      <c r="F80" t="str">
        <f t="shared" si="4"/>
        <v xml:space="preserve">NASH      </v>
      </c>
      <c r="G80" s="117" t="s">
        <v>869</v>
      </c>
      <c r="H80" t="str">
        <f t="shared" si="5"/>
        <v>N/A</v>
      </c>
      <c r="I80" t="str">
        <f t="shared" si="6"/>
        <v>N/A</v>
      </c>
      <c r="J80" t="str">
        <f t="shared" si="7"/>
        <v>N/A</v>
      </c>
    </row>
    <row r="81" spans="1:10" hidden="1" x14ac:dyDescent="0.35">
      <c r="A81" t="s">
        <v>82</v>
      </c>
      <c r="B81" t="s">
        <v>698</v>
      </c>
      <c r="F81" t="str">
        <f t="shared" si="4"/>
        <v xml:space="preserve">BRUNSWICK      </v>
      </c>
      <c r="G81" s="117" t="s">
        <v>869</v>
      </c>
      <c r="H81" t="str">
        <f t="shared" si="5"/>
        <v>N/A</v>
      </c>
      <c r="I81" t="str">
        <f t="shared" si="6"/>
        <v>N/A</v>
      </c>
      <c r="J81" t="str">
        <f t="shared" si="7"/>
        <v>N/A</v>
      </c>
    </row>
    <row r="82" spans="1:10" hidden="1" x14ac:dyDescent="0.35">
      <c r="A82" t="s">
        <v>83</v>
      </c>
      <c r="B82" t="s">
        <v>830</v>
      </c>
      <c r="F82" t="str">
        <f t="shared" si="4"/>
        <v xml:space="preserve">CATAWBA      </v>
      </c>
      <c r="G82" s="117" t="s">
        <v>869</v>
      </c>
      <c r="H82" t="str">
        <f t="shared" si="5"/>
        <v>N/A</v>
      </c>
      <c r="I82" t="str">
        <f t="shared" si="6"/>
        <v>N/A</v>
      </c>
      <c r="J82" t="str">
        <f t="shared" si="7"/>
        <v>N/A</v>
      </c>
    </row>
    <row r="83" spans="1:10" hidden="1" x14ac:dyDescent="0.35">
      <c r="A83" t="s">
        <v>84</v>
      </c>
      <c r="B83" t="s">
        <v>737</v>
      </c>
      <c r="F83" t="str">
        <f t="shared" si="4"/>
        <v xml:space="preserve">CARTERET      </v>
      </c>
      <c r="G83" s="117" t="s">
        <v>869</v>
      </c>
      <c r="H83" t="str">
        <f t="shared" si="5"/>
        <v>N/A</v>
      </c>
      <c r="I83" t="str">
        <f t="shared" si="6"/>
        <v>N/A</v>
      </c>
      <c r="J83" t="str">
        <f t="shared" si="7"/>
        <v>N/A</v>
      </c>
    </row>
    <row r="84" spans="1:10" hidden="1" x14ac:dyDescent="0.35">
      <c r="A84" t="s">
        <v>85</v>
      </c>
      <c r="B84" t="s">
        <v>762</v>
      </c>
      <c r="F84" t="str">
        <f t="shared" si="4"/>
        <v xml:space="preserve">CALDWELL      </v>
      </c>
      <c r="G84" s="117" t="s">
        <v>869</v>
      </c>
      <c r="H84" t="str">
        <f t="shared" si="5"/>
        <v>N/A</v>
      </c>
      <c r="I84" t="str">
        <f t="shared" si="6"/>
        <v>N/A</v>
      </c>
      <c r="J84" t="str">
        <f t="shared" si="7"/>
        <v>N/A</v>
      </c>
    </row>
    <row r="85" spans="1:10" hidden="1" x14ac:dyDescent="0.35">
      <c r="A85" t="s">
        <v>86</v>
      </c>
      <c r="B85" t="s">
        <v>807</v>
      </c>
      <c r="F85" t="str">
        <f t="shared" si="4"/>
        <v xml:space="preserve">COLUMBUS      </v>
      </c>
      <c r="G85" s="117" t="s">
        <v>869</v>
      </c>
      <c r="H85" t="str">
        <f t="shared" si="5"/>
        <v>N/A</v>
      </c>
      <c r="I85" t="str">
        <f t="shared" si="6"/>
        <v>N/A</v>
      </c>
      <c r="J85" t="str">
        <f t="shared" si="7"/>
        <v>N/A</v>
      </c>
    </row>
    <row r="86" spans="1:10" hidden="1" x14ac:dyDescent="0.35">
      <c r="A86" t="s">
        <v>87</v>
      </c>
      <c r="B86" t="s">
        <v>807</v>
      </c>
      <c r="F86" t="str">
        <f t="shared" si="4"/>
        <v xml:space="preserve">COLUMBUS   </v>
      </c>
      <c r="G86" s="117" t="s">
        <v>540</v>
      </c>
      <c r="H86" t="str">
        <f t="shared" si="5"/>
        <v>N/A</v>
      </c>
      <c r="I86" t="str">
        <f t="shared" si="6"/>
        <v>N/A</v>
      </c>
      <c r="J86" t="str">
        <f t="shared" si="7"/>
        <v>N/A</v>
      </c>
    </row>
    <row r="87" spans="1:10" hidden="1" x14ac:dyDescent="0.35">
      <c r="A87" t="s">
        <v>88</v>
      </c>
      <c r="B87" t="s">
        <v>707</v>
      </c>
      <c r="C87" t="s">
        <v>726</v>
      </c>
      <c r="F87" t="str">
        <f t="shared" si="4"/>
        <v xml:space="preserve">ORANGE  DURHAM    </v>
      </c>
      <c r="G87" s="117" t="s">
        <v>869</v>
      </c>
      <c r="H87" t="str">
        <f t="shared" si="5"/>
        <v>DURHAM</v>
      </c>
      <c r="I87" t="str">
        <f t="shared" si="6"/>
        <v>N/A</v>
      </c>
      <c r="J87" t="str">
        <f t="shared" si="7"/>
        <v>N/A</v>
      </c>
    </row>
    <row r="88" spans="1:10" hidden="1" x14ac:dyDescent="0.35">
      <c r="A88" t="s">
        <v>89</v>
      </c>
      <c r="B88" t="s">
        <v>709</v>
      </c>
      <c r="F88" t="str">
        <f t="shared" si="4"/>
        <v xml:space="preserve">MECKLENBURG      </v>
      </c>
      <c r="G88" s="117" t="s">
        <v>869</v>
      </c>
      <c r="H88" t="str">
        <f t="shared" si="5"/>
        <v>N/A</v>
      </c>
      <c r="I88" t="str">
        <f t="shared" si="6"/>
        <v>N/A</v>
      </c>
      <c r="J88" t="str">
        <f t="shared" si="7"/>
        <v>N/A</v>
      </c>
    </row>
    <row r="89" spans="1:10" hidden="1" x14ac:dyDescent="0.35">
      <c r="A89" t="s">
        <v>90</v>
      </c>
      <c r="B89" t="s">
        <v>743</v>
      </c>
      <c r="F89" t="str">
        <f t="shared" si="4"/>
        <v xml:space="preserve">GASTON      </v>
      </c>
      <c r="G89" s="117" t="s">
        <v>869</v>
      </c>
      <c r="H89" t="str">
        <f t="shared" si="5"/>
        <v>N/A</v>
      </c>
      <c r="I89" t="str">
        <f t="shared" si="6"/>
        <v>N/A</v>
      </c>
      <c r="J89" t="str">
        <f t="shared" si="7"/>
        <v>N/A</v>
      </c>
    </row>
    <row r="90" spans="1:10" hidden="1" x14ac:dyDescent="0.35">
      <c r="A90" t="s">
        <v>91</v>
      </c>
      <c r="B90" t="s">
        <v>715</v>
      </c>
      <c r="F90" t="str">
        <f t="shared" si="4"/>
        <v xml:space="preserve">RUTHERFORD      </v>
      </c>
      <c r="G90" s="117" t="s">
        <v>869</v>
      </c>
      <c r="H90" t="str">
        <f t="shared" si="5"/>
        <v>N/A</v>
      </c>
      <c r="I90" t="str">
        <f t="shared" si="6"/>
        <v>N/A</v>
      </c>
      <c r="J90" t="str">
        <f t="shared" si="7"/>
        <v>N/A</v>
      </c>
    </row>
    <row r="91" spans="1:10" hidden="1" x14ac:dyDescent="0.35">
      <c r="A91" t="s">
        <v>92</v>
      </c>
      <c r="B91" t="s">
        <v>795</v>
      </c>
      <c r="F91" t="str">
        <f t="shared" si="4"/>
        <v xml:space="preserve">ROWAN      </v>
      </c>
      <c r="G91" s="117" t="s">
        <v>869</v>
      </c>
      <c r="H91" t="str">
        <f t="shared" si="5"/>
        <v>N/A</v>
      </c>
      <c r="I91" t="str">
        <f t="shared" si="6"/>
        <v>N/A</v>
      </c>
      <c r="J91" t="str">
        <f t="shared" si="7"/>
        <v>N/A</v>
      </c>
    </row>
    <row r="92" spans="1:10" hidden="1" x14ac:dyDescent="0.35">
      <c r="A92" t="s">
        <v>93</v>
      </c>
      <c r="B92" t="s">
        <v>821</v>
      </c>
      <c r="F92" t="str">
        <f t="shared" si="4"/>
        <v xml:space="preserve">BEAUFORT      </v>
      </c>
      <c r="G92" s="117" t="s">
        <v>869</v>
      </c>
      <c r="H92" t="str">
        <f t="shared" si="5"/>
        <v>N/A</v>
      </c>
      <c r="I92" t="str">
        <f t="shared" si="6"/>
        <v>N/A</v>
      </c>
      <c r="J92" t="str">
        <f t="shared" si="7"/>
        <v>N/A</v>
      </c>
    </row>
    <row r="93" spans="1:10" hidden="1" x14ac:dyDescent="0.35">
      <c r="A93" t="s">
        <v>94</v>
      </c>
      <c r="B93" t="s">
        <v>830</v>
      </c>
      <c r="F93" t="str">
        <f t="shared" si="4"/>
        <v xml:space="preserve">CATAWBA      </v>
      </c>
      <c r="G93" s="117" t="s">
        <v>869</v>
      </c>
      <c r="H93" t="str">
        <f t="shared" si="5"/>
        <v>N/A</v>
      </c>
      <c r="I93" t="str">
        <f t="shared" si="6"/>
        <v>N/A</v>
      </c>
      <c r="J93" t="str">
        <f t="shared" si="7"/>
        <v>N/A</v>
      </c>
    </row>
    <row r="94" spans="1:10" hidden="1" x14ac:dyDescent="0.35">
      <c r="A94" t="s">
        <v>95</v>
      </c>
      <c r="B94" t="s">
        <v>733</v>
      </c>
      <c r="F94" t="str">
        <f t="shared" si="4"/>
        <v xml:space="preserve">BLADEN      </v>
      </c>
      <c r="G94" s="117" t="s">
        <v>869</v>
      </c>
      <c r="H94" t="str">
        <f t="shared" si="5"/>
        <v>N/A</v>
      </c>
      <c r="I94" t="str">
        <f t="shared" si="6"/>
        <v>N/A</v>
      </c>
      <c r="J94" t="str">
        <f t="shared" si="7"/>
        <v>N/A</v>
      </c>
    </row>
    <row r="95" spans="1:10" hidden="1" x14ac:dyDescent="0.35">
      <c r="A95" t="s">
        <v>96</v>
      </c>
      <c r="B95" t="s">
        <v>800</v>
      </c>
      <c r="C95" t="s">
        <v>778</v>
      </c>
      <c r="F95" t="str">
        <f t="shared" si="4"/>
        <v xml:space="preserve">JOHNSTON  WAKE    </v>
      </c>
      <c r="G95" s="117" t="s">
        <v>869</v>
      </c>
      <c r="H95" t="str">
        <f t="shared" si="5"/>
        <v>WAKE</v>
      </c>
      <c r="I95" t="str">
        <f t="shared" si="6"/>
        <v>N/A</v>
      </c>
      <c r="J95" t="str">
        <f t="shared" si="7"/>
        <v>N/A</v>
      </c>
    </row>
    <row r="96" spans="1:10" hidden="1" x14ac:dyDescent="0.35">
      <c r="A96" t="s">
        <v>97</v>
      </c>
      <c r="B96" t="s">
        <v>764</v>
      </c>
      <c r="F96" t="str">
        <f t="shared" si="4"/>
        <v xml:space="preserve">FORSYTH      </v>
      </c>
      <c r="G96" s="117" t="s">
        <v>869</v>
      </c>
      <c r="H96" t="str">
        <f t="shared" si="5"/>
        <v>N/A</v>
      </c>
      <c r="I96" t="str">
        <f t="shared" si="6"/>
        <v>N/A</v>
      </c>
      <c r="J96" t="str">
        <f t="shared" si="7"/>
        <v>N/A</v>
      </c>
    </row>
    <row r="97" spans="1:10" hidden="1" x14ac:dyDescent="0.35">
      <c r="A97" t="s">
        <v>98</v>
      </c>
      <c r="B97" t="s">
        <v>795</v>
      </c>
      <c r="F97" t="str">
        <f t="shared" si="4"/>
        <v xml:space="preserve">ROWAN      </v>
      </c>
      <c r="G97" s="117" t="s">
        <v>869</v>
      </c>
      <c r="H97" t="str">
        <f t="shared" si="5"/>
        <v>N/A</v>
      </c>
      <c r="I97" t="str">
        <f t="shared" si="6"/>
        <v>N/A</v>
      </c>
      <c r="J97" t="str">
        <f t="shared" si="7"/>
        <v>N/A</v>
      </c>
    </row>
    <row r="98" spans="1:10" hidden="1" x14ac:dyDescent="0.35">
      <c r="A98" t="s">
        <v>99</v>
      </c>
      <c r="B98" t="s">
        <v>717</v>
      </c>
      <c r="F98" t="str">
        <f t="shared" si="4"/>
        <v xml:space="preserve">SAMPSON      </v>
      </c>
      <c r="G98" s="117" t="s">
        <v>869</v>
      </c>
      <c r="H98" t="str">
        <f t="shared" si="5"/>
        <v>N/A</v>
      </c>
      <c r="I98" t="str">
        <f t="shared" si="6"/>
        <v>N/A</v>
      </c>
      <c r="J98" t="str">
        <f t="shared" si="7"/>
        <v>N/A</v>
      </c>
    </row>
    <row r="99" spans="1:10" hidden="1" x14ac:dyDescent="0.35">
      <c r="A99" t="s">
        <v>100</v>
      </c>
      <c r="B99" t="s">
        <v>805</v>
      </c>
      <c r="F99" t="str">
        <f t="shared" si="4"/>
        <v xml:space="preserve">HAYWOOD      </v>
      </c>
      <c r="G99" s="117" t="s">
        <v>869</v>
      </c>
      <c r="H99" t="str">
        <f t="shared" si="5"/>
        <v>N/A</v>
      </c>
      <c r="I99" t="str">
        <f t="shared" si="6"/>
        <v>N/A</v>
      </c>
      <c r="J99" t="str">
        <f t="shared" si="7"/>
        <v>N/A</v>
      </c>
    </row>
    <row r="100" spans="1:10" hidden="1" x14ac:dyDescent="0.35">
      <c r="A100" t="s">
        <v>101</v>
      </c>
      <c r="B100" t="s">
        <v>724</v>
      </c>
      <c r="F100" t="str">
        <f t="shared" si="4"/>
        <v xml:space="preserve">HARNETT      </v>
      </c>
      <c r="G100" s="117" t="s">
        <v>869</v>
      </c>
      <c r="H100" t="str">
        <f t="shared" si="5"/>
        <v>N/A</v>
      </c>
      <c r="I100" t="str">
        <f t="shared" si="6"/>
        <v>N/A</v>
      </c>
      <c r="J100" t="str">
        <f t="shared" si="7"/>
        <v>N/A</v>
      </c>
    </row>
    <row r="101" spans="1:10" hidden="1" x14ac:dyDescent="0.35">
      <c r="A101" t="s">
        <v>102</v>
      </c>
      <c r="B101" t="s">
        <v>813</v>
      </c>
      <c r="F101" t="str">
        <f t="shared" si="4"/>
        <v xml:space="preserve">HERTFORD      </v>
      </c>
      <c r="G101" s="117" t="s">
        <v>869</v>
      </c>
      <c r="H101" t="str">
        <f t="shared" si="5"/>
        <v>N/A</v>
      </c>
      <c r="I101" t="str">
        <f t="shared" si="6"/>
        <v>N/A</v>
      </c>
      <c r="J101" t="str">
        <f t="shared" si="7"/>
        <v>N/A</v>
      </c>
    </row>
    <row r="102" spans="1:10" hidden="1" x14ac:dyDescent="0.35">
      <c r="A102" t="s">
        <v>103</v>
      </c>
      <c r="B102" t="s">
        <v>819</v>
      </c>
      <c r="F102" t="str">
        <f t="shared" si="4"/>
        <v xml:space="preserve">BERTIE      </v>
      </c>
      <c r="G102" s="117" t="s">
        <v>869</v>
      </c>
      <c r="H102" t="str">
        <f t="shared" si="5"/>
        <v>N/A</v>
      </c>
      <c r="I102" t="str">
        <f t="shared" si="6"/>
        <v>N/A</v>
      </c>
      <c r="J102" t="str">
        <f t="shared" si="7"/>
        <v>N/A</v>
      </c>
    </row>
    <row r="103" spans="1:10" hidden="1" x14ac:dyDescent="0.35">
      <c r="A103" t="s">
        <v>104</v>
      </c>
      <c r="B103" t="s">
        <v>836</v>
      </c>
      <c r="F103" t="str">
        <f t="shared" si="4"/>
        <v xml:space="preserve">TYRRELL      </v>
      </c>
      <c r="G103" s="117" t="s">
        <v>869</v>
      </c>
      <c r="H103" t="str">
        <f t="shared" si="5"/>
        <v>N/A</v>
      </c>
      <c r="I103" t="str">
        <f t="shared" si="6"/>
        <v>N/A</v>
      </c>
      <c r="J103" t="str">
        <f t="shared" si="7"/>
        <v>N/A</v>
      </c>
    </row>
    <row r="104" spans="1:10" hidden="1" x14ac:dyDescent="0.35">
      <c r="A104" t="s">
        <v>105</v>
      </c>
      <c r="B104" t="s">
        <v>837</v>
      </c>
      <c r="F104" t="str">
        <f t="shared" si="4"/>
        <v xml:space="preserve">POLK      </v>
      </c>
      <c r="G104" s="117" t="s">
        <v>869</v>
      </c>
      <c r="H104" t="str">
        <f t="shared" si="5"/>
        <v>N/A</v>
      </c>
      <c r="I104" t="str">
        <f t="shared" si="6"/>
        <v>N/A</v>
      </c>
      <c r="J104" t="str">
        <f t="shared" si="7"/>
        <v>N/A</v>
      </c>
    </row>
    <row r="105" spans="1:10" hidden="1" x14ac:dyDescent="0.35">
      <c r="A105" t="s">
        <v>106</v>
      </c>
      <c r="B105" t="s">
        <v>813</v>
      </c>
      <c r="F105" t="str">
        <f t="shared" si="4"/>
        <v xml:space="preserve">HERTFORD      </v>
      </c>
      <c r="G105" s="117" t="s">
        <v>869</v>
      </c>
      <c r="H105" t="str">
        <f t="shared" si="5"/>
        <v>N/A</v>
      </c>
      <c r="I105" t="str">
        <f t="shared" si="6"/>
        <v>N/A</v>
      </c>
      <c r="J105" t="str">
        <f t="shared" si="7"/>
        <v>N/A</v>
      </c>
    </row>
    <row r="106" spans="1:10" hidden="1" x14ac:dyDescent="0.35">
      <c r="A106" t="s">
        <v>107</v>
      </c>
      <c r="B106" t="s">
        <v>719</v>
      </c>
      <c r="F106" t="str">
        <f t="shared" si="4"/>
        <v xml:space="preserve">CABARRUS      </v>
      </c>
      <c r="G106" s="117" t="s">
        <v>869</v>
      </c>
      <c r="H106" t="str">
        <f t="shared" si="5"/>
        <v>N/A</v>
      </c>
      <c r="I106" t="str">
        <f t="shared" si="6"/>
        <v>N/A</v>
      </c>
      <c r="J106" t="str">
        <f t="shared" si="7"/>
        <v>N/A</v>
      </c>
    </row>
    <row r="107" spans="1:10" hidden="1" x14ac:dyDescent="0.35">
      <c r="A107" t="s">
        <v>108</v>
      </c>
      <c r="B107" t="s">
        <v>838</v>
      </c>
      <c r="F107" t="str">
        <f t="shared" si="4"/>
        <v xml:space="preserve">EDGECOMBE      </v>
      </c>
      <c r="G107" s="117" t="s">
        <v>869</v>
      </c>
      <c r="H107" t="str">
        <f t="shared" si="5"/>
        <v>N/A</v>
      </c>
      <c r="I107" t="str">
        <f t="shared" si="6"/>
        <v>N/A</v>
      </c>
      <c r="J107" t="str">
        <f t="shared" si="7"/>
        <v>N/A</v>
      </c>
    </row>
    <row r="108" spans="1:10" hidden="1" x14ac:dyDescent="0.35">
      <c r="A108" t="s">
        <v>109</v>
      </c>
      <c r="B108" t="s">
        <v>776</v>
      </c>
      <c r="F108" t="str">
        <f t="shared" si="4"/>
        <v xml:space="preserve">BURKE      </v>
      </c>
      <c r="G108" s="117" t="s">
        <v>869</v>
      </c>
      <c r="H108" t="str">
        <f t="shared" si="5"/>
        <v>N/A</v>
      </c>
      <c r="I108" t="str">
        <f t="shared" si="6"/>
        <v>N/A</v>
      </c>
      <c r="J108" t="str">
        <f t="shared" si="7"/>
        <v>N/A</v>
      </c>
    </row>
    <row r="109" spans="1:10" hidden="1" x14ac:dyDescent="0.35">
      <c r="A109" t="s">
        <v>110</v>
      </c>
      <c r="B109" t="s">
        <v>830</v>
      </c>
      <c r="F109" t="str">
        <f t="shared" si="4"/>
        <v xml:space="preserve">CATAWBA      </v>
      </c>
      <c r="G109" s="117" t="s">
        <v>869</v>
      </c>
      <c r="H109" t="str">
        <f t="shared" si="5"/>
        <v>N/A</v>
      </c>
      <c r="I109" t="str">
        <f t="shared" si="6"/>
        <v>N/A</v>
      </c>
      <c r="J109" t="str">
        <f t="shared" si="7"/>
        <v>N/A</v>
      </c>
    </row>
    <row r="110" spans="1:10" hidden="1" x14ac:dyDescent="0.35">
      <c r="A110" t="s">
        <v>111</v>
      </c>
      <c r="B110" t="s">
        <v>839</v>
      </c>
      <c r="F110" t="str">
        <f t="shared" si="4"/>
        <v xml:space="preserve">NORTHAMPTON      </v>
      </c>
      <c r="G110" s="117" t="s">
        <v>869</v>
      </c>
      <c r="H110" t="str">
        <f t="shared" si="5"/>
        <v>N/A</v>
      </c>
      <c r="I110" t="str">
        <f t="shared" si="6"/>
        <v>N/A</v>
      </c>
      <c r="J110" t="str">
        <f t="shared" si="7"/>
        <v>N/A</v>
      </c>
    </row>
    <row r="111" spans="1:10" hidden="1" x14ac:dyDescent="0.35">
      <c r="A111" t="s">
        <v>112</v>
      </c>
      <c r="B111" t="s">
        <v>826</v>
      </c>
      <c r="F111" t="str">
        <f t="shared" si="4"/>
        <v xml:space="preserve">DAVIE      </v>
      </c>
      <c r="G111" s="117" t="s">
        <v>869</v>
      </c>
      <c r="H111" t="str">
        <f t="shared" si="5"/>
        <v>N/A</v>
      </c>
      <c r="I111" t="str">
        <f t="shared" si="6"/>
        <v>N/A</v>
      </c>
      <c r="J111" t="str">
        <f t="shared" si="7"/>
        <v>N/A</v>
      </c>
    </row>
    <row r="112" spans="1:10" hidden="1" x14ac:dyDescent="0.35">
      <c r="A112" t="s">
        <v>113</v>
      </c>
      <c r="B112" t="s">
        <v>709</v>
      </c>
      <c r="F112" t="str">
        <f t="shared" si="4"/>
        <v xml:space="preserve">MECKLENBURG      </v>
      </c>
      <c r="G112" s="117" t="s">
        <v>869</v>
      </c>
      <c r="H112" t="str">
        <f t="shared" si="5"/>
        <v>N/A</v>
      </c>
      <c r="I112" t="str">
        <f t="shared" si="6"/>
        <v>N/A</v>
      </c>
      <c r="J112" t="str">
        <f t="shared" si="7"/>
        <v>N/A</v>
      </c>
    </row>
    <row r="113" spans="1:10" hidden="1" x14ac:dyDescent="0.35">
      <c r="A113" t="s">
        <v>114</v>
      </c>
      <c r="B113" t="s">
        <v>781</v>
      </c>
      <c r="F113" t="str">
        <f t="shared" si="4"/>
        <v xml:space="preserve">CRAVEN      </v>
      </c>
      <c r="G113" s="117" t="s">
        <v>869</v>
      </c>
      <c r="H113" t="str">
        <f t="shared" si="5"/>
        <v>N/A</v>
      </c>
      <c r="I113" t="str">
        <f t="shared" si="6"/>
        <v>N/A</v>
      </c>
      <c r="J113" t="str">
        <f t="shared" si="7"/>
        <v>N/A</v>
      </c>
    </row>
    <row r="114" spans="1:10" hidden="1" x14ac:dyDescent="0.35">
      <c r="A114" t="s">
        <v>115</v>
      </c>
      <c r="B114" t="s">
        <v>743</v>
      </c>
      <c r="F114" t="str">
        <f t="shared" si="4"/>
        <v xml:space="preserve">GASTON      </v>
      </c>
      <c r="G114" s="117" t="s">
        <v>869</v>
      </c>
      <c r="H114" t="str">
        <f t="shared" si="5"/>
        <v>N/A</v>
      </c>
      <c r="I114" t="str">
        <f t="shared" si="6"/>
        <v>N/A</v>
      </c>
      <c r="J114" t="str">
        <f t="shared" si="7"/>
        <v>N/A</v>
      </c>
    </row>
    <row r="115" spans="1:10" hidden="1" x14ac:dyDescent="0.35">
      <c r="A115" t="s">
        <v>116</v>
      </c>
      <c r="B115" t="s">
        <v>783</v>
      </c>
      <c r="F115" t="str">
        <f t="shared" si="4"/>
        <v xml:space="preserve">GRANVILLE      </v>
      </c>
      <c r="G115" s="117" t="s">
        <v>869</v>
      </c>
      <c r="H115" t="str">
        <f t="shared" si="5"/>
        <v>N/A</v>
      </c>
      <c r="I115" t="str">
        <f t="shared" si="6"/>
        <v>N/A</v>
      </c>
      <c r="J115" t="str">
        <f t="shared" si="7"/>
        <v>N/A</v>
      </c>
    </row>
    <row r="116" spans="1:10" hidden="1" x14ac:dyDescent="0.35">
      <c r="A116" t="s">
        <v>117</v>
      </c>
      <c r="B116" t="s">
        <v>840</v>
      </c>
      <c r="F116" t="str">
        <f t="shared" si="4"/>
        <v xml:space="preserve">WASHINGTON      </v>
      </c>
      <c r="G116" s="117" t="s">
        <v>869</v>
      </c>
      <c r="H116" t="str">
        <f t="shared" si="5"/>
        <v>N/A</v>
      </c>
      <c r="I116" t="str">
        <f t="shared" si="6"/>
        <v>N/A</v>
      </c>
      <c r="J116" t="str">
        <f t="shared" si="7"/>
        <v>N/A</v>
      </c>
    </row>
    <row r="117" spans="1:10" hidden="1" x14ac:dyDescent="0.35">
      <c r="A117" t="s">
        <v>118</v>
      </c>
      <c r="B117" t="s">
        <v>824</v>
      </c>
      <c r="F117" t="str">
        <f t="shared" si="4"/>
        <v xml:space="preserve">AVERY      </v>
      </c>
      <c r="G117" s="117" t="s">
        <v>869</v>
      </c>
      <c r="H117" t="str">
        <f t="shared" si="5"/>
        <v>N/A</v>
      </c>
      <c r="I117" t="str">
        <f t="shared" si="6"/>
        <v>N/A</v>
      </c>
      <c r="J117" t="str">
        <f t="shared" si="7"/>
        <v>N/A</v>
      </c>
    </row>
    <row r="118" spans="1:10" hidden="1" x14ac:dyDescent="0.35">
      <c r="A118" t="s">
        <v>119</v>
      </c>
      <c r="B118" t="s">
        <v>743</v>
      </c>
      <c r="F118" t="str">
        <f t="shared" si="4"/>
        <v xml:space="preserve">GASTON      </v>
      </c>
      <c r="G118" s="117" t="s">
        <v>869</v>
      </c>
      <c r="H118" t="str">
        <f t="shared" si="5"/>
        <v>N/A</v>
      </c>
      <c r="I118" t="str">
        <f t="shared" si="6"/>
        <v>N/A</v>
      </c>
      <c r="J118" t="str">
        <f t="shared" si="7"/>
        <v>N/A</v>
      </c>
    </row>
    <row r="119" spans="1:10" hidden="1" x14ac:dyDescent="0.35">
      <c r="A119" t="s">
        <v>120</v>
      </c>
      <c r="B119" t="s">
        <v>841</v>
      </c>
      <c r="F119" t="str">
        <f t="shared" si="4"/>
        <v xml:space="preserve">STOKES      </v>
      </c>
      <c r="G119" s="117" t="s">
        <v>869</v>
      </c>
      <c r="H119" t="str">
        <f t="shared" si="5"/>
        <v>N/A</v>
      </c>
      <c r="I119" t="str">
        <f t="shared" si="6"/>
        <v>N/A</v>
      </c>
      <c r="J119" t="str">
        <f t="shared" si="7"/>
        <v>N/A</v>
      </c>
    </row>
    <row r="120" spans="1:10" hidden="1" x14ac:dyDescent="0.35">
      <c r="A120" t="s">
        <v>121</v>
      </c>
      <c r="B120" t="s">
        <v>709</v>
      </c>
      <c r="C120" t="s">
        <v>774</v>
      </c>
      <c r="F120" t="str">
        <f t="shared" si="4"/>
        <v xml:space="preserve">MECKLENBURG  IREDELL    </v>
      </c>
      <c r="G120" s="117" t="s">
        <v>869</v>
      </c>
      <c r="H120" t="str">
        <f t="shared" si="5"/>
        <v>IREDELL</v>
      </c>
      <c r="I120" t="str">
        <f t="shared" si="6"/>
        <v>N/A</v>
      </c>
      <c r="J120" t="str">
        <f t="shared" si="7"/>
        <v>N/A</v>
      </c>
    </row>
    <row r="121" spans="1:10" hidden="1" x14ac:dyDescent="0.35">
      <c r="A121" t="s">
        <v>122</v>
      </c>
      <c r="B121" t="s">
        <v>766</v>
      </c>
      <c r="F121" t="str">
        <f t="shared" si="4"/>
        <v xml:space="preserve">DAVIDSON      </v>
      </c>
      <c r="G121" s="117" t="s">
        <v>869</v>
      </c>
      <c r="H121" t="str">
        <f t="shared" si="5"/>
        <v>N/A</v>
      </c>
      <c r="I121" t="str">
        <f t="shared" si="6"/>
        <v>N/A</v>
      </c>
      <c r="J121" t="str">
        <f t="shared" si="7"/>
        <v>N/A</v>
      </c>
    </row>
    <row r="122" spans="1:10" hidden="1" x14ac:dyDescent="0.35">
      <c r="A122" t="s">
        <v>123</v>
      </c>
      <c r="B122" t="s">
        <v>721</v>
      </c>
      <c r="F122" t="str">
        <f t="shared" si="4"/>
        <v xml:space="preserve">JACKSON      </v>
      </c>
      <c r="G122" s="117" t="s">
        <v>869</v>
      </c>
      <c r="H122" t="str">
        <f t="shared" si="5"/>
        <v>N/A</v>
      </c>
      <c r="I122" t="str">
        <f t="shared" si="6"/>
        <v>N/A</v>
      </c>
      <c r="J122" t="str">
        <f t="shared" si="7"/>
        <v>N/A</v>
      </c>
    </row>
    <row r="123" spans="1:10" hidden="1" x14ac:dyDescent="0.35">
      <c r="A123" t="s">
        <v>124</v>
      </c>
      <c r="B123" t="s">
        <v>842</v>
      </c>
      <c r="F123" t="str">
        <f t="shared" si="4"/>
        <v xml:space="preserve">RICHMOND      </v>
      </c>
      <c r="G123" s="117" t="s">
        <v>869</v>
      </c>
      <c r="H123" t="str">
        <f t="shared" si="5"/>
        <v>N/A</v>
      </c>
      <c r="I123" t="str">
        <f t="shared" si="6"/>
        <v>N/A</v>
      </c>
      <c r="J123" t="str">
        <f t="shared" si="7"/>
        <v>N/A</v>
      </c>
    </row>
    <row r="124" spans="1:10" x14ac:dyDescent="0.35">
      <c r="A124" t="s">
        <v>125</v>
      </c>
      <c r="B124" t="s">
        <v>735</v>
      </c>
      <c r="F124" t="str">
        <f t="shared" si="4"/>
        <v xml:space="preserve">SURRY      </v>
      </c>
      <c r="G124" s="117" t="s">
        <v>869</v>
      </c>
      <c r="H124" t="str">
        <f t="shared" si="5"/>
        <v>N/A</v>
      </c>
      <c r="I124" t="str">
        <f t="shared" si="6"/>
        <v>N/A</v>
      </c>
      <c r="J124" t="str">
        <f t="shared" si="7"/>
        <v>N/A</v>
      </c>
    </row>
    <row r="125" spans="1:10" hidden="1" x14ac:dyDescent="0.35">
      <c r="A125" t="s">
        <v>126</v>
      </c>
      <c r="B125" t="s">
        <v>781</v>
      </c>
      <c r="F125" t="str">
        <f t="shared" si="4"/>
        <v xml:space="preserve">CRAVEN      </v>
      </c>
      <c r="G125" s="117" t="s">
        <v>869</v>
      </c>
      <c r="H125" t="str">
        <f t="shared" si="5"/>
        <v>N/A</v>
      </c>
      <c r="I125" t="str">
        <f t="shared" si="6"/>
        <v>N/A</v>
      </c>
      <c r="J125" t="str">
        <f t="shared" si="7"/>
        <v>N/A</v>
      </c>
    </row>
    <row r="126" spans="1:10" hidden="1" x14ac:dyDescent="0.35">
      <c r="A126" t="s">
        <v>127</v>
      </c>
      <c r="B126" t="s">
        <v>776</v>
      </c>
      <c r="F126" t="str">
        <f t="shared" si="4"/>
        <v xml:space="preserve">BURKE      </v>
      </c>
      <c r="G126" s="117" t="s">
        <v>869</v>
      </c>
      <c r="H126" t="str">
        <f t="shared" si="5"/>
        <v>N/A</v>
      </c>
      <c r="I126" t="str">
        <f t="shared" si="6"/>
        <v>N/A</v>
      </c>
      <c r="J126" t="str">
        <f t="shared" si="7"/>
        <v>N/A</v>
      </c>
    </row>
    <row r="127" spans="1:10" hidden="1" x14ac:dyDescent="0.35">
      <c r="A127" t="s">
        <v>128</v>
      </c>
      <c r="B127" t="s">
        <v>733</v>
      </c>
      <c r="F127" t="str">
        <f t="shared" si="4"/>
        <v xml:space="preserve">BLADEN      </v>
      </c>
      <c r="G127" s="117" t="s">
        <v>869</v>
      </c>
      <c r="H127" t="str">
        <f t="shared" si="5"/>
        <v>N/A</v>
      </c>
      <c r="I127" t="str">
        <f t="shared" si="6"/>
        <v>N/A</v>
      </c>
      <c r="J127" t="str">
        <f t="shared" si="7"/>
        <v>N/A</v>
      </c>
    </row>
    <row r="128" spans="1:10" hidden="1" x14ac:dyDescent="0.35">
      <c r="A128" t="s">
        <v>129</v>
      </c>
      <c r="B128" t="s">
        <v>723</v>
      </c>
      <c r="F128" t="str">
        <f t="shared" si="4"/>
        <v xml:space="preserve">DARE      </v>
      </c>
      <c r="G128" s="117" t="s">
        <v>869</v>
      </c>
      <c r="H128" t="str">
        <f t="shared" si="5"/>
        <v>N/A</v>
      </c>
      <c r="I128" t="str">
        <f t="shared" si="6"/>
        <v>N/A</v>
      </c>
      <c r="J128" t="str">
        <f t="shared" si="7"/>
        <v>N/A</v>
      </c>
    </row>
    <row r="129" spans="1:10" hidden="1" x14ac:dyDescent="0.35">
      <c r="A129" t="s">
        <v>130</v>
      </c>
      <c r="B129" t="s">
        <v>724</v>
      </c>
      <c r="F129" t="str">
        <f t="shared" si="4"/>
        <v xml:space="preserve">HARNETT   </v>
      </c>
      <c r="G129" s="117" t="s">
        <v>540</v>
      </c>
      <c r="H129" t="str">
        <f t="shared" si="5"/>
        <v>N/A</v>
      </c>
      <c r="I129" t="str">
        <f t="shared" si="6"/>
        <v>N/A</v>
      </c>
      <c r="J129" t="str">
        <f t="shared" si="7"/>
        <v>N/A</v>
      </c>
    </row>
    <row r="130" spans="1:10" hidden="1" x14ac:dyDescent="0.35">
      <c r="A130" t="s">
        <v>131</v>
      </c>
      <c r="B130" t="s">
        <v>707</v>
      </c>
      <c r="C130" t="s">
        <v>726</v>
      </c>
      <c r="D130" t="s">
        <v>778</v>
      </c>
      <c r="F130" t="str">
        <f t="shared" ref="F130:F193" si="8">CONCATENATE(B130,G130,C130,G130,D130,G130,E130)</f>
        <v xml:space="preserve">ORANGE  DURHAM  WAKE  </v>
      </c>
      <c r="G130" s="117" t="s">
        <v>869</v>
      </c>
      <c r="H130" t="str">
        <f t="shared" ref="H130:H193" si="9">IF(C130="","N/A",C130)</f>
        <v>DURHAM</v>
      </c>
      <c r="I130" t="str">
        <f t="shared" ref="I130:I193" si="10">IF(D130="","N/A",D130)</f>
        <v>WAKE</v>
      </c>
      <c r="J130" t="str">
        <f t="shared" ref="J130:J193" si="11">IF(E130="","N/A",E130)</f>
        <v>N/A</v>
      </c>
    </row>
    <row r="131" spans="1:10" hidden="1" x14ac:dyDescent="0.35">
      <c r="A131" t="s">
        <v>132</v>
      </c>
      <c r="B131" t="s">
        <v>756</v>
      </c>
      <c r="F131" t="str">
        <f t="shared" si="8"/>
        <v xml:space="preserve">CLEVELAND      </v>
      </c>
      <c r="G131" s="117" t="s">
        <v>869</v>
      </c>
      <c r="H131" t="str">
        <f t="shared" si="9"/>
        <v>N/A</v>
      </c>
      <c r="I131" t="str">
        <f t="shared" si="10"/>
        <v>N/A</v>
      </c>
      <c r="J131" t="str">
        <f t="shared" si="11"/>
        <v>N/A</v>
      </c>
    </row>
    <row r="132" spans="1:10" hidden="1" x14ac:dyDescent="0.35">
      <c r="A132" t="s">
        <v>133</v>
      </c>
      <c r="B132" t="s">
        <v>733</v>
      </c>
      <c r="F132" t="str">
        <f t="shared" si="8"/>
        <v xml:space="preserve">BLADEN      </v>
      </c>
      <c r="G132" s="117" t="s">
        <v>869</v>
      </c>
      <c r="H132" t="str">
        <f t="shared" si="9"/>
        <v>N/A</v>
      </c>
      <c r="I132" t="str">
        <f t="shared" si="10"/>
        <v>N/A</v>
      </c>
      <c r="J132" t="str">
        <f t="shared" si="11"/>
        <v>N/A</v>
      </c>
    </row>
    <row r="133" spans="1:10" hidden="1" x14ac:dyDescent="0.35">
      <c r="A133" t="s">
        <v>134</v>
      </c>
      <c r="B133" t="s">
        <v>829</v>
      </c>
      <c r="F133" t="str">
        <f t="shared" si="8"/>
        <v xml:space="preserve">YADKIN      </v>
      </c>
      <c r="G133" s="117" t="s">
        <v>869</v>
      </c>
      <c r="H133" t="str">
        <f t="shared" si="9"/>
        <v>N/A</v>
      </c>
      <c r="I133" t="str">
        <f t="shared" si="10"/>
        <v>N/A</v>
      </c>
      <c r="J133" t="str">
        <f t="shared" si="11"/>
        <v>N/A</v>
      </c>
    </row>
    <row r="134" spans="1:10" hidden="1" x14ac:dyDescent="0.35">
      <c r="A134" t="s">
        <v>135</v>
      </c>
      <c r="B134" t="s">
        <v>760</v>
      </c>
      <c r="F134" t="str">
        <f t="shared" si="8"/>
        <v xml:space="preserve">SCOTLAND      </v>
      </c>
      <c r="G134" s="117" t="s">
        <v>869</v>
      </c>
      <c r="H134" t="str">
        <f t="shared" si="9"/>
        <v>N/A</v>
      </c>
      <c r="I134" t="str">
        <f t="shared" si="10"/>
        <v>N/A</v>
      </c>
      <c r="J134" t="str">
        <f t="shared" si="11"/>
        <v>N/A</v>
      </c>
    </row>
    <row r="135" spans="1:10" hidden="1" x14ac:dyDescent="0.35">
      <c r="A135" t="s">
        <v>136</v>
      </c>
      <c r="B135" t="s">
        <v>795</v>
      </c>
      <c r="F135" t="str">
        <f t="shared" si="8"/>
        <v xml:space="preserve">ROWAN      </v>
      </c>
      <c r="G135" s="117" t="s">
        <v>869</v>
      </c>
      <c r="H135" t="str">
        <f t="shared" si="9"/>
        <v>N/A</v>
      </c>
      <c r="I135" t="str">
        <f t="shared" si="10"/>
        <v>N/A</v>
      </c>
      <c r="J135" t="str">
        <f t="shared" si="11"/>
        <v>N/A</v>
      </c>
    </row>
    <row r="136" spans="1:10" hidden="1" x14ac:dyDescent="0.35">
      <c r="A136" t="s">
        <v>137</v>
      </c>
      <c r="B136" t="s">
        <v>740</v>
      </c>
      <c r="F136" t="str">
        <f t="shared" si="8"/>
        <v xml:space="preserve">CUMBERLAND      </v>
      </c>
      <c r="G136" s="117" t="s">
        <v>869</v>
      </c>
      <c r="H136" t="str">
        <f t="shared" si="9"/>
        <v>N/A</v>
      </c>
      <c r="I136" t="str">
        <f t="shared" si="10"/>
        <v>N/A</v>
      </c>
      <c r="J136" t="str">
        <f t="shared" si="11"/>
        <v>N/A</v>
      </c>
    </row>
    <row r="137" spans="1:10" hidden="1" x14ac:dyDescent="0.35">
      <c r="A137" t="s">
        <v>138</v>
      </c>
      <c r="B137" t="s">
        <v>728</v>
      </c>
      <c r="F137" t="str">
        <f t="shared" si="8"/>
        <v xml:space="preserve">ROCKINGHAM      </v>
      </c>
      <c r="G137" s="117" t="s">
        <v>869</v>
      </c>
      <c r="H137" t="str">
        <f t="shared" si="9"/>
        <v>N/A</v>
      </c>
      <c r="I137" t="str">
        <f t="shared" si="10"/>
        <v>N/A</v>
      </c>
      <c r="J137" t="str">
        <f t="shared" si="11"/>
        <v>N/A</v>
      </c>
    </row>
    <row r="138" spans="1:10" hidden="1" x14ac:dyDescent="0.35">
      <c r="A138" t="s">
        <v>139</v>
      </c>
      <c r="B138" t="s">
        <v>843</v>
      </c>
      <c r="F138" t="str">
        <f t="shared" si="8"/>
        <v xml:space="preserve">CHOWAN      </v>
      </c>
      <c r="G138" s="117" t="s">
        <v>869</v>
      </c>
      <c r="H138" t="str">
        <f t="shared" si="9"/>
        <v>N/A</v>
      </c>
      <c r="I138" t="str">
        <f t="shared" si="10"/>
        <v>N/A</v>
      </c>
      <c r="J138" t="str">
        <f t="shared" si="11"/>
        <v>N/A</v>
      </c>
    </row>
    <row r="139" spans="1:10" hidden="1" x14ac:dyDescent="0.35">
      <c r="A139" t="s">
        <v>140</v>
      </c>
      <c r="B139" t="s">
        <v>844</v>
      </c>
      <c r="C139" t="s">
        <v>731</v>
      </c>
      <c r="F139" t="str">
        <f t="shared" si="8"/>
        <v xml:space="preserve">CAMDEN  PASQUOTANK    </v>
      </c>
      <c r="G139" s="117" t="s">
        <v>869</v>
      </c>
      <c r="H139" t="str">
        <f t="shared" si="9"/>
        <v>PASQUOTANK</v>
      </c>
      <c r="I139" t="str">
        <f t="shared" si="10"/>
        <v>N/A</v>
      </c>
      <c r="J139" t="str">
        <f t="shared" si="11"/>
        <v>N/A</v>
      </c>
    </row>
    <row r="140" spans="1:10" hidden="1" x14ac:dyDescent="0.35">
      <c r="A140" t="s">
        <v>141</v>
      </c>
      <c r="B140" t="s">
        <v>733</v>
      </c>
      <c r="F140" t="str">
        <f t="shared" si="8"/>
        <v xml:space="preserve">BLADEN      </v>
      </c>
      <c r="G140" s="117" t="s">
        <v>869</v>
      </c>
      <c r="H140" t="str">
        <f t="shared" si="9"/>
        <v>N/A</v>
      </c>
      <c r="I140" t="str">
        <f t="shared" si="10"/>
        <v>N/A</v>
      </c>
      <c r="J140" t="str">
        <f t="shared" si="11"/>
        <v>N/A</v>
      </c>
    </row>
    <row r="141" spans="1:10" hidden="1" x14ac:dyDescent="0.35">
      <c r="A141" t="s">
        <v>142</v>
      </c>
      <c r="B141" t="s">
        <v>824</v>
      </c>
      <c r="F141" t="str">
        <f t="shared" si="8"/>
        <v xml:space="preserve">AVERY      </v>
      </c>
      <c r="G141" s="117" t="s">
        <v>869</v>
      </c>
      <c r="H141" t="str">
        <f t="shared" si="9"/>
        <v>N/A</v>
      </c>
      <c r="I141" t="str">
        <f t="shared" si="10"/>
        <v>N/A</v>
      </c>
      <c r="J141" t="str">
        <f t="shared" si="11"/>
        <v>N/A</v>
      </c>
    </row>
    <row r="142" spans="1:10" x14ac:dyDescent="0.35">
      <c r="A142" t="s">
        <v>143</v>
      </c>
      <c r="B142" t="s">
        <v>735</v>
      </c>
      <c r="C142" t="s">
        <v>845</v>
      </c>
      <c r="F142" t="str">
        <f t="shared" si="8"/>
        <v xml:space="preserve">SURRY  WILKES    </v>
      </c>
      <c r="G142" s="117" t="s">
        <v>869</v>
      </c>
      <c r="H142" t="str">
        <f t="shared" si="9"/>
        <v>WILKES</v>
      </c>
      <c r="I142" t="str">
        <f t="shared" si="10"/>
        <v>N/A</v>
      </c>
      <c r="J142" t="str">
        <f t="shared" si="11"/>
        <v>N/A</v>
      </c>
    </row>
    <row r="143" spans="1:10" hidden="1" x14ac:dyDescent="0.35">
      <c r="A143" t="s">
        <v>144</v>
      </c>
      <c r="B143" t="s">
        <v>715</v>
      </c>
      <c r="F143" t="str">
        <f t="shared" si="8"/>
        <v xml:space="preserve">RUTHERFORD      </v>
      </c>
      <c r="G143" s="117" t="s">
        <v>869</v>
      </c>
      <c r="H143" t="str">
        <f t="shared" si="9"/>
        <v>N/A</v>
      </c>
      <c r="I143" t="str">
        <f t="shared" si="10"/>
        <v>N/A</v>
      </c>
      <c r="J143" t="str">
        <f t="shared" si="11"/>
        <v>N/A</v>
      </c>
    </row>
    <row r="144" spans="1:10" hidden="1" x14ac:dyDescent="0.35">
      <c r="A144" t="s">
        <v>145</v>
      </c>
      <c r="B144" t="s">
        <v>842</v>
      </c>
      <c r="F144" t="str">
        <f t="shared" si="8"/>
        <v xml:space="preserve">RICHMOND      </v>
      </c>
      <c r="G144" s="117" t="s">
        <v>869</v>
      </c>
      <c r="H144" t="str">
        <f t="shared" si="9"/>
        <v>N/A</v>
      </c>
      <c r="I144" t="str">
        <f t="shared" si="10"/>
        <v>N/A</v>
      </c>
      <c r="J144" t="str">
        <f t="shared" si="11"/>
        <v>N/A</v>
      </c>
    </row>
    <row r="145" spans="1:10" hidden="1" x14ac:dyDescent="0.35">
      <c r="A145" t="s">
        <v>146</v>
      </c>
      <c r="B145" t="s">
        <v>809</v>
      </c>
      <c r="F145" t="str">
        <f t="shared" si="8"/>
        <v xml:space="preserve">WILSON      </v>
      </c>
      <c r="G145" s="117" t="s">
        <v>869</v>
      </c>
      <c r="H145" t="str">
        <f t="shared" si="9"/>
        <v>N/A</v>
      </c>
      <c r="I145" t="str">
        <f t="shared" si="10"/>
        <v>N/A</v>
      </c>
      <c r="J145" t="str">
        <f t="shared" si="11"/>
        <v>N/A</v>
      </c>
    </row>
    <row r="146" spans="1:10" hidden="1" x14ac:dyDescent="0.35">
      <c r="A146" t="s">
        <v>147</v>
      </c>
      <c r="B146" t="s">
        <v>705</v>
      </c>
      <c r="F146" t="str">
        <f t="shared" si="8"/>
        <v xml:space="preserve">ALAMANCE      </v>
      </c>
      <c r="G146" s="117" t="s">
        <v>869</v>
      </c>
      <c r="H146" t="str">
        <f t="shared" si="9"/>
        <v>N/A</v>
      </c>
      <c r="I146" t="str">
        <f t="shared" si="10"/>
        <v>N/A</v>
      </c>
      <c r="J146" t="str">
        <f t="shared" si="11"/>
        <v>N/A</v>
      </c>
    </row>
    <row r="147" spans="1:10" hidden="1" x14ac:dyDescent="0.35">
      <c r="A147" t="s">
        <v>148</v>
      </c>
      <c r="B147" t="s">
        <v>737</v>
      </c>
      <c r="F147" t="str">
        <f t="shared" si="8"/>
        <v xml:space="preserve">CARTERET      </v>
      </c>
      <c r="G147" s="117" t="s">
        <v>869</v>
      </c>
      <c r="H147" t="str">
        <f t="shared" si="9"/>
        <v>N/A</v>
      </c>
      <c r="I147" t="str">
        <f t="shared" si="10"/>
        <v>N/A</v>
      </c>
      <c r="J147" t="str">
        <f t="shared" si="11"/>
        <v>N/A</v>
      </c>
    </row>
    <row r="148" spans="1:10" hidden="1" x14ac:dyDescent="0.35">
      <c r="A148" t="s">
        <v>149</v>
      </c>
      <c r="B148" t="s">
        <v>846</v>
      </c>
      <c r="F148" t="str">
        <f t="shared" si="8"/>
        <v xml:space="preserve">HALIFAX      </v>
      </c>
      <c r="G148" s="117" t="s">
        <v>869</v>
      </c>
      <c r="H148" t="str">
        <f t="shared" si="9"/>
        <v>N/A</v>
      </c>
      <c r="I148" t="str">
        <f t="shared" si="10"/>
        <v>N/A</v>
      </c>
      <c r="J148" t="str">
        <f t="shared" si="11"/>
        <v>N/A</v>
      </c>
    </row>
    <row r="149" spans="1:10" hidden="1" x14ac:dyDescent="0.35">
      <c r="A149" t="s">
        <v>150</v>
      </c>
      <c r="B149" t="s">
        <v>724</v>
      </c>
      <c r="F149" t="str">
        <f t="shared" si="8"/>
        <v xml:space="preserve">HARNETT      </v>
      </c>
      <c r="G149" s="117" t="s">
        <v>869</v>
      </c>
      <c r="H149" t="str">
        <f t="shared" si="9"/>
        <v>N/A</v>
      </c>
      <c r="I149" t="str">
        <f t="shared" si="10"/>
        <v>N/A</v>
      </c>
      <c r="J149" t="str">
        <f t="shared" si="11"/>
        <v>N/A</v>
      </c>
    </row>
    <row r="150" spans="1:10" hidden="1" x14ac:dyDescent="0.35">
      <c r="A150" t="s">
        <v>151</v>
      </c>
      <c r="B150" t="s">
        <v>745</v>
      </c>
      <c r="F150" t="str">
        <f t="shared" si="8"/>
        <v xml:space="preserve">WAYNE      </v>
      </c>
      <c r="G150" s="117" t="s">
        <v>869</v>
      </c>
      <c r="H150" t="str">
        <f t="shared" si="9"/>
        <v>N/A</v>
      </c>
      <c r="I150" t="str">
        <f t="shared" si="10"/>
        <v>N/A</v>
      </c>
      <c r="J150" t="str">
        <f t="shared" si="11"/>
        <v>N/A</v>
      </c>
    </row>
    <row r="151" spans="1:10" hidden="1" x14ac:dyDescent="0.35">
      <c r="A151" t="s">
        <v>152</v>
      </c>
      <c r="B151" t="s">
        <v>825</v>
      </c>
      <c r="F151" t="str">
        <f t="shared" si="8"/>
        <v xml:space="preserve">MARTIN      </v>
      </c>
      <c r="G151" s="117" t="s">
        <v>869</v>
      </c>
      <c r="H151" t="str">
        <f t="shared" si="9"/>
        <v>N/A</v>
      </c>
      <c r="I151" t="str">
        <f t="shared" si="10"/>
        <v>N/A</v>
      </c>
      <c r="J151" t="str">
        <f t="shared" si="11"/>
        <v>N/A</v>
      </c>
    </row>
    <row r="152" spans="1:10" hidden="1" x14ac:dyDescent="0.35">
      <c r="A152" t="s">
        <v>153</v>
      </c>
      <c r="B152" t="s">
        <v>807</v>
      </c>
      <c r="F152" t="str">
        <f t="shared" si="8"/>
        <v xml:space="preserve">COLUMBUS      </v>
      </c>
      <c r="G152" s="117" t="s">
        <v>869</v>
      </c>
      <c r="H152" t="str">
        <f t="shared" si="9"/>
        <v>N/A</v>
      </c>
      <c r="I152" t="str">
        <f t="shared" si="10"/>
        <v>N/A</v>
      </c>
      <c r="J152" t="str">
        <f t="shared" si="11"/>
        <v>N/A</v>
      </c>
    </row>
    <row r="153" spans="1:10" hidden="1" x14ac:dyDescent="0.35">
      <c r="A153" t="s">
        <v>154</v>
      </c>
      <c r="B153" t="s">
        <v>768</v>
      </c>
      <c r="F153" t="str">
        <f t="shared" si="8"/>
        <v xml:space="preserve">ROBESON      </v>
      </c>
      <c r="G153" s="117" t="s">
        <v>869</v>
      </c>
      <c r="H153" t="str">
        <f t="shared" si="9"/>
        <v>N/A</v>
      </c>
      <c r="I153" t="str">
        <f t="shared" si="10"/>
        <v>N/A</v>
      </c>
      <c r="J153" t="str">
        <f t="shared" si="11"/>
        <v>N/A</v>
      </c>
    </row>
    <row r="154" spans="1:10" hidden="1" x14ac:dyDescent="0.35">
      <c r="A154" t="s">
        <v>155</v>
      </c>
      <c r="B154" t="s">
        <v>772</v>
      </c>
      <c r="F154" t="str">
        <f t="shared" si="8"/>
        <v xml:space="preserve">UNION      </v>
      </c>
      <c r="G154" s="117" t="s">
        <v>869</v>
      </c>
      <c r="H154" t="str">
        <f t="shared" si="9"/>
        <v>N/A</v>
      </c>
      <c r="I154" t="str">
        <f t="shared" si="10"/>
        <v>N/A</v>
      </c>
      <c r="J154" t="str">
        <f t="shared" si="11"/>
        <v>N/A</v>
      </c>
    </row>
    <row r="155" spans="1:10" hidden="1" x14ac:dyDescent="0.35">
      <c r="A155" t="s">
        <v>156</v>
      </c>
      <c r="B155" t="s">
        <v>827</v>
      </c>
      <c r="F155" t="str">
        <f t="shared" si="8"/>
        <v xml:space="preserve">DUPLIN      </v>
      </c>
      <c r="G155" s="117" t="s">
        <v>869</v>
      </c>
      <c r="H155" t="str">
        <f t="shared" si="9"/>
        <v>N/A</v>
      </c>
      <c r="I155" t="str">
        <f t="shared" si="10"/>
        <v>N/A</v>
      </c>
      <c r="J155" t="str">
        <f t="shared" si="11"/>
        <v>N/A</v>
      </c>
    </row>
    <row r="156" spans="1:10" hidden="1" x14ac:dyDescent="0.35">
      <c r="A156" t="s">
        <v>157</v>
      </c>
      <c r="B156" t="s">
        <v>795</v>
      </c>
      <c r="F156" t="str">
        <f t="shared" si="8"/>
        <v xml:space="preserve">ROWAN      </v>
      </c>
      <c r="G156" s="117" t="s">
        <v>869</v>
      </c>
      <c r="H156" t="str">
        <f t="shared" si="9"/>
        <v>N/A</v>
      </c>
      <c r="I156" t="str">
        <f t="shared" si="10"/>
        <v>N/A</v>
      </c>
      <c r="J156" t="str">
        <f t="shared" si="11"/>
        <v>N/A</v>
      </c>
    </row>
    <row r="157" spans="1:10" hidden="1" x14ac:dyDescent="0.35">
      <c r="A157" t="s">
        <v>158</v>
      </c>
      <c r="B157" t="s">
        <v>740</v>
      </c>
      <c r="F157" t="str">
        <f t="shared" si="8"/>
        <v xml:space="preserve">CUMBERLAND      </v>
      </c>
      <c r="G157" s="117" t="s">
        <v>869</v>
      </c>
      <c r="H157" t="str">
        <f t="shared" si="9"/>
        <v>N/A</v>
      </c>
      <c r="I157" t="str">
        <f t="shared" si="10"/>
        <v>N/A</v>
      </c>
      <c r="J157" t="str">
        <f t="shared" si="11"/>
        <v>N/A</v>
      </c>
    </row>
    <row r="158" spans="1:10" hidden="1" x14ac:dyDescent="0.35">
      <c r="A158" t="s">
        <v>159</v>
      </c>
      <c r="B158" t="s">
        <v>822</v>
      </c>
      <c r="F158" t="str">
        <f t="shared" si="8"/>
        <v xml:space="preserve">PITT      </v>
      </c>
      <c r="G158" s="117" t="s">
        <v>869</v>
      </c>
      <c r="H158" t="str">
        <f t="shared" si="9"/>
        <v>N/A</v>
      </c>
      <c r="I158" t="str">
        <f t="shared" si="10"/>
        <v>N/A</v>
      </c>
      <c r="J158" t="str">
        <f t="shared" si="11"/>
        <v>N/A</v>
      </c>
    </row>
    <row r="159" spans="1:10" hidden="1" x14ac:dyDescent="0.35">
      <c r="A159" t="s">
        <v>160</v>
      </c>
      <c r="B159" t="s">
        <v>756</v>
      </c>
      <c r="F159" t="str">
        <f t="shared" si="8"/>
        <v xml:space="preserve">CLEVELAND      </v>
      </c>
      <c r="G159" s="117" t="s">
        <v>869</v>
      </c>
      <c r="H159" t="str">
        <f t="shared" si="9"/>
        <v>N/A</v>
      </c>
      <c r="I159" t="str">
        <f t="shared" si="10"/>
        <v>N/A</v>
      </c>
      <c r="J159" t="str">
        <f t="shared" si="11"/>
        <v>N/A</v>
      </c>
    </row>
    <row r="160" spans="1:10" hidden="1" x14ac:dyDescent="0.35">
      <c r="A160" t="s">
        <v>161</v>
      </c>
      <c r="B160" t="s">
        <v>822</v>
      </c>
      <c r="F160" t="str">
        <f t="shared" si="8"/>
        <v xml:space="preserve">PITT      </v>
      </c>
      <c r="G160" s="117" t="s">
        <v>869</v>
      </c>
      <c r="H160" t="str">
        <f t="shared" si="9"/>
        <v>N/A</v>
      </c>
      <c r="I160" t="str">
        <f t="shared" si="10"/>
        <v>N/A</v>
      </c>
      <c r="J160" t="str">
        <f t="shared" si="11"/>
        <v>N/A</v>
      </c>
    </row>
    <row r="161" spans="1:10" hidden="1" x14ac:dyDescent="0.35">
      <c r="A161" t="s">
        <v>162</v>
      </c>
      <c r="B161" t="s">
        <v>740</v>
      </c>
      <c r="F161" t="str">
        <f t="shared" si="8"/>
        <v xml:space="preserve">CUMBERLAND      </v>
      </c>
      <c r="G161" s="117" t="s">
        <v>869</v>
      </c>
      <c r="H161" t="str">
        <f t="shared" si="9"/>
        <v>N/A</v>
      </c>
      <c r="I161" t="str">
        <f t="shared" si="10"/>
        <v>N/A</v>
      </c>
      <c r="J161" t="str">
        <f t="shared" si="11"/>
        <v>N/A</v>
      </c>
    </row>
    <row r="162" spans="1:10" hidden="1" x14ac:dyDescent="0.35">
      <c r="A162" t="s">
        <v>163</v>
      </c>
      <c r="B162" t="s">
        <v>751</v>
      </c>
      <c r="F162" t="str">
        <f t="shared" si="8"/>
        <v xml:space="preserve">HENDERSON      </v>
      </c>
      <c r="G162" s="117" t="s">
        <v>869</v>
      </c>
      <c r="H162" t="str">
        <f t="shared" si="9"/>
        <v>N/A</v>
      </c>
      <c r="I162" t="str">
        <f t="shared" si="10"/>
        <v>N/A</v>
      </c>
      <c r="J162" t="str">
        <f t="shared" si="11"/>
        <v>N/A</v>
      </c>
    </row>
    <row r="163" spans="1:10" hidden="1" x14ac:dyDescent="0.35">
      <c r="A163" t="s">
        <v>164</v>
      </c>
      <c r="B163" t="s">
        <v>751</v>
      </c>
      <c r="F163" t="str">
        <f t="shared" si="8"/>
        <v xml:space="preserve">HENDERSON      </v>
      </c>
      <c r="G163" s="117" t="s">
        <v>869</v>
      </c>
      <c r="H163" t="str">
        <f t="shared" si="9"/>
        <v>N/A</v>
      </c>
      <c r="I163" t="str">
        <f t="shared" si="10"/>
        <v>N/A</v>
      </c>
      <c r="J163" t="str">
        <f t="shared" si="11"/>
        <v>N/A</v>
      </c>
    </row>
    <row r="164" spans="1:10" hidden="1" x14ac:dyDescent="0.35">
      <c r="A164" t="s">
        <v>165</v>
      </c>
      <c r="B164" t="s">
        <v>847</v>
      </c>
      <c r="F164" t="str">
        <f t="shared" si="8"/>
        <v xml:space="preserve">GRAHAM      </v>
      </c>
      <c r="G164" s="117" t="s">
        <v>869</v>
      </c>
      <c r="H164" t="str">
        <f t="shared" si="9"/>
        <v>N/A</v>
      </c>
      <c r="I164" t="str">
        <f t="shared" si="10"/>
        <v>N/A</v>
      </c>
      <c r="J164" t="str">
        <f t="shared" si="11"/>
        <v>N/A</v>
      </c>
    </row>
    <row r="165" spans="1:10" hidden="1" x14ac:dyDescent="0.35">
      <c r="A165" t="s">
        <v>166</v>
      </c>
      <c r="B165" t="s">
        <v>715</v>
      </c>
      <c r="F165" t="str">
        <f t="shared" si="8"/>
        <v xml:space="preserve">RUTHERFORD      </v>
      </c>
      <c r="G165" s="117" t="s">
        <v>869</v>
      </c>
      <c r="H165" t="str">
        <f t="shared" si="9"/>
        <v>N/A</v>
      </c>
      <c r="I165" t="str">
        <f t="shared" si="10"/>
        <v>N/A</v>
      </c>
      <c r="J165" t="str">
        <f t="shared" si="11"/>
        <v>N/A</v>
      </c>
    </row>
    <row r="166" spans="1:10" hidden="1" x14ac:dyDescent="0.35">
      <c r="A166" t="s">
        <v>167</v>
      </c>
      <c r="B166" t="s">
        <v>721</v>
      </c>
      <c r="F166" t="str">
        <f t="shared" si="8"/>
        <v xml:space="preserve">JACKSON      </v>
      </c>
      <c r="G166" s="117" t="s">
        <v>869</v>
      </c>
      <c r="H166" t="str">
        <f t="shared" si="9"/>
        <v>N/A</v>
      </c>
      <c r="I166" t="str">
        <f t="shared" si="10"/>
        <v>N/A</v>
      </c>
      <c r="J166" t="str">
        <f t="shared" si="11"/>
        <v>N/A</v>
      </c>
    </row>
    <row r="167" spans="1:10" hidden="1" x14ac:dyDescent="0.35">
      <c r="A167" t="s">
        <v>168</v>
      </c>
      <c r="B167" t="s">
        <v>822</v>
      </c>
      <c r="F167" t="str">
        <f t="shared" si="8"/>
        <v xml:space="preserve">PITT      </v>
      </c>
      <c r="G167" s="117" t="s">
        <v>869</v>
      </c>
      <c r="H167" t="str">
        <f t="shared" si="9"/>
        <v>N/A</v>
      </c>
      <c r="I167" t="str">
        <f t="shared" si="10"/>
        <v>N/A</v>
      </c>
      <c r="J167" t="str">
        <f t="shared" si="11"/>
        <v>N/A</v>
      </c>
    </row>
    <row r="168" spans="1:10" hidden="1" x14ac:dyDescent="0.35">
      <c r="A168" t="s">
        <v>169</v>
      </c>
      <c r="B168" t="s">
        <v>800</v>
      </c>
      <c r="F168" t="str">
        <f t="shared" si="8"/>
        <v xml:space="preserve">JOHNSTON      </v>
      </c>
      <c r="G168" s="117" t="s">
        <v>869</v>
      </c>
      <c r="H168" t="str">
        <f t="shared" si="9"/>
        <v>N/A</v>
      </c>
      <c r="I168" t="str">
        <f t="shared" si="10"/>
        <v>N/A</v>
      </c>
      <c r="J168" t="str">
        <f t="shared" si="11"/>
        <v>N/A</v>
      </c>
    </row>
    <row r="169" spans="1:10" hidden="1" x14ac:dyDescent="0.35">
      <c r="A169" t="s">
        <v>170</v>
      </c>
      <c r="B169" t="s">
        <v>812</v>
      </c>
      <c r="F169" t="str">
        <f t="shared" si="8"/>
        <v xml:space="preserve">MOORE      </v>
      </c>
      <c r="G169" s="117" t="s">
        <v>869</v>
      </c>
      <c r="H169" t="str">
        <f t="shared" si="9"/>
        <v>N/A</v>
      </c>
      <c r="I169" t="str">
        <f t="shared" si="10"/>
        <v>N/A</v>
      </c>
      <c r="J169" t="str">
        <f t="shared" si="11"/>
        <v>N/A</v>
      </c>
    </row>
    <row r="170" spans="1:10" hidden="1" x14ac:dyDescent="0.35">
      <c r="A170" t="s">
        <v>171</v>
      </c>
      <c r="B170" t="s">
        <v>848</v>
      </c>
      <c r="F170" t="str">
        <f t="shared" si="8"/>
        <v xml:space="preserve">MACON      </v>
      </c>
      <c r="G170" s="117" t="s">
        <v>869</v>
      </c>
      <c r="H170" t="str">
        <f t="shared" si="9"/>
        <v>N/A</v>
      </c>
      <c r="I170" t="str">
        <f t="shared" si="10"/>
        <v>N/A</v>
      </c>
      <c r="J170" t="str">
        <f t="shared" si="11"/>
        <v>N/A</v>
      </c>
    </row>
    <row r="171" spans="1:10" hidden="1" x14ac:dyDescent="0.35">
      <c r="A171" t="s">
        <v>172</v>
      </c>
      <c r="B171" t="s">
        <v>832</v>
      </c>
      <c r="F171" t="str">
        <f t="shared" si="8"/>
        <v xml:space="preserve">FRANKLIN      </v>
      </c>
      <c r="G171" s="117" t="s">
        <v>869</v>
      </c>
      <c r="H171" t="str">
        <f t="shared" si="9"/>
        <v>N/A</v>
      </c>
      <c r="I171" t="str">
        <f t="shared" si="10"/>
        <v>N/A</v>
      </c>
      <c r="J171" t="str">
        <f t="shared" si="11"/>
        <v>N/A</v>
      </c>
    </row>
    <row r="172" spans="1:10" hidden="1" x14ac:dyDescent="0.35">
      <c r="A172" t="s">
        <v>173</v>
      </c>
      <c r="B172" t="s">
        <v>817</v>
      </c>
      <c r="F172" t="str">
        <f t="shared" si="8"/>
        <v xml:space="preserve">RANDOLPH      </v>
      </c>
      <c r="G172" s="117" t="s">
        <v>869</v>
      </c>
      <c r="H172" t="str">
        <f t="shared" si="9"/>
        <v>N/A</v>
      </c>
      <c r="I172" t="str">
        <f t="shared" si="10"/>
        <v>N/A</v>
      </c>
      <c r="J172" t="str">
        <f t="shared" si="11"/>
        <v>N/A</v>
      </c>
    </row>
    <row r="173" spans="1:10" hidden="1" x14ac:dyDescent="0.35">
      <c r="A173" t="s">
        <v>174</v>
      </c>
      <c r="B173" t="s">
        <v>745</v>
      </c>
      <c r="F173" t="str">
        <f t="shared" si="8"/>
        <v xml:space="preserve">WAYNE      </v>
      </c>
      <c r="G173" s="117" t="s">
        <v>869</v>
      </c>
      <c r="H173" t="str">
        <f t="shared" si="9"/>
        <v>N/A</v>
      </c>
      <c r="I173" t="str">
        <f t="shared" si="10"/>
        <v>N/A</v>
      </c>
      <c r="J173" t="str">
        <f t="shared" si="11"/>
        <v>N/A</v>
      </c>
    </row>
    <row r="174" spans="1:10" hidden="1" x14ac:dyDescent="0.35">
      <c r="A174" t="s">
        <v>175</v>
      </c>
      <c r="B174" t="s">
        <v>778</v>
      </c>
      <c r="F174" t="str">
        <f t="shared" si="8"/>
        <v xml:space="preserve">WAKE      </v>
      </c>
      <c r="G174" s="117" t="s">
        <v>869</v>
      </c>
      <c r="H174" t="str">
        <f t="shared" si="9"/>
        <v>N/A</v>
      </c>
      <c r="I174" t="str">
        <f t="shared" si="10"/>
        <v>N/A</v>
      </c>
      <c r="J174" t="str">
        <f t="shared" si="11"/>
        <v>N/A</v>
      </c>
    </row>
    <row r="175" spans="1:10" hidden="1" x14ac:dyDescent="0.35">
      <c r="A175" t="s">
        <v>176</v>
      </c>
      <c r="B175" t="s">
        <v>717</v>
      </c>
      <c r="F175" t="str">
        <f t="shared" si="8"/>
        <v xml:space="preserve">SAMPSON      </v>
      </c>
      <c r="G175" s="117" t="s">
        <v>869</v>
      </c>
      <c r="H175" t="str">
        <f t="shared" si="9"/>
        <v>N/A</v>
      </c>
      <c r="I175" t="str">
        <f t="shared" si="10"/>
        <v>N/A</v>
      </c>
      <c r="J175" t="str">
        <f t="shared" si="11"/>
        <v>N/A</v>
      </c>
    </row>
    <row r="176" spans="1:10" hidden="1" x14ac:dyDescent="0.35">
      <c r="A176" t="s">
        <v>177</v>
      </c>
      <c r="B176" t="s">
        <v>778</v>
      </c>
      <c r="F176" t="str">
        <f t="shared" si="8"/>
        <v xml:space="preserve">WAKE      </v>
      </c>
      <c r="G176" s="117" t="s">
        <v>869</v>
      </c>
      <c r="H176" t="str">
        <f t="shared" si="9"/>
        <v>N/A</v>
      </c>
      <c r="I176" t="str">
        <f t="shared" si="10"/>
        <v>N/A</v>
      </c>
      <c r="J176" t="str">
        <f t="shared" si="11"/>
        <v>N/A</v>
      </c>
    </row>
    <row r="177" spans="1:10" hidden="1" x14ac:dyDescent="0.35">
      <c r="A177" t="s">
        <v>178</v>
      </c>
      <c r="B177" t="s">
        <v>839</v>
      </c>
      <c r="F177" t="str">
        <f t="shared" si="8"/>
        <v xml:space="preserve">NORTHAMPTON      </v>
      </c>
      <c r="G177" s="117" t="s">
        <v>869</v>
      </c>
      <c r="H177" t="str">
        <f t="shared" si="9"/>
        <v>N/A</v>
      </c>
      <c r="I177" t="str">
        <f t="shared" si="10"/>
        <v>N/A</v>
      </c>
      <c r="J177" t="str">
        <f t="shared" si="11"/>
        <v>N/A</v>
      </c>
    </row>
    <row r="178" spans="1:10" hidden="1" x14ac:dyDescent="0.35">
      <c r="A178" t="s">
        <v>179</v>
      </c>
      <c r="B178" t="s">
        <v>839</v>
      </c>
      <c r="F178" t="str">
        <f t="shared" si="8"/>
        <v xml:space="preserve">NORTHAMPTON      </v>
      </c>
      <c r="G178" s="117" t="s">
        <v>869</v>
      </c>
      <c r="H178" t="str">
        <f t="shared" si="9"/>
        <v>N/A</v>
      </c>
      <c r="I178" t="str">
        <f t="shared" si="10"/>
        <v>N/A</v>
      </c>
      <c r="J178" t="str">
        <f t="shared" si="11"/>
        <v>N/A</v>
      </c>
    </row>
    <row r="179" spans="1:10" hidden="1" x14ac:dyDescent="0.35">
      <c r="A179" t="s">
        <v>180</v>
      </c>
      <c r="B179" t="s">
        <v>743</v>
      </c>
      <c r="F179" t="str">
        <f t="shared" si="8"/>
        <v xml:space="preserve">GASTON      </v>
      </c>
      <c r="G179" s="117" t="s">
        <v>869</v>
      </c>
      <c r="H179" t="str">
        <f t="shared" si="9"/>
        <v>N/A</v>
      </c>
      <c r="I179" t="str">
        <f t="shared" si="10"/>
        <v>N/A</v>
      </c>
      <c r="J179" t="str">
        <f t="shared" si="11"/>
        <v>N/A</v>
      </c>
    </row>
    <row r="180" spans="1:10" hidden="1" x14ac:dyDescent="0.35">
      <c r="A180" t="s">
        <v>181</v>
      </c>
      <c r="B180" t="s">
        <v>849</v>
      </c>
      <c r="F180" t="str">
        <f t="shared" si="8"/>
        <v xml:space="preserve">GATES      </v>
      </c>
      <c r="G180" s="117" t="s">
        <v>869</v>
      </c>
      <c r="H180" t="str">
        <f t="shared" si="9"/>
        <v>N/A</v>
      </c>
      <c r="I180" t="str">
        <f t="shared" si="10"/>
        <v>N/A</v>
      </c>
      <c r="J180" t="str">
        <f t="shared" si="11"/>
        <v>N/A</v>
      </c>
    </row>
    <row r="181" spans="1:10" hidden="1" x14ac:dyDescent="0.35">
      <c r="A181" t="s">
        <v>182</v>
      </c>
      <c r="B181" t="s">
        <v>760</v>
      </c>
      <c r="F181" t="str">
        <f t="shared" si="8"/>
        <v xml:space="preserve">SCOTLAND   </v>
      </c>
      <c r="G181" s="117" t="s">
        <v>540</v>
      </c>
      <c r="H181" t="str">
        <f t="shared" si="9"/>
        <v>N/A</v>
      </c>
      <c r="I181" t="str">
        <f t="shared" si="10"/>
        <v>N/A</v>
      </c>
      <c r="J181" t="str">
        <f t="shared" si="11"/>
        <v>N/A</v>
      </c>
    </row>
    <row r="182" spans="1:10" hidden="1" x14ac:dyDescent="0.35">
      <c r="A182" t="s">
        <v>183</v>
      </c>
      <c r="B182" t="s">
        <v>705</v>
      </c>
      <c r="C182" t="s">
        <v>747</v>
      </c>
      <c r="F182" t="str">
        <f t="shared" si="8"/>
        <v xml:space="preserve">ALAMANCE  GUILFORD    </v>
      </c>
      <c r="G182" s="117" t="s">
        <v>869</v>
      </c>
      <c r="H182" t="str">
        <f t="shared" si="9"/>
        <v>GUILFORD</v>
      </c>
      <c r="I182" t="str">
        <f t="shared" si="10"/>
        <v>N/A</v>
      </c>
      <c r="J182" t="str">
        <f t="shared" si="11"/>
        <v>N/A</v>
      </c>
    </row>
    <row r="183" spans="1:10" hidden="1" x14ac:dyDescent="0.35">
      <c r="A183" t="s">
        <v>184</v>
      </c>
      <c r="B183" t="s">
        <v>776</v>
      </c>
      <c r="F183" t="str">
        <f t="shared" si="8"/>
        <v xml:space="preserve">BURKE      </v>
      </c>
      <c r="G183" s="117" t="s">
        <v>869</v>
      </c>
      <c r="H183" t="str">
        <f t="shared" si="9"/>
        <v>N/A</v>
      </c>
      <c r="I183" t="str">
        <f t="shared" si="10"/>
        <v>N/A</v>
      </c>
      <c r="J183" t="str">
        <f t="shared" si="11"/>
        <v>N/A</v>
      </c>
    </row>
    <row r="184" spans="1:10" hidden="1" x14ac:dyDescent="0.35">
      <c r="A184" t="s">
        <v>185</v>
      </c>
      <c r="B184" t="s">
        <v>740</v>
      </c>
      <c r="F184" t="str">
        <f t="shared" si="8"/>
        <v xml:space="preserve">CUMBERLAND      </v>
      </c>
      <c r="G184" s="117" t="s">
        <v>869</v>
      </c>
      <c r="H184" t="str">
        <f t="shared" si="9"/>
        <v>N/A</v>
      </c>
      <c r="I184" t="str">
        <f t="shared" si="10"/>
        <v>N/A</v>
      </c>
      <c r="J184" t="str">
        <f t="shared" si="11"/>
        <v>N/A</v>
      </c>
    </row>
    <row r="185" spans="1:10" hidden="1" x14ac:dyDescent="0.35">
      <c r="A185" t="s">
        <v>186</v>
      </c>
      <c r="B185" t="s">
        <v>745</v>
      </c>
      <c r="F185" t="str">
        <f t="shared" si="8"/>
        <v xml:space="preserve">WAYNE      </v>
      </c>
      <c r="G185" s="117" t="s">
        <v>869</v>
      </c>
      <c r="H185" t="str">
        <f t="shared" si="9"/>
        <v>N/A</v>
      </c>
      <c r="I185" t="str">
        <f t="shared" si="10"/>
        <v>N/A</v>
      </c>
      <c r="J185" t="str">
        <f t="shared" si="11"/>
        <v>N/A</v>
      </c>
    </row>
    <row r="186" spans="1:10" hidden="1" x14ac:dyDescent="0.35">
      <c r="A186" t="s">
        <v>187</v>
      </c>
      <c r="B186" t="s">
        <v>835</v>
      </c>
      <c r="F186" t="str">
        <f t="shared" si="8"/>
        <v xml:space="preserve">CHATHAM      </v>
      </c>
      <c r="G186" s="117" t="s">
        <v>869</v>
      </c>
      <c r="H186" t="str">
        <f t="shared" si="9"/>
        <v>N/A</v>
      </c>
      <c r="I186" t="str">
        <f t="shared" si="10"/>
        <v>N/A</v>
      </c>
      <c r="J186" t="str">
        <f t="shared" si="11"/>
        <v>N/A</v>
      </c>
    </row>
    <row r="187" spans="1:10" hidden="1" x14ac:dyDescent="0.35">
      <c r="A187" t="s">
        <v>188</v>
      </c>
      <c r="B187" t="s">
        <v>705</v>
      </c>
      <c r="F187" t="str">
        <f t="shared" si="8"/>
        <v xml:space="preserve">ALAMANCE      </v>
      </c>
      <c r="G187" s="117" t="s">
        <v>869</v>
      </c>
      <c r="H187" t="str">
        <f t="shared" si="9"/>
        <v>N/A</v>
      </c>
      <c r="I187" t="str">
        <f t="shared" si="10"/>
        <v>N/A</v>
      </c>
      <c r="J187" t="str">
        <f t="shared" si="11"/>
        <v>N/A</v>
      </c>
    </row>
    <row r="188" spans="1:10" hidden="1" x14ac:dyDescent="0.35">
      <c r="A188" t="s">
        <v>189</v>
      </c>
      <c r="B188" t="s">
        <v>762</v>
      </c>
      <c r="F188" t="str">
        <f t="shared" si="8"/>
        <v xml:space="preserve">CALDWELL      </v>
      </c>
      <c r="G188" s="117" t="s">
        <v>869</v>
      </c>
      <c r="H188" t="str">
        <f t="shared" si="9"/>
        <v>N/A</v>
      </c>
      <c r="I188" t="str">
        <f t="shared" si="10"/>
        <v>N/A</v>
      </c>
      <c r="J188" t="str">
        <f t="shared" si="11"/>
        <v>N/A</v>
      </c>
    </row>
    <row r="189" spans="1:10" hidden="1" x14ac:dyDescent="0.35">
      <c r="A189" t="s">
        <v>190</v>
      </c>
      <c r="B189" t="s">
        <v>795</v>
      </c>
      <c r="F189" t="str">
        <f t="shared" si="8"/>
        <v xml:space="preserve">ROWAN      </v>
      </c>
      <c r="G189" s="117" t="s">
        <v>869</v>
      </c>
      <c r="H189" t="str">
        <f t="shared" si="9"/>
        <v>N/A</v>
      </c>
      <c r="I189" t="str">
        <f t="shared" si="10"/>
        <v>N/A</v>
      </c>
      <c r="J189" t="str">
        <f t="shared" si="11"/>
        <v>N/A</v>
      </c>
    </row>
    <row r="190" spans="1:10" hidden="1" x14ac:dyDescent="0.35">
      <c r="A190" t="s">
        <v>191</v>
      </c>
      <c r="B190" t="s">
        <v>814</v>
      </c>
      <c r="F190" t="str">
        <f t="shared" si="8"/>
        <v xml:space="preserve">PAMLICO      </v>
      </c>
      <c r="G190" s="117" t="s">
        <v>869</v>
      </c>
      <c r="H190" t="str">
        <f t="shared" si="9"/>
        <v>N/A</v>
      </c>
      <c r="I190" t="str">
        <f t="shared" si="10"/>
        <v>N/A</v>
      </c>
      <c r="J190" t="str">
        <f t="shared" si="11"/>
        <v>N/A</v>
      </c>
    </row>
    <row r="191" spans="1:10" hidden="1" x14ac:dyDescent="0.35">
      <c r="A191" t="s">
        <v>192</v>
      </c>
      <c r="B191" t="s">
        <v>705</v>
      </c>
      <c r="F191" t="str">
        <f t="shared" si="8"/>
        <v xml:space="preserve">ALAMANCE      </v>
      </c>
      <c r="G191" s="117" t="s">
        <v>869</v>
      </c>
      <c r="H191" t="str">
        <f t="shared" si="9"/>
        <v>N/A</v>
      </c>
      <c r="I191" t="str">
        <f t="shared" si="10"/>
        <v>N/A</v>
      </c>
      <c r="J191" t="str">
        <f t="shared" si="11"/>
        <v>N/A</v>
      </c>
    </row>
    <row r="192" spans="1:10" hidden="1" x14ac:dyDescent="0.35">
      <c r="A192" t="s">
        <v>193</v>
      </c>
      <c r="B192" t="s">
        <v>827</v>
      </c>
      <c r="F192" t="str">
        <f t="shared" si="8"/>
        <v xml:space="preserve">DUPLIN      </v>
      </c>
      <c r="G192" s="117" t="s">
        <v>869</v>
      </c>
      <c r="H192" t="str">
        <f t="shared" si="9"/>
        <v>N/A</v>
      </c>
      <c r="I192" t="str">
        <f t="shared" si="10"/>
        <v>N/A</v>
      </c>
      <c r="J192" t="str">
        <f t="shared" si="11"/>
        <v>N/A</v>
      </c>
    </row>
    <row r="193" spans="1:10" hidden="1" x14ac:dyDescent="0.35">
      <c r="A193" t="s">
        <v>194</v>
      </c>
      <c r="B193" t="s">
        <v>747</v>
      </c>
      <c r="F193" t="str">
        <f t="shared" si="8"/>
        <v xml:space="preserve">GUILFORD      </v>
      </c>
      <c r="G193" s="117" t="s">
        <v>869</v>
      </c>
      <c r="H193" t="str">
        <f t="shared" si="9"/>
        <v>N/A</v>
      </c>
      <c r="I193" t="str">
        <f t="shared" si="10"/>
        <v>N/A</v>
      </c>
      <c r="J193" t="str">
        <f t="shared" si="11"/>
        <v>N/A</v>
      </c>
    </row>
    <row r="194" spans="1:10" hidden="1" x14ac:dyDescent="0.35">
      <c r="A194" t="s">
        <v>195</v>
      </c>
      <c r="B194" t="s">
        <v>822</v>
      </c>
      <c r="F194" t="str">
        <f t="shared" ref="F194:F257" si="12">CONCATENATE(B194,G194,C194,G194,D194,G194,E194)</f>
        <v xml:space="preserve">PITT      </v>
      </c>
      <c r="G194" s="117" t="s">
        <v>869</v>
      </c>
      <c r="H194" t="str">
        <f t="shared" ref="H194:H257" si="13">IF(C194="","N/A",C194)</f>
        <v>N/A</v>
      </c>
      <c r="I194" t="str">
        <f t="shared" ref="I194:I257" si="14">IF(D194="","N/A",D194)</f>
        <v>N/A</v>
      </c>
      <c r="J194" t="str">
        <f t="shared" ref="J194:J257" si="15">IF(E194="","N/A",E194)</f>
        <v>N/A</v>
      </c>
    </row>
    <row r="195" spans="1:10" hidden="1" x14ac:dyDescent="0.35">
      <c r="A195" t="s">
        <v>196</v>
      </c>
      <c r="B195" t="s">
        <v>758</v>
      </c>
      <c r="C195" t="s">
        <v>822</v>
      </c>
      <c r="F195" t="str">
        <f t="shared" si="12"/>
        <v xml:space="preserve">LENOIR  PITT    </v>
      </c>
      <c r="G195" s="117" t="s">
        <v>869</v>
      </c>
      <c r="H195" t="str">
        <f t="shared" si="13"/>
        <v>PITT</v>
      </c>
      <c r="I195" t="str">
        <f t="shared" si="14"/>
        <v>N/A</v>
      </c>
      <c r="J195" t="str">
        <f t="shared" si="15"/>
        <v>N/A</v>
      </c>
    </row>
    <row r="196" spans="1:10" hidden="1" x14ac:dyDescent="0.35">
      <c r="A196" t="s">
        <v>197</v>
      </c>
      <c r="B196" t="s">
        <v>822</v>
      </c>
      <c r="F196" t="str">
        <f t="shared" si="12"/>
        <v xml:space="preserve">PITT      </v>
      </c>
      <c r="G196" s="117" t="s">
        <v>869</v>
      </c>
      <c r="H196" t="str">
        <f t="shared" si="13"/>
        <v>N/A</v>
      </c>
      <c r="I196" t="str">
        <f t="shared" si="14"/>
        <v>N/A</v>
      </c>
      <c r="J196" t="str">
        <f t="shared" si="15"/>
        <v>N/A</v>
      </c>
    </row>
    <row r="197" spans="1:10" hidden="1" x14ac:dyDescent="0.35">
      <c r="A197" t="s">
        <v>198</v>
      </c>
      <c r="B197" t="s">
        <v>756</v>
      </c>
      <c r="F197" t="str">
        <f t="shared" si="12"/>
        <v xml:space="preserve">CLEVELAND      </v>
      </c>
      <c r="G197" s="117" t="s">
        <v>869</v>
      </c>
      <c r="H197" t="str">
        <f t="shared" si="13"/>
        <v>N/A</v>
      </c>
      <c r="I197" t="str">
        <f t="shared" si="14"/>
        <v>N/A</v>
      </c>
      <c r="J197" t="str">
        <f t="shared" si="15"/>
        <v>N/A</v>
      </c>
    </row>
    <row r="198" spans="1:10" hidden="1" x14ac:dyDescent="0.35">
      <c r="A198" t="s">
        <v>199</v>
      </c>
      <c r="B198" t="s">
        <v>846</v>
      </c>
      <c r="F198" t="str">
        <f t="shared" si="12"/>
        <v xml:space="preserve">HALIFAX      </v>
      </c>
      <c r="G198" s="117" t="s">
        <v>869</v>
      </c>
      <c r="H198" t="str">
        <f t="shared" si="13"/>
        <v>N/A</v>
      </c>
      <c r="I198" t="str">
        <f t="shared" si="14"/>
        <v>N/A</v>
      </c>
      <c r="J198" t="str">
        <f t="shared" si="15"/>
        <v>N/A</v>
      </c>
    </row>
    <row r="199" spans="1:10" hidden="1" x14ac:dyDescent="0.35">
      <c r="A199" t="s">
        <v>200</v>
      </c>
      <c r="B199" t="s">
        <v>825</v>
      </c>
      <c r="F199" t="str">
        <f t="shared" si="12"/>
        <v xml:space="preserve">MARTIN      </v>
      </c>
      <c r="G199" s="117" t="s">
        <v>869</v>
      </c>
      <c r="H199" t="str">
        <f t="shared" si="13"/>
        <v>N/A</v>
      </c>
      <c r="I199" t="str">
        <f t="shared" si="14"/>
        <v>N/A</v>
      </c>
      <c r="J199" t="str">
        <f t="shared" si="15"/>
        <v>N/A</v>
      </c>
    </row>
    <row r="200" spans="1:10" hidden="1" x14ac:dyDescent="0.35">
      <c r="A200" t="s">
        <v>201</v>
      </c>
      <c r="B200" t="s">
        <v>842</v>
      </c>
      <c r="F200" t="str">
        <f t="shared" si="12"/>
        <v xml:space="preserve">RICHMOND      </v>
      </c>
      <c r="G200" s="117" t="s">
        <v>869</v>
      </c>
      <c r="H200" t="str">
        <f t="shared" si="13"/>
        <v>N/A</v>
      </c>
      <c r="I200" t="str">
        <f t="shared" si="14"/>
        <v>N/A</v>
      </c>
      <c r="J200" t="str">
        <f t="shared" si="15"/>
        <v>N/A</v>
      </c>
    </row>
    <row r="201" spans="1:10" hidden="1" x14ac:dyDescent="0.35">
      <c r="A201" t="s">
        <v>202</v>
      </c>
      <c r="B201" t="s">
        <v>774</v>
      </c>
      <c r="F201" t="str">
        <f t="shared" si="12"/>
        <v xml:space="preserve">IREDELL      </v>
      </c>
      <c r="G201" s="117" t="s">
        <v>869</v>
      </c>
      <c r="H201" t="str">
        <f t="shared" si="13"/>
        <v>N/A</v>
      </c>
      <c r="I201" t="str">
        <f t="shared" si="14"/>
        <v>N/A</v>
      </c>
      <c r="J201" t="str">
        <f t="shared" si="15"/>
        <v>N/A</v>
      </c>
    </row>
    <row r="202" spans="1:10" hidden="1" x14ac:dyDescent="0.35">
      <c r="A202" t="s">
        <v>203</v>
      </c>
      <c r="B202" t="s">
        <v>717</v>
      </c>
      <c r="F202" t="str">
        <f t="shared" si="12"/>
        <v xml:space="preserve">SAMPSON      </v>
      </c>
      <c r="G202" s="117" t="s">
        <v>869</v>
      </c>
      <c r="H202" t="str">
        <f t="shared" si="13"/>
        <v>N/A</v>
      </c>
      <c r="I202" t="str">
        <f t="shared" si="14"/>
        <v>N/A</v>
      </c>
      <c r="J202" t="str">
        <f t="shared" si="15"/>
        <v>N/A</v>
      </c>
    </row>
    <row r="203" spans="1:10" hidden="1" x14ac:dyDescent="0.35">
      <c r="A203" t="s">
        <v>204</v>
      </c>
      <c r="B203" t="s">
        <v>813</v>
      </c>
      <c r="F203" t="str">
        <f t="shared" si="12"/>
        <v xml:space="preserve">HERTFORD      </v>
      </c>
      <c r="G203" s="117" t="s">
        <v>869</v>
      </c>
      <c r="H203" t="str">
        <f t="shared" si="13"/>
        <v>N/A</v>
      </c>
      <c r="I203" t="str">
        <f t="shared" si="14"/>
        <v>N/A</v>
      </c>
      <c r="J203" t="str">
        <f t="shared" si="15"/>
        <v>N/A</v>
      </c>
    </row>
    <row r="204" spans="1:10" hidden="1" x14ac:dyDescent="0.35">
      <c r="A204" t="s">
        <v>205</v>
      </c>
      <c r="B204" t="s">
        <v>719</v>
      </c>
      <c r="F204" t="str">
        <f t="shared" si="12"/>
        <v xml:space="preserve">CABARRUS      </v>
      </c>
      <c r="G204" s="117" t="s">
        <v>869</v>
      </c>
      <c r="H204" t="str">
        <f t="shared" si="13"/>
        <v>N/A</v>
      </c>
      <c r="I204" t="str">
        <f t="shared" si="14"/>
        <v>N/A</v>
      </c>
      <c r="J204" t="str">
        <f t="shared" si="15"/>
        <v>N/A</v>
      </c>
    </row>
    <row r="205" spans="1:10" hidden="1" x14ac:dyDescent="0.35">
      <c r="A205" t="s">
        <v>206</v>
      </c>
      <c r="B205" t="s">
        <v>825</v>
      </c>
      <c r="F205" t="str">
        <f t="shared" si="12"/>
        <v xml:space="preserve">MARTIN      </v>
      </c>
      <c r="G205" s="117" t="s">
        <v>869</v>
      </c>
      <c r="H205" t="str">
        <f t="shared" si="13"/>
        <v>N/A</v>
      </c>
      <c r="I205" t="str">
        <f t="shared" si="14"/>
        <v>N/A</v>
      </c>
      <c r="J205" t="str">
        <f t="shared" si="15"/>
        <v>N/A</v>
      </c>
    </row>
    <row r="206" spans="1:10" hidden="1" x14ac:dyDescent="0.35">
      <c r="A206" t="s">
        <v>207</v>
      </c>
      <c r="B206" t="s">
        <v>781</v>
      </c>
      <c r="F206" t="str">
        <f t="shared" si="12"/>
        <v xml:space="preserve">CRAVEN      </v>
      </c>
      <c r="G206" s="117" t="s">
        <v>869</v>
      </c>
      <c r="H206" t="str">
        <f t="shared" si="13"/>
        <v>N/A</v>
      </c>
      <c r="I206" t="str">
        <f t="shared" si="14"/>
        <v>N/A</v>
      </c>
      <c r="J206" t="str">
        <f t="shared" si="15"/>
        <v>N/A</v>
      </c>
    </row>
    <row r="207" spans="1:10" hidden="1" x14ac:dyDescent="0.35">
      <c r="A207" t="s">
        <v>208</v>
      </c>
      <c r="B207" t="s">
        <v>705</v>
      </c>
      <c r="F207" t="str">
        <f t="shared" si="12"/>
        <v xml:space="preserve">ALAMANCE      </v>
      </c>
      <c r="G207" s="117" t="s">
        <v>869</v>
      </c>
      <c r="H207" t="str">
        <f t="shared" si="13"/>
        <v>N/A</v>
      </c>
      <c r="I207" t="str">
        <f t="shared" si="14"/>
        <v>N/A</v>
      </c>
      <c r="J207" t="str">
        <f t="shared" si="15"/>
        <v>N/A</v>
      </c>
    </row>
    <row r="208" spans="1:10" hidden="1" x14ac:dyDescent="0.35">
      <c r="A208" t="s">
        <v>209</v>
      </c>
      <c r="B208" t="s">
        <v>850</v>
      </c>
      <c r="F208" t="str">
        <f t="shared" si="12"/>
        <v xml:space="preserve">CLAY      </v>
      </c>
      <c r="G208" s="117" t="s">
        <v>869</v>
      </c>
      <c r="H208" t="str">
        <f t="shared" si="13"/>
        <v>N/A</v>
      </c>
      <c r="I208" t="str">
        <f t="shared" si="14"/>
        <v>N/A</v>
      </c>
      <c r="J208" t="str">
        <f t="shared" si="15"/>
        <v>N/A</v>
      </c>
    </row>
    <row r="209" spans="1:10" hidden="1" x14ac:dyDescent="0.35">
      <c r="A209" t="s">
        <v>210</v>
      </c>
      <c r="B209" t="s">
        <v>772</v>
      </c>
      <c r="F209" t="str">
        <f t="shared" si="12"/>
        <v xml:space="preserve">UNION      </v>
      </c>
      <c r="G209" s="117" t="s">
        <v>869</v>
      </c>
      <c r="H209" t="str">
        <f t="shared" si="13"/>
        <v>N/A</v>
      </c>
      <c r="I209" t="str">
        <f t="shared" si="14"/>
        <v>N/A</v>
      </c>
      <c r="J209" t="str">
        <f t="shared" si="15"/>
        <v>N/A</v>
      </c>
    </row>
    <row r="210" spans="1:10" hidden="1" x14ac:dyDescent="0.35">
      <c r="A210" t="s">
        <v>211</v>
      </c>
      <c r="B210" t="s">
        <v>851</v>
      </c>
      <c r="F210" t="str">
        <f t="shared" si="12"/>
        <v xml:space="preserve">VANCE      </v>
      </c>
      <c r="G210" s="117" t="s">
        <v>869</v>
      </c>
      <c r="H210" t="str">
        <f t="shared" si="13"/>
        <v>N/A</v>
      </c>
      <c r="I210" t="str">
        <f t="shared" si="14"/>
        <v>N/A</v>
      </c>
      <c r="J210" t="str">
        <f t="shared" si="15"/>
        <v>N/A</v>
      </c>
    </row>
    <row r="211" spans="1:10" hidden="1" x14ac:dyDescent="0.35">
      <c r="A211" t="s">
        <v>212</v>
      </c>
      <c r="B211" t="s">
        <v>751</v>
      </c>
      <c r="F211" t="str">
        <f t="shared" si="12"/>
        <v xml:space="preserve">HENDERSON      </v>
      </c>
      <c r="G211" s="117" t="s">
        <v>869</v>
      </c>
      <c r="H211" t="str">
        <f t="shared" si="13"/>
        <v>N/A</v>
      </c>
      <c r="I211" t="str">
        <f t="shared" si="14"/>
        <v>N/A</v>
      </c>
      <c r="J211" t="str">
        <f t="shared" si="15"/>
        <v>N/A</v>
      </c>
    </row>
    <row r="212" spans="1:10" hidden="1" x14ac:dyDescent="0.35">
      <c r="A212" t="s">
        <v>213</v>
      </c>
      <c r="B212" t="s">
        <v>852</v>
      </c>
      <c r="F212" t="str">
        <f t="shared" si="12"/>
        <v xml:space="preserve">PERQUIMANS   </v>
      </c>
      <c r="G212" s="117" t="s">
        <v>540</v>
      </c>
      <c r="H212" t="str">
        <f t="shared" si="13"/>
        <v>N/A</v>
      </c>
      <c r="I212" t="str">
        <f t="shared" si="14"/>
        <v>N/A</v>
      </c>
      <c r="J212" t="str">
        <f t="shared" si="15"/>
        <v>N/A</v>
      </c>
    </row>
    <row r="213" spans="1:10" hidden="1" x14ac:dyDescent="0.35">
      <c r="A213" t="s">
        <v>214</v>
      </c>
      <c r="B213" t="s">
        <v>776</v>
      </c>
      <c r="C213" t="s">
        <v>762</v>
      </c>
      <c r="D213" t="s">
        <v>830</v>
      </c>
      <c r="F213" t="str">
        <f t="shared" si="12"/>
        <v xml:space="preserve">BURKE CALDWELL CATAWBA </v>
      </c>
      <c r="G213" s="117" t="s">
        <v>540</v>
      </c>
      <c r="H213" t="str">
        <f t="shared" si="13"/>
        <v>CALDWELL</v>
      </c>
      <c r="I213" t="str">
        <f t="shared" si="14"/>
        <v>CATAWBA</v>
      </c>
      <c r="J213" t="str">
        <f t="shared" si="15"/>
        <v>N/A</v>
      </c>
    </row>
    <row r="214" spans="1:10" hidden="1" x14ac:dyDescent="0.35">
      <c r="A214" t="s">
        <v>215</v>
      </c>
      <c r="B214" t="s">
        <v>764</v>
      </c>
      <c r="C214" t="s">
        <v>766</v>
      </c>
      <c r="D214" t="s">
        <v>747</v>
      </c>
      <c r="E214" t="s">
        <v>817</v>
      </c>
      <c r="F214" t="str">
        <f t="shared" si="12"/>
        <v>FORSYTH  DAVIDSON  GUILFORD  RANDOLPH</v>
      </c>
      <c r="G214" s="117" t="s">
        <v>869</v>
      </c>
      <c r="H214" t="str">
        <f t="shared" si="13"/>
        <v>DAVIDSON</v>
      </c>
      <c r="I214" t="str">
        <f t="shared" si="14"/>
        <v>GUILFORD</v>
      </c>
      <c r="J214" t="str">
        <f t="shared" si="15"/>
        <v>RANDOLPH</v>
      </c>
    </row>
    <row r="215" spans="1:10" hidden="1" x14ac:dyDescent="0.35">
      <c r="A215" t="s">
        <v>216</v>
      </c>
      <c r="B215" t="s">
        <v>743</v>
      </c>
      <c r="F215" t="str">
        <f t="shared" si="12"/>
        <v xml:space="preserve">GASTON      </v>
      </c>
      <c r="G215" s="117" t="s">
        <v>869</v>
      </c>
      <c r="H215" t="str">
        <f t="shared" si="13"/>
        <v>N/A</v>
      </c>
      <c r="I215" t="str">
        <f t="shared" si="14"/>
        <v>N/A</v>
      </c>
      <c r="J215" t="str">
        <f t="shared" si="15"/>
        <v>N/A</v>
      </c>
    </row>
    <row r="216" spans="1:10" hidden="1" x14ac:dyDescent="0.35">
      <c r="A216" t="s">
        <v>217</v>
      </c>
      <c r="B216" t="s">
        <v>721</v>
      </c>
      <c r="C216" t="s">
        <v>848</v>
      </c>
      <c r="F216" t="str">
        <f t="shared" si="12"/>
        <v xml:space="preserve">JACKSON  MACON    </v>
      </c>
      <c r="G216" s="117" t="s">
        <v>869</v>
      </c>
      <c r="H216" t="str">
        <f t="shared" si="13"/>
        <v>MACON</v>
      </c>
      <c r="I216" t="str">
        <f t="shared" si="14"/>
        <v>N/A</v>
      </c>
      <c r="J216" t="str">
        <f t="shared" si="15"/>
        <v>N/A</v>
      </c>
    </row>
    <row r="217" spans="1:10" hidden="1" x14ac:dyDescent="0.35">
      <c r="A217" t="s">
        <v>218</v>
      </c>
      <c r="B217" t="s">
        <v>776</v>
      </c>
      <c r="F217" t="str">
        <f t="shared" si="12"/>
        <v xml:space="preserve">BURKE      </v>
      </c>
      <c r="G217" s="117" t="s">
        <v>869</v>
      </c>
      <c r="H217" t="str">
        <f t="shared" si="13"/>
        <v>N/A</v>
      </c>
      <c r="I217" t="str">
        <f t="shared" si="14"/>
        <v>N/A</v>
      </c>
      <c r="J217" t="str">
        <f t="shared" si="15"/>
        <v>N/A</v>
      </c>
    </row>
    <row r="218" spans="1:10" hidden="1" x14ac:dyDescent="0.35">
      <c r="A218" t="s">
        <v>219</v>
      </c>
      <c r="B218" t="s">
        <v>707</v>
      </c>
      <c r="F218" t="str">
        <f t="shared" si="12"/>
        <v xml:space="preserve">ORANGE      </v>
      </c>
      <c r="G218" s="117" t="s">
        <v>869</v>
      </c>
      <c r="H218" t="str">
        <f t="shared" si="13"/>
        <v>N/A</v>
      </c>
      <c r="I218" t="str">
        <f t="shared" si="14"/>
        <v>N/A</v>
      </c>
      <c r="J218" t="str">
        <f t="shared" si="15"/>
        <v>N/A</v>
      </c>
    </row>
    <row r="219" spans="1:10" hidden="1" x14ac:dyDescent="0.35">
      <c r="A219" t="s">
        <v>220</v>
      </c>
      <c r="B219" t="s">
        <v>846</v>
      </c>
      <c r="F219" t="str">
        <f t="shared" si="12"/>
        <v xml:space="preserve">HALIFAX      </v>
      </c>
      <c r="G219" s="117" t="s">
        <v>869</v>
      </c>
      <c r="H219" t="str">
        <f t="shared" si="13"/>
        <v>N/A</v>
      </c>
      <c r="I219" t="str">
        <f t="shared" si="14"/>
        <v>N/A</v>
      </c>
      <c r="J219" t="str">
        <f t="shared" si="15"/>
        <v>N/A</v>
      </c>
    </row>
    <row r="220" spans="1:10" hidden="1" x14ac:dyDescent="0.35">
      <c r="A220" t="s">
        <v>221</v>
      </c>
      <c r="B220" t="s">
        <v>842</v>
      </c>
      <c r="F220" t="str">
        <f t="shared" si="12"/>
        <v xml:space="preserve">RICHMOND      </v>
      </c>
      <c r="G220" s="117" t="s">
        <v>869</v>
      </c>
      <c r="H220" t="str">
        <f t="shared" si="13"/>
        <v>N/A</v>
      </c>
      <c r="I220" t="str">
        <f t="shared" si="14"/>
        <v>N/A</v>
      </c>
      <c r="J220" t="str">
        <f t="shared" si="15"/>
        <v>N/A</v>
      </c>
    </row>
    <row r="221" spans="1:10" hidden="1" x14ac:dyDescent="0.35">
      <c r="A221" t="s">
        <v>222</v>
      </c>
      <c r="B221" t="s">
        <v>698</v>
      </c>
      <c r="F221" t="str">
        <f t="shared" si="12"/>
        <v xml:space="preserve">BRUNSWICK      </v>
      </c>
      <c r="G221" s="117" t="s">
        <v>869</v>
      </c>
      <c r="H221" t="str">
        <f t="shared" si="13"/>
        <v>N/A</v>
      </c>
      <c r="I221" t="str">
        <f t="shared" si="14"/>
        <v>N/A</v>
      </c>
      <c r="J221" t="str">
        <f t="shared" si="15"/>
        <v>N/A</v>
      </c>
    </row>
    <row r="222" spans="1:10" hidden="1" x14ac:dyDescent="0.35">
      <c r="A222" t="s">
        <v>223</v>
      </c>
      <c r="B222" t="s">
        <v>853</v>
      </c>
      <c r="F222" t="str">
        <f t="shared" si="12"/>
        <v xml:space="preserve">ONSLOW      </v>
      </c>
      <c r="G222" s="117" t="s">
        <v>869</v>
      </c>
      <c r="H222" t="str">
        <f t="shared" si="13"/>
        <v>N/A</v>
      </c>
      <c r="I222" t="str">
        <f t="shared" si="14"/>
        <v>N/A</v>
      </c>
      <c r="J222" t="str">
        <f t="shared" si="15"/>
        <v>N/A</v>
      </c>
    </row>
    <row r="223" spans="1:10" hidden="1" x14ac:dyDescent="0.35">
      <c r="A223" t="s">
        <v>224</v>
      </c>
      <c r="B223" t="s">
        <v>778</v>
      </c>
      <c r="F223" t="str">
        <f t="shared" si="12"/>
        <v xml:space="preserve">WAKE      </v>
      </c>
      <c r="G223" s="117" t="s">
        <v>869</v>
      </c>
      <c r="H223" t="str">
        <f t="shared" si="13"/>
        <v>N/A</v>
      </c>
      <c r="I223" t="str">
        <f t="shared" si="14"/>
        <v>N/A</v>
      </c>
      <c r="J223" t="str">
        <f t="shared" si="15"/>
        <v>N/A</v>
      </c>
    </row>
    <row r="224" spans="1:10" hidden="1" x14ac:dyDescent="0.35">
      <c r="A224" t="s">
        <v>225</v>
      </c>
      <c r="B224" t="s">
        <v>854</v>
      </c>
      <c r="F224" t="str">
        <f t="shared" si="12"/>
        <v xml:space="preserve">GREENE      </v>
      </c>
      <c r="G224" s="117" t="s">
        <v>869</v>
      </c>
      <c r="H224" t="str">
        <f t="shared" si="13"/>
        <v>N/A</v>
      </c>
      <c r="I224" t="str">
        <f t="shared" si="14"/>
        <v>N/A</v>
      </c>
      <c r="J224" t="str">
        <f t="shared" si="15"/>
        <v>N/A</v>
      </c>
    </row>
    <row r="225" spans="1:10" hidden="1" x14ac:dyDescent="0.35">
      <c r="A225" t="s">
        <v>226</v>
      </c>
      <c r="B225" t="s">
        <v>740</v>
      </c>
      <c r="F225" t="str">
        <f t="shared" si="12"/>
        <v xml:space="preserve">CUMBERLAND      </v>
      </c>
      <c r="G225" s="117" t="s">
        <v>869</v>
      </c>
      <c r="H225" t="str">
        <f t="shared" si="13"/>
        <v>N/A</v>
      </c>
      <c r="I225" t="str">
        <f t="shared" si="14"/>
        <v>N/A</v>
      </c>
      <c r="J225" t="str">
        <f t="shared" si="15"/>
        <v>N/A</v>
      </c>
    </row>
    <row r="226" spans="1:10" hidden="1" x14ac:dyDescent="0.35">
      <c r="A226" t="s">
        <v>227</v>
      </c>
      <c r="B226" t="s">
        <v>855</v>
      </c>
      <c r="F226" t="str">
        <f t="shared" si="12"/>
        <v xml:space="preserve">MADISON      </v>
      </c>
      <c r="G226" s="117" t="s">
        <v>869</v>
      </c>
      <c r="H226" t="str">
        <f t="shared" si="13"/>
        <v>N/A</v>
      </c>
      <c r="I226" t="str">
        <f t="shared" si="14"/>
        <v>N/A</v>
      </c>
      <c r="J226" t="str">
        <f t="shared" si="15"/>
        <v>N/A</v>
      </c>
    </row>
    <row r="227" spans="1:10" hidden="1" x14ac:dyDescent="0.35">
      <c r="A227" t="s">
        <v>228</v>
      </c>
      <c r="B227" t="s">
        <v>762</v>
      </c>
      <c r="F227" t="str">
        <f t="shared" si="12"/>
        <v xml:space="preserve">CALDWELL      </v>
      </c>
      <c r="G227" s="117" t="s">
        <v>869</v>
      </c>
      <c r="H227" t="str">
        <f t="shared" si="13"/>
        <v>N/A</v>
      </c>
      <c r="I227" t="str">
        <f t="shared" si="14"/>
        <v>N/A</v>
      </c>
      <c r="J227" t="str">
        <f t="shared" si="15"/>
        <v>N/A</v>
      </c>
    </row>
    <row r="228" spans="1:10" hidden="1" x14ac:dyDescent="0.35">
      <c r="A228" t="s">
        <v>229</v>
      </c>
      <c r="B228" t="s">
        <v>719</v>
      </c>
      <c r="C228" t="s">
        <v>709</v>
      </c>
      <c r="F228" t="str">
        <f t="shared" si="12"/>
        <v xml:space="preserve">CABARRUS  MECKLENBURG    </v>
      </c>
      <c r="G228" s="117" t="s">
        <v>869</v>
      </c>
      <c r="H228" t="str">
        <f t="shared" si="13"/>
        <v>MECKLENBURG</v>
      </c>
      <c r="I228" t="str">
        <f t="shared" si="14"/>
        <v>N/A</v>
      </c>
      <c r="J228" t="str">
        <f t="shared" si="15"/>
        <v>N/A</v>
      </c>
    </row>
    <row r="229" spans="1:10" hidden="1" x14ac:dyDescent="0.35">
      <c r="A229" t="s">
        <v>230</v>
      </c>
      <c r="B229" t="s">
        <v>737</v>
      </c>
      <c r="F229" t="str">
        <f t="shared" si="12"/>
        <v xml:space="preserve">CARTERET      </v>
      </c>
      <c r="G229" s="117" t="s">
        <v>869</v>
      </c>
      <c r="H229" t="str">
        <f t="shared" si="13"/>
        <v>N/A</v>
      </c>
      <c r="I229" t="str">
        <f t="shared" si="14"/>
        <v>N/A</v>
      </c>
      <c r="J229" t="str">
        <f t="shared" si="15"/>
        <v>N/A</v>
      </c>
    </row>
    <row r="230" spans="1:10" hidden="1" x14ac:dyDescent="0.35">
      <c r="A230" t="s">
        <v>231</v>
      </c>
      <c r="B230" t="s">
        <v>772</v>
      </c>
      <c r="F230" t="str">
        <f t="shared" si="12"/>
        <v xml:space="preserve">UNION      </v>
      </c>
      <c r="G230" s="117" t="s">
        <v>869</v>
      </c>
      <c r="H230" t="str">
        <f t="shared" si="13"/>
        <v>N/A</v>
      </c>
      <c r="I230" t="str">
        <f t="shared" si="14"/>
        <v>N/A</v>
      </c>
      <c r="J230" t="str">
        <f t="shared" si="15"/>
        <v>N/A</v>
      </c>
    </row>
    <row r="231" spans="1:10" hidden="1" x14ac:dyDescent="0.35">
      <c r="A231" t="s">
        <v>232</v>
      </c>
      <c r="B231" t="s">
        <v>839</v>
      </c>
      <c r="F231" t="str">
        <f t="shared" si="12"/>
        <v xml:space="preserve">NORTHAMPTON      </v>
      </c>
      <c r="G231" s="117" t="s">
        <v>869</v>
      </c>
      <c r="H231" t="str">
        <f t="shared" si="13"/>
        <v>N/A</v>
      </c>
      <c r="I231" t="str">
        <f t="shared" si="14"/>
        <v>N/A</v>
      </c>
      <c r="J231" t="str">
        <f t="shared" si="15"/>
        <v>N/A</v>
      </c>
    </row>
    <row r="232" spans="1:10" hidden="1" x14ac:dyDescent="0.35">
      <c r="A232" t="s">
        <v>233</v>
      </c>
      <c r="B232" t="s">
        <v>853</v>
      </c>
      <c r="F232" t="str">
        <f t="shared" si="12"/>
        <v xml:space="preserve">ONSLOW      </v>
      </c>
      <c r="G232" s="117" t="s">
        <v>869</v>
      </c>
      <c r="H232" t="str">
        <f t="shared" si="13"/>
        <v>N/A</v>
      </c>
      <c r="I232" t="str">
        <f t="shared" si="14"/>
        <v>N/A</v>
      </c>
      <c r="J232" t="str">
        <f t="shared" si="15"/>
        <v>N/A</v>
      </c>
    </row>
    <row r="233" spans="1:10" hidden="1" x14ac:dyDescent="0.35">
      <c r="A233" t="s">
        <v>234</v>
      </c>
      <c r="B233" t="s">
        <v>747</v>
      </c>
      <c r="F233" t="str">
        <f t="shared" si="12"/>
        <v xml:space="preserve">GUILFORD      </v>
      </c>
      <c r="G233" s="117" t="s">
        <v>869</v>
      </c>
      <c r="H233" t="str">
        <f t="shared" si="13"/>
        <v>N/A</v>
      </c>
      <c r="I233" t="str">
        <f t="shared" si="14"/>
        <v>N/A</v>
      </c>
      <c r="J233" t="str">
        <f t="shared" si="15"/>
        <v>N/A</v>
      </c>
    </row>
    <row r="234" spans="1:10" hidden="1" x14ac:dyDescent="0.35">
      <c r="A234" t="s">
        <v>235</v>
      </c>
      <c r="B234" t="s">
        <v>825</v>
      </c>
      <c r="F234" t="str">
        <f t="shared" si="12"/>
        <v xml:space="preserve">MARTIN      </v>
      </c>
      <c r="G234" s="117" t="s">
        <v>869</v>
      </c>
      <c r="H234" t="str">
        <f t="shared" si="13"/>
        <v>N/A</v>
      </c>
      <c r="I234" t="str">
        <f t="shared" si="14"/>
        <v>N/A</v>
      </c>
      <c r="J234" t="str">
        <f t="shared" si="15"/>
        <v>N/A</v>
      </c>
    </row>
    <row r="235" spans="1:10" hidden="1" x14ac:dyDescent="0.35">
      <c r="A235" t="s">
        <v>236</v>
      </c>
      <c r="B235" t="s">
        <v>856</v>
      </c>
      <c r="F235" t="str">
        <f t="shared" si="12"/>
        <v xml:space="preserve">ASHE      </v>
      </c>
      <c r="G235" s="117" t="s">
        <v>869</v>
      </c>
      <c r="H235" t="str">
        <f t="shared" si="13"/>
        <v>N/A</v>
      </c>
      <c r="I235" t="str">
        <f t="shared" si="14"/>
        <v>N/A</v>
      </c>
      <c r="J235" t="str">
        <f t="shared" si="15"/>
        <v>N/A</v>
      </c>
    </row>
    <row r="236" spans="1:10" hidden="1" x14ac:dyDescent="0.35">
      <c r="A236" t="s">
        <v>237</v>
      </c>
      <c r="B236" t="s">
        <v>829</v>
      </c>
      <c r="F236" t="str">
        <f t="shared" si="12"/>
        <v xml:space="preserve">YADKIN   </v>
      </c>
      <c r="G236" s="117" t="s">
        <v>540</v>
      </c>
      <c r="H236" t="str">
        <f t="shared" si="13"/>
        <v>N/A</v>
      </c>
      <c r="I236" t="str">
        <f t="shared" si="14"/>
        <v>N/A</v>
      </c>
      <c r="J236" t="str">
        <f t="shared" si="15"/>
        <v>N/A</v>
      </c>
    </row>
    <row r="237" spans="1:10" hidden="1" x14ac:dyDescent="0.35">
      <c r="A237" t="s">
        <v>238</v>
      </c>
      <c r="B237" t="s">
        <v>795</v>
      </c>
      <c r="C237" t="s">
        <v>719</v>
      </c>
      <c r="F237" t="str">
        <f t="shared" si="12"/>
        <v xml:space="preserve">ROWAN  CABARRUS    </v>
      </c>
      <c r="G237" s="117" t="s">
        <v>869</v>
      </c>
      <c r="H237" t="str">
        <f t="shared" si="13"/>
        <v>CABARRUS</v>
      </c>
      <c r="I237" t="str">
        <f t="shared" si="14"/>
        <v>N/A</v>
      </c>
      <c r="J237" t="str">
        <f t="shared" si="15"/>
        <v>N/A</v>
      </c>
    </row>
    <row r="238" spans="1:10" hidden="1" x14ac:dyDescent="0.35">
      <c r="A238" t="s">
        <v>239</v>
      </c>
      <c r="B238" t="s">
        <v>819</v>
      </c>
      <c r="F238" t="str">
        <f t="shared" si="12"/>
        <v xml:space="preserve">BERTIE      </v>
      </c>
      <c r="G238" s="117" t="s">
        <v>869</v>
      </c>
      <c r="H238" t="str">
        <f t="shared" si="13"/>
        <v>N/A</v>
      </c>
      <c r="I238" t="str">
        <f t="shared" si="14"/>
        <v>N/A</v>
      </c>
      <c r="J238" t="str">
        <f t="shared" si="15"/>
        <v>N/A</v>
      </c>
    </row>
    <row r="239" spans="1:10" hidden="1" x14ac:dyDescent="0.35">
      <c r="A239" t="s">
        <v>240</v>
      </c>
      <c r="B239" t="s">
        <v>827</v>
      </c>
      <c r="F239" t="str">
        <f t="shared" si="12"/>
        <v xml:space="preserve">DUPLIN      </v>
      </c>
      <c r="G239" s="117" t="s">
        <v>869</v>
      </c>
      <c r="H239" t="str">
        <f t="shared" si="13"/>
        <v>N/A</v>
      </c>
      <c r="I239" t="str">
        <f t="shared" si="14"/>
        <v>N/A</v>
      </c>
      <c r="J239" t="str">
        <f t="shared" si="15"/>
        <v>N/A</v>
      </c>
    </row>
    <row r="240" spans="1:10" hidden="1" x14ac:dyDescent="0.35">
      <c r="A240" t="s">
        <v>241</v>
      </c>
      <c r="B240" t="s">
        <v>800</v>
      </c>
      <c r="C240" t="s">
        <v>809</v>
      </c>
      <c r="F240" t="str">
        <f t="shared" si="12"/>
        <v xml:space="preserve">JOHNSTON  WILSON    </v>
      </c>
      <c r="G240" s="117" t="s">
        <v>869</v>
      </c>
      <c r="H240" t="str">
        <f t="shared" si="13"/>
        <v>WILSON</v>
      </c>
      <c r="I240" t="str">
        <f t="shared" si="14"/>
        <v>N/A</v>
      </c>
      <c r="J240" t="str">
        <f t="shared" si="15"/>
        <v>N/A</v>
      </c>
    </row>
    <row r="241" spans="1:10" hidden="1" x14ac:dyDescent="0.35">
      <c r="A241" t="s">
        <v>242</v>
      </c>
      <c r="B241" t="s">
        <v>764</v>
      </c>
      <c r="C241" t="s">
        <v>747</v>
      </c>
      <c r="F241" t="str">
        <f t="shared" si="12"/>
        <v xml:space="preserve">FORSYTH  GUILFORD    </v>
      </c>
      <c r="G241" s="117" t="s">
        <v>869</v>
      </c>
      <c r="H241" t="str">
        <f t="shared" si="13"/>
        <v>GUILFORD</v>
      </c>
      <c r="I241" t="str">
        <f t="shared" si="14"/>
        <v>N/A</v>
      </c>
      <c r="J241" t="str">
        <f t="shared" si="15"/>
        <v>N/A</v>
      </c>
    </row>
    <row r="242" spans="1:10" hidden="1" x14ac:dyDescent="0.35">
      <c r="A242" t="s">
        <v>243</v>
      </c>
      <c r="B242" t="s">
        <v>723</v>
      </c>
      <c r="F242" t="str">
        <f t="shared" si="12"/>
        <v xml:space="preserve">DARE      </v>
      </c>
      <c r="G242" s="117" t="s">
        <v>869</v>
      </c>
      <c r="H242" t="str">
        <f t="shared" si="13"/>
        <v>N/A</v>
      </c>
      <c r="I242" t="str">
        <f t="shared" si="14"/>
        <v>N/A</v>
      </c>
      <c r="J242" t="str">
        <f t="shared" si="15"/>
        <v>N/A</v>
      </c>
    </row>
    <row r="243" spans="1:10" hidden="1" x14ac:dyDescent="0.35">
      <c r="A243" t="s">
        <v>244</v>
      </c>
      <c r="B243" t="s">
        <v>841</v>
      </c>
      <c r="C243" t="s">
        <v>764</v>
      </c>
      <c r="F243" t="str">
        <f t="shared" si="12"/>
        <v xml:space="preserve">STOKES FORSYTH  </v>
      </c>
      <c r="G243" s="117" t="s">
        <v>540</v>
      </c>
      <c r="H243" t="str">
        <f t="shared" si="13"/>
        <v>FORSYTH</v>
      </c>
      <c r="I243" t="str">
        <f t="shared" si="14"/>
        <v>N/A</v>
      </c>
      <c r="J243" t="str">
        <f t="shared" si="15"/>
        <v>N/A</v>
      </c>
    </row>
    <row r="244" spans="1:10" hidden="1" x14ac:dyDescent="0.35">
      <c r="A244" t="s">
        <v>245</v>
      </c>
      <c r="B244" t="s">
        <v>743</v>
      </c>
      <c r="C244" t="s">
        <v>756</v>
      </c>
      <c r="F244" t="str">
        <f t="shared" si="12"/>
        <v xml:space="preserve">GASTON  CLEVELAND    </v>
      </c>
      <c r="G244" s="117" t="s">
        <v>869</v>
      </c>
      <c r="H244" t="str">
        <f t="shared" si="13"/>
        <v>CLEVELAND</v>
      </c>
      <c r="I244" t="str">
        <f t="shared" si="14"/>
        <v>N/A</v>
      </c>
      <c r="J244" t="str">
        <f t="shared" si="15"/>
        <v>N/A</v>
      </c>
    </row>
    <row r="245" spans="1:10" hidden="1" x14ac:dyDescent="0.35">
      <c r="A245" t="s">
        <v>246</v>
      </c>
      <c r="B245" t="s">
        <v>756</v>
      </c>
      <c r="F245" t="str">
        <f t="shared" si="12"/>
        <v xml:space="preserve">CLEVELAND      </v>
      </c>
      <c r="G245" s="117" t="s">
        <v>869</v>
      </c>
      <c r="H245" t="str">
        <f t="shared" si="13"/>
        <v>N/A</v>
      </c>
      <c r="I245" t="str">
        <f t="shared" si="14"/>
        <v>N/A</v>
      </c>
      <c r="J245" t="str">
        <f t="shared" si="15"/>
        <v>N/A</v>
      </c>
    </row>
    <row r="246" spans="1:10" hidden="1" x14ac:dyDescent="0.35">
      <c r="A246" t="s">
        <v>247</v>
      </c>
      <c r="B246" t="s">
        <v>758</v>
      </c>
      <c r="F246" t="str">
        <f t="shared" si="12"/>
        <v xml:space="preserve">LENOIR      </v>
      </c>
      <c r="G246" s="117" t="s">
        <v>869</v>
      </c>
      <c r="H246" t="str">
        <f t="shared" si="13"/>
        <v>N/A</v>
      </c>
      <c r="I246" t="str">
        <f t="shared" si="14"/>
        <v>N/A</v>
      </c>
      <c r="J246" t="str">
        <f t="shared" si="15"/>
        <v>N/A</v>
      </c>
    </row>
    <row r="247" spans="1:10" hidden="1" x14ac:dyDescent="0.35">
      <c r="A247" t="s">
        <v>248</v>
      </c>
      <c r="B247" t="s">
        <v>851</v>
      </c>
      <c r="F247" t="str">
        <f t="shared" si="12"/>
        <v xml:space="preserve">VANCE      </v>
      </c>
      <c r="G247" s="117" t="s">
        <v>869</v>
      </c>
      <c r="H247" t="str">
        <f t="shared" si="13"/>
        <v>N/A</v>
      </c>
      <c r="I247" t="str">
        <f t="shared" si="14"/>
        <v>N/A</v>
      </c>
      <c r="J247" t="str">
        <f t="shared" si="15"/>
        <v>N/A</v>
      </c>
    </row>
    <row r="248" spans="1:10" hidden="1" x14ac:dyDescent="0.35">
      <c r="A248" t="s">
        <v>249</v>
      </c>
      <c r="B248" t="s">
        <v>723</v>
      </c>
      <c r="F248" t="str">
        <f t="shared" si="12"/>
        <v xml:space="preserve">DARE      </v>
      </c>
      <c r="G248" s="117" t="s">
        <v>869</v>
      </c>
      <c r="H248" t="str">
        <f t="shared" si="13"/>
        <v>N/A</v>
      </c>
      <c r="I248" t="str">
        <f t="shared" si="14"/>
        <v>N/A</v>
      </c>
      <c r="J248" t="str">
        <f t="shared" si="15"/>
        <v>N/A</v>
      </c>
    </row>
    <row r="249" spans="1:10" hidden="1" x14ac:dyDescent="0.35">
      <c r="A249" t="s">
        <v>250</v>
      </c>
      <c r="B249" t="s">
        <v>778</v>
      </c>
      <c r="F249" t="str">
        <f t="shared" si="12"/>
        <v xml:space="preserve">WAKE      </v>
      </c>
      <c r="G249" s="117" t="s">
        <v>869</v>
      </c>
      <c r="H249" t="str">
        <f t="shared" si="13"/>
        <v>N/A</v>
      </c>
      <c r="I249" t="str">
        <f t="shared" si="14"/>
        <v>N/A</v>
      </c>
      <c r="J249" t="str">
        <f t="shared" si="15"/>
        <v>N/A</v>
      </c>
    </row>
    <row r="250" spans="1:10" hidden="1" x14ac:dyDescent="0.35">
      <c r="A250" t="s">
        <v>251</v>
      </c>
      <c r="B250" t="s">
        <v>834</v>
      </c>
      <c r="F250" t="str">
        <f t="shared" si="12"/>
        <v xml:space="preserve">NEW HANOVER      </v>
      </c>
      <c r="G250" s="117" t="s">
        <v>869</v>
      </c>
      <c r="H250" t="str">
        <f t="shared" si="13"/>
        <v>N/A</v>
      </c>
      <c r="I250" t="str">
        <f t="shared" si="14"/>
        <v>N/A</v>
      </c>
      <c r="J250" t="str">
        <f t="shared" si="15"/>
        <v>N/A</v>
      </c>
    </row>
    <row r="251" spans="1:10" hidden="1" x14ac:dyDescent="0.35">
      <c r="A251" t="s">
        <v>252</v>
      </c>
      <c r="B251" t="s">
        <v>758</v>
      </c>
      <c r="F251" t="str">
        <f t="shared" si="12"/>
        <v xml:space="preserve">LENOIR      </v>
      </c>
      <c r="G251" s="117" t="s">
        <v>869</v>
      </c>
      <c r="H251" t="str">
        <f t="shared" si="13"/>
        <v>N/A</v>
      </c>
      <c r="I251" t="str">
        <f t="shared" si="14"/>
        <v>N/A</v>
      </c>
      <c r="J251" t="str">
        <f t="shared" si="15"/>
        <v>N/A</v>
      </c>
    </row>
    <row r="252" spans="1:10" hidden="1" x14ac:dyDescent="0.35">
      <c r="A252" t="s">
        <v>253</v>
      </c>
      <c r="B252" t="s">
        <v>715</v>
      </c>
      <c r="F252" t="str">
        <f t="shared" si="12"/>
        <v xml:space="preserve">RUTHERFORD      </v>
      </c>
      <c r="G252" s="117" t="s">
        <v>869</v>
      </c>
      <c r="H252" t="str">
        <f t="shared" si="13"/>
        <v>N/A</v>
      </c>
      <c r="I252" t="str">
        <f t="shared" si="14"/>
        <v>N/A</v>
      </c>
      <c r="J252" t="str">
        <f t="shared" si="15"/>
        <v>N/A</v>
      </c>
    </row>
    <row r="253" spans="1:10" hidden="1" x14ac:dyDescent="0.35">
      <c r="A253" t="s">
        <v>254</v>
      </c>
      <c r="B253" t="s">
        <v>772</v>
      </c>
      <c r="F253" t="str">
        <f t="shared" si="12"/>
        <v xml:space="preserve">UNION      </v>
      </c>
      <c r="G253" s="117" t="s">
        <v>869</v>
      </c>
      <c r="H253" t="str">
        <f t="shared" si="13"/>
        <v>N/A</v>
      </c>
      <c r="I253" t="str">
        <f t="shared" si="14"/>
        <v>N/A</v>
      </c>
      <c r="J253" t="str">
        <f t="shared" si="15"/>
        <v>N/A</v>
      </c>
    </row>
    <row r="254" spans="1:10" hidden="1" x14ac:dyDescent="0.35">
      <c r="A254" t="s">
        <v>255</v>
      </c>
      <c r="B254" t="s">
        <v>847</v>
      </c>
      <c r="F254" t="str">
        <f t="shared" si="12"/>
        <v xml:space="preserve">GRAHAM      </v>
      </c>
      <c r="G254" s="117" t="s">
        <v>869</v>
      </c>
      <c r="H254" t="str">
        <f t="shared" si="13"/>
        <v>N/A</v>
      </c>
      <c r="I254" t="str">
        <f t="shared" si="14"/>
        <v>N/A</v>
      </c>
      <c r="J254" t="str">
        <f t="shared" si="15"/>
        <v>N/A</v>
      </c>
    </row>
    <row r="255" spans="1:10" hidden="1" x14ac:dyDescent="0.35">
      <c r="A255" t="s">
        <v>256</v>
      </c>
      <c r="B255" t="s">
        <v>807</v>
      </c>
      <c r="F255" t="str">
        <f t="shared" si="12"/>
        <v xml:space="preserve">COLUMBUS      </v>
      </c>
      <c r="G255" s="117" t="s">
        <v>869</v>
      </c>
      <c r="H255" t="str">
        <f t="shared" si="13"/>
        <v>N/A</v>
      </c>
      <c r="I255" t="str">
        <f t="shared" si="14"/>
        <v>N/A</v>
      </c>
      <c r="J255" t="str">
        <f t="shared" si="15"/>
        <v>N/A</v>
      </c>
    </row>
    <row r="256" spans="1:10" hidden="1" x14ac:dyDescent="0.35">
      <c r="A256" t="s">
        <v>257</v>
      </c>
      <c r="B256" t="s">
        <v>795</v>
      </c>
      <c r="F256" t="str">
        <f t="shared" si="12"/>
        <v xml:space="preserve">ROWAN      </v>
      </c>
      <c r="G256" s="117" t="s">
        <v>869</v>
      </c>
      <c r="H256" t="str">
        <f t="shared" si="13"/>
        <v>N/A</v>
      </c>
      <c r="I256" t="str">
        <f t="shared" si="14"/>
        <v>N/A</v>
      </c>
      <c r="J256" t="str">
        <f t="shared" si="15"/>
        <v>N/A</v>
      </c>
    </row>
    <row r="257" spans="1:10" hidden="1" x14ac:dyDescent="0.35">
      <c r="A257" t="s">
        <v>258</v>
      </c>
      <c r="B257" t="s">
        <v>856</v>
      </c>
      <c r="F257" t="str">
        <f t="shared" si="12"/>
        <v xml:space="preserve">ASHE      </v>
      </c>
      <c r="G257" s="117" t="s">
        <v>869</v>
      </c>
      <c r="H257" t="str">
        <f t="shared" si="13"/>
        <v>N/A</v>
      </c>
      <c r="I257" t="str">
        <f t="shared" si="14"/>
        <v>N/A</v>
      </c>
      <c r="J257" t="str">
        <f t="shared" si="15"/>
        <v>N/A</v>
      </c>
    </row>
    <row r="258" spans="1:10" hidden="1" x14ac:dyDescent="0.35">
      <c r="A258" t="s">
        <v>259</v>
      </c>
      <c r="B258" t="s">
        <v>839</v>
      </c>
      <c r="F258" t="str">
        <f t="shared" ref="F258:F321" si="16">CONCATENATE(B258,G258,C258,G258,D258,G258,E258)</f>
        <v xml:space="preserve">NORTHAMPTON      </v>
      </c>
      <c r="G258" s="117" t="s">
        <v>869</v>
      </c>
      <c r="H258" t="str">
        <f t="shared" ref="H258:H321" si="17">IF(C258="","N/A",C258)</f>
        <v>N/A</v>
      </c>
      <c r="I258" t="str">
        <f t="shared" ref="I258:I321" si="18">IF(D258="","N/A",D258)</f>
        <v>N/A</v>
      </c>
      <c r="J258" t="str">
        <f t="shared" ref="J258:J321" si="19">IF(E258="","N/A",E258)</f>
        <v>N/A</v>
      </c>
    </row>
    <row r="259" spans="1:10" hidden="1" x14ac:dyDescent="0.35">
      <c r="A259" t="s">
        <v>260</v>
      </c>
      <c r="B259" t="s">
        <v>756</v>
      </c>
      <c r="F259" t="str">
        <f t="shared" si="16"/>
        <v xml:space="preserve">CLEVELAND      </v>
      </c>
      <c r="G259" s="117" t="s">
        <v>869</v>
      </c>
      <c r="H259" t="str">
        <f t="shared" si="17"/>
        <v>N/A</v>
      </c>
      <c r="I259" t="str">
        <f t="shared" si="18"/>
        <v>N/A</v>
      </c>
      <c r="J259" t="str">
        <f t="shared" si="19"/>
        <v>N/A</v>
      </c>
    </row>
    <row r="260" spans="1:10" hidden="1" x14ac:dyDescent="0.35">
      <c r="A260" t="s">
        <v>261</v>
      </c>
      <c r="B260" t="s">
        <v>751</v>
      </c>
      <c r="F260" t="str">
        <f t="shared" si="16"/>
        <v xml:space="preserve">HENDERSON      </v>
      </c>
      <c r="G260" s="117" t="s">
        <v>869</v>
      </c>
      <c r="H260" t="str">
        <f t="shared" si="17"/>
        <v>N/A</v>
      </c>
      <c r="I260" t="str">
        <f t="shared" si="18"/>
        <v>N/A</v>
      </c>
      <c r="J260" t="str">
        <f t="shared" si="19"/>
        <v>N/A</v>
      </c>
    </row>
    <row r="261" spans="1:10" hidden="1" x14ac:dyDescent="0.35">
      <c r="A261" t="s">
        <v>262</v>
      </c>
      <c r="B261" t="s">
        <v>760</v>
      </c>
      <c r="F261" t="str">
        <f t="shared" si="16"/>
        <v xml:space="preserve">SCOTLAND      </v>
      </c>
      <c r="G261" s="117" t="s">
        <v>869</v>
      </c>
      <c r="H261" t="str">
        <f t="shared" si="17"/>
        <v>N/A</v>
      </c>
      <c r="I261" t="str">
        <f t="shared" si="18"/>
        <v>N/A</v>
      </c>
      <c r="J261" t="str">
        <f t="shared" si="19"/>
        <v>N/A</v>
      </c>
    </row>
    <row r="262" spans="1:10" hidden="1" x14ac:dyDescent="0.35">
      <c r="A262" t="s">
        <v>263</v>
      </c>
      <c r="B262" t="s">
        <v>756</v>
      </c>
      <c r="F262" t="str">
        <f t="shared" si="16"/>
        <v xml:space="preserve">CLEVELAND      </v>
      </c>
      <c r="G262" s="117" t="s">
        <v>869</v>
      </c>
      <c r="H262" t="str">
        <f t="shared" si="17"/>
        <v>N/A</v>
      </c>
      <c r="I262" t="str">
        <f t="shared" si="18"/>
        <v>N/A</v>
      </c>
      <c r="J262" t="str">
        <f t="shared" si="19"/>
        <v>N/A</v>
      </c>
    </row>
    <row r="263" spans="1:10" hidden="1" x14ac:dyDescent="0.35">
      <c r="A263" t="s">
        <v>264</v>
      </c>
      <c r="B263" t="s">
        <v>838</v>
      </c>
      <c r="F263" t="str">
        <f t="shared" si="16"/>
        <v xml:space="preserve">EDGECOMBE      </v>
      </c>
      <c r="G263" s="117" t="s">
        <v>869</v>
      </c>
      <c r="H263" t="str">
        <f t="shared" si="17"/>
        <v>N/A</v>
      </c>
      <c r="I263" t="str">
        <f t="shared" si="18"/>
        <v>N/A</v>
      </c>
      <c r="J263" t="str">
        <f t="shared" si="19"/>
        <v>N/A</v>
      </c>
    </row>
    <row r="264" spans="1:10" hidden="1" x14ac:dyDescent="0.35">
      <c r="A264" t="s">
        <v>265</v>
      </c>
      <c r="B264" t="s">
        <v>698</v>
      </c>
      <c r="F264" t="str">
        <f t="shared" si="16"/>
        <v xml:space="preserve">BRUNSWICK      </v>
      </c>
      <c r="G264" s="117" t="s">
        <v>869</v>
      </c>
      <c r="H264" t="str">
        <f t="shared" si="17"/>
        <v>N/A</v>
      </c>
      <c r="I264" t="str">
        <f t="shared" si="18"/>
        <v>N/A</v>
      </c>
      <c r="J264" t="str">
        <f t="shared" si="19"/>
        <v>N/A</v>
      </c>
    </row>
    <row r="265" spans="1:10" hidden="1" x14ac:dyDescent="0.35">
      <c r="A265" t="s">
        <v>266</v>
      </c>
      <c r="B265" t="s">
        <v>762</v>
      </c>
      <c r="F265" t="str">
        <f t="shared" si="16"/>
        <v xml:space="preserve">CALDWELL      </v>
      </c>
      <c r="G265" s="117" t="s">
        <v>869</v>
      </c>
      <c r="H265" t="str">
        <f t="shared" si="17"/>
        <v>N/A</v>
      </c>
      <c r="I265" t="str">
        <f t="shared" si="18"/>
        <v>N/A</v>
      </c>
      <c r="J265" t="str">
        <f t="shared" si="19"/>
        <v>N/A</v>
      </c>
    </row>
    <row r="266" spans="1:10" hidden="1" x14ac:dyDescent="0.35">
      <c r="A266" t="s">
        <v>267</v>
      </c>
      <c r="B266" t="s">
        <v>819</v>
      </c>
      <c r="F266" t="str">
        <f t="shared" si="16"/>
        <v xml:space="preserve">BERTIE      </v>
      </c>
      <c r="G266" s="117" t="s">
        <v>869</v>
      </c>
      <c r="H266" t="str">
        <f t="shared" si="17"/>
        <v>N/A</v>
      </c>
      <c r="I266" t="str">
        <f t="shared" si="18"/>
        <v>N/A</v>
      </c>
      <c r="J266" t="str">
        <f t="shared" si="19"/>
        <v>N/A</v>
      </c>
    </row>
    <row r="267" spans="1:10" hidden="1" x14ac:dyDescent="0.35">
      <c r="A267" t="s">
        <v>268</v>
      </c>
      <c r="B267" t="s">
        <v>764</v>
      </c>
      <c r="F267" t="str">
        <f t="shared" si="16"/>
        <v xml:space="preserve">FORSYTH      </v>
      </c>
      <c r="G267" s="117" t="s">
        <v>869</v>
      </c>
      <c r="H267" t="str">
        <f t="shared" si="17"/>
        <v>N/A</v>
      </c>
      <c r="I267" t="str">
        <f t="shared" si="18"/>
        <v>N/A</v>
      </c>
      <c r="J267" t="str">
        <f t="shared" si="19"/>
        <v>N/A</v>
      </c>
    </row>
    <row r="268" spans="1:10" hidden="1" x14ac:dyDescent="0.35">
      <c r="A268" t="s">
        <v>269</v>
      </c>
      <c r="B268" t="s">
        <v>766</v>
      </c>
      <c r="F268" t="str">
        <f t="shared" si="16"/>
        <v xml:space="preserve">DAVIDSON      </v>
      </c>
      <c r="G268" s="117" t="s">
        <v>869</v>
      </c>
      <c r="H268" t="str">
        <f t="shared" si="17"/>
        <v>N/A</v>
      </c>
      <c r="I268" t="str">
        <f t="shared" si="18"/>
        <v>N/A</v>
      </c>
      <c r="J268" t="str">
        <f t="shared" si="19"/>
        <v>N/A</v>
      </c>
    </row>
    <row r="269" spans="1:10" hidden="1" x14ac:dyDescent="0.35">
      <c r="A269" t="s">
        <v>270</v>
      </c>
      <c r="B269" t="s">
        <v>817</v>
      </c>
      <c r="F269" t="str">
        <f t="shared" si="16"/>
        <v xml:space="preserve">RANDOLPH      </v>
      </c>
      <c r="G269" s="117" t="s">
        <v>869</v>
      </c>
      <c r="H269" t="str">
        <f t="shared" si="17"/>
        <v>N/A</v>
      </c>
      <c r="I269" t="str">
        <f t="shared" si="18"/>
        <v>N/A</v>
      </c>
      <c r="J269" t="str">
        <f t="shared" si="19"/>
        <v>N/A</v>
      </c>
    </row>
    <row r="270" spans="1:10" hidden="1" x14ac:dyDescent="0.35">
      <c r="A270" t="s">
        <v>271</v>
      </c>
      <c r="B270" t="s">
        <v>816</v>
      </c>
      <c r="F270" t="str">
        <f t="shared" si="16"/>
        <v xml:space="preserve">ANSON      </v>
      </c>
      <c r="G270" s="117" t="s">
        <v>869</v>
      </c>
      <c r="H270" t="str">
        <f t="shared" si="17"/>
        <v>N/A</v>
      </c>
      <c r="I270" t="str">
        <f t="shared" si="18"/>
        <v>N/A</v>
      </c>
      <c r="J270" t="str">
        <f t="shared" si="19"/>
        <v>N/A</v>
      </c>
    </row>
    <row r="271" spans="1:10" hidden="1" x14ac:dyDescent="0.35">
      <c r="A271" t="s">
        <v>272</v>
      </c>
      <c r="B271" t="s">
        <v>724</v>
      </c>
      <c r="F271" t="str">
        <f t="shared" si="16"/>
        <v xml:space="preserve">HARNETT      </v>
      </c>
      <c r="G271" s="117" t="s">
        <v>869</v>
      </c>
      <c r="H271" t="str">
        <f t="shared" si="17"/>
        <v>N/A</v>
      </c>
      <c r="I271" t="str">
        <f t="shared" si="18"/>
        <v>N/A</v>
      </c>
      <c r="J271" t="str">
        <f t="shared" si="19"/>
        <v>N/A</v>
      </c>
    </row>
    <row r="272" spans="1:10" hidden="1" x14ac:dyDescent="0.35">
      <c r="A272" t="s">
        <v>273</v>
      </c>
      <c r="B272" t="s">
        <v>857</v>
      </c>
      <c r="F272" t="str">
        <f t="shared" si="16"/>
        <v xml:space="preserve">LINCOLN      </v>
      </c>
      <c r="G272" s="117" t="s">
        <v>869</v>
      </c>
      <c r="H272" t="str">
        <f t="shared" si="17"/>
        <v>N/A</v>
      </c>
      <c r="I272" t="str">
        <f t="shared" si="18"/>
        <v>N/A</v>
      </c>
      <c r="J272" t="str">
        <f t="shared" si="19"/>
        <v>N/A</v>
      </c>
    </row>
    <row r="273" spans="1:10" hidden="1" x14ac:dyDescent="0.35">
      <c r="A273" t="s">
        <v>274</v>
      </c>
      <c r="B273" t="s">
        <v>740</v>
      </c>
      <c r="F273" t="str">
        <f t="shared" si="16"/>
        <v xml:space="preserve">CUMBERLAND      </v>
      </c>
      <c r="G273" s="117" t="s">
        <v>869</v>
      </c>
      <c r="H273" t="str">
        <f t="shared" si="17"/>
        <v>N/A</v>
      </c>
      <c r="I273" t="str">
        <f t="shared" si="18"/>
        <v>N/A</v>
      </c>
      <c r="J273" t="str">
        <f t="shared" si="19"/>
        <v>N/A</v>
      </c>
    </row>
    <row r="274" spans="1:10" hidden="1" x14ac:dyDescent="0.35">
      <c r="A274" t="s">
        <v>275</v>
      </c>
      <c r="B274" t="s">
        <v>846</v>
      </c>
      <c r="F274" t="str">
        <f t="shared" si="16"/>
        <v xml:space="preserve">HALIFAX      </v>
      </c>
      <c r="G274" s="117" t="s">
        <v>869</v>
      </c>
      <c r="H274" t="str">
        <f t="shared" si="17"/>
        <v>N/A</v>
      </c>
      <c r="I274" t="str">
        <f t="shared" si="18"/>
        <v>N/A</v>
      </c>
      <c r="J274" t="str">
        <f t="shared" si="19"/>
        <v>N/A</v>
      </c>
    </row>
    <row r="275" spans="1:10" hidden="1" x14ac:dyDescent="0.35">
      <c r="A275" t="s">
        <v>276</v>
      </c>
      <c r="B275" t="s">
        <v>719</v>
      </c>
      <c r="C275" t="s">
        <v>696</v>
      </c>
      <c r="F275" t="str">
        <f t="shared" si="16"/>
        <v xml:space="preserve">CABARRUS STANLY  </v>
      </c>
      <c r="G275" s="117" t="s">
        <v>540</v>
      </c>
      <c r="H275" t="str">
        <f t="shared" si="17"/>
        <v>STANLY</v>
      </c>
      <c r="I275" t="str">
        <f t="shared" si="18"/>
        <v>N/A</v>
      </c>
      <c r="J275" t="str">
        <f t="shared" si="19"/>
        <v>N/A</v>
      </c>
    </row>
    <row r="276" spans="1:10" hidden="1" x14ac:dyDescent="0.35">
      <c r="A276" t="s">
        <v>277</v>
      </c>
      <c r="B276" t="s">
        <v>776</v>
      </c>
      <c r="C276" t="s">
        <v>830</v>
      </c>
      <c r="F276" t="str">
        <f t="shared" si="16"/>
        <v xml:space="preserve">BURKE  CATAWBA    </v>
      </c>
      <c r="G276" s="117" t="s">
        <v>869</v>
      </c>
      <c r="H276" t="str">
        <f t="shared" si="17"/>
        <v>CATAWBA</v>
      </c>
      <c r="I276" t="str">
        <f t="shared" si="18"/>
        <v>N/A</v>
      </c>
      <c r="J276" t="str">
        <f t="shared" si="19"/>
        <v>N/A</v>
      </c>
    </row>
    <row r="277" spans="1:10" hidden="1" x14ac:dyDescent="0.35">
      <c r="A277" t="s">
        <v>278</v>
      </c>
      <c r="B277" t="s">
        <v>832</v>
      </c>
      <c r="F277" t="str">
        <f t="shared" si="16"/>
        <v xml:space="preserve">FRANKLIN      </v>
      </c>
      <c r="G277" s="117" t="s">
        <v>869</v>
      </c>
      <c r="H277" t="str">
        <f t="shared" si="17"/>
        <v>N/A</v>
      </c>
      <c r="I277" t="str">
        <f t="shared" si="18"/>
        <v>N/A</v>
      </c>
      <c r="J277" t="str">
        <f t="shared" si="19"/>
        <v>N/A</v>
      </c>
    </row>
    <row r="278" spans="1:10" hidden="1" x14ac:dyDescent="0.35">
      <c r="A278" t="s">
        <v>279</v>
      </c>
      <c r="B278" t="s">
        <v>774</v>
      </c>
      <c r="F278" t="str">
        <f t="shared" si="16"/>
        <v xml:space="preserve">IREDELL      </v>
      </c>
      <c r="G278" s="117" t="s">
        <v>869</v>
      </c>
      <c r="H278" t="str">
        <f t="shared" si="17"/>
        <v>N/A</v>
      </c>
      <c r="I278" t="str">
        <f t="shared" si="18"/>
        <v>N/A</v>
      </c>
      <c r="J278" t="str">
        <f t="shared" si="19"/>
        <v>N/A</v>
      </c>
    </row>
    <row r="279" spans="1:10" hidden="1" x14ac:dyDescent="0.35">
      <c r="A279" t="s">
        <v>280</v>
      </c>
      <c r="B279" t="s">
        <v>743</v>
      </c>
      <c r="F279" t="str">
        <f t="shared" si="16"/>
        <v xml:space="preserve">GASTON      </v>
      </c>
      <c r="G279" s="117" t="s">
        <v>869</v>
      </c>
      <c r="H279" t="str">
        <f t="shared" si="17"/>
        <v>N/A</v>
      </c>
      <c r="I279" t="str">
        <f t="shared" si="18"/>
        <v>N/A</v>
      </c>
      <c r="J279" t="str">
        <f t="shared" si="19"/>
        <v>N/A</v>
      </c>
    </row>
    <row r="280" spans="1:10" hidden="1" x14ac:dyDescent="0.35">
      <c r="A280" t="s">
        <v>281</v>
      </c>
      <c r="B280" t="s">
        <v>809</v>
      </c>
      <c r="F280" t="str">
        <f t="shared" si="16"/>
        <v xml:space="preserve">WILSON      </v>
      </c>
      <c r="G280" s="117" t="s">
        <v>869</v>
      </c>
      <c r="H280" t="str">
        <f t="shared" si="17"/>
        <v>N/A</v>
      </c>
      <c r="I280" t="str">
        <f t="shared" si="18"/>
        <v>N/A</v>
      </c>
      <c r="J280" t="str">
        <f t="shared" si="19"/>
        <v>N/A</v>
      </c>
    </row>
    <row r="281" spans="1:10" hidden="1" x14ac:dyDescent="0.35">
      <c r="A281" t="s">
        <v>282</v>
      </c>
      <c r="B281" t="s">
        <v>768</v>
      </c>
      <c r="F281" t="str">
        <f t="shared" si="16"/>
        <v xml:space="preserve">ROBESON      </v>
      </c>
      <c r="G281" s="117" t="s">
        <v>869</v>
      </c>
      <c r="H281" t="str">
        <f t="shared" si="17"/>
        <v>N/A</v>
      </c>
      <c r="I281" t="str">
        <f t="shared" si="18"/>
        <v>N/A</v>
      </c>
      <c r="J281" t="str">
        <f t="shared" si="19"/>
        <v>N/A</v>
      </c>
    </row>
    <row r="282" spans="1:10" hidden="1" x14ac:dyDescent="0.35">
      <c r="A282" t="s">
        <v>283</v>
      </c>
      <c r="B282" t="s">
        <v>768</v>
      </c>
      <c r="F282" t="str">
        <f t="shared" si="16"/>
        <v xml:space="preserve">ROBESON      </v>
      </c>
      <c r="G282" s="117" t="s">
        <v>869</v>
      </c>
      <c r="H282" t="str">
        <f t="shared" si="17"/>
        <v>N/A</v>
      </c>
      <c r="I282" t="str">
        <f t="shared" si="18"/>
        <v>N/A</v>
      </c>
      <c r="J282" t="str">
        <f t="shared" si="19"/>
        <v>N/A</v>
      </c>
    </row>
    <row r="283" spans="1:10" hidden="1" x14ac:dyDescent="0.35">
      <c r="A283" t="s">
        <v>284</v>
      </c>
      <c r="B283" t="s">
        <v>838</v>
      </c>
      <c r="F283" t="str">
        <f t="shared" si="16"/>
        <v xml:space="preserve">EDGECOMBE      </v>
      </c>
      <c r="G283" s="117" t="s">
        <v>869</v>
      </c>
      <c r="H283" t="str">
        <f t="shared" si="17"/>
        <v>N/A</v>
      </c>
      <c r="I283" t="str">
        <f t="shared" si="18"/>
        <v>N/A</v>
      </c>
      <c r="J283" t="str">
        <f t="shared" si="19"/>
        <v>N/A</v>
      </c>
    </row>
    <row r="284" spans="1:10" hidden="1" x14ac:dyDescent="0.35">
      <c r="A284" t="s">
        <v>285</v>
      </c>
      <c r="B284" t="s">
        <v>858</v>
      </c>
      <c r="F284" t="str">
        <f t="shared" si="16"/>
        <v xml:space="preserve">WARREN      </v>
      </c>
      <c r="G284" s="117" t="s">
        <v>869</v>
      </c>
      <c r="H284" t="str">
        <f t="shared" si="17"/>
        <v>N/A</v>
      </c>
      <c r="I284" t="str">
        <f t="shared" si="18"/>
        <v>N/A</v>
      </c>
      <c r="J284" t="str">
        <f t="shared" si="19"/>
        <v>N/A</v>
      </c>
    </row>
    <row r="285" spans="1:10" hidden="1" x14ac:dyDescent="0.35">
      <c r="A285" t="s">
        <v>286</v>
      </c>
      <c r="B285" t="s">
        <v>728</v>
      </c>
      <c r="F285" t="str">
        <f t="shared" si="16"/>
        <v xml:space="preserve">ROCKINGHAM      </v>
      </c>
      <c r="G285" s="117" t="s">
        <v>869</v>
      </c>
      <c r="H285" t="str">
        <f t="shared" si="17"/>
        <v>N/A</v>
      </c>
      <c r="I285" t="str">
        <f t="shared" si="18"/>
        <v>N/A</v>
      </c>
      <c r="J285" t="str">
        <f t="shared" si="19"/>
        <v>N/A</v>
      </c>
    </row>
    <row r="286" spans="1:10" hidden="1" x14ac:dyDescent="0.35">
      <c r="A286" t="s">
        <v>287</v>
      </c>
      <c r="B286" t="s">
        <v>805</v>
      </c>
      <c r="F286" t="str">
        <f t="shared" si="16"/>
        <v xml:space="preserve">HAYWOOD      </v>
      </c>
      <c r="G286" s="117" t="s">
        <v>869</v>
      </c>
      <c r="H286" t="str">
        <f t="shared" si="17"/>
        <v>N/A</v>
      </c>
      <c r="I286" t="str">
        <f t="shared" si="18"/>
        <v>N/A</v>
      </c>
      <c r="J286" t="str">
        <f t="shared" si="19"/>
        <v>N/A</v>
      </c>
    </row>
    <row r="287" spans="1:10" hidden="1" x14ac:dyDescent="0.35">
      <c r="A287" t="s">
        <v>288</v>
      </c>
      <c r="B287" t="s">
        <v>827</v>
      </c>
      <c r="F287" t="str">
        <f t="shared" si="16"/>
        <v xml:space="preserve">DUPLIN      </v>
      </c>
      <c r="G287" s="117" t="s">
        <v>869</v>
      </c>
      <c r="H287" t="str">
        <f t="shared" si="17"/>
        <v>N/A</v>
      </c>
      <c r="I287" t="str">
        <f t="shared" si="18"/>
        <v>N/A</v>
      </c>
      <c r="J287" t="str">
        <f t="shared" si="19"/>
        <v>N/A</v>
      </c>
    </row>
    <row r="288" spans="1:10" hidden="1" x14ac:dyDescent="0.35">
      <c r="A288" t="s">
        <v>289</v>
      </c>
      <c r="B288" t="s">
        <v>830</v>
      </c>
      <c r="C288" t="s">
        <v>857</v>
      </c>
      <c r="F288" t="str">
        <f t="shared" si="16"/>
        <v xml:space="preserve">CATAWBA  LINCOLN    </v>
      </c>
      <c r="G288" s="117" t="s">
        <v>869</v>
      </c>
      <c r="H288" t="str">
        <f t="shared" si="17"/>
        <v>LINCOLN</v>
      </c>
      <c r="I288" t="str">
        <f t="shared" si="18"/>
        <v>N/A</v>
      </c>
      <c r="J288" t="str">
        <f t="shared" si="19"/>
        <v>N/A</v>
      </c>
    </row>
    <row r="289" spans="1:10" hidden="1" x14ac:dyDescent="0.35">
      <c r="A289" t="s">
        <v>290</v>
      </c>
      <c r="B289" t="s">
        <v>723</v>
      </c>
      <c r="F289" t="str">
        <f t="shared" si="16"/>
        <v xml:space="preserve">DARE      </v>
      </c>
      <c r="G289" s="117" t="s">
        <v>869</v>
      </c>
      <c r="H289" t="str">
        <f t="shared" si="17"/>
        <v>N/A</v>
      </c>
      <c r="I289" t="str">
        <f t="shared" si="18"/>
        <v>N/A</v>
      </c>
      <c r="J289" t="str">
        <f t="shared" si="19"/>
        <v>N/A</v>
      </c>
    </row>
    <row r="290" spans="1:10" hidden="1" x14ac:dyDescent="0.35">
      <c r="A290" t="s">
        <v>291</v>
      </c>
      <c r="B290" t="s">
        <v>859</v>
      </c>
      <c r="F290" t="str">
        <f t="shared" si="16"/>
        <v xml:space="preserve">MCDOWELL      </v>
      </c>
      <c r="G290" s="117" t="s">
        <v>869</v>
      </c>
      <c r="H290" t="str">
        <f t="shared" si="17"/>
        <v>N/A</v>
      </c>
      <c r="I290" t="str">
        <f t="shared" si="18"/>
        <v>N/A</v>
      </c>
      <c r="J290" t="str">
        <f t="shared" si="19"/>
        <v>N/A</v>
      </c>
    </row>
    <row r="291" spans="1:10" hidden="1" x14ac:dyDescent="0.35">
      <c r="A291" t="s">
        <v>292</v>
      </c>
      <c r="B291" t="s">
        <v>855</v>
      </c>
      <c r="F291" t="str">
        <f t="shared" si="16"/>
        <v xml:space="preserve">MADISON      </v>
      </c>
      <c r="G291" s="117" t="s">
        <v>869</v>
      </c>
      <c r="H291" t="str">
        <f t="shared" si="17"/>
        <v>N/A</v>
      </c>
      <c r="I291" t="str">
        <f t="shared" si="18"/>
        <v>N/A</v>
      </c>
      <c r="J291" t="str">
        <f t="shared" si="19"/>
        <v>N/A</v>
      </c>
    </row>
    <row r="292" spans="1:10" hidden="1" x14ac:dyDescent="0.35">
      <c r="A292" t="s">
        <v>293</v>
      </c>
      <c r="B292" t="s">
        <v>855</v>
      </c>
      <c r="F292" t="str">
        <f t="shared" si="16"/>
        <v xml:space="preserve">MADISON      </v>
      </c>
      <c r="G292" s="117" t="s">
        <v>869</v>
      </c>
      <c r="H292" t="str">
        <f t="shared" si="17"/>
        <v>N/A</v>
      </c>
      <c r="I292" t="str">
        <f t="shared" si="18"/>
        <v>N/A</v>
      </c>
      <c r="J292" t="str">
        <f t="shared" si="19"/>
        <v>N/A</v>
      </c>
    </row>
    <row r="293" spans="1:10" hidden="1" x14ac:dyDescent="0.35">
      <c r="A293" t="s">
        <v>294</v>
      </c>
      <c r="B293" t="s">
        <v>772</v>
      </c>
      <c r="F293" t="str">
        <f t="shared" si="16"/>
        <v xml:space="preserve">UNION      </v>
      </c>
      <c r="G293" s="117" t="s">
        <v>869</v>
      </c>
      <c r="H293" t="str">
        <f t="shared" si="17"/>
        <v>N/A</v>
      </c>
      <c r="I293" t="str">
        <f t="shared" si="18"/>
        <v>N/A</v>
      </c>
      <c r="J293" t="str">
        <f t="shared" si="19"/>
        <v>N/A</v>
      </c>
    </row>
    <row r="294" spans="1:10" hidden="1" x14ac:dyDescent="0.35">
      <c r="A294" t="s">
        <v>295</v>
      </c>
      <c r="B294" t="s">
        <v>772</v>
      </c>
      <c r="F294" t="str">
        <f t="shared" si="16"/>
        <v xml:space="preserve">UNION      </v>
      </c>
      <c r="G294" s="117" t="s">
        <v>869</v>
      </c>
      <c r="H294" t="str">
        <f t="shared" si="17"/>
        <v>N/A</v>
      </c>
      <c r="I294" t="str">
        <f t="shared" si="18"/>
        <v>N/A</v>
      </c>
      <c r="J294" t="str">
        <f t="shared" si="19"/>
        <v>N/A</v>
      </c>
    </row>
    <row r="295" spans="1:10" hidden="1" x14ac:dyDescent="0.35">
      <c r="A295" t="s">
        <v>296</v>
      </c>
      <c r="B295" t="s">
        <v>709</v>
      </c>
      <c r="F295" t="str">
        <f t="shared" si="16"/>
        <v xml:space="preserve">MECKLENBURG      </v>
      </c>
      <c r="G295" s="117" t="s">
        <v>869</v>
      </c>
      <c r="H295" t="str">
        <f t="shared" si="17"/>
        <v>N/A</v>
      </c>
      <c r="I295" t="str">
        <f t="shared" si="18"/>
        <v>N/A</v>
      </c>
      <c r="J295" t="str">
        <f t="shared" si="19"/>
        <v>N/A</v>
      </c>
    </row>
    <row r="296" spans="1:10" hidden="1" x14ac:dyDescent="0.35">
      <c r="A296" t="s">
        <v>297</v>
      </c>
      <c r="B296" t="s">
        <v>760</v>
      </c>
      <c r="C296" t="s">
        <v>768</v>
      </c>
      <c r="F296" t="str">
        <f t="shared" si="16"/>
        <v xml:space="preserve">SCOTLAND  ROBESON    </v>
      </c>
      <c r="G296" s="117" t="s">
        <v>869</v>
      </c>
      <c r="H296" t="str">
        <f t="shared" si="17"/>
        <v>ROBESON</v>
      </c>
      <c r="I296" t="str">
        <f t="shared" si="18"/>
        <v>N/A</v>
      </c>
      <c r="J296" t="str">
        <f t="shared" si="19"/>
        <v>N/A</v>
      </c>
    </row>
    <row r="297" spans="1:10" hidden="1" x14ac:dyDescent="0.35">
      <c r="A297" t="s">
        <v>298</v>
      </c>
      <c r="B297" t="s">
        <v>728</v>
      </c>
      <c r="F297" t="str">
        <f t="shared" si="16"/>
        <v xml:space="preserve">ROCKINGHAM      </v>
      </c>
      <c r="G297" s="117" t="s">
        <v>869</v>
      </c>
      <c r="H297" t="str">
        <f t="shared" si="17"/>
        <v>N/A</v>
      </c>
      <c r="I297" t="str">
        <f t="shared" si="18"/>
        <v>N/A</v>
      </c>
      <c r="J297" t="str">
        <f t="shared" si="19"/>
        <v>N/A</v>
      </c>
    </row>
    <row r="298" spans="1:10" hidden="1" x14ac:dyDescent="0.35">
      <c r="A298" t="s">
        <v>299</v>
      </c>
      <c r="B298" t="s">
        <v>860</v>
      </c>
      <c r="F298" t="str">
        <f t="shared" si="16"/>
        <v xml:space="preserve">JONES      </v>
      </c>
      <c r="G298" s="117" t="s">
        <v>869</v>
      </c>
      <c r="H298" t="str">
        <f t="shared" si="17"/>
        <v>N/A</v>
      </c>
      <c r="I298" t="str">
        <f t="shared" si="18"/>
        <v>N/A</v>
      </c>
      <c r="J298" t="str">
        <f t="shared" si="19"/>
        <v>N/A</v>
      </c>
    </row>
    <row r="299" spans="1:10" hidden="1" x14ac:dyDescent="0.35">
      <c r="A299" t="s">
        <v>300</v>
      </c>
      <c r="B299" t="s">
        <v>743</v>
      </c>
      <c r="F299" t="str">
        <f t="shared" si="16"/>
        <v xml:space="preserve">GASTON      </v>
      </c>
      <c r="G299" s="117" t="s">
        <v>869</v>
      </c>
      <c r="H299" t="str">
        <f t="shared" si="17"/>
        <v>N/A</v>
      </c>
      <c r="I299" t="str">
        <f t="shared" si="18"/>
        <v>N/A</v>
      </c>
      <c r="J299" t="str">
        <f t="shared" si="19"/>
        <v>N/A</v>
      </c>
    </row>
    <row r="300" spans="1:10" hidden="1" x14ac:dyDescent="0.35">
      <c r="A300" t="s">
        <v>301</v>
      </c>
      <c r="B300" t="s">
        <v>768</v>
      </c>
      <c r="F300" t="str">
        <f t="shared" si="16"/>
        <v xml:space="preserve">ROBESON      </v>
      </c>
      <c r="G300" s="117" t="s">
        <v>869</v>
      </c>
      <c r="H300" t="str">
        <f t="shared" si="17"/>
        <v>N/A</v>
      </c>
      <c r="I300" t="str">
        <f t="shared" si="18"/>
        <v>N/A</v>
      </c>
      <c r="J300" t="str">
        <f t="shared" si="19"/>
        <v>N/A</v>
      </c>
    </row>
    <row r="301" spans="1:10" hidden="1" x14ac:dyDescent="0.35">
      <c r="A301" t="s">
        <v>302</v>
      </c>
      <c r="B301" t="s">
        <v>816</v>
      </c>
      <c r="F301" t="str">
        <f t="shared" si="16"/>
        <v xml:space="preserve">ANSON      </v>
      </c>
      <c r="G301" s="117" t="s">
        <v>869</v>
      </c>
      <c r="H301" t="str">
        <f t="shared" si="17"/>
        <v>N/A</v>
      </c>
      <c r="I301" t="str">
        <f t="shared" si="18"/>
        <v>N/A</v>
      </c>
      <c r="J301" t="str">
        <f t="shared" si="19"/>
        <v>N/A</v>
      </c>
    </row>
    <row r="302" spans="1:10" hidden="1" x14ac:dyDescent="0.35">
      <c r="A302" t="s">
        <v>303</v>
      </c>
      <c r="B302" t="s">
        <v>705</v>
      </c>
      <c r="C302" t="s">
        <v>707</v>
      </c>
      <c r="F302" t="str">
        <f t="shared" si="16"/>
        <v xml:space="preserve">ALAMANCE  ORANGE    </v>
      </c>
      <c r="G302" s="117" t="s">
        <v>869</v>
      </c>
      <c r="H302" t="str">
        <f t="shared" si="17"/>
        <v>ORANGE</v>
      </c>
      <c r="I302" t="str">
        <f t="shared" si="18"/>
        <v>N/A</v>
      </c>
      <c r="J302" t="str">
        <f t="shared" si="19"/>
        <v>N/A</v>
      </c>
    </row>
    <row r="303" spans="1:10" hidden="1" x14ac:dyDescent="0.35">
      <c r="A303" t="s">
        <v>304</v>
      </c>
      <c r="B303" t="s">
        <v>814</v>
      </c>
      <c r="F303" t="str">
        <f t="shared" si="16"/>
        <v xml:space="preserve">PAMLICO      </v>
      </c>
      <c r="G303" s="117" t="s">
        <v>869</v>
      </c>
      <c r="H303" t="str">
        <f t="shared" si="17"/>
        <v>N/A</v>
      </c>
      <c r="I303" t="str">
        <f t="shared" si="18"/>
        <v>N/A</v>
      </c>
      <c r="J303" t="str">
        <f t="shared" si="19"/>
        <v>N/A</v>
      </c>
    </row>
    <row r="304" spans="1:10" hidden="1" x14ac:dyDescent="0.35">
      <c r="A304" t="s">
        <v>305</v>
      </c>
      <c r="B304" t="s">
        <v>800</v>
      </c>
      <c r="F304" t="str">
        <f t="shared" si="16"/>
        <v xml:space="preserve">JOHNSTON      </v>
      </c>
      <c r="G304" s="117" t="s">
        <v>869</v>
      </c>
      <c r="H304" t="str">
        <f t="shared" si="17"/>
        <v>N/A</v>
      </c>
      <c r="I304" t="str">
        <f t="shared" si="18"/>
        <v>N/A</v>
      </c>
      <c r="J304" t="str">
        <f t="shared" si="19"/>
        <v>N/A</v>
      </c>
    </row>
    <row r="305" spans="1:10" hidden="1" x14ac:dyDescent="0.35">
      <c r="A305" t="s">
        <v>306</v>
      </c>
      <c r="B305" t="s">
        <v>851</v>
      </c>
      <c r="F305" t="str">
        <f t="shared" si="16"/>
        <v xml:space="preserve">VANCE      </v>
      </c>
      <c r="G305" s="117" t="s">
        <v>869</v>
      </c>
      <c r="H305" t="str">
        <f t="shared" si="17"/>
        <v>N/A</v>
      </c>
      <c r="I305" t="str">
        <f t="shared" si="18"/>
        <v>N/A</v>
      </c>
      <c r="J305" t="str">
        <f t="shared" si="19"/>
        <v>N/A</v>
      </c>
    </row>
    <row r="306" spans="1:10" hidden="1" x14ac:dyDescent="0.35">
      <c r="A306" t="s">
        <v>307</v>
      </c>
      <c r="B306" t="s">
        <v>792</v>
      </c>
      <c r="F306" t="str">
        <f t="shared" si="16"/>
        <v xml:space="preserve">NASH      </v>
      </c>
      <c r="G306" s="117" t="s">
        <v>869</v>
      </c>
      <c r="H306" t="str">
        <f t="shared" si="17"/>
        <v>N/A</v>
      </c>
      <c r="I306" t="str">
        <f t="shared" si="18"/>
        <v>N/A</v>
      </c>
      <c r="J306" t="str">
        <f t="shared" si="19"/>
        <v>N/A</v>
      </c>
    </row>
    <row r="307" spans="1:10" hidden="1" x14ac:dyDescent="0.35">
      <c r="A307" t="s">
        <v>308</v>
      </c>
      <c r="B307" t="s">
        <v>719</v>
      </c>
      <c r="F307" t="str">
        <f t="shared" si="16"/>
        <v xml:space="preserve">CABARRUS      </v>
      </c>
      <c r="G307" s="117" t="s">
        <v>869</v>
      </c>
      <c r="H307" t="str">
        <f t="shared" si="17"/>
        <v>N/A</v>
      </c>
      <c r="I307" t="str">
        <f t="shared" si="18"/>
        <v>N/A</v>
      </c>
      <c r="J307" t="str">
        <f t="shared" si="19"/>
        <v>N/A</v>
      </c>
    </row>
    <row r="308" spans="1:10" hidden="1" x14ac:dyDescent="0.35">
      <c r="A308" t="s">
        <v>309</v>
      </c>
      <c r="B308" t="s">
        <v>766</v>
      </c>
      <c r="F308" t="str">
        <f t="shared" si="16"/>
        <v xml:space="preserve">DAVIDSON      </v>
      </c>
      <c r="G308" s="117" t="s">
        <v>869</v>
      </c>
      <c r="H308" t="str">
        <f t="shared" si="17"/>
        <v>N/A</v>
      </c>
      <c r="I308" t="str">
        <f t="shared" si="18"/>
        <v>N/A</v>
      </c>
      <c r="J308" t="str">
        <f t="shared" si="19"/>
        <v>N/A</v>
      </c>
    </row>
    <row r="309" spans="1:10" hidden="1" x14ac:dyDescent="0.35">
      <c r="A309" t="s">
        <v>310</v>
      </c>
      <c r="B309" t="s">
        <v>751</v>
      </c>
      <c r="F309" t="str">
        <f t="shared" si="16"/>
        <v xml:space="preserve">HENDERSON      </v>
      </c>
      <c r="G309" s="117" t="s">
        <v>869</v>
      </c>
      <c r="H309" t="str">
        <f t="shared" si="17"/>
        <v>N/A</v>
      </c>
      <c r="I309" t="str">
        <f t="shared" si="18"/>
        <v>N/A</v>
      </c>
      <c r="J309" t="str">
        <f t="shared" si="19"/>
        <v>N/A</v>
      </c>
    </row>
    <row r="310" spans="1:10" hidden="1" x14ac:dyDescent="0.35">
      <c r="A310" t="s">
        <v>311</v>
      </c>
      <c r="B310" t="s">
        <v>861</v>
      </c>
      <c r="F310" t="str">
        <f t="shared" si="16"/>
        <v xml:space="preserve">CASWELL      </v>
      </c>
      <c r="G310" s="117" t="s">
        <v>869</v>
      </c>
      <c r="H310" t="str">
        <f t="shared" si="17"/>
        <v>N/A</v>
      </c>
      <c r="I310" t="str">
        <f t="shared" si="18"/>
        <v>N/A</v>
      </c>
      <c r="J310" t="str">
        <f t="shared" si="19"/>
        <v>N/A</v>
      </c>
    </row>
    <row r="311" spans="1:10" hidden="1" x14ac:dyDescent="0.35">
      <c r="A311" t="s">
        <v>312</v>
      </c>
      <c r="B311" t="s">
        <v>772</v>
      </c>
      <c r="F311" t="str">
        <f t="shared" si="16"/>
        <v xml:space="preserve">UNION      </v>
      </c>
      <c r="G311" s="117" t="s">
        <v>869</v>
      </c>
      <c r="H311" t="str">
        <f t="shared" si="17"/>
        <v>N/A</v>
      </c>
      <c r="I311" t="str">
        <f t="shared" si="18"/>
        <v>N/A</v>
      </c>
      <c r="J311" t="str">
        <f t="shared" si="19"/>
        <v>N/A</v>
      </c>
    </row>
    <row r="312" spans="1:10" hidden="1" x14ac:dyDescent="0.35">
      <c r="A312" t="s">
        <v>313</v>
      </c>
      <c r="B312" t="s">
        <v>814</v>
      </c>
      <c r="F312" t="str">
        <f t="shared" si="16"/>
        <v xml:space="preserve">PAMLICO      </v>
      </c>
      <c r="G312" s="117" t="s">
        <v>869</v>
      </c>
      <c r="H312" t="str">
        <f t="shared" si="17"/>
        <v>N/A</v>
      </c>
      <c r="I312" t="str">
        <f t="shared" si="18"/>
        <v>N/A</v>
      </c>
      <c r="J312" t="str">
        <f t="shared" si="19"/>
        <v>N/A</v>
      </c>
    </row>
    <row r="313" spans="1:10" hidden="1" x14ac:dyDescent="0.35">
      <c r="A313" t="s">
        <v>314</v>
      </c>
      <c r="B313" t="s">
        <v>772</v>
      </c>
      <c r="C313" t="s">
        <v>709</v>
      </c>
      <c r="F313" t="str">
        <f t="shared" si="16"/>
        <v xml:space="preserve">UNION  MECKLENBURG    </v>
      </c>
      <c r="G313" s="117" t="s">
        <v>869</v>
      </c>
      <c r="H313" t="str">
        <f t="shared" si="17"/>
        <v>MECKLENBURG</v>
      </c>
      <c r="I313" t="str">
        <f t="shared" si="18"/>
        <v>N/A</v>
      </c>
      <c r="J313" t="str">
        <f t="shared" si="19"/>
        <v>N/A</v>
      </c>
    </row>
    <row r="314" spans="1:10" hidden="1" x14ac:dyDescent="0.35">
      <c r="A314" t="s">
        <v>315</v>
      </c>
      <c r="B314" t="s">
        <v>696</v>
      </c>
      <c r="F314" t="str">
        <f t="shared" si="16"/>
        <v xml:space="preserve">STANLY      </v>
      </c>
      <c r="G314" s="117" t="s">
        <v>869</v>
      </c>
      <c r="H314" t="str">
        <f t="shared" si="17"/>
        <v>N/A</v>
      </c>
      <c r="I314" t="str">
        <f t="shared" si="18"/>
        <v>N/A</v>
      </c>
      <c r="J314" t="str">
        <f t="shared" si="19"/>
        <v>N/A</v>
      </c>
    </row>
    <row r="315" spans="1:10" hidden="1" x14ac:dyDescent="0.35">
      <c r="A315" t="s">
        <v>316</v>
      </c>
      <c r="B315" t="s">
        <v>826</v>
      </c>
      <c r="F315" t="str">
        <f t="shared" si="16"/>
        <v xml:space="preserve">DAVIE      </v>
      </c>
      <c r="G315" s="117" t="s">
        <v>869</v>
      </c>
      <c r="H315" t="str">
        <f t="shared" si="17"/>
        <v>N/A</v>
      </c>
      <c r="I315" t="str">
        <f t="shared" si="18"/>
        <v>N/A</v>
      </c>
      <c r="J315" t="str">
        <f t="shared" si="19"/>
        <v>N/A</v>
      </c>
    </row>
    <row r="316" spans="1:10" hidden="1" x14ac:dyDescent="0.35">
      <c r="A316" t="s">
        <v>317</v>
      </c>
      <c r="B316" t="s">
        <v>792</v>
      </c>
      <c r="F316" t="str">
        <f t="shared" si="16"/>
        <v xml:space="preserve">NASH      </v>
      </c>
      <c r="G316" s="117" t="s">
        <v>869</v>
      </c>
      <c r="H316" t="str">
        <f t="shared" si="17"/>
        <v>N/A</v>
      </c>
      <c r="I316" t="str">
        <f t="shared" si="18"/>
        <v>N/A</v>
      </c>
      <c r="J316" t="str">
        <f t="shared" si="19"/>
        <v>N/A</v>
      </c>
    </row>
    <row r="317" spans="1:10" hidden="1" x14ac:dyDescent="0.35">
      <c r="A317" t="s">
        <v>318</v>
      </c>
      <c r="B317" t="s">
        <v>772</v>
      </c>
      <c r="F317" t="str">
        <f t="shared" si="16"/>
        <v xml:space="preserve">UNION      </v>
      </c>
      <c r="G317" s="117" t="s">
        <v>869</v>
      </c>
      <c r="H317" t="str">
        <f t="shared" si="17"/>
        <v>N/A</v>
      </c>
      <c r="I317" t="str">
        <f t="shared" si="18"/>
        <v>N/A</v>
      </c>
      <c r="J317" t="str">
        <f t="shared" si="19"/>
        <v>N/A</v>
      </c>
    </row>
    <row r="318" spans="1:10" hidden="1" x14ac:dyDescent="0.35">
      <c r="A318" t="s">
        <v>319</v>
      </c>
      <c r="B318" t="s">
        <v>818</v>
      </c>
      <c r="F318" t="str">
        <f t="shared" si="16"/>
        <v xml:space="preserve">BUNCOMBE      </v>
      </c>
      <c r="G318" s="117" t="s">
        <v>869</v>
      </c>
      <c r="H318" t="str">
        <f t="shared" si="17"/>
        <v>N/A</v>
      </c>
      <c r="I318" t="str">
        <f t="shared" si="18"/>
        <v>N/A</v>
      </c>
      <c r="J318" t="str">
        <f t="shared" si="19"/>
        <v>N/A</v>
      </c>
    </row>
    <row r="319" spans="1:10" hidden="1" x14ac:dyDescent="0.35">
      <c r="A319" t="s">
        <v>320</v>
      </c>
      <c r="B319" t="s">
        <v>774</v>
      </c>
      <c r="F319" t="str">
        <f t="shared" si="16"/>
        <v xml:space="preserve">IREDELL      </v>
      </c>
      <c r="G319" s="117" t="s">
        <v>869</v>
      </c>
      <c r="H319" t="str">
        <f t="shared" si="17"/>
        <v>N/A</v>
      </c>
      <c r="I319" t="str">
        <f t="shared" si="18"/>
        <v>N/A</v>
      </c>
      <c r="J319" t="str">
        <f t="shared" si="19"/>
        <v>N/A</v>
      </c>
    </row>
    <row r="320" spans="1:10" hidden="1" x14ac:dyDescent="0.35">
      <c r="A320" t="s">
        <v>321</v>
      </c>
      <c r="B320" t="s">
        <v>737</v>
      </c>
      <c r="F320" t="str">
        <f t="shared" si="16"/>
        <v xml:space="preserve">CARTERET      </v>
      </c>
      <c r="G320" s="117" t="s">
        <v>869</v>
      </c>
      <c r="H320" t="str">
        <f t="shared" si="17"/>
        <v>N/A</v>
      </c>
      <c r="I320" t="str">
        <f t="shared" si="18"/>
        <v>N/A</v>
      </c>
      <c r="J320" t="str">
        <f t="shared" si="19"/>
        <v>N/A</v>
      </c>
    </row>
    <row r="321" spans="1:10" hidden="1" x14ac:dyDescent="0.35">
      <c r="A321" t="s">
        <v>322</v>
      </c>
      <c r="B321" t="s">
        <v>776</v>
      </c>
      <c r="F321" t="str">
        <f t="shared" si="16"/>
        <v xml:space="preserve">BURKE      </v>
      </c>
      <c r="G321" s="117" t="s">
        <v>869</v>
      </c>
      <c r="H321" t="str">
        <f t="shared" si="17"/>
        <v>N/A</v>
      </c>
      <c r="I321" t="str">
        <f t="shared" si="18"/>
        <v>N/A</v>
      </c>
      <c r="J321" t="str">
        <f t="shared" si="19"/>
        <v>N/A</v>
      </c>
    </row>
    <row r="322" spans="1:10" hidden="1" x14ac:dyDescent="0.35">
      <c r="A322" t="s">
        <v>323</v>
      </c>
      <c r="B322" t="s">
        <v>778</v>
      </c>
      <c r="C322" t="s">
        <v>726</v>
      </c>
      <c r="F322" t="str">
        <f t="shared" ref="F322:F385" si="20">CONCATENATE(B322,G322,C322,G322,D322,G322,E322)</f>
        <v xml:space="preserve">WAKE  DURHAM    </v>
      </c>
      <c r="G322" s="117" t="s">
        <v>869</v>
      </c>
      <c r="H322" t="str">
        <f t="shared" ref="H322:H385" si="21">IF(C322="","N/A",C322)</f>
        <v>DURHAM</v>
      </c>
      <c r="I322" t="str">
        <f t="shared" ref="I322:I385" si="22">IF(D322="","N/A",D322)</f>
        <v>N/A</v>
      </c>
      <c r="J322" t="str">
        <f t="shared" ref="J322:J385" si="23">IF(E322="","N/A",E322)</f>
        <v>N/A</v>
      </c>
    </row>
    <row r="323" spans="1:10" hidden="1" x14ac:dyDescent="0.35">
      <c r="A323" t="s">
        <v>324</v>
      </c>
      <c r="B323" t="s">
        <v>816</v>
      </c>
      <c r="F323" t="str">
        <f t="shared" si="20"/>
        <v xml:space="preserve">ANSON      </v>
      </c>
      <c r="G323" s="117" t="s">
        <v>869</v>
      </c>
      <c r="H323" t="str">
        <f t="shared" si="21"/>
        <v>N/A</v>
      </c>
      <c r="I323" t="str">
        <f t="shared" si="22"/>
        <v>N/A</v>
      </c>
      <c r="J323" t="str">
        <f t="shared" si="23"/>
        <v>N/A</v>
      </c>
    </row>
    <row r="324" spans="1:10" x14ac:dyDescent="0.35">
      <c r="A324" t="s">
        <v>325</v>
      </c>
      <c r="B324" t="s">
        <v>735</v>
      </c>
      <c r="F324" t="str">
        <f t="shared" si="20"/>
        <v xml:space="preserve">SURRY      </v>
      </c>
      <c r="G324" s="117" t="s">
        <v>869</v>
      </c>
      <c r="H324" t="str">
        <f t="shared" si="21"/>
        <v>N/A</v>
      </c>
      <c r="I324" t="str">
        <f t="shared" si="22"/>
        <v>N/A</v>
      </c>
      <c r="J324" t="str">
        <f t="shared" si="23"/>
        <v>N/A</v>
      </c>
    </row>
    <row r="325" spans="1:10" hidden="1" x14ac:dyDescent="0.35">
      <c r="A325" t="s">
        <v>326</v>
      </c>
      <c r="B325" t="s">
        <v>828</v>
      </c>
      <c r="F325" t="str">
        <f t="shared" si="20"/>
        <v xml:space="preserve">MONTGOMERY      </v>
      </c>
      <c r="G325" s="117" t="s">
        <v>869</v>
      </c>
      <c r="H325" t="str">
        <f t="shared" si="21"/>
        <v>N/A</v>
      </c>
      <c r="I325" t="str">
        <f t="shared" si="22"/>
        <v>N/A</v>
      </c>
      <c r="J325" t="str">
        <f t="shared" si="23"/>
        <v>N/A</v>
      </c>
    </row>
    <row r="326" spans="1:10" hidden="1" x14ac:dyDescent="0.35">
      <c r="A326" t="s">
        <v>327</v>
      </c>
      <c r="B326" t="s">
        <v>743</v>
      </c>
      <c r="F326" t="str">
        <f t="shared" si="20"/>
        <v xml:space="preserve">GASTON   </v>
      </c>
      <c r="G326" s="117" t="s">
        <v>540</v>
      </c>
      <c r="H326" t="str">
        <f t="shared" si="21"/>
        <v>N/A</v>
      </c>
      <c r="I326" t="str">
        <f t="shared" si="22"/>
        <v>N/A</v>
      </c>
      <c r="J326" t="str">
        <f t="shared" si="23"/>
        <v>N/A</v>
      </c>
    </row>
    <row r="327" spans="1:10" hidden="1" x14ac:dyDescent="0.35">
      <c r="A327" t="s">
        <v>328</v>
      </c>
      <c r="B327" t="s">
        <v>745</v>
      </c>
      <c r="C327" t="s">
        <v>827</v>
      </c>
      <c r="F327" t="str">
        <f t="shared" si="20"/>
        <v xml:space="preserve">WAYNE  DUPLIN    </v>
      </c>
      <c r="G327" s="117" t="s">
        <v>869</v>
      </c>
      <c r="H327" t="str">
        <f t="shared" si="21"/>
        <v>DUPLIN</v>
      </c>
      <c r="I327" t="str">
        <f t="shared" si="22"/>
        <v>N/A</v>
      </c>
      <c r="J327" t="str">
        <f t="shared" si="23"/>
        <v>N/A</v>
      </c>
    </row>
    <row r="328" spans="1:10" hidden="1" x14ac:dyDescent="0.35">
      <c r="A328" t="s">
        <v>329</v>
      </c>
      <c r="B328" t="s">
        <v>719</v>
      </c>
      <c r="F328" t="str">
        <f t="shared" si="20"/>
        <v xml:space="preserve">CABARRUS      </v>
      </c>
      <c r="G328" s="117" t="s">
        <v>869</v>
      </c>
      <c r="H328" t="str">
        <f t="shared" si="21"/>
        <v>N/A</v>
      </c>
      <c r="I328" t="str">
        <f t="shared" si="22"/>
        <v>N/A</v>
      </c>
      <c r="J328" t="str">
        <f t="shared" si="23"/>
        <v>N/A</v>
      </c>
    </row>
    <row r="329" spans="1:10" hidden="1" x14ac:dyDescent="0.35">
      <c r="A329" t="s">
        <v>330</v>
      </c>
      <c r="B329" t="s">
        <v>813</v>
      </c>
      <c r="F329" t="str">
        <f t="shared" si="20"/>
        <v xml:space="preserve">HERTFORD      </v>
      </c>
      <c r="G329" s="117" t="s">
        <v>869</v>
      </c>
      <c r="H329" t="str">
        <f t="shared" si="21"/>
        <v>N/A</v>
      </c>
      <c r="I329" t="str">
        <f t="shared" si="22"/>
        <v>N/A</v>
      </c>
      <c r="J329" t="str">
        <f t="shared" si="23"/>
        <v>N/A</v>
      </c>
    </row>
    <row r="330" spans="1:10" hidden="1" x14ac:dyDescent="0.35">
      <c r="A330" t="s">
        <v>331</v>
      </c>
      <c r="B330" t="s">
        <v>815</v>
      </c>
      <c r="F330" t="str">
        <f t="shared" si="20"/>
        <v xml:space="preserve">CHEROKEE      </v>
      </c>
      <c r="G330" s="117" t="s">
        <v>869</v>
      </c>
      <c r="H330" t="str">
        <f t="shared" si="21"/>
        <v>N/A</v>
      </c>
      <c r="I330" t="str">
        <f t="shared" si="22"/>
        <v>N/A</v>
      </c>
      <c r="J330" t="str">
        <f t="shared" si="23"/>
        <v>N/A</v>
      </c>
    </row>
    <row r="331" spans="1:10" hidden="1" x14ac:dyDescent="0.35">
      <c r="A331" t="s">
        <v>332</v>
      </c>
      <c r="B331" t="s">
        <v>723</v>
      </c>
      <c r="F331" t="str">
        <f t="shared" si="20"/>
        <v xml:space="preserve">DARE      </v>
      </c>
      <c r="G331" s="117" t="s">
        <v>869</v>
      </c>
      <c r="H331" t="str">
        <f t="shared" si="21"/>
        <v>N/A</v>
      </c>
      <c r="I331" t="str">
        <f t="shared" si="22"/>
        <v>N/A</v>
      </c>
      <c r="J331" t="str">
        <f t="shared" si="23"/>
        <v>N/A</v>
      </c>
    </row>
    <row r="332" spans="1:10" hidden="1" x14ac:dyDescent="0.35">
      <c r="A332" t="s">
        <v>333</v>
      </c>
      <c r="B332" t="s">
        <v>792</v>
      </c>
      <c r="F332" t="str">
        <f t="shared" si="20"/>
        <v xml:space="preserve">NASH      </v>
      </c>
      <c r="G332" s="117" t="s">
        <v>869</v>
      </c>
      <c r="H332" t="str">
        <f t="shared" si="21"/>
        <v>N/A</v>
      </c>
      <c r="I332" t="str">
        <f t="shared" si="22"/>
        <v>N/A</v>
      </c>
      <c r="J332" t="str">
        <f t="shared" si="23"/>
        <v>N/A</v>
      </c>
    </row>
    <row r="333" spans="1:10" hidden="1" x14ac:dyDescent="0.35">
      <c r="A333" t="s">
        <v>334</v>
      </c>
      <c r="B333" t="s">
        <v>698</v>
      </c>
      <c r="F333" t="str">
        <f t="shared" si="20"/>
        <v xml:space="preserve">BRUNSWICK      </v>
      </c>
      <c r="G333" s="117" t="s">
        <v>869</v>
      </c>
      <c r="H333" t="str">
        <f t="shared" si="21"/>
        <v>N/A</v>
      </c>
      <c r="I333" t="str">
        <f t="shared" si="22"/>
        <v>N/A</v>
      </c>
      <c r="J333" t="str">
        <f t="shared" si="23"/>
        <v>N/A</v>
      </c>
    </row>
    <row r="334" spans="1:10" hidden="1" x14ac:dyDescent="0.35">
      <c r="A334" t="s">
        <v>335</v>
      </c>
      <c r="B334" t="s">
        <v>781</v>
      </c>
      <c r="F334" t="str">
        <f t="shared" si="20"/>
        <v xml:space="preserve">CRAVEN      </v>
      </c>
      <c r="G334" s="117" t="s">
        <v>869</v>
      </c>
      <c r="H334" t="str">
        <f t="shared" si="21"/>
        <v>N/A</v>
      </c>
      <c r="I334" t="str">
        <f t="shared" si="22"/>
        <v>N/A</v>
      </c>
      <c r="J334" t="str">
        <f t="shared" si="23"/>
        <v>N/A</v>
      </c>
    </row>
    <row r="335" spans="1:10" hidden="1" x14ac:dyDescent="0.35">
      <c r="A335" t="s">
        <v>336</v>
      </c>
      <c r="B335" t="s">
        <v>696</v>
      </c>
      <c r="F335" t="str">
        <f t="shared" si="20"/>
        <v xml:space="preserve">STANLY      </v>
      </c>
      <c r="G335" s="117" t="s">
        <v>869</v>
      </c>
      <c r="H335" t="str">
        <f t="shared" si="21"/>
        <v>N/A</v>
      </c>
      <c r="I335" t="str">
        <f t="shared" si="22"/>
        <v>N/A</v>
      </c>
      <c r="J335" t="str">
        <f t="shared" si="23"/>
        <v>N/A</v>
      </c>
    </row>
    <row r="336" spans="1:10" hidden="1" x14ac:dyDescent="0.35">
      <c r="A336" t="s">
        <v>337</v>
      </c>
      <c r="B336" t="s">
        <v>824</v>
      </c>
      <c r="F336" t="str">
        <f t="shared" si="20"/>
        <v xml:space="preserve">AVERY      </v>
      </c>
      <c r="G336" s="117" t="s">
        <v>869</v>
      </c>
      <c r="H336" t="str">
        <f t="shared" si="21"/>
        <v>N/A</v>
      </c>
      <c r="I336" t="str">
        <f t="shared" si="22"/>
        <v>N/A</v>
      </c>
      <c r="J336" t="str">
        <f t="shared" si="23"/>
        <v>N/A</v>
      </c>
    </row>
    <row r="337" spans="1:10" hidden="1" x14ac:dyDescent="0.35">
      <c r="A337" t="s">
        <v>338</v>
      </c>
      <c r="B337" t="s">
        <v>737</v>
      </c>
      <c r="F337" t="str">
        <f t="shared" si="20"/>
        <v xml:space="preserve">CARTERET      </v>
      </c>
      <c r="G337" s="117" t="s">
        <v>869</v>
      </c>
      <c r="H337" t="str">
        <f t="shared" si="21"/>
        <v>N/A</v>
      </c>
      <c r="I337" t="str">
        <f t="shared" si="22"/>
        <v>N/A</v>
      </c>
      <c r="J337" t="str">
        <f t="shared" si="23"/>
        <v>N/A</v>
      </c>
    </row>
    <row r="338" spans="1:10" hidden="1" x14ac:dyDescent="0.35">
      <c r="A338" t="s">
        <v>339</v>
      </c>
      <c r="B338" t="s">
        <v>717</v>
      </c>
      <c r="F338" t="str">
        <f t="shared" si="20"/>
        <v xml:space="preserve">SAMPSON      </v>
      </c>
      <c r="G338" s="117" t="s">
        <v>869</v>
      </c>
      <c r="H338" t="str">
        <f t="shared" si="21"/>
        <v>N/A</v>
      </c>
      <c r="I338" t="str">
        <f t="shared" si="22"/>
        <v>N/A</v>
      </c>
      <c r="J338" t="str">
        <f t="shared" si="23"/>
        <v>N/A</v>
      </c>
    </row>
    <row r="339" spans="1:10" hidden="1" x14ac:dyDescent="0.35">
      <c r="A339" t="s">
        <v>340</v>
      </c>
      <c r="B339" t="s">
        <v>830</v>
      </c>
      <c r="F339" t="str">
        <f t="shared" si="20"/>
        <v xml:space="preserve">CATAWBA      </v>
      </c>
      <c r="G339" s="117" t="s">
        <v>869</v>
      </c>
      <c r="H339" t="str">
        <f t="shared" si="21"/>
        <v>N/A</v>
      </c>
      <c r="I339" t="str">
        <f t="shared" si="22"/>
        <v>N/A</v>
      </c>
      <c r="J339" t="str">
        <f t="shared" si="23"/>
        <v>N/A</v>
      </c>
    </row>
    <row r="340" spans="1:10" hidden="1" x14ac:dyDescent="0.35">
      <c r="A340" t="s">
        <v>341</v>
      </c>
      <c r="B340" t="s">
        <v>858</v>
      </c>
      <c r="F340" t="str">
        <f t="shared" si="20"/>
        <v xml:space="preserve">WARREN      </v>
      </c>
      <c r="G340" s="117" t="s">
        <v>869</v>
      </c>
      <c r="H340" t="str">
        <f t="shared" si="21"/>
        <v>N/A</v>
      </c>
      <c r="I340" t="str">
        <f t="shared" si="22"/>
        <v>N/A</v>
      </c>
      <c r="J340" t="str">
        <f t="shared" si="23"/>
        <v>N/A</v>
      </c>
    </row>
    <row r="341" spans="1:10" hidden="1" x14ac:dyDescent="0.35">
      <c r="A341" t="s">
        <v>342</v>
      </c>
      <c r="B341" t="s">
        <v>853</v>
      </c>
      <c r="F341" t="str">
        <f t="shared" si="20"/>
        <v xml:space="preserve">ONSLOW      </v>
      </c>
      <c r="G341" s="117" t="s">
        <v>869</v>
      </c>
      <c r="H341" t="str">
        <f t="shared" si="21"/>
        <v>N/A</v>
      </c>
      <c r="I341" t="str">
        <f t="shared" si="22"/>
        <v>N/A</v>
      </c>
      <c r="J341" t="str">
        <f t="shared" si="23"/>
        <v>N/A</v>
      </c>
    </row>
    <row r="342" spans="1:10" hidden="1" x14ac:dyDescent="0.35">
      <c r="A342" t="s">
        <v>343</v>
      </c>
      <c r="B342" t="s">
        <v>845</v>
      </c>
      <c r="F342" t="str">
        <f t="shared" si="20"/>
        <v xml:space="preserve">WILKES      </v>
      </c>
      <c r="G342" s="117" t="s">
        <v>869</v>
      </c>
      <c r="H342" t="str">
        <f t="shared" si="21"/>
        <v>N/A</v>
      </c>
      <c r="I342" t="str">
        <f t="shared" si="22"/>
        <v>N/A</v>
      </c>
      <c r="J342" t="str">
        <f t="shared" si="23"/>
        <v>N/A</v>
      </c>
    </row>
    <row r="343" spans="1:10" hidden="1" x14ac:dyDescent="0.35">
      <c r="A343" t="s">
        <v>344</v>
      </c>
      <c r="B343" t="s">
        <v>698</v>
      </c>
      <c r="F343" t="str">
        <f t="shared" si="20"/>
        <v xml:space="preserve">BRUNSWICK      </v>
      </c>
      <c r="G343" s="117" t="s">
        <v>869</v>
      </c>
      <c r="H343" t="str">
        <f t="shared" si="21"/>
        <v>N/A</v>
      </c>
      <c r="I343" t="str">
        <f t="shared" si="22"/>
        <v>N/A</v>
      </c>
      <c r="J343" t="str">
        <f t="shared" si="23"/>
        <v>N/A</v>
      </c>
    </row>
    <row r="344" spans="1:10" hidden="1" x14ac:dyDescent="0.35">
      <c r="A344" t="s">
        <v>345</v>
      </c>
      <c r="B344" t="s">
        <v>696</v>
      </c>
      <c r="F344" t="str">
        <f t="shared" si="20"/>
        <v xml:space="preserve">STANLY      </v>
      </c>
      <c r="G344" s="117" t="s">
        <v>869</v>
      </c>
      <c r="H344" t="str">
        <f t="shared" si="21"/>
        <v>N/A</v>
      </c>
      <c r="I344" t="str">
        <f t="shared" si="22"/>
        <v>N/A</v>
      </c>
      <c r="J344" t="str">
        <f t="shared" si="23"/>
        <v>N/A</v>
      </c>
    </row>
    <row r="345" spans="1:10" hidden="1" x14ac:dyDescent="0.35">
      <c r="A345" t="s">
        <v>346</v>
      </c>
      <c r="B345" t="s">
        <v>825</v>
      </c>
      <c r="F345" t="str">
        <f t="shared" si="20"/>
        <v xml:space="preserve">MARTIN      </v>
      </c>
      <c r="G345" s="117" t="s">
        <v>869</v>
      </c>
      <c r="H345" t="str">
        <f t="shared" si="21"/>
        <v>N/A</v>
      </c>
      <c r="I345" t="str">
        <f t="shared" si="22"/>
        <v>N/A</v>
      </c>
      <c r="J345" t="str">
        <f t="shared" si="23"/>
        <v>N/A</v>
      </c>
    </row>
    <row r="346" spans="1:10" hidden="1" x14ac:dyDescent="0.35">
      <c r="A346" t="s">
        <v>347</v>
      </c>
      <c r="B346" t="s">
        <v>698</v>
      </c>
      <c r="F346" t="str">
        <f t="shared" si="20"/>
        <v xml:space="preserve">BRUNSWICK      </v>
      </c>
      <c r="G346" s="117" t="s">
        <v>869</v>
      </c>
      <c r="H346" t="str">
        <f t="shared" si="21"/>
        <v>N/A</v>
      </c>
      <c r="I346" t="str">
        <f t="shared" si="22"/>
        <v>N/A</v>
      </c>
      <c r="J346" t="str">
        <f t="shared" si="23"/>
        <v>N/A</v>
      </c>
    </row>
    <row r="347" spans="1:10" hidden="1" x14ac:dyDescent="0.35">
      <c r="A347" t="s">
        <v>348</v>
      </c>
      <c r="B347" t="s">
        <v>747</v>
      </c>
      <c r="F347" t="str">
        <f t="shared" si="20"/>
        <v xml:space="preserve">GUILFORD      </v>
      </c>
      <c r="G347" s="117" t="s">
        <v>869</v>
      </c>
      <c r="H347" t="str">
        <f t="shared" si="21"/>
        <v>N/A</v>
      </c>
      <c r="I347" t="str">
        <f t="shared" si="22"/>
        <v>N/A</v>
      </c>
      <c r="J347" t="str">
        <f t="shared" si="23"/>
        <v>N/A</v>
      </c>
    </row>
    <row r="348" spans="1:10" hidden="1" x14ac:dyDescent="0.35">
      <c r="A348" t="s">
        <v>349</v>
      </c>
      <c r="B348" t="s">
        <v>696</v>
      </c>
      <c r="F348" t="str">
        <f t="shared" si="20"/>
        <v xml:space="preserve">STANLY      </v>
      </c>
      <c r="G348" s="117" t="s">
        <v>869</v>
      </c>
      <c r="H348" t="str">
        <f t="shared" si="21"/>
        <v>N/A</v>
      </c>
      <c r="I348" t="str">
        <f t="shared" si="22"/>
        <v>N/A</v>
      </c>
      <c r="J348" t="str">
        <f t="shared" si="23"/>
        <v>N/A</v>
      </c>
    </row>
    <row r="349" spans="1:10" hidden="1" x14ac:dyDescent="0.35">
      <c r="A349" t="s">
        <v>350</v>
      </c>
      <c r="B349" t="s">
        <v>698</v>
      </c>
      <c r="F349" t="str">
        <f t="shared" si="20"/>
        <v xml:space="preserve">BRUNSWICK      </v>
      </c>
      <c r="G349" s="117" t="s">
        <v>869</v>
      </c>
      <c r="H349" t="str">
        <f t="shared" si="21"/>
        <v>N/A</v>
      </c>
      <c r="I349" t="str">
        <f t="shared" si="22"/>
        <v>N/A</v>
      </c>
      <c r="J349" t="str">
        <f t="shared" si="23"/>
        <v>N/A</v>
      </c>
    </row>
    <row r="350" spans="1:10" hidden="1" x14ac:dyDescent="0.35">
      <c r="A350" t="s">
        <v>351</v>
      </c>
      <c r="B350" t="s">
        <v>859</v>
      </c>
      <c r="F350" t="str">
        <f t="shared" si="20"/>
        <v xml:space="preserve">MCDOWELL   </v>
      </c>
      <c r="G350" s="117" t="s">
        <v>540</v>
      </c>
      <c r="H350" t="str">
        <f t="shared" si="21"/>
        <v>N/A</v>
      </c>
      <c r="I350" t="str">
        <f t="shared" si="22"/>
        <v>N/A</v>
      </c>
      <c r="J350" t="str">
        <f t="shared" si="23"/>
        <v>N/A</v>
      </c>
    </row>
    <row r="351" spans="1:10" hidden="1" x14ac:dyDescent="0.35">
      <c r="A351" t="s">
        <v>352</v>
      </c>
      <c r="B351" t="s">
        <v>814</v>
      </c>
      <c r="F351" t="str">
        <f t="shared" si="20"/>
        <v xml:space="preserve">PAMLICO      </v>
      </c>
      <c r="G351" s="117" t="s">
        <v>869</v>
      </c>
      <c r="H351" t="str">
        <f t="shared" si="21"/>
        <v>N/A</v>
      </c>
      <c r="I351" t="str">
        <f t="shared" si="22"/>
        <v>N/A</v>
      </c>
      <c r="J351" t="str">
        <f t="shared" si="23"/>
        <v>N/A</v>
      </c>
    </row>
    <row r="352" spans="1:10" hidden="1" x14ac:dyDescent="0.35">
      <c r="A352" t="s">
        <v>353</v>
      </c>
      <c r="B352" t="s">
        <v>705</v>
      </c>
      <c r="F352" t="str">
        <f t="shared" si="20"/>
        <v xml:space="preserve">ALAMANCE      </v>
      </c>
      <c r="G352" s="117" t="s">
        <v>869</v>
      </c>
      <c r="H352" t="str">
        <f t="shared" si="21"/>
        <v>N/A</v>
      </c>
      <c r="I352" t="str">
        <f t="shared" si="22"/>
        <v>N/A</v>
      </c>
      <c r="J352" t="str">
        <f t="shared" si="23"/>
        <v>N/A</v>
      </c>
    </row>
    <row r="353" spans="1:10" hidden="1" x14ac:dyDescent="0.35">
      <c r="A353" t="s">
        <v>354</v>
      </c>
      <c r="B353" t="s">
        <v>783</v>
      </c>
      <c r="F353" t="str">
        <f t="shared" si="20"/>
        <v xml:space="preserve">GRANVILLE      </v>
      </c>
      <c r="G353" s="117" t="s">
        <v>869</v>
      </c>
      <c r="H353" t="str">
        <f t="shared" si="21"/>
        <v>N/A</v>
      </c>
      <c r="I353" t="str">
        <f t="shared" si="22"/>
        <v>N/A</v>
      </c>
      <c r="J353" t="str">
        <f t="shared" si="23"/>
        <v>N/A</v>
      </c>
    </row>
    <row r="354" spans="1:10" hidden="1" x14ac:dyDescent="0.35">
      <c r="A354" t="s">
        <v>355</v>
      </c>
      <c r="B354" t="s">
        <v>821</v>
      </c>
      <c r="F354" t="str">
        <f t="shared" si="20"/>
        <v xml:space="preserve">BEAUFORT      </v>
      </c>
      <c r="G354" s="117" t="s">
        <v>869</v>
      </c>
      <c r="H354" t="str">
        <f t="shared" si="21"/>
        <v>N/A</v>
      </c>
      <c r="I354" t="str">
        <f t="shared" si="22"/>
        <v>N/A</v>
      </c>
      <c r="J354" t="str">
        <f t="shared" si="23"/>
        <v>N/A</v>
      </c>
    </row>
    <row r="355" spans="1:10" hidden="1" x14ac:dyDescent="0.35">
      <c r="A355" t="s">
        <v>356</v>
      </c>
      <c r="B355" t="s">
        <v>768</v>
      </c>
      <c r="F355" t="str">
        <f t="shared" si="20"/>
        <v xml:space="preserve">ROBESON      </v>
      </c>
      <c r="G355" s="117" t="s">
        <v>869</v>
      </c>
      <c r="H355" t="str">
        <f t="shared" si="21"/>
        <v>N/A</v>
      </c>
      <c r="I355" t="str">
        <f t="shared" si="22"/>
        <v>N/A</v>
      </c>
      <c r="J355" t="str">
        <f t="shared" si="23"/>
        <v>N/A</v>
      </c>
    </row>
    <row r="356" spans="1:10" hidden="1" x14ac:dyDescent="0.35">
      <c r="A356" t="s">
        <v>357</v>
      </c>
      <c r="B356" t="s">
        <v>825</v>
      </c>
      <c r="F356" t="str">
        <f t="shared" si="20"/>
        <v xml:space="preserve">MARTIN      </v>
      </c>
      <c r="G356" s="117" t="s">
        <v>869</v>
      </c>
      <c r="H356" t="str">
        <f t="shared" si="21"/>
        <v>N/A</v>
      </c>
      <c r="I356" t="str">
        <f t="shared" si="22"/>
        <v>N/A</v>
      </c>
      <c r="J356" t="str">
        <f t="shared" si="23"/>
        <v>N/A</v>
      </c>
    </row>
    <row r="357" spans="1:10" hidden="1" x14ac:dyDescent="0.35">
      <c r="A357" t="s">
        <v>23088</v>
      </c>
      <c r="B357" t="s">
        <v>756</v>
      </c>
      <c r="F357" t="str">
        <f t="shared" si="20"/>
        <v xml:space="preserve">CLEVELAND      </v>
      </c>
      <c r="G357" s="117" t="s">
        <v>869</v>
      </c>
      <c r="H357" t="str">
        <f t="shared" si="21"/>
        <v>N/A</v>
      </c>
      <c r="I357" t="str">
        <f t="shared" si="22"/>
        <v>N/A</v>
      </c>
      <c r="J357" t="str">
        <f t="shared" si="23"/>
        <v>N/A</v>
      </c>
    </row>
    <row r="358" spans="1:10" hidden="1" x14ac:dyDescent="0.35">
      <c r="A358" t="s">
        <v>358</v>
      </c>
      <c r="B358" t="s">
        <v>816</v>
      </c>
      <c r="F358" t="str">
        <f t="shared" si="20"/>
        <v xml:space="preserve">ANSON      </v>
      </c>
      <c r="G358" s="117" t="s">
        <v>869</v>
      </c>
      <c r="H358" t="str">
        <f t="shared" si="21"/>
        <v>N/A</v>
      </c>
      <c r="I358" t="str">
        <f t="shared" si="22"/>
        <v>N/A</v>
      </c>
      <c r="J358" t="str">
        <f t="shared" si="23"/>
        <v>N/A</v>
      </c>
    </row>
    <row r="359" spans="1:10" hidden="1" x14ac:dyDescent="0.35">
      <c r="A359" t="s">
        <v>359</v>
      </c>
      <c r="B359" t="s">
        <v>737</v>
      </c>
      <c r="F359" t="str">
        <f t="shared" si="20"/>
        <v xml:space="preserve">CARTERET      </v>
      </c>
      <c r="G359" s="117" t="s">
        <v>869</v>
      </c>
      <c r="H359" t="str">
        <f t="shared" si="21"/>
        <v>N/A</v>
      </c>
      <c r="I359" t="str">
        <f t="shared" si="22"/>
        <v>N/A</v>
      </c>
      <c r="J359" t="str">
        <f t="shared" si="23"/>
        <v>N/A</v>
      </c>
    </row>
    <row r="360" spans="1:10" hidden="1" x14ac:dyDescent="0.35">
      <c r="A360" t="s">
        <v>360</v>
      </c>
      <c r="B360" t="s">
        <v>768</v>
      </c>
      <c r="F360" t="str">
        <f t="shared" si="20"/>
        <v xml:space="preserve">ROBESON      </v>
      </c>
      <c r="G360" s="117" t="s">
        <v>869</v>
      </c>
      <c r="H360" t="str">
        <f t="shared" si="21"/>
        <v>N/A</v>
      </c>
      <c r="I360" t="str">
        <f t="shared" si="22"/>
        <v>N/A</v>
      </c>
      <c r="J360" t="str">
        <f t="shared" si="23"/>
        <v>N/A</v>
      </c>
    </row>
    <row r="361" spans="1:10" hidden="1" x14ac:dyDescent="0.35">
      <c r="A361" t="s">
        <v>361</v>
      </c>
      <c r="B361" t="s">
        <v>745</v>
      </c>
      <c r="F361" t="str">
        <f t="shared" si="20"/>
        <v xml:space="preserve">WAYNE      </v>
      </c>
      <c r="G361" s="117" t="s">
        <v>869</v>
      </c>
      <c r="H361" t="str">
        <f t="shared" si="21"/>
        <v>N/A</v>
      </c>
      <c r="I361" t="str">
        <f t="shared" si="22"/>
        <v>N/A</v>
      </c>
      <c r="J361" t="str">
        <f t="shared" si="23"/>
        <v>N/A</v>
      </c>
    </row>
    <row r="362" spans="1:10" x14ac:dyDescent="0.35">
      <c r="A362" t="s">
        <v>362</v>
      </c>
      <c r="B362" t="s">
        <v>735</v>
      </c>
      <c r="F362" t="str">
        <f t="shared" si="20"/>
        <v xml:space="preserve">SURRY      </v>
      </c>
      <c r="G362" s="117" t="s">
        <v>869</v>
      </c>
      <c r="H362" t="str">
        <f t="shared" si="21"/>
        <v>N/A</v>
      </c>
      <c r="I362" t="str">
        <f t="shared" si="22"/>
        <v>N/A</v>
      </c>
      <c r="J362" t="str">
        <f t="shared" si="23"/>
        <v>N/A</v>
      </c>
    </row>
    <row r="363" spans="1:10" hidden="1" x14ac:dyDescent="0.35">
      <c r="A363" t="s">
        <v>363</v>
      </c>
      <c r="B363" t="s">
        <v>737</v>
      </c>
      <c r="F363" t="str">
        <f t="shared" si="20"/>
        <v xml:space="preserve">CARTERET      </v>
      </c>
      <c r="G363" s="117" t="s">
        <v>869</v>
      </c>
      <c r="H363" t="str">
        <f t="shared" si="21"/>
        <v>N/A</v>
      </c>
      <c r="I363" t="str">
        <f t="shared" si="22"/>
        <v>N/A</v>
      </c>
      <c r="J363" t="str">
        <f t="shared" si="23"/>
        <v>N/A</v>
      </c>
    </row>
    <row r="364" spans="1:10" hidden="1" x14ac:dyDescent="0.35">
      <c r="A364" t="s">
        <v>364</v>
      </c>
      <c r="B364" t="s">
        <v>800</v>
      </c>
      <c r="F364" t="str">
        <f t="shared" si="20"/>
        <v xml:space="preserve">JOHNSTON      </v>
      </c>
      <c r="G364" s="117" t="s">
        <v>869</v>
      </c>
      <c r="H364" t="str">
        <f t="shared" si="21"/>
        <v>N/A</v>
      </c>
      <c r="I364" t="str">
        <f t="shared" si="22"/>
        <v>N/A</v>
      </c>
      <c r="J364" t="str">
        <f t="shared" si="23"/>
        <v>N/A</v>
      </c>
    </row>
    <row r="365" spans="1:10" hidden="1" x14ac:dyDescent="0.35">
      <c r="A365" t="s">
        <v>365</v>
      </c>
      <c r="B365" t="s">
        <v>812</v>
      </c>
      <c r="F365" t="str">
        <f t="shared" si="20"/>
        <v xml:space="preserve">MOORE      </v>
      </c>
      <c r="G365" s="117" t="s">
        <v>869</v>
      </c>
      <c r="H365" t="str">
        <f t="shared" si="21"/>
        <v>N/A</v>
      </c>
      <c r="I365" t="str">
        <f t="shared" si="22"/>
        <v>N/A</v>
      </c>
      <c r="J365" t="str">
        <f t="shared" si="23"/>
        <v>N/A</v>
      </c>
    </row>
    <row r="366" spans="1:10" hidden="1" x14ac:dyDescent="0.35">
      <c r="A366" t="s">
        <v>366</v>
      </c>
      <c r="B366" t="s">
        <v>812</v>
      </c>
      <c r="F366" t="str">
        <f t="shared" si="20"/>
        <v xml:space="preserve">MOORE      </v>
      </c>
      <c r="G366" s="117" t="s">
        <v>869</v>
      </c>
      <c r="H366" t="str">
        <f t="shared" si="21"/>
        <v>N/A</v>
      </c>
      <c r="I366" t="str">
        <f t="shared" si="22"/>
        <v>N/A</v>
      </c>
      <c r="J366" t="str">
        <f t="shared" si="23"/>
        <v>N/A</v>
      </c>
    </row>
    <row r="367" spans="1:10" hidden="1" x14ac:dyDescent="0.35">
      <c r="A367" t="s">
        <v>367</v>
      </c>
      <c r="B367" t="s">
        <v>838</v>
      </c>
      <c r="F367" t="str">
        <f t="shared" si="20"/>
        <v xml:space="preserve">EDGECOMBE      </v>
      </c>
      <c r="G367" s="117" t="s">
        <v>869</v>
      </c>
      <c r="H367" t="str">
        <f t="shared" si="21"/>
        <v>N/A</v>
      </c>
      <c r="I367" t="str">
        <f t="shared" si="22"/>
        <v>N/A</v>
      </c>
      <c r="J367" t="str">
        <f t="shared" si="23"/>
        <v>N/A</v>
      </c>
    </row>
    <row r="368" spans="1:10" hidden="1" x14ac:dyDescent="0.35">
      <c r="A368" t="s">
        <v>368</v>
      </c>
      <c r="B368" t="s">
        <v>709</v>
      </c>
      <c r="F368" t="str">
        <f t="shared" si="20"/>
        <v xml:space="preserve">MECKLENBURG      </v>
      </c>
      <c r="G368" s="117" t="s">
        <v>869</v>
      </c>
      <c r="H368" t="str">
        <f t="shared" si="21"/>
        <v>N/A</v>
      </c>
      <c r="I368" t="str">
        <f t="shared" si="22"/>
        <v>N/A</v>
      </c>
      <c r="J368" t="str">
        <f t="shared" si="23"/>
        <v>N/A</v>
      </c>
    </row>
    <row r="369" spans="1:10" hidden="1" x14ac:dyDescent="0.35">
      <c r="A369" t="s">
        <v>369</v>
      </c>
      <c r="B369" t="s">
        <v>758</v>
      </c>
      <c r="F369" t="str">
        <f t="shared" si="20"/>
        <v xml:space="preserve">LENOIR      </v>
      </c>
      <c r="G369" s="117" t="s">
        <v>869</v>
      </c>
      <c r="H369" t="str">
        <f t="shared" si="21"/>
        <v>N/A</v>
      </c>
      <c r="I369" t="str">
        <f t="shared" si="22"/>
        <v>N/A</v>
      </c>
      <c r="J369" t="str">
        <f t="shared" si="23"/>
        <v>N/A</v>
      </c>
    </row>
    <row r="370" spans="1:10" hidden="1" x14ac:dyDescent="0.35">
      <c r="A370" t="s">
        <v>370</v>
      </c>
      <c r="B370" t="s">
        <v>835</v>
      </c>
      <c r="F370" t="str">
        <f t="shared" si="20"/>
        <v xml:space="preserve">CHATHAM      </v>
      </c>
      <c r="G370" s="117" t="s">
        <v>869</v>
      </c>
      <c r="H370" t="str">
        <f t="shared" si="21"/>
        <v>N/A</v>
      </c>
      <c r="I370" t="str">
        <f t="shared" si="22"/>
        <v>N/A</v>
      </c>
      <c r="J370" t="str">
        <f t="shared" si="23"/>
        <v>N/A</v>
      </c>
    </row>
    <row r="371" spans="1:10" hidden="1" x14ac:dyDescent="0.35">
      <c r="A371" t="s">
        <v>371</v>
      </c>
      <c r="B371" t="s">
        <v>747</v>
      </c>
      <c r="F371" t="str">
        <f t="shared" si="20"/>
        <v xml:space="preserve">GUILFORD      </v>
      </c>
      <c r="G371" s="117" t="s">
        <v>869</v>
      </c>
      <c r="H371" t="str">
        <f t="shared" si="21"/>
        <v>N/A</v>
      </c>
      <c r="I371" t="str">
        <f t="shared" si="22"/>
        <v>N/A</v>
      </c>
      <c r="J371" t="str">
        <f t="shared" si="23"/>
        <v>N/A</v>
      </c>
    </row>
    <row r="372" spans="1:10" hidden="1" x14ac:dyDescent="0.35">
      <c r="A372" t="s">
        <v>372</v>
      </c>
      <c r="B372" t="s">
        <v>840</v>
      </c>
      <c r="F372" t="str">
        <f t="shared" si="20"/>
        <v xml:space="preserve">WASHINGTON      </v>
      </c>
      <c r="G372" s="117" t="s">
        <v>869</v>
      </c>
      <c r="H372" t="str">
        <f t="shared" si="21"/>
        <v>N/A</v>
      </c>
      <c r="I372" t="str">
        <f t="shared" si="22"/>
        <v>N/A</v>
      </c>
      <c r="J372" t="str">
        <f t="shared" si="23"/>
        <v>N/A</v>
      </c>
    </row>
    <row r="373" spans="1:10" hidden="1" x14ac:dyDescent="0.35">
      <c r="A373" t="s">
        <v>373</v>
      </c>
      <c r="B373" t="s">
        <v>816</v>
      </c>
      <c r="F373" t="str">
        <f t="shared" si="20"/>
        <v xml:space="preserve">ANSON      </v>
      </c>
      <c r="G373" s="117" t="s">
        <v>869</v>
      </c>
      <c r="H373" t="str">
        <f t="shared" si="21"/>
        <v>N/A</v>
      </c>
      <c r="I373" t="str">
        <f t="shared" si="22"/>
        <v>N/A</v>
      </c>
      <c r="J373" t="str">
        <f t="shared" si="23"/>
        <v>N/A</v>
      </c>
    </row>
    <row r="374" spans="1:10" hidden="1" x14ac:dyDescent="0.35">
      <c r="A374" t="s">
        <v>374</v>
      </c>
      <c r="B374" t="s">
        <v>756</v>
      </c>
      <c r="F374" t="str">
        <f t="shared" si="20"/>
        <v xml:space="preserve">CLEVELAND      </v>
      </c>
      <c r="G374" s="117" t="s">
        <v>869</v>
      </c>
      <c r="H374" t="str">
        <f t="shared" si="21"/>
        <v>N/A</v>
      </c>
      <c r="I374" t="str">
        <f t="shared" si="22"/>
        <v>N/A</v>
      </c>
      <c r="J374" t="str">
        <f t="shared" si="23"/>
        <v>N/A</v>
      </c>
    </row>
    <row r="375" spans="1:10" hidden="1" x14ac:dyDescent="0.35">
      <c r="A375" t="s">
        <v>375</v>
      </c>
      <c r="B375" t="s">
        <v>860</v>
      </c>
      <c r="F375" t="str">
        <f t="shared" si="20"/>
        <v xml:space="preserve">JONES      </v>
      </c>
      <c r="G375" s="117" t="s">
        <v>869</v>
      </c>
      <c r="H375" t="str">
        <f t="shared" si="21"/>
        <v>N/A</v>
      </c>
      <c r="I375" t="str">
        <f t="shared" si="22"/>
        <v>N/A</v>
      </c>
      <c r="J375" t="str">
        <f t="shared" si="23"/>
        <v>N/A</v>
      </c>
    </row>
    <row r="376" spans="1:10" hidden="1" x14ac:dyDescent="0.35">
      <c r="A376" t="s">
        <v>376</v>
      </c>
      <c r="B376" t="s">
        <v>819</v>
      </c>
      <c r="F376" t="str">
        <f t="shared" si="20"/>
        <v xml:space="preserve">BERTIE      </v>
      </c>
      <c r="G376" s="117" t="s">
        <v>869</v>
      </c>
      <c r="H376" t="str">
        <f t="shared" si="21"/>
        <v>N/A</v>
      </c>
      <c r="I376" t="str">
        <f t="shared" si="22"/>
        <v>N/A</v>
      </c>
      <c r="J376" t="str">
        <f t="shared" si="23"/>
        <v>N/A</v>
      </c>
    </row>
    <row r="377" spans="1:10" hidden="1" x14ac:dyDescent="0.35">
      <c r="A377" t="s">
        <v>377</v>
      </c>
      <c r="B377" t="s">
        <v>800</v>
      </c>
      <c r="F377" t="str">
        <f t="shared" si="20"/>
        <v xml:space="preserve">JOHNSTON      </v>
      </c>
      <c r="G377" s="117" t="s">
        <v>869</v>
      </c>
      <c r="H377" t="str">
        <f t="shared" si="21"/>
        <v>N/A</v>
      </c>
      <c r="I377" t="str">
        <f t="shared" si="22"/>
        <v>N/A</v>
      </c>
      <c r="J377" t="str">
        <f t="shared" si="23"/>
        <v>N/A</v>
      </c>
    </row>
    <row r="378" spans="1:10" hidden="1" x14ac:dyDescent="0.35">
      <c r="A378" t="s">
        <v>378</v>
      </c>
      <c r="B378" t="s">
        <v>838</v>
      </c>
      <c r="F378" t="str">
        <f t="shared" si="20"/>
        <v xml:space="preserve">EDGECOMBE      </v>
      </c>
      <c r="G378" s="117" t="s">
        <v>869</v>
      </c>
      <c r="H378" t="str">
        <f t="shared" si="21"/>
        <v>N/A</v>
      </c>
      <c r="I378" t="str">
        <f t="shared" si="22"/>
        <v>N/A</v>
      </c>
      <c r="J378" t="str">
        <f t="shared" si="23"/>
        <v>N/A</v>
      </c>
    </row>
    <row r="379" spans="1:10" hidden="1" x14ac:dyDescent="0.35">
      <c r="A379" t="s">
        <v>379</v>
      </c>
      <c r="B379" t="s">
        <v>768</v>
      </c>
      <c r="F379" t="str">
        <f t="shared" si="20"/>
        <v xml:space="preserve">ROBESON      </v>
      </c>
      <c r="G379" s="117" t="s">
        <v>869</v>
      </c>
      <c r="H379" t="str">
        <f t="shared" si="21"/>
        <v>N/A</v>
      </c>
      <c r="I379" t="str">
        <f t="shared" si="22"/>
        <v>N/A</v>
      </c>
      <c r="J379" t="str">
        <f t="shared" si="23"/>
        <v>N/A</v>
      </c>
    </row>
    <row r="380" spans="1:10" hidden="1" x14ac:dyDescent="0.35">
      <c r="A380" t="s">
        <v>380</v>
      </c>
      <c r="B380" t="s">
        <v>862</v>
      </c>
      <c r="F380" t="str">
        <f t="shared" si="20"/>
        <v xml:space="preserve">HOKE      </v>
      </c>
      <c r="G380" s="117" t="s">
        <v>869</v>
      </c>
      <c r="H380" t="str">
        <f t="shared" si="21"/>
        <v>N/A</v>
      </c>
      <c r="I380" t="str">
        <f t="shared" si="22"/>
        <v>N/A</v>
      </c>
      <c r="J380" t="str">
        <f t="shared" si="23"/>
        <v>N/A</v>
      </c>
    </row>
    <row r="381" spans="1:10" hidden="1" x14ac:dyDescent="0.35">
      <c r="A381" t="s">
        <v>381</v>
      </c>
      <c r="B381" t="s">
        <v>778</v>
      </c>
      <c r="C381" t="s">
        <v>726</v>
      </c>
      <c r="F381" t="str">
        <f t="shared" si="20"/>
        <v xml:space="preserve">WAKE  DURHAM    </v>
      </c>
      <c r="G381" s="117" t="s">
        <v>869</v>
      </c>
      <c r="H381" t="str">
        <f t="shared" si="21"/>
        <v>DURHAM</v>
      </c>
      <c r="I381" t="str">
        <f t="shared" si="22"/>
        <v>N/A</v>
      </c>
      <c r="J381" t="str">
        <f t="shared" si="23"/>
        <v>N/A</v>
      </c>
    </row>
    <row r="382" spans="1:10" hidden="1" x14ac:dyDescent="0.35">
      <c r="A382" t="s">
        <v>382</v>
      </c>
      <c r="B382" t="s">
        <v>817</v>
      </c>
      <c r="F382" t="str">
        <f t="shared" si="20"/>
        <v xml:space="preserve">RANDOLPH      </v>
      </c>
      <c r="G382" s="117" t="s">
        <v>869</v>
      </c>
      <c r="H382" t="str">
        <f t="shared" si="21"/>
        <v>N/A</v>
      </c>
      <c r="I382" t="str">
        <f t="shared" si="22"/>
        <v>N/A</v>
      </c>
      <c r="J382" t="str">
        <f t="shared" si="23"/>
        <v>N/A</v>
      </c>
    </row>
    <row r="383" spans="1:10" hidden="1" x14ac:dyDescent="0.35">
      <c r="A383" t="s">
        <v>383</v>
      </c>
      <c r="B383" t="s">
        <v>817</v>
      </c>
      <c r="F383" t="str">
        <f t="shared" si="20"/>
        <v xml:space="preserve">RANDOLPH      </v>
      </c>
      <c r="G383" s="117" t="s">
        <v>869</v>
      </c>
      <c r="H383" t="str">
        <f t="shared" si="21"/>
        <v>N/A</v>
      </c>
      <c r="I383" t="str">
        <f t="shared" si="22"/>
        <v>N/A</v>
      </c>
      <c r="J383" t="str">
        <f t="shared" si="23"/>
        <v>N/A</v>
      </c>
    </row>
    <row r="384" spans="1:10" hidden="1" x14ac:dyDescent="0.35">
      <c r="A384" t="s">
        <v>384</v>
      </c>
      <c r="B384" t="s">
        <v>743</v>
      </c>
      <c r="F384" t="str">
        <f t="shared" si="20"/>
        <v xml:space="preserve">GASTON      </v>
      </c>
      <c r="G384" s="117" t="s">
        <v>869</v>
      </c>
      <c r="H384" t="str">
        <f t="shared" si="21"/>
        <v>N/A</v>
      </c>
      <c r="I384" t="str">
        <f t="shared" si="22"/>
        <v>N/A</v>
      </c>
      <c r="J384" t="str">
        <f t="shared" si="23"/>
        <v>N/A</v>
      </c>
    </row>
    <row r="385" spans="1:10" hidden="1" x14ac:dyDescent="0.35">
      <c r="A385" t="s">
        <v>385</v>
      </c>
      <c r="B385" t="s">
        <v>768</v>
      </c>
      <c r="F385" t="str">
        <f t="shared" si="20"/>
        <v xml:space="preserve">ROBESON      </v>
      </c>
      <c r="G385" s="117" t="s">
        <v>869</v>
      </c>
      <c r="H385" t="str">
        <f t="shared" si="21"/>
        <v>N/A</v>
      </c>
      <c r="I385" t="str">
        <f t="shared" si="22"/>
        <v>N/A</v>
      </c>
      <c r="J385" t="str">
        <f t="shared" si="23"/>
        <v>N/A</v>
      </c>
    </row>
    <row r="386" spans="1:10" hidden="1" x14ac:dyDescent="0.35">
      <c r="A386" t="s">
        <v>386</v>
      </c>
      <c r="B386" t="s">
        <v>696</v>
      </c>
      <c r="F386" t="str">
        <f t="shared" ref="F386:F449" si="24">CONCATENATE(B386,G386,C386,G386,D386,G386,E386)</f>
        <v xml:space="preserve">STANLY      </v>
      </c>
      <c r="G386" s="117" t="s">
        <v>869</v>
      </c>
      <c r="H386" t="str">
        <f t="shared" ref="H386:H449" si="25">IF(C386="","N/A",C386)</f>
        <v>N/A</v>
      </c>
      <c r="I386" t="str">
        <f t="shared" ref="I386:I449" si="26">IF(D386="","N/A",D386)</f>
        <v>N/A</v>
      </c>
      <c r="J386" t="str">
        <f t="shared" ref="J386:J449" si="27">IF(E386="","N/A",E386)</f>
        <v>N/A</v>
      </c>
    </row>
    <row r="387" spans="1:10" hidden="1" x14ac:dyDescent="0.35">
      <c r="A387" t="s">
        <v>387</v>
      </c>
      <c r="B387" t="s">
        <v>768</v>
      </c>
      <c r="F387" t="str">
        <f t="shared" si="24"/>
        <v xml:space="preserve">ROBESON      </v>
      </c>
      <c r="G387" s="117" t="s">
        <v>869</v>
      </c>
      <c r="H387" t="str">
        <f t="shared" si="25"/>
        <v>N/A</v>
      </c>
      <c r="I387" t="str">
        <f t="shared" si="26"/>
        <v>N/A</v>
      </c>
      <c r="J387" t="str">
        <f t="shared" si="27"/>
        <v>N/A</v>
      </c>
    </row>
    <row r="388" spans="1:10" hidden="1" x14ac:dyDescent="0.35">
      <c r="A388" t="s">
        <v>388</v>
      </c>
      <c r="B388" t="s">
        <v>728</v>
      </c>
      <c r="F388" t="str">
        <f t="shared" si="24"/>
        <v xml:space="preserve">ROCKINGHAM      </v>
      </c>
      <c r="G388" s="117" t="s">
        <v>869</v>
      </c>
      <c r="H388" t="str">
        <f t="shared" si="25"/>
        <v>N/A</v>
      </c>
      <c r="I388" t="str">
        <f t="shared" si="26"/>
        <v>N/A</v>
      </c>
      <c r="J388" t="str">
        <f t="shared" si="27"/>
        <v>N/A</v>
      </c>
    </row>
    <row r="389" spans="1:10" hidden="1" x14ac:dyDescent="0.35">
      <c r="A389" t="s">
        <v>389</v>
      </c>
      <c r="B389" t="s">
        <v>768</v>
      </c>
      <c r="F389" t="str">
        <f t="shared" si="24"/>
        <v xml:space="preserve">ROBESON      </v>
      </c>
      <c r="G389" s="117" t="s">
        <v>869</v>
      </c>
      <c r="H389" t="str">
        <f t="shared" si="25"/>
        <v>N/A</v>
      </c>
      <c r="I389" t="str">
        <f t="shared" si="26"/>
        <v>N/A</v>
      </c>
      <c r="J389" t="str">
        <f t="shared" si="27"/>
        <v>N/A</v>
      </c>
    </row>
    <row r="390" spans="1:10" hidden="1" x14ac:dyDescent="0.35">
      <c r="A390" t="s">
        <v>390</v>
      </c>
      <c r="B390" t="s">
        <v>776</v>
      </c>
      <c r="C390" t="s">
        <v>762</v>
      </c>
      <c r="F390" t="str">
        <f t="shared" si="24"/>
        <v xml:space="preserve">BURKE CALDWELL  </v>
      </c>
      <c r="G390" s="117" t="s">
        <v>540</v>
      </c>
      <c r="H390" t="str">
        <f t="shared" si="25"/>
        <v>CALDWELL</v>
      </c>
      <c r="I390" t="str">
        <f t="shared" si="26"/>
        <v>N/A</v>
      </c>
      <c r="J390" t="str">
        <f t="shared" si="27"/>
        <v>N/A</v>
      </c>
    </row>
    <row r="391" spans="1:10" hidden="1" x14ac:dyDescent="0.35">
      <c r="A391" t="s">
        <v>391</v>
      </c>
      <c r="B391" t="s">
        <v>839</v>
      </c>
      <c r="F391" t="str">
        <f t="shared" si="24"/>
        <v xml:space="preserve">NORTHAMPTON      </v>
      </c>
      <c r="G391" s="117" t="s">
        <v>869</v>
      </c>
      <c r="H391" t="str">
        <f t="shared" si="25"/>
        <v>N/A</v>
      </c>
      <c r="I391" t="str">
        <f t="shared" si="26"/>
        <v>N/A</v>
      </c>
      <c r="J391" t="str">
        <f t="shared" si="27"/>
        <v>N/A</v>
      </c>
    </row>
    <row r="392" spans="1:10" hidden="1" x14ac:dyDescent="0.35">
      <c r="A392" t="s">
        <v>392</v>
      </c>
      <c r="B392" t="s">
        <v>696</v>
      </c>
      <c r="F392" t="str">
        <f t="shared" si="24"/>
        <v xml:space="preserve">STANLY      </v>
      </c>
      <c r="G392" s="117" t="s">
        <v>869</v>
      </c>
      <c r="H392" t="str">
        <f t="shared" si="25"/>
        <v>N/A</v>
      </c>
      <c r="I392" t="str">
        <f t="shared" si="26"/>
        <v>N/A</v>
      </c>
      <c r="J392" t="str">
        <f t="shared" si="27"/>
        <v>N/A</v>
      </c>
    </row>
    <row r="393" spans="1:10" hidden="1" x14ac:dyDescent="0.35">
      <c r="A393" t="s">
        <v>393</v>
      </c>
      <c r="B393" t="s">
        <v>853</v>
      </c>
      <c r="F393" t="str">
        <f t="shared" si="24"/>
        <v xml:space="preserve">ONSLOW      </v>
      </c>
      <c r="G393" s="117" t="s">
        <v>869</v>
      </c>
      <c r="H393" t="str">
        <f t="shared" si="25"/>
        <v>N/A</v>
      </c>
      <c r="I393" t="str">
        <f t="shared" si="26"/>
        <v>N/A</v>
      </c>
      <c r="J393" t="str">
        <f t="shared" si="27"/>
        <v>N/A</v>
      </c>
    </row>
    <row r="394" spans="1:10" hidden="1" x14ac:dyDescent="0.35">
      <c r="A394" t="s">
        <v>394</v>
      </c>
      <c r="B394" t="s">
        <v>781</v>
      </c>
      <c r="F394" t="str">
        <f t="shared" si="24"/>
        <v xml:space="preserve">CRAVEN      </v>
      </c>
      <c r="G394" s="117" t="s">
        <v>869</v>
      </c>
      <c r="H394" t="str">
        <f t="shared" si="25"/>
        <v>N/A</v>
      </c>
      <c r="I394" t="str">
        <f t="shared" si="26"/>
        <v>N/A</v>
      </c>
      <c r="J394" t="str">
        <f t="shared" si="27"/>
        <v>N/A</v>
      </c>
    </row>
    <row r="395" spans="1:10" hidden="1" x14ac:dyDescent="0.35">
      <c r="A395" t="s">
        <v>395</v>
      </c>
      <c r="B395" t="s">
        <v>846</v>
      </c>
      <c r="F395" t="str">
        <f t="shared" si="24"/>
        <v xml:space="preserve">HALIFAX      </v>
      </c>
      <c r="G395" s="117" t="s">
        <v>869</v>
      </c>
      <c r="H395" t="str">
        <f t="shared" si="25"/>
        <v>N/A</v>
      </c>
      <c r="I395" t="str">
        <f t="shared" si="26"/>
        <v>N/A</v>
      </c>
      <c r="J395" t="str">
        <f t="shared" si="27"/>
        <v>N/A</v>
      </c>
    </row>
    <row r="396" spans="1:10" hidden="1" x14ac:dyDescent="0.35">
      <c r="A396" t="s">
        <v>396</v>
      </c>
      <c r="B396" t="s">
        <v>812</v>
      </c>
      <c r="F396" t="str">
        <f t="shared" si="24"/>
        <v xml:space="preserve">MOORE      </v>
      </c>
      <c r="G396" s="117" t="s">
        <v>869</v>
      </c>
      <c r="H396" t="str">
        <f t="shared" si="25"/>
        <v>N/A</v>
      </c>
      <c r="I396" t="str">
        <f t="shared" si="26"/>
        <v>N/A</v>
      </c>
      <c r="J396" t="str">
        <f t="shared" si="27"/>
        <v>N/A</v>
      </c>
    </row>
    <row r="397" spans="1:10" hidden="1" x14ac:dyDescent="0.35">
      <c r="A397" t="s">
        <v>397</v>
      </c>
      <c r="B397" t="s">
        <v>847</v>
      </c>
      <c r="F397" t="str">
        <f t="shared" si="24"/>
        <v xml:space="preserve">GRAHAM      </v>
      </c>
      <c r="G397" s="117" t="s">
        <v>869</v>
      </c>
      <c r="H397" t="str">
        <f t="shared" si="25"/>
        <v>N/A</v>
      </c>
      <c r="I397" t="str">
        <f t="shared" si="26"/>
        <v>N/A</v>
      </c>
      <c r="J397" t="str">
        <f t="shared" si="27"/>
        <v>N/A</v>
      </c>
    </row>
    <row r="398" spans="1:10" hidden="1" x14ac:dyDescent="0.35">
      <c r="A398" t="s">
        <v>398</v>
      </c>
      <c r="B398" t="s">
        <v>825</v>
      </c>
      <c r="F398" t="str">
        <f t="shared" si="24"/>
        <v xml:space="preserve">MARTIN      </v>
      </c>
      <c r="G398" s="117" t="s">
        <v>869</v>
      </c>
      <c r="H398" t="str">
        <f t="shared" si="25"/>
        <v>N/A</v>
      </c>
      <c r="I398" t="str">
        <f t="shared" si="26"/>
        <v>N/A</v>
      </c>
      <c r="J398" t="str">
        <f t="shared" si="27"/>
        <v>N/A</v>
      </c>
    </row>
    <row r="399" spans="1:10" hidden="1" x14ac:dyDescent="0.35">
      <c r="A399" t="s">
        <v>399</v>
      </c>
      <c r="B399" t="s">
        <v>842</v>
      </c>
      <c r="F399" t="str">
        <f t="shared" si="24"/>
        <v xml:space="preserve">RICHMOND      </v>
      </c>
      <c r="G399" s="117" t="s">
        <v>869</v>
      </c>
      <c r="H399" t="str">
        <f t="shared" si="25"/>
        <v>N/A</v>
      </c>
      <c r="I399" t="str">
        <f t="shared" si="26"/>
        <v>N/A</v>
      </c>
      <c r="J399" t="str">
        <f t="shared" si="27"/>
        <v>N/A</v>
      </c>
    </row>
    <row r="400" spans="1:10" hidden="1" x14ac:dyDescent="0.35">
      <c r="A400" t="s">
        <v>400</v>
      </c>
      <c r="B400" t="s">
        <v>795</v>
      </c>
      <c r="F400" t="str">
        <f t="shared" si="24"/>
        <v xml:space="preserve">ROWAN      </v>
      </c>
      <c r="G400" s="117" t="s">
        <v>869</v>
      </c>
      <c r="H400" t="str">
        <f t="shared" si="25"/>
        <v>N/A</v>
      </c>
      <c r="I400" t="str">
        <f t="shared" si="26"/>
        <v>N/A</v>
      </c>
      <c r="J400" t="str">
        <f t="shared" si="27"/>
        <v>N/A</v>
      </c>
    </row>
    <row r="401" spans="1:10" hidden="1" x14ac:dyDescent="0.35">
      <c r="A401" t="s">
        <v>401</v>
      </c>
      <c r="B401" t="s">
        <v>792</v>
      </c>
      <c r="C401" t="s">
        <v>838</v>
      </c>
      <c r="F401" t="str">
        <f t="shared" si="24"/>
        <v xml:space="preserve">NASH  EDGECOMBE    </v>
      </c>
      <c r="G401" s="117" t="s">
        <v>869</v>
      </c>
      <c r="H401" t="str">
        <f t="shared" si="25"/>
        <v>EDGECOMBE</v>
      </c>
      <c r="I401" t="str">
        <f t="shared" si="26"/>
        <v>N/A</v>
      </c>
      <c r="J401" t="str">
        <f t="shared" si="27"/>
        <v>N/A</v>
      </c>
    </row>
    <row r="402" spans="1:10" hidden="1" x14ac:dyDescent="0.35">
      <c r="A402" t="s">
        <v>402</v>
      </c>
      <c r="B402" t="s">
        <v>778</v>
      </c>
      <c r="F402" t="str">
        <f t="shared" si="24"/>
        <v xml:space="preserve">WAKE      </v>
      </c>
      <c r="G402" s="117" t="s">
        <v>869</v>
      </c>
      <c r="H402" t="str">
        <f t="shared" si="25"/>
        <v>N/A</v>
      </c>
      <c r="I402" t="str">
        <f t="shared" si="26"/>
        <v>N/A</v>
      </c>
      <c r="J402" t="str">
        <f t="shared" si="27"/>
        <v>N/A</v>
      </c>
    </row>
    <row r="403" spans="1:10" hidden="1" x14ac:dyDescent="0.35">
      <c r="A403" t="s">
        <v>403</v>
      </c>
      <c r="B403" t="s">
        <v>845</v>
      </c>
      <c r="F403" t="str">
        <f t="shared" si="24"/>
        <v xml:space="preserve">WILKES      </v>
      </c>
      <c r="G403" s="117" t="s">
        <v>869</v>
      </c>
      <c r="H403" t="str">
        <f t="shared" si="25"/>
        <v>N/A</v>
      </c>
      <c r="I403" t="str">
        <f t="shared" si="26"/>
        <v>N/A</v>
      </c>
      <c r="J403" t="str">
        <f t="shared" si="27"/>
        <v>N/A</v>
      </c>
    </row>
    <row r="404" spans="1:10" hidden="1" x14ac:dyDescent="0.35">
      <c r="A404" t="s">
        <v>404</v>
      </c>
      <c r="B404" t="s">
        <v>840</v>
      </c>
      <c r="F404" t="str">
        <f t="shared" si="24"/>
        <v xml:space="preserve">WASHINGTON      </v>
      </c>
      <c r="G404" s="117" t="s">
        <v>869</v>
      </c>
      <c r="H404" t="str">
        <f t="shared" si="25"/>
        <v>N/A</v>
      </c>
      <c r="I404" t="str">
        <f t="shared" si="26"/>
        <v>N/A</v>
      </c>
      <c r="J404" t="str">
        <f t="shared" si="27"/>
        <v>N/A</v>
      </c>
    </row>
    <row r="405" spans="1:10" hidden="1" x14ac:dyDescent="0.35">
      <c r="A405" t="s">
        <v>405</v>
      </c>
      <c r="B405" t="s">
        <v>827</v>
      </c>
      <c r="F405" t="str">
        <f t="shared" si="24"/>
        <v xml:space="preserve">DUPLIN      </v>
      </c>
      <c r="G405" s="117" t="s">
        <v>869</v>
      </c>
      <c r="H405" t="str">
        <f t="shared" si="25"/>
        <v>N/A</v>
      </c>
      <c r="I405" t="str">
        <f t="shared" si="26"/>
        <v>N/A</v>
      </c>
      <c r="J405" t="str">
        <f t="shared" si="27"/>
        <v>N/A</v>
      </c>
    </row>
    <row r="406" spans="1:10" hidden="1" x14ac:dyDescent="0.35">
      <c r="A406" t="s">
        <v>406</v>
      </c>
      <c r="B406" t="s">
        <v>717</v>
      </c>
      <c r="F406" t="str">
        <f t="shared" si="24"/>
        <v xml:space="preserve">SAMPSON      </v>
      </c>
      <c r="G406" s="117" t="s">
        <v>869</v>
      </c>
      <c r="H406" t="str">
        <f t="shared" si="25"/>
        <v>N/A</v>
      </c>
      <c r="I406" t="str">
        <f t="shared" si="26"/>
        <v>N/A</v>
      </c>
      <c r="J406" t="str">
        <f t="shared" si="27"/>
        <v>N/A</v>
      </c>
    </row>
    <row r="407" spans="1:10" hidden="1" x14ac:dyDescent="0.35">
      <c r="A407" t="s">
        <v>407</v>
      </c>
      <c r="B407" t="s">
        <v>703</v>
      </c>
      <c r="F407" t="str">
        <f t="shared" si="24"/>
        <v xml:space="preserve">TRANSYLVANIA      </v>
      </c>
      <c r="G407" s="117" t="s">
        <v>869</v>
      </c>
      <c r="H407" t="str">
        <f t="shared" si="25"/>
        <v>N/A</v>
      </c>
      <c r="I407" t="str">
        <f t="shared" si="26"/>
        <v>N/A</v>
      </c>
      <c r="J407" t="str">
        <f t="shared" si="27"/>
        <v>N/A</v>
      </c>
    </row>
    <row r="408" spans="1:10" hidden="1" x14ac:dyDescent="0.35">
      <c r="A408" t="s">
        <v>408</v>
      </c>
      <c r="B408" t="s">
        <v>768</v>
      </c>
      <c r="F408" t="str">
        <f t="shared" si="24"/>
        <v xml:space="preserve">ROBESON      </v>
      </c>
      <c r="G408" s="117" t="s">
        <v>869</v>
      </c>
      <c r="H408" t="str">
        <f t="shared" si="25"/>
        <v>N/A</v>
      </c>
      <c r="I408" t="str">
        <f t="shared" si="26"/>
        <v>N/A</v>
      </c>
      <c r="J408" t="str">
        <f t="shared" si="27"/>
        <v>N/A</v>
      </c>
    </row>
    <row r="409" spans="1:10" hidden="1" x14ac:dyDescent="0.35">
      <c r="A409" t="s">
        <v>409</v>
      </c>
      <c r="B409" t="s">
        <v>863</v>
      </c>
      <c r="F409" t="str">
        <f t="shared" si="24"/>
        <v xml:space="preserve">PERSON      </v>
      </c>
      <c r="G409" s="117" t="s">
        <v>869</v>
      </c>
      <c r="H409" t="str">
        <f t="shared" si="25"/>
        <v>N/A</v>
      </c>
      <c r="I409" t="str">
        <f t="shared" si="26"/>
        <v>N/A</v>
      </c>
      <c r="J409" t="str">
        <f t="shared" si="27"/>
        <v>N/A</v>
      </c>
    </row>
    <row r="410" spans="1:10" hidden="1" x14ac:dyDescent="0.35">
      <c r="A410" t="s">
        <v>410</v>
      </c>
      <c r="B410" t="s">
        <v>819</v>
      </c>
      <c r="F410" t="str">
        <f t="shared" si="24"/>
        <v xml:space="preserve">BERTIE      </v>
      </c>
      <c r="G410" s="117" t="s">
        <v>869</v>
      </c>
      <c r="H410" t="str">
        <f t="shared" si="25"/>
        <v>N/A</v>
      </c>
      <c r="I410" t="str">
        <f t="shared" si="26"/>
        <v>N/A</v>
      </c>
      <c r="J410" t="str">
        <f t="shared" si="27"/>
        <v>N/A</v>
      </c>
    </row>
    <row r="411" spans="1:10" hidden="1" x14ac:dyDescent="0.35">
      <c r="A411" t="s">
        <v>411</v>
      </c>
      <c r="B411" t="s">
        <v>764</v>
      </c>
      <c r="F411" t="str">
        <f t="shared" si="24"/>
        <v xml:space="preserve">FORSYTH      </v>
      </c>
      <c r="G411" s="117" t="s">
        <v>869</v>
      </c>
      <c r="H411" t="str">
        <f t="shared" si="25"/>
        <v>N/A</v>
      </c>
      <c r="I411" t="str">
        <f t="shared" si="26"/>
        <v>N/A</v>
      </c>
      <c r="J411" t="str">
        <f t="shared" si="27"/>
        <v>N/A</v>
      </c>
    </row>
    <row r="412" spans="1:10" hidden="1" x14ac:dyDescent="0.35">
      <c r="A412" t="s">
        <v>412</v>
      </c>
      <c r="B412" t="s">
        <v>715</v>
      </c>
      <c r="F412" t="str">
        <f t="shared" si="24"/>
        <v xml:space="preserve">RUTHERFORD      </v>
      </c>
      <c r="G412" s="117" t="s">
        <v>869</v>
      </c>
      <c r="H412" t="str">
        <f t="shared" si="25"/>
        <v>N/A</v>
      </c>
      <c r="I412" t="str">
        <f t="shared" si="26"/>
        <v>N/A</v>
      </c>
      <c r="J412" t="str">
        <f t="shared" si="27"/>
        <v>N/A</v>
      </c>
    </row>
    <row r="413" spans="1:10" hidden="1" x14ac:dyDescent="0.35">
      <c r="A413" t="s">
        <v>413</v>
      </c>
      <c r="B413" t="s">
        <v>776</v>
      </c>
      <c r="C413" t="s">
        <v>762</v>
      </c>
      <c r="F413" t="str">
        <f t="shared" si="24"/>
        <v xml:space="preserve">BURKE  CALDWELL    </v>
      </c>
      <c r="G413" s="117" t="s">
        <v>869</v>
      </c>
      <c r="H413" t="str">
        <f t="shared" si="25"/>
        <v>CALDWELL</v>
      </c>
      <c r="I413" t="str">
        <f t="shared" si="26"/>
        <v>N/A</v>
      </c>
      <c r="J413" t="str">
        <f t="shared" si="27"/>
        <v>N/A</v>
      </c>
    </row>
    <row r="414" spans="1:10" hidden="1" x14ac:dyDescent="0.35">
      <c r="A414" t="s">
        <v>414</v>
      </c>
      <c r="B414" t="s">
        <v>715</v>
      </c>
      <c r="F414" t="str">
        <f t="shared" si="24"/>
        <v xml:space="preserve">RUTHERFORD      </v>
      </c>
      <c r="G414" s="117" t="s">
        <v>869</v>
      </c>
      <c r="H414" t="str">
        <f t="shared" si="25"/>
        <v>N/A</v>
      </c>
      <c r="I414" t="str">
        <f t="shared" si="26"/>
        <v>N/A</v>
      </c>
      <c r="J414" t="str">
        <f t="shared" si="27"/>
        <v>N/A</v>
      </c>
    </row>
    <row r="415" spans="1:10" hidden="1" x14ac:dyDescent="0.35">
      <c r="A415" t="s">
        <v>415</v>
      </c>
      <c r="B415" t="s">
        <v>820</v>
      </c>
      <c r="F415" t="str">
        <f t="shared" si="24"/>
        <v xml:space="preserve">PENDER      </v>
      </c>
      <c r="G415" s="117" t="s">
        <v>869</v>
      </c>
      <c r="H415" t="str">
        <f t="shared" si="25"/>
        <v>N/A</v>
      </c>
      <c r="I415" t="str">
        <f t="shared" si="26"/>
        <v>N/A</v>
      </c>
      <c r="J415" t="str">
        <f t="shared" si="27"/>
        <v>N/A</v>
      </c>
    </row>
    <row r="416" spans="1:10" hidden="1" x14ac:dyDescent="0.35">
      <c r="A416" t="s">
        <v>416</v>
      </c>
      <c r="B416" t="s">
        <v>717</v>
      </c>
      <c r="F416" t="str">
        <f t="shared" si="24"/>
        <v xml:space="preserve">SAMPSON      </v>
      </c>
      <c r="G416" s="117" t="s">
        <v>869</v>
      </c>
      <c r="H416" t="str">
        <f t="shared" si="25"/>
        <v>N/A</v>
      </c>
      <c r="I416" t="str">
        <f t="shared" si="26"/>
        <v>N/A</v>
      </c>
      <c r="J416" t="str">
        <f t="shared" si="27"/>
        <v>N/A</v>
      </c>
    </row>
    <row r="417" spans="1:10" hidden="1" x14ac:dyDescent="0.35">
      <c r="A417" t="s">
        <v>417</v>
      </c>
      <c r="B417" t="s">
        <v>795</v>
      </c>
      <c r="F417" t="str">
        <f t="shared" si="24"/>
        <v xml:space="preserve">ROWAN      </v>
      </c>
      <c r="G417" s="117" t="s">
        <v>869</v>
      </c>
      <c r="H417" t="str">
        <f t="shared" si="25"/>
        <v>N/A</v>
      </c>
      <c r="I417" t="str">
        <f t="shared" si="26"/>
        <v>N/A</v>
      </c>
      <c r="J417" t="str">
        <f t="shared" si="27"/>
        <v>N/A</v>
      </c>
    </row>
    <row r="418" spans="1:10" hidden="1" x14ac:dyDescent="0.35">
      <c r="A418" t="s">
        <v>418</v>
      </c>
      <c r="B418" t="s">
        <v>751</v>
      </c>
      <c r="C418" t="s">
        <v>837</v>
      </c>
      <c r="F418" t="str">
        <f t="shared" si="24"/>
        <v xml:space="preserve">HENDERSON  POLK    </v>
      </c>
      <c r="G418" s="117" t="s">
        <v>869</v>
      </c>
      <c r="H418" t="str">
        <f t="shared" si="25"/>
        <v>POLK</v>
      </c>
      <c r="I418" t="str">
        <f t="shared" si="26"/>
        <v>N/A</v>
      </c>
      <c r="J418" t="str">
        <f t="shared" si="27"/>
        <v>N/A</v>
      </c>
    </row>
    <row r="419" spans="1:10" hidden="1" x14ac:dyDescent="0.35">
      <c r="A419" t="s">
        <v>419</v>
      </c>
      <c r="B419" t="s">
        <v>698</v>
      </c>
      <c r="F419" t="str">
        <f t="shared" si="24"/>
        <v xml:space="preserve">BRUNSWICK      </v>
      </c>
      <c r="G419" s="117" t="s">
        <v>869</v>
      </c>
      <c r="H419" t="str">
        <f t="shared" si="25"/>
        <v>N/A</v>
      </c>
      <c r="I419" t="str">
        <f t="shared" si="26"/>
        <v>N/A</v>
      </c>
      <c r="J419" t="str">
        <f t="shared" si="27"/>
        <v>N/A</v>
      </c>
    </row>
    <row r="420" spans="1:10" hidden="1" x14ac:dyDescent="0.35">
      <c r="A420" t="s">
        <v>420</v>
      </c>
      <c r="B420" t="s">
        <v>807</v>
      </c>
      <c r="F420" t="str">
        <f t="shared" si="24"/>
        <v xml:space="preserve">COLUMBUS      </v>
      </c>
      <c r="G420" s="117" t="s">
        <v>869</v>
      </c>
      <c r="H420" t="str">
        <f t="shared" si="25"/>
        <v>N/A</v>
      </c>
      <c r="I420" t="str">
        <f t="shared" si="26"/>
        <v>N/A</v>
      </c>
      <c r="J420" t="str">
        <f t="shared" si="27"/>
        <v>N/A</v>
      </c>
    </row>
    <row r="421" spans="1:10" hidden="1" x14ac:dyDescent="0.35">
      <c r="A421" t="s">
        <v>421</v>
      </c>
      <c r="B421" t="s">
        <v>797</v>
      </c>
      <c r="F421" t="str">
        <f t="shared" si="24"/>
        <v xml:space="preserve">LEE      </v>
      </c>
      <c r="G421" s="117" t="s">
        <v>869</v>
      </c>
      <c r="H421" t="str">
        <f t="shared" si="25"/>
        <v>N/A</v>
      </c>
      <c r="I421" t="str">
        <f t="shared" si="26"/>
        <v>N/A</v>
      </c>
      <c r="J421" t="str">
        <f t="shared" si="27"/>
        <v>N/A</v>
      </c>
    </row>
    <row r="422" spans="1:10" hidden="1" x14ac:dyDescent="0.35">
      <c r="A422" t="s">
        <v>422</v>
      </c>
      <c r="B422" t="s">
        <v>809</v>
      </c>
      <c r="F422" t="str">
        <f t="shared" si="24"/>
        <v xml:space="preserve">WILSON      </v>
      </c>
      <c r="G422" s="117" t="s">
        <v>869</v>
      </c>
      <c r="H422" t="str">
        <f t="shared" si="25"/>
        <v>N/A</v>
      </c>
      <c r="I422" t="str">
        <f t="shared" si="26"/>
        <v>N/A</v>
      </c>
      <c r="J422" t="str">
        <f t="shared" si="27"/>
        <v>N/A</v>
      </c>
    </row>
    <row r="423" spans="1:10" hidden="1" x14ac:dyDescent="0.35">
      <c r="A423" t="s">
        <v>423</v>
      </c>
      <c r="B423" t="s">
        <v>762</v>
      </c>
      <c r="F423" t="str">
        <f t="shared" si="24"/>
        <v xml:space="preserve">CALDWELL      </v>
      </c>
      <c r="G423" s="117" t="s">
        <v>869</v>
      </c>
      <c r="H423" t="str">
        <f t="shared" si="25"/>
        <v>N/A</v>
      </c>
      <c r="I423" t="str">
        <f t="shared" si="26"/>
        <v>N/A</v>
      </c>
      <c r="J423" t="str">
        <f t="shared" si="27"/>
        <v>N/A</v>
      </c>
    </row>
    <row r="424" spans="1:10" hidden="1" x14ac:dyDescent="0.35">
      <c r="A424" t="s">
        <v>424</v>
      </c>
      <c r="B424" t="s">
        <v>846</v>
      </c>
      <c r="F424" t="str">
        <f t="shared" si="24"/>
        <v xml:space="preserve">HALIFAX      </v>
      </c>
      <c r="G424" s="117" t="s">
        <v>869</v>
      </c>
      <c r="H424" t="str">
        <f t="shared" si="25"/>
        <v>N/A</v>
      </c>
      <c r="I424" t="str">
        <f t="shared" si="26"/>
        <v>N/A</v>
      </c>
      <c r="J424" t="str">
        <f t="shared" si="27"/>
        <v>N/A</v>
      </c>
    </row>
    <row r="425" spans="1:10" hidden="1" x14ac:dyDescent="0.35">
      <c r="A425" t="s">
        <v>425</v>
      </c>
      <c r="B425" t="s">
        <v>839</v>
      </c>
      <c r="F425" t="str">
        <f t="shared" si="24"/>
        <v xml:space="preserve">NORTHAMPTON      </v>
      </c>
      <c r="G425" s="117" t="s">
        <v>869</v>
      </c>
      <c r="H425" t="str">
        <f t="shared" si="25"/>
        <v>N/A</v>
      </c>
      <c r="I425" t="str">
        <f t="shared" si="26"/>
        <v>N/A</v>
      </c>
      <c r="J425" t="str">
        <f t="shared" si="27"/>
        <v>N/A</v>
      </c>
    </row>
    <row r="426" spans="1:10" hidden="1" x14ac:dyDescent="0.35">
      <c r="A426" t="s">
        <v>426</v>
      </c>
      <c r="B426" t="s">
        <v>817</v>
      </c>
      <c r="F426" t="str">
        <f t="shared" si="24"/>
        <v xml:space="preserve">RANDOLPH      </v>
      </c>
      <c r="G426" s="117" t="s">
        <v>869</v>
      </c>
      <c r="H426" t="str">
        <f t="shared" si="25"/>
        <v>N/A</v>
      </c>
      <c r="I426" t="str">
        <f t="shared" si="26"/>
        <v>N/A</v>
      </c>
      <c r="J426" t="str">
        <f t="shared" si="27"/>
        <v>N/A</v>
      </c>
    </row>
    <row r="427" spans="1:10" hidden="1" x14ac:dyDescent="0.35">
      <c r="A427" t="s">
        <v>427</v>
      </c>
      <c r="B427" t="s">
        <v>747</v>
      </c>
      <c r="F427" t="str">
        <f t="shared" si="24"/>
        <v xml:space="preserve">GUILFORD      </v>
      </c>
      <c r="G427" s="117" t="s">
        <v>869</v>
      </c>
      <c r="H427" t="str">
        <f t="shared" si="25"/>
        <v>N/A</v>
      </c>
      <c r="I427" t="str">
        <f t="shared" si="26"/>
        <v>N/A</v>
      </c>
      <c r="J427" t="str">
        <f t="shared" si="27"/>
        <v>N/A</v>
      </c>
    </row>
    <row r="428" spans="1:10" hidden="1" x14ac:dyDescent="0.35">
      <c r="A428" t="s">
        <v>428</v>
      </c>
      <c r="B428" t="s">
        <v>800</v>
      </c>
      <c r="F428" t="str">
        <f t="shared" si="24"/>
        <v xml:space="preserve">JOHNSTON      </v>
      </c>
      <c r="G428" s="117" t="s">
        <v>869</v>
      </c>
      <c r="H428" t="str">
        <f t="shared" si="25"/>
        <v>N/A</v>
      </c>
      <c r="I428" t="str">
        <f t="shared" si="26"/>
        <v>N/A</v>
      </c>
      <c r="J428" t="str">
        <f t="shared" si="27"/>
        <v>N/A</v>
      </c>
    </row>
    <row r="429" spans="1:10" hidden="1" x14ac:dyDescent="0.35">
      <c r="A429" t="s">
        <v>429</v>
      </c>
      <c r="B429" t="s">
        <v>824</v>
      </c>
      <c r="C429" t="s">
        <v>701</v>
      </c>
      <c r="F429" t="str">
        <f t="shared" si="24"/>
        <v xml:space="preserve">AVERY  WATAUGA    </v>
      </c>
      <c r="G429" s="117" t="s">
        <v>869</v>
      </c>
      <c r="H429" t="str">
        <f t="shared" si="25"/>
        <v>WATAUGA</v>
      </c>
      <c r="I429" t="str">
        <f t="shared" si="26"/>
        <v>N/A</v>
      </c>
      <c r="J429" t="str">
        <f t="shared" si="27"/>
        <v>N/A</v>
      </c>
    </row>
    <row r="430" spans="1:10" hidden="1" x14ac:dyDescent="0.35">
      <c r="A430" t="s">
        <v>430</v>
      </c>
      <c r="B430" t="s">
        <v>745</v>
      </c>
      <c r="F430" t="str">
        <f t="shared" si="24"/>
        <v xml:space="preserve">WAYNE      </v>
      </c>
      <c r="G430" s="117" t="s">
        <v>869</v>
      </c>
      <c r="H430" t="str">
        <f t="shared" si="25"/>
        <v>N/A</v>
      </c>
      <c r="I430" t="str">
        <f t="shared" si="26"/>
        <v>N/A</v>
      </c>
      <c r="J430" t="str">
        <f t="shared" si="27"/>
        <v>N/A</v>
      </c>
    </row>
    <row r="431" spans="1:10" hidden="1" x14ac:dyDescent="0.35">
      <c r="A431" t="s">
        <v>431</v>
      </c>
      <c r="B431" t="s">
        <v>839</v>
      </c>
      <c r="F431" t="str">
        <f t="shared" si="24"/>
        <v xml:space="preserve">NORTHAMPTON      </v>
      </c>
      <c r="G431" s="117" t="s">
        <v>869</v>
      </c>
      <c r="H431" t="str">
        <f t="shared" si="25"/>
        <v>N/A</v>
      </c>
      <c r="I431" t="str">
        <f t="shared" si="26"/>
        <v>N/A</v>
      </c>
      <c r="J431" t="str">
        <f t="shared" si="27"/>
        <v>N/A</v>
      </c>
    </row>
    <row r="432" spans="1:10" hidden="1" x14ac:dyDescent="0.35">
      <c r="A432" t="s">
        <v>432</v>
      </c>
      <c r="B432" t="s">
        <v>698</v>
      </c>
      <c r="F432" t="str">
        <f t="shared" si="24"/>
        <v xml:space="preserve">BRUNSWICK      </v>
      </c>
      <c r="G432" s="117" t="s">
        <v>869</v>
      </c>
      <c r="H432" t="str">
        <f t="shared" si="25"/>
        <v>N/A</v>
      </c>
      <c r="I432" t="str">
        <f t="shared" si="26"/>
        <v>N/A</v>
      </c>
      <c r="J432" t="str">
        <f t="shared" si="27"/>
        <v>N/A</v>
      </c>
    </row>
    <row r="433" spans="1:10" hidden="1" x14ac:dyDescent="0.35">
      <c r="A433" t="s">
        <v>433</v>
      </c>
      <c r="B433" t="s">
        <v>838</v>
      </c>
      <c r="C433" t="s">
        <v>792</v>
      </c>
      <c r="D433" t="s">
        <v>809</v>
      </c>
      <c r="F433" t="str">
        <f t="shared" si="24"/>
        <v xml:space="preserve">EDGECOMBE NASH WILSON </v>
      </c>
      <c r="G433" s="117" t="s">
        <v>540</v>
      </c>
      <c r="H433" t="str">
        <f t="shared" si="25"/>
        <v>NASH</v>
      </c>
      <c r="I433" t="str">
        <f t="shared" si="26"/>
        <v>WILSON</v>
      </c>
      <c r="J433" t="str">
        <f t="shared" si="27"/>
        <v>N/A</v>
      </c>
    </row>
    <row r="434" spans="1:10" hidden="1" x14ac:dyDescent="0.35">
      <c r="A434" t="s">
        <v>434</v>
      </c>
      <c r="B434" t="s">
        <v>756</v>
      </c>
      <c r="F434" t="str">
        <f t="shared" si="24"/>
        <v xml:space="preserve">CLEVELAND      </v>
      </c>
      <c r="G434" s="117" t="s">
        <v>869</v>
      </c>
      <c r="H434" t="str">
        <f t="shared" si="25"/>
        <v>N/A</v>
      </c>
      <c r="I434" t="str">
        <f t="shared" si="26"/>
        <v>N/A</v>
      </c>
      <c r="J434" t="str">
        <f t="shared" si="27"/>
        <v>N/A</v>
      </c>
    </row>
    <row r="435" spans="1:10" hidden="1" x14ac:dyDescent="0.35">
      <c r="A435" t="s">
        <v>435</v>
      </c>
      <c r="B435" t="s">
        <v>835</v>
      </c>
      <c r="F435" t="str">
        <f t="shared" si="24"/>
        <v xml:space="preserve">CHATHAM      </v>
      </c>
      <c r="G435" s="117" t="s">
        <v>869</v>
      </c>
      <c r="H435" t="str">
        <f t="shared" si="25"/>
        <v>N/A</v>
      </c>
      <c r="I435" t="str">
        <f t="shared" si="26"/>
        <v>N/A</v>
      </c>
      <c r="J435" t="str">
        <f t="shared" si="27"/>
        <v>N/A</v>
      </c>
    </row>
    <row r="436" spans="1:10" hidden="1" x14ac:dyDescent="0.35">
      <c r="A436" t="s">
        <v>436</v>
      </c>
      <c r="B436" t="s">
        <v>822</v>
      </c>
      <c r="F436" t="str">
        <f t="shared" si="24"/>
        <v xml:space="preserve">PITT      </v>
      </c>
      <c r="G436" s="117" t="s">
        <v>869</v>
      </c>
      <c r="H436" t="str">
        <f t="shared" si="25"/>
        <v>N/A</v>
      </c>
      <c r="I436" t="str">
        <f t="shared" si="26"/>
        <v>N/A</v>
      </c>
      <c r="J436" t="str">
        <f t="shared" si="27"/>
        <v>N/A</v>
      </c>
    </row>
    <row r="437" spans="1:10" hidden="1" x14ac:dyDescent="0.35">
      <c r="A437" t="s">
        <v>437</v>
      </c>
      <c r="B437" t="s">
        <v>809</v>
      </c>
      <c r="F437" t="str">
        <f t="shared" si="24"/>
        <v xml:space="preserve">WILSON      </v>
      </c>
      <c r="G437" s="117" t="s">
        <v>869</v>
      </c>
      <c r="H437" t="str">
        <f t="shared" si="25"/>
        <v>N/A</v>
      </c>
      <c r="I437" t="str">
        <f t="shared" si="26"/>
        <v>N/A</v>
      </c>
      <c r="J437" t="str">
        <f t="shared" si="27"/>
        <v>N/A</v>
      </c>
    </row>
    <row r="438" spans="1:10" hidden="1" x14ac:dyDescent="0.35">
      <c r="A438" t="s">
        <v>438</v>
      </c>
      <c r="B438" t="s">
        <v>800</v>
      </c>
      <c r="F438" t="str">
        <f t="shared" si="24"/>
        <v xml:space="preserve">JOHNSTON      </v>
      </c>
      <c r="G438" s="117" t="s">
        <v>869</v>
      </c>
      <c r="H438" t="str">
        <f t="shared" si="25"/>
        <v>N/A</v>
      </c>
      <c r="I438" t="str">
        <f t="shared" si="26"/>
        <v>N/A</v>
      </c>
      <c r="J438" t="str">
        <f t="shared" si="27"/>
        <v>N/A</v>
      </c>
    </row>
    <row r="439" spans="1:10" hidden="1" x14ac:dyDescent="0.35">
      <c r="A439" t="s">
        <v>439</v>
      </c>
      <c r="B439" t="s">
        <v>854</v>
      </c>
      <c r="F439" t="str">
        <f t="shared" si="24"/>
        <v xml:space="preserve">GREENE      </v>
      </c>
      <c r="G439" s="117" t="s">
        <v>869</v>
      </c>
      <c r="H439" t="str">
        <f t="shared" si="25"/>
        <v>N/A</v>
      </c>
      <c r="I439" t="str">
        <f t="shared" si="26"/>
        <v>N/A</v>
      </c>
      <c r="J439" t="str">
        <f t="shared" si="27"/>
        <v>N/A</v>
      </c>
    </row>
    <row r="440" spans="1:10" hidden="1" x14ac:dyDescent="0.35">
      <c r="A440" t="s">
        <v>440</v>
      </c>
      <c r="B440" t="s">
        <v>812</v>
      </c>
      <c r="F440" t="str">
        <f t="shared" si="24"/>
        <v xml:space="preserve">MOORE      </v>
      </c>
      <c r="G440" s="117" t="s">
        <v>869</v>
      </c>
      <c r="H440" t="str">
        <f t="shared" si="25"/>
        <v>N/A</v>
      </c>
      <c r="I440" t="str">
        <f t="shared" si="26"/>
        <v>N/A</v>
      </c>
      <c r="J440" t="str">
        <f t="shared" si="27"/>
        <v>N/A</v>
      </c>
    </row>
    <row r="441" spans="1:10" hidden="1" x14ac:dyDescent="0.35">
      <c r="A441" t="s">
        <v>441</v>
      </c>
      <c r="B441" t="s">
        <v>723</v>
      </c>
      <c r="F441" t="str">
        <f t="shared" si="24"/>
        <v xml:space="preserve">DARE      </v>
      </c>
      <c r="G441" s="117" t="s">
        <v>869</v>
      </c>
      <c r="H441" t="str">
        <f t="shared" si="25"/>
        <v>N/A</v>
      </c>
      <c r="I441" t="str">
        <f t="shared" si="26"/>
        <v>N/A</v>
      </c>
      <c r="J441" t="str">
        <f t="shared" si="27"/>
        <v>N/A</v>
      </c>
    </row>
    <row r="442" spans="1:10" hidden="1" x14ac:dyDescent="0.35">
      <c r="A442" t="s">
        <v>442</v>
      </c>
      <c r="B442" t="s">
        <v>698</v>
      </c>
      <c r="F442" t="str">
        <f t="shared" si="24"/>
        <v xml:space="preserve">BRUNSWICK      </v>
      </c>
      <c r="G442" s="117" t="s">
        <v>869</v>
      </c>
      <c r="H442" t="str">
        <f t="shared" si="25"/>
        <v>N/A</v>
      </c>
      <c r="I442" t="str">
        <f t="shared" si="26"/>
        <v>N/A</v>
      </c>
      <c r="J442" t="str">
        <f t="shared" si="27"/>
        <v>N/A</v>
      </c>
    </row>
    <row r="443" spans="1:10" hidden="1" x14ac:dyDescent="0.35">
      <c r="A443" t="s">
        <v>443</v>
      </c>
      <c r="B443" t="s">
        <v>864</v>
      </c>
      <c r="F443" t="str">
        <f t="shared" si="24"/>
        <v xml:space="preserve">ALLEGHANY      </v>
      </c>
      <c r="G443" s="117" t="s">
        <v>869</v>
      </c>
      <c r="H443" t="str">
        <f t="shared" si="25"/>
        <v>N/A</v>
      </c>
      <c r="I443" t="str">
        <f t="shared" si="26"/>
        <v>N/A</v>
      </c>
      <c r="J443" t="str">
        <f t="shared" si="27"/>
        <v>N/A</v>
      </c>
    </row>
    <row r="444" spans="1:10" hidden="1" x14ac:dyDescent="0.35">
      <c r="A444" t="s">
        <v>444</v>
      </c>
      <c r="B444" t="s">
        <v>838</v>
      </c>
      <c r="F444" t="str">
        <f t="shared" si="24"/>
        <v xml:space="preserve">EDGECOMBE      </v>
      </c>
      <c r="G444" s="117" t="s">
        <v>869</v>
      </c>
      <c r="H444" t="str">
        <f t="shared" si="25"/>
        <v>N/A</v>
      </c>
      <c r="I444" t="str">
        <f t="shared" si="26"/>
        <v>N/A</v>
      </c>
      <c r="J444" t="str">
        <f t="shared" si="27"/>
        <v>N/A</v>
      </c>
    </row>
    <row r="445" spans="1:10" hidden="1" x14ac:dyDescent="0.35">
      <c r="A445" t="s">
        <v>445</v>
      </c>
      <c r="B445" t="s">
        <v>795</v>
      </c>
      <c r="F445" t="str">
        <f t="shared" si="24"/>
        <v xml:space="preserve">ROWAN      </v>
      </c>
      <c r="G445" s="117" t="s">
        <v>869</v>
      </c>
      <c r="H445" t="str">
        <f t="shared" si="25"/>
        <v>N/A</v>
      </c>
      <c r="I445" t="str">
        <f t="shared" si="26"/>
        <v>N/A</v>
      </c>
      <c r="J445" t="str">
        <f t="shared" si="27"/>
        <v>N/A</v>
      </c>
    </row>
    <row r="446" spans="1:10" hidden="1" x14ac:dyDescent="0.35">
      <c r="A446" t="s">
        <v>446</v>
      </c>
      <c r="B446" t="s">
        <v>715</v>
      </c>
      <c r="F446" t="str">
        <f t="shared" si="24"/>
        <v xml:space="preserve">RUTHERFORD      </v>
      </c>
      <c r="G446" s="117" t="s">
        <v>869</v>
      </c>
      <c r="H446" t="str">
        <f t="shared" si="25"/>
        <v>N/A</v>
      </c>
      <c r="I446" t="str">
        <f t="shared" si="26"/>
        <v>N/A</v>
      </c>
      <c r="J446" t="str">
        <f t="shared" si="27"/>
        <v>N/A</v>
      </c>
    </row>
    <row r="447" spans="1:10" hidden="1" x14ac:dyDescent="0.35">
      <c r="A447" t="s">
        <v>447</v>
      </c>
      <c r="B447" t="s">
        <v>792</v>
      </c>
      <c r="F447" t="str">
        <f t="shared" si="24"/>
        <v xml:space="preserve">NASH      </v>
      </c>
      <c r="G447" s="117" t="s">
        <v>869</v>
      </c>
      <c r="H447" t="str">
        <f t="shared" si="25"/>
        <v>N/A</v>
      </c>
      <c r="I447" t="str">
        <f t="shared" si="26"/>
        <v>N/A</v>
      </c>
      <c r="J447" t="str">
        <f t="shared" si="27"/>
        <v>N/A</v>
      </c>
    </row>
    <row r="448" spans="1:10" hidden="1" x14ac:dyDescent="0.35">
      <c r="A448" t="s">
        <v>448</v>
      </c>
      <c r="B448" t="s">
        <v>740</v>
      </c>
      <c r="F448" t="str">
        <f t="shared" si="24"/>
        <v xml:space="preserve">CUMBERLAND      </v>
      </c>
      <c r="G448" s="117" t="s">
        <v>869</v>
      </c>
      <c r="H448" t="str">
        <f t="shared" si="25"/>
        <v>N/A</v>
      </c>
      <c r="I448" t="str">
        <f t="shared" si="26"/>
        <v>N/A</v>
      </c>
      <c r="J448" t="str">
        <f t="shared" si="27"/>
        <v>N/A</v>
      </c>
    </row>
    <row r="449" spans="1:10" hidden="1" x14ac:dyDescent="0.35">
      <c r="A449" t="s">
        <v>449</v>
      </c>
      <c r="B449" t="s">
        <v>823</v>
      </c>
      <c r="F449" t="str">
        <f t="shared" si="24"/>
        <v xml:space="preserve">MITCHELL      </v>
      </c>
      <c r="G449" s="117" t="s">
        <v>869</v>
      </c>
      <c r="H449" t="str">
        <f t="shared" si="25"/>
        <v>N/A</v>
      </c>
      <c r="I449" t="str">
        <f t="shared" si="26"/>
        <v>N/A</v>
      </c>
      <c r="J449" t="str">
        <f t="shared" si="27"/>
        <v>N/A</v>
      </c>
    </row>
    <row r="450" spans="1:10" hidden="1" x14ac:dyDescent="0.35">
      <c r="A450" t="s">
        <v>450</v>
      </c>
      <c r="B450" t="s">
        <v>768</v>
      </c>
      <c r="F450" t="str">
        <f t="shared" ref="F450:F513" si="28">CONCATENATE(B450,G450,C450,G450,D450,G450,E450)</f>
        <v xml:space="preserve">ROBESON      </v>
      </c>
      <c r="G450" s="117" t="s">
        <v>869</v>
      </c>
      <c r="H450" t="str">
        <f t="shared" ref="H450:H513" si="29">IF(C450="","N/A",C450)</f>
        <v>N/A</v>
      </c>
      <c r="I450" t="str">
        <f t="shared" ref="I450:I513" si="30">IF(D450="","N/A",D450)</f>
        <v>N/A</v>
      </c>
      <c r="J450" t="str">
        <f t="shared" ref="J450:J513" si="31">IF(E450="","N/A",E450)</f>
        <v>N/A</v>
      </c>
    </row>
    <row r="451" spans="1:10" hidden="1" x14ac:dyDescent="0.35">
      <c r="A451" t="s">
        <v>451</v>
      </c>
      <c r="B451" t="s">
        <v>698</v>
      </c>
      <c r="F451" t="str">
        <f t="shared" si="28"/>
        <v xml:space="preserve">BRUNSWICK      </v>
      </c>
      <c r="G451" s="117" t="s">
        <v>869</v>
      </c>
      <c r="H451" t="str">
        <f t="shared" si="29"/>
        <v>N/A</v>
      </c>
      <c r="I451" t="str">
        <f t="shared" si="30"/>
        <v>N/A</v>
      </c>
      <c r="J451" t="str">
        <f t="shared" si="31"/>
        <v>N/A</v>
      </c>
    </row>
    <row r="452" spans="1:10" hidden="1" x14ac:dyDescent="0.35">
      <c r="A452" t="s">
        <v>452</v>
      </c>
      <c r="B452" t="s">
        <v>817</v>
      </c>
      <c r="F452" t="str">
        <f t="shared" si="28"/>
        <v xml:space="preserve">RANDOLPH      </v>
      </c>
      <c r="G452" s="117" t="s">
        <v>869</v>
      </c>
      <c r="H452" t="str">
        <f t="shared" si="29"/>
        <v>N/A</v>
      </c>
      <c r="I452" t="str">
        <f t="shared" si="30"/>
        <v>N/A</v>
      </c>
      <c r="J452" t="str">
        <f t="shared" si="31"/>
        <v>N/A</v>
      </c>
    </row>
    <row r="453" spans="1:10" hidden="1" x14ac:dyDescent="0.35">
      <c r="A453" t="s">
        <v>453</v>
      </c>
      <c r="B453" t="s">
        <v>772</v>
      </c>
      <c r="C453" t="s">
        <v>709</v>
      </c>
      <c r="F453" t="str">
        <f t="shared" si="28"/>
        <v xml:space="preserve">UNION  MECKLENBURG    </v>
      </c>
      <c r="G453" s="117" t="s">
        <v>869</v>
      </c>
      <c r="H453" t="str">
        <f t="shared" si="29"/>
        <v>MECKLENBURG</v>
      </c>
      <c r="I453" t="str">
        <f t="shared" si="30"/>
        <v>N/A</v>
      </c>
      <c r="J453" t="str">
        <f t="shared" si="31"/>
        <v>N/A</v>
      </c>
    </row>
    <row r="454" spans="1:10" hidden="1" x14ac:dyDescent="0.35">
      <c r="A454" t="s">
        <v>454</v>
      </c>
      <c r="B454" t="s">
        <v>696</v>
      </c>
      <c r="F454" t="str">
        <f t="shared" si="28"/>
        <v xml:space="preserve">STANLY      </v>
      </c>
      <c r="G454" s="117" t="s">
        <v>869</v>
      </c>
      <c r="H454" t="str">
        <f t="shared" si="29"/>
        <v>N/A</v>
      </c>
      <c r="I454" t="str">
        <f t="shared" si="30"/>
        <v>N/A</v>
      </c>
      <c r="J454" t="str">
        <f t="shared" si="31"/>
        <v>N/A</v>
      </c>
    </row>
    <row r="455" spans="1:10" hidden="1" x14ac:dyDescent="0.35">
      <c r="A455" t="s">
        <v>455</v>
      </c>
      <c r="B455" t="s">
        <v>743</v>
      </c>
      <c r="F455" t="str">
        <f t="shared" si="28"/>
        <v xml:space="preserve">GASTON      </v>
      </c>
      <c r="G455" s="117" t="s">
        <v>869</v>
      </c>
      <c r="H455" t="str">
        <f t="shared" si="29"/>
        <v>N/A</v>
      </c>
      <c r="I455" t="str">
        <f t="shared" si="30"/>
        <v>N/A</v>
      </c>
      <c r="J455" t="str">
        <f t="shared" si="31"/>
        <v>N/A</v>
      </c>
    </row>
    <row r="456" spans="1:10" hidden="1" x14ac:dyDescent="0.35">
      <c r="A456" t="s">
        <v>456</v>
      </c>
      <c r="B456" t="s">
        <v>809</v>
      </c>
      <c r="F456" t="str">
        <f t="shared" si="28"/>
        <v xml:space="preserve">WILSON      </v>
      </c>
      <c r="G456" s="117" t="s">
        <v>869</v>
      </c>
      <c r="H456" t="str">
        <f t="shared" si="29"/>
        <v>N/A</v>
      </c>
      <c r="I456" t="str">
        <f t="shared" si="30"/>
        <v>N/A</v>
      </c>
      <c r="J456" t="str">
        <f t="shared" si="31"/>
        <v>N/A</v>
      </c>
    </row>
    <row r="457" spans="1:10" hidden="1" x14ac:dyDescent="0.35">
      <c r="A457" t="s">
        <v>457</v>
      </c>
      <c r="B457" t="s">
        <v>828</v>
      </c>
      <c r="F457" t="str">
        <f t="shared" si="28"/>
        <v xml:space="preserve">MONTGOMERY      </v>
      </c>
      <c r="G457" s="117" t="s">
        <v>869</v>
      </c>
      <c r="H457" t="str">
        <f t="shared" si="29"/>
        <v>N/A</v>
      </c>
      <c r="I457" t="str">
        <f t="shared" si="30"/>
        <v>N/A</v>
      </c>
      <c r="J457" t="str">
        <f t="shared" si="31"/>
        <v>N/A</v>
      </c>
    </row>
    <row r="458" spans="1:10" hidden="1" x14ac:dyDescent="0.35">
      <c r="A458" t="s">
        <v>458</v>
      </c>
      <c r="B458" t="s">
        <v>774</v>
      </c>
      <c r="F458" t="str">
        <f t="shared" si="28"/>
        <v xml:space="preserve">IREDELL      </v>
      </c>
      <c r="G458" s="117" t="s">
        <v>869</v>
      </c>
      <c r="H458" t="str">
        <f t="shared" si="29"/>
        <v>N/A</v>
      </c>
      <c r="I458" t="str">
        <f t="shared" si="30"/>
        <v>N/A</v>
      </c>
      <c r="J458" t="str">
        <f t="shared" si="31"/>
        <v>N/A</v>
      </c>
    </row>
    <row r="459" spans="1:10" hidden="1" x14ac:dyDescent="0.35">
      <c r="A459" t="s">
        <v>459</v>
      </c>
      <c r="B459" t="s">
        <v>740</v>
      </c>
      <c r="F459" t="str">
        <f t="shared" si="28"/>
        <v xml:space="preserve">CUMBERLAND      </v>
      </c>
      <c r="G459" s="117" t="s">
        <v>869</v>
      </c>
      <c r="H459" t="str">
        <f t="shared" si="29"/>
        <v>N/A</v>
      </c>
      <c r="I459" t="str">
        <f t="shared" si="30"/>
        <v>N/A</v>
      </c>
      <c r="J459" t="str">
        <f t="shared" si="31"/>
        <v>N/A</v>
      </c>
    </row>
    <row r="460" spans="1:10" hidden="1" x14ac:dyDescent="0.35">
      <c r="A460" t="s">
        <v>460</v>
      </c>
      <c r="B460" t="s">
        <v>783</v>
      </c>
      <c r="F460" t="str">
        <f t="shared" si="28"/>
        <v xml:space="preserve">GRANVILLE      </v>
      </c>
      <c r="G460" s="117" t="s">
        <v>869</v>
      </c>
      <c r="H460" t="str">
        <f t="shared" si="29"/>
        <v>N/A</v>
      </c>
      <c r="I460" t="str">
        <f t="shared" si="30"/>
        <v>N/A</v>
      </c>
      <c r="J460" t="str">
        <f t="shared" si="31"/>
        <v>N/A</v>
      </c>
    </row>
    <row r="461" spans="1:10" hidden="1" x14ac:dyDescent="0.35">
      <c r="A461" t="s">
        <v>461</v>
      </c>
      <c r="B461" t="s">
        <v>728</v>
      </c>
      <c r="F461" t="str">
        <f t="shared" si="28"/>
        <v xml:space="preserve">ROCKINGHAM      </v>
      </c>
      <c r="G461" s="117" t="s">
        <v>869</v>
      </c>
      <c r="H461" t="str">
        <f t="shared" si="29"/>
        <v>N/A</v>
      </c>
      <c r="I461" t="str">
        <f t="shared" si="30"/>
        <v>N/A</v>
      </c>
      <c r="J461" t="str">
        <f t="shared" si="31"/>
        <v>N/A</v>
      </c>
    </row>
    <row r="462" spans="1:10" hidden="1" x14ac:dyDescent="0.35">
      <c r="A462" t="s">
        <v>462</v>
      </c>
      <c r="B462" t="s">
        <v>814</v>
      </c>
      <c r="F462" t="str">
        <f t="shared" si="28"/>
        <v xml:space="preserve">PAMLICO      </v>
      </c>
      <c r="G462" s="117" t="s">
        <v>869</v>
      </c>
      <c r="H462" t="str">
        <f t="shared" si="29"/>
        <v>N/A</v>
      </c>
      <c r="I462" t="str">
        <f t="shared" si="30"/>
        <v>N/A</v>
      </c>
      <c r="J462" t="str">
        <f t="shared" si="31"/>
        <v>N/A</v>
      </c>
    </row>
    <row r="463" spans="1:10" hidden="1" x14ac:dyDescent="0.35">
      <c r="A463" t="s">
        <v>463</v>
      </c>
      <c r="B463" t="s">
        <v>783</v>
      </c>
      <c r="F463" t="str">
        <f t="shared" si="28"/>
        <v xml:space="preserve">GRANVILLE      </v>
      </c>
      <c r="G463" s="117" t="s">
        <v>869</v>
      </c>
      <c r="H463" t="str">
        <f t="shared" si="29"/>
        <v>N/A</v>
      </c>
      <c r="I463" t="str">
        <f t="shared" si="30"/>
        <v>N/A</v>
      </c>
      <c r="J463" t="str">
        <f t="shared" si="31"/>
        <v>N/A</v>
      </c>
    </row>
    <row r="464" spans="1:10" hidden="1" x14ac:dyDescent="0.35">
      <c r="A464" t="s">
        <v>464</v>
      </c>
      <c r="B464" t="s">
        <v>824</v>
      </c>
      <c r="F464" t="str">
        <f t="shared" si="28"/>
        <v xml:space="preserve">AVERY      </v>
      </c>
      <c r="G464" s="117" t="s">
        <v>869</v>
      </c>
      <c r="H464" t="str">
        <f t="shared" si="29"/>
        <v>N/A</v>
      </c>
      <c r="I464" t="str">
        <f t="shared" si="30"/>
        <v>N/A</v>
      </c>
      <c r="J464" t="str">
        <f t="shared" si="31"/>
        <v>N/A</v>
      </c>
    </row>
    <row r="465" spans="1:10" hidden="1" x14ac:dyDescent="0.35">
      <c r="A465" t="s">
        <v>465</v>
      </c>
      <c r="B465" t="s">
        <v>747</v>
      </c>
      <c r="F465" t="str">
        <f t="shared" si="28"/>
        <v xml:space="preserve">GUILFORD      </v>
      </c>
      <c r="G465" s="117" t="s">
        <v>869</v>
      </c>
      <c r="H465" t="str">
        <f t="shared" si="29"/>
        <v>N/A</v>
      </c>
      <c r="I465" t="str">
        <f t="shared" si="30"/>
        <v>N/A</v>
      </c>
      <c r="J465" t="str">
        <f t="shared" si="31"/>
        <v>N/A</v>
      </c>
    </row>
    <row r="466" spans="1:10" hidden="1" x14ac:dyDescent="0.35">
      <c r="A466" t="s">
        <v>466</v>
      </c>
      <c r="B466" t="s">
        <v>698</v>
      </c>
      <c r="F466" t="str">
        <f t="shared" si="28"/>
        <v xml:space="preserve">BRUNSWICK      </v>
      </c>
      <c r="G466" s="117" t="s">
        <v>869</v>
      </c>
      <c r="H466" t="str">
        <f t="shared" si="29"/>
        <v>N/A</v>
      </c>
      <c r="I466" t="str">
        <f t="shared" si="30"/>
        <v>N/A</v>
      </c>
      <c r="J466" t="str">
        <f t="shared" si="31"/>
        <v>N/A</v>
      </c>
    </row>
    <row r="467" spans="1:10" hidden="1" x14ac:dyDescent="0.35">
      <c r="A467" t="s">
        <v>467</v>
      </c>
      <c r="B467" t="s">
        <v>853</v>
      </c>
      <c r="C467" t="s">
        <v>820</v>
      </c>
      <c r="F467" t="str">
        <f t="shared" si="28"/>
        <v xml:space="preserve">ONSLOW  PENDER    </v>
      </c>
      <c r="G467" s="117" t="s">
        <v>869</v>
      </c>
      <c r="H467" t="str">
        <f t="shared" si="29"/>
        <v>PENDER</v>
      </c>
      <c r="I467" t="str">
        <f t="shared" si="30"/>
        <v>N/A</v>
      </c>
      <c r="J467" t="str">
        <f t="shared" si="31"/>
        <v>N/A</v>
      </c>
    </row>
    <row r="468" spans="1:10" hidden="1" x14ac:dyDescent="0.35">
      <c r="A468" t="s">
        <v>468</v>
      </c>
      <c r="B468" t="s">
        <v>853</v>
      </c>
      <c r="F468" t="str">
        <f t="shared" si="28"/>
        <v xml:space="preserve">ONSLOW      </v>
      </c>
      <c r="G468" s="117" t="s">
        <v>869</v>
      </c>
      <c r="H468" t="str">
        <f t="shared" si="29"/>
        <v>N/A</v>
      </c>
      <c r="I468" t="str">
        <f t="shared" si="30"/>
        <v>N/A</v>
      </c>
      <c r="J468" t="str">
        <f t="shared" si="31"/>
        <v>N/A</v>
      </c>
    </row>
    <row r="469" spans="1:10" hidden="1" x14ac:dyDescent="0.35">
      <c r="A469" t="s">
        <v>469</v>
      </c>
      <c r="B469" t="s">
        <v>721</v>
      </c>
      <c r="F469" t="str">
        <f t="shared" si="28"/>
        <v xml:space="preserve">JACKSON      </v>
      </c>
      <c r="G469" s="117" t="s">
        <v>869</v>
      </c>
      <c r="H469" t="str">
        <f t="shared" si="29"/>
        <v>N/A</v>
      </c>
      <c r="I469" t="str">
        <f t="shared" si="30"/>
        <v>N/A</v>
      </c>
      <c r="J469" t="str">
        <f t="shared" si="31"/>
        <v>N/A</v>
      </c>
    </row>
    <row r="470" spans="1:10" hidden="1" x14ac:dyDescent="0.35">
      <c r="A470" t="s">
        <v>470</v>
      </c>
      <c r="B470" t="s">
        <v>807</v>
      </c>
      <c r="F470" t="str">
        <f t="shared" si="28"/>
        <v xml:space="preserve">COLUMBUS      </v>
      </c>
      <c r="G470" s="117" t="s">
        <v>869</v>
      </c>
      <c r="H470" t="str">
        <f t="shared" si="29"/>
        <v>N/A</v>
      </c>
      <c r="I470" t="str">
        <f t="shared" si="30"/>
        <v>N/A</v>
      </c>
      <c r="J470" t="str">
        <f t="shared" si="31"/>
        <v>N/A</v>
      </c>
    </row>
    <row r="471" spans="1:10" hidden="1" x14ac:dyDescent="0.35">
      <c r="A471" t="s">
        <v>471</v>
      </c>
      <c r="B471" t="s">
        <v>733</v>
      </c>
      <c r="F471" t="str">
        <f t="shared" si="28"/>
        <v xml:space="preserve">BLADEN      </v>
      </c>
      <c r="G471" s="117" t="s">
        <v>869</v>
      </c>
      <c r="H471" t="str">
        <f t="shared" si="29"/>
        <v>N/A</v>
      </c>
      <c r="I471" t="str">
        <f t="shared" si="30"/>
        <v>N/A</v>
      </c>
      <c r="J471" t="str">
        <f t="shared" si="31"/>
        <v>N/A</v>
      </c>
    </row>
    <row r="472" spans="1:10" hidden="1" x14ac:dyDescent="0.35">
      <c r="A472" t="s">
        <v>472</v>
      </c>
      <c r="B472" t="s">
        <v>838</v>
      </c>
      <c r="F472" t="str">
        <f t="shared" si="28"/>
        <v xml:space="preserve">EDGECOMBE      </v>
      </c>
      <c r="G472" s="117" t="s">
        <v>869</v>
      </c>
      <c r="H472" t="str">
        <f t="shared" si="29"/>
        <v>N/A</v>
      </c>
      <c r="I472" t="str">
        <f t="shared" si="30"/>
        <v>N/A</v>
      </c>
      <c r="J472" t="str">
        <f t="shared" si="31"/>
        <v>N/A</v>
      </c>
    </row>
    <row r="473" spans="1:10" hidden="1" x14ac:dyDescent="0.35">
      <c r="A473" t="s">
        <v>473</v>
      </c>
      <c r="B473" t="s">
        <v>865</v>
      </c>
      <c r="F473" t="str">
        <f t="shared" si="28"/>
        <v xml:space="preserve">ALEXANDER      </v>
      </c>
      <c r="G473" s="117" t="s">
        <v>869</v>
      </c>
      <c r="H473" t="str">
        <f t="shared" si="29"/>
        <v>N/A</v>
      </c>
      <c r="I473" t="str">
        <f t="shared" si="30"/>
        <v>N/A</v>
      </c>
      <c r="J473" t="str">
        <f t="shared" si="31"/>
        <v>N/A</v>
      </c>
    </row>
    <row r="474" spans="1:10" hidden="1" x14ac:dyDescent="0.35">
      <c r="A474" t="s">
        <v>474</v>
      </c>
      <c r="B474" t="s">
        <v>812</v>
      </c>
      <c r="F474" t="str">
        <f t="shared" si="28"/>
        <v xml:space="preserve">MOORE      </v>
      </c>
      <c r="G474" s="117" t="s">
        <v>869</v>
      </c>
      <c r="H474" t="str">
        <f t="shared" si="29"/>
        <v>N/A</v>
      </c>
      <c r="I474" t="str">
        <f t="shared" si="30"/>
        <v>N/A</v>
      </c>
      <c r="J474" t="str">
        <f t="shared" si="31"/>
        <v>N/A</v>
      </c>
    </row>
    <row r="475" spans="1:10" hidden="1" x14ac:dyDescent="0.35">
      <c r="A475" t="s">
        <v>475</v>
      </c>
      <c r="B475" t="s">
        <v>827</v>
      </c>
      <c r="F475" t="str">
        <f t="shared" si="28"/>
        <v xml:space="preserve">DUPLIN      </v>
      </c>
      <c r="G475" s="117" t="s">
        <v>869</v>
      </c>
      <c r="H475" t="str">
        <f t="shared" si="29"/>
        <v>N/A</v>
      </c>
      <c r="I475" t="str">
        <f t="shared" si="30"/>
        <v>N/A</v>
      </c>
      <c r="J475" t="str">
        <f t="shared" si="31"/>
        <v>N/A</v>
      </c>
    </row>
    <row r="476" spans="1:10" hidden="1" x14ac:dyDescent="0.35">
      <c r="A476" t="s">
        <v>476</v>
      </c>
      <c r="B476" t="s">
        <v>817</v>
      </c>
      <c r="C476" t="s">
        <v>766</v>
      </c>
      <c r="F476" t="str">
        <f t="shared" si="28"/>
        <v xml:space="preserve">RANDOLPH DAVIDSON  </v>
      </c>
      <c r="G476" s="117" t="s">
        <v>540</v>
      </c>
      <c r="H476" t="str">
        <f t="shared" si="29"/>
        <v>DAVIDSON</v>
      </c>
      <c r="I476" t="str">
        <f t="shared" si="30"/>
        <v>N/A</v>
      </c>
      <c r="J476" t="str">
        <f t="shared" si="31"/>
        <v>N/A</v>
      </c>
    </row>
    <row r="477" spans="1:10" hidden="1" x14ac:dyDescent="0.35">
      <c r="A477" t="s">
        <v>477</v>
      </c>
      <c r="B477" t="s">
        <v>764</v>
      </c>
      <c r="F477" t="str">
        <f t="shared" si="28"/>
        <v xml:space="preserve">FORSYTH      </v>
      </c>
      <c r="G477" s="117" t="s">
        <v>869</v>
      </c>
      <c r="H477" t="str">
        <f t="shared" si="29"/>
        <v>N/A</v>
      </c>
      <c r="I477" t="str">
        <f t="shared" si="30"/>
        <v>N/A</v>
      </c>
      <c r="J477" t="str">
        <f t="shared" si="31"/>
        <v>N/A</v>
      </c>
    </row>
    <row r="478" spans="1:10" hidden="1" x14ac:dyDescent="0.35">
      <c r="A478" t="s">
        <v>478</v>
      </c>
      <c r="B478" t="s">
        <v>820</v>
      </c>
      <c r="F478" t="str">
        <f t="shared" si="28"/>
        <v xml:space="preserve">PENDER      </v>
      </c>
      <c r="G478" s="117" t="s">
        <v>869</v>
      </c>
      <c r="H478" t="str">
        <f t="shared" si="29"/>
        <v>N/A</v>
      </c>
      <c r="I478" t="str">
        <f t="shared" si="30"/>
        <v>N/A</v>
      </c>
      <c r="J478" t="str">
        <f t="shared" si="31"/>
        <v>N/A</v>
      </c>
    </row>
    <row r="479" spans="1:10" hidden="1" x14ac:dyDescent="0.35">
      <c r="A479" t="s">
        <v>479</v>
      </c>
      <c r="B479" t="s">
        <v>781</v>
      </c>
      <c r="F479" t="str">
        <f t="shared" si="28"/>
        <v xml:space="preserve">CRAVEN      </v>
      </c>
      <c r="G479" s="117" t="s">
        <v>869</v>
      </c>
      <c r="H479" t="str">
        <f t="shared" si="29"/>
        <v>N/A</v>
      </c>
      <c r="I479" t="str">
        <f t="shared" si="30"/>
        <v>N/A</v>
      </c>
      <c r="J479" t="str">
        <f t="shared" si="31"/>
        <v>N/A</v>
      </c>
    </row>
    <row r="480" spans="1:10" hidden="1" x14ac:dyDescent="0.35">
      <c r="A480" t="s">
        <v>480</v>
      </c>
      <c r="B480" t="s">
        <v>860</v>
      </c>
      <c r="F480" t="str">
        <f t="shared" si="28"/>
        <v xml:space="preserve">JONES      </v>
      </c>
      <c r="G480" s="117" t="s">
        <v>869</v>
      </c>
      <c r="H480" t="str">
        <f t="shared" si="29"/>
        <v>N/A</v>
      </c>
      <c r="I480" t="str">
        <f t="shared" si="30"/>
        <v>N/A</v>
      </c>
      <c r="J480" t="str">
        <f t="shared" si="31"/>
        <v>N/A</v>
      </c>
    </row>
    <row r="481" spans="1:10" hidden="1" x14ac:dyDescent="0.35">
      <c r="A481" t="s">
        <v>481</v>
      </c>
      <c r="B481" t="s">
        <v>817</v>
      </c>
      <c r="F481" t="str">
        <f t="shared" si="28"/>
        <v xml:space="preserve">RANDOLPH      </v>
      </c>
      <c r="G481" s="117" t="s">
        <v>869</v>
      </c>
      <c r="H481" t="str">
        <f t="shared" si="29"/>
        <v>N/A</v>
      </c>
      <c r="I481" t="str">
        <f t="shared" si="30"/>
        <v>N/A</v>
      </c>
      <c r="J481" t="str">
        <f t="shared" si="31"/>
        <v>N/A</v>
      </c>
    </row>
    <row r="482" spans="1:10" hidden="1" x14ac:dyDescent="0.35">
      <c r="A482" t="s">
        <v>482</v>
      </c>
      <c r="B482" t="s">
        <v>774</v>
      </c>
      <c r="F482" t="str">
        <f t="shared" si="28"/>
        <v xml:space="preserve">IREDELL      </v>
      </c>
      <c r="G482" s="117" t="s">
        <v>869</v>
      </c>
      <c r="H482" t="str">
        <f t="shared" si="29"/>
        <v>N/A</v>
      </c>
      <c r="I482" t="str">
        <f t="shared" si="30"/>
        <v>N/A</v>
      </c>
      <c r="J482" t="str">
        <f t="shared" si="31"/>
        <v>N/A</v>
      </c>
    </row>
    <row r="483" spans="1:10" hidden="1" x14ac:dyDescent="0.35">
      <c r="A483" t="s">
        <v>483</v>
      </c>
      <c r="B483" t="s">
        <v>828</v>
      </c>
      <c r="F483" t="str">
        <f t="shared" si="28"/>
        <v xml:space="preserve">MONTGOMERY      </v>
      </c>
      <c r="G483" s="117" t="s">
        <v>869</v>
      </c>
      <c r="H483" t="str">
        <f t="shared" si="29"/>
        <v>N/A</v>
      </c>
      <c r="I483" t="str">
        <f t="shared" si="30"/>
        <v>N/A</v>
      </c>
      <c r="J483" t="str">
        <f t="shared" si="31"/>
        <v>N/A</v>
      </c>
    </row>
    <row r="484" spans="1:10" hidden="1" x14ac:dyDescent="0.35">
      <c r="A484" t="s">
        <v>484</v>
      </c>
      <c r="B484" t="s">
        <v>837</v>
      </c>
      <c r="F484" t="str">
        <f t="shared" si="28"/>
        <v xml:space="preserve">POLK      </v>
      </c>
      <c r="G484" s="117" t="s">
        <v>869</v>
      </c>
      <c r="H484" t="str">
        <f t="shared" si="29"/>
        <v>N/A</v>
      </c>
      <c r="I484" t="str">
        <f t="shared" si="30"/>
        <v>N/A</v>
      </c>
      <c r="J484" t="str">
        <f t="shared" si="31"/>
        <v>N/A</v>
      </c>
    </row>
    <row r="485" spans="1:10" hidden="1" x14ac:dyDescent="0.35">
      <c r="A485" t="s">
        <v>485</v>
      </c>
      <c r="B485" t="s">
        <v>717</v>
      </c>
      <c r="F485" t="str">
        <f t="shared" si="28"/>
        <v xml:space="preserve">SAMPSON      </v>
      </c>
      <c r="G485" s="117" t="s">
        <v>869</v>
      </c>
      <c r="H485" t="str">
        <f t="shared" si="29"/>
        <v>N/A</v>
      </c>
      <c r="I485" t="str">
        <f t="shared" si="30"/>
        <v>N/A</v>
      </c>
      <c r="J485" t="str">
        <f t="shared" si="31"/>
        <v>N/A</v>
      </c>
    </row>
    <row r="486" spans="1:10" hidden="1" x14ac:dyDescent="0.35">
      <c r="A486" t="s">
        <v>486</v>
      </c>
      <c r="B486" t="s">
        <v>772</v>
      </c>
      <c r="F486" t="str">
        <f t="shared" si="28"/>
        <v xml:space="preserve">UNION      </v>
      </c>
      <c r="G486" s="117" t="s">
        <v>869</v>
      </c>
      <c r="H486" t="str">
        <f t="shared" si="29"/>
        <v>N/A</v>
      </c>
      <c r="I486" t="str">
        <f t="shared" si="30"/>
        <v>N/A</v>
      </c>
      <c r="J486" t="str">
        <f t="shared" si="31"/>
        <v>N/A</v>
      </c>
    </row>
    <row r="487" spans="1:10" hidden="1" x14ac:dyDescent="0.35">
      <c r="A487" t="s">
        <v>487</v>
      </c>
      <c r="B487" t="s">
        <v>776</v>
      </c>
      <c r="F487" t="str">
        <f t="shared" si="28"/>
        <v xml:space="preserve">BURKE      </v>
      </c>
      <c r="G487" s="117" t="s">
        <v>869</v>
      </c>
      <c r="H487" t="str">
        <f t="shared" si="29"/>
        <v>N/A</v>
      </c>
      <c r="I487" t="str">
        <f t="shared" si="30"/>
        <v>N/A</v>
      </c>
      <c r="J487" t="str">
        <f t="shared" si="31"/>
        <v>N/A</v>
      </c>
    </row>
    <row r="488" spans="1:10" hidden="1" x14ac:dyDescent="0.35">
      <c r="A488" t="s">
        <v>488</v>
      </c>
      <c r="B488" t="s">
        <v>781</v>
      </c>
      <c r="F488" t="str">
        <f t="shared" si="28"/>
        <v xml:space="preserve">CRAVEN      </v>
      </c>
      <c r="G488" s="117" t="s">
        <v>869</v>
      </c>
      <c r="H488" t="str">
        <f t="shared" si="29"/>
        <v>N/A</v>
      </c>
      <c r="I488" t="str">
        <f t="shared" si="30"/>
        <v>N/A</v>
      </c>
      <c r="J488" t="str">
        <f t="shared" si="31"/>
        <v>N/A</v>
      </c>
    </row>
    <row r="489" spans="1:10" hidden="1" x14ac:dyDescent="0.35">
      <c r="A489" t="s">
        <v>489</v>
      </c>
      <c r="B489" t="s">
        <v>814</v>
      </c>
      <c r="F489" t="str">
        <f t="shared" si="28"/>
        <v xml:space="preserve">PAMLICO      </v>
      </c>
      <c r="G489" s="117" t="s">
        <v>869</v>
      </c>
      <c r="H489" t="str">
        <f t="shared" si="29"/>
        <v>N/A</v>
      </c>
      <c r="I489" t="str">
        <f t="shared" si="30"/>
        <v>N/A</v>
      </c>
      <c r="J489" t="str">
        <f t="shared" si="31"/>
        <v>N/A</v>
      </c>
    </row>
    <row r="490" spans="1:10" hidden="1" x14ac:dyDescent="0.35">
      <c r="A490" t="s">
        <v>490</v>
      </c>
      <c r="B490" t="s">
        <v>698</v>
      </c>
      <c r="F490" t="str">
        <f t="shared" si="28"/>
        <v xml:space="preserve">BRUNSWICK      </v>
      </c>
      <c r="G490" s="117" t="s">
        <v>869</v>
      </c>
      <c r="H490" t="str">
        <f t="shared" si="29"/>
        <v>N/A</v>
      </c>
      <c r="I490" t="str">
        <f t="shared" si="30"/>
        <v>N/A</v>
      </c>
      <c r="J490" t="str">
        <f t="shared" si="31"/>
        <v>N/A</v>
      </c>
    </row>
    <row r="491" spans="1:10" hidden="1" x14ac:dyDescent="0.35">
      <c r="A491" t="s">
        <v>491</v>
      </c>
      <c r="B491" t="s">
        <v>812</v>
      </c>
      <c r="F491" t="str">
        <f t="shared" si="28"/>
        <v xml:space="preserve">MOORE      </v>
      </c>
      <c r="G491" s="117" t="s">
        <v>869</v>
      </c>
      <c r="H491" t="str">
        <f t="shared" si="29"/>
        <v>N/A</v>
      </c>
      <c r="I491" t="str">
        <f t="shared" si="30"/>
        <v>N/A</v>
      </c>
      <c r="J491" t="str">
        <f t="shared" si="31"/>
        <v>N/A</v>
      </c>
    </row>
    <row r="492" spans="1:10" hidden="1" x14ac:dyDescent="0.35">
      <c r="A492" t="s">
        <v>492</v>
      </c>
      <c r="B492" t="s">
        <v>756</v>
      </c>
      <c r="F492" t="str">
        <f t="shared" si="28"/>
        <v xml:space="preserve">CLEVELAND      </v>
      </c>
      <c r="G492" s="117" t="s">
        <v>869</v>
      </c>
      <c r="H492" t="str">
        <f t="shared" si="29"/>
        <v>N/A</v>
      </c>
      <c r="I492" t="str">
        <f t="shared" si="30"/>
        <v>N/A</v>
      </c>
      <c r="J492" t="str">
        <f t="shared" si="31"/>
        <v>N/A</v>
      </c>
    </row>
    <row r="493" spans="1:10" hidden="1" x14ac:dyDescent="0.35">
      <c r="A493" t="s">
        <v>493</v>
      </c>
      <c r="B493" t="s">
        <v>740</v>
      </c>
      <c r="F493" t="str">
        <f t="shared" si="28"/>
        <v xml:space="preserve">CUMBERLAND      </v>
      </c>
      <c r="G493" s="117" t="s">
        <v>869</v>
      </c>
      <c r="H493" t="str">
        <f t="shared" si="29"/>
        <v>N/A</v>
      </c>
      <c r="I493" t="str">
        <f t="shared" si="30"/>
        <v>N/A</v>
      </c>
      <c r="J493" t="str">
        <f t="shared" si="31"/>
        <v>N/A</v>
      </c>
    </row>
    <row r="494" spans="1:10" hidden="1" x14ac:dyDescent="0.35">
      <c r="A494" t="s">
        <v>494</v>
      </c>
      <c r="B494" t="s">
        <v>816</v>
      </c>
      <c r="F494" t="str">
        <f t="shared" si="28"/>
        <v xml:space="preserve">ANSON      </v>
      </c>
      <c r="G494" s="117" t="s">
        <v>869</v>
      </c>
      <c r="H494" t="str">
        <f t="shared" si="29"/>
        <v>N/A</v>
      </c>
      <c r="I494" t="str">
        <f t="shared" si="30"/>
        <v>N/A</v>
      </c>
      <c r="J494" t="str">
        <f t="shared" si="31"/>
        <v>N/A</v>
      </c>
    </row>
    <row r="495" spans="1:10" hidden="1" x14ac:dyDescent="0.35">
      <c r="A495" t="s">
        <v>495</v>
      </c>
      <c r="B495" t="s">
        <v>760</v>
      </c>
      <c r="F495" t="str">
        <f t="shared" si="28"/>
        <v xml:space="preserve">SCOTLAND      </v>
      </c>
      <c r="G495" s="117" t="s">
        <v>869</v>
      </c>
      <c r="H495" t="str">
        <f t="shared" si="29"/>
        <v>N/A</v>
      </c>
      <c r="I495" t="str">
        <f t="shared" si="30"/>
        <v>N/A</v>
      </c>
      <c r="J495" t="str">
        <f t="shared" si="31"/>
        <v>N/A</v>
      </c>
    </row>
    <row r="496" spans="1:10" hidden="1" x14ac:dyDescent="0.35">
      <c r="A496" t="s">
        <v>496</v>
      </c>
      <c r="B496" t="s">
        <v>778</v>
      </c>
      <c r="C496" t="s">
        <v>832</v>
      </c>
      <c r="F496" t="str">
        <f t="shared" si="28"/>
        <v xml:space="preserve">WAKE  FRANKLIN    </v>
      </c>
      <c r="G496" s="117" t="s">
        <v>869</v>
      </c>
      <c r="H496" t="str">
        <f t="shared" si="29"/>
        <v>FRANKLIN</v>
      </c>
      <c r="I496" t="str">
        <f t="shared" si="30"/>
        <v>N/A</v>
      </c>
      <c r="J496" t="str">
        <f t="shared" si="31"/>
        <v>N/A</v>
      </c>
    </row>
    <row r="497" spans="1:10" hidden="1" x14ac:dyDescent="0.35">
      <c r="A497" t="s">
        <v>497</v>
      </c>
      <c r="B497" t="s">
        <v>764</v>
      </c>
      <c r="F497" t="str">
        <f t="shared" si="28"/>
        <v xml:space="preserve">FORSYTH      </v>
      </c>
      <c r="G497" s="117" t="s">
        <v>869</v>
      </c>
      <c r="H497" t="str">
        <f t="shared" si="29"/>
        <v>N/A</v>
      </c>
      <c r="I497" t="str">
        <f t="shared" si="30"/>
        <v>N/A</v>
      </c>
      <c r="J497" t="str">
        <f t="shared" si="31"/>
        <v>N/A</v>
      </c>
    </row>
    <row r="498" spans="1:10" hidden="1" x14ac:dyDescent="0.35">
      <c r="A498" t="s">
        <v>498</v>
      </c>
      <c r="B498" t="s">
        <v>820</v>
      </c>
      <c r="C498" t="s">
        <v>827</v>
      </c>
      <c r="F498" t="str">
        <f t="shared" si="28"/>
        <v xml:space="preserve">PENDER DUPLIN  </v>
      </c>
      <c r="G498" s="117" t="s">
        <v>540</v>
      </c>
      <c r="H498" t="str">
        <f t="shared" si="29"/>
        <v>DUPLIN</v>
      </c>
      <c r="I498" t="str">
        <f t="shared" si="30"/>
        <v>N/A</v>
      </c>
      <c r="J498" t="str">
        <f t="shared" si="31"/>
        <v>N/A</v>
      </c>
    </row>
    <row r="499" spans="1:10" hidden="1" x14ac:dyDescent="0.35">
      <c r="A499" t="s">
        <v>499</v>
      </c>
      <c r="B499" t="s">
        <v>766</v>
      </c>
      <c r="F499" t="str">
        <f t="shared" si="28"/>
        <v xml:space="preserve">DAVIDSON      </v>
      </c>
      <c r="G499" s="117" t="s">
        <v>869</v>
      </c>
      <c r="H499" t="str">
        <f t="shared" si="29"/>
        <v>N/A</v>
      </c>
      <c r="I499" t="str">
        <f t="shared" si="30"/>
        <v>N/A</v>
      </c>
      <c r="J499" t="str">
        <f t="shared" si="31"/>
        <v>N/A</v>
      </c>
    </row>
    <row r="500" spans="1:10" hidden="1" x14ac:dyDescent="0.35">
      <c r="A500" t="s">
        <v>500</v>
      </c>
      <c r="B500" t="s">
        <v>841</v>
      </c>
      <c r="F500" t="str">
        <f t="shared" si="28"/>
        <v xml:space="preserve">STOKES      </v>
      </c>
      <c r="G500" s="117" t="s">
        <v>869</v>
      </c>
      <c r="H500" t="str">
        <f t="shared" si="29"/>
        <v>N/A</v>
      </c>
      <c r="I500" t="str">
        <f t="shared" si="30"/>
        <v>N/A</v>
      </c>
      <c r="J500" t="str">
        <f t="shared" si="31"/>
        <v>N/A</v>
      </c>
    </row>
    <row r="501" spans="1:10" hidden="1" x14ac:dyDescent="0.35">
      <c r="A501" t="s">
        <v>501</v>
      </c>
      <c r="B501" t="s">
        <v>745</v>
      </c>
      <c r="F501" t="str">
        <f t="shared" si="28"/>
        <v xml:space="preserve">WAYNE      </v>
      </c>
      <c r="G501" s="117" t="s">
        <v>869</v>
      </c>
      <c r="H501" t="str">
        <f t="shared" si="29"/>
        <v>N/A</v>
      </c>
      <c r="I501" t="str">
        <f t="shared" si="30"/>
        <v>N/A</v>
      </c>
      <c r="J501" t="str">
        <f t="shared" si="31"/>
        <v>N/A</v>
      </c>
    </row>
    <row r="502" spans="1:10" hidden="1" x14ac:dyDescent="0.35">
      <c r="A502" t="s">
        <v>502</v>
      </c>
      <c r="B502" t="s">
        <v>854</v>
      </c>
      <c r="F502" t="str">
        <f t="shared" si="28"/>
        <v xml:space="preserve">GREENE      </v>
      </c>
      <c r="G502" s="117" t="s">
        <v>869</v>
      </c>
      <c r="H502" t="str">
        <f t="shared" si="29"/>
        <v>N/A</v>
      </c>
      <c r="I502" t="str">
        <f t="shared" si="30"/>
        <v>N/A</v>
      </c>
      <c r="J502" t="str">
        <f t="shared" si="31"/>
        <v>N/A</v>
      </c>
    </row>
    <row r="503" spans="1:10" hidden="1" x14ac:dyDescent="0.35">
      <c r="A503" t="s">
        <v>503</v>
      </c>
      <c r="B503" t="s">
        <v>858</v>
      </c>
      <c r="F503" t="str">
        <f t="shared" si="28"/>
        <v xml:space="preserve">WARREN      </v>
      </c>
      <c r="G503" s="117" t="s">
        <v>869</v>
      </c>
      <c r="H503" t="str">
        <f t="shared" si="29"/>
        <v>N/A</v>
      </c>
      <c r="I503" t="str">
        <f t="shared" si="30"/>
        <v>N/A</v>
      </c>
      <c r="J503" t="str">
        <f t="shared" si="31"/>
        <v>N/A</v>
      </c>
    </row>
    <row r="504" spans="1:10" hidden="1" x14ac:dyDescent="0.35">
      <c r="A504" t="s">
        <v>504</v>
      </c>
      <c r="B504" t="s">
        <v>827</v>
      </c>
      <c r="F504" t="str">
        <f t="shared" si="28"/>
        <v xml:space="preserve">DUPLIN      </v>
      </c>
      <c r="G504" s="117" t="s">
        <v>869</v>
      </c>
      <c r="H504" t="str">
        <f t="shared" si="29"/>
        <v>N/A</v>
      </c>
      <c r="I504" t="str">
        <f t="shared" si="30"/>
        <v>N/A</v>
      </c>
      <c r="J504" t="str">
        <f t="shared" si="31"/>
        <v>N/A</v>
      </c>
    </row>
    <row r="505" spans="1:10" hidden="1" x14ac:dyDescent="0.35">
      <c r="A505" t="s">
        <v>505</v>
      </c>
      <c r="B505" t="s">
        <v>821</v>
      </c>
      <c r="F505" t="str">
        <f t="shared" si="28"/>
        <v xml:space="preserve">BEAUFORT      </v>
      </c>
      <c r="G505" s="117" t="s">
        <v>869</v>
      </c>
      <c r="H505" t="str">
        <f t="shared" si="29"/>
        <v>N/A</v>
      </c>
      <c r="I505" t="str">
        <f t="shared" si="30"/>
        <v>N/A</v>
      </c>
      <c r="J505" t="str">
        <f t="shared" si="31"/>
        <v>N/A</v>
      </c>
    </row>
    <row r="506" spans="1:10" hidden="1" x14ac:dyDescent="0.35">
      <c r="A506" t="s">
        <v>506</v>
      </c>
      <c r="B506" t="s">
        <v>821</v>
      </c>
      <c r="F506" t="str">
        <f t="shared" si="28"/>
        <v xml:space="preserve">BEAUFORT      </v>
      </c>
      <c r="G506" s="117" t="s">
        <v>869</v>
      </c>
      <c r="H506" t="str">
        <f t="shared" si="29"/>
        <v>N/A</v>
      </c>
      <c r="I506" t="str">
        <f t="shared" si="30"/>
        <v>N/A</v>
      </c>
      <c r="J506" t="str">
        <f t="shared" si="31"/>
        <v>N/A</v>
      </c>
    </row>
    <row r="507" spans="1:10" hidden="1" x14ac:dyDescent="0.35">
      <c r="A507" t="s">
        <v>507</v>
      </c>
      <c r="B507" t="s">
        <v>820</v>
      </c>
      <c r="F507" t="str">
        <f t="shared" si="28"/>
        <v xml:space="preserve">PENDER      </v>
      </c>
      <c r="G507" s="117" t="s">
        <v>869</v>
      </c>
      <c r="H507" t="str">
        <f t="shared" si="29"/>
        <v>N/A</v>
      </c>
      <c r="I507" t="str">
        <f t="shared" si="30"/>
        <v>N/A</v>
      </c>
      <c r="J507" t="str">
        <f t="shared" si="31"/>
        <v>N/A</v>
      </c>
    </row>
    <row r="508" spans="1:10" hidden="1" x14ac:dyDescent="0.35">
      <c r="A508" t="s">
        <v>508</v>
      </c>
      <c r="B508" t="s">
        <v>772</v>
      </c>
      <c r="F508" t="str">
        <f t="shared" si="28"/>
        <v xml:space="preserve">UNION      </v>
      </c>
      <c r="G508" s="117" t="s">
        <v>869</v>
      </c>
      <c r="H508" t="str">
        <f t="shared" si="29"/>
        <v>N/A</v>
      </c>
      <c r="I508" t="str">
        <f t="shared" si="30"/>
        <v>N/A</v>
      </c>
      <c r="J508" t="str">
        <f t="shared" si="31"/>
        <v>N/A</v>
      </c>
    </row>
    <row r="509" spans="1:10" hidden="1" x14ac:dyDescent="0.35">
      <c r="A509" t="s">
        <v>509</v>
      </c>
      <c r="B509" t="s">
        <v>805</v>
      </c>
      <c r="F509" t="str">
        <f t="shared" si="28"/>
        <v xml:space="preserve">HAYWOOD      </v>
      </c>
      <c r="G509" s="117" t="s">
        <v>869</v>
      </c>
      <c r="H509" t="str">
        <f t="shared" si="29"/>
        <v>N/A</v>
      </c>
      <c r="I509" t="str">
        <f t="shared" si="30"/>
        <v>N/A</v>
      </c>
      <c r="J509" t="str">
        <f t="shared" si="31"/>
        <v>N/A</v>
      </c>
    </row>
    <row r="510" spans="1:10" hidden="1" x14ac:dyDescent="0.35">
      <c r="A510" t="s">
        <v>510</v>
      </c>
      <c r="B510" t="s">
        <v>818</v>
      </c>
      <c r="F510" t="str">
        <f t="shared" si="28"/>
        <v xml:space="preserve">BUNCOMBE      </v>
      </c>
      <c r="G510" s="117" t="s">
        <v>869</v>
      </c>
      <c r="H510" t="str">
        <f t="shared" si="29"/>
        <v>N/A</v>
      </c>
      <c r="I510" t="str">
        <f t="shared" si="30"/>
        <v>N/A</v>
      </c>
      <c r="J510" t="str">
        <f t="shared" si="31"/>
        <v>N/A</v>
      </c>
    </row>
    <row r="511" spans="1:10" hidden="1" x14ac:dyDescent="0.35">
      <c r="A511" t="s">
        <v>511</v>
      </c>
      <c r="B511" t="s">
        <v>721</v>
      </c>
      <c r="F511" t="str">
        <f t="shared" si="28"/>
        <v xml:space="preserve">JACKSON      </v>
      </c>
      <c r="G511" s="117" t="s">
        <v>869</v>
      </c>
      <c r="H511" t="str">
        <f t="shared" si="29"/>
        <v>N/A</v>
      </c>
      <c r="I511" t="str">
        <f t="shared" si="30"/>
        <v>N/A</v>
      </c>
      <c r="J511" t="str">
        <f t="shared" si="31"/>
        <v>N/A</v>
      </c>
    </row>
    <row r="512" spans="1:10" hidden="1" x14ac:dyDescent="0.35">
      <c r="A512" t="s">
        <v>512</v>
      </c>
      <c r="B512" t="s">
        <v>772</v>
      </c>
      <c r="F512" t="str">
        <f t="shared" si="28"/>
        <v xml:space="preserve">UNION      </v>
      </c>
      <c r="G512" s="117" t="s">
        <v>869</v>
      </c>
      <c r="H512" t="str">
        <f t="shared" si="29"/>
        <v>N/A</v>
      </c>
      <c r="I512" t="str">
        <f t="shared" si="30"/>
        <v>N/A</v>
      </c>
      <c r="J512" t="str">
        <f t="shared" si="31"/>
        <v>N/A</v>
      </c>
    </row>
    <row r="513" spans="1:10" hidden="1" x14ac:dyDescent="0.35">
      <c r="A513" t="s">
        <v>513</v>
      </c>
      <c r="B513" t="s">
        <v>846</v>
      </c>
      <c r="F513" t="str">
        <f t="shared" si="28"/>
        <v xml:space="preserve">HALIFAX      </v>
      </c>
      <c r="G513" s="117" t="s">
        <v>869</v>
      </c>
      <c r="H513" t="str">
        <f t="shared" si="29"/>
        <v>N/A</v>
      </c>
      <c r="I513" t="str">
        <f t="shared" si="30"/>
        <v>N/A</v>
      </c>
      <c r="J513" t="str">
        <f t="shared" si="31"/>
        <v>N/A</v>
      </c>
    </row>
    <row r="514" spans="1:10" hidden="1" x14ac:dyDescent="0.35">
      <c r="A514" t="s">
        <v>514</v>
      </c>
      <c r="B514" t="s">
        <v>778</v>
      </c>
      <c r="F514" t="str">
        <f t="shared" ref="F514:F539" si="32">CONCATENATE(B514,G514,C514,G514,D514,G514,E514)</f>
        <v xml:space="preserve">WAKE      </v>
      </c>
      <c r="G514" s="117" t="s">
        <v>869</v>
      </c>
      <c r="H514" t="str">
        <f t="shared" ref="H514:H539" si="33">IF(C514="","N/A",C514)</f>
        <v>N/A</v>
      </c>
      <c r="I514" t="str">
        <f t="shared" ref="I514:I539" si="34">IF(D514="","N/A",D514)</f>
        <v>N/A</v>
      </c>
      <c r="J514" t="str">
        <f t="shared" ref="J514:J539" si="35">IF(E514="","N/A",E514)</f>
        <v>N/A</v>
      </c>
    </row>
    <row r="515" spans="1:10" hidden="1" x14ac:dyDescent="0.35">
      <c r="A515" t="s">
        <v>515</v>
      </c>
      <c r="B515" t="s">
        <v>772</v>
      </c>
      <c r="F515" t="str">
        <f t="shared" si="32"/>
        <v xml:space="preserve">UNION      </v>
      </c>
      <c r="G515" s="117" t="s">
        <v>869</v>
      </c>
      <c r="H515" t="str">
        <f t="shared" si="33"/>
        <v>N/A</v>
      </c>
      <c r="I515" t="str">
        <f t="shared" si="34"/>
        <v>N/A</v>
      </c>
      <c r="J515" t="str">
        <f t="shared" si="35"/>
        <v>N/A</v>
      </c>
    </row>
    <row r="516" spans="1:10" hidden="1" x14ac:dyDescent="0.35">
      <c r="A516" t="s">
        <v>516</v>
      </c>
      <c r="B516" t="s">
        <v>856</v>
      </c>
      <c r="F516" t="str">
        <f t="shared" si="32"/>
        <v xml:space="preserve">ASHE      </v>
      </c>
      <c r="G516" s="117" t="s">
        <v>869</v>
      </c>
      <c r="H516" t="str">
        <f t="shared" si="33"/>
        <v>N/A</v>
      </c>
      <c r="I516" t="str">
        <f t="shared" si="34"/>
        <v>N/A</v>
      </c>
      <c r="J516" t="str">
        <f t="shared" si="35"/>
        <v>N/A</v>
      </c>
    </row>
    <row r="517" spans="1:10" hidden="1" x14ac:dyDescent="0.35">
      <c r="A517" t="s">
        <v>517</v>
      </c>
      <c r="B517" t="s">
        <v>812</v>
      </c>
      <c r="F517" t="str">
        <f t="shared" si="32"/>
        <v xml:space="preserve">MOORE      </v>
      </c>
      <c r="G517" s="117" t="s">
        <v>869</v>
      </c>
      <c r="H517" t="str">
        <f t="shared" si="33"/>
        <v>N/A</v>
      </c>
      <c r="I517" t="str">
        <f t="shared" si="34"/>
        <v>N/A</v>
      </c>
      <c r="J517" t="str">
        <f t="shared" si="35"/>
        <v>N/A</v>
      </c>
    </row>
    <row r="518" spans="1:10" hidden="1" x14ac:dyDescent="0.35">
      <c r="A518" t="s">
        <v>518</v>
      </c>
      <c r="B518" t="s">
        <v>838</v>
      </c>
      <c r="C518" t="s">
        <v>792</v>
      </c>
      <c r="F518" t="str">
        <f t="shared" si="32"/>
        <v xml:space="preserve">EDGECOMBE  NASH    </v>
      </c>
      <c r="G518" s="117" t="s">
        <v>869</v>
      </c>
      <c r="H518" t="str">
        <f t="shared" si="33"/>
        <v>NASH</v>
      </c>
      <c r="I518" t="str">
        <f t="shared" si="34"/>
        <v>N/A</v>
      </c>
      <c r="J518" t="str">
        <f t="shared" si="35"/>
        <v>N/A</v>
      </c>
    </row>
    <row r="519" spans="1:10" hidden="1" x14ac:dyDescent="0.35">
      <c r="A519" t="s">
        <v>519</v>
      </c>
      <c r="B519" t="s">
        <v>733</v>
      </c>
      <c r="F519" t="str">
        <f t="shared" si="32"/>
        <v xml:space="preserve">BLADEN      </v>
      </c>
      <c r="G519" s="117" t="s">
        <v>869</v>
      </c>
      <c r="H519" t="str">
        <f t="shared" si="33"/>
        <v>N/A</v>
      </c>
      <c r="I519" t="str">
        <f t="shared" si="34"/>
        <v>N/A</v>
      </c>
      <c r="J519" t="str">
        <f t="shared" si="35"/>
        <v>N/A</v>
      </c>
    </row>
    <row r="520" spans="1:10" hidden="1" x14ac:dyDescent="0.35">
      <c r="A520" t="s">
        <v>520</v>
      </c>
      <c r="B520" t="s">
        <v>807</v>
      </c>
      <c r="F520" t="str">
        <f t="shared" si="32"/>
        <v xml:space="preserve">COLUMBUS      </v>
      </c>
      <c r="G520" s="117" t="s">
        <v>869</v>
      </c>
      <c r="H520" t="str">
        <f t="shared" si="33"/>
        <v>N/A</v>
      </c>
      <c r="I520" t="str">
        <f t="shared" si="34"/>
        <v>N/A</v>
      </c>
      <c r="J520" t="str">
        <f t="shared" si="35"/>
        <v>N/A</v>
      </c>
    </row>
    <row r="521" spans="1:10" hidden="1" x14ac:dyDescent="0.35">
      <c r="A521" t="s">
        <v>521</v>
      </c>
      <c r="B521" t="s">
        <v>747</v>
      </c>
      <c r="F521" t="str">
        <f t="shared" si="32"/>
        <v xml:space="preserve">GUILFORD      </v>
      </c>
      <c r="G521" s="117" t="s">
        <v>869</v>
      </c>
      <c r="H521" t="str">
        <f t="shared" si="33"/>
        <v>N/A</v>
      </c>
      <c r="I521" t="str">
        <f t="shared" si="34"/>
        <v>N/A</v>
      </c>
      <c r="J521" t="str">
        <f t="shared" si="35"/>
        <v>N/A</v>
      </c>
    </row>
    <row r="522" spans="1:10" hidden="1" x14ac:dyDescent="0.35">
      <c r="A522" t="s">
        <v>522</v>
      </c>
      <c r="B522" t="s">
        <v>845</v>
      </c>
      <c r="F522" t="str">
        <f t="shared" si="32"/>
        <v xml:space="preserve">WILKES      </v>
      </c>
      <c r="G522" s="117" t="s">
        <v>869</v>
      </c>
      <c r="H522" t="str">
        <f t="shared" si="33"/>
        <v>N/A</v>
      </c>
      <c r="I522" t="str">
        <f t="shared" si="34"/>
        <v>N/A</v>
      </c>
      <c r="J522" t="str">
        <f t="shared" si="35"/>
        <v>N/A</v>
      </c>
    </row>
    <row r="523" spans="1:10" hidden="1" x14ac:dyDescent="0.35">
      <c r="A523" t="s">
        <v>523</v>
      </c>
      <c r="B523" t="s">
        <v>825</v>
      </c>
      <c r="F523" t="str">
        <f t="shared" si="32"/>
        <v xml:space="preserve">MARTIN      </v>
      </c>
      <c r="G523" s="117" t="s">
        <v>869</v>
      </c>
      <c r="H523" t="str">
        <f t="shared" si="33"/>
        <v>N/A</v>
      </c>
      <c r="I523" t="str">
        <f t="shared" si="34"/>
        <v>N/A</v>
      </c>
      <c r="J523" t="str">
        <f t="shared" si="35"/>
        <v>N/A</v>
      </c>
    </row>
    <row r="524" spans="1:10" hidden="1" x14ac:dyDescent="0.35">
      <c r="A524" t="s">
        <v>524</v>
      </c>
      <c r="B524" t="s">
        <v>834</v>
      </c>
      <c r="F524" t="str">
        <f t="shared" si="32"/>
        <v xml:space="preserve">NEW HANOVER      </v>
      </c>
      <c r="G524" s="117" t="s">
        <v>869</v>
      </c>
      <c r="H524" t="str">
        <f t="shared" si="33"/>
        <v>N/A</v>
      </c>
      <c r="I524" t="str">
        <f t="shared" si="34"/>
        <v>N/A</v>
      </c>
      <c r="J524" t="str">
        <f t="shared" si="35"/>
        <v>N/A</v>
      </c>
    </row>
    <row r="525" spans="1:10" hidden="1" x14ac:dyDescent="0.35">
      <c r="A525" t="s">
        <v>525</v>
      </c>
      <c r="B525" t="s">
        <v>809</v>
      </c>
      <c r="F525" t="str">
        <f t="shared" si="32"/>
        <v xml:space="preserve">WILSON      </v>
      </c>
      <c r="G525" s="117" t="s">
        <v>869</v>
      </c>
      <c r="H525" t="str">
        <f t="shared" si="33"/>
        <v>N/A</v>
      </c>
      <c r="I525" t="str">
        <f t="shared" si="34"/>
        <v>N/A</v>
      </c>
      <c r="J525" t="str">
        <f t="shared" si="35"/>
        <v>N/A</v>
      </c>
    </row>
    <row r="526" spans="1:10" hidden="1" x14ac:dyDescent="0.35">
      <c r="A526" t="s">
        <v>526</v>
      </c>
      <c r="B526" t="s">
        <v>800</v>
      </c>
      <c r="F526" t="str">
        <f t="shared" si="32"/>
        <v xml:space="preserve">JOHNSTON      </v>
      </c>
      <c r="G526" s="117" t="s">
        <v>869</v>
      </c>
      <c r="H526" t="str">
        <f t="shared" si="33"/>
        <v>N/A</v>
      </c>
      <c r="I526" t="str">
        <f t="shared" si="34"/>
        <v>N/A</v>
      </c>
      <c r="J526" t="str">
        <f t="shared" si="35"/>
        <v>N/A</v>
      </c>
    </row>
    <row r="527" spans="1:10" hidden="1" x14ac:dyDescent="0.35">
      <c r="A527" t="s">
        <v>527</v>
      </c>
      <c r="B527" t="s">
        <v>819</v>
      </c>
      <c r="F527" t="str">
        <f t="shared" si="32"/>
        <v xml:space="preserve">BERTIE      </v>
      </c>
      <c r="G527" s="117" t="s">
        <v>869</v>
      </c>
      <c r="H527" t="str">
        <f t="shared" si="33"/>
        <v>N/A</v>
      </c>
      <c r="I527" t="str">
        <f t="shared" si="34"/>
        <v>N/A</v>
      </c>
      <c r="J527" t="str">
        <f t="shared" si="35"/>
        <v>N/A</v>
      </c>
    </row>
    <row r="528" spans="1:10" hidden="1" x14ac:dyDescent="0.35">
      <c r="A528" t="s">
        <v>528</v>
      </c>
      <c r="B528" t="s">
        <v>852</v>
      </c>
      <c r="F528" t="str">
        <f t="shared" si="32"/>
        <v xml:space="preserve">PERQUIMANS      </v>
      </c>
      <c r="G528" s="117" t="s">
        <v>869</v>
      </c>
      <c r="H528" t="str">
        <f t="shared" si="33"/>
        <v>N/A</v>
      </c>
      <c r="I528" t="str">
        <f t="shared" si="34"/>
        <v>N/A</v>
      </c>
      <c r="J528" t="str">
        <f t="shared" si="35"/>
        <v>N/A</v>
      </c>
    </row>
    <row r="529" spans="1:10" hidden="1" x14ac:dyDescent="0.35">
      <c r="A529" t="s">
        <v>529</v>
      </c>
      <c r="B529" t="s">
        <v>772</v>
      </c>
      <c r="F529" t="str">
        <f t="shared" si="32"/>
        <v xml:space="preserve">UNION      </v>
      </c>
      <c r="G529" s="117" t="s">
        <v>869</v>
      </c>
      <c r="H529" t="str">
        <f t="shared" si="33"/>
        <v>N/A</v>
      </c>
      <c r="I529" t="str">
        <f t="shared" si="34"/>
        <v>N/A</v>
      </c>
      <c r="J529" t="str">
        <f t="shared" si="35"/>
        <v>N/A</v>
      </c>
    </row>
    <row r="530" spans="1:10" hidden="1" x14ac:dyDescent="0.35">
      <c r="A530" t="s">
        <v>530</v>
      </c>
      <c r="B530" t="s">
        <v>764</v>
      </c>
      <c r="F530" t="str">
        <f t="shared" si="32"/>
        <v xml:space="preserve">FORSYTH      </v>
      </c>
      <c r="G530" s="117" t="s">
        <v>869</v>
      </c>
      <c r="H530" t="str">
        <f t="shared" si="33"/>
        <v>N/A</v>
      </c>
      <c r="I530" t="str">
        <f t="shared" si="34"/>
        <v>N/A</v>
      </c>
      <c r="J530" t="str">
        <f t="shared" si="35"/>
        <v>N/A</v>
      </c>
    </row>
    <row r="531" spans="1:10" hidden="1" x14ac:dyDescent="0.35">
      <c r="A531" t="s">
        <v>531</v>
      </c>
      <c r="B531" t="s">
        <v>822</v>
      </c>
      <c r="F531" t="str">
        <f t="shared" si="32"/>
        <v xml:space="preserve">PITT      </v>
      </c>
      <c r="G531" s="117" t="s">
        <v>869</v>
      </c>
      <c r="H531" t="str">
        <f t="shared" si="33"/>
        <v>N/A</v>
      </c>
      <c r="I531" t="str">
        <f t="shared" si="34"/>
        <v>N/A</v>
      </c>
      <c r="J531" t="str">
        <f t="shared" si="35"/>
        <v>N/A</v>
      </c>
    </row>
    <row r="532" spans="1:10" hidden="1" x14ac:dyDescent="0.35">
      <c r="A532" t="s">
        <v>532</v>
      </c>
      <c r="B532" t="s">
        <v>813</v>
      </c>
      <c r="F532" t="str">
        <f t="shared" si="32"/>
        <v xml:space="preserve">HERTFORD      </v>
      </c>
      <c r="G532" s="117" t="s">
        <v>869</v>
      </c>
      <c r="H532" t="str">
        <f t="shared" si="33"/>
        <v>N/A</v>
      </c>
      <c r="I532" t="str">
        <f t="shared" si="34"/>
        <v>N/A</v>
      </c>
      <c r="J532" t="str">
        <f t="shared" si="35"/>
        <v>N/A</v>
      </c>
    </row>
    <row r="533" spans="1:10" hidden="1" x14ac:dyDescent="0.35">
      <c r="A533" t="s">
        <v>533</v>
      </c>
      <c r="B533" t="s">
        <v>818</v>
      </c>
      <c r="F533" t="str">
        <f t="shared" si="32"/>
        <v xml:space="preserve">BUNCOMBE      </v>
      </c>
      <c r="G533" s="117" t="s">
        <v>869</v>
      </c>
      <c r="H533" t="str">
        <f t="shared" si="33"/>
        <v>N/A</v>
      </c>
      <c r="I533" t="str">
        <f t="shared" si="34"/>
        <v>N/A</v>
      </c>
      <c r="J533" t="str">
        <f t="shared" si="35"/>
        <v>N/A</v>
      </c>
    </row>
    <row r="534" spans="1:10" hidden="1" x14ac:dyDescent="0.35">
      <c r="A534" t="s">
        <v>534</v>
      </c>
      <c r="B534" t="s">
        <v>839</v>
      </c>
      <c r="F534" t="str">
        <f t="shared" si="32"/>
        <v xml:space="preserve">NORTHAMPTON      </v>
      </c>
      <c r="G534" s="117" t="s">
        <v>869</v>
      </c>
      <c r="H534" t="str">
        <f t="shared" si="33"/>
        <v>N/A</v>
      </c>
      <c r="I534" t="str">
        <f t="shared" si="34"/>
        <v>N/A</v>
      </c>
      <c r="J534" t="str">
        <f t="shared" si="35"/>
        <v>N/A</v>
      </c>
    </row>
    <row r="535" spans="1:10" hidden="1" x14ac:dyDescent="0.35">
      <c r="A535" t="s">
        <v>535</v>
      </c>
      <c r="B535" t="s">
        <v>834</v>
      </c>
      <c r="F535" t="str">
        <f t="shared" si="32"/>
        <v xml:space="preserve">NEW HANOVER      </v>
      </c>
      <c r="G535" s="117" t="s">
        <v>869</v>
      </c>
      <c r="H535" t="str">
        <f t="shared" si="33"/>
        <v>N/A</v>
      </c>
      <c r="I535" t="str">
        <f t="shared" si="34"/>
        <v>N/A</v>
      </c>
      <c r="J535" t="str">
        <f t="shared" si="35"/>
        <v>N/A</v>
      </c>
    </row>
    <row r="536" spans="1:10" hidden="1" x14ac:dyDescent="0.35">
      <c r="A536" t="s">
        <v>536</v>
      </c>
      <c r="B536" t="s">
        <v>829</v>
      </c>
      <c r="F536" t="str">
        <f t="shared" si="32"/>
        <v xml:space="preserve">YADKIN      </v>
      </c>
      <c r="G536" s="117" t="s">
        <v>869</v>
      </c>
      <c r="H536" t="str">
        <f t="shared" si="33"/>
        <v>N/A</v>
      </c>
      <c r="I536" t="str">
        <f t="shared" si="34"/>
        <v>N/A</v>
      </c>
      <c r="J536" t="str">
        <f t="shared" si="35"/>
        <v>N/A</v>
      </c>
    </row>
    <row r="537" spans="1:10" hidden="1" x14ac:dyDescent="0.35">
      <c r="A537" t="s">
        <v>537</v>
      </c>
      <c r="B537" t="s">
        <v>861</v>
      </c>
      <c r="F537" t="str">
        <f t="shared" si="32"/>
        <v xml:space="preserve">CASWELL      </v>
      </c>
      <c r="G537" s="117" t="s">
        <v>869</v>
      </c>
      <c r="H537" t="str">
        <f t="shared" si="33"/>
        <v>N/A</v>
      </c>
      <c r="I537" t="str">
        <f t="shared" si="34"/>
        <v>N/A</v>
      </c>
      <c r="J537" t="str">
        <f t="shared" si="35"/>
        <v>N/A</v>
      </c>
    </row>
    <row r="538" spans="1:10" hidden="1" x14ac:dyDescent="0.35">
      <c r="A538" t="s">
        <v>538</v>
      </c>
      <c r="B538" t="s">
        <v>832</v>
      </c>
      <c r="F538" t="str">
        <f t="shared" si="32"/>
        <v xml:space="preserve">FRANKLIN      </v>
      </c>
      <c r="G538" s="117" t="s">
        <v>869</v>
      </c>
      <c r="H538" t="str">
        <f t="shared" si="33"/>
        <v>N/A</v>
      </c>
      <c r="I538" t="str">
        <f t="shared" si="34"/>
        <v>N/A</v>
      </c>
      <c r="J538" t="str">
        <f t="shared" si="35"/>
        <v>N/A</v>
      </c>
    </row>
    <row r="539" spans="1:10" hidden="1" x14ac:dyDescent="0.35">
      <c r="A539" t="s">
        <v>539</v>
      </c>
      <c r="B539" t="s">
        <v>778</v>
      </c>
      <c r="F539" t="str">
        <f t="shared" si="32"/>
        <v xml:space="preserve">WAKE      </v>
      </c>
      <c r="G539" s="117" t="s">
        <v>869</v>
      </c>
      <c r="H539" t="str">
        <f t="shared" si="33"/>
        <v>N/A</v>
      </c>
      <c r="I539" t="str">
        <f t="shared" si="34"/>
        <v>N/A</v>
      </c>
      <c r="J539" t="str">
        <f t="shared" si="35"/>
        <v>N/A</v>
      </c>
    </row>
  </sheetData>
  <autoFilter ref="A1:J539" xr:uid="{00000000-0009-0000-0000-000001000000}">
    <filterColumn colId="1">
      <filters>
        <filter val="SURRY"/>
      </filters>
    </filterColumn>
  </autoFilter>
  <sortState xmlns:xlrd2="http://schemas.microsoft.com/office/spreadsheetml/2017/richdata2" ref="A2:J539">
    <sortCondition ref="A2:A539"/>
    <sortCondition ref="B2:B539"/>
    <sortCondition ref="C2:C539"/>
    <sortCondition ref="D2:D539"/>
    <sortCondition ref="E2:E539"/>
  </sortState>
  <pageMargins left="0.7" right="0.7" top="0.75" bottom="0.75" header="0.3" footer="0.3"/>
  <legacy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
  <sheetViews>
    <sheetView workbookViewId="0"/>
  </sheetViews>
  <sheetFormatPr defaultRowHeight="14.5" x14ac:dyDescent="0.3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A1:S69"/>
  <sheetViews>
    <sheetView topLeftCell="A33" workbookViewId="0">
      <selection activeCell="A39" sqref="A39:XFD39"/>
    </sheetView>
  </sheetViews>
  <sheetFormatPr defaultRowHeight="14.5" x14ac:dyDescent="0.35"/>
  <cols>
    <col min="1" max="1" width="40.81640625" customWidth="1"/>
    <col min="2" max="2" width="48.54296875" customWidth="1"/>
    <col min="3" max="3" width="41" customWidth="1"/>
    <col min="4" max="4" width="24.1796875" customWidth="1"/>
    <col min="5" max="5" width="48.26953125" customWidth="1"/>
    <col min="6" max="6" width="28.7265625" customWidth="1"/>
    <col min="7" max="7" width="22" customWidth="1"/>
    <col min="8" max="8" width="20.26953125" customWidth="1"/>
    <col min="9" max="10" width="19.54296875" customWidth="1"/>
    <col min="11" max="11" width="14.7265625" customWidth="1"/>
    <col min="12" max="12" width="19.54296875" customWidth="1"/>
    <col min="13" max="14" width="25" style="122" customWidth="1"/>
    <col min="18" max="18" width="13.1796875" customWidth="1"/>
  </cols>
  <sheetData>
    <row r="1" spans="2:18" ht="15" thickBot="1" x14ac:dyDescent="0.4">
      <c r="B1" s="162" t="str">
        <f t="shared" ref="B1:B35" si="0">CONCATENATE(D1,C1)</f>
        <v>STANLYALBEMARLE, CITY OF-M00223</v>
      </c>
      <c r="C1" t="s">
        <v>7</v>
      </c>
      <c r="D1" t="s">
        <v>696</v>
      </c>
      <c r="E1" t="s">
        <v>697</v>
      </c>
      <c r="M1" s="164"/>
      <c r="N1" s="119"/>
      <c r="R1" t="b">
        <f>E1=E4</f>
        <v>0</v>
      </c>
    </row>
    <row r="2" spans="2:18" ht="15" thickBot="1" x14ac:dyDescent="0.4">
      <c r="B2" s="162"/>
      <c r="M2" s="119"/>
      <c r="N2" s="119"/>
    </row>
    <row r="3" spans="2:18" ht="15" thickBot="1" x14ac:dyDescent="0.4">
      <c r="B3" s="162" t="str">
        <f t="shared" ref="B3" si="1">CONCATENATE(D3,C3)</f>
        <v>BUNCOMBEASHEVILLE, CITY OF-M00367</v>
      </c>
      <c r="C3" t="s">
        <v>16</v>
      </c>
      <c r="D3" t="s">
        <v>818</v>
      </c>
      <c r="E3" t="s">
        <v>23129</v>
      </c>
      <c r="M3" s="164"/>
      <c r="N3" s="119"/>
      <c r="R3" t="b">
        <f>E3=E6</f>
        <v>0</v>
      </c>
    </row>
    <row r="4" spans="2:18" x14ac:dyDescent="0.35">
      <c r="B4" s="162" t="str">
        <f t="shared" si="0"/>
        <v>BRUNSWICKBALD HEAD ISLAND, VILLAGE OF-M00381</v>
      </c>
      <c r="C4" t="s">
        <v>27</v>
      </c>
      <c r="D4" t="s">
        <v>698</v>
      </c>
      <c r="E4" t="s">
        <v>699</v>
      </c>
      <c r="F4" t="s">
        <v>700</v>
      </c>
      <c r="M4" s="119"/>
      <c r="N4" s="119"/>
      <c r="R4" t="b">
        <f>E4=E5</f>
        <v>0</v>
      </c>
    </row>
    <row r="5" spans="2:18" x14ac:dyDescent="0.35">
      <c r="B5" s="162" t="str">
        <f t="shared" si="0"/>
        <v>WATAUGABOONE, TOWN OF-M00197</v>
      </c>
      <c r="C5" t="s">
        <v>55</v>
      </c>
      <c r="D5" t="s">
        <v>701</v>
      </c>
      <c r="E5" t="s">
        <v>702</v>
      </c>
      <c r="M5" s="119"/>
      <c r="N5" s="119"/>
      <c r="R5" t="b">
        <f t="shared" ref="R5:R12" si="2">E5=E6</f>
        <v>0</v>
      </c>
    </row>
    <row r="6" spans="2:18" x14ac:dyDescent="0.35">
      <c r="B6" s="162" t="str">
        <f t="shared" si="0"/>
        <v>TRANSYLVANIABREVARD, CITY OF-M00394</v>
      </c>
      <c r="C6" t="s">
        <v>58</v>
      </c>
      <c r="D6" t="s">
        <v>703</v>
      </c>
      <c r="E6" t="s">
        <v>704</v>
      </c>
      <c r="M6" s="119"/>
      <c r="N6" s="119"/>
      <c r="R6" t="b">
        <f t="shared" si="2"/>
        <v>0</v>
      </c>
    </row>
    <row r="7" spans="2:18" x14ac:dyDescent="0.35">
      <c r="B7" s="162" t="str">
        <f t="shared" si="0"/>
        <v>ALAMANCEBURLINGTON, CITY OF-M00035</v>
      </c>
      <c r="C7" t="s">
        <v>66</v>
      </c>
      <c r="D7" t="s">
        <v>705</v>
      </c>
      <c r="E7" t="s">
        <v>706</v>
      </c>
      <c r="M7" s="119"/>
      <c r="N7" s="119"/>
      <c r="R7" t="b">
        <f t="shared" si="2"/>
        <v>0</v>
      </c>
    </row>
    <row r="8" spans="2:18" x14ac:dyDescent="0.35">
      <c r="B8" s="162" t="str">
        <f t="shared" si="0"/>
        <v>ORANGECHAPEL HILL, TOWN OF-M00403</v>
      </c>
      <c r="C8" t="s">
        <v>88</v>
      </c>
      <c r="D8" t="s">
        <v>707</v>
      </c>
      <c r="E8" t="s">
        <v>708</v>
      </c>
      <c r="M8" s="119"/>
      <c r="N8" s="119"/>
      <c r="R8" t="b">
        <f t="shared" si="2"/>
        <v>0</v>
      </c>
    </row>
    <row r="9" spans="2:18" x14ac:dyDescent="0.35">
      <c r="B9" s="162" t="str">
        <f t="shared" si="0"/>
        <v>MECKLENBURGCHARLOTTE, CITY OF-M00336</v>
      </c>
      <c r="C9" t="s">
        <v>89</v>
      </c>
      <c r="D9" t="s">
        <v>709</v>
      </c>
      <c r="E9" t="s">
        <v>710</v>
      </c>
      <c r="F9" t="s">
        <v>711</v>
      </c>
      <c r="G9" t="s">
        <v>712</v>
      </c>
      <c r="H9" t="s">
        <v>713</v>
      </c>
      <c r="I9" t="s">
        <v>714</v>
      </c>
      <c r="J9" t="s">
        <v>23121</v>
      </c>
      <c r="M9" s="119"/>
      <c r="N9" s="119"/>
      <c r="R9" t="b">
        <f t="shared" si="2"/>
        <v>0</v>
      </c>
    </row>
    <row r="10" spans="2:18" x14ac:dyDescent="0.35">
      <c r="B10" s="162" t="str">
        <f t="shared" si="0"/>
        <v>RUTHERFORDCHIMNEY ROCK VILLAGE-M00532</v>
      </c>
      <c r="C10" t="s">
        <v>91</v>
      </c>
      <c r="D10" t="s">
        <v>715</v>
      </c>
      <c r="E10" t="s">
        <v>716</v>
      </c>
      <c r="M10" s="119"/>
      <c r="N10" s="119"/>
      <c r="R10" t="b">
        <f t="shared" si="2"/>
        <v>0</v>
      </c>
    </row>
    <row r="11" spans="2:18" x14ac:dyDescent="0.35">
      <c r="B11" s="162" t="str">
        <f t="shared" si="0"/>
        <v>SAMPSONCLINTON, TOWN OF-M00385</v>
      </c>
      <c r="C11" t="s">
        <v>99</v>
      </c>
      <c r="D11" t="s">
        <v>717</v>
      </c>
      <c r="E11" t="s">
        <v>718</v>
      </c>
      <c r="M11" s="119"/>
      <c r="N11" s="119"/>
      <c r="R11" t="b">
        <f t="shared" si="2"/>
        <v>0</v>
      </c>
    </row>
    <row r="12" spans="2:18" x14ac:dyDescent="0.35">
      <c r="B12" s="162" t="str">
        <f t="shared" si="0"/>
        <v>CABARRUSCONCORD, CITY OF-M00078</v>
      </c>
      <c r="C12" t="s">
        <v>107</v>
      </c>
      <c r="D12" t="s">
        <v>719</v>
      </c>
      <c r="E12" t="s">
        <v>720</v>
      </c>
      <c r="M12" s="119"/>
      <c r="N12" s="119"/>
      <c r="R12" t="b">
        <f t="shared" si="2"/>
        <v>0</v>
      </c>
    </row>
    <row r="13" spans="2:18" x14ac:dyDescent="0.35">
      <c r="B13" s="162" t="str">
        <f t="shared" si="0"/>
        <v>JACKSONDILLSBORO, TOWN OF-M00183</v>
      </c>
      <c r="C13" t="s">
        <v>123</v>
      </c>
      <c r="D13" t="s">
        <v>721</v>
      </c>
      <c r="E13" t="s">
        <v>722</v>
      </c>
      <c r="M13" s="119"/>
      <c r="N13" s="119"/>
      <c r="R13" t="e">
        <f>E13=#REF!</f>
        <v>#REF!</v>
      </c>
    </row>
    <row r="14" spans="2:18" x14ac:dyDescent="0.35">
      <c r="B14" s="162" t="str">
        <f t="shared" si="0"/>
        <v>HARNETTDUNN, CITY OF-M00172</v>
      </c>
      <c r="C14" t="s">
        <v>130</v>
      </c>
      <c r="D14" t="s">
        <v>724</v>
      </c>
      <c r="E14" t="s">
        <v>725</v>
      </c>
      <c r="M14" s="119"/>
      <c r="N14" s="119"/>
      <c r="R14" t="b">
        <f t="shared" ref="R14:R27" si="3">E14=E15</f>
        <v>0</v>
      </c>
    </row>
    <row r="15" spans="2:18" x14ac:dyDescent="0.35">
      <c r="B15" s="162" t="str">
        <f t="shared" si="0"/>
        <v>DURHAMDURHAM, CITY OF-M00021</v>
      </c>
      <c r="C15" t="s">
        <v>131</v>
      </c>
      <c r="D15" t="s">
        <v>726</v>
      </c>
      <c r="E15" t="s">
        <v>727</v>
      </c>
      <c r="M15" s="119"/>
      <c r="N15" s="119"/>
      <c r="R15" t="b">
        <f>E15=E17</f>
        <v>0</v>
      </c>
    </row>
    <row r="16" spans="2:18" x14ac:dyDescent="0.35">
      <c r="B16" s="162" t="str">
        <f t="shared" si="0"/>
        <v>BLADENEAST ARCADIA, TOWN OF-M00391</v>
      </c>
      <c r="C16" t="s">
        <v>133</v>
      </c>
      <c r="D16" t="s">
        <v>733</v>
      </c>
      <c r="E16" t="s">
        <v>23123</v>
      </c>
      <c r="M16" s="119"/>
      <c r="N16" s="119"/>
    </row>
    <row r="17" spans="2:18" x14ac:dyDescent="0.35">
      <c r="B17" s="162" t="str">
        <f t="shared" si="0"/>
        <v>ROCKINGHAMEDEN, CITY OF-M00248</v>
      </c>
      <c r="C17" t="s">
        <v>138</v>
      </c>
      <c r="D17" t="s">
        <v>728</v>
      </c>
      <c r="E17" t="s">
        <v>729</v>
      </c>
      <c r="F17" t="s">
        <v>730</v>
      </c>
      <c r="G17" t="s">
        <v>23119</v>
      </c>
      <c r="M17" s="119"/>
      <c r="N17" s="119"/>
      <c r="R17" t="b">
        <f t="shared" si="3"/>
        <v>0</v>
      </c>
    </row>
    <row r="18" spans="2:18" x14ac:dyDescent="0.35">
      <c r="B18" s="162" t="str">
        <f t="shared" si="0"/>
        <v>PASQUOTANKELIZABETH CITY, CITY OF-M00287</v>
      </c>
      <c r="C18" t="s">
        <v>140</v>
      </c>
      <c r="D18" t="s">
        <v>731</v>
      </c>
      <c r="E18" t="s">
        <v>732</v>
      </c>
      <c r="M18" s="119"/>
      <c r="N18" s="119"/>
      <c r="R18" t="b">
        <f t="shared" si="3"/>
        <v>0</v>
      </c>
    </row>
    <row r="19" spans="2:18" x14ac:dyDescent="0.35">
      <c r="B19" s="162" t="str">
        <f t="shared" si="0"/>
        <v>BLADENELIZABETHTOWN, TOWN OF-M00059</v>
      </c>
      <c r="C19" t="s">
        <v>141</v>
      </c>
      <c r="D19" t="s">
        <v>733</v>
      </c>
      <c r="E19" t="s">
        <v>734</v>
      </c>
      <c r="M19" s="119"/>
      <c r="N19" s="119"/>
      <c r="R19" t="b">
        <f>E19=E20</f>
        <v>0</v>
      </c>
    </row>
    <row r="20" spans="2:18" x14ac:dyDescent="0.35">
      <c r="B20" s="162" t="str">
        <f t="shared" si="0"/>
        <v>SURRYELKIN, TOWN OF-M00215</v>
      </c>
      <c r="C20" t="s">
        <v>143</v>
      </c>
      <c r="D20" t="s">
        <v>735</v>
      </c>
      <c r="E20" t="s">
        <v>736</v>
      </c>
      <c r="M20" s="119"/>
      <c r="N20" s="119"/>
      <c r="R20" t="b">
        <f t="shared" si="3"/>
        <v>0</v>
      </c>
    </row>
    <row r="21" spans="2:18" x14ac:dyDescent="0.35">
      <c r="B21" s="162" t="str">
        <f t="shared" si="0"/>
        <v>CARTERETEMERALD ISLE, TOWN OF-M00088</v>
      </c>
      <c r="C21" t="s">
        <v>148</v>
      </c>
      <c r="D21" t="s">
        <v>737</v>
      </c>
      <c r="E21" t="s">
        <v>738</v>
      </c>
      <c r="F21" t="s">
        <v>739</v>
      </c>
      <c r="M21" s="119"/>
      <c r="N21" s="119"/>
      <c r="R21" t="b">
        <f t="shared" si="3"/>
        <v>0</v>
      </c>
    </row>
    <row r="22" spans="2:18" x14ac:dyDescent="0.35">
      <c r="B22" s="162" t="str">
        <f t="shared" si="0"/>
        <v>CUMBERLANDFAYETTEVILLE, CITY OF-M00408</v>
      </c>
      <c r="C22" t="s">
        <v>162</v>
      </c>
      <c r="D22" t="s">
        <v>740</v>
      </c>
      <c r="E22" t="s">
        <v>741</v>
      </c>
      <c r="F22" t="s">
        <v>742</v>
      </c>
      <c r="M22" s="119"/>
      <c r="N22" s="119"/>
      <c r="R22" t="b">
        <f t="shared" si="3"/>
        <v>0</v>
      </c>
    </row>
    <row r="23" spans="2:18" x14ac:dyDescent="0.35">
      <c r="B23" s="162" t="str">
        <f t="shared" si="0"/>
        <v>GASTONGASTONIA, CITY OF-M00147</v>
      </c>
      <c r="C23" t="s">
        <v>180</v>
      </c>
      <c r="D23" t="s">
        <v>743</v>
      </c>
      <c r="E23" t="s">
        <v>744</v>
      </c>
      <c r="M23" s="119"/>
      <c r="N23" s="119"/>
      <c r="R23" t="b">
        <f t="shared" si="3"/>
        <v>0</v>
      </c>
    </row>
    <row r="24" spans="2:18" x14ac:dyDescent="0.35">
      <c r="B24" s="162" t="str">
        <f t="shared" si="0"/>
        <v>WAYNEGOLDSBORO, CITY OF-M00412</v>
      </c>
      <c r="C24" t="s">
        <v>186</v>
      </c>
      <c r="D24" t="s">
        <v>745</v>
      </c>
      <c r="E24" t="s">
        <v>746</v>
      </c>
      <c r="M24" s="119"/>
      <c r="N24" s="119"/>
      <c r="R24" t="b">
        <f t="shared" si="3"/>
        <v>0</v>
      </c>
    </row>
    <row r="25" spans="2:18" x14ac:dyDescent="0.35">
      <c r="B25" s="162" t="str">
        <f t="shared" si="0"/>
        <v>GUILFORDGREENSBORO, CITY OF-M00162</v>
      </c>
      <c r="C25" t="s">
        <v>194</v>
      </c>
      <c r="D25" t="s">
        <v>747</v>
      </c>
      <c r="E25" t="s">
        <v>23090</v>
      </c>
      <c r="F25" t="s">
        <v>748</v>
      </c>
      <c r="G25" t="s">
        <v>749</v>
      </c>
      <c r="M25" s="119"/>
      <c r="N25" s="119"/>
      <c r="R25" t="b">
        <f t="shared" si="3"/>
        <v>0</v>
      </c>
    </row>
    <row r="26" spans="2:18" s="122" customFormat="1" x14ac:dyDescent="0.35">
      <c r="B26" s="163" t="str">
        <f t="shared" si="0"/>
        <v>CABARRUSHARRISBURG, TOWN OF-M00079</v>
      </c>
      <c r="C26" s="122" t="s">
        <v>205</v>
      </c>
      <c r="D26" s="122" t="s">
        <v>719</v>
      </c>
      <c r="E26" s="122" t="s">
        <v>750</v>
      </c>
      <c r="M26" s="119"/>
      <c r="N26" s="119"/>
      <c r="R26" s="122" t="b">
        <f t="shared" si="3"/>
        <v>0</v>
      </c>
    </row>
    <row r="27" spans="2:18" x14ac:dyDescent="0.35">
      <c r="B27" s="162" t="str">
        <f t="shared" si="0"/>
        <v>HENDERSONHENDERSONVILLE, CITY OF-M00179</v>
      </c>
      <c r="C27" t="s">
        <v>212</v>
      </c>
      <c r="D27" t="s">
        <v>751</v>
      </c>
      <c r="E27" t="s">
        <v>752</v>
      </c>
      <c r="F27" t="s">
        <v>753</v>
      </c>
      <c r="M27" s="119"/>
      <c r="N27" s="119"/>
      <c r="R27" t="b">
        <f t="shared" si="3"/>
        <v>0</v>
      </c>
    </row>
    <row r="28" spans="2:18" x14ac:dyDescent="0.35">
      <c r="B28" s="162" t="str">
        <f t="shared" si="0"/>
        <v>CARTERETINDIAN BEACH, TOWN OF-M00422</v>
      </c>
      <c r="C28" t="s">
        <v>230</v>
      </c>
      <c r="D28" t="s">
        <v>737</v>
      </c>
      <c r="E28" t="s">
        <v>754</v>
      </c>
      <c r="F28" t="s">
        <v>755</v>
      </c>
      <c r="M28" s="119"/>
      <c r="N28" s="119"/>
      <c r="R28" t="e">
        <f>E28=#REF!</f>
        <v>#REF!</v>
      </c>
    </row>
    <row r="29" spans="2:18" x14ac:dyDescent="0.35">
      <c r="B29" s="162" t="str">
        <f t="shared" si="0"/>
        <v>CLEVELANDKINGS MOUNTAIN, CITY OF-M00024</v>
      </c>
      <c r="C29" t="s">
        <v>245</v>
      </c>
      <c r="D29" t="s">
        <v>756</v>
      </c>
      <c r="E29" t="s">
        <v>757</v>
      </c>
      <c r="M29" s="119"/>
      <c r="N29" s="119"/>
      <c r="R29" t="b">
        <f>E29=E30</f>
        <v>0</v>
      </c>
    </row>
    <row r="30" spans="2:18" x14ac:dyDescent="0.35">
      <c r="B30" s="162" t="str">
        <f t="shared" si="0"/>
        <v>LENOIRKINSTON, CITY OF-M00352</v>
      </c>
      <c r="C30" t="s">
        <v>247</v>
      </c>
      <c r="D30" t="s">
        <v>758</v>
      </c>
      <c r="E30" t="s">
        <v>759</v>
      </c>
      <c r="M30" s="119"/>
      <c r="N30" s="119"/>
      <c r="R30" t="e">
        <f>E30=#REF!</f>
        <v>#REF!</v>
      </c>
    </row>
    <row r="31" spans="2:18" x14ac:dyDescent="0.35">
      <c r="B31" s="162" t="str">
        <f t="shared" si="0"/>
        <v>SCOTLANDLAURINBURG, CITY OF-M00225</v>
      </c>
      <c r="C31" t="s">
        <v>262</v>
      </c>
      <c r="D31" t="s">
        <v>760</v>
      </c>
      <c r="E31" t="s">
        <v>761</v>
      </c>
      <c r="M31" s="119"/>
      <c r="N31" s="119"/>
      <c r="R31" t="b">
        <f>E31=E32</f>
        <v>0</v>
      </c>
    </row>
    <row r="32" spans="2:18" x14ac:dyDescent="0.35">
      <c r="B32" s="162" t="str">
        <f t="shared" si="0"/>
        <v>CALDWELLLENOIR, CITY OF-M00084</v>
      </c>
      <c r="C32" t="s">
        <v>266</v>
      </c>
      <c r="D32" t="s">
        <v>762</v>
      </c>
      <c r="E32" t="s">
        <v>763</v>
      </c>
      <c r="F32" s="122" t="s">
        <v>23091</v>
      </c>
      <c r="M32" s="119"/>
      <c r="N32" s="119"/>
      <c r="R32" t="b">
        <f>E32=E33</f>
        <v>0</v>
      </c>
    </row>
    <row r="33" spans="2:18" x14ac:dyDescent="0.35">
      <c r="B33" s="162" t="str">
        <f t="shared" si="0"/>
        <v>FORSYTHLEWISVILLE, TOWN OF-M00487</v>
      </c>
      <c r="C33" t="s">
        <v>268</v>
      </c>
      <c r="D33" t="s">
        <v>764</v>
      </c>
      <c r="E33" t="s">
        <v>765</v>
      </c>
      <c r="M33" s="119"/>
      <c r="N33" s="119"/>
      <c r="R33" t="b">
        <f>E33=E34</f>
        <v>0</v>
      </c>
    </row>
    <row r="34" spans="2:18" x14ac:dyDescent="0.35">
      <c r="B34" s="166" t="str">
        <f t="shared" si="0"/>
        <v>DAVIDSONLEXINGTON, CITY OF-M00656</v>
      </c>
      <c r="C34" s="165" t="s">
        <v>269</v>
      </c>
      <c r="D34" s="165" t="s">
        <v>766</v>
      </c>
      <c r="E34" s="165" t="s">
        <v>767</v>
      </c>
      <c r="F34" s="165"/>
      <c r="G34" s="165"/>
      <c r="H34" s="165"/>
      <c r="M34" s="119"/>
      <c r="N34" s="119"/>
      <c r="R34" t="b">
        <f>E34=E65</f>
        <v>0</v>
      </c>
    </row>
    <row r="35" spans="2:18" x14ac:dyDescent="0.35">
      <c r="B35" s="168" t="str">
        <f t="shared" si="0"/>
        <v>UNIONMONROE, CITY OF-M00209</v>
      </c>
      <c r="C35" s="167" t="s">
        <v>318</v>
      </c>
      <c r="D35" s="167" t="s">
        <v>772</v>
      </c>
      <c r="E35" s="167" t="s">
        <v>773</v>
      </c>
      <c r="F35" s="167"/>
      <c r="G35" s="167"/>
      <c r="H35" s="167"/>
      <c r="M35" s="119"/>
      <c r="N35" s="119"/>
      <c r="R35" t="b">
        <f>E35=E67</f>
        <v>0</v>
      </c>
    </row>
    <row r="36" spans="2:18" x14ac:dyDescent="0.35">
      <c r="B36" s="162" t="str">
        <f t="shared" ref="B36:B56" si="4">CONCATENATE(D36,C36)</f>
        <v>BURKEMORGANTON, CITY OF-M00075</v>
      </c>
      <c r="C36" t="s">
        <v>322</v>
      </c>
      <c r="D36" t="s">
        <v>776</v>
      </c>
      <c r="E36" t="s">
        <v>777</v>
      </c>
      <c r="M36" s="119"/>
      <c r="N36" s="119"/>
      <c r="R36" t="b">
        <f>E36=E38</f>
        <v>0</v>
      </c>
    </row>
    <row r="37" spans="2:18" x14ac:dyDescent="0.35">
      <c r="B37" s="162" t="str">
        <f t="shared" ref="B37" si="5">CONCATENATE(D37,C37)</f>
        <v>MOORESOUTHERN PINES, TOWN OF-M00316</v>
      </c>
      <c r="C37" s="122" t="s">
        <v>440</v>
      </c>
      <c r="D37" t="s">
        <v>812</v>
      </c>
      <c r="E37" t="s">
        <v>23120</v>
      </c>
      <c r="M37" s="119"/>
      <c r="N37" s="119"/>
      <c r="R37" t="b">
        <f>E37=E39</f>
        <v>0</v>
      </c>
    </row>
    <row r="38" spans="2:18" x14ac:dyDescent="0.35">
      <c r="B38" s="162" t="str">
        <f t="shared" si="4"/>
        <v>WAKEMORRISVILLE, TOWN OF-M00530</v>
      </c>
      <c r="C38" t="s">
        <v>323</v>
      </c>
      <c r="D38" t="s">
        <v>778</v>
      </c>
      <c r="E38" t="s">
        <v>779</v>
      </c>
      <c r="M38" s="119"/>
      <c r="N38" s="119"/>
      <c r="R38" t="b">
        <f>E38=E39</f>
        <v>0</v>
      </c>
    </row>
    <row r="39" spans="2:18" x14ac:dyDescent="0.35">
      <c r="B39" s="162" t="str">
        <f t="shared" si="4"/>
        <v>SURRYMOUNT AIRY, CITY OF-M00214</v>
      </c>
      <c r="C39" t="s">
        <v>325</v>
      </c>
      <c r="D39" t="s">
        <v>735</v>
      </c>
      <c r="E39" t="s">
        <v>780</v>
      </c>
      <c r="M39" s="119"/>
      <c r="N39" s="119"/>
      <c r="R39" t="e">
        <f>E39=#REF!</f>
        <v>#REF!</v>
      </c>
    </row>
    <row r="40" spans="2:18" x14ac:dyDescent="0.35">
      <c r="B40" s="162" t="str">
        <f t="shared" si="4"/>
        <v>CRAVENNEW BERN, CITY OF-M00116</v>
      </c>
      <c r="C40" t="s">
        <v>335</v>
      </c>
      <c r="D40" t="s">
        <v>781</v>
      </c>
      <c r="E40" t="s">
        <v>782</v>
      </c>
      <c r="M40" s="119"/>
      <c r="N40" s="119"/>
      <c r="R40" t="b">
        <f>E40=E68</f>
        <v>0</v>
      </c>
    </row>
    <row r="41" spans="2:18" x14ac:dyDescent="0.35">
      <c r="B41" s="162" t="str">
        <f t="shared" si="4"/>
        <v>GRANVILLEOXFORD, CITY OF-M00156</v>
      </c>
      <c r="C41" t="s">
        <v>354</v>
      </c>
      <c r="D41" t="s">
        <v>783</v>
      </c>
      <c r="E41" t="s">
        <v>784</v>
      </c>
      <c r="F41" t="s">
        <v>785</v>
      </c>
      <c r="G41" t="s">
        <v>786</v>
      </c>
      <c r="M41" s="119"/>
      <c r="N41" s="119"/>
      <c r="R41" t="b">
        <f t="shared" ref="R41:R56" si="6">E41=E42</f>
        <v>0</v>
      </c>
    </row>
    <row r="42" spans="2:18" x14ac:dyDescent="0.35">
      <c r="B42" s="162" t="str">
        <f t="shared" si="4"/>
        <v>CARTERETPINE KNOLL SHORES, TOWN OF-M00091</v>
      </c>
      <c r="C42" t="s">
        <v>363</v>
      </c>
      <c r="D42" t="s">
        <v>737</v>
      </c>
      <c r="E42" t="s">
        <v>787</v>
      </c>
      <c r="F42" t="s">
        <v>788</v>
      </c>
      <c r="M42" s="119"/>
      <c r="N42" s="119"/>
      <c r="R42" t="b">
        <f t="shared" si="6"/>
        <v>0</v>
      </c>
    </row>
    <row r="43" spans="2:18" x14ac:dyDescent="0.35">
      <c r="B43" s="162" t="str">
        <f t="shared" si="4"/>
        <v>WAKERALEIGH, CITY OF-M00444</v>
      </c>
      <c r="C43" t="s">
        <v>381</v>
      </c>
      <c r="D43" t="s">
        <v>778</v>
      </c>
      <c r="E43" t="s">
        <v>789</v>
      </c>
      <c r="F43" t="s">
        <v>790</v>
      </c>
      <c r="M43" s="119"/>
      <c r="N43" s="119"/>
      <c r="R43" t="b">
        <f t="shared" si="6"/>
        <v>0</v>
      </c>
    </row>
    <row r="44" spans="2:18" x14ac:dyDescent="0.35">
      <c r="B44" s="162" t="str">
        <f t="shared" si="4"/>
        <v>ROCKINGHAMREIDSVILLE, CITY OF-M00245</v>
      </c>
      <c r="C44" t="s">
        <v>388</v>
      </c>
      <c r="D44" t="s">
        <v>728</v>
      </c>
      <c r="E44" t="s">
        <v>791</v>
      </c>
      <c r="M44" s="119"/>
      <c r="N44" s="119"/>
      <c r="R44" t="b">
        <f t="shared" si="6"/>
        <v>0</v>
      </c>
    </row>
    <row r="45" spans="2:18" x14ac:dyDescent="0.35">
      <c r="B45" s="162" t="str">
        <f t="shared" si="4"/>
        <v>NASHROCKY MOUNT, CITY OF-M00309</v>
      </c>
      <c r="C45" t="s">
        <v>401</v>
      </c>
      <c r="D45" t="s">
        <v>792</v>
      </c>
      <c r="E45" t="s">
        <v>793</v>
      </c>
      <c r="M45" s="119"/>
      <c r="N45" s="119"/>
      <c r="R45" t="b">
        <f t="shared" si="6"/>
        <v>0</v>
      </c>
    </row>
    <row r="46" spans="2:18" x14ac:dyDescent="0.35">
      <c r="B46" s="162" t="str">
        <f t="shared" si="4"/>
        <v>RUTHERFORDRUTHERFORDTON, TOWN OF-M00234</v>
      </c>
      <c r="C46" t="s">
        <v>414</v>
      </c>
      <c r="D46" t="s">
        <v>715</v>
      </c>
      <c r="E46" t="s">
        <v>794</v>
      </c>
      <c r="M46" s="119"/>
      <c r="N46" s="119"/>
      <c r="R46" t="b">
        <f t="shared" si="6"/>
        <v>0</v>
      </c>
    </row>
    <row r="47" spans="2:18" x14ac:dyDescent="0.35">
      <c r="B47" s="162" t="str">
        <f t="shared" si="4"/>
        <v>ROWANSALISBURY, CITY OF-M00460</v>
      </c>
      <c r="C47" t="s">
        <v>417</v>
      </c>
      <c r="D47" t="s">
        <v>795</v>
      </c>
      <c r="E47" t="s">
        <v>796</v>
      </c>
      <c r="M47" s="119"/>
      <c r="N47" s="119"/>
      <c r="R47" t="b">
        <f t="shared" si="6"/>
        <v>0</v>
      </c>
    </row>
    <row r="48" spans="2:18" x14ac:dyDescent="0.35">
      <c r="B48" s="162" t="str">
        <f t="shared" si="4"/>
        <v>LEESANFORD, CITY OF-M00353</v>
      </c>
      <c r="C48" t="s">
        <v>421</v>
      </c>
      <c r="D48" t="s">
        <v>797</v>
      </c>
      <c r="E48" t="s">
        <v>798</v>
      </c>
      <c r="M48" s="119"/>
      <c r="N48" s="119"/>
      <c r="R48" t="b">
        <f t="shared" si="6"/>
        <v>0</v>
      </c>
    </row>
    <row r="49" spans="1:19" x14ac:dyDescent="0.35">
      <c r="B49" s="162" t="str">
        <f t="shared" si="4"/>
        <v>CLEVELANDSHELBY, CITY OF-M00467</v>
      </c>
      <c r="C49" t="s">
        <v>434</v>
      </c>
      <c r="D49" t="s">
        <v>756</v>
      </c>
      <c r="E49" t="s">
        <v>799</v>
      </c>
      <c r="M49" s="119"/>
      <c r="N49" s="119"/>
      <c r="R49" t="b">
        <f t="shared" si="6"/>
        <v>0</v>
      </c>
    </row>
    <row r="50" spans="1:19" x14ac:dyDescent="0.35">
      <c r="B50" s="162" t="str">
        <f t="shared" si="4"/>
        <v>JOHNSTONSMITHFIELD, TOWN OF-M00356</v>
      </c>
      <c r="C50" t="s">
        <v>438</v>
      </c>
      <c r="D50" t="s">
        <v>800</v>
      </c>
      <c r="E50" t="s">
        <v>801</v>
      </c>
      <c r="M50" s="119"/>
      <c r="N50" s="119"/>
      <c r="R50" t="b">
        <f t="shared" si="6"/>
        <v>0</v>
      </c>
    </row>
    <row r="51" spans="1:19" x14ac:dyDescent="0.35">
      <c r="B51" s="162" t="str">
        <f t="shared" si="4"/>
        <v>IREDELLSTATESVILLE, CITY OF-M00014</v>
      </c>
      <c r="C51" t="s">
        <v>458</v>
      </c>
      <c r="D51" t="s">
        <v>774</v>
      </c>
      <c r="E51" t="s">
        <v>802</v>
      </c>
      <c r="F51" t="s">
        <v>803</v>
      </c>
      <c r="M51" s="119"/>
      <c r="N51" s="119"/>
      <c r="R51" t="b">
        <f>E51=E53</f>
        <v>0</v>
      </c>
    </row>
    <row r="52" spans="1:19" x14ac:dyDescent="0.35">
      <c r="B52" s="162" t="str">
        <f t="shared" si="4"/>
        <v>DARESOUTHERN SHORES, TOWN OF-M00123</v>
      </c>
      <c r="C52" t="s">
        <v>441</v>
      </c>
      <c r="D52" t="s">
        <v>723</v>
      </c>
      <c r="E52" t="s">
        <v>23116</v>
      </c>
      <c r="F52" t="s">
        <v>23117</v>
      </c>
      <c r="M52" s="119"/>
      <c r="N52" s="119"/>
    </row>
    <row r="53" spans="1:19" x14ac:dyDescent="0.35">
      <c r="B53" s="162" t="str">
        <f t="shared" si="4"/>
        <v>WAKEWAKE FOREST, TOWN OF-M00378</v>
      </c>
      <c r="C53" t="s">
        <v>496</v>
      </c>
      <c r="D53" t="s">
        <v>778</v>
      </c>
      <c r="E53" t="s">
        <v>804</v>
      </c>
      <c r="M53" s="119"/>
      <c r="N53" s="119"/>
      <c r="R53" t="b">
        <f t="shared" si="6"/>
        <v>0</v>
      </c>
    </row>
    <row r="54" spans="1:19" x14ac:dyDescent="0.35">
      <c r="B54" s="162" t="str">
        <f t="shared" si="4"/>
        <v>HAYWOODWAYNESVILLE, TOWN OF-M00178</v>
      </c>
      <c r="C54" t="s">
        <v>509</v>
      </c>
      <c r="D54" t="s">
        <v>805</v>
      </c>
      <c r="E54" t="s">
        <v>806</v>
      </c>
      <c r="M54" s="119"/>
      <c r="N54" s="119"/>
      <c r="R54" t="b">
        <f t="shared" si="6"/>
        <v>0</v>
      </c>
    </row>
    <row r="55" spans="1:19" x14ac:dyDescent="0.35">
      <c r="B55" s="162" t="str">
        <f t="shared" si="4"/>
        <v>COLUMBUSWHITEVILLE, CITY OF-M00112</v>
      </c>
      <c r="C55" t="s">
        <v>520</v>
      </c>
      <c r="D55" t="s">
        <v>807</v>
      </c>
      <c r="E55" t="s">
        <v>808</v>
      </c>
      <c r="M55" s="119"/>
      <c r="N55" s="119"/>
      <c r="R55" t="b">
        <f t="shared" si="6"/>
        <v>0</v>
      </c>
    </row>
    <row r="56" spans="1:19" x14ac:dyDescent="0.35">
      <c r="B56" s="162" t="str">
        <f t="shared" si="4"/>
        <v>NEW HANOVERWILMINGTON, CITY OF-M00474</v>
      </c>
      <c r="C56" t="s">
        <v>524</v>
      </c>
      <c r="D56" t="s">
        <v>834</v>
      </c>
      <c r="E56" t="s">
        <v>23098</v>
      </c>
      <c r="M56" s="119"/>
      <c r="N56" s="119"/>
      <c r="R56" t="b">
        <f t="shared" si="6"/>
        <v>0</v>
      </c>
    </row>
    <row r="57" spans="1:19" x14ac:dyDescent="0.35">
      <c r="B57" s="162" t="str">
        <f t="shared" ref="B57:B62" si="7">CONCATENATE(D57,C57)</f>
        <v>WILSONWILSON, CITY OF-M00475</v>
      </c>
      <c r="C57" t="s">
        <v>525</v>
      </c>
      <c r="D57" t="s">
        <v>809</v>
      </c>
      <c r="E57" t="s">
        <v>810</v>
      </c>
      <c r="F57" t="s">
        <v>23128</v>
      </c>
      <c r="M57" s="119"/>
      <c r="N57" s="119"/>
      <c r="R57" t="b">
        <f t="shared" ref="R57" si="8">E57=E58</f>
        <v>0</v>
      </c>
    </row>
    <row r="58" spans="1:19" x14ac:dyDescent="0.35">
      <c r="B58" s="162" t="str">
        <f t="shared" si="7"/>
        <v>FORSYTHWINSTON-SALEM, CITY OF-M00485</v>
      </c>
      <c r="C58" t="s">
        <v>530</v>
      </c>
      <c r="D58" t="s">
        <v>764</v>
      </c>
      <c r="E58" t="s">
        <v>811</v>
      </c>
      <c r="M58" s="119"/>
      <c r="N58" s="119"/>
      <c r="R58" t="b">
        <f>E58=E65</f>
        <v>0</v>
      </c>
    </row>
    <row r="59" spans="1:19" x14ac:dyDescent="0.35">
      <c r="B59" s="162" t="str">
        <f t="shared" si="7"/>
        <v>DARENAGS HEAD, TOWN OF-M00122</v>
      </c>
      <c r="C59" t="s">
        <v>332</v>
      </c>
      <c r="D59" t="s">
        <v>723</v>
      </c>
      <c r="E59" t="s">
        <v>23111</v>
      </c>
      <c r="F59" t="s">
        <v>23112</v>
      </c>
      <c r="G59" t="s">
        <v>23113</v>
      </c>
      <c r="H59" t="s">
        <v>23114</v>
      </c>
      <c r="I59" t="s">
        <v>23115</v>
      </c>
      <c r="M59" s="119"/>
      <c r="N59" s="119"/>
    </row>
    <row r="60" spans="1:19" x14ac:dyDescent="0.35">
      <c r="B60" s="162" t="str">
        <f t="shared" si="7"/>
        <v>DAREDUCK, TOWN OF-M00617</v>
      </c>
      <c r="C60" t="s">
        <v>129</v>
      </c>
      <c r="D60" t="s">
        <v>723</v>
      </c>
      <c r="E60" t="s">
        <v>23099</v>
      </c>
      <c r="F60" t="s">
        <v>23100</v>
      </c>
    </row>
    <row r="61" spans="1:19" x14ac:dyDescent="0.35">
      <c r="B61" s="162" t="str">
        <f t="shared" si="7"/>
        <v>DAREKILL DEVIL HILLS, TOWN OF-M00120</v>
      </c>
      <c r="C61" t="s">
        <v>243</v>
      </c>
      <c r="D61" t="s">
        <v>723</v>
      </c>
      <c r="E61" t="s">
        <v>23101</v>
      </c>
    </row>
    <row r="62" spans="1:19" x14ac:dyDescent="0.35">
      <c r="B62" s="162" t="str">
        <f t="shared" si="7"/>
        <v>DAREKITTY HAWK, TOWN OF-M00365</v>
      </c>
      <c r="C62" t="s">
        <v>249</v>
      </c>
      <c r="D62" t="s">
        <v>723</v>
      </c>
      <c r="E62" t="s">
        <v>23102</v>
      </c>
    </row>
    <row r="64" spans="1:19" x14ac:dyDescent="0.35">
      <c r="A64" s="140" t="s">
        <v>23092</v>
      </c>
      <c r="B64" s="161" t="str">
        <f t="shared" ref="B64" si="9">CONCATENATE(D64,C64)</f>
        <v>HALIFAXROANOKE RAPIDS, CITY OF-M00167</v>
      </c>
      <c r="C64" s="161" t="s">
        <v>395</v>
      </c>
      <c r="D64" s="161" t="s">
        <v>846</v>
      </c>
      <c r="E64" s="161"/>
      <c r="F64" s="161"/>
      <c r="G64" s="161"/>
      <c r="H64" s="161"/>
      <c r="I64" s="161"/>
      <c r="J64" s="161"/>
      <c r="K64" s="161"/>
      <c r="L64" s="161"/>
      <c r="M64" s="161" t="s">
        <v>890</v>
      </c>
      <c r="N64" s="161"/>
      <c r="O64" s="161"/>
      <c r="P64" s="161"/>
      <c r="Q64" s="161"/>
      <c r="R64" s="161" t="b">
        <f>E64=E65</f>
        <v>1</v>
      </c>
      <c r="S64" s="161"/>
    </row>
    <row r="65" spans="1:19" x14ac:dyDescent="0.35">
      <c r="A65" s="140" t="s">
        <v>23092</v>
      </c>
      <c r="B65" s="161" t="str">
        <f t="shared" ref="B65" si="10">CONCATENATE(D65,C65)</f>
        <v>DAVIDSONTHOMASVILLE, CITY OF-M00455</v>
      </c>
      <c r="C65" s="161" t="s">
        <v>476</v>
      </c>
      <c r="D65" s="161" t="s">
        <v>766</v>
      </c>
      <c r="E65" s="161"/>
      <c r="F65" s="161"/>
      <c r="G65" s="161"/>
      <c r="H65" s="161"/>
      <c r="I65" s="161"/>
      <c r="J65" s="161"/>
      <c r="K65" s="161"/>
      <c r="L65" s="161"/>
      <c r="M65" s="161" t="s">
        <v>891</v>
      </c>
      <c r="N65" s="161"/>
      <c r="O65" s="161"/>
      <c r="P65" s="161"/>
      <c r="Q65" s="161"/>
      <c r="R65" s="161"/>
      <c r="S65" s="161"/>
    </row>
    <row r="66" spans="1:19" s="118" customFormat="1" x14ac:dyDescent="0.35">
      <c r="B66" s="159" t="str">
        <f>CONCATENATE(D66,C66)</f>
        <v>ROBESONMAXTON, TOWN OF-M00255</v>
      </c>
      <c r="C66" s="159" t="s">
        <v>297</v>
      </c>
      <c r="D66" s="159" t="s">
        <v>768</v>
      </c>
      <c r="E66" s="159" t="s">
        <v>769</v>
      </c>
      <c r="F66" s="160" t="s">
        <v>770</v>
      </c>
      <c r="G66" s="160"/>
      <c r="H66" s="160"/>
      <c r="I66" s="160"/>
      <c r="J66" s="160"/>
      <c r="K66" s="160"/>
      <c r="L66" s="160"/>
      <c r="M66" s="160"/>
      <c r="N66" s="160"/>
      <c r="O66" s="160"/>
      <c r="P66" s="160"/>
      <c r="Q66" s="160"/>
      <c r="R66" s="160" t="b">
        <f>E66=E67</f>
        <v>0</v>
      </c>
      <c r="S66" s="159" t="s">
        <v>886</v>
      </c>
    </row>
    <row r="67" spans="1:19" s="118" customFormat="1" x14ac:dyDescent="0.35">
      <c r="B67" s="159" t="str">
        <f>CONCATENATE(D67,C67)</f>
        <v>SCOTLANDMAXTON, TOWN OF-M00255</v>
      </c>
      <c r="C67" s="159" t="s">
        <v>297</v>
      </c>
      <c r="D67" s="159" t="s">
        <v>760</v>
      </c>
      <c r="E67" s="160" t="s">
        <v>771</v>
      </c>
      <c r="F67" s="159"/>
      <c r="G67" s="159"/>
      <c r="H67" s="159"/>
      <c r="I67" s="159"/>
      <c r="J67" s="159"/>
      <c r="K67" s="159"/>
      <c r="L67" s="159"/>
      <c r="M67" s="160"/>
      <c r="N67" s="160"/>
      <c r="O67" s="159"/>
      <c r="P67" s="159"/>
      <c r="Q67" s="159"/>
      <c r="R67" s="159" t="b">
        <f>E67=E36</f>
        <v>0</v>
      </c>
      <c r="S67" s="159" t="s">
        <v>886</v>
      </c>
    </row>
    <row r="68" spans="1:19" x14ac:dyDescent="0.35">
      <c r="A68" s="140" t="s">
        <v>23092</v>
      </c>
      <c r="B68" s="161" t="str">
        <f>CONCATENATE(D68,C68)</f>
        <v>IREDELLMOORESVILLE, TOWN OF-M00015</v>
      </c>
      <c r="C68" s="161" t="s">
        <v>320</v>
      </c>
      <c r="D68" s="161" t="s">
        <v>774</v>
      </c>
      <c r="E68" s="161" t="s">
        <v>775</v>
      </c>
      <c r="F68" s="161"/>
      <c r="G68" s="161"/>
      <c r="H68" s="161"/>
      <c r="I68" s="161"/>
      <c r="J68" s="161"/>
      <c r="K68" s="161"/>
      <c r="L68" s="161"/>
      <c r="M68" s="161" t="s">
        <v>892</v>
      </c>
      <c r="N68" s="161"/>
      <c r="O68" s="161"/>
      <c r="P68" s="161"/>
      <c r="Q68" s="161"/>
      <c r="R68" s="161" t="b">
        <f>E68=E38</f>
        <v>0</v>
      </c>
      <c r="S68" s="161"/>
    </row>
    <row r="69" spans="1:19" x14ac:dyDescent="0.35">
      <c r="B69" t="str">
        <f>CONCATENATE(D69,C69)</f>
        <v>BLOOMOPUS, CITY OF-M00780</v>
      </c>
      <c r="C69" t="s">
        <v>867</v>
      </c>
      <c r="D69" t="s">
        <v>868</v>
      </c>
      <c r="E69" t="s">
        <v>23118</v>
      </c>
      <c r="M69" s="119" t="s">
        <v>887</v>
      </c>
      <c r="N69" s="119"/>
      <c r="O69" t="s">
        <v>888</v>
      </c>
      <c r="P69" t="s">
        <v>889</v>
      </c>
      <c r="R69" t="b">
        <f>E69=E42</f>
        <v>0</v>
      </c>
    </row>
  </sheetData>
  <autoFilter ref="C1:I69" xr:uid="{00000000-0009-0000-0000-000002000000}"/>
  <sortState xmlns:xlrd2="http://schemas.microsoft.com/office/spreadsheetml/2017/richdata2" ref="B1:O57">
    <sortCondition ref="C1:C57"/>
  </sortState>
  <pageMargins left="0.7" right="0.7" top="0.75" bottom="0.75" header="0.3" footer="0.3"/>
  <pageSetup orientation="portrait"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2"/>
  </sheetPr>
  <dimension ref="L191"/>
  <sheetViews>
    <sheetView showGridLines="0" showRowColHeaders="0" tabSelected="1" workbookViewId="0">
      <selection activeCell="Z167" sqref="Z167"/>
    </sheetView>
  </sheetViews>
  <sheetFormatPr defaultColWidth="9.1796875" defaultRowHeight="12.5" x14ac:dyDescent="0.25"/>
  <cols>
    <col min="1" max="9" width="9.1796875" style="1"/>
    <col min="10" max="10" width="10.7265625" style="1" customWidth="1"/>
    <col min="11" max="11" width="9.453125" style="1" customWidth="1"/>
    <col min="12" max="12" width="11.7265625" style="1" customWidth="1"/>
    <col min="13" max="16384" width="9.1796875" style="1"/>
  </cols>
  <sheetData>
    <row r="191" spans="12:12" x14ac:dyDescent="0.25">
      <c r="L191" s="125"/>
    </row>
  </sheetData>
  <sheetProtection algorithmName="SHA-512" hashValue="3boxwwaLIEuZ+PayMkdUn8oEgHknTUvVNpDwGrzWf+/tDsi/FjqakfDnAYBj6wPxneElU+NtEthkQuc5L3Jo1Q==" saltValue="QxeOm0Gb/HMwe48MsJe/RQ==" spinCount="100000" sheet="1" objects="1" scenarios="1"/>
  <pageMargins left="0.7" right="0.7" top="0.75" bottom="0.75" header="0.3" footer="0.3"/>
  <pageSetup scale="85"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P541"/>
  <sheetViews>
    <sheetView showGridLines="0" showRowColHeaders="0" workbookViewId="0">
      <selection activeCell="D9" sqref="D9:H9"/>
    </sheetView>
  </sheetViews>
  <sheetFormatPr defaultColWidth="9.1796875" defaultRowHeight="12.5" x14ac:dyDescent="0.25"/>
  <cols>
    <col min="1" max="1" width="16.81640625" style="2" customWidth="1"/>
    <col min="2" max="2" width="9.1796875" style="2"/>
    <col min="3" max="3" width="7.7265625" style="2" customWidth="1"/>
    <col min="4" max="9" width="9.1796875" style="2"/>
    <col min="10" max="10" width="4.54296875" style="4" customWidth="1"/>
    <col min="11" max="13" width="9.1796875" style="169"/>
    <col min="14" max="14" width="11.7265625" style="169" customWidth="1"/>
    <col min="15" max="15" width="35.26953125" style="169" hidden="1" customWidth="1"/>
    <col min="16" max="16" width="0" style="169" hidden="1" customWidth="1" collapsed="1"/>
    <col min="17" max="17" width="0" style="169" hidden="1" customWidth="1"/>
    <col min="18" max="16384" width="9.1796875" style="169"/>
  </cols>
  <sheetData>
    <row r="1" spans="1:15" ht="23" x14ac:dyDescent="0.5">
      <c r="A1" s="249" t="str">
        <f>"TR-2-"&amp;'A. Update Year'!A9</f>
        <v>TR-2-2025</v>
      </c>
      <c r="B1" s="247" t="str">
        <f>'A. Update Year'!A9&amp;" Municipal Certification"</f>
        <v>2025 Municipal Certification</v>
      </c>
      <c r="C1" s="247"/>
      <c r="D1" s="247"/>
      <c r="E1" s="247"/>
      <c r="F1" s="247"/>
      <c r="G1" s="247"/>
      <c r="H1" s="247"/>
      <c r="I1" s="113"/>
      <c r="J1" s="113"/>
    </row>
    <row r="2" spans="1:15" ht="15" customHeight="1" x14ac:dyDescent="0.35">
      <c r="A2" s="249"/>
      <c r="B2" s="248" t="s">
        <v>0</v>
      </c>
      <c r="C2" s="248"/>
      <c r="D2" s="248"/>
      <c r="E2" s="248"/>
      <c r="F2" s="248"/>
      <c r="G2" s="248"/>
      <c r="H2" s="248"/>
      <c r="I2" s="113"/>
      <c r="J2" s="113"/>
    </row>
    <row r="3" spans="1:15" x14ac:dyDescent="0.25">
      <c r="A3" s="200"/>
      <c r="B3" s="114"/>
      <c r="C3" s="114"/>
      <c r="D3" s="114"/>
      <c r="E3" s="114"/>
      <c r="F3" s="114"/>
      <c r="G3" s="114"/>
      <c r="H3" s="114"/>
      <c r="I3" s="114"/>
      <c r="J3" s="114"/>
      <c r="O3" s="169" t="s">
        <v>4</v>
      </c>
    </row>
    <row r="4" spans="1:15" ht="13" x14ac:dyDescent="0.3">
      <c r="A4" s="174" t="s">
        <v>1</v>
      </c>
      <c r="B4" s="113"/>
      <c r="C4" s="113"/>
      <c r="D4" s="113"/>
      <c r="E4" s="113"/>
      <c r="F4" s="113"/>
      <c r="G4" s="113"/>
      <c r="H4" s="113"/>
      <c r="I4" s="113"/>
      <c r="J4" s="113"/>
      <c r="O4" s="169" t="s">
        <v>5</v>
      </c>
    </row>
    <row r="5" spans="1:15" ht="13" x14ac:dyDescent="0.3">
      <c r="A5" s="174" t="str">
        <f>"For The Fiscal Year Ending June 30, "&amp;'A. Update Year'!A10</f>
        <v>For The Fiscal Year Ending June 30, 2026</v>
      </c>
      <c r="B5" s="113"/>
      <c r="C5" s="113"/>
      <c r="D5" s="113"/>
      <c r="E5" s="113"/>
      <c r="F5" s="113"/>
      <c r="G5" s="113"/>
      <c r="H5" s="113"/>
      <c r="I5" s="113"/>
      <c r="J5" s="113"/>
      <c r="O5" s="169" t="s">
        <v>6</v>
      </c>
    </row>
    <row r="6" spans="1:15" ht="13" x14ac:dyDescent="0.3">
      <c r="A6" s="174"/>
      <c r="B6" s="113"/>
      <c r="C6" s="113"/>
      <c r="D6" s="113"/>
      <c r="E6" s="113"/>
      <c r="F6" s="113"/>
      <c r="G6" s="113"/>
      <c r="H6" s="113"/>
      <c r="I6" s="113"/>
      <c r="J6" s="113"/>
      <c r="O6" s="169" t="s">
        <v>7</v>
      </c>
    </row>
    <row r="7" spans="1:15" x14ac:dyDescent="0.25">
      <c r="A7" s="114"/>
      <c r="B7" s="177"/>
      <c r="C7" s="114"/>
      <c r="D7" s="114"/>
      <c r="E7" s="114"/>
      <c r="F7" s="114"/>
      <c r="G7" s="114"/>
      <c r="H7" s="114"/>
      <c r="I7" s="114"/>
      <c r="J7" s="114"/>
      <c r="O7" s="169" t="s">
        <v>8</v>
      </c>
    </row>
    <row r="8" spans="1:15" ht="13" thickBot="1" x14ac:dyDescent="0.3">
      <c r="A8" s="114"/>
      <c r="B8" s="114"/>
      <c r="C8" s="114"/>
      <c r="D8" s="114"/>
      <c r="E8" s="114"/>
      <c r="F8" s="114"/>
      <c r="G8" s="114"/>
      <c r="H8" s="114"/>
      <c r="I8" s="114"/>
      <c r="J8" s="114"/>
      <c r="O8" s="169" t="s">
        <v>9</v>
      </c>
    </row>
    <row r="9" spans="1:15" ht="14.5" thickBot="1" x14ac:dyDescent="0.35">
      <c r="A9" s="115"/>
      <c r="B9" s="115" t="s">
        <v>2</v>
      </c>
      <c r="C9" s="116"/>
      <c r="D9" s="244"/>
      <c r="E9" s="245"/>
      <c r="F9" s="245"/>
      <c r="G9" s="245"/>
      <c r="H9" s="246"/>
      <c r="I9" s="116"/>
      <c r="J9" s="113"/>
      <c r="O9" s="169" t="s">
        <v>10</v>
      </c>
    </row>
    <row r="10" spans="1:15" ht="14" x14ac:dyDescent="0.3">
      <c r="A10" s="170"/>
      <c r="B10" s="116"/>
      <c r="C10" s="116"/>
      <c r="D10" s="171" t="s">
        <v>23084</v>
      </c>
      <c r="E10" s="171"/>
      <c r="F10" s="116"/>
      <c r="G10" s="116"/>
      <c r="H10" s="116"/>
      <c r="I10" s="116"/>
      <c r="J10" s="113"/>
      <c r="O10" s="169" t="s">
        <v>11</v>
      </c>
    </row>
    <row r="11" spans="1:15" ht="32.25" customHeight="1" x14ac:dyDescent="0.3">
      <c r="A11" s="115" t="s">
        <v>3</v>
      </c>
      <c r="B11" s="116"/>
      <c r="C11" s="114" t="str">
        <f>IF(ISNA(VLOOKUP(D9,'B. MunicCounties Populate'!A:F,6,FALSE)),"",(VLOOKUP(D9,'B. MunicCounties Populate'!A:F,6,FALSE)))</f>
        <v/>
      </c>
      <c r="D11" s="114"/>
      <c r="E11" s="114"/>
      <c r="F11" s="114"/>
      <c r="G11" s="114"/>
      <c r="H11" s="116"/>
      <c r="I11" s="116"/>
      <c r="J11" s="113"/>
      <c r="O11" s="169" t="s">
        <v>12</v>
      </c>
    </row>
    <row r="12" spans="1:15" ht="14" x14ac:dyDescent="0.3">
      <c r="A12" s="172"/>
      <c r="B12" s="116"/>
      <c r="C12" s="241"/>
      <c r="D12" s="241"/>
      <c r="E12" s="241"/>
      <c r="F12" s="241"/>
      <c r="G12" s="241"/>
      <c r="H12" s="116"/>
      <c r="I12" s="116"/>
      <c r="J12" s="113"/>
      <c r="O12" s="169" t="s">
        <v>13</v>
      </c>
    </row>
    <row r="13" spans="1:15" ht="14" x14ac:dyDescent="0.3">
      <c r="A13" s="172"/>
      <c r="B13" s="116"/>
      <c r="C13" s="173"/>
      <c r="D13" s="173"/>
      <c r="E13" s="173"/>
      <c r="F13" s="173"/>
      <c r="G13" s="173"/>
      <c r="H13" s="116"/>
      <c r="I13" s="116"/>
      <c r="J13" s="113"/>
      <c r="O13" s="169" t="s">
        <v>14</v>
      </c>
    </row>
    <row r="14" spans="1:15" ht="14" x14ac:dyDescent="0.3">
      <c r="A14" s="172"/>
      <c r="B14" s="116"/>
      <c r="C14" s="173"/>
      <c r="D14" s="173"/>
      <c r="E14" s="173"/>
      <c r="F14" s="173"/>
      <c r="G14" s="173"/>
      <c r="H14" s="116"/>
      <c r="I14" s="116"/>
      <c r="J14" s="113"/>
      <c r="O14" s="169" t="s">
        <v>15</v>
      </c>
    </row>
    <row r="15" spans="1:15" ht="13" x14ac:dyDescent="0.3">
      <c r="A15" s="242"/>
      <c r="B15" s="242"/>
      <c r="C15" s="242"/>
      <c r="D15" s="242"/>
      <c r="E15" s="242"/>
      <c r="F15" s="242"/>
      <c r="G15" s="242"/>
      <c r="H15" s="242"/>
      <c r="I15" s="242"/>
      <c r="J15" s="242"/>
      <c r="O15" s="169" t="s">
        <v>16</v>
      </c>
    </row>
    <row r="16" spans="1:15" ht="53.25" customHeight="1" x14ac:dyDescent="0.25">
      <c r="A16" s="243" t="s">
        <v>23085</v>
      </c>
      <c r="B16" s="243"/>
      <c r="C16" s="243"/>
      <c r="D16" s="243"/>
      <c r="E16" s="243"/>
      <c r="F16" s="243"/>
      <c r="G16" s="243"/>
      <c r="H16" s="243"/>
      <c r="I16" s="243"/>
      <c r="J16" s="243"/>
      <c r="O16" s="169" t="s">
        <v>17</v>
      </c>
    </row>
    <row r="17" spans="1:15" ht="12.75" customHeight="1" x14ac:dyDescent="0.3">
      <c r="A17" s="174"/>
      <c r="B17" s="113"/>
      <c r="C17" s="113"/>
      <c r="D17" s="113"/>
      <c r="E17" s="113"/>
      <c r="F17" s="113"/>
      <c r="G17" s="113"/>
      <c r="H17" s="113"/>
      <c r="I17" s="113"/>
      <c r="J17" s="113"/>
      <c r="O17" s="169" t="s">
        <v>18</v>
      </c>
    </row>
    <row r="18" spans="1:15" ht="12.75" customHeight="1" x14ac:dyDescent="0.3">
      <c r="A18" s="174"/>
      <c r="B18" s="113"/>
      <c r="C18" s="113"/>
      <c r="D18" s="113"/>
      <c r="E18" s="113"/>
      <c r="F18" s="113"/>
      <c r="G18" s="113"/>
      <c r="H18" s="113"/>
      <c r="I18" s="113"/>
      <c r="J18" s="113"/>
      <c r="O18" s="169" t="s">
        <v>19</v>
      </c>
    </row>
    <row r="19" spans="1:15" ht="13" x14ac:dyDescent="0.3">
      <c r="A19" s="175" t="str">
        <f>"Due Date:  February 1, "&amp;'A. Update Year'!A10</f>
        <v>Due Date:  February 1, 2026</v>
      </c>
      <c r="B19" s="113"/>
      <c r="C19" s="113"/>
      <c r="D19" s="113"/>
      <c r="E19" s="113"/>
      <c r="F19" s="113"/>
      <c r="G19" s="113"/>
      <c r="H19" s="113"/>
      <c r="I19" s="113"/>
      <c r="J19" s="113"/>
      <c r="O19" s="169" t="s">
        <v>20</v>
      </c>
    </row>
    <row r="20" spans="1:15" x14ac:dyDescent="0.25">
      <c r="A20" s="114"/>
      <c r="B20" s="114"/>
      <c r="C20" s="114"/>
      <c r="D20" s="114"/>
      <c r="E20" s="114"/>
      <c r="F20" s="114"/>
      <c r="G20" s="114"/>
      <c r="H20" s="114"/>
      <c r="I20" s="114"/>
      <c r="J20" s="114"/>
      <c r="O20" s="169" t="s">
        <v>21</v>
      </c>
    </row>
    <row r="21" spans="1:15" x14ac:dyDescent="0.25">
      <c r="A21" s="114"/>
      <c r="B21" s="114"/>
      <c r="C21" s="114"/>
      <c r="D21" s="114"/>
      <c r="E21" s="114"/>
      <c r="F21" s="114"/>
      <c r="G21" s="114"/>
      <c r="H21" s="114"/>
      <c r="I21" s="114"/>
      <c r="J21" s="114"/>
      <c r="O21" s="169" t="s">
        <v>22</v>
      </c>
    </row>
    <row r="22" spans="1:15" x14ac:dyDescent="0.25">
      <c r="A22" s="114"/>
      <c r="B22" s="114"/>
      <c r="C22" s="114"/>
      <c r="D22" s="114"/>
      <c r="E22" s="114"/>
      <c r="F22" s="114"/>
      <c r="G22" s="114"/>
      <c r="H22" s="114"/>
      <c r="I22" s="114"/>
      <c r="J22" s="114"/>
      <c r="O22" s="169" t="s">
        <v>23</v>
      </c>
    </row>
    <row r="23" spans="1:15" x14ac:dyDescent="0.25">
      <c r="A23" s="114"/>
      <c r="B23" s="114"/>
      <c r="C23" s="114"/>
      <c r="D23" s="114"/>
      <c r="E23" s="114"/>
      <c r="F23" s="114"/>
      <c r="G23" s="114"/>
      <c r="H23" s="114"/>
      <c r="I23" s="114"/>
      <c r="J23" s="114"/>
      <c r="O23" s="169" t="s">
        <v>24</v>
      </c>
    </row>
    <row r="24" spans="1:15" x14ac:dyDescent="0.25">
      <c r="A24" s="114"/>
      <c r="B24" s="114"/>
      <c r="C24" s="114"/>
      <c r="D24" s="114"/>
      <c r="E24" s="114"/>
      <c r="F24" s="114"/>
      <c r="G24" s="114"/>
      <c r="H24" s="114"/>
      <c r="I24" s="114"/>
      <c r="J24" s="114"/>
      <c r="O24" s="169" t="s">
        <v>25</v>
      </c>
    </row>
    <row r="25" spans="1:15" x14ac:dyDescent="0.25">
      <c r="A25" s="114"/>
      <c r="B25" s="114"/>
      <c r="C25" s="114"/>
      <c r="D25" s="114"/>
      <c r="E25" s="114"/>
      <c r="F25" s="114"/>
      <c r="G25" s="114"/>
      <c r="H25" s="114"/>
      <c r="I25" s="114"/>
      <c r="J25" s="114"/>
      <c r="O25" s="169" t="s">
        <v>26</v>
      </c>
    </row>
    <row r="26" spans="1:15" x14ac:dyDescent="0.25">
      <c r="A26" s="114"/>
      <c r="B26" s="114"/>
      <c r="C26" s="114"/>
      <c r="D26" s="114"/>
      <c r="E26" s="114"/>
      <c r="F26" s="114"/>
      <c r="G26" s="114"/>
      <c r="H26" s="114"/>
      <c r="I26" s="114"/>
      <c r="J26" s="114"/>
      <c r="O26" s="169" t="s">
        <v>27</v>
      </c>
    </row>
    <row r="27" spans="1:15" x14ac:dyDescent="0.25">
      <c r="A27" s="114"/>
      <c r="B27" s="114"/>
      <c r="C27" s="114"/>
      <c r="D27" s="114"/>
      <c r="E27" s="114"/>
      <c r="F27" s="114"/>
      <c r="G27" s="114"/>
      <c r="H27" s="114"/>
      <c r="I27" s="114"/>
      <c r="J27" s="114"/>
      <c r="O27" s="169" t="s">
        <v>28</v>
      </c>
    </row>
    <row r="28" spans="1:15" x14ac:dyDescent="0.25">
      <c r="A28" s="114"/>
      <c r="B28" s="114"/>
      <c r="C28" s="114"/>
      <c r="D28" s="114"/>
      <c r="E28" s="114"/>
      <c r="F28" s="114"/>
      <c r="G28" s="114"/>
      <c r="H28" s="114"/>
      <c r="I28" s="114"/>
      <c r="J28" s="114"/>
      <c r="O28" s="169" t="s">
        <v>29</v>
      </c>
    </row>
    <row r="29" spans="1:15" x14ac:dyDescent="0.25">
      <c r="A29" s="114"/>
      <c r="B29" s="114"/>
      <c r="C29" s="114"/>
      <c r="D29" s="114"/>
      <c r="E29" s="114"/>
      <c r="F29" s="114"/>
      <c r="G29" s="114"/>
      <c r="H29" s="114"/>
      <c r="I29" s="114"/>
      <c r="J29" s="114"/>
      <c r="O29" s="169" t="s">
        <v>30</v>
      </c>
    </row>
    <row r="30" spans="1:15" x14ac:dyDescent="0.25">
      <c r="A30" s="114"/>
      <c r="B30" s="114"/>
      <c r="C30" s="114"/>
      <c r="D30" s="114"/>
      <c r="E30" s="114"/>
      <c r="F30" s="114"/>
      <c r="G30" s="114"/>
      <c r="H30" s="114"/>
      <c r="I30" s="114"/>
      <c r="J30" s="114"/>
      <c r="O30" s="169" t="s">
        <v>31</v>
      </c>
    </row>
    <row r="31" spans="1:15" x14ac:dyDescent="0.25">
      <c r="A31" s="114"/>
      <c r="B31" s="114"/>
      <c r="C31" s="114"/>
      <c r="D31" s="114"/>
      <c r="E31" s="114"/>
      <c r="F31" s="114"/>
      <c r="G31" s="114"/>
      <c r="H31" s="114"/>
      <c r="I31" s="114"/>
      <c r="J31" s="114"/>
      <c r="O31" s="169" t="s">
        <v>32</v>
      </c>
    </row>
    <row r="32" spans="1:15" x14ac:dyDescent="0.25">
      <c r="A32" s="114"/>
      <c r="B32" s="114"/>
      <c r="C32" s="114"/>
      <c r="D32" s="114"/>
      <c r="E32" s="114"/>
      <c r="F32" s="114"/>
      <c r="G32" s="114"/>
      <c r="H32" s="114"/>
      <c r="I32" s="114"/>
      <c r="J32" s="114"/>
      <c r="O32" s="169" t="s">
        <v>33</v>
      </c>
    </row>
    <row r="33" spans="1:15" x14ac:dyDescent="0.25">
      <c r="A33" s="114"/>
      <c r="B33" s="114"/>
      <c r="C33" s="114"/>
      <c r="D33" s="114"/>
      <c r="E33" s="114"/>
      <c r="F33" s="114"/>
      <c r="G33" s="114"/>
      <c r="H33" s="114"/>
      <c r="I33" s="114"/>
      <c r="J33" s="114"/>
      <c r="O33" s="169" t="s">
        <v>34</v>
      </c>
    </row>
    <row r="34" spans="1:15" x14ac:dyDescent="0.25">
      <c r="A34" s="114"/>
      <c r="B34" s="114"/>
      <c r="C34" s="114"/>
      <c r="D34" s="114"/>
      <c r="E34" s="114"/>
      <c r="F34" s="114"/>
      <c r="G34" s="114"/>
      <c r="H34" s="114"/>
      <c r="I34" s="114"/>
      <c r="J34" s="114"/>
      <c r="O34" s="169" t="s">
        <v>35</v>
      </c>
    </row>
    <row r="35" spans="1:15" x14ac:dyDescent="0.25">
      <c r="A35" s="114"/>
      <c r="B35" s="114"/>
      <c r="C35" s="114"/>
      <c r="D35" s="114"/>
      <c r="E35" s="114"/>
      <c r="F35" s="114"/>
      <c r="G35" s="114"/>
      <c r="H35" s="114"/>
      <c r="I35" s="114"/>
      <c r="J35" s="114"/>
      <c r="O35" s="169" t="s">
        <v>36</v>
      </c>
    </row>
    <row r="36" spans="1:15" x14ac:dyDescent="0.25">
      <c r="A36" s="114"/>
      <c r="B36" s="114"/>
      <c r="C36" s="114"/>
      <c r="D36" s="114"/>
      <c r="E36" s="114"/>
      <c r="F36" s="114"/>
      <c r="G36" s="114"/>
      <c r="H36" s="114"/>
      <c r="I36" s="114"/>
      <c r="J36" s="114"/>
      <c r="O36" s="169" t="s">
        <v>23087</v>
      </c>
    </row>
    <row r="37" spans="1:15" x14ac:dyDescent="0.25">
      <c r="A37" s="114"/>
      <c r="B37" s="114"/>
      <c r="C37" s="114"/>
      <c r="D37" s="114"/>
      <c r="E37" s="114"/>
      <c r="F37" s="114"/>
      <c r="G37" s="114"/>
      <c r="H37" s="114"/>
      <c r="I37" s="114"/>
      <c r="J37" s="114"/>
      <c r="O37" s="169" t="s">
        <v>37</v>
      </c>
    </row>
    <row r="38" spans="1:15" ht="20" x14ac:dyDescent="0.4">
      <c r="A38" s="114"/>
      <c r="B38" s="114"/>
      <c r="C38" s="114"/>
      <c r="D38" s="114"/>
      <c r="E38" s="176"/>
      <c r="F38" s="176"/>
      <c r="G38" s="176"/>
      <c r="H38" s="176"/>
      <c r="I38" s="114"/>
      <c r="J38" s="114"/>
      <c r="O38" s="169" t="s">
        <v>38</v>
      </c>
    </row>
    <row r="39" spans="1:15" ht="20" x14ac:dyDescent="0.4">
      <c r="A39" s="114"/>
      <c r="B39" s="114"/>
      <c r="C39" s="114"/>
      <c r="D39" s="114"/>
      <c r="E39" s="176"/>
      <c r="F39" s="176"/>
      <c r="G39" s="176"/>
      <c r="H39" s="176"/>
      <c r="I39" s="114"/>
      <c r="J39" s="114"/>
      <c r="O39" s="169" t="s">
        <v>39</v>
      </c>
    </row>
    <row r="40" spans="1:15" ht="20" x14ac:dyDescent="0.4">
      <c r="A40" s="114"/>
      <c r="B40" s="114"/>
      <c r="C40" s="114"/>
      <c r="D40" s="114"/>
      <c r="E40" s="176"/>
      <c r="F40" s="176"/>
      <c r="G40" s="176"/>
      <c r="H40" s="176"/>
      <c r="I40" s="114"/>
      <c r="J40" s="114"/>
      <c r="O40" s="169" t="s">
        <v>40</v>
      </c>
    </row>
    <row r="41" spans="1:15" ht="20" x14ac:dyDescent="0.4">
      <c r="A41" s="114"/>
      <c r="B41" s="114"/>
      <c r="C41" s="114"/>
      <c r="D41" s="114"/>
      <c r="E41" s="176"/>
      <c r="F41" s="176"/>
      <c r="G41" s="176"/>
      <c r="H41" s="176"/>
      <c r="I41" s="114"/>
      <c r="J41" s="114"/>
      <c r="O41" s="169" t="s">
        <v>41</v>
      </c>
    </row>
    <row r="42" spans="1:15" ht="20" x14ac:dyDescent="0.4">
      <c r="A42" s="114"/>
      <c r="B42" s="114"/>
      <c r="C42" s="114"/>
      <c r="D42" s="114"/>
      <c r="E42" s="176"/>
      <c r="F42" s="176"/>
      <c r="G42" s="176"/>
      <c r="H42" s="176"/>
      <c r="I42" s="114"/>
      <c r="J42" s="114"/>
      <c r="O42" s="169" t="s">
        <v>42</v>
      </c>
    </row>
    <row r="43" spans="1:15" ht="20" x14ac:dyDescent="0.4">
      <c r="A43" s="114"/>
      <c r="B43" s="114"/>
      <c r="C43" s="114"/>
      <c r="D43" s="114"/>
      <c r="E43" s="176"/>
      <c r="F43" s="176"/>
      <c r="G43" s="176"/>
      <c r="H43" s="176"/>
      <c r="I43" s="114"/>
      <c r="J43" s="114"/>
      <c r="O43" s="169" t="s">
        <v>43</v>
      </c>
    </row>
    <row r="44" spans="1:15" ht="20" x14ac:dyDescent="0.4">
      <c r="A44" s="114"/>
      <c r="B44" s="114"/>
      <c r="C44" s="114"/>
      <c r="D44" s="114"/>
      <c r="E44" s="176"/>
      <c r="F44" s="176"/>
      <c r="G44" s="176"/>
      <c r="H44" s="176"/>
      <c r="I44" s="114"/>
      <c r="J44" s="114"/>
      <c r="O44" s="169" t="s">
        <v>44</v>
      </c>
    </row>
    <row r="45" spans="1:15" ht="20" x14ac:dyDescent="0.4">
      <c r="A45" s="114"/>
      <c r="B45" s="114"/>
      <c r="C45" s="114"/>
      <c r="D45" s="114"/>
      <c r="E45" s="176"/>
      <c r="F45" s="176"/>
      <c r="G45" s="176"/>
      <c r="H45" s="176"/>
      <c r="I45" s="114"/>
      <c r="J45" s="114"/>
      <c r="O45" s="169" t="s">
        <v>45</v>
      </c>
    </row>
    <row r="46" spans="1:15" ht="20" x14ac:dyDescent="0.4">
      <c r="A46" s="114"/>
      <c r="B46" s="114"/>
      <c r="C46" s="114"/>
      <c r="D46" s="114"/>
      <c r="E46" s="176"/>
      <c r="F46" s="176"/>
      <c r="G46" s="176"/>
      <c r="H46" s="176"/>
      <c r="I46" s="114"/>
      <c r="J46" s="114"/>
      <c r="O46" s="169" t="s">
        <v>46</v>
      </c>
    </row>
    <row r="47" spans="1:15" ht="20" x14ac:dyDescent="0.4">
      <c r="A47" s="114"/>
      <c r="B47" s="114"/>
      <c r="C47" s="114"/>
      <c r="D47" s="114"/>
      <c r="E47" s="176"/>
      <c r="F47" s="176"/>
      <c r="G47" s="176"/>
      <c r="H47" s="176"/>
      <c r="I47" s="114"/>
      <c r="J47" s="114"/>
      <c r="O47" s="169" t="s">
        <v>47</v>
      </c>
    </row>
    <row r="48" spans="1:15" ht="20" x14ac:dyDescent="0.4">
      <c r="A48" s="114"/>
      <c r="B48" s="114"/>
      <c r="C48" s="114"/>
      <c r="D48" s="114"/>
      <c r="E48" s="176"/>
      <c r="F48" s="176"/>
      <c r="G48" s="176"/>
      <c r="H48" s="176"/>
      <c r="I48" s="114"/>
      <c r="J48" s="114"/>
      <c r="O48" s="169" t="s">
        <v>48</v>
      </c>
    </row>
    <row r="49" spans="1:15" ht="20" x14ac:dyDescent="0.4">
      <c r="A49" s="114"/>
      <c r="B49" s="114"/>
      <c r="C49" s="114"/>
      <c r="D49" s="114"/>
      <c r="E49" s="176"/>
      <c r="F49" s="176"/>
      <c r="G49" s="176"/>
      <c r="H49" s="176"/>
      <c r="I49" s="114"/>
      <c r="J49" s="114"/>
      <c r="O49" s="169" t="s">
        <v>49</v>
      </c>
    </row>
    <row r="50" spans="1:15" ht="20" x14ac:dyDescent="0.4">
      <c r="A50" s="114"/>
      <c r="B50" s="114"/>
      <c r="C50" s="114"/>
      <c r="D50" s="114"/>
      <c r="E50" s="176"/>
      <c r="F50" s="176"/>
      <c r="G50" s="176"/>
      <c r="H50" s="176"/>
      <c r="I50" s="114"/>
      <c r="J50" s="114"/>
      <c r="O50" s="169" t="s">
        <v>50</v>
      </c>
    </row>
    <row r="51" spans="1:15" ht="20" x14ac:dyDescent="0.4">
      <c r="A51" s="114"/>
      <c r="B51" s="114"/>
      <c r="C51" s="114"/>
      <c r="D51" s="114"/>
      <c r="E51" s="176"/>
      <c r="F51" s="176"/>
      <c r="G51" s="176"/>
      <c r="H51" s="176"/>
      <c r="I51" s="114"/>
      <c r="J51" s="114"/>
      <c r="O51" s="169" t="s">
        <v>51</v>
      </c>
    </row>
    <row r="52" spans="1:15" ht="20" x14ac:dyDescent="0.4">
      <c r="A52" s="114"/>
      <c r="B52" s="114"/>
      <c r="C52" s="114"/>
      <c r="D52" s="114"/>
      <c r="E52" s="176"/>
      <c r="F52" s="176"/>
      <c r="G52" s="176"/>
      <c r="H52" s="176"/>
      <c r="I52" s="114"/>
      <c r="J52" s="114"/>
      <c r="O52" s="169" t="s">
        <v>52</v>
      </c>
    </row>
    <row r="53" spans="1:15" ht="20" x14ac:dyDescent="0.4">
      <c r="A53" s="114"/>
      <c r="B53" s="114"/>
      <c r="C53" s="114"/>
      <c r="D53" s="114"/>
      <c r="E53" s="176"/>
      <c r="F53" s="176"/>
      <c r="G53" s="176"/>
      <c r="H53" s="176"/>
      <c r="I53" s="114"/>
      <c r="J53" s="114"/>
      <c r="O53" s="169" t="s">
        <v>53</v>
      </c>
    </row>
    <row r="54" spans="1:15" ht="20" x14ac:dyDescent="0.4">
      <c r="A54" s="114"/>
      <c r="B54" s="114"/>
      <c r="C54" s="114"/>
      <c r="D54" s="114"/>
      <c r="E54" s="176"/>
      <c r="F54" s="176"/>
      <c r="G54" s="176"/>
      <c r="H54" s="176"/>
      <c r="I54" s="114"/>
      <c r="J54" s="114"/>
      <c r="O54" s="169" t="s">
        <v>54</v>
      </c>
    </row>
    <row r="55" spans="1:15" ht="20" x14ac:dyDescent="0.4">
      <c r="A55" s="114"/>
      <c r="B55" s="114"/>
      <c r="C55" s="114"/>
      <c r="D55" s="114"/>
      <c r="E55" s="176"/>
      <c r="F55" s="176"/>
      <c r="G55" s="176"/>
      <c r="H55" s="176"/>
      <c r="I55" s="114"/>
      <c r="J55" s="114"/>
      <c r="O55" s="169" t="s">
        <v>55</v>
      </c>
    </row>
    <row r="56" spans="1:15" ht="20" x14ac:dyDescent="0.4">
      <c r="A56" s="114"/>
      <c r="B56" s="114"/>
      <c r="C56" s="114"/>
      <c r="D56" s="114"/>
      <c r="E56" s="176"/>
      <c r="F56" s="176"/>
      <c r="G56" s="176"/>
      <c r="H56" s="176"/>
      <c r="I56" s="114"/>
      <c r="J56" s="114"/>
      <c r="O56" s="169" t="s">
        <v>56</v>
      </c>
    </row>
    <row r="57" spans="1:15" x14ac:dyDescent="0.25">
      <c r="A57" s="169"/>
      <c r="B57" s="169"/>
      <c r="C57" s="169"/>
      <c r="D57" s="169"/>
      <c r="E57" s="169"/>
      <c r="F57" s="169"/>
      <c r="G57" s="169"/>
      <c r="H57" s="169"/>
      <c r="I57" s="169"/>
      <c r="J57" s="169"/>
      <c r="O57" s="169" t="s">
        <v>57</v>
      </c>
    </row>
    <row r="58" spans="1:15" x14ac:dyDescent="0.25">
      <c r="A58" s="169"/>
      <c r="B58" s="169"/>
      <c r="C58" s="169"/>
      <c r="D58" s="169"/>
      <c r="E58" s="169"/>
      <c r="F58" s="169"/>
      <c r="G58" s="169"/>
      <c r="H58" s="169"/>
      <c r="I58" s="169"/>
      <c r="J58" s="169"/>
      <c r="O58" s="169" t="s">
        <v>58</v>
      </c>
    </row>
    <row r="59" spans="1:15" x14ac:dyDescent="0.25">
      <c r="A59" s="169"/>
      <c r="B59" s="169"/>
      <c r="C59" s="169"/>
      <c r="D59" s="169"/>
      <c r="E59" s="169"/>
      <c r="F59" s="169"/>
      <c r="G59" s="169"/>
      <c r="H59" s="169"/>
      <c r="I59" s="169"/>
      <c r="J59" s="169"/>
      <c r="O59" s="169" t="s">
        <v>59</v>
      </c>
    </row>
    <row r="60" spans="1:15" x14ac:dyDescent="0.25">
      <c r="A60" s="169"/>
      <c r="B60" s="169"/>
      <c r="C60" s="169"/>
      <c r="D60" s="169"/>
      <c r="E60" s="169"/>
      <c r="F60" s="169"/>
      <c r="G60" s="169"/>
      <c r="H60" s="169"/>
      <c r="I60" s="169"/>
      <c r="J60" s="169"/>
      <c r="O60" s="169" t="s">
        <v>60</v>
      </c>
    </row>
    <row r="61" spans="1:15" x14ac:dyDescent="0.25">
      <c r="A61" s="169"/>
      <c r="B61" s="169"/>
      <c r="C61" s="169"/>
      <c r="D61" s="169"/>
      <c r="E61" s="169"/>
      <c r="F61" s="169"/>
      <c r="G61" s="169"/>
      <c r="H61" s="169"/>
      <c r="I61" s="169"/>
      <c r="J61" s="169"/>
      <c r="O61" s="169" t="s">
        <v>61</v>
      </c>
    </row>
    <row r="62" spans="1:15" x14ac:dyDescent="0.25">
      <c r="A62" s="169"/>
      <c r="B62" s="169"/>
      <c r="C62" s="169"/>
      <c r="D62" s="169"/>
      <c r="E62" s="169"/>
      <c r="F62" s="169"/>
      <c r="G62" s="169"/>
      <c r="H62" s="169"/>
      <c r="I62" s="169"/>
      <c r="J62" s="169"/>
      <c r="O62" s="169" t="s">
        <v>62</v>
      </c>
    </row>
    <row r="63" spans="1:15" x14ac:dyDescent="0.25">
      <c r="A63" s="169"/>
      <c r="B63" s="169"/>
      <c r="C63" s="169"/>
      <c r="D63" s="169"/>
      <c r="E63" s="169"/>
      <c r="F63" s="169"/>
      <c r="G63" s="169"/>
      <c r="H63" s="169"/>
      <c r="I63" s="169"/>
      <c r="J63" s="169"/>
      <c r="O63" s="169" t="s">
        <v>63</v>
      </c>
    </row>
    <row r="64" spans="1:15" x14ac:dyDescent="0.25">
      <c r="A64" s="169"/>
      <c r="B64" s="169"/>
      <c r="C64" s="169"/>
      <c r="D64" s="169"/>
      <c r="E64" s="169"/>
      <c r="F64" s="169"/>
      <c r="G64" s="169"/>
      <c r="H64" s="169"/>
      <c r="I64" s="169"/>
      <c r="J64" s="169"/>
      <c r="O64" s="169" t="s">
        <v>64</v>
      </c>
    </row>
    <row r="65" spans="1:15" x14ac:dyDescent="0.25">
      <c r="A65" s="169"/>
      <c r="B65" s="169"/>
      <c r="C65" s="169"/>
      <c r="D65" s="169"/>
      <c r="E65" s="169"/>
      <c r="F65" s="169"/>
      <c r="G65" s="169"/>
      <c r="H65" s="169"/>
      <c r="I65" s="169"/>
      <c r="J65" s="169"/>
      <c r="O65" s="169" t="s">
        <v>65</v>
      </c>
    </row>
    <row r="66" spans="1:15" x14ac:dyDescent="0.25">
      <c r="A66" s="169"/>
      <c r="B66" s="169"/>
      <c r="C66" s="169"/>
      <c r="D66" s="169"/>
      <c r="E66" s="169"/>
      <c r="F66" s="169"/>
      <c r="G66" s="169"/>
      <c r="H66" s="169"/>
      <c r="I66" s="169"/>
      <c r="J66" s="169"/>
      <c r="O66" s="169" t="s">
        <v>66</v>
      </c>
    </row>
    <row r="67" spans="1:15" x14ac:dyDescent="0.25">
      <c r="A67" s="169"/>
      <c r="B67" s="169"/>
      <c r="C67" s="169"/>
      <c r="D67" s="169"/>
      <c r="E67" s="169"/>
      <c r="F67" s="169"/>
      <c r="G67" s="169"/>
      <c r="H67" s="169"/>
      <c r="I67" s="169"/>
      <c r="J67" s="169"/>
      <c r="O67" s="169" t="s">
        <v>67</v>
      </c>
    </row>
    <row r="68" spans="1:15" x14ac:dyDescent="0.25">
      <c r="A68" s="169"/>
      <c r="B68" s="169"/>
      <c r="C68" s="169"/>
      <c r="D68" s="169"/>
      <c r="E68" s="169"/>
      <c r="F68" s="169"/>
      <c r="G68" s="169"/>
      <c r="H68" s="169"/>
      <c r="I68" s="169"/>
      <c r="J68" s="169"/>
      <c r="O68" s="169" t="s">
        <v>68</v>
      </c>
    </row>
    <row r="69" spans="1:15" x14ac:dyDescent="0.25">
      <c r="A69" s="169"/>
      <c r="B69" s="169"/>
      <c r="C69" s="169"/>
      <c r="D69" s="169"/>
      <c r="E69" s="169"/>
      <c r="F69" s="169"/>
      <c r="G69" s="169"/>
      <c r="H69" s="169"/>
      <c r="I69" s="169"/>
      <c r="J69" s="169"/>
      <c r="O69" s="169" t="s">
        <v>69</v>
      </c>
    </row>
    <row r="70" spans="1:15" x14ac:dyDescent="0.25">
      <c r="A70" s="169"/>
      <c r="B70" s="169"/>
      <c r="C70" s="169"/>
      <c r="D70" s="169"/>
      <c r="E70" s="169"/>
      <c r="F70" s="169"/>
      <c r="G70" s="169"/>
      <c r="H70" s="169"/>
      <c r="I70" s="169"/>
      <c r="J70" s="169"/>
      <c r="O70" s="169" t="s">
        <v>70</v>
      </c>
    </row>
    <row r="71" spans="1:15" x14ac:dyDescent="0.25">
      <c r="A71" s="169"/>
      <c r="B71" s="169"/>
      <c r="C71" s="169"/>
      <c r="D71" s="169"/>
      <c r="E71" s="169"/>
      <c r="F71" s="169"/>
      <c r="G71" s="169"/>
      <c r="H71" s="169"/>
      <c r="I71" s="169"/>
      <c r="J71" s="169"/>
      <c r="O71" s="169" t="s">
        <v>71</v>
      </c>
    </row>
    <row r="72" spans="1:15" x14ac:dyDescent="0.25">
      <c r="A72" s="169"/>
      <c r="B72" s="169"/>
      <c r="C72" s="169"/>
      <c r="D72" s="169"/>
      <c r="E72" s="169"/>
      <c r="F72" s="169"/>
      <c r="G72" s="169"/>
      <c r="H72" s="169"/>
      <c r="I72" s="169"/>
      <c r="J72" s="169"/>
      <c r="O72" s="169" t="s">
        <v>72</v>
      </c>
    </row>
    <row r="73" spans="1:15" x14ac:dyDescent="0.25">
      <c r="A73" s="169"/>
      <c r="B73" s="169"/>
      <c r="C73" s="169"/>
      <c r="D73" s="169"/>
      <c r="E73" s="169"/>
      <c r="F73" s="169"/>
      <c r="G73" s="169"/>
      <c r="H73" s="169"/>
      <c r="I73" s="169"/>
      <c r="J73" s="169"/>
      <c r="O73" s="169" t="s">
        <v>73</v>
      </c>
    </row>
    <row r="74" spans="1:15" x14ac:dyDescent="0.25">
      <c r="A74" s="169"/>
      <c r="B74" s="169"/>
      <c r="C74" s="169"/>
      <c r="D74" s="169"/>
      <c r="E74" s="169"/>
      <c r="F74" s="169"/>
      <c r="G74" s="169"/>
      <c r="H74" s="169"/>
      <c r="I74" s="169"/>
      <c r="J74" s="169"/>
      <c r="O74" s="169" t="s">
        <v>74</v>
      </c>
    </row>
    <row r="75" spans="1:15" x14ac:dyDescent="0.25">
      <c r="A75" s="169"/>
      <c r="B75" s="169"/>
      <c r="C75" s="169"/>
      <c r="D75" s="169"/>
      <c r="E75" s="169"/>
      <c r="F75" s="169"/>
      <c r="G75" s="169"/>
      <c r="H75" s="169"/>
      <c r="I75" s="169"/>
      <c r="J75" s="169"/>
      <c r="O75" s="169" t="s">
        <v>75</v>
      </c>
    </row>
    <row r="76" spans="1:15" x14ac:dyDescent="0.25">
      <c r="A76" s="169"/>
      <c r="B76" s="169"/>
      <c r="C76" s="169"/>
      <c r="D76" s="169"/>
      <c r="E76" s="169"/>
      <c r="F76" s="169"/>
      <c r="G76" s="169"/>
      <c r="H76" s="169"/>
      <c r="I76" s="169"/>
      <c r="J76" s="169"/>
      <c r="O76" s="169" t="s">
        <v>76</v>
      </c>
    </row>
    <row r="77" spans="1:15" x14ac:dyDescent="0.25">
      <c r="A77" s="169"/>
      <c r="B77" s="169"/>
      <c r="C77" s="169"/>
      <c r="D77" s="169"/>
      <c r="E77" s="169"/>
      <c r="F77" s="169"/>
      <c r="G77" s="169"/>
      <c r="H77" s="169"/>
      <c r="I77" s="169"/>
      <c r="J77" s="169"/>
      <c r="O77" s="169" t="s">
        <v>77</v>
      </c>
    </row>
    <row r="78" spans="1:15" x14ac:dyDescent="0.25">
      <c r="A78" s="169"/>
      <c r="B78" s="169"/>
      <c r="C78" s="169"/>
      <c r="D78" s="169"/>
      <c r="E78" s="169"/>
      <c r="F78" s="169"/>
      <c r="G78" s="169"/>
      <c r="H78" s="169"/>
      <c r="I78" s="169"/>
      <c r="J78" s="169"/>
      <c r="O78" s="169" t="s">
        <v>78</v>
      </c>
    </row>
    <row r="79" spans="1:15" x14ac:dyDescent="0.25">
      <c r="A79" s="169"/>
      <c r="B79" s="169"/>
      <c r="C79" s="169"/>
      <c r="D79" s="169"/>
      <c r="E79" s="169"/>
      <c r="F79" s="169"/>
      <c r="G79" s="169"/>
      <c r="H79" s="169"/>
      <c r="I79" s="169"/>
      <c r="J79" s="169"/>
      <c r="O79" s="169" t="s">
        <v>79</v>
      </c>
    </row>
    <row r="80" spans="1:15" x14ac:dyDescent="0.25">
      <c r="A80" s="169"/>
      <c r="B80" s="169"/>
      <c r="C80" s="169"/>
      <c r="D80" s="169"/>
      <c r="E80" s="169"/>
      <c r="F80" s="169"/>
      <c r="G80" s="169"/>
      <c r="H80" s="169"/>
      <c r="I80" s="169"/>
      <c r="J80" s="169"/>
      <c r="O80" s="169" t="s">
        <v>80</v>
      </c>
    </row>
    <row r="81" spans="1:15" x14ac:dyDescent="0.25">
      <c r="A81" s="169"/>
      <c r="B81" s="169"/>
      <c r="C81" s="169"/>
      <c r="D81" s="169"/>
      <c r="E81" s="169"/>
      <c r="F81" s="169"/>
      <c r="G81" s="169"/>
      <c r="H81" s="169"/>
      <c r="I81" s="169"/>
      <c r="J81" s="169"/>
      <c r="O81" s="169" t="s">
        <v>81</v>
      </c>
    </row>
    <row r="82" spans="1:15" x14ac:dyDescent="0.25">
      <c r="A82" s="169"/>
      <c r="B82" s="169"/>
      <c r="C82" s="169"/>
      <c r="D82" s="169"/>
      <c r="E82" s="169"/>
      <c r="F82" s="169"/>
      <c r="G82" s="169"/>
      <c r="H82" s="169"/>
      <c r="I82" s="169"/>
      <c r="J82" s="169"/>
      <c r="O82" s="169" t="s">
        <v>82</v>
      </c>
    </row>
    <row r="83" spans="1:15" x14ac:dyDescent="0.25">
      <c r="A83" s="169"/>
      <c r="B83" s="169"/>
      <c r="C83" s="169"/>
      <c r="D83" s="169"/>
      <c r="E83" s="169"/>
      <c r="F83" s="169"/>
      <c r="G83" s="169"/>
      <c r="H83" s="169"/>
      <c r="I83" s="169"/>
      <c r="J83" s="169"/>
      <c r="O83" s="169" t="s">
        <v>83</v>
      </c>
    </row>
    <row r="84" spans="1:15" x14ac:dyDescent="0.25">
      <c r="A84" s="169"/>
      <c r="B84" s="169"/>
      <c r="C84" s="169"/>
      <c r="D84" s="169"/>
      <c r="E84" s="169"/>
      <c r="F84" s="169"/>
      <c r="G84" s="169"/>
      <c r="H84" s="169"/>
      <c r="I84" s="169"/>
      <c r="J84" s="169"/>
      <c r="O84" s="169" t="s">
        <v>84</v>
      </c>
    </row>
    <row r="85" spans="1:15" x14ac:dyDescent="0.25">
      <c r="A85" s="169"/>
      <c r="B85" s="169"/>
      <c r="C85" s="169"/>
      <c r="D85" s="169"/>
      <c r="E85" s="169"/>
      <c r="F85" s="169"/>
      <c r="G85" s="169"/>
      <c r="H85" s="169"/>
      <c r="I85" s="169"/>
      <c r="J85" s="169"/>
      <c r="O85" s="169" t="s">
        <v>85</v>
      </c>
    </row>
    <row r="86" spans="1:15" x14ac:dyDescent="0.25">
      <c r="A86" s="169"/>
      <c r="B86" s="169"/>
      <c r="C86" s="169"/>
      <c r="D86" s="169"/>
      <c r="E86" s="169"/>
      <c r="F86" s="169"/>
      <c r="G86" s="169"/>
      <c r="H86" s="169"/>
      <c r="I86" s="169"/>
      <c r="J86" s="169"/>
      <c r="O86" s="169" t="s">
        <v>86</v>
      </c>
    </row>
    <row r="87" spans="1:15" x14ac:dyDescent="0.25">
      <c r="A87" s="169"/>
      <c r="B87" s="169"/>
      <c r="C87" s="169"/>
      <c r="D87" s="169"/>
      <c r="E87" s="169"/>
      <c r="F87" s="169"/>
      <c r="G87" s="169"/>
      <c r="H87" s="169"/>
      <c r="I87" s="169"/>
      <c r="J87" s="169"/>
      <c r="O87" s="169" t="s">
        <v>87</v>
      </c>
    </row>
    <row r="88" spans="1:15" x14ac:dyDescent="0.25">
      <c r="A88" s="169"/>
      <c r="B88" s="169"/>
      <c r="C88" s="169"/>
      <c r="D88" s="169"/>
      <c r="E88" s="169"/>
      <c r="F88" s="169"/>
      <c r="G88" s="169"/>
      <c r="H88" s="169"/>
      <c r="I88" s="169"/>
      <c r="J88" s="169"/>
      <c r="O88" s="169" t="s">
        <v>88</v>
      </c>
    </row>
    <row r="89" spans="1:15" x14ac:dyDescent="0.25">
      <c r="A89" s="169"/>
      <c r="B89" s="169"/>
      <c r="C89" s="169"/>
      <c r="D89" s="169"/>
      <c r="E89" s="169"/>
      <c r="F89" s="169"/>
      <c r="G89" s="169"/>
      <c r="H89" s="169"/>
      <c r="I89" s="169"/>
      <c r="J89" s="169"/>
      <c r="O89" s="169" t="s">
        <v>89</v>
      </c>
    </row>
    <row r="90" spans="1:15" x14ac:dyDescent="0.25">
      <c r="A90" s="169"/>
      <c r="B90" s="169"/>
      <c r="C90" s="169"/>
      <c r="D90" s="169"/>
      <c r="E90" s="169"/>
      <c r="F90" s="169"/>
      <c r="G90" s="169"/>
      <c r="H90" s="169"/>
      <c r="I90" s="169"/>
      <c r="J90" s="169"/>
      <c r="O90" s="169" t="s">
        <v>90</v>
      </c>
    </row>
    <row r="91" spans="1:15" x14ac:dyDescent="0.25">
      <c r="A91" s="169"/>
      <c r="B91" s="169"/>
      <c r="C91" s="169"/>
      <c r="D91" s="169"/>
      <c r="E91" s="169"/>
      <c r="F91" s="169"/>
      <c r="G91" s="169"/>
      <c r="H91" s="169"/>
      <c r="I91" s="169"/>
      <c r="J91" s="169"/>
      <c r="O91" s="169" t="s">
        <v>91</v>
      </c>
    </row>
    <row r="92" spans="1:15" x14ac:dyDescent="0.25">
      <c r="A92" s="169"/>
      <c r="B92" s="169"/>
      <c r="C92" s="169"/>
      <c r="D92" s="169"/>
      <c r="E92" s="169"/>
      <c r="F92" s="169"/>
      <c r="G92" s="169"/>
      <c r="H92" s="169"/>
      <c r="I92" s="169"/>
      <c r="J92" s="169"/>
      <c r="O92" s="169" t="s">
        <v>92</v>
      </c>
    </row>
    <row r="93" spans="1:15" x14ac:dyDescent="0.25">
      <c r="A93" s="169"/>
      <c r="B93" s="169"/>
      <c r="C93" s="169"/>
      <c r="D93" s="169"/>
      <c r="E93" s="169"/>
      <c r="F93" s="169"/>
      <c r="G93" s="169"/>
      <c r="H93" s="169"/>
      <c r="I93" s="169"/>
      <c r="J93" s="169"/>
      <c r="O93" s="169" t="s">
        <v>93</v>
      </c>
    </row>
    <row r="94" spans="1:15" x14ac:dyDescent="0.25">
      <c r="A94" s="169"/>
      <c r="B94" s="169"/>
      <c r="C94" s="169"/>
      <c r="D94" s="169"/>
      <c r="E94" s="169"/>
      <c r="F94" s="169"/>
      <c r="G94" s="169"/>
      <c r="H94" s="169"/>
      <c r="I94" s="169"/>
      <c r="J94" s="169"/>
      <c r="O94" s="169" t="s">
        <v>94</v>
      </c>
    </row>
    <row r="95" spans="1:15" x14ac:dyDescent="0.25">
      <c r="A95" s="169"/>
      <c r="B95" s="169"/>
      <c r="C95" s="169"/>
      <c r="D95" s="169"/>
      <c r="E95" s="169"/>
      <c r="F95" s="169"/>
      <c r="G95" s="169"/>
      <c r="H95" s="169"/>
      <c r="I95" s="169"/>
      <c r="J95" s="169"/>
      <c r="O95" s="169" t="s">
        <v>95</v>
      </c>
    </row>
    <row r="96" spans="1:15" x14ac:dyDescent="0.25">
      <c r="A96" s="169"/>
      <c r="B96" s="169"/>
      <c r="C96" s="169"/>
      <c r="D96" s="169"/>
      <c r="E96" s="169"/>
      <c r="F96" s="169"/>
      <c r="G96" s="169"/>
      <c r="H96" s="169"/>
      <c r="I96" s="169"/>
      <c r="J96" s="169"/>
      <c r="O96" s="169" t="s">
        <v>96</v>
      </c>
    </row>
    <row r="97" spans="1:15" x14ac:dyDescent="0.25">
      <c r="A97" s="169"/>
      <c r="B97" s="169"/>
      <c r="C97" s="169"/>
      <c r="D97" s="169"/>
      <c r="E97" s="169"/>
      <c r="F97" s="169"/>
      <c r="G97" s="169"/>
      <c r="H97" s="169"/>
      <c r="I97" s="169"/>
      <c r="J97" s="169"/>
      <c r="O97" s="169" t="s">
        <v>97</v>
      </c>
    </row>
    <row r="98" spans="1:15" x14ac:dyDescent="0.25">
      <c r="A98" s="169"/>
      <c r="B98" s="169"/>
      <c r="C98" s="169"/>
      <c r="D98" s="169"/>
      <c r="E98" s="169"/>
      <c r="F98" s="169"/>
      <c r="G98" s="169"/>
      <c r="H98" s="169"/>
      <c r="I98" s="169"/>
      <c r="J98" s="169"/>
      <c r="O98" s="169" t="s">
        <v>98</v>
      </c>
    </row>
    <row r="99" spans="1:15" x14ac:dyDescent="0.25">
      <c r="A99" s="169"/>
      <c r="B99" s="169"/>
      <c r="C99" s="169"/>
      <c r="D99" s="169"/>
      <c r="E99" s="169"/>
      <c r="F99" s="169"/>
      <c r="G99" s="169"/>
      <c r="H99" s="169"/>
      <c r="I99" s="169"/>
      <c r="J99" s="169"/>
      <c r="O99" s="169" t="s">
        <v>99</v>
      </c>
    </row>
    <row r="100" spans="1:15" x14ac:dyDescent="0.25">
      <c r="A100" s="169"/>
      <c r="B100" s="169"/>
      <c r="C100" s="169"/>
      <c r="D100" s="169"/>
      <c r="E100" s="169"/>
      <c r="F100" s="169"/>
      <c r="G100" s="169"/>
      <c r="H100" s="169"/>
      <c r="I100" s="169"/>
      <c r="J100" s="169"/>
      <c r="O100" s="169" t="s">
        <v>100</v>
      </c>
    </row>
    <row r="101" spans="1:15" x14ac:dyDescent="0.25">
      <c r="A101" s="169"/>
      <c r="B101" s="169"/>
      <c r="C101" s="169"/>
      <c r="D101" s="169"/>
      <c r="E101" s="169"/>
      <c r="F101" s="169"/>
      <c r="G101" s="169"/>
      <c r="H101" s="169"/>
      <c r="I101" s="169"/>
      <c r="J101" s="169"/>
      <c r="O101" s="169" t="s">
        <v>101</v>
      </c>
    </row>
    <row r="102" spans="1:15" x14ac:dyDescent="0.25">
      <c r="A102" s="169"/>
      <c r="B102" s="169"/>
      <c r="C102" s="169"/>
      <c r="D102" s="169"/>
      <c r="E102" s="169"/>
      <c r="F102" s="169"/>
      <c r="G102" s="169"/>
      <c r="H102" s="169"/>
      <c r="I102" s="169"/>
      <c r="J102" s="169"/>
      <c r="O102" s="169" t="s">
        <v>102</v>
      </c>
    </row>
    <row r="103" spans="1:15" x14ac:dyDescent="0.25">
      <c r="A103" s="169"/>
      <c r="B103" s="169"/>
      <c r="C103" s="169"/>
      <c r="D103" s="169"/>
      <c r="E103" s="169"/>
      <c r="F103" s="169"/>
      <c r="G103" s="169"/>
      <c r="H103" s="169"/>
      <c r="I103" s="169"/>
      <c r="J103" s="169"/>
      <c r="O103" s="169" t="s">
        <v>103</v>
      </c>
    </row>
    <row r="104" spans="1:15" x14ac:dyDescent="0.25">
      <c r="A104" s="169"/>
      <c r="B104" s="169"/>
      <c r="C104" s="169"/>
      <c r="D104" s="169"/>
      <c r="E104" s="169"/>
      <c r="F104" s="169"/>
      <c r="G104" s="169"/>
      <c r="H104" s="169"/>
      <c r="I104" s="169"/>
      <c r="J104" s="169"/>
      <c r="O104" s="169" t="s">
        <v>104</v>
      </c>
    </row>
    <row r="105" spans="1:15" x14ac:dyDescent="0.25">
      <c r="A105" s="169"/>
      <c r="B105" s="169"/>
      <c r="C105" s="169"/>
      <c r="D105" s="169"/>
      <c r="E105" s="169"/>
      <c r="F105" s="169"/>
      <c r="G105" s="169"/>
      <c r="H105" s="169"/>
      <c r="I105" s="169"/>
      <c r="J105" s="169"/>
      <c r="O105" s="169" t="s">
        <v>105</v>
      </c>
    </row>
    <row r="106" spans="1:15" x14ac:dyDescent="0.25">
      <c r="A106" s="169"/>
      <c r="B106" s="169"/>
      <c r="C106" s="169"/>
      <c r="D106" s="169"/>
      <c r="E106" s="169"/>
      <c r="F106" s="169"/>
      <c r="G106" s="169"/>
      <c r="H106" s="169"/>
      <c r="I106" s="169"/>
      <c r="J106" s="169"/>
      <c r="O106" s="169" t="s">
        <v>106</v>
      </c>
    </row>
    <row r="107" spans="1:15" x14ac:dyDescent="0.25">
      <c r="A107" s="169"/>
      <c r="B107" s="169"/>
      <c r="C107" s="169"/>
      <c r="D107" s="169"/>
      <c r="E107" s="169"/>
      <c r="F107" s="169"/>
      <c r="G107" s="169"/>
      <c r="H107" s="169"/>
      <c r="I107" s="169"/>
      <c r="J107" s="169"/>
      <c r="O107" s="169" t="s">
        <v>107</v>
      </c>
    </row>
    <row r="108" spans="1:15" x14ac:dyDescent="0.25">
      <c r="A108" s="169"/>
      <c r="B108" s="169"/>
      <c r="C108" s="169"/>
      <c r="D108" s="169"/>
      <c r="E108" s="169"/>
      <c r="F108" s="169"/>
      <c r="G108" s="169"/>
      <c r="H108" s="169"/>
      <c r="I108" s="169"/>
      <c r="J108" s="169"/>
      <c r="O108" s="169" t="s">
        <v>108</v>
      </c>
    </row>
    <row r="109" spans="1:15" x14ac:dyDescent="0.25">
      <c r="A109" s="169"/>
      <c r="B109" s="169"/>
      <c r="C109" s="169"/>
      <c r="D109" s="169"/>
      <c r="E109" s="169"/>
      <c r="F109" s="169"/>
      <c r="G109" s="169"/>
      <c r="H109" s="169"/>
      <c r="I109" s="169"/>
      <c r="J109" s="169"/>
      <c r="O109" s="169" t="s">
        <v>109</v>
      </c>
    </row>
    <row r="110" spans="1:15" x14ac:dyDescent="0.25">
      <c r="A110" s="169"/>
      <c r="B110" s="169"/>
      <c r="C110" s="169"/>
      <c r="D110" s="169"/>
      <c r="E110" s="169"/>
      <c r="F110" s="169"/>
      <c r="G110" s="169"/>
      <c r="H110" s="169"/>
      <c r="I110" s="169"/>
      <c r="J110" s="169"/>
      <c r="O110" s="169" t="s">
        <v>110</v>
      </c>
    </row>
    <row r="111" spans="1:15" x14ac:dyDescent="0.25">
      <c r="A111" s="169"/>
      <c r="B111" s="169"/>
      <c r="C111" s="169"/>
      <c r="D111" s="169"/>
      <c r="E111" s="169"/>
      <c r="F111" s="169"/>
      <c r="G111" s="169"/>
      <c r="H111" s="169"/>
      <c r="I111" s="169"/>
      <c r="J111" s="169"/>
      <c r="O111" s="169" t="s">
        <v>111</v>
      </c>
    </row>
    <row r="112" spans="1:15" x14ac:dyDescent="0.25">
      <c r="A112" s="169"/>
      <c r="B112" s="169"/>
      <c r="C112" s="169"/>
      <c r="D112" s="169"/>
      <c r="E112" s="169"/>
      <c r="F112" s="169"/>
      <c r="G112" s="169"/>
      <c r="H112" s="169"/>
      <c r="I112" s="169"/>
      <c r="J112" s="169"/>
      <c r="O112" s="169" t="s">
        <v>112</v>
      </c>
    </row>
    <row r="113" spans="1:15" x14ac:dyDescent="0.25">
      <c r="A113" s="169"/>
      <c r="B113" s="169"/>
      <c r="C113" s="169"/>
      <c r="D113" s="169"/>
      <c r="E113" s="169"/>
      <c r="F113" s="169"/>
      <c r="G113" s="169"/>
      <c r="H113" s="169"/>
      <c r="I113" s="169"/>
      <c r="J113" s="169"/>
      <c r="O113" s="169" t="s">
        <v>113</v>
      </c>
    </row>
    <row r="114" spans="1:15" x14ac:dyDescent="0.25">
      <c r="A114" s="169"/>
      <c r="B114" s="169"/>
      <c r="C114" s="169"/>
      <c r="D114" s="169"/>
      <c r="E114" s="169"/>
      <c r="F114" s="169"/>
      <c r="G114" s="169"/>
      <c r="H114" s="169"/>
      <c r="I114" s="169"/>
      <c r="J114" s="169"/>
      <c r="O114" s="169" t="s">
        <v>114</v>
      </c>
    </row>
    <row r="115" spans="1:15" x14ac:dyDescent="0.25">
      <c r="A115" s="169"/>
      <c r="B115" s="169"/>
      <c r="C115" s="169"/>
      <c r="D115" s="169"/>
      <c r="E115" s="169"/>
      <c r="F115" s="169"/>
      <c r="G115" s="169"/>
      <c r="H115" s="169"/>
      <c r="I115" s="169"/>
      <c r="J115" s="169"/>
      <c r="O115" s="169" t="s">
        <v>115</v>
      </c>
    </row>
    <row r="116" spans="1:15" x14ac:dyDescent="0.25">
      <c r="A116" s="169"/>
      <c r="B116" s="169"/>
      <c r="C116" s="169"/>
      <c r="D116" s="169"/>
      <c r="E116" s="169"/>
      <c r="F116" s="169"/>
      <c r="G116" s="169"/>
      <c r="H116" s="169"/>
      <c r="I116" s="169"/>
      <c r="J116" s="169"/>
      <c r="O116" s="169" t="s">
        <v>116</v>
      </c>
    </row>
    <row r="117" spans="1:15" x14ac:dyDescent="0.25">
      <c r="A117" s="169"/>
      <c r="B117" s="169"/>
      <c r="C117" s="169"/>
      <c r="D117" s="169"/>
      <c r="E117" s="169"/>
      <c r="F117" s="169"/>
      <c r="G117" s="169"/>
      <c r="H117" s="169"/>
      <c r="I117" s="169"/>
      <c r="J117" s="169"/>
      <c r="O117" s="169" t="s">
        <v>117</v>
      </c>
    </row>
    <row r="118" spans="1:15" x14ac:dyDescent="0.25">
      <c r="A118" s="169"/>
      <c r="B118" s="169"/>
      <c r="C118" s="169"/>
      <c r="D118" s="169"/>
      <c r="E118" s="169"/>
      <c r="F118" s="169"/>
      <c r="G118" s="169"/>
      <c r="H118" s="169"/>
      <c r="I118" s="169"/>
      <c r="J118" s="169"/>
      <c r="O118" s="169" t="s">
        <v>118</v>
      </c>
    </row>
    <row r="119" spans="1:15" x14ac:dyDescent="0.25">
      <c r="A119" s="169"/>
      <c r="B119" s="169"/>
      <c r="C119" s="169"/>
      <c r="D119" s="169"/>
      <c r="E119" s="169"/>
      <c r="F119" s="169"/>
      <c r="G119" s="169"/>
      <c r="H119" s="169"/>
      <c r="I119" s="169"/>
      <c r="J119" s="169"/>
      <c r="O119" s="169" t="s">
        <v>119</v>
      </c>
    </row>
    <row r="120" spans="1:15" x14ac:dyDescent="0.25">
      <c r="A120" s="169"/>
      <c r="B120" s="169"/>
      <c r="C120" s="169"/>
      <c r="D120" s="169"/>
      <c r="E120" s="169"/>
      <c r="F120" s="169"/>
      <c r="G120" s="169"/>
      <c r="H120" s="169"/>
      <c r="I120" s="169"/>
      <c r="J120" s="169"/>
      <c r="O120" s="169" t="s">
        <v>120</v>
      </c>
    </row>
    <row r="121" spans="1:15" x14ac:dyDescent="0.25">
      <c r="A121" s="169"/>
      <c r="B121" s="169"/>
      <c r="C121" s="169"/>
      <c r="D121" s="169"/>
      <c r="E121" s="169"/>
      <c r="F121" s="169"/>
      <c r="G121" s="169"/>
      <c r="H121" s="169"/>
      <c r="I121" s="169"/>
      <c r="J121" s="169"/>
      <c r="O121" s="169" t="s">
        <v>121</v>
      </c>
    </row>
    <row r="122" spans="1:15" x14ac:dyDescent="0.25">
      <c r="A122" s="169"/>
      <c r="B122" s="169"/>
      <c r="C122" s="169"/>
      <c r="D122" s="169"/>
      <c r="E122" s="169"/>
      <c r="F122" s="169"/>
      <c r="G122" s="169"/>
      <c r="H122" s="169"/>
      <c r="I122" s="169"/>
      <c r="J122" s="169"/>
      <c r="O122" s="169" t="s">
        <v>122</v>
      </c>
    </row>
    <row r="123" spans="1:15" x14ac:dyDescent="0.25">
      <c r="A123" s="169"/>
      <c r="B123" s="169"/>
      <c r="C123" s="169"/>
      <c r="D123" s="169"/>
      <c r="E123" s="169"/>
      <c r="F123" s="169"/>
      <c r="G123" s="169"/>
      <c r="H123" s="169"/>
      <c r="I123" s="169"/>
      <c r="J123" s="169"/>
      <c r="O123" s="169" t="s">
        <v>123</v>
      </c>
    </row>
    <row r="124" spans="1:15" x14ac:dyDescent="0.25">
      <c r="A124" s="169"/>
      <c r="B124" s="169"/>
      <c r="C124" s="169"/>
      <c r="D124" s="169"/>
      <c r="E124" s="169"/>
      <c r="F124" s="169"/>
      <c r="G124" s="169"/>
      <c r="H124" s="169"/>
      <c r="I124" s="169"/>
      <c r="J124" s="169"/>
      <c r="O124" s="169" t="s">
        <v>124</v>
      </c>
    </row>
    <row r="125" spans="1:15" x14ac:dyDescent="0.25">
      <c r="A125" s="169"/>
      <c r="B125" s="169"/>
      <c r="C125" s="169"/>
      <c r="D125" s="169"/>
      <c r="E125" s="169"/>
      <c r="F125" s="169"/>
      <c r="G125" s="169"/>
      <c r="H125" s="169"/>
      <c r="I125" s="169"/>
      <c r="J125" s="169"/>
      <c r="O125" s="169" t="s">
        <v>125</v>
      </c>
    </row>
    <row r="126" spans="1:15" x14ac:dyDescent="0.25">
      <c r="A126" s="169"/>
      <c r="B126" s="169"/>
      <c r="C126" s="169"/>
      <c r="D126" s="169"/>
      <c r="E126" s="169"/>
      <c r="F126" s="169"/>
      <c r="G126" s="169"/>
      <c r="H126" s="169"/>
      <c r="I126" s="169"/>
      <c r="J126" s="169"/>
      <c r="O126" s="169" t="s">
        <v>126</v>
      </c>
    </row>
    <row r="127" spans="1:15" x14ac:dyDescent="0.25">
      <c r="A127" s="169"/>
      <c r="B127" s="169"/>
      <c r="C127" s="169"/>
      <c r="D127" s="169"/>
      <c r="E127" s="169"/>
      <c r="F127" s="169"/>
      <c r="G127" s="169"/>
      <c r="H127" s="169"/>
      <c r="I127" s="169"/>
      <c r="J127" s="169"/>
      <c r="O127" s="169" t="s">
        <v>127</v>
      </c>
    </row>
    <row r="128" spans="1:15" x14ac:dyDescent="0.25">
      <c r="A128" s="169"/>
      <c r="B128" s="169"/>
      <c r="C128" s="169"/>
      <c r="D128" s="169"/>
      <c r="E128" s="169"/>
      <c r="F128" s="169"/>
      <c r="G128" s="169"/>
      <c r="H128" s="169"/>
      <c r="I128" s="169"/>
      <c r="J128" s="169"/>
      <c r="O128" s="169" t="s">
        <v>128</v>
      </c>
    </row>
    <row r="129" spans="1:15" x14ac:dyDescent="0.25">
      <c r="A129" s="169"/>
      <c r="B129" s="169"/>
      <c r="C129" s="169"/>
      <c r="D129" s="169"/>
      <c r="E129" s="169"/>
      <c r="F129" s="169"/>
      <c r="G129" s="169"/>
      <c r="H129" s="169"/>
      <c r="I129" s="169"/>
      <c r="J129" s="169"/>
      <c r="O129" s="169" t="s">
        <v>129</v>
      </c>
    </row>
    <row r="130" spans="1:15" x14ac:dyDescent="0.25">
      <c r="A130" s="169"/>
      <c r="B130" s="169"/>
      <c r="C130" s="169"/>
      <c r="D130" s="169"/>
      <c r="E130" s="169"/>
      <c r="F130" s="169"/>
      <c r="G130" s="169"/>
      <c r="H130" s="169"/>
      <c r="I130" s="169"/>
      <c r="J130" s="169"/>
      <c r="O130" s="169" t="s">
        <v>130</v>
      </c>
    </row>
    <row r="131" spans="1:15" x14ac:dyDescent="0.25">
      <c r="A131" s="169"/>
      <c r="B131" s="169"/>
      <c r="C131" s="169"/>
      <c r="D131" s="169"/>
      <c r="E131" s="169"/>
      <c r="F131" s="169"/>
      <c r="G131" s="169"/>
      <c r="H131" s="169"/>
      <c r="I131" s="169"/>
      <c r="J131" s="169"/>
      <c r="O131" s="169" t="s">
        <v>131</v>
      </c>
    </row>
    <row r="132" spans="1:15" x14ac:dyDescent="0.25">
      <c r="A132" s="169"/>
      <c r="B132" s="169"/>
      <c r="C132" s="169"/>
      <c r="D132" s="169"/>
      <c r="E132" s="169"/>
      <c r="F132" s="169"/>
      <c r="G132" s="169"/>
      <c r="H132" s="169"/>
      <c r="I132" s="169"/>
      <c r="J132" s="169"/>
      <c r="O132" s="169" t="s">
        <v>132</v>
      </c>
    </row>
    <row r="133" spans="1:15" x14ac:dyDescent="0.25">
      <c r="A133" s="169"/>
      <c r="B133" s="169"/>
      <c r="C133" s="169"/>
      <c r="D133" s="169"/>
      <c r="E133" s="169"/>
      <c r="F133" s="169"/>
      <c r="G133" s="169"/>
      <c r="H133" s="169"/>
      <c r="I133" s="169"/>
      <c r="J133" s="169"/>
      <c r="O133" s="169" t="s">
        <v>133</v>
      </c>
    </row>
    <row r="134" spans="1:15" x14ac:dyDescent="0.25">
      <c r="A134" s="169"/>
      <c r="B134" s="169"/>
      <c r="C134" s="169"/>
      <c r="D134" s="169"/>
      <c r="E134" s="169"/>
      <c r="F134" s="169"/>
      <c r="G134" s="169"/>
      <c r="H134" s="169"/>
      <c r="I134" s="169"/>
      <c r="J134" s="169"/>
      <c r="O134" s="169" t="s">
        <v>134</v>
      </c>
    </row>
    <row r="135" spans="1:15" x14ac:dyDescent="0.25">
      <c r="A135" s="169"/>
      <c r="B135" s="169"/>
      <c r="C135" s="169"/>
      <c r="D135" s="169"/>
      <c r="E135" s="169"/>
      <c r="F135" s="169"/>
      <c r="G135" s="169"/>
      <c r="H135" s="169"/>
      <c r="I135" s="169"/>
      <c r="J135" s="169"/>
      <c r="O135" s="169" t="s">
        <v>135</v>
      </c>
    </row>
    <row r="136" spans="1:15" x14ac:dyDescent="0.25">
      <c r="A136" s="169"/>
      <c r="B136" s="169"/>
      <c r="C136" s="169"/>
      <c r="D136" s="169"/>
      <c r="E136" s="169"/>
      <c r="F136" s="169"/>
      <c r="G136" s="169"/>
      <c r="H136" s="169"/>
      <c r="I136" s="169"/>
      <c r="J136" s="169"/>
      <c r="O136" s="169" t="s">
        <v>136</v>
      </c>
    </row>
    <row r="137" spans="1:15" x14ac:dyDescent="0.25">
      <c r="A137" s="169"/>
      <c r="B137" s="169"/>
      <c r="C137" s="169"/>
      <c r="D137" s="169"/>
      <c r="E137" s="169"/>
      <c r="F137" s="169"/>
      <c r="G137" s="169"/>
      <c r="H137" s="169"/>
      <c r="I137" s="169"/>
      <c r="J137" s="169"/>
      <c r="O137" s="169" t="s">
        <v>137</v>
      </c>
    </row>
    <row r="138" spans="1:15" x14ac:dyDescent="0.25">
      <c r="A138" s="169"/>
      <c r="B138" s="169"/>
      <c r="C138" s="169"/>
      <c r="D138" s="169"/>
      <c r="E138" s="169"/>
      <c r="F138" s="169"/>
      <c r="G138" s="169"/>
      <c r="H138" s="169"/>
      <c r="I138" s="169"/>
      <c r="J138" s="169"/>
      <c r="O138" s="169" t="s">
        <v>138</v>
      </c>
    </row>
    <row r="139" spans="1:15" x14ac:dyDescent="0.25">
      <c r="A139" s="169"/>
      <c r="B139" s="169"/>
      <c r="C139" s="169"/>
      <c r="D139" s="169"/>
      <c r="E139" s="169"/>
      <c r="F139" s="169"/>
      <c r="G139" s="169"/>
      <c r="H139" s="169"/>
      <c r="I139" s="169"/>
      <c r="J139" s="169"/>
      <c r="O139" s="169" t="s">
        <v>139</v>
      </c>
    </row>
    <row r="140" spans="1:15" x14ac:dyDescent="0.25">
      <c r="A140" s="169"/>
      <c r="B140" s="169"/>
      <c r="C140" s="169"/>
      <c r="D140" s="169"/>
      <c r="E140" s="169"/>
      <c r="F140" s="169"/>
      <c r="G140" s="169"/>
      <c r="H140" s="169"/>
      <c r="I140" s="169"/>
      <c r="J140" s="169"/>
      <c r="O140" s="169" t="s">
        <v>140</v>
      </c>
    </row>
    <row r="141" spans="1:15" x14ac:dyDescent="0.25">
      <c r="A141" s="169"/>
      <c r="B141" s="169"/>
      <c r="C141" s="169"/>
      <c r="D141" s="169"/>
      <c r="E141" s="169"/>
      <c r="F141" s="169"/>
      <c r="G141" s="169"/>
      <c r="H141" s="169"/>
      <c r="I141" s="169"/>
      <c r="J141" s="169"/>
      <c r="O141" s="169" t="s">
        <v>141</v>
      </c>
    </row>
    <row r="142" spans="1:15" x14ac:dyDescent="0.25">
      <c r="A142" s="169"/>
      <c r="B142" s="169"/>
      <c r="C142" s="169"/>
      <c r="D142" s="169"/>
      <c r="E142" s="169"/>
      <c r="F142" s="169"/>
      <c r="G142" s="169"/>
      <c r="H142" s="169"/>
      <c r="I142" s="169"/>
      <c r="J142" s="169"/>
      <c r="O142" s="169" t="s">
        <v>142</v>
      </c>
    </row>
    <row r="143" spans="1:15" x14ac:dyDescent="0.25">
      <c r="A143" s="169"/>
      <c r="B143" s="169"/>
      <c r="C143" s="169"/>
      <c r="D143" s="169"/>
      <c r="E143" s="169"/>
      <c r="F143" s="169"/>
      <c r="G143" s="169"/>
      <c r="H143" s="169"/>
      <c r="I143" s="169"/>
      <c r="J143" s="169"/>
      <c r="O143" s="169" t="s">
        <v>143</v>
      </c>
    </row>
    <row r="144" spans="1:15" x14ac:dyDescent="0.25">
      <c r="A144" s="169"/>
      <c r="B144" s="169"/>
      <c r="C144" s="169"/>
      <c r="D144" s="169"/>
      <c r="E144" s="169"/>
      <c r="F144" s="169"/>
      <c r="G144" s="169"/>
      <c r="H144" s="169"/>
      <c r="I144" s="169"/>
      <c r="J144" s="169"/>
      <c r="O144" s="169" t="s">
        <v>144</v>
      </c>
    </row>
    <row r="145" spans="1:15" x14ac:dyDescent="0.25">
      <c r="A145" s="169"/>
      <c r="B145" s="169"/>
      <c r="C145" s="169"/>
      <c r="D145" s="169"/>
      <c r="E145" s="169"/>
      <c r="F145" s="169"/>
      <c r="G145" s="169"/>
      <c r="H145" s="169"/>
      <c r="I145" s="169"/>
      <c r="J145" s="169"/>
      <c r="O145" s="169" t="s">
        <v>145</v>
      </c>
    </row>
    <row r="146" spans="1:15" x14ac:dyDescent="0.25">
      <c r="A146" s="169"/>
      <c r="B146" s="169"/>
      <c r="C146" s="169"/>
      <c r="D146" s="169"/>
      <c r="E146" s="169"/>
      <c r="F146" s="169"/>
      <c r="G146" s="169"/>
      <c r="H146" s="169"/>
      <c r="I146" s="169"/>
      <c r="J146" s="169"/>
      <c r="O146" s="169" t="s">
        <v>146</v>
      </c>
    </row>
    <row r="147" spans="1:15" x14ac:dyDescent="0.25">
      <c r="A147" s="169"/>
      <c r="B147" s="169"/>
      <c r="C147" s="169"/>
      <c r="D147" s="169"/>
      <c r="E147" s="169"/>
      <c r="F147" s="169"/>
      <c r="G147" s="169"/>
      <c r="H147" s="169"/>
      <c r="I147" s="169"/>
      <c r="J147" s="169"/>
      <c r="O147" s="169" t="s">
        <v>147</v>
      </c>
    </row>
    <row r="148" spans="1:15" x14ac:dyDescent="0.25">
      <c r="A148" s="169"/>
      <c r="B148" s="169"/>
      <c r="C148" s="169"/>
      <c r="D148" s="169"/>
      <c r="E148" s="169"/>
      <c r="F148" s="169"/>
      <c r="G148" s="169"/>
      <c r="H148" s="169"/>
      <c r="I148" s="169"/>
      <c r="J148" s="169"/>
      <c r="O148" s="169" t="s">
        <v>148</v>
      </c>
    </row>
    <row r="149" spans="1:15" x14ac:dyDescent="0.25">
      <c r="A149" s="169"/>
      <c r="B149" s="169"/>
      <c r="C149" s="169"/>
      <c r="D149" s="169"/>
      <c r="E149" s="169"/>
      <c r="F149" s="169"/>
      <c r="G149" s="169"/>
      <c r="H149" s="169"/>
      <c r="I149" s="169"/>
      <c r="J149" s="169"/>
      <c r="O149" s="169" t="s">
        <v>149</v>
      </c>
    </row>
    <row r="150" spans="1:15" x14ac:dyDescent="0.25">
      <c r="A150" s="169"/>
      <c r="B150" s="169"/>
      <c r="C150" s="169"/>
      <c r="D150" s="169"/>
      <c r="E150" s="169"/>
      <c r="F150" s="169"/>
      <c r="G150" s="169"/>
      <c r="H150" s="169"/>
      <c r="I150" s="169"/>
      <c r="J150" s="169"/>
      <c r="O150" s="169" t="s">
        <v>150</v>
      </c>
    </row>
    <row r="151" spans="1:15" x14ac:dyDescent="0.25">
      <c r="A151" s="169"/>
      <c r="B151" s="169"/>
      <c r="C151" s="169"/>
      <c r="D151" s="169"/>
      <c r="E151" s="169"/>
      <c r="F151" s="169"/>
      <c r="G151" s="169"/>
      <c r="H151" s="169"/>
      <c r="I151" s="169"/>
      <c r="J151" s="169"/>
      <c r="O151" s="169" t="s">
        <v>151</v>
      </c>
    </row>
    <row r="152" spans="1:15" x14ac:dyDescent="0.25">
      <c r="A152" s="169"/>
      <c r="B152" s="169"/>
      <c r="C152" s="169"/>
      <c r="D152" s="169"/>
      <c r="E152" s="169"/>
      <c r="F152" s="169"/>
      <c r="G152" s="169"/>
      <c r="H152" s="169"/>
      <c r="I152" s="169"/>
      <c r="J152" s="169"/>
      <c r="O152" s="169" t="s">
        <v>152</v>
      </c>
    </row>
    <row r="153" spans="1:15" x14ac:dyDescent="0.25">
      <c r="A153" s="169"/>
      <c r="B153" s="169"/>
      <c r="C153" s="169"/>
      <c r="D153" s="169"/>
      <c r="E153" s="169"/>
      <c r="F153" s="169"/>
      <c r="G153" s="169"/>
      <c r="H153" s="169"/>
      <c r="I153" s="169"/>
      <c r="J153" s="169"/>
      <c r="O153" s="169" t="s">
        <v>153</v>
      </c>
    </row>
    <row r="154" spans="1:15" x14ac:dyDescent="0.25">
      <c r="A154" s="169"/>
      <c r="B154" s="169"/>
      <c r="C154" s="169"/>
      <c r="D154" s="169"/>
      <c r="E154" s="169"/>
      <c r="F154" s="169"/>
      <c r="G154" s="169"/>
      <c r="H154" s="169"/>
      <c r="I154" s="169"/>
      <c r="J154" s="169"/>
      <c r="O154" s="169" t="s">
        <v>154</v>
      </c>
    </row>
    <row r="155" spans="1:15" x14ac:dyDescent="0.25">
      <c r="A155" s="169"/>
      <c r="B155" s="169"/>
      <c r="C155" s="169"/>
      <c r="D155" s="169"/>
      <c r="E155" s="169"/>
      <c r="F155" s="169"/>
      <c r="G155" s="169"/>
      <c r="H155" s="169"/>
      <c r="I155" s="169"/>
      <c r="J155" s="169"/>
      <c r="O155" s="169" t="s">
        <v>155</v>
      </c>
    </row>
    <row r="156" spans="1:15" x14ac:dyDescent="0.25">
      <c r="A156" s="169"/>
      <c r="B156" s="169"/>
      <c r="C156" s="169"/>
      <c r="D156" s="169"/>
      <c r="E156" s="169"/>
      <c r="F156" s="169"/>
      <c r="G156" s="169"/>
      <c r="H156" s="169"/>
      <c r="I156" s="169"/>
      <c r="J156" s="169"/>
      <c r="O156" s="169" t="s">
        <v>156</v>
      </c>
    </row>
    <row r="157" spans="1:15" x14ac:dyDescent="0.25">
      <c r="A157" s="169"/>
      <c r="B157" s="169"/>
      <c r="C157" s="169"/>
      <c r="D157" s="169"/>
      <c r="E157" s="169"/>
      <c r="F157" s="169"/>
      <c r="G157" s="169"/>
      <c r="H157" s="169"/>
      <c r="I157" s="169"/>
      <c r="J157" s="169"/>
      <c r="O157" s="169" t="s">
        <v>157</v>
      </c>
    </row>
    <row r="158" spans="1:15" x14ac:dyDescent="0.25">
      <c r="A158" s="169"/>
      <c r="B158" s="169"/>
      <c r="C158" s="169"/>
      <c r="D158" s="169"/>
      <c r="E158" s="169"/>
      <c r="F158" s="169"/>
      <c r="G158" s="169"/>
      <c r="H158" s="169"/>
      <c r="I158" s="169"/>
      <c r="J158" s="169"/>
      <c r="O158" s="169" t="s">
        <v>158</v>
      </c>
    </row>
    <row r="159" spans="1:15" x14ac:dyDescent="0.25">
      <c r="A159" s="169"/>
      <c r="B159" s="169"/>
      <c r="C159" s="169"/>
      <c r="D159" s="169"/>
      <c r="E159" s="169"/>
      <c r="F159" s="169"/>
      <c r="G159" s="169"/>
      <c r="H159" s="169"/>
      <c r="I159" s="169"/>
      <c r="J159" s="169"/>
      <c r="O159" s="169" t="s">
        <v>159</v>
      </c>
    </row>
    <row r="160" spans="1:15" x14ac:dyDescent="0.25">
      <c r="A160" s="169"/>
      <c r="B160" s="169"/>
      <c r="C160" s="169"/>
      <c r="D160" s="169"/>
      <c r="E160" s="169"/>
      <c r="F160" s="169"/>
      <c r="G160" s="169"/>
      <c r="H160" s="169"/>
      <c r="I160" s="169"/>
      <c r="J160" s="169"/>
      <c r="O160" s="169" t="s">
        <v>160</v>
      </c>
    </row>
    <row r="161" spans="1:15" x14ac:dyDescent="0.25">
      <c r="A161" s="169"/>
      <c r="B161" s="169"/>
      <c r="C161" s="169"/>
      <c r="D161" s="169"/>
      <c r="E161" s="169"/>
      <c r="F161" s="169"/>
      <c r="G161" s="169"/>
      <c r="H161" s="169"/>
      <c r="I161" s="169"/>
      <c r="J161" s="169"/>
      <c r="O161" s="169" t="s">
        <v>161</v>
      </c>
    </row>
    <row r="162" spans="1:15" x14ac:dyDescent="0.25">
      <c r="A162" s="169"/>
      <c r="B162" s="169"/>
      <c r="C162" s="169"/>
      <c r="D162" s="169"/>
      <c r="E162" s="169"/>
      <c r="F162" s="169"/>
      <c r="G162" s="169"/>
      <c r="H162" s="169"/>
      <c r="I162" s="169"/>
      <c r="J162" s="169"/>
      <c r="O162" s="169" t="s">
        <v>162</v>
      </c>
    </row>
    <row r="163" spans="1:15" x14ac:dyDescent="0.25">
      <c r="A163" s="169"/>
      <c r="B163" s="169"/>
      <c r="C163" s="169"/>
      <c r="D163" s="169"/>
      <c r="E163" s="169"/>
      <c r="F163" s="169"/>
      <c r="G163" s="169"/>
      <c r="H163" s="169"/>
      <c r="I163" s="169"/>
      <c r="J163" s="169"/>
      <c r="O163" s="169" t="s">
        <v>163</v>
      </c>
    </row>
    <row r="164" spans="1:15" x14ac:dyDescent="0.25">
      <c r="A164" s="169"/>
      <c r="B164" s="169"/>
      <c r="C164" s="169"/>
      <c r="D164" s="169"/>
      <c r="E164" s="169"/>
      <c r="F164" s="169"/>
      <c r="G164" s="169"/>
      <c r="H164" s="169"/>
      <c r="I164" s="169"/>
      <c r="J164" s="169"/>
      <c r="O164" s="169" t="s">
        <v>164</v>
      </c>
    </row>
    <row r="165" spans="1:15" x14ac:dyDescent="0.25">
      <c r="A165" s="169"/>
      <c r="B165" s="169"/>
      <c r="C165" s="169"/>
      <c r="D165" s="169"/>
      <c r="E165" s="169"/>
      <c r="F165" s="169"/>
      <c r="G165" s="169"/>
      <c r="H165" s="169"/>
      <c r="I165" s="169"/>
      <c r="J165" s="169"/>
      <c r="O165" s="169" t="s">
        <v>165</v>
      </c>
    </row>
    <row r="166" spans="1:15" x14ac:dyDescent="0.25">
      <c r="A166" s="169"/>
      <c r="B166" s="169"/>
      <c r="C166" s="169"/>
      <c r="D166" s="169"/>
      <c r="E166" s="169"/>
      <c r="F166" s="169"/>
      <c r="G166" s="169"/>
      <c r="H166" s="169"/>
      <c r="I166" s="169"/>
      <c r="J166" s="169"/>
      <c r="O166" s="169" t="s">
        <v>166</v>
      </c>
    </row>
    <row r="167" spans="1:15" x14ac:dyDescent="0.25">
      <c r="A167" s="169"/>
      <c r="B167" s="169"/>
      <c r="C167" s="169"/>
      <c r="D167" s="169"/>
      <c r="E167" s="169"/>
      <c r="F167" s="169"/>
      <c r="G167" s="169"/>
      <c r="H167" s="169"/>
      <c r="I167" s="169"/>
      <c r="J167" s="169"/>
      <c r="O167" s="169" t="s">
        <v>167</v>
      </c>
    </row>
    <row r="168" spans="1:15" x14ac:dyDescent="0.25">
      <c r="A168" s="169"/>
      <c r="B168" s="169"/>
      <c r="C168" s="169"/>
      <c r="D168" s="169"/>
      <c r="E168" s="169"/>
      <c r="F168" s="169"/>
      <c r="G168" s="169"/>
      <c r="H168" s="169"/>
      <c r="I168" s="169"/>
      <c r="J168" s="169"/>
      <c r="O168" s="169" t="s">
        <v>168</v>
      </c>
    </row>
    <row r="169" spans="1:15" x14ac:dyDescent="0.25">
      <c r="A169" s="169"/>
      <c r="B169" s="169"/>
      <c r="C169" s="169"/>
      <c r="D169" s="169"/>
      <c r="E169" s="169"/>
      <c r="F169" s="169"/>
      <c r="G169" s="169"/>
      <c r="H169" s="169"/>
      <c r="I169" s="169"/>
      <c r="J169" s="169"/>
      <c r="O169" s="169" t="s">
        <v>169</v>
      </c>
    </row>
    <row r="170" spans="1:15" x14ac:dyDescent="0.25">
      <c r="A170" s="169"/>
      <c r="B170" s="169"/>
      <c r="C170" s="169"/>
      <c r="D170" s="169"/>
      <c r="E170" s="169"/>
      <c r="F170" s="169"/>
      <c r="G170" s="169"/>
      <c r="H170" s="169"/>
      <c r="I170" s="169"/>
      <c r="J170" s="169"/>
      <c r="O170" s="169" t="s">
        <v>170</v>
      </c>
    </row>
    <row r="171" spans="1:15" x14ac:dyDescent="0.25">
      <c r="A171" s="169"/>
      <c r="B171" s="169"/>
      <c r="C171" s="169"/>
      <c r="D171" s="169"/>
      <c r="E171" s="169"/>
      <c r="F171" s="169"/>
      <c r="G171" s="169"/>
      <c r="H171" s="169"/>
      <c r="I171" s="169"/>
      <c r="J171" s="169"/>
      <c r="O171" s="169" t="s">
        <v>171</v>
      </c>
    </row>
    <row r="172" spans="1:15" x14ac:dyDescent="0.25">
      <c r="A172" s="169"/>
      <c r="B172" s="169"/>
      <c r="C172" s="169"/>
      <c r="D172" s="169"/>
      <c r="E172" s="169"/>
      <c r="F172" s="169"/>
      <c r="G172" s="169"/>
      <c r="H172" s="169"/>
      <c r="I172" s="169"/>
      <c r="J172" s="169"/>
      <c r="O172" s="169" t="s">
        <v>172</v>
      </c>
    </row>
    <row r="173" spans="1:15" x14ac:dyDescent="0.25">
      <c r="A173" s="169"/>
      <c r="B173" s="169"/>
      <c r="C173" s="169"/>
      <c r="D173" s="169"/>
      <c r="E173" s="169"/>
      <c r="F173" s="169"/>
      <c r="G173" s="169"/>
      <c r="H173" s="169"/>
      <c r="I173" s="169"/>
      <c r="J173" s="169"/>
      <c r="O173" s="169" t="s">
        <v>173</v>
      </c>
    </row>
    <row r="174" spans="1:15" x14ac:dyDescent="0.25">
      <c r="A174" s="169"/>
      <c r="B174" s="169"/>
      <c r="C174" s="169"/>
      <c r="D174" s="169"/>
      <c r="E174" s="169"/>
      <c r="F174" s="169"/>
      <c r="G174" s="169"/>
      <c r="H174" s="169"/>
      <c r="I174" s="169"/>
      <c r="J174" s="169"/>
      <c r="O174" s="169" t="s">
        <v>174</v>
      </c>
    </row>
    <row r="175" spans="1:15" x14ac:dyDescent="0.25">
      <c r="A175" s="169"/>
      <c r="B175" s="169"/>
      <c r="C175" s="169"/>
      <c r="D175" s="169"/>
      <c r="E175" s="169"/>
      <c r="F175" s="169"/>
      <c r="G175" s="169"/>
      <c r="H175" s="169"/>
      <c r="I175" s="169"/>
      <c r="J175" s="169"/>
      <c r="O175" s="169" t="s">
        <v>175</v>
      </c>
    </row>
    <row r="176" spans="1:15" x14ac:dyDescent="0.25">
      <c r="A176" s="169"/>
      <c r="B176" s="169"/>
      <c r="C176" s="169"/>
      <c r="D176" s="169"/>
      <c r="E176" s="169"/>
      <c r="F176" s="169"/>
      <c r="G176" s="169"/>
      <c r="H176" s="169"/>
      <c r="I176" s="169"/>
      <c r="J176" s="169"/>
      <c r="O176" s="169" t="s">
        <v>176</v>
      </c>
    </row>
    <row r="177" spans="1:15" x14ac:dyDescent="0.25">
      <c r="A177" s="169"/>
      <c r="B177" s="169"/>
      <c r="C177" s="169"/>
      <c r="D177" s="169"/>
      <c r="E177" s="169"/>
      <c r="F177" s="169"/>
      <c r="G177" s="169"/>
      <c r="H177" s="169"/>
      <c r="I177" s="169"/>
      <c r="J177" s="169"/>
      <c r="O177" s="169" t="s">
        <v>177</v>
      </c>
    </row>
    <row r="178" spans="1:15" x14ac:dyDescent="0.25">
      <c r="A178" s="169"/>
      <c r="B178" s="169"/>
      <c r="C178" s="169"/>
      <c r="D178" s="169"/>
      <c r="E178" s="169"/>
      <c r="F178" s="169"/>
      <c r="G178" s="169"/>
      <c r="H178" s="169"/>
      <c r="I178" s="169"/>
      <c r="J178" s="169"/>
      <c r="O178" s="169" t="s">
        <v>178</v>
      </c>
    </row>
    <row r="179" spans="1:15" x14ac:dyDescent="0.25">
      <c r="A179" s="169"/>
      <c r="B179" s="169"/>
      <c r="C179" s="169"/>
      <c r="D179" s="169"/>
      <c r="E179" s="169"/>
      <c r="F179" s="169"/>
      <c r="G179" s="169"/>
      <c r="H179" s="169"/>
      <c r="I179" s="169"/>
      <c r="J179" s="169"/>
      <c r="O179" s="169" t="s">
        <v>179</v>
      </c>
    </row>
    <row r="180" spans="1:15" x14ac:dyDescent="0.25">
      <c r="A180" s="169"/>
      <c r="B180" s="169"/>
      <c r="C180" s="169"/>
      <c r="D180" s="169"/>
      <c r="E180" s="169"/>
      <c r="F180" s="169"/>
      <c r="G180" s="169"/>
      <c r="H180" s="169"/>
      <c r="I180" s="169"/>
      <c r="J180" s="169"/>
      <c r="O180" s="169" t="s">
        <v>180</v>
      </c>
    </row>
    <row r="181" spans="1:15" x14ac:dyDescent="0.25">
      <c r="A181" s="169"/>
      <c r="B181" s="169"/>
      <c r="C181" s="169"/>
      <c r="D181" s="169"/>
      <c r="E181" s="169"/>
      <c r="F181" s="169"/>
      <c r="G181" s="169"/>
      <c r="H181" s="169"/>
      <c r="I181" s="169"/>
      <c r="J181" s="169"/>
      <c r="O181" s="169" t="s">
        <v>181</v>
      </c>
    </row>
    <row r="182" spans="1:15" x14ac:dyDescent="0.25">
      <c r="A182" s="169"/>
      <c r="B182" s="169"/>
      <c r="C182" s="169"/>
      <c r="D182" s="169"/>
      <c r="E182" s="169"/>
      <c r="F182" s="169"/>
      <c r="G182" s="169"/>
      <c r="H182" s="169"/>
      <c r="I182" s="169"/>
      <c r="J182" s="169"/>
      <c r="O182" s="169" t="s">
        <v>182</v>
      </c>
    </row>
    <row r="183" spans="1:15" x14ac:dyDescent="0.25">
      <c r="A183" s="169"/>
      <c r="B183" s="169"/>
      <c r="C183" s="169"/>
      <c r="D183" s="169"/>
      <c r="E183" s="169"/>
      <c r="F183" s="169"/>
      <c r="G183" s="169"/>
      <c r="H183" s="169"/>
      <c r="I183" s="169"/>
      <c r="J183" s="169"/>
      <c r="O183" s="169" t="s">
        <v>183</v>
      </c>
    </row>
    <row r="184" spans="1:15" x14ac:dyDescent="0.25">
      <c r="A184" s="169"/>
      <c r="B184" s="169"/>
      <c r="C184" s="169"/>
      <c r="D184" s="169"/>
      <c r="E184" s="169"/>
      <c r="F184" s="169"/>
      <c r="G184" s="169"/>
      <c r="H184" s="169"/>
      <c r="I184" s="169"/>
      <c r="J184" s="169"/>
      <c r="O184" s="169" t="s">
        <v>184</v>
      </c>
    </row>
    <row r="185" spans="1:15" x14ac:dyDescent="0.25">
      <c r="A185" s="169"/>
      <c r="B185" s="169"/>
      <c r="C185" s="169"/>
      <c r="D185" s="169"/>
      <c r="E185" s="169"/>
      <c r="F185" s="169"/>
      <c r="G185" s="169"/>
      <c r="H185" s="169"/>
      <c r="I185" s="169"/>
      <c r="J185" s="169"/>
      <c r="O185" s="169" t="s">
        <v>185</v>
      </c>
    </row>
    <row r="186" spans="1:15" x14ac:dyDescent="0.25">
      <c r="A186" s="169"/>
      <c r="B186" s="169"/>
      <c r="C186" s="169"/>
      <c r="D186" s="169"/>
      <c r="E186" s="169"/>
      <c r="F186" s="169"/>
      <c r="G186" s="169"/>
      <c r="H186" s="169"/>
      <c r="I186" s="169"/>
      <c r="J186" s="169"/>
      <c r="O186" s="169" t="s">
        <v>186</v>
      </c>
    </row>
    <row r="187" spans="1:15" x14ac:dyDescent="0.25">
      <c r="A187" s="169"/>
      <c r="B187" s="169"/>
      <c r="C187" s="169"/>
      <c r="D187" s="169"/>
      <c r="E187" s="169"/>
      <c r="F187" s="169"/>
      <c r="G187" s="169"/>
      <c r="H187" s="169"/>
      <c r="I187" s="169"/>
      <c r="J187" s="169"/>
      <c r="O187" s="169" t="s">
        <v>187</v>
      </c>
    </row>
    <row r="188" spans="1:15" x14ac:dyDescent="0.25">
      <c r="A188" s="169"/>
      <c r="B188" s="169"/>
      <c r="C188" s="169"/>
      <c r="D188" s="169"/>
      <c r="E188" s="169"/>
      <c r="F188" s="169"/>
      <c r="G188" s="169"/>
      <c r="H188" s="169"/>
      <c r="I188" s="169"/>
      <c r="J188" s="169"/>
      <c r="O188" s="169" t="s">
        <v>188</v>
      </c>
    </row>
    <row r="189" spans="1:15" x14ac:dyDescent="0.25">
      <c r="A189" s="169"/>
      <c r="B189" s="169"/>
      <c r="C189" s="169"/>
      <c r="D189" s="169"/>
      <c r="E189" s="169"/>
      <c r="F189" s="169"/>
      <c r="G189" s="169"/>
      <c r="H189" s="169"/>
      <c r="I189" s="169"/>
      <c r="J189" s="169"/>
      <c r="O189" s="169" t="s">
        <v>189</v>
      </c>
    </row>
    <row r="190" spans="1:15" x14ac:dyDescent="0.25">
      <c r="A190" s="169"/>
      <c r="B190" s="169"/>
      <c r="C190" s="169"/>
      <c r="D190" s="169"/>
      <c r="E190" s="169"/>
      <c r="F190" s="169"/>
      <c r="G190" s="169"/>
      <c r="H190" s="169"/>
      <c r="I190" s="169"/>
      <c r="J190" s="169"/>
      <c r="O190" s="169" t="s">
        <v>190</v>
      </c>
    </row>
    <row r="191" spans="1:15" x14ac:dyDescent="0.25">
      <c r="A191" s="169"/>
      <c r="B191" s="169"/>
      <c r="C191" s="169"/>
      <c r="D191" s="169"/>
      <c r="E191" s="169"/>
      <c r="F191" s="169"/>
      <c r="G191" s="169"/>
      <c r="H191" s="169"/>
      <c r="I191" s="169"/>
      <c r="J191" s="169"/>
      <c r="O191" s="169" t="s">
        <v>191</v>
      </c>
    </row>
    <row r="192" spans="1:15" x14ac:dyDescent="0.25">
      <c r="A192" s="169"/>
      <c r="B192" s="169"/>
      <c r="C192" s="169"/>
      <c r="D192" s="169"/>
      <c r="E192" s="169"/>
      <c r="F192" s="169"/>
      <c r="G192" s="169"/>
      <c r="H192" s="169"/>
      <c r="I192" s="169"/>
      <c r="J192" s="169"/>
      <c r="O192" s="169" t="s">
        <v>192</v>
      </c>
    </row>
    <row r="193" spans="1:15" x14ac:dyDescent="0.25">
      <c r="A193" s="169"/>
      <c r="B193" s="169"/>
      <c r="C193" s="169"/>
      <c r="D193" s="169"/>
      <c r="E193" s="169"/>
      <c r="F193" s="169"/>
      <c r="G193" s="169"/>
      <c r="H193" s="169"/>
      <c r="I193" s="169"/>
      <c r="J193" s="169"/>
      <c r="O193" s="169" t="s">
        <v>193</v>
      </c>
    </row>
    <row r="194" spans="1:15" x14ac:dyDescent="0.25">
      <c r="A194" s="169"/>
      <c r="B194" s="169"/>
      <c r="C194" s="169"/>
      <c r="D194" s="169"/>
      <c r="E194" s="169"/>
      <c r="F194" s="169"/>
      <c r="G194" s="169"/>
      <c r="H194" s="169"/>
      <c r="I194" s="169"/>
      <c r="J194" s="169"/>
      <c r="O194" s="169" t="s">
        <v>194</v>
      </c>
    </row>
    <row r="195" spans="1:15" x14ac:dyDescent="0.25">
      <c r="A195" s="169"/>
      <c r="B195" s="169"/>
      <c r="C195" s="169"/>
      <c r="D195" s="169"/>
      <c r="E195" s="169"/>
      <c r="F195" s="169"/>
      <c r="G195" s="169"/>
      <c r="H195" s="169"/>
      <c r="I195" s="169"/>
      <c r="J195" s="169"/>
      <c r="O195" s="169" t="s">
        <v>195</v>
      </c>
    </row>
    <row r="196" spans="1:15" x14ac:dyDescent="0.25">
      <c r="A196" s="169"/>
      <c r="B196" s="169"/>
      <c r="C196" s="169"/>
      <c r="D196" s="169"/>
      <c r="E196" s="169"/>
      <c r="F196" s="169"/>
      <c r="G196" s="169"/>
      <c r="H196" s="169"/>
      <c r="I196" s="169"/>
      <c r="J196" s="169"/>
      <c r="O196" s="169" t="s">
        <v>196</v>
      </c>
    </row>
    <row r="197" spans="1:15" x14ac:dyDescent="0.25">
      <c r="A197" s="169"/>
      <c r="B197" s="169"/>
      <c r="C197" s="169"/>
      <c r="D197" s="169"/>
      <c r="E197" s="169"/>
      <c r="F197" s="169"/>
      <c r="G197" s="169"/>
      <c r="H197" s="169"/>
      <c r="I197" s="169"/>
      <c r="J197" s="169"/>
      <c r="O197" s="169" t="s">
        <v>197</v>
      </c>
    </row>
    <row r="198" spans="1:15" x14ac:dyDescent="0.25">
      <c r="A198" s="169"/>
      <c r="B198" s="169"/>
      <c r="C198" s="169"/>
      <c r="D198" s="169"/>
      <c r="E198" s="169"/>
      <c r="F198" s="169"/>
      <c r="G198" s="169"/>
      <c r="H198" s="169"/>
      <c r="I198" s="169"/>
      <c r="J198" s="169"/>
      <c r="O198" s="169" t="s">
        <v>198</v>
      </c>
    </row>
    <row r="199" spans="1:15" x14ac:dyDescent="0.25">
      <c r="A199" s="169"/>
      <c r="B199" s="169"/>
      <c r="C199" s="169"/>
      <c r="D199" s="169"/>
      <c r="E199" s="169"/>
      <c r="F199" s="169"/>
      <c r="G199" s="169"/>
      <c r="H199" s="169"/>
      <c r="I199" s="169"/>
      <c r="J199" s="169"/>
      <c r="O199" s="169" t="s">
        <v>199</v>
      </c>
    </row>
    <row r="200" spans="1:15" x14ac:dyDescent="0.25">
      <c r="A200" s="169"/>
      <c r="B200" s="169"/>
      <c r="C200" s="169"/>
      <c r="D200" s="169"/>
      <c r="E200" s="169"/>
      <c r="F200" s="169"/>
      <c r="G200" s="169"/>
      <c r="H200" s="169"/>
      <c r="I200" s="169"/>
      <c r="J200" s="169"/>
      <c r="O200" s="169" t="s">
        <v>200</v>
      </c>
    </row>
    <row r="201" spans="1:15" x14ac:dyDescent="0.25">
      <c r="A201" s="169"/>
      <c r="B201" s="169"/>
      <c r="C201" s="169"/>
      <c r="D201" s="169"/>
      <c r="E201" s="169"/>
      <c r="F201" s="169"/>
      <c r="G201" s="169"/>
      <c r="H201" s="169"/>
      <c r="I201" s="169"/>
      <c r="J201" s="169"/>
      <c r="O201" s="169" t="s">
        <v>201</v>
      </c>
    </row>
    <row r="202" spans="1:15" x14ac:dyDescent="0.25">
      <c r="A202" s="169"/>
      <c r="B202" s="169"/>
      <c r="C202" s="169"/>
      <c r="D202" s="169"/>
      <c r="E202" s="169"/>
      <c r="F202" s="169"/>
      <c r="G202" s="169"/>
      <c r="H202" s="169"/>
      <c r="I202" s="169"/>
      <c r="J202" s="169"/>
      <c r="O202" s="169" t="s">
        <v>202</v>
      </c>
    </row>
    <row r="203" spans="1:15" x14ac:dyDescent="0.25">
      <c r="A203" s="169"/>
      <c r="B203" s="169"/>
      <c r="C203" s="169"/>
      <c r="D203" s="169"/>
      <c r="E203" s="169"/>
      <c r="F203" s="169"/>
      <c r="G203" s="169"/>
      <c r="H203" s="169"/>
      <c r="I203" s="169"/>
      <c r="J203" s="169"/>
      <c r="O203" s="169" t="s">
        <v>203</v>
      </c>
    </row>
    <row r="204" spans="1:15" x14ac:dyDescent="0.25">
      <c r="A204" s="169"/>
      <c r="B204" s="169"/>
      <c r="C204" s="169"/>
      <c r="D204" s="169"/>
      <c r="E204" s="169"/>
      <c r="F204" s="169"/>
      <c r="G204" s="169"/>
      <c r="H204" s="169"/>
      <c r="I204" s="169"/>
      <c r="J204" s="169"/>
      <c r="O204" s="169" t="s">
        <v>204</v>
      </c>
    </row>
    <row r="205" spans="1:15" x14ac:dyDescent="0.25">
      <c r="A205" s="169"/>
      <c r="B205" s="169"/>
      <c r="C205" s="169"/>
      <c r="D205" s="169"/>
      <c r="E205" s="169"/>
      <c r="F205" s="169"/>
      <c r="G205" s="169"/>
      <c r="H205" s="169"/>
      <c r="I205" s="169"/>
      <c r="J205" s="169"/>
      <c r="O205" s="169" t="s">
        <v>205</v>
      </c>
    </row>
    <row r="206" spans="1:15" x14ac:dyDescent="0.25">
      <c r="A206" s="169"/>
      <c r="B206" s="169"/>
      <c r="C206" s="169"/>
      <c r="D206" s="169"/>
      <c r="E206" s="169"/>
      <c r="F206" s="169"/>
      <c r="G206" s="169"/>
      <c r="H206" s="169"/>
      <c r="I206" s="169"/>
      <c r="J206" s="169"/>
      <c r="O206" s="169" t="s">
        <v>206</v>
      </c>
    </row>
    <row r="207" spans="1:15" x14ac:dyDescent="0.25">
      <c r="A207" s="169"/>
      <c r="B207" s="169"/>
      <c r="C207" s="169"/>
      <c r="D207" s="169"/>
      <c r="E207" s="169"/>
      <c r="F207" s="169"/>
      <c r="G207" s="169"/>
      <c r="H207" s="169"/>
      <c r="I207" s="169"/>
      <c r="J207" s="169"/>
      <c r="O207" s="169" t="s">
        <v>207</v>
      </c>
    </row>
    <row r="208" spans="1:15" x14ac:dyDescent="0.25">
      <c r="A208" s="169"/>
      <c r="B208" s="169"/>
      <c r="C208" s="169"/>
      <c r="D208" s="169"/>
      <c r="E208" s="169"/>
      <c r="F208" s="169"/>
      <c r="G208" s="169"/>
      <c r="H208" s="169"/>
      <c r="I208" s="169"/>
      <c r="J208" s="169"/>
      <c r="O208" s="169" t="s">
        <v>208</v>
      </c>
    </row>
    <row r="209" spans="1:15" x14ac:dyDescent="0.25">
      <c r="A209" s="169"/>
      <c r="B209" s="169"/>
      <c r="C209" s="169"/>
      <c r="D209" s="169"/>
      <c r="E209" s="169"/>
      <c r="F209" s="169"/>
      <c r="G209" s="169"/>
      <c r="H209" s="169"/>
      <c r="I209" s="169"/>
      <c r="J209" s="169"/>
      <c r="O209" s="169" t="s">
        <v>209</v>
      </c>
    </row>
    <row r="210" spans="1:15" x14ac:dyDescent="0.25">
      <c r="A210" s="169"/>
      <c r="B210" s="169"/>
      <c r="C210" s="169"/>
      <c r="D210" s="169"/>
      <c r="E210" s="169"/>
      <c r="F210" s="169"/>
      <c r="G210" s="169"/>
      <c r="H210" s="169"/>
      <c r="I210" s="169"/>
      <c r="J210" s="169"/>
      <c r="O210" s="169" t="s">
        <v>210</v>
      </c>
    </row>
    <row r="211" spans="1:15" x14ac:dyDescent="0.25">
      <c r="A211" s="169"/>
      <c r="B211" s="169"/>
      <c r="C211" s="169"/>
      <c r="D211" s="169"/>
      <c r="E211" s="169"/>
      <c r="F211" s="169"/>
      <c r="G211" s="169"/>
      <c r="H211" s="169"/>
      <c r="I211" s="169"/>
      <c r="J211" s="169"/>
      <c r="O211" s="169" t="s">
        <v>211</v>
      </c>
    </row>
    <row r="212" spans="1:15" x14ac:dyDescent="0.25">
      <c r="A212" s="169"/>
      <c r="B212" s="169"/>
      <c r="C212" s="169"/>
      <c r="D212" s="169"/>
      <c r="E212" s="169"/>
      <c r="F212" s="169"/>
      <c r="G212" s="169"/>
      <c r="H212" s="169"/>
      <c r="I212" s="169"/>
      <c r="J212" s="169"/>
      <c r="O212" s="169" t="s">
        <v>212</v>
      </c>
    </row>
    <row r="213" spans="1:15" x14ac:dyDescent="0.25">
      <c r="A213" s="169"/>
      <c r="B213" s="169"/>
      <c r="C213" s="169"/>
      <c r="D213" s="169"/>
      <c r="E213" s="169"/>
      <c r="F213" s="169"/>
      <c r="G213" s="169"/>
      <c r="H213" s="169"/>
      <c r="I213" s="169"/>
      <c r="J213" s="169"/>
      <c r="O213" s="169" t="s">
        <v>213</v>
      </c>
    </row>
    <row r="214" spans="1:15" x14ac:dyDescent="0.25">
      <c r="A214" s="169"/>
      <c r="B214" s="169"/>
      <c r="C214" s="169"/>
      <c r="D214" s="169"/>
      <c r="E214" s="169"/>
      <c r="F214" s="169"/>
      <c r="G214" s="169"/>
      <c r="H214" s="169"/>
      <c r="I214" s="169"/>
      <c r="J214" s="169"/>
      <c r="O214" s="169" t="s">
        <v>214</v>
      </c>
    </row>
    <row r="215" spans="1:15" x14ac:dyDescent="0.25">
      <c r="A215" s="169"/>
      <c r="B215" s="169"/>
      <c r="C215" s="169"/>
      <c r="D215" s="169"/>
      <c r="E215" s="169"/>
      <c r="F215" s="169"/>
      <c r="G215" s="169"/>
      <c r="H215" s="169"/>
      <c r="I215" s="169"/>
      <c r="J215" s="169"/>
      <c r="O215" s="169" t="s">
        <v>215</v>
      </c>
    </row>
    <row r="216" spans="1:15" x14ac:dyDescent="0.25">
      <c r="A216" s="169"/>
      <c r="B216" s="169"/>
      <c r="C216" s="169"/>
      <c r="D216" s="169"/>
      <c r="E216" s="169"/>
      <c r="F216" s="169"/>
      <c r="G216" s="169"/>
      <c r="H216" s="169"/>
      <c r="I216" s="169"/>
      <c r="J216" s="169"/>
      <c r="O216" s="169" t="s">
        <v>216</v>
      </c>
    </row>
    <row r="217" spans="1:15" x14ac:dyDescent="0.25">
      <c r="A217" s="169"/>
      <c r="B217" s="169"/>
      <c r="C217" s="169"/>
      <c r="D217" s="169"/>
      <c r="E217" s="169"/>
      <c r="F217" s="169"/>
      <c r="G217" s="169"/>
      <c r="H217" s="169"/>
      <c r="I217" s="169"/>
      <c r="J217" s="169"/>
      <c r="O217" s="169" t="s">
        <v>217</v>
      </c>
    </row>
    <row r="218" spans="1:15" x14ac:dyDescent="0.25">
      <c r="A218" s="169"/>
      <c r="B218" s="169"/>
      <c r="C218" s="169"/>
      <c r="D218" s="169"/>
      <c r="E218" s="169"/>
      <c r="F218" s="169"/>
      <c r="G218" s="169"/>
      <c r="H218" s="169"/>
      <c r="I218" s="169"/>
      <c r="J218" s="169"/>
      <c r="O218" s="169" t="s">
        <v>218</v>
      </c>
    </row>
    <row r="219" spans="1:15" x14ac:dyDescent="0.25">
      <c r="A219" s="169"/>
      <c r="B219" s="169"/>
      <c r="C219" s="169"/>
      <c r="D219" s="169"/>
      <c r="E219" s="169"/>
      <c r="F219" s="169"/>
      <c r="G219" s="169"/>
      <c r="H219" s="169"/>
      <c r="I219" s="169"/>
      <c r="J219" s="169"/>
      <c r="O219" s="169" t="s">
        <v>219</v>
      </c>
    </row>
    <row r="220" spans="1:15" x14ac:dyDescent="0.25">
      <c r="A220" s="169"/>
      <c r="B220" s="169"/>
      <c r="C220" s="169"/>
      <c r="D220" s="169"/>
      <c r="E220" s="169"/>
      <c r="F220" s="169"/>
      <c r="G220" s="169"/>
      <c r="H220" s="169"/>
      <c r="I220" s="169"/>
      <c r="J220" s="169"/>
      <c r="O220" s="169" t="s">
        <v>220</v>
      </c>
    </row>
    <row r="221" spans="1:15" x14ac:dyDescent="0.25">
      <c r="A221" s="169"/>
      <c r="B221" s="169"/>
      <c r="C221" s="169"/>
      <c r="D221" s="169"/>
      <c r="E221" s="169"/>
      <c r="F221" s="169"/>
      <c r="G221" s="169"/>
      <c r="H221" s="169"/>
      <c r="I221" s="169"/>
      <c r="J221" s="169"/>
      <c r="O221" s="169" t="s">
        <v>221</v>
      </c>
    </row>
    <row r="222" spans="1:15" x14ac:dyDescent="0.25">
      <c r="A222" s="169"/>
      <c r="B222" s="169"/>
      <c r="C222" s="169"/>
      <c r="D222" s="169"/>
      <c r="E222" s="169"/>
      <c r="F222" s="169"/>
      <c r="G222" s="169"/>
      <c r="H222" s="169"/>
      <c r="I222" s="169"/>
      <c r="J222" s="169"/>
      <c r="O222" s="169" t="s">
        <v>222</v>
      </c>
    </row>
    <row r="223" spans="1:15" x14ac:dyDescent="0.25">
      <c r="A223" s="169"/>
      <c r="B223" s="169"/>
      <c r="C223" s="169"/>
      <c r="D223" s="169"/>
      <c r="E223" s="169"/>
      <c r="F223" s="169"/>
      <c r="G223" s="169"/>
      <c r="H223" s="169"/>
      <c r="I223" s="169"/>
      <c r="J223" s="169"/>
      <c r="O223" s="169" t="s">
        <v>223</v>
      </c>
    </row>
    <row r="224" spans="1:15" x14ac:dyDescent="0.25">
      <c r="A224" s="169"/>
      <c r="B224" s="169"/>
      <c r="C224" s="169"/>
      <c r="D224" s="169"/>
      <c r="E224" s="169"/>
      <c r="F224" s="169"/>
      <c r="G224" s="169"/>
      <c r="H224" s="169"/>
      <c r="I224" s="169"/>
      <c r="J224" s="169"/>
      <c r="O224" s="169" t="s">
        <v>224</v>
      </c>
    </row>
    <row r="225" spans="1:15" x14ac:dyDescent="0.25">
      <c r="A225" s="169"/>
      <c r="B225" s="169"/>
      <c r="C225" s="169"/>
      <c r="D225" s="169"/>
      <c r="E225" s="169"/>
      <c r="F225" s="169"/>
      <c r="G225" s="169"/>
      <c r="H225" s="169"/>
      <c r="I225" s="169"/>
      <c r="J225" s="169"/>
      <c r="O225" s="169" t="s">
        <v>225</v>
      </c>
    </row>
    <row r="226" spans="1:15" x14ac:dyDescent="0.25">
      <c r="A226" s="169"/>
      <c r="B226" s="169"/>
      <c r="C226" s="169"/>
      <c r="D226" s="169"/>
      <c r="E226" s="169"/>
      <c r="F226" s="169"/>
      <c r="G226" s="169"/>
      <c r="H226" s="169"/>
      <c r="I226" s="169"/>
      <c r="J226" s="169"/>
      <c r="O226" s="169" t="s">
        <v>226</v>
      </c>
    </row>
    <row r="227" spans="1:15" x14ac:dyDescent="0.25">
      <c r="A227" s="169"/>
      <c r="B227" s="169"/>
      <c r="C227" s="169"/>
      <c r="D227" s="169"/>
      <c r="E227" s="169"/>
      <c r="F227" s="169"/>
      <c r="G227" s="169"/>
      <c r="H227" s="169"/>
      <c r="I227" s="169"/>
      <c r="J227" s="169"/>
      <c r="O227" s="169" t="s">
        <v>227</v>
      </c>
    </row>
    <row r="228" spans="1:15" x14ac:dyDescent="0.25">
      <c r="A228" s="169"/>
      <c r="B228" s="169"/>
      <c r="C228" s="169"/>
      <c r="D228" s="169"/>
      <c r="E228" s="169"/>
      <c r="F228" s="169"/>
      <c r="G228" s="169"/>
      <c r="H228" s="169"/>
      <c r="I228" s="169"/>
      <c r="J228" s="169"/>
      <c r="O228" s="169" t="s">
        <v>228</v>
      </c>
    </row>
    <row r="229" spans="1:15" x14ac:dyDescent="0.25">
      <c r="A229" s="169"/>
      <c r="B229" s="169"/>
      <c r="C229" s="169"/>
      <c r="D229" s="169"/>
      <c r="E229" s="169"/>
      <c r="F229" s="169"/>
      <c r="G229" s="169"/>
      <c r="H229" s="169"/>
      <c r="I229" s="169"/>
      <c r="J229" s="169"/>
      <c r="O229" s="169" t="s">
        <v>229</v>
      </c>
    </row>
    <row r="230" spans="1:15" x14ac:dyDescent="0.25">
      <c r="A230" s="169"/>
      <c r="B230" s="169"/>
      <c r="C230" s="169"/>
      <c r="D230" s="169"/>
      <c r="E230" s="169"/>
      <c r="F230" s="169"/>
      <c r="G230" s="169"/>
      <c r="H230" s="169"/>
      <c r="I230" s="169"/>
      <c r="J230" s="169"/>
      <c r="O230" s="169" t="s">
        <v>230</v>
      </c>
    </row>
    <row r="231" spans="1:15" x14ac:dyDescent="0.25">
      <c r="A231" s="169"/>
      <c r="B231" s="169"/>
      <c r="C231" s="169"/>
      <c r="D231" s="169"/>
      <c r="E231" s="169"/>
      <c r="F231" s="169"/>
      <c r="G231" s="169"/>
      <c r="H231" s="169"/>
      <c r="I231" s="169"/>
      <c r="J231" s="169"/>
      <c r="O231" s="169" t="s">
        <v>231</v>
      </c>
    </row>
    <row r="232" spans="1:15" x14ac:dyDescent="0.25">
      <c r="A232" s="169"/>
      <c r="B232" s="169"/>
      <c r="C232" s="169"/>
      <c r="D232" s="169"/>
      <c r="E232" s="169"/>
      <c r="F232" s="169"/>
      <c r="G232" s="169"/>
      <c r="H232" s="169"/>
      <c r="I232" s="169"/>
      <c r="J232" s="169"/>
      <c r="O232" s="169" t="s">
        <v>232</v>
      </c>
    </row>
    <row r="233" spans="1:15" x14ac:dyDescent="0.25">
      <c r="A233" s="169"/>
      <c r="B233" s="169"/>
      <c r="C233" s="169"/>
      <c r="D233" s="169"/>
      <c r="E233" s="169"/>
      <c r="F233" s="169"/>
      <c r="G233" s="169"/>
      <c r="H233" s="169"/>
      <c r="I233" s="169"/>
      <c r="J233" s="169"/>
      <c r="O233" s="169" t="s">
        <v>233</v>
      </c>
    </row>
    <row r="234" spans="1:15" x14ac:dyDescent="0.25">
      <c r="A234" s="169"/>
      <c r="B234" s="169"/>
      <c r="C234" s="169"/>
      <c r="D234" s="169"/>
      <c r="E234" s="169"/>
      <c r="F234" s="169"/>
      <c r="G234" s="169"/>
      <c r="H234" s="169"/>
      <c r="I234" s="169"/>
      <c r="J234" s="169"/>
      <c r="O234" s="169" t="s">
        <v>234</v>
      </c>
    </row>
    <row r="235" spans="1:15" x14ac:dyDescent="0.25">
      <c r="A235" s="169"/>
      <c r="B235" s="169"/>
      <c r="C235" s="169"/>
      <c r="D235" s="169"/>
      <c r="E235" s="169"/>
      <c r="F235" s="169"/>
      <c r="G235" s="169"/>
      <c r="H235" s="169"/>
      <c r="I235" s="169"/>
      <c r="J235" s="169"/>
      <c r="O235" s="169" t="s">
        <v>235</v>
      </c>
    </row>
    <row r="236" spans="1:15" x14ac:dyDescent="0.25">
      <c r="A236" s="169"/>
      <c r="B236" s="169"/>
      <c r="C236" s="169"/>
      <c r="D236" s="169"/>
      <c r="E236" s="169"/>
      <c r="F236" s="169"/>
      <c r="G236" s="169"/>
      <c r="H236" s="169"/>
      <c r="I236" s="169"/>
      <c r="J236" s="169"/>
      <c r="O236" s="169" t="s">
        <v>236</v>
      </c>
    </row>
    <row r="237" spans="1:15" x14ac:dyDescent="0.25">
      <c r="A237" s="169"/>
      <c r="B237" s="169"/>
      <c r="C237" s="169"/>
      <c r="D237" s="169"/>
      <c r="E237" s="169"/>
      <c r="F237" s="169"/>
      <c r="G237" s="169"/>
      <c r="H237" s="169"/>
      <c r="I237" s="169"/>
      <c r="J237" s="169"/>
      <c r="O237" s="169" t="s">
        <v>237</v>
      </c>
    </row>
    <row r="238" spans="1:15" x14ac:dyDescent="0.25">
      <c r="A238" s="169"/>
      <c r="B238" s="169"/>
      <c r="C238" s="169"/>
      <c r="D238" s="169"/>
      <c r="E238" s="169"/>
      <c r="F238" s="169"/>
      <c r="G238" s="169"/>
      <c r="H238" s="169"/>
      <c r="I238" s="169"/>
      <c r="J238" s="169"/>
      <c r="O238" s="169" t="s">
        <v>238</v>
      </c>
    </row>
    <row r="239" spans="1:15" x14ac:dyDescent="0.25">
      <c r="A239" s="169"/>
      <c r="B239" s="169"/>
      <c r="C239" s="169"/>
      <c r="D239" s="169"/>
      <c r="E239" s="169"/>
      <c r="F239" s="169"/>
      <c r="G239" s="169"/>
      <c r="H239" s="169"/>
      <c r="I239" s="169"/>
      <c r="J239" s="169"/>
      <c r="O239" s="169" t="s">
        <v>239</v>
      </c>
    </row>
    <row r="240" spans="1:15" x14ac:dyDescent="0.25">
      <c r="A240" s="169"/>
      <c r="B240" s="169"/>
      <c r="C240" s="169"/>
      <c r="D240" s="169"/>
      <c r="E240" s="169"/>
      <c r="F240" s="169"/>
      <c r="G240" s="169"/>
      <c r="H240" s="169"/>
      <c r="I240" s="169"/>
      <c r="J240" s="169"/>
      <c r="O240" s="169" t="s">
        <v>240</v>
      </c>
    </row>
    <row r="241" spans="1:15" x14ac:dyDescent="0.25">
      <c r="A241" s="169"/>
      <c r="B241" s="169"/>
      <c r="C241" s="169"/>
      <c r="D241" s="169"/>
      <c r="E241" s="169"/>
      <c r="F241" s="169"/>
      <c r="G241" s="169"/>
      <c r="H241" s="169"/>
      <c r="I241" s="169"/>
      <c r="J241" s="169"/>
      <c r="O241" s="169" t="s">
        <v>241</v>
      </c>
    </row>
    <row r="242" spans="1:15" x14ac:dyDescent="0.25">
      <c r="A242" s="169"/>
      <c r="B242" s="169"/>
      <c r="C242" s="169"/>
      <c r="D242" s="169"/>
      <c r="E242" s="169"/>
      <c r="F242" s="169"/>
      <c r="G242" s="169"/>
      <c r="H242" s="169"/>
      <c r="I242" s="169"/>
      <c r="J242" s="169"/>
      <c r="O242" s="169" t="s">
        <v>242</v>
      </c>
    </row>
    <row r="243" spans="1:15" x14ac:dyDescent="0.25">
      <c r="A243" s="169"/>
      <c r="B243" s="169"/>
      <c r="C243" s="169"/>
      <c r="D243" s="169"/>
      <c r="E243" s="169"/>
      <c r="F243" s="169"/>
      <c r="G243" s="169"/>
      <c r="H243" s="169"/>
      <c r="I243" s="169"/>
      <c r="J243" s="169"/>
      <c r="O243" s="169" t="s">
        <v>243</v>
      </c>
    </row>
    <row r="244" spans="1:15" x14ac:dyDescent="0.25">
      <c r="A244" s="169"/>
      <c r="B244" s="169"/>
      <c r="C244" s="169"/>
      <c r="D244" s="169"/>
      <c r="E244" s="169"/>
      <c r="F244" s="169"/>
      <c r="G244" s="169"/>
      <c r="H244" s="169"/>
      <c r="I244" s="169"/>
      <c r="J244" s="169"/>
      <c r="O244" s="169" t="s">
        <v>244</v>
      </c>
    </row>
    <row r="245" spans="1:15" x14ac:dyDescent="0.25">
      <c r="A245" s="169"/>
      <c r="B245" s="169"/>
      <c r="C245" s="169"/>
      <c r="D245" s="169"/>
      <c r="E245" s="169"/>
      <c r="F245" s="169"/>
      <c r="G245" s="169"/>
      <c r="H245" s="169"/>
      <c r="I245" s="169"/>
      <c r="J245" s="169"/>
      <c r="O245" s="169" t="s">
        <v>245</v>
      </c>
    </row>
    <row r="246" spans="1:15" x14ac:dyDescent="0.25">
      <c r="A246" s="169"/>
      <c r="B246" s="169"/>
      <c r="C246" s="169"/>
      <c r="D246" s="169"/>
      <c r="E246" s="169"/>
      <c r="F246" s="169"/>
      <c r="G246" s="169"/>
      <c r="H246" s="169"/>
      <c r="I246" s="169"/>
      <c r="J246" s="169"/>
      <c r="O246" s="169" t="s">
        <v>246</v>
      </c>
    </row>
    <row r="247" spans="1:15" x14ac:dyDescent="0.25">
      <c r="A247" s="169"/>
      <c r="B247" s="169"/>
      <c r="C247" s="169"/>
      <c r="D247" s="169"/>
      <c r="E247" s="169"/>
      <c r="F247" s="169"/>
      <c r="G247" s="169"/>
      <c r="H247" s="169"/>
      <c r="I247" s="169"/>
      <c r="J247" s="169"/>
      <c r="O247" s="169" t="s">
        <v>247</v>
      </c>
    </row>
    <row r="248" spans="1:15" x14ac:dyDescent="0.25">
      <c r="A248" s="169"/>
      <c r="B248" s="169"/>
      <c r="C248" s="169"/>
      <c r="D248" s="169"/>
      <c r="E248" s="169"/>
      <c r="F248" s="169"/>
      <c r="G248" s="169"/>
      <c r="H248" s="169"/>
      <c r="I248" s="169"/>
      <c r="J248" s="169"/>
      <c r="O248" s="169" t="s">
        <v>248</v>
      </c>
    </row>
    <row r="249" spans="1:15" x14ac:dyDescent="0.25">
      <c r="A249" s="169"/>
      <c r="B249" s="169"/>
      <c r="C249" s="169"/>
      <c r="D249" s="169"/>
      <c r="E249" s="169"/>
      <c r="F249" s="169"/>
      <c r="G249" s="169"/>
      <c r="H249" s="169"/>
      <c r="I249" s="169"/>
      <c r="J249" s="169"/>
      <c r="O249" s="169" t="s">
        <v>249</v>
      </c>
    </row>
    <row r="250" spans="1:15" x14ac:dyDescent="0.25">
      <c r="A250" s="169"/>
      <c r="B250" s="169"/>
      <c r="C250" s="169"/>
      <c r="D250" s="169"/>
      <c r="E250" s="169"/>
      <c r="F250" s="169"/>
      <c r="G250" s="169"/>
      <c r="H250" s="169"/>
      <c r="I250" s="169"/>
      <c r="J250" s="169"/>
      <c r="O250" s="169" t="s">
        <v>250</v>
      </c>
    </row>
    <row r="251" spans="1:15" x14ac:dyDescent="0.25">
      <c r="A251" s="169"/>
      <c r="B251" s="169"/>
      <c r="C251" s="169"/>
      <c r="D251" s="169"/>
      <c r="E251" s="169"/>
      <c r="F251" s="169"/>
      <c r="G251" s="169"/>
      <c r="H251" s="169"/>
      <c r="I251" s="169"/>
      <c r="J251" s="169"/>
      <c r="O251" s="169" t="s">
        <v>251</v>
      </c>
    </row>
    <row r="252" spans="1:15" x14ac:dyDescent="0.25">
      <c r="A252" s="169"/>
      <c r="B252" s="169"/>
      <c r="C252" s="169"/>
      <c r="D252" s="169"/>
      <c r="E252" s="169"/>
      <c r="F252" s="169"/>
      <c r="G252" s="169"/>
      <c r="H252" s="169"/>
      <c r="I252" s="169"/>
      <c r="J252" s="169"/>
      <c r="O252" s="169" t="s">
        <v>252</v>
      </c>
    </row>
    <row r="253" spans="1:15" x14ac:dyDescent="0.25">
      <c r="A253" s="169"/>
      <c r="B253" s="169"/>
      <c r="C253" s="169"/>
      <c r="D253" s="169"/>
      <c r="E253" s="169"/>
      <c r="F253" s="169"/>
      <c r="G253" s="169"/>
      <c r="H253" s="169"/>
      <c r="I253" s="169"/>
      <c r="J253" s="169"/>
      <c r="O253" s="169" t="s">
        <v>253</v>
      </c>
    </row>
    <row r="254" spans="1:15" x14ac:dyDescent="0.25">
      <c r="A254" s="169"/>
      <c r="B254" s="169"/>
      <c r="C254" s="169"/>
      <c r="D254" s="169"/>
      <c r="E254" s="169"/>
      <c r="F254" s="169"/>
      <c r="G254" s="169"/>
      <c r="H254" s="169"/>
      <c r="I254" s="169"/>
      <c r="J254" s="169"/>
      <c r="O254" s="169" t="s">
        <v>254</v>
      </c>
    </row>
    <row r="255" spans="1:15" x14ac:dyDescent="0.25">
      <c r="A255" s="169"/>
      <c r="B255" s="169"/>
      <c r="C255" s="169"/>
      <c r="D255" s="169"/>
      <c r="E255" s="169"/>
      <c r="F255" s="169"/>
      <c r="G255" s="169"/>
      <c r="H255" s="169"/>
      <c r="I255" s="169"/>
      <c r="J255" s="169"/>
      <c r="O255" s="169" t="s">
        <v>255</v>
      </c>
    </row>
    <row r="256" spans="1:15" x14ac:dyDescent="0.25">
      <c r="A256" s="169"/>
      <c r="B256" s="169"/>
      <c r="C256" s="169"/>
      <c r="D256" s="169"/>
      <c r="E256" s="169"/>
      <c r="F256" s="169"/>
      <c r="G256" s="169"/>
      <c r="H256" s="169"/>
      <c r="I256" s="169"/>
      <c r="J256" s="169"/>
      <c r="O256" s="169" t="s">
        <v>256</v>
      </c>
    </row>
    <row r="257" spans="1:15" x14ac:dyDescent="0.25">
      <c r="A257" s="169"/>
      <c r="B257" s="169"/>
      <c r="C257" s="169"/>
      <c r="D257" s="169"/>
      <c r="E257" s="169"/>
      <c r="F257" s="169"/>
      <c r="G257" s="169"/>
      <c r="H257" s="169"/>
      <c r="I257" s="169"/>
      <c r="J257" s="169"/>
      <c r="O257" s="169" t="s">
        <v>257</v>
      </c>
    </row>
    <row r="258" spans="1:15" x14ac:dyDescent="0.25">
      <c r="A258" s="169"/>
      <c r="B258" s="169"/>
      <c r="C258" s="169"/>
      <c r="D258" s="169"/>
      <c r="E258" s="169"/>
      <c r="F258" s="169"/>
      <c r="G258" s="169"/>
      <c r="H258" s="169"/>
      <c r="I258" s="169"/>
      <c r="J258" s="169"/>
      <c r="O258" s="169" t="s">
        <v>258</v>
      </c>
    </row>
    <row r="259" spans="1:15" x14ac:dyDescent="0.25">
      <c r="A259" s="169"/>
      <c r="B259" s="169"/>
      <c r="C259" s="169"/>
      <c r="D259" s="169"/>
      <c r="E259" s="169"/>
      <c r="F259" s="169"/>
      <c r="G259" s="169"/>
      <c r="H259" s="169"/>
      <c r="I259" s="169"/>
      <c r="J259" s="169"/>
      <c r="O259" s="169" t="s">
        <v>259</v>
      </c>
    </row>
    <row r="260" spans="1:15" x14ac:dyDescent="0.25">
      <c r="A260" s="169"/>
      <c r="B260" s="169"/>
      <c r="C260" s="169"/>
      <c r="D260" s="169"/>
      <c r="E260" s="169"/>
      <c r="F260" s="169"/>
      <c r="G260" s="169"/>
      <c r="H260" s="169"/>
      <c r="I260" s="169"/>
      <c r="J260" s="169"/>
      <c r="O260" s="169" t="s">
        <v>260</v>
      </c>
    </row>
    <row r="261" spans="1:15" x14ac:dyDescent="0.25">
      <c r="A261" s="169"/>
      <c r="B261" s="169"/>
      <c r="C261" s="169"/>
      <c r="D261" s="169"/>
      <c r="E261" s="169"/>
      <c r="F261" s="169"/>
      <c r="G261" s="169"/>
      <c r="H261" s="169"/>
      <c r="I261" s="169"/>
      <c r="J261" s="169"/>
      <c r="O261" s="169" t="s">
        <v>261</v>
      </c>
    </row>
    <row r="262" spans="1:15" x14ac:dyDescent="0.25">
      <c r="A262" s="169"/>
      <c r="B262" s="169"/>
      <c r="C262" s="169"/>
      <c r="D262" s="169"/>
      <c r="E262" s="169"/>
      <c r="F262" s="169"/>
      <c r="G262" s="169"/>
      <c r="H262" s="169"/>
      <c r="I262" s="169"/>
      <c r="J262" s="169"/>
      <c r="O262" s="169" t="s">
        <v>262</v>
      </c>
    </row>
    <row r="263" spans="1:15" x14ac:dyDescent="0.25">
      <c r="A263" s="169"/>
      <c r="B263" s="169"/>
      <c r="C263" s="169"/>
      <c r="D263" s="169"/>
      <c r="E263" s="169"/>
      <c r="F263" s="169"/>
      <c r="G263" s="169"/>
      <c r="H263" s="169"/>
      <c r="I263" s="169"/>
      <c r="J263" s="169"/>
      <c r="O263" s="169" t="s">
        <v>263</v>
      </c>
    </row>
    <row r="264" spans="1:15" x14ac:dyDescent="0.25">
      <c r="A264" s="169"/>
      <c r="B264" s="169"/>
      <c r="C264" s="169"/>
      <c r="D264" s="169"/>
      <c r="E264" s="169"/>
      <c r="F264" s="169"/>
      <c r="G264" s="169"/>
      <c r="H264" s="169"/>
      <c r="I264" s="169"/>
      <c r="J264" s="169"/>
      <c r="O264" s="169" t="s">
        <v>264</v>
      </c>
    </row>
    <row r="265" spans="1:15" x14ac:dyDescent="0.25">
      <c r="A265" s="169"/>
      <c r="B265" s="169"/>
      <c r="C265" s="169"/>
      <c r="D265" s="169"/>
      <c r="E265" s="169"/>
      <c r="F265" s="169"/>
      <c r="G265" s="169"/>
      <c r="H265" s="169"/>
      <c r="I265" s="169"/>
      <c r="J265" s="169"/>
      <c r="O265" s="169" t="s">
        <v>265</v>
      </c>
    </row>
    <row r="266" spans="1:15" x14ac:dyDescent="0.25">
      <c r="A266" s="169"/>
      <c r="B266" s="169"/>
      <c r="C266" s="169"/>
      <c r="D266" s="169"/>
      <c r="E266" s="169"/>
      <c r="F266" s="169"/>
      <c r="G266" s="169"/>
      <c r="H266" s="169"/>
      <c r="I266" s="169"/>
      <c r="J266" s="169"/>
      <c r="O266" s="169" t="s">
        <v>266</v>
      </c>
    </row>
    <row r="267" spans="1:15" x14ac:dyDescent="0.25">
      <c r="A267" s="169"/>
      <c r="B267" s="169"/>
      <c r="C267" s="169"/>
      <c r="D267" s="169"/>
      <c r="E267" s="169"/>
      <c r="F267" s="169"/>
      <c r="G267" s="169"/>
      <c r="H267" s="169"/>
      <c r="I267" s="169"/>
      <c r="J267" s="169"/>
      <c r="O267" s="169" t="s">
        <v>267</v>
      </c>
    </row>
    <row r="268" spans="1:15" x14ac:dyDescent="0.25">
      <c r="A268" s="169"/>
      <c r="B268" s="169"/>
      <c r="C268" s="169"/>
      <c r="D268" s="169"/>
      <c r="E268" s="169"/>
      <c r="F268" s="169"/>
      <c r="G268" s="169"/>
      <c r="H268" s="169"/>
      <c r="I268" s="169"/>
      <c r="J268" s="169"/>
      <c r="O268" s="169" t="s">
        <v>268</v>
      </c>
    </row>
    <row r="269" spans="1:15" x14ac:dyDescent="0.25">
      <c r="A269" s="169"/>
      <c r="B269" s="169"/>
      <c r="C269" s="169"/>
      <c r="D269" s="169"/>
      <c r="E269" s="169"/>
      <c r="F269" s="169"/>
      <c r="G269" s="169"/>
      <c r="H269" s="169"/>
      <c r="I269" s="169"/>
      <c r="J269" s="169"/>
      <c r="O269" s="169" t="s">
        <v>269</v>
      </c>
    </row>
    <row r="270" spans="1:15" x14ac:dyDescent="0.25">
      <c r="A270" s="169"/>
      <c r="B270" s="169"/>
      <c r="C270" s="169"/>
      <c r="D270" s="169"/>
      <c r="E270" s="169"/>
      <c r="F270" s="169"/>
      <c r="G270" s="169"/>
      <c r="H270" s="169"/>
      <c r="I270" s="169"/>
      <c r="J270" s="169"/>
      <c r="O270" s="169" t="s">
        <v>270</v>
      </c>
    </row>
    <row r="271" spans="1:15" x14ac:dyDescent="0.25">
      <c r="A271" s="169"/>
      <c r="B271" s="169"/>
      <c r="C271" s="169"/>
      <c r="D271" s="169"/>
      <c r="E271" s="169"/>
      <c r="F271" s="169"/>
      <c r="G271" s="169"/>
      <c r="H271" s="169"/>
      <c r="I271" s="169"/>
      <c r="J271" s="169"/>
      <c r="O271" s="169" t="s">
        <v>271</v>
      </c>
    </row>
    <row r="272" spans="1:15" x14ac:dyDescent="0.25">
      <c r="A272" s="169"/>
      <c r="B272" s="169"/>
      <c r="C272" s="169"/>
      <c r="D272" s="169"/>
      <c r="E272" s="169"/>
      <c r="F272" s="169"/>
      <c r="G272" s="169"/>
      <c r="H272" s="169"/>
      <c r="I272" s="169"/>
      <c r="J272" s="169"/>
      <c r="O272" s="169" t="s">
        <v>272</v>
      </c>
    </row>
    <row r="273" spans="1:15" x14ac:dyDescent="0.25">
      <c r="A273" s="169"/>
      <c r="B273" s="169"/>
      <c r="C273" s="169"/>
      <c r="D273" s="169"/>
      <c r="E273" s="169"/>
      <c r="F273" s="169"/>
      <c r="G273" s="169"/>
      <c r="H273" s="169"/>
      <c r="I273" s="169"/>
      <c r="J273" s="169"/>
      <c r="O273" s="169" t="s">
        <v>273</v>
      </c>
    </row>
    <row r="274" spans="1:15" x14ac:dyDescent="0.25">
      <c r="A274" s="169"/>
      <c r="B274" s="169"/>
      <c r="C274" s="169"/>
      <c r="D274" s="169"/>
      <c r="E274" s="169"/>
      <c r="F274" s="169"/>
      <c r="G274" s="169"/>
      <c r="H274" s="169"/>
      <c r="I274" s="169"/>
      <c r="J274" s="169"/>
      <c r="O274" s="169" t="s">
        <v>274</v>
      </c>
    </row>
    <row r="275" spans="1:15" x14ac:dyDescent="0.25">
      <c r="A275" s="169"/>
      <c r="B275" s="169"/>
      <c r="C275" s="169"/>
      <c r="D275" s="169"/>
      <c r="E275" s="169"/>
      <c r="F275" s="169"/>
      <c r="G275" s="169"/>
      <c r="H275" s="169"/>
      <c r="I275" s="169"/>
      <c r="J275" s="169"/>
      <c r="O275" s="169" t="s">
        <v>275</v>
      </c>
    </row>
    <row r="276" spans="1:15" x14ac:dyDescent="0.25">
      <c r="A276" s="169"/>
      <c r="B276" s="169"/>
      <c r="C276" s="169"/>
      <c r="D276" s="169"/>
      <c r="E276" s="169"/>
      <c r="F276" s="169"/>
      <c r="G276" s="169"/>
      <c r="H276" s="169"/>
      <c r="I276" s="169"/>
      <c r="J276" s="169"/>
      <c r="O276" s="169" t="s">
        <v>276</v>
      </c>
    </row>
    <row r="277" spans="1:15" x14ac:dyDescent="0.25">
      <c r="A277" s="169"/>
      <c r="B277" s="169"/>
      <c r="C277" s="169"/>
      <c r="D277" s="169"/>
      <c r="E277" s="169"/>
      <c r="F277" s="169"/>
      <c r="G277" s="169"/>
      <c r="H277" s="169"/>
      <c r="I277" s="169"/>
      <c r="J277" s="169"/>
      <c r="O277" s="169" t="s">
        <v>277</v>
      </c>
    </row>
    <row r="278" spans="1:15" x14ac:dyDescent="0.25">
      <c r="A278" s="169"/>
      <c r="B278" s="169"/>
      <c r="C278" s="169"/>
      <c r="D278" s="169"/>
      <c r="E278" s="169"/>
      <c r="F278" s="169"/>
      <c r="G278" s="169"/>
      <c r="H278" s="169"/>
      <c r="I278" s="169"/>
      <c r="J278" s="169"/>
      <c r="O278" s="169" t="s">
        <v>278</v>
      </c>
    </row>
    <row r="279" spans="1:15" x14ac:dyDescent="0.25">
      <c r="A279" s="169"/>
      <c r="B279" s="169"/>
      <c r="C279" s="169"/>
      <c r="D279" s="169"/>
      <c r="E279" s="169"/>
      <c r="F279" s="169"/>
      <c r="G279" s="169"/>
      <c r="H279" s="169"/>
      <c r="I279" s="169"/>
      <c r="J279" s="169"/>
      <c r="O279" s="169" t="s">
        <v>279</v>
      </c>
    </row>
    <row r="280" spans="1:15" x14ac:dyDescent="0.25">
      <c r="A280" s="169"/>
      <c r="B280" s="169"/>
      <c r="C280" s="169"/>
      <c r="D280" s="169"/>
      <c r="E280" s="169"/>
      <c r="F280" s="169"/>
      <c r="G280" s="169"/>
      <c r="H280" s="169"/>
      <c r="I280" s="169"/>
      <c r="J280" s="169"/>
      <c r="O280" s="169" t="s">
        <v>280</v>
      </c>
    </row>
    <row r="281" spans="1:15" x14ac:dyDescent="0.25">
      <c r="A281" s="169"/>
      <c r="B281" s="169"/>
      <c r="C281" s="169"/>
      <c r="D281" s="169"/>
      <c r="E281" s="169"/>
      <c r="F281" s="169"/>
      <c r="G281" s="169"/>
      <c r="H281" s="169"/>
      <c r="I281" s="169"/>
      <c r="J281" s="169"/>
      <c r="O281" s="169" t="s">
        <v>281</v>
      </c>
    </row>
    <row r="282" spans="1:15" x14ac:dyDescent="0.25">
      <c r="A282" s="169"/>
      <c r="B282" s="169"/>
      <c r="C282" s="169"/>
      <c r="D282" s="169"/>
      <c r="E282" s="169"/>
      <c r="F282" s="169"/>
      <c r="G282" s="169"/>
      <c r="H282" s="169"/>
      <c r="I282" s="169"/>
      <c r="J282" s="169"/>
      <c r="O282" s="169" t="s">
        <v>282</v>
      </c>
    </row>
    <row r="283" spans="1:15" x14ac:dyDescent="0.25">
      <c r="A283" s="169"/>
      <c r="B283" s="169"/>
      <c r="C283" s="169"/>
      <c r="D283" s="169"/>
      <c r="E283" s="169"/>
      <c r="F283" s="169"/>
      <c r="G283" s="169"/>
      <c r="H283" s="169"/>
      <c r="I283" s="169"/>
      <c r="J283" s="169"/>
      <c r="O283" s="169" t="s">
        <v>283</v>
      </c>
    </row>
    <row r="284" spans="1:15" x14ac:dyDescent="0.25">
      <c r="A284" s="169"/>
      <c r="B284" s="169"/>
      <c r="C284" s="169"/>
      <c r="D284" s="169"/>
      <c r="E284" s="169"/>
      <c r="F284" s="169"/>
      <c r="G284" s="169"/>
      <c r="H284" s="169"/>
      <c r="I284" s="169"/>
      <c r="J284" s="169"/>
      <c r="O284" s="169" t="s">
        <v>284</v>
      </c>
    </row>
    <row r="285" spans="1:15" x14ac:dyDescent="0.25">
      <c r="A285" s="169"/>
      <c r="B285" s="169"/>
      <c r="C285" s="169"/>
      <c r="D285" s="169"/>
      <c r="E285" s="169"/>
      <c r="F285" s="169"/>
      <c r="G285" s="169"/>
      <c r="H285" s="169"/>
      <c r="I285" s="169"/>
      <c r="J285" s="169"/>
      <c r="O285" s="169" t="s">
        <v>285</v>
      </c>
    </row>
    <row r="286" spans="1:15" x14ac:dyDescent="0.25">
      <c r="A286" s="169"/>
      <c r="B286" s="169"/>
      <c r="C286" s="169"/>
      <c r="D286" s="169"/>
      <c r="E286" s="169"/>
      <c r="F286" s="169"/>
      <c r="G286" s="169"/>
      <c r="H286" s="169"/>
      <c r="I286" s="169"/>
      <c r="J286" s="169"/>
      <c r="O286" s="169" t="s">
        <v>286</v>
      </c>
    </row>
    <row r="287" spans="1:15" x14ac:dyDescent="0.25">
      <c r="A287" s="169"/>
      <c r="B287" s="169"/>
      <c r="C287" s="169"/>
      <c r="D287" s="169"/>
      <c r="E287" s="169"/>
      <c r="F287" s="169"/>
      <c r="G287" s="169"/>
      <c r="H287" s="169"/>
      <c r="I287" s="169"/>
      <c r="J287" s="169"/>
      <c r="O287" s="169" t="s">
        <v>287</v>
      </c>
    </row>
    <row r="288" spans="1:15" x14ac:dyDescent="0.25">
      <c r="A288" s="169"/>
      <c r="B288" s="169"/>
      <c r="C288" s="169"/>
      <c r="D288" s="169"/>
      <c r="E288" s="169"/>
      <c r="F288" s="169"/>
      <c r="G288" s="169"/>
      <c r="H288" s="169"/>
      <c r="I288" s="169"/>
      <c r="J288" s="169"/>
      <c r="O288" s="169" t="s">
        <v>288</v>
      </c>
    </row>
    <row r="289" spans="1:15" x14ac:dyDescent="0.25">
      <c r="A289" s="169"/>
      <c r="B289" s="169"/>
      <c r="C289" s="169"/>
      <c r="D289" s="169"/>
      <c r="E289" s="169"/>
      <c r="F289" s="169"/>
      <c r="G289" s="169"/>
      <c r="H289" s="169"/>
      <c r="I289" s="169"/>
      <c r="J289" s="169"/>
      <c r="O289" s="169" t="s">
        <v>289</v>
      </c>
    </row>
    <row r="290" spans="1:15" x14ac:dyDescent="0.25">
      <c r="A290" s="169"/>
      <c r="B290" s="169"/>
      <c r="C290" s="169"/>
      <c r="D290" s="169"/>
      <c r="E290" s="169"/>
      <c r="F290" s="169"/>
      <c r="G290" s="169"/>
      <c r="H290" s="169"/>
      <c r="I290" s="169"/>
      <c r="J290" s="169"/>
      <c r="O290" s="169" t="s">
        <v>290</v>
      </c>
    </row>
    <row r="291" spans="1:15" x14ac:dyDescent="0.25">
      <c r="A291" s="169"/>
      <c r="B291" s="169"/>
      <c r="C291" s="169"/>
      <c r="D291" s="169"/>
      <c r="E291" s="169"/>
      <c r="F291" s="169"/>
      <c r="G291" s="169"/>
      <c r="H291" s="169"/>
      <c r="I291" s="169"/>
      <c r="J291" s="169"/>
      <c r="O291" s="169" t="s">
        <v>291</v>
      </c>
    </row>
    <row r="292" spans="1:15" x14ac:dyDescent="0.25">
      <c r="A292" s="169"/>
      <c r="B292" s="169"/>
      <c r="C292" s="169"/>
      <c r="D292" s="169"/>
      <c r="E292" s="169"/>
      <c r="F292" s="169"/>
      <c r="G292" s="169"/>
      <c r="H292" s="169"/>
      <c r="I292" s="169"/>
      <c r="J292" s="169"/>
      <c r="O292" s="169" t="s">
        <v>292</v>
      </c>
    </row>
    <row r="293" spans="1:15" x14ac:dyDescent="0.25">
      <c r="A293" s="169"/>
      <c r="B293" s="169"/>
      <c r="C293" s="169"/>
      <c r="D293" s="169"/>
      <c r="E293" s="169"/>
      <c r="F293" s="169"/>
      <c r="G293" s="169"/>
      <c r="H293" s="169"/>
      <c r="I293" s="169"/>
      <c r="J293" s="169"/>
      <c r="O293" s="169" t="s">
        <v>293</v>
      </c>
    </row>
    <row r="294" spans="1:15" x14ac:dyDescent="0.25">
      <c r="A294" s="169"/>
      <c r="B294" s="169"/>
      <c r="C294" s="169"/>
      <c r="D294" s="169"/>
      <c r="E294" s="169"/>
      <c r="F294" s="169"/>
      <c r="G294" s="169"/>
      <c r="H294" s="169"/>
      <c r="I294" s="169"/>
      <c r="J294" s="169"/>
      <c r="O294" s="169" t="s">
        <v>294</v>
      </c>
    </row>
    <row r="295" spans="1:15" x14ac:dyDescent="0.25">
      <c r="A295" s="169"/>
      <c r="B295" s="169"/>
      <c r="C295" s="169"/>
      <c r="D295" s="169"/>
      <c r="E295" s="169"/>
      <c r="F295" s="169"/>
      <c r="G295" s="169"/>
      <c r="H295" s="169"/>
      <c r="I295" s="169"/>
      <c r="J295" s="169"/>
      <c r="O295" s="169" t="s">
        <v>295</v>
      </c>
    </row>
    <row r="296" spans="1:15" x14ac:dyDescent="0.25">
      <c r="A296" s="169"/>
      <c r="B296" s="169"/>
      <c r="C296" s="169"/>
      <c r="D296" s="169"/>
      <c r="E296" s="169"/>
      <c r="F296" s="169"/>
      <c r="G296" s="169"/>
      <c r="H296" s="169"/>
      <c r="I296" s="169"/>
      <c r="J296" s="169"/>
      <c r="O296" s="169" t="s">
        <v>296</v>
      </c>
    </row>
    <row r="297" spans="1:15" x14ac:dyDescent="0.25">
      <c r="A297" s="169"/>
      <c r="B297" s="169"/>
      <c r="C297" s="169"/>
      <c r="D297" s="169"/>
      <c r="E297" s="169"/>
      <c r="F297" s="169"/>
      <c r="G297" s="169"/>
      <c r="H297" s="169"/>
      <c r="I297" s="169"/>
      <c r="J297" s="169"/>
      <c r="O297" s="169" t="s">
        <v>297</v>
      </c>
    </row>
    <row r="298" spans="1:15" x14ac:dyDescent="0.25">
      <c r="A298" s="169"/>
      <c r="B298" s="169"/>
      <c r="C298" s="169"/>
      <c r="D298" s="169"/>
      <c r="E298" s="169"/>
      <c r="F298" s="169"/>
      <c r="G298" s="169"/>
      <c r="H298" s="169"/>
      <c r="I298" s="169"/>
      <c r="J298" s="169"/>
      <c r="O298" s="169" t="s">
        <v>298</v>
      </c>
    </row>
    <row r="299" spans="1:15" x14ac:dyDescent="0.25">
      <c r="A299" s="169"/>
      <c r="B299" s="169"/>
      <c r="C299" s="169"/>
      <c r="D299" s="169"/>
      <c r="E299" s="169"/>
      <c r="F299" s="169"/>
      <c r="G299" s="169"/>
      <c r="H299" s="169"/>
      <c r="I299" s="169"/>
      <c r="J299" s="169"/>
      <c r="O299" s="169" t="s">
        <v>299</v>
      </c>
    </row>
    <row r="300" spans="1:15" x14ac:dyDescent="0.25">
      <c r="A300" s="169"/>
      <c r="B300" s="169"/>
      <c r="C300" s="169"/>
      <c r="D300" s="169"/>
      <c r="E300" s="169"/>
      <c r="F300" s="169"/>
      <c r="G300" s="169"/>
      <c r="H300" s="169"/>
      <c r="I300" s="169"/>
      <c r="J300" s="169"/>
      <c r="O300" s="169" t="s">
        <v>300</v>
      </c>
    </row>
    <row r="301" spans="1:15" x14ac:dyDescent="0.25">
      <c r="A301" s="169"/>
      <c r="B301" s="169"/>
      <c r="C301" s="169"/>
      <c r="D301" s="169"/>
      <c r="E301" s="169"/>
      <c r="F301" s="169"/>
      <c r="G301" s="169"/>
      <c r="H301" s="169"/>
      <c r="I301" s="169"/>
      <c r="J301" s="169"/>
      <c r="O301" s="169" t="s">
        <v>301</v>
      </c>
    </row>
    <row r="302" spans="1:15" x14ac:dyDescent="0.25">
      <c r="A302" s="169"/>
      <c r="B302" s="169"/>
      <c r="C302" s="169"/>
      <c r="D302" s="169"/>
      <c r="E302" s="169"/>
      <c r="F302" s="169"/>
      <c r="G302" s="169"/>
      <c r="H302" s="169"/>
      <c r="I302" s="169"/>
      <c r="J302" s="169"/>
      <c r="O302" s="169" t="s">
        <v>302</v>
      </c>
    </row>
    <row r="303" spans="1:15" x14ac:dyDescent="0.25">
      <c r="A303" s="169"/>
      <c r="B303" s="169"/>
      <c r="C303" s="169"/>
      <c r="D303" s="169"/>
      <c r="E303" s="169"/>
      <c r="F303" s="169"/>
      <c r="G303" s="169"/>
      <c r="H303" s="169"/>
      <c r="I303" s="169"/>
      <c r="J303" s="169"/>
      <c r="O303" s="169" t="s">
        <v>303</v>
      </c>
    </row>
    <row r="304" spans="1:15" x14ac:dyDescent="0.25">
      <c r="A304" s="169"/>
      <c r="B304" s="169"/>
      <c r="C304" s="169"/>
      <c r="D304" s="169"/>
      <c r="E304" s="169"/>
      <c r="F304" s="169"/>
      <c r="G304" s="169"/>
      <c r="H304" s="169"/>
      <c r="I304" s="169"/>
      <c r="J304" s="169"/>
      <c r="O304" s="169" t="s">
        <v>304</v>
      </c>
    </row>
    <row r="305" spans="1:15" x14ac:dyDescent="0.25">
      <c r="A305" s="169"/>
      <c r="B305" s="169"/>
      <c r="C305" s="169"/>
      <c r="D305" s="169"/>
      <c r="E305" s="169"/>
      <c r="F305" s="169"/>
      <c r="G305" s="169"/>
      <c r="H305" s="169"/>
      <c r="I305" s="169"/>
      <c r="J305" s="169"/>
      <c r="O305" s="169" t="s">
        <v>305</v>
      </c>
    </row>
    <row r="306" spans="1:15" x14ac:dyDescent="0.25">
      <c r="A306" s="169"/>
      <c r="B306" s="169"/>
      <c r="C306" s="169"/>
      <c r="D306" s="169"/>
      <c r="E306" s="169"/>
      <c r="F306" s="169"/>
      <c r="G306" s="169"/>
      <c r="H306" s="169"/>
      <c r="I306" s="169"/>
      <c r="J306" s="169"/>
      <c r="O306" s="169" t="s">
        <v>306</v>
      </c>
    </row>
    <row r="307" spans="1:15" x14ac:dyDescent="0.25">
      <c r="A307" s="169"/>
      <c r="B307" s="169"/>
      <c r="C307" s="169"/>
      <c r="D307" s="169"/>
      <c r="E307" s="169"/>
      <c r="F307" s="169"/>
      <c r="G307" s="169"/>
      <c r="H307" s="169"/>
      <c r="I307" s="169"/>
      <c r="J307" s="169"/>
      <c r="O307" s="169" t="s">
        <v>307</v>
      </c>
    </row>
    <row r="308" spans="1:15" x14ac:dyDescent="0.25">
      <c r="A308" s="169"/>
      <c r="B308" s="169"/>
      <c r="C308" s="169"/>
      <c r="D308" s="169"/>
      <c r="E308" s="169"/>
      <c r="F308" s="169"/>
      <c r="G308" s="169"/>
      <c r="H308" s="169"/>
      <c r="I308" s="169"/>
      <c r="J308" s="169"/>
      <c r="O308" s="169" t="s">
        <v>308</v>
      </c>
    </row>
    <row r="309" spans="1:15" x14ac:dyDescent="0.25">
      <c r="A309" s="169"/>
      <c r="B309" s="169"/>
      <c r="C309" s="169"/>
      <c r="D309" s="169"/>
      <c r="E309" s="169"/>
      <c r="F309" s="169"/>
      <c r="G309" s="169"/>
      <c r="H309" s="169"/>
      <c r="I309" s="169"/>
      <c r="J309" s="169"/>
      <c r="O309" s="169" t="s">
        <v>309</v>
      </c>
    </row>
    <row r="310" spans="1:15" x14ac:dyDescent="0.25">
      <c r="A310" s="169"/>
      <c r="B310" s="169"/>
      <c r="C310" s="169"/>
      <c r="D310" s="169"/>
      <c r="E310" s="169"/>
      <c r="F310" s="169"/>
      <c r="G310" s="169"/>
      <c r="H310" s="169"/>
      <c r="I310" s="169"/>
      <c r="J310" s="169"/>
      <c r="O310" s="169" t="s">
        <v>310</v>
      </c>
    </row>
    <row r="311" spans="1:15" x14ac:dyDescent="0.25">
      <c r="A311" s="169"/>
      <c r="B311" s="169"/>
      <c r="C311" s="169"/>
      <c r="D311" s="169"/>
      <c r="E311" s="169"/>
      <c r="F311" s="169"/>
      <c r="G311" s="169"/>
      <c r="H311" s="169"/>
      <c r="I311" s="169"/>
      <c r="J311" s="169"/>
      <c r="O311" s="169" t="s">
        <v>311</v>
      </c>
    </row>
    <row r="312" spans="1:15" x14ac:dyDescent="0.25">
      <c r="A312" s="169"/>
      <c r="B312" s="169"/>
      <c r="C312" s="169"/>
      <c r="D312" s="169"/>
      <c r="E312" s="169"/>
      <c r="F312" s="169"/>
      <c r="G312" s="169"/>
      <c r="H312" s="169"/>
      <c r="I312" s="169"/>
      <c r="J312" s="169"/>
      <c r="O312" s="169" t="s">
        <v>312</v>
      </c>
    </row>
    <row r="313" spans="1:15" x14ac:dyDescent="0.25">
      <c r="A313" s="169"/>
      <c r="B313" s="169"/>
      <c r="C313" s="169"/>
      <c r="D313" s="169"/>
      <c r="E313" s="169"/>
      <c r="F313" s="169"/>
      <c r="G313" s="169"/>
      <c r="H313" s="169"/>
      <c r="I313" s="169"/>
      <c r="J313" s="169"/>
      <c r="O313" s="169" t="s">
        <v>313</v>
      </c>
    </row>
    <row r="314" spans="1:15" x14ac:dyDescent="0.25">
      <c r="A314" s="169"/>
      <c r="B314" s="169"/>
      <c r="C314" s="169"/>
      <c r="D314" s="169"/>
      <c r="E314" s="169"/>
      <c r="F314" s="169"/>
      <c r="G314" s="169"/>
      <c r="H314" s="169"/>
      <c r="I314" s="169"/>
      <c r="J314" s="169"/>
      <c r="O314" s="169" t="s">
        <v>314</v>
      </c>
    </row>
    <row r="315" spans="1:15" x14ac:dyDescent="0.25">
      <c r="A315" s="169"/>
      <c r="B315" s="169"/>
      <c r="C315" s="169"/>
      <c r="D315" s="169"/>
      <c r="E315" s="169"/>
      <c r="F315" s="169"/>
      <c r="G315" s="169"/>
      <c r="H315" s="169"/>
      <c r="I315" s="169"/>
      <c r="J315" s="169"/>
      <c r="O315" s="169" t="s">
        <v>315</v>
      </c>
    </row>
    <row r="316" spans="1:15" x14ac:dyDescent="0.25">
      <c r="A316" s="169"/>
      <c r="B316" s="169"/>
      <c r="C316" s="169"/>
      <c r="D316" s="169"/>
      <c r="E316" s="169"/>
      <c r="F316" s="169"/>
      <c r="G316" s="169"/>
      <c r="H316" s="169"/>
      <c r="I316" s="169"/>
      <c r="J316" s="169"/>
      <c r="O316" s="169" t="s">
        <v>316</v>
      </c>
    </row>
    <row r="317" spans="1:15" x14ac:dyDescent="0.25">
      <c r="A317" s="169"/>
      <c r="B317" s="169"/>
      <c r="C317" s="169"/>
      <c r="D317" s="169"/>
      <c r="E317" s="169"/>
      <c r="F317" s="169"/>
      <c r="G317" s="169"/>
      <c r="H317" s="169"/>
      <c r="I317" s="169"/>
      <c r="J317" s="169"/>
      <c r="O317" s="169" t="s">
        <v>317</v>
      </c>
    </row>
    <row r="318" spans="1:15" x14ac:dyDescent="0.25">
      <c r="A318" s="169"/>
      <c r="B318" s="169"/>
      <c r="C318" s="169"/>
      <c r="D318" s="169"/>
      <c r="E318" s="169"/>
      <c r="F318" s="169"/>
      <c r="G318" s="169"/>
      <c r="H318" s="169"/>
      <c r="I318" s="169"/>
      <c r="J318" s="169"/>
      <c r="O318" s="169" t="s">
        <v>318</v>
      </c>
    </row>
    <row r="319" spans="1:15" x14ac:dyDescent="0.25">
      <c r="A319" s="169"/>
      <c r="B319" s="169"/>
      <c r="C319" s="169"/>
      <c r="D319" s="169"/>
      <c r="E319" s="169"/>
      <c r="F319" s="169"/>
      <c r="G319" s="169"/>
      <c r="H319" s="169"/>
      <c r="I319" s="169"/>
      <c r="J319" s="169"/>
      <c r="O319" s="169" t="s">
        <v>319</v>
      </c>
    </row>
    <row r="320" spans="1:15" x14ac:dyDescent="0.25">
      <c r="A320" s="169"/>
      <c r="B320" s="169"/>
      <c r="C320" s="169"/>
      <c r="D320" s="169"/>
      <c r="E320" s="169"/>
      <c r="F320" s="169"/>
      <c r="G320" s="169"/>
      <c r="H320" s="169"/>
      <c r="I320" s="169"/>
      <c r="J320" s="169"/>
      <c r="O320" s="169" t="s">
        <v>320</v>
      </c>
    </row>
    <row r="321" spans="1:15" x14ac:dyDescent="0.25">
      <c r="A321" s="169"/>
      <c r="B321" s="169"/>
      <c r="C321" s="169"/>
      <c r="D321" s="169"/>
      <c r="E321" s="169"/>
      <c r="F321" s="169"/>
      <c r="G321" s="169"/>
      <c r="H321" s="169"/>
      <c r="I321" s="169"/>
      <c r="J321" s="169"/>
      <c r="O321" s="169" t="s">
        <v>321</v>
      </c>
    </row>
    <row r="322" spans="1:15" x14ac:dyDescent="0.25">
      <c r="A322" s="169"/>
      <c r="B322" s="169"/>
      <c r="C322" s="169"/>
      <c r="D322" s="169"/>
      <c r="E322" s="169"/>
      <c r="F322" s="169"/>
      <c r="G322" s="169"/>
      <c r="H322" s="169"/>
      <c r="I322" s="169"/>
      <c r="J322" s="169"/>
      <c r="O322" s="169" t="s">
        <v>322</v>
      </c>
    </row>
    <row r="323" spans="1:15" x14ac:dyDescent="0.25">
      <c r="A323" s="169"/>
      <c r="B323" s="169"/>
      <c r="C323" s="169"/>
      <c r="D323" s="169"/>
      <c r="E323" s="169"/>
      <c r="F323" s="169"/>
      <c r="G323" s="169"/>
      <c r="H323" s="169"/>
      <c r="I323" s="169"/>
      <c r="J323" s="169"/>
      <c r="O323" s="169" t="s">
        <v>323</v>
      </c>
    </row>
    <row r="324" spans="1:15" x14ac:dyDescent="0.25">
      <c r="A324" s="169"/>
      <c r="B324" s="169"/>
      <c r="C324" s="169"/>
      <c r="D324" s="169"/>
      <c r="E324" s="169"/>
      <c r="F324" s="169"/>
      <c r="G324" s="169"/>
      <c r="H324" s="169"/>
      <c r="I324" s="169"/>
      <c r="J324" s="169"/>
      <c r="O324" s="169" t="s">
        <v>324</v>
      </c>
    </row>
    <row r="325" spans="1:15" x14ac:dyDescent="0.25">
      <c r="A325" s="169"/>
      <c r="B325" s="169"/>
      <c r="C325" s="169"/>
      <c r="D325" s="169"/>
      <c r="E325" s="169"/>
      <c r="F325" s="169"/>
      <c r="G325" s="169"/>
      <c r="H325" s="169"/>
      <c r="I325" s="169"/>
      <c r="J325" s="169"/>
      <c r="O325" s="169" t="s">
        <v>325</v>
      </c>
    </row>
    <row r="326" spans="1:15" x14ac:dyDescent="0.25">
      <c r="A326" s="169"/>
      <c r="B326" s="169"/>
      <c r="C326" s="169"/>
      <c r="D326" s="169"/>
      <c r="E326" s="169"/>
      <c r="F326" s="169"/>
      <c r="G326" s="169"/>
      <c r="H326" s="169"/>
      <c r="I326" s="169"/>
      <c r="J326" s="169"/>
      <c r="O326" s="169" t="s">
        <v>326</v>
      </c>
    </row>
    <row r="327" spans="1:15" x14ac:dyDescent="0.25">
      <c r="A327" s="169"/>
      <c r="B327" s="169"/>
      <c r="C327" s="169"/>
      <c r="D327" s="169"/>
      <c r="E327" s="169"/>
      <c r="F327" s="169"/>
      <c r="G327" s="169"/>
      <c r="H327" s="169"/>
      <c r="I327" s="169"/>
      <c r="J327" s="169"/>
      <c r="O327" s="169" t="s">
        <v>327</v>
      </c>
    </row>
    <row r="328" spans="1:15" x14ac:dyDescent="0.25">
      <c r="A328" s="169"/>
      <c r="B328" s="169"/>
      <c r="C328" s="169"/>
      <c r="D328" s="169"/>
      <c r="E328" s="169"/>
      <c r="F328" s="169"/>
      <c r="G328" s="169"/>
      <c r="H328" s="169"/>
      <c r="I328" s="169"/>
      <c r="J328" s="169"/>
      <c r="O328" s="169" t="s">
        <v>328</v>
      </c>
    </row>
    <row r="329" spans="1:15" x14ac:dyDescent="0.25">
      <c r="A329" s="169"/>
      <c r="B329" s="169"/>
      <c r="C329" s="169"/>
      <c r="D329" s="169"/>
      <c r="E329" s="169"/>
      <c r="F329" s="169"/>
      <c r="G329" s="169"/>
      <c r="H329" s="169"/>
      <c r="I329" s="169"/>
      <c r="J329" s="169"/>
      <c r="O329" s="169" t="s">
        <v>329</v>
      </c>
    </row>
    <row r="330" spans="1:15" x14ac:dyDescent="0.25">
      <c r="A330" s="169"/>
      <c r="B330" s="169"/>
      <c r="C330" s="169"/>
      <c r="D330" s="169"/>
      <c r="E330" s="169"/>
      <c r="F330" s="169"/>
      <c r="G330" s="169"/>
      <c r="H330" s="169"/>
      <c r="I330" s="169"/>
      <c r="J330" s="169"/>
      <c r="O330" s="169" t="s">
        <v>330</v>
      </c>
    </row>
    <row r="331" spans="1:15" x14ac:dyDescent="0.25">
      <c r="A331" s="169"/>
      <c r="B331" s="169"/>
      <c r="C331" s="169"/>
      <c r="D331" s="169"/>
      <c r="E331" s="169"/>
      <c r="F331" s="169"/>
      <c r="G331" s="169"/>
      <c r="H331" s="169"/>
      <c r="I331" s="169"/>
      <c r="J331" s="169"/>
      <c r="O331" s="169" t="s">
        <v>331</v>
      </c>
    </row>
    <row r="332" spans="1:15" x14ac:dyDescent="0.25">
      <c r="A332" s="169"/>
      <c r="B332" s="169"/>
      <c r="C332" s="169"/>
      <c r="D332" s="169"/>
      <c r="E332" s="169"/>
      <c r="F332" s="169"/>
      <c r="G332" s="169"/>
      <c r="H332" s="169"/>
      <c r="I332" s="169"/>
      <c r="J332" s="169"/>
      <c r="O332" s="169" t="s">
        <v>332</v>
      </c>
    </row>
    <row r="333" spans="1:15" x14ac:dyDescent="0.25">
      <c r="A333" s="169"/>
      <c r="B333" s="169"/>
      <c r="C333" s="169"/>
      <c r="D333" s="169"/>
      <c r="E333" s="169"/>
      <c r="F333" s="169"/>
      <c r="G333" s="169"/>
      <c r="H333" s="169"/>
      <c r="I333" s="169"/>
      <c r="J333" s="169"/>
      <c r="O333" s="169" t="s">
        <v>333</v>
      </c>
    </row>
    <row r="334" spans="1:15" x14ac:dyDescent="0.25">
      <c r="A334" s="169"/>
      <c r="B334" s="169"/>
      <c r="C334" s="169"/>
      <c r="D334" s="169"/>
      <c r="E334" s="169"/>
      <c r="F334" s="169"/>
      <c r="G334" s="169"/>
      <c r="H334" s="169"/>
      <c r="I334" s="169"/>
      <c r="J334" s="169"/>
      <c r="O334" s="169" t="s">
        <v>334</v>
      </c>
    </row>
    <row r="335" spans="1:15" x14ac:dyDescent="0.25">
      <c r="A335" s="169"/>
      <c r="B335" s="169"/>
      <c r="C335" s="169"/>
      <c r="D335" s="169"/>
      <c r="E335" s="169"/>
      <c r="F335" s="169"/>
      <c r="G335" s="169"/>
      <c r="H335" s="169"/>
      <c r="I335" s="169"/>
      <c r="J335" s="169"/>
      <c r="O335" s="169" t="s">
        <v>335</v>
      </c>
    </row>
    <row r="336" spans="1:15" x14ac:dyDescent="0.25">
      <c r="A336" s="169"/>
      <c r="B336" s="169"/>
      <c r="C336" s="169"/>
      <c r="D336" s="169"/>
      <c r="E336" s="169"/>
      <c r="F336" s="169"/>
      <c r="G336" s="169"/>
      <c r="H336" s="169"/>
      <c r="I336" s="169"/>
      <c r="J336" s="169"/>
      <c r="O336" s="169" t="s">
        <v>336</v>
      </c>
    </row>
    <row r="337" spans="1:15" x14ac:dyDescent="0.25">
      <c r="A337" s="169"/>
      <c r="B337" s="169"/>
      <c r="C337" s="169"/>
      <c r="D337" s="169"/>
      <c r="E337" s="169"/>
      <c r="F337" s="169"/>
      <c r="G337" s="169"/>
      <c r="H337" s="169"/>
      <c r="I337" s="169"/>
      <c r="J337" s="169"/>
      <c r="O337" s="169" t="s">
        <v>337</v>
      </c>
    </row>
    <row r="338" spans="1:15" x14ac:dyDescent="0.25">
      <c r="A338" s="169"/>
      <c r="B338" s="169"/>
      <c r="C338" s="169"/>
      <c r="D338" s="169"/>
      <c r="E338" s="169"/>
      <c r="F338" s="169"/>
      <c r="G338" s="169"/>
      <c r="H338" s="169"/>
      <c r="I338" s="169"/>
      <c r="J338" s="169"/>
      <c r="O338" s="169" t="s">
        <v>338</v>
      </c>
    </row>
    <row r="339" spans="1:15" x14ac:dyDescent="0.25">
      <c r="A339" s="169"/>
      <c r="B339" s="169"/>
      <c r="C339" s="169"/>
      <c r="D339" s="169"/>
      <c r="E339" s="169"/>
      <c r="F339" s="169"/>
      <c r="G339" s="169"/>
      <c r="H339" s="169"/>
      <c r="I339" s="169"/>
      <c r="J339" s="169"/>
      <c r="O339" s="169" t="s">
        <v>339</v>
      </c>
    </row>
    <row r="340" spans="1:15" x14ac:dyDescent="0.25">
      <c r="A340" s="169"/>
      <c r="B340" s="169"/>
      <c r="C340" s="169"/>
      <c r="D340" s="169"/>
      <c r="E340" s="169"/>
      <c r="F340" s="169"/>
      <c r="G340" s="169"/>
      <c r="H340" s="169"/>
      <c r="I340" s="169"/>
      <c r="J340" s="169"/>
      <c r="O340" s="169" t="s">
        <v>340</v>
      </c>
    </row>
    <row r="341" spans="1:15" x14ac:dyDescent="0.25">
      <c r="A341" s="169"/>
      <c r="B341" s="169"/>
      <c r="C341" s="169"/>
      <c r="D341" s="169"/>
      <c r="E341" s="169"/>
      <c r="F341" s="169"/>
      <c r="G341" s="169"/>
      <c r="H341" s="169"/>
      <c r="I341" s="169"/>
      <c r="J341" s="169"/>
      <c r="O341" s="169" t="s">
        <v>341</v>
      </c>
    </row>
    <row r="342" spans="1:15" x14ac:dyDescent="0.25">
      <c r="A342" s="169"/>
      <c r="B342" s="169"/>
      <c r="C342" s="169"/>
      <c r="D342" s="169"/>
      <c r="E342" s="169"/>
      <c r="F342" s="169"/>
      <c r="G342" s="169"/>
      <c r="H342" s="169"/>
      <c r="I342" s="169"/>
      <c r="J342" s="169"/>
      <c r="O342" s="169" t="s">
        <v>342</v>
      </c>
    </row>
    <row r="343" spans="1:15" x14ac:dyDescent="0.25">
      <c r="A343" s="169"/>
      <c r="B343" s="169"/>
      <c r="C343" s="169"/>
      <c r="D343" s="169"/>
      <c r="E343" s="169"/>
      <c r="F343" s="169"/>
      <c r="G343" s="169"/>
      <c r="H343" s="169"/>
      <c r="I343" s="169"/>
      <c r="J343" s="169"/>
      <c r="O343" s="169" t="s">
        <v>343</v>
      </c>
    </row>
    <row r="344" spans="1:15" x14ac:dyDescent="0.25">
      <c r="A344" s="169"/>
      <c r="B344" s="169"/>
      <c r="C344" s="169"/>
      <c r="D344" s="169"/>
      <c r="E344" s="169"/>
      <c r="F344" s="169"/>
      <c r="G344" s="169"/>
      <c r="H344" s="169"/>
      <c r="I344" s="169"/>
      <c r="J344" s="169"/>
      <c r="O344" s="169" t="s">
        <v>344</v>
      </c>
    </row>
    <row r="345" spans="1:15" x14ac:dyDescent="0.25">
      <c r="A345" s="169"/>
      <c r="B345" s="169"/>
      <c r="C345" s="169"/>
      <c r="D345" s="169"/>
      <c r="E345" s="169"/>
      <c r="F345" s="169"/>
      <c r="G345" s="169"/>
      <c r="H345" s="169"/>
      <c r="I345" s="169"/>
      <c r="J345" s="169"/>
      <c r="O345" s="169" t="s">
        <v>345</v>
      </c>
    </row>
    <row r="346" spans="1:15" x14ac:dyDescent="0.25">
      <c r="A346" s="169"/>
      <c r="B346" s="169"/>
      <c r="C346" s="169"/>
      <c r="D346" s="169"/>
      <c r="E346" s="169"/>
      <c r="F346" s="169"/>
      <c r="G346" s="169"/>
      <c r="H346" s="169"/>
      <c r="I346" s="169"/>
      <c r="J346" s="169"/>
      <c r="O346" s="169" t="s">
        <v>346</v>
      </c>
    </row>
    <row r="347" spans="1:15" x14ac:dyDescent="0.25">
      <c r="A347" s="169"/>
      <c r="B347" s="169"/>
      <c r="C347" s="169"/>
      <c r="D347" s="169"/>
      <c r="E347" s="169"/>
      <c r="F347" s="169"/>
      <c r="G347" s="169"/>
      <c r="H347" s="169"/>
      <c r="I347" s="169"/>
      <c r="J347" s="169"/>
      <c r="O347" s="169" t="s">
        <v>347</v>
      </c>
    </row>
    <row r="348" spans="1:15" x14ac:dyDescent="0.25">
      <c r="A348" s="169"/>
      <c r="B348" s="169"/>
      <c r="C348" s="169"/>
      <c r="D348" s="169"/>
      <c r="E348" s="169"/>
      <c r="F348" s="169"/>
      <c r="G348" s="169"/>
      <c r="H348" s="169"/>
      <c r="I348" s="169"/>
      <c r="J348" s="169"/>
      <c r="O348" s="169" t="s">
        <v>348</v>
      </c>
    </row>
    <row r="349" spans="1:15" x14ac:dyDescent="0.25">
      <c r="A349" s="169"/>
      <c r="B349" s="169"/>
      <c r="C349" s="169"/>
      <c r="D349" s="169"/>
      <c r="E349" s="169"/>
      <c r="F349" s="169"/>
      <c r="G349" s="169"/>
      <c r="H349" s="169"/>
      <c r="I349" s="169"/>
      <c r="J349" s="169"/>
      <c r="O349" s="169" t="s">
        <v>349</v>
      </c>
    </row>
    <row r="350" spans="1:15" x14ac:dyDescent="0.25">
      <c r="A350" s="169"/>
      <c r="B350" s="169"/>
      <c r="C350" s="169"/>
      <c r="D350" s="169"/>
      <c r="E350" s="169"/>
      <c r="F350" s="169"/>
      <c r="G350" s="169"/>
      <c r="H350" s="169"/>
      <c r="I350" s="169"/>
      <c r="J350" s="169"/>
      <c r="O350" s="169" t="s">
        <v>350</v>
      </c>
    </row>
    <row r="351" spans="1:15" x14ac:dyDescent="0.25">
      <c r="A351" s="169"/>
      <c r="B351" s="169"/>
      <c r="C351" s="169"/>
      <c r="D351" s="169"/>
      <c r="E351" s="169"/>
      <c r="F351" s="169"/>
      <c r="G351" s="169"/>
      <c r="H351" s="169"/>
      <c r="I351" s="169"/>
      <c r="J351" s="169"/>
      <c r="O351" s="169" t="s">
        <v>351</v>
      </c>
    </row>
    <row r="352" spans="1:15" x14ac:dyDescent="0.25">
      <c r="A352" s="169"/>
      <c r="B352" s="169"/>
      <c r="C352" s="169"/>
      <c r="D352" s="169"/>
      <c r="E352" s="169"/>
      <c r="F352" s="169"/>
      <c r="G352" s="169"/>
      <c r="H352" s="169"/>
      <c r="I352" s="169"/>
      <c r="J352" s="169"/>
      <c r="O352" s="169" t="s">
        <v>352</v>
      </c>
    </row>
    <row r="353" spans="1:15" x14ac:dyDescent="0.25">
      <c r="A353" s="169"/>
      <c r="B353" s="169"/>
      <c r="C353" s="169"/>
      <c r="D353" s="169"/>
      <c r="E353" s="169"/>
      <c r="F353" s="169"/>
      <c r="G353" s="169"/>
      <c r="H353" s="169"/>
      <c r="I353" s="169"/>
      <c r="J353" s="169"/>
      <c r="O353" s="169" t="s">
        <v>353</v>
      </c>
    </row>
    <row r="354" spans="1:15" x14ac:dyDescent="0.25">
      <c r="A354" s="169"/>
      <c r="B354" s="169"/>
      <c r="C354" s="169"/>
      <c r="D354" s="169"/>
      <c r="E354" s="169"/>
      <c r="F354" s="169"/>
      <c r="G354" s="169"/>
      <c r="H354" s="169"/>
      <c r="I354" s="169"/>
      <c r="J354" s="169"/>
      <c r="O354" s="169" t="s">
        <v>354</v>
      </c>
    </row>
    <row r="355" spans="1:15" x14ac:dyDescent="0.25">
      <c r="A355" s="169"/>
      <c r="B355" s="169"/>
      <c r="C355" s="169"/>
      <c r="D355" s="169"/>
      <c r="E355" s="169"/>
      <c r="F355" s="169"/>
      <c r="G355" s="169"/>
      <c r="H355" s="169"/>
      <c r="I355" s="169"/>
      <c r="J355" s="169"/>
      <c r="O355" s="169" t="s">
        <v>355</v>
      </c>
    </row>
    <row r="356" spans="1:15" x14ac:dyDescent="0.25">
      <c r="A356" s="169"/>
      <c r="B356" s="169"/>
      <c r="C356" s="169"/>
      <c r="D356" s="169"/>
      <c r="E356" s="169"/>
      <c r="F356" s="169"/>
      <c r="G356" s="169"/>
      <c r="H356" s="169"/>
      <c r="I356" s="169"/>
      <c r="J356" s="169"/>
      <c r="O356" s="169" t="s">
        <v>356</v>
      </c>
    </row>
    <row r="357" spans="1:15" x14ac:dyDescent="0.25">
      <c r="A357" s="169"/>
      <c r="B357" s="169"/>
      <c r="C357" s="169"/>
      <c r="D357" s="169"/>
      <c r="E357" s="169"/>
      <c r="F357" s="169"/>
      <c r="G357" s="169"/>
      <c r="H357" s="169"/>
      <c r="I357" s="169"/>
      <c r="J357" s="169"/>
      <c r="O357" s="169" t="s">
        <v>357</v>
      </c>
    </row>
    <row r="358" spans="1:15" x14ac:dyDescent="0.25">
      <c r="A358" s="169"/>
      <c r="B358" s="169"/>
      <c r="C358" s="169"/>
      <c r="D358" s="169"/>
      <c r="E358" s="169"/>
      <c r="F358" s="169"/>
      <c r="G358" s="169"/>
      <c r="H358" s="169"/>
      <c r="I358" s="169"/>
      <c r="J358" s="169"/>
      <c r="O358" s="169" t="s">
        <v>23088</v>
      </c>
    </row>
    <row r="359" spans="1:15" x14ac:dyDescent="0.25">
      <c r="A359" s="169"/>
      <c r="B359" s="169"/>
      <c r="C359" s="169"/>
      <c r="D359" s="169"/>
      <c r="E359" s="169"/>
      <c r="F359" s="169"/>
      <c r="G359" s="169"/>
      <c r="H359" s="169"/>
      <c r="I359" s="169"/>
      <c r="J359" s="169"/>
      <c r="O359" s="169" t="s">
        <v>358</v>
      </c>
    </row>
    <row r="360" spans="1:15" x14ac:dyDescent="0.25">
      <c r="A360" s="169"/>
      <c r="B360" s="169"/>
      <c r="C360" s="169"/>
      <c r="D360" s="169"/>
      <c r="E360" s="169"/>
      <c r="F360" s="169"/>
      <c r="G360" s="169"/>
      <c r="H360" s="169"/>
      <c r="I360" s="169"/>
      <c r="J360" s="169"/>
      <c r="O360" s="169" t="s">
        <v>359</v>
      </c>
    </row>
    <row r="361" spans="1:15" x14ac:dyDescent="0.25">
      <c r="A361" s="169"/>
      <c r="B361" s="169"/>
      <c r="C361" s="169"/>
      <c r="D361" s="169"/>
      <c r="E361" s="169"/>
      <c r="F361" s="169"/>
      <c r="G361" s="169"/>
      <c r="H361" s="169"/>
      <c r="I361" s="169"/>
      <c r="J361" s="169"/>
      <c r="O361" s="169" t="s">
        <v>360</v>
      </c>
    </row>
    <row r="362" spans="1:15" x14ac:dyDescent="0.25">
      <c r="A362" s="169"/>
      <c r="B362" s="169"/>
      <c r="C362" s="169"/>
      <c r="D362" s="169"/>
      <c r="E362" s="169"/>
      <c r="F362" s="169"/>
      <c r="G362" s="169"/>
      <c r="H362" s="169"/>
      <c r="I362" s="169"/>
      <c r="J362" s="169"/>
      <c r="O362" s="169" t="s">
        <v>361</v>
      </c>
    </row>
    <row r="363" spans="1:15" x14ac:dyDescent="0.25">
      <c r="A363" s="169"/>
      <c r="B363" s="169"/>
      <c r="C363" s="169"/>
      <c r="D363" s="169"/>
      <c r="E363" s="169"/>
      <c r="F363" s="169"/>
      <c r="G363" s="169"/>
      <c r="H363" s="169"/>
      <c r="I363" s="169"/>
      <c r="J363" s="169"/>
      <c r="O363" s="169" t="s">
        <v>362</v>
      </c>
    </row>
    <row r="364" spans="1:15" x14ac:dyDescent="0.25">
      <c r="A364" s="169"/>
      <c r="B364" s="169"/>
      <c r="C364" s="169"/>
      <c r="D364" s="169"/>
      <c r="E364" s="169"/>
      <c r="F364" s="169"/>
      <c r="G364" s="169"/>
      <c r="H364" s="169"/>
      <c r="I364" s="169"/>
      <c r="J364" s="169"/>
      <c r="O364" s="169" t="s">
        <v>363</v>
      </c>
    </row>
    <row r="365" spans="1:15" x14ac:dyDescent="0.25">
      <c r="A365" s="169"/>
      <c r="B365" s="169"/>
      <c r="C365" s="169"/>
      <c r="D365" s="169"/>
      <c r="E365" s="169"/>
      <c r="F365" s="169"/>
      <c r="G365" s="169"/>
      <c r="H365" s="169"/>
      <c r="I365" s="169"/>
      <c r="J365" s="169"/>
      <c r="O365" s="169" t="s">
        <v>364</v>
      </c>
    </row>
    <row r="366" spans="1:15" x14ac:dyDescent="0.25">
      <c r="A366" s="169"/>
      <c r="B366" s="169"/>
      <c r="C366" s="169"/>
      <c r="D366" s="169"/>
      <c r="E366" s="169"/>
      <c r="F366" s="169"/>
      <c r="G366" s="169"/>
      <c r="H366" s="169"/>
      <c r="I366" s="169"/>
      <c r="J366" s="169"/>
      <c r="O366" s="169" t="s">
        <v>365</v>
      </c>
    </row>
    <row r="367" spans="1:15" x14ac:dyDescent="0.25">
      <c r="A367" s="169"/>
      <c r="B367" s="169"/>
      <c r="C367" s="169"/>
      <c r="D367" s="169"/>
      <c r="E367" s="169"/>
      <c r="F367" s="169"/>
      <c r="G367" s="169"/>
      <c r="H367" s="169"/>
      <c r="I367" s="169"/>
      <c r="J367" s="169"/>
      <c r="O367" s="169" t="s">
        <v>366</v>
      </c>
    </row>
    <row r="368" spans="1:15" x14ac:dyDescent="0.25">
      <c r="A368" s="169"/>
      <c r="B368" s="169"/>
      <c r="C368" s="169"/>
      <c r="D368" s="169"/>
      <c r="E368" s="169"/>
      <c r="F368" s="169"/>
      <c r="G368" s="169"/>
      <c r="H368" s="169"/>
      <c r="I368" s="169"/>
      <c r="J368" s="169"/>
      <c r="O368" s="169" t="s">
        <v>367</v>
      </c>
    </row>
    <row r="369" spans="1:15" x14ac:dyDescent="0.25">
      <c r="A369" s="169"/>
      <c r="B369" s="169"/>
      <c r="C369" s="169"/>
      <c r="D369" s="169"/>
      <c r="E369" s="169"/>
      <c r="F369" s="169"/>
      <c r="G369" s="169"/>
      <c r="H369" s="169"/>
      <c r="I369" s="169"/>
      <c r="J369" s="169"/>
      <c r="O369" s="169" t="s">
        <v>368</v>
      </c>
    </row>
    <row r="370" spans="1:15" x14ac:dyDescent="0.25">
      <c r="A370" s="169"/>
      <c r="B370" s="169"/>
      <c r="C370" s="169"/>
      <c r="D370" s="169"/>
      <c r="E370" s="169"/>
      <c r="F370" s="169"/>
      <c r="G370" s="169"/>
      <c r="H370" s="169"/>
      <c r="I370" s="169"/>
      <c r="J370" s="169"/>
      <c r="O370" s="169" t="s">
        <v>369</v>
      </c>
    </row>
    <row r="371" spans="1:15" x14ac:dyDescent="0.25">
      <c r="A371" s="169"/>
      <c r="B371" s="169"/>
      <c r="C371" s="169"/>
      <c r="D371" s="169"/>
      <c r="E371" s="169"/>
      <c r="F371" s="169"/>
      <c r="G371" s="169"/>
      <c r="H371" s="169"/>
      <c r="I371" s="169"/>
      <c r="J371" s="169"/>
      <c r="O371" s="169" t="s">
        <v>370</v>
      </c>
    </row>
    <row r="372" spans="1:15" x14ac:dyDescent="0.25">
      <c r="A372" s="169"/>
      <c r="B372" s="169"/>
      <c r="C372" s="169"/>
      <c r="D372" s="169"/>
      <c r="E372" s="169"/>
      <c r="F372" s="169"/>
      <c r="G372" s="169"/>
      <c r="H372" s="169"/>
      <c r="I372" s="169"/>
      <c r="J372" s="169"/>
      <c r="O372" s="169" t="s">
        <v>371</v>
      </c>
    </row>
    <row r="373" spans="1:15" x14ac:dyDescent="0.25">
      <c r="A373" s="169"/>
      <c r="B373" s="169"/>
      <c r="C373" s="169"/>
      <c r="D373" s="169"/>
      <c r="E373" s="169"/>
      <c r="F373" s="169"/>
      <c r="G373" s="169"/>
      <c r="H373" s="169"/>
      <c r="I373" s="169"/>
      <c r="J373" s="169"/>
      <c r="O373" s="169" t="s">
        <v>372</v>
      </c>
    </row>
    <row r="374" spans="1:15" x14ac:dyDescent="0.25">
      <c r="A374" s="169"/>
      <c r="B374" s="169"/>
      <c r="C374" s="169"/>
      <c r="D374" s="169"/>
      <c r="E374" s="169"/>
      <c r="F374" s="169"/>
      <c r="G374" s="169"/>
      <c r="H374" s="169"/>
      <c r="I374" s="169"/>
      <c r="J374" s="169"/>
      <c r="O374" s="169" t="s">
        <v>373</v>
      </c>
    </row>
    <row r="375" spans="1:15" x14ac:dyDescent="0.25">
      <c r="A375" s="169"/>
      <c r="B375" s="169"/>
      <c r="C375" s="169"/>
      <c r="D375" s="169"/>
      <c r="E375" s="169"/>
      <c r="F375" s="169"/>
      <c r="G375" s="169"/>
      <c r="H375" s="169"/>
      <c r="I375" s="169"/>
      <c r="J375" s="169"/>
      <c r="O375" s="169" t="s">
        <v>374</v>
      </c>
    </row>
    <row r="376" spans="1:15" x14ac:dyDescent="0.25">
      <c r="A376" s="169"/>
      <c r="B376" s="169"/>
      <c r="C376" s="169"/>
      <c r="D376" s="169"/>
      <c r="E376" s="169"/>
      <c r="F376" s="169"/>
      <c r="G376" s="169"/>
      <c r="H376" s="169"/>
      <c r="I376" s="169"/>
      <c r="J376" s="169"/>
      <c r="O376" s="169" t="s">
        <v>375</v>
      </c>
    </row>
    <row r="377" spans="1:15" x14ac:dyDescent="0.25">
      <c r="A377" s="169"/>
      <c r="B377" s="169"/>
      <c r="C377" s="169"/>
      <c r="D377" s="169"/>
      <c r="E377" s="169"/>
      <c r="F377" s="169"/>
      <c r="G377" s="169"/>
      <c r="H377" s="169"/>
      <c r="I377" s="169"/>
      <c r="J377" s="169"/>
      <c r="O377" s="169" t="s">
        <v>376</v>
      </c>
    </row>
    <row r="378" spans="1:15" x14ac:dyDescent="0.25">
      <c r="A378" s="169"/>
      <c r="B378" s="169"/>
      <c r="C378" s="169"/>
      <c r="D378" s="169"/>
      <c r="E378" s="169"/>
      <c r="F378" s="169"/>
      <c r="G378" s="169"/>
      <c r="H378" s="169"/>
      <c r="I378" s="169"/>
      <c r="J378" s="169"/>
      <c r="O378" s="169" t="s">
        <v>377</v>
      </c>
    </row>
    <row r="379" spans="1:15" x14ac:dyDescent="0.25">
      <c r="A379" s="169"/>
      <c r="B379" s="169"/>
      <c r="C379" s="169"/>
      <c r="D379" s="169"/>
      <c r="E379" s="169"/>
      <c r="F379" s="169"/>
      <c r="G379" s="169"/>
      <c r="H379" s="169"/>
      <c r="I379" s="169"/>
      <c r="J379" s="169"/>
      <c r="O379" s="169" t="s">
        <v>378</v>
      </c>
    </row>
    <row r="380" spans="1:15" x14ac:dyDescent="0.25">
      <c r="A380" s="169"/>
      <c r="B380" s="169"/>
      <c r="C380" s="169"/>
      <c r="D380" s="169"/>
      <c r="E380" s="169"/>
      <c r="F380" s="169"/>
      <c r="G380" s="169"/>
      <c r="H380" s="169"/>
      <c r="I380" s="169"/>
      <c r="J380" s="169"/>
      <c r="O380" s="169" t="s">
        <v>379</v>
      </c>
    </row>
    <row r="381" spans="1:15" x14ac:dyDescent="0.25">
      <c r="A381" s="169"/>
      <c r="B381" s="169"/>
      <c r="C381" s="169"/>
      <c r="D381" s="169"/>
      <c r="E381" s="169"/>
      <c r="F381" s="169"/>
      <c r="G381" s="169"/>
      <c r="H381" s="169"/>
      <c r="I381" s="169"/>
      <c r="J381" s="169"/>
      <c r="O381" s="169" t="s">
        <v>380</v>
      </c>
    </row>
    <row r="382" spans="1:15" x14ac:dyDescent="0.25">
      <c r="A382" s="169"/>
      <c r="B382" s="169"/>
      <c r="C382" s="169"/>
      <c r="D382" s="169"/>
      <c r="E382" s="169"/>
      <c r="F382" s="169"/>
      <c r="G382" s="169"/>
      <c r="H382" s="169"/>
      <c r="I382" s="169"/>
      <c r="J382" s="169"/>
      <c r="O382" s="169" t="s">
        <v>381</v>
      </c>
    </row>
    <row r="383" spans="1:15" x14ac:dyDescent="0.25">
      <c r="A383" s="169"/>
      <c r="B383" s="169"/>
      <c r="C383" s="169"/>
      <c r="D383" s="169"/>
      <c r="E383" s="169"/>
      <c r="F383" s="169"/>
      <c r="G383" s="169"/>
      <c r="H383" s="169"/>
      <c r="I383" s="169"/>
      <c r="J383" s="169"/>
      <c r="O383" s="169" t="s">
        <v>382</v>
      </c>
    </row>
    <row r="384" spans="1:15" x14ac:dyDescent="0.25">
      <c r="A384" s="169"/>
      <c r="B384" s="169"/>
      <c r="C384" s="169"/>
      <c r="D384" s="169"/>
      <c r="E384" s="169"/>
      <c r="F384" s="169"/>
      <c r="G384" s="169"/>
      <c r="H384" s="169"/>
      <c r="I384" s="169"/>
      <c r="J384" s="169"/>
      <c r="O384" s="169" t="s">
        <v>383</v>
      </c>
    </row>
    <row r="385" spans="1:15" x14ac:dyDescent="0.25">
      <c r="A385" s="169"/>
      <c r="B385" s="169"/>
      <c r="C385" s="169"/>
      <c r="D385" s="169"/>
      <c r="E385" s="169"/>
      <c r="F385" s="169"/>
      <c r="G385" s="169"/>
      <c r="H385" s="169"/>
      <c r="I385" s="169"/>
      <c r="J385" s="169"/>
      <c r="O385" s="169" t="s">
        <v>384</v>
      </c>
    </row>
    <row r="386" spans="1:15" x14ac:dyDescent="0.25">
      <c r="A386" s="169"/>
      <c r="B386" s="169"/>
      <c r="C386" s="169"/>
      <c r="D386" s="169"/>
      <c r="E386" s="169"/>
      <c r="F386" s="169"/>
      <c r="G386" s="169"/>
      <c r="H386" s="169"/>
      <c r="I386" s="169"/>
      <c r="J386" s="169"/>
      <c r="O386" s="169" t="s">
        <v>385</v>
      </c>
    </row>
    <row r="387" spans="1:15" x14ac:dyDescent="0.25">
      <c r="A387" s="169"/>
      <c r="B387" s="169"/>
      <c r="C387" s="169"/>
      <c r="D387" s="169"/>
      <c r="E387" s="169"/>
      <c r="F387" s="169"/>
      <c r="G387" s="169"/>
      <c r="H387" s="169"/>
      <c r="I387" s="169"/>
      <c r="J387" s="169"/>
      <c r="O387" s="169" t="s">
        <v>386</v>
      </c>
    </row>
    <row r="388" spans="1:15" x14ac:dyDescent="0.25">
      <c r="A388" s="169"/>
      <c r="B388" s="169"/>
      <c r="C388" s="169"/>
      <c r="D388" s="169"/>
      <c r="E388" s="169"/>
      <c r="F388" s="169"/>
      <c r="G388" s="169"/>
      <c r="H388" s="169"/>
      <c r="I388" s="169"/>
      <c r="J388" s="169"/>
      <c r="O388" s="169" t="s">
        <v>387</v>
      </c>
    </row>
    <row r="389" spans="1:15" x14ac:dyDescent="0.25">
      <c r="A389" s="169"/>
      <c r="B389" s="169"/>
      <c r="C389" s="169"/>
      <c r="D389" s="169"/>
      <c r="E389" s="169"/>
      <c r="F389" s="169"/>
      <c r="G389" s="169"/>
      <c r="H389" s="169"/>
      <c r="I389" s="169"/>
      <c r="J389" s="169"/>
      <c r="O389" s="169" t="s">
        <v>388</v>
      </c>
    </row>
    <row r="390" spans="1:15" x14ac:dyDescent="0.25">
      <c r="A390" s="169"/>
      <c r="B390" s="169"/>
      <c r="C390" s="169"/>
      <c r="D390" s="169"/>
      <c r="E390" s="169"/>
      <c r="F390" s="169"/>
      <c r="G390" s="169"/>
      <c r="H390" s="169"/>
      <c r="I390" s="169"/>
      <c r="J390" s="169"/>
      <c r="O390" s="169" t="s">
        <v>389</v>
      </c>
    </row>
    <row r="391" spans="1:15" x14ac:dyDescent="0.25">
      <c r="A391" s="169"/>
      <c r="B391" s="169"/>
      <c r="C391" s="169"/>
      <c r="D391" s="169"/>
      <c r="E391" s="169"/>
      <c r="F391" s="169"/>
      <c r="G391" s="169"/>
      <c r="H391" s="169"/>
      <c r="I391" s="169"/>
      <c r="J391" s="169"/>
      <c r="O391" s="169" t="s">
        <v>390</v>
      </c>
    </row>
    <row r="392" spans="1:15" x14ac:dyDescent="0.25">
      <c r="A392" s="169"/>
      <c r="B392" s="169"/>
      <c r="C392" s="169"/>
      <c r="D392" s="169"/>
      <c r="E392" s="169"/>
      <c r="F392" s="169"/>
      <c r="G392" s="169"/>
      <c r="H392" s="169"/>
      <c r="I392" s="169"/>
      <c r="J392" s="169"/>
      <c r="O392" s="169" t="s">
        <v>391</v>
      </c>
    </row>
    <row r="393" spans="1:15" x14ac:dyDescent="0.25">
      <c r="A393" s="169"/>
      <c r="B393" s="169"/>
      <c r="C393" s="169"/>
      <c r="D393" s="169"/>
      <c r="E393" s="169"/>
      <c r="F393" s="169"/>
      <c r="G393" s="169"/>
      <c r="H393" s="169"/>
      <c r="I393" s="169"/>
      <c r="J393" s="169"/>
      <c r="O393" s="169" t="s">
        <v>392</v>
      </c>
    </row>
    <row r="394" spans="1:15" x14ac:dyDescent="0.25">
      <c r="A394" s="169"/>
      <c r="B394" s="169"/>
      <c r="C394" s="169"/>
      <c r="D394" s="169"/>
      <c r="E394" s="169"/>
      <c r="F394" s="169"/>
      <c r="G394" s="169"/>
      <c r="H394" s="169"/>
      <c r="I394" s="169"/>
      <c r="J394" s="169"/>
      <c r="O394" s="169" t="s">
        <v>393</v>
      </c>
    </row>
    <row r="395" spans="1:15" x14ac:dyDescent="0.25">
      <c r="A395" s="169"/>
      <c r="B395" s="169"/>
      <c r="C395" s="169"/>
      <c r="D395" s="169"/>
      <c r="E395" s="169"/>
      <c r="F395" s="169"/>
      <c r="G395" s="169"/>
      <c r="H395" s="169"/>
      <c r="I395" s="169"/>
      <c r="J395" s="169"/>
      <c r="O395" s="169" t="s">
        <v>394</v>
      </c>
    </row>
    <row r="396" spans="1:15" x14ac:dyDescent="0.25">
      <c r="A396" s="169"/>
      <c r="B396" s="169"/>
      <c r="C396" s="169"/>
      <c r="D396" s="169"/>
      <c r="E396" s="169"/>
      <c r="F396" s="169"/>
      <c r="G396" s="169"/>
      <c r="H396" s="169"/>
      <c r="I396" s="169"/>
      <c r="J396" s="169"/>
      <c r="O396" s="169" t="s">
        <v>395</v>
      </c>
    </row>
    <row r="397" spans="1:15" x14ac:dyDescent="0.25">
      <c r="A397" s="169"/>
      <c r="B397" s="169"/>
      <c r="C397" s="169"/>
      <c r="D397" s="169"/>
      <c r="E397" s="169"/>
      <c r="F397" s="169"/>
      <c r="G397" s="169"/>
      <c r="H397" s="169"/>
      <c r="I397" s="169"/>
      <c r="J397" s="169"/>
      <c r="O397" s="169" t="s">
        <v>396</v>
      </c>
    </row>
    <row r="398" spans="1:15" x14ac:dyDescent="0.25">
      <c r="A398" s="169"/>
      <c r="B398" s="169"/>
      <c r="C398" s="169"/>
      <c r="D398" s="169"/>
      <c r="E398" s="169"/>
      <c r="F398" s="169"/>
      <c r="G398" s="169"/>
      <c r="H398" s="169"/>
      <c r="I398" s="169"/>
      <c r="J398" s="169"/>
      <c r="O398" s="169" t="s">
        <v>397</v>
      </c>
    </row>
    <row r="399" spans="1:15" x14ac:dyDescent="0.25">
      <c r="A399" s="169"/>
      <c r="B399" s="169"/>
      <c r="C399" s="169"/>
      <c r="D399" s="169"/>
      <c r="E399" s="169"/>
      <c r="F399" s="169"/>
      <c r="G399" s="169"/>
      <c r="H399" s="169"/>
      <c r="I399" s="169"/>
      <c r="J399" s="169"/>
      <c r="O399" s="169" t="s">
        <v>398</v>
      </c>
    </row>
    <row r="400" spans="1:15" x14ac:dyDescent="0.25">
      <c r="A400" s="169"/>
      <c r="B400" s="169"/>
      <c r="C400" s="169"/>
      <c r="D400" s="169"/>
      <c r="E400" s="169"/>
      <c r="F400" s="169"/>
      <c r="G400" s="169"/>
      <c r="H400" s="169"/>
      <c r="I400" s="169"/>
      <c r="J400" s="169"/>
      <c r="O400" s="169" t="s">
        <v>399</v>
      </c>
    </row>
    <row r="401" spans="1:15" x14ac:dyDescent="0.25">
      <c r="A401" s="169"/>
      <c r="B401" s="169"/>
      <c r="C401" s="169"/>
      <c r="D401" s="169"/>
      <c r="E401" s="169"/>
      <c r="F401" s="169"/>
      <c r="G401" s="169"/>
      <c r="H401" s="169"/>
      <c r="I401" s="169"/>
      <c r="J401" s="169"/>
      <c r="O401" s="169" t="s">
        <v>400</v>
      </c>
    </row>
    <row r="402" spans="1:15" x14ac:dyDescent="0.25">
      <c r="A402" s="169"/>
      <c r="B402" s="169"/>
      <c r="C402" s="169"/>
      <c r="D402" s="169"/>
      <c r="E402" s="169"/>
      <c r="F402" s="169"/>
      <c r="G402" s="169"/>
      <c r="H402" s="169"/>
      <c r="I402" s="169"/>
      <c r="J402" s="169"/>
      <c r="O402" s="169" t="s">
        <v>401</v>
      </c>
    </row>
    <row r="403" spans="1:15" x14ac:dyDescent="0.25">
      <c r="A403" s="169"/>
      <c r="B403" s="169"/>
      <c r="C403" s="169"/>
      <c r="D403" s="169"/>
      <c r="E403" s="169"/>
      <c r="F403" s="169"/>
      <c r="G403" s="169"/>
      <c r="H403" s="169"/>
      <c r="I403" s="169"/>
      <c r="J403" s="169"/>
      <c r="O403" s="169" t="s">
        <v>402</v>
      </c>
    </row>
    <row r="404" spans="1:15" x14ac:dyDescent="0.25">
      <c r="A404" s="169"/>
      <c r="B404" s="169"/>
      <c r="C404" s="169"/>
      <c r="D404" s="169"/>
      <c r="E404" s="169"/>
      <c r="F404" s="169"/>
      <c r="G404" s="169"/>
      <c r="H404" s="169"/>
      <c r="I404" s="169"/>
      <c r="J404" s="169"/>
      <c r="O404" s="169" t="s">
        <v>403</v>
      </c>
    </row>
    <row r="405" spans="1:15" x14ac:dyDescent="0.25">
      <c r="A405" s="169"/>
      <c r="B405" s="169"/>
      <c r="C405" s="169"/>
      <c r="D405" s="169"/>
      <c r="E405" s="169"/>
      <c r="F405" s="169"/>
      <c r="G405" s="169"/>
      <c r="H405" s="169"/>
      <c r="I405" s="169"/>
      <c r="J405" s="169"/>
      <c r="O405" s="169" t="s">
        <v>404</v>
      </c>
    </row>
    <row r="406" spans="1:15" x14ac:dyDescent="0.25">
      <c r="A406" s="169"/>
      <c r="B406" s="169"/>
      <c r="C406" s="169"/>
      <c r="D406" s="169"/>
      <c r="E406" s="169"/>
      <c r="F406" s="169"/>
      <c r="G406" s="169"/>
      <c r="H406" s="169"/>
      <c r="I406" s="169"/>
      <c r="J406" s="169"/>
      <c r="O406" s="169" t="s">
        <v>405</v>
      </c>
    </row>
    <row r="407" spans="1:15" x14ac:dyDescent="0.25">
      <c r="A407" s="169"/>
      <c r="B407" s="169"/>
      <c r="C407" s="169"/>
      <c r="D407" s="169"/>
      <c r="E407" s="169"/>
      <c r="F407" s="169"/>
      <c r="G407" s="169"/>
      <c r="H407" s="169"/>
      <c r="I407" s="169"/>
      <c r="J407" s="169"/>
      <c r="O407" s="169" t="s">
        <v>406</v>
      </c>
    </row>
    <row r="408" spans="1:15" x14ac:dyDescent="0.25">
      <c r="A408" s="169"/>
      <c r="B408" s="169"/>
      <c r="C408" s="169"/>
      <c r="D408" s="169"/>
      <c r="E408" s="169"/>
      <c r="F408" s="169"/>
      <c r="G408" s="169"/>
      <c r="H408" s="169"/>
      <c r="I408" s="169"/>
      <c r="J408" s="169"/>
      <c r="O408" s="169" t="s">
        <v>407</v>
      </c>
    </row>
    <row r="409" spans="1:15" x14ac:dyDescent="0.25">
      <c r="A409" s="169"/>
      <c r="B409" s="169"/>
      <c r="C409" s="169"/>
      <c r="D409" s="169"/>
      <c r="E409" s="169"/>
      <c r="F409" s="169"/>
      <c r="G409" s="169"/>
      <c r="H409" s="169"/>
      <c r="I409" s="169"/>
      <c r="J409" s="169"/>
      <c r="O409" s="169" t="s">
        <v>408</v>
      </c>
    </row>
    <row r="410" spans="1:15" x14ac:dyDescent="0.25">
      <c r="A410" s="169"/>
      <c r="B410" s="169"/>
      <c r="C410" s="169"/>
      <c r="D410" s="169"/>
      <c r="E410" s="169"/>
      <c r="F410" s="169"/>
      <c r="G410" s="169"/>
      <c r="H410" s="169"/>
      <c r="I410" s="169"/>
      <c r="J410" s="169"/>
      <c r="O410" s="169" t="s">
        <v>409</v>
      </c>
    </row>
    <row r="411" spans="1:15" x14ac:dyDescent="0.25">
      <c r="A411" s="169"/>
      <c r="B411" s="169"/>
      <c r="C411" s="169"/>
      <c r="D411" s="169"/>
      <c r="E411" s="169"/>
      <c r="F411" s="169"/>
      <c r="G411" s="169"/>
      <c r="H411" s="169"/>
      <c r="I411" s="169"/>
      <c r="J411" s="169"/>
      <c r="O411" s="169" t="s">
        <v>410</v>
      </c>
    </row>
    <row r="412" spans="1:15" x14ac:dyDescent="0.25">
      <c r="A412" s="169"/>
      <c r="B412" s="169"/>
      <c r="C412" s="169"/>
      <c r="D412" s="169"/>
      <c r="E412" s="169"/>
      <c r="F412" s="169"/>
      <c r="G412" s="169"/>
      <c r="H412" s="169"/>
      <c r="I412" s="169"/>
      <c r="J412" s="169"/>
      <c r="O412" s="169" t="s">
        <v>411</v>
      </c>
    </row>
    <row r="413" spans="1:15" x14ac:dyDescent="0.25">
      <c r="A413" s="169"/>
      <c r="B413" s="169"/>
      <c r="C413" s="169"/>
      <c r="D413" s="169"/>
      <c r="E413" s="169"/>
      <c r="F413" s="169"/>
      <c r="G413" s="169"/>
      <c r="H413" s="169"/>
      <c r="I413" s="169"/>
      <c r="J413" s="169"/>
      <c r="O413" s="169" t="s">
        <v>412</v>
      </c>
    </row>
    <row r="414" spans="1:15" x14ac:dyDescent="0.25">
      <c r="A414" s="169"/>
      <c r="B414" s="169"/>
      <c r="C414" s="169"/>
      <c r="D414" s="169"/>
      <c r="E414" s="169"/>
      <c r="F414" s="169"/>
      <c r="G414" s="169"/>
      <c r="H414" s="169"/>
      <c r="I414" s="169"/>
      <c r="J414" s="169"/>
      <c r="O414" s="169" t="s">
        <v>413</v>
      </c>
    </row>
    <row r="415" spans="1:15" x14ac:dyDescent="0.25">
      <c r="A415" s="169"/>
      <c r="B415" s="169"/>
      <c r="C415" s="169"/>
      <c r="D415" s="169"/>
      <c r="E415" s="169"/>
      <c r="F415" s="169"/>
      <c r="G415" s="169"/>
      <c r="H415" s="169"/>
      <c r="I415" s="169"/>
      <c r="J415" s="169"/>
      <c r="O415" s="169" t="s">
        <v>414</v>
      </c>
    </row>
    <row r="416" spans="1:15" x14ac:dyDescent="0.25">
      <c r="A416" s="169"/>
      <c r="B416" s="169"/>
      <c r="C416" s="169"/>
      <c r="D416" s="169"/>
      <c r="E416" s="169"/>
      <c r="F416" s="169"/>
      <c r="G416" s="169"/>
      <c r="H416" s="169"/>
      <c r="I416" s="169"/>
      <c r="J416" s="169"/>
      <c r="O416" s="169" t="s">
        <v>415</v>
      </c>
    </row>
    <row r="417" spans="1:15" x14ac:dyDescent="0.25">
      <c r="A417" s="169"/>
      <c r="B417" s="169"/>
      <c r="C417" s="169"/>
      <c r="D417" s="169"/>
      <c r="E417" s="169"/>
      <c r="F417" s="169"/>
      <c r="G417" s="169"/>
      <c r="H417" s="169"/>
      <c r="I417" s="169"/>
      <c r="J417" s="169"/>
      <c r="O417" s="169" t="s">
        <v>416</v>
      </c>
    </row>
    <row r="418" spans="1:15" x14ac:dyDescent="0.25">
      <c r="A418" s="169"/>
      <c r="B418" s="169"/>
      <c r="C418" s="169"/>
      <c r="D418" s="169"/>
      <c r="E418" s="169"/>
      <c r="F418" s="169"/>
      <c r="G418" s="169"/>
      <c r="H418" s="169"/>
      <c r="I418" s="169"/>
      <c r="J418" s="169"/>
      <c r="O418" s="169" t="s">
        <v>417</v>
      </c>
    </row>
    <row r="419" spans="1:15" x14ac:dyDescent="0.25">
      <c r="A419" s="169"/>
      <c r="B419" s="169"/>
      <c r="C419" s="169"/>
      <c r="D419" s="169"/>
      <c r="E419" s="169"/>
      <c r="F419" s="169"/>
      <c r="G419" s="169"/>
      <c r="H419" s="169"/>
      <c r="I419" s="169"/>
      <c r="J419" s="169"/>
      <c r="O419" s="169" t="s">
        <v>418</v>
      </c>
    </row>
    <row r="420" spans="1:15" x14ac:dyDescent="0.25">
      <c r="A420" s="169"/>
      <c r="B420" s="169"/>
      <c r="C420" s="169"/>
      <c r="D420" s="169"/>
      <c r="E420" s="169"/>
      <c r="F420" s="169"/>
      <c r="G420" s="169"/>
      <c r="H420" s="169"/>
      <c r="I420" s="169"/>
      <c r="J420" s="169"/>
      <c r="O420" s="169" t="s">
        <v>419</v>
      </c>
    </row>
    <row r="421" spans="1:15" x14ac:dyDescent="0.25">
      <c r="A421" s="169"/>
      <c r="B421" s="169"/>
      <c r="C421" s="169"/>
      <c r="D421" s="169"/>
      <c r="E421" s="169"/>
      <c r="F421" s="169"/>
      <c r="G421" s="169"/>
      <c r="H421" s="169"/>
      <c r="I421" s="169"/>
      <c r="J421" s="169"/>
      <c r="O421" s="169" t="s">
        <v>420</v>
      </c>
    </row>
    <row r="422" spans="1:15" x14ac:dyDescent="0.25">
      <c r="A422" s="169"/>
      <c r="B422" s="169"/>
      <c r="C422" s="169"/>
      <c r="D422" s="169"/>
      <c r="E422" s="169"/>
      <c r="F422" s="169"/>
      <c r="G422" s="169"/>
      <c r="H422" s="169"/>
      <c r="I422" s="169"/>
      <c r="J422" s="169"/>
      <c r="O422" s="169" t="s">
        <v>421</v>
      </c>
    </row>
    <row r="423" spans="1:15" x14ac:dyDescent="0.25">
      <c r="A423" s="169"/>
      <c r="B423" s="169"/>
      <c r="C423" s="169"/>
      <c r="D423" s="169"/>
      <c r="E423" s="169"/>
      <c r="F423" s="169"/>
      <c r="G423" s="169"/>
      <c r="H423" s="169"/>
      <c r="I423" s="169"/>
      <c r="J423" s="169"/>
      <c r="O423" s="169" t="s">
        <v>422</v>
      </c>
    </row>
    <row r="424" spans="1:15" x14ac:dyDescent="0.25">
      <c r="A424" s="169"/>
      <c r="B424" s="169"/>
      <c r="C424" s="169"/>
      <c r="D424" s="169"/>
      <c r="E424" s="169"/>
      <c r="F424" s="169"/>
      <c r="G424" s="169"/>
      <c r="H424" s="169"/>
      <c r="I424" s="169"/>
      <c r="J424" s="169"/>
      <c r="O424" s="169" t="s">
        <v>423</v>
      </c>
    </row>
    <row r="425" spans="1:15" x14ac:dyDescent="0.25">
      <c r="A425" s="169"/>
      <c r="B425" s="169"/>
      <c r="C425" s="169"/>
      <c r="D425" s="169"/>
      <c r="E425" s="169"/>
      <c r="F425" s="169"/>
      <c r="G425" s="169"/>
      <c r="H425" s="169"/>
      <c r="I425" s="169"/>
      <c r="J425" s="169"/>
      <c r="O425" s="169" t="s">
        <v>424</v>
      </c>
    </row>
    <row r="426" spans="1:15" x14ac:dyDescent="0.25">
      <c r="A426" s="169"/>
      <c r="B426" s="169"/>
      <c r="C426" s="169"/>
      <c r="D426" s="169"/>
      <c r="E426" s="169"/>
      <c r="F426" s="169"/>
      <c r="G426" s="169"/>
      <c r="H426" s="169"/>
      <c r="I426" s="169"/>
      <c r="J426" s="169"/>
      <c r="O426" s="169" t="s">
        <v>425</v>
      </c>
    </row>
    <row r="427" spans="1:15" x14ac:dyDescent="0.25">
      <c r="A427" s="169"/>
      <c r="B427" s="169"/>
      <c r="C427" s="169"/>
      <c r="D427" s="169"/>
      <c r="E427" s="169"/>
      <c r="F427" s="169"/>
      <c r="G427" s="169"/>
      <c r="H427" s="169"/>
      <c r="I427" s="169"/>
      <c r="J427" s="169"/>
      <c r="O427" s="169" t="s">
        <v>426</v>
      </c>
    </row>
    <row r="428" spans="1:15" x14ac:dyDescent="0.25">
      <c r="A428" s="169"/>
      <c r="B428" s="169"/>
      <c r="C428" s="169"/>
      <c r="D428" s="169"/>
      <c r="E428" s="169"/>
      <c r="F428" s="169"/>
      <c r="G428" s="169"/>
      <c r="H428" s="169"/>
      <c r="I428" s="169"/>
      <c r="J428" s="169"/>
      <c r="O428" s="169" t="s">
        <v>427</v>
      </c>
    </row>
    <row r="429" spans="1:15" x14ac:dyDescent="0.25">
      <c r="A429" s="169"/>
      <c r="B429" s="169"/>
      <c r="C429" s="169"/>
      <c r="D429" s="169"/>
      <c r="E429" s="169"/>
      <c r="F429" s="169"/>
      <c r="G429" s="169"/>
      <c r="H429" s="169"/>
      <c r="I429" s="169"/>
      <c r="J429" s="169"/>
      <c r="O429" s="169" t="s">
        <v>428</v>
      </c>
    </row>
    <row r="430" spans="1:15" x14ac:dyDescent="0.25">
      <c r="A430" s="169"/>
      <c r="B430" s="169"/>
      <c r="C430" s="169"/>
      <c r="D430" s="169"/>
      <c r="E430" s="169"/>
      <c r="F430" s="169"/>
      <c r="G430" s="169"/>
      <c r="H430" s="169"/>
      <c r="I430" s="169"/>
      <c r="J430" s="169"/>
      <c r="O430" s="169" t="s">
        <v>429</v>
      </c>
    </row>
    <row r="431" spans="1:15" x14ac:dyDescent="0.25">
      <c r="A431" s="169"/>
      <c r="B431" s="169"/>
      <c r="C431" s="169"/>
      <c r="D431" s="169"/>
      <c r="E431" s="169"/>
      <c r="F431" s="169"/>
      <c r="G431" s="169"/>
      <c r="H431" s="169"/>
      <c r="I431" s="169"/>
      <c r="J431" s="169"/>
      <c r="O431" s="169" t="s">
        <v>430</v>
      </c>
    </row>
    <row r="432" spans="1:15" x14ac:dyDescent="0.25">
      <c r="A432" s="169"/>
      <c r="B432" s="169"/>
      <c r="C432" s="169"/>
      <c r="D432" s="169"/>
      <c r="E432" s="169"/>
      <c r="F432" s="169"/>
      <c r="G432" s="169"/>
      <c r="H432" s="169"/>
      <c r="I432" s="169"/>
      <c r="J432" s="169"/>
      <c r="O432" s="169" t="s">
        <v>431</v>
      </c>
    </row>
    <row r="433" spans="1:15" x14ac:dyDescent="0.25">
      <c r="A433" s="169"/>
      <c r="B433" s="169"/>
      <c r="C433" s="169"/>
      <c r="D433" s="169"/>
      <c r="E433" s="169"/>
      <c r="F433" s="169"/>
      <c r="G433" s="169"/>
      <c r="H433" s="169"/>
      <c r="I433" s="169"/>
      <c r="J433" s="169"/>
      <c r="O433" s="169" t="s">
        <v>432</v>
      </c>
    </row>
    <row r="434" spans="1:15" x14ac:dyDescent="0.25">
      <c r="A434" s="169"/>
      <c r="B434" s="169"/>
      <c r="C434" s="169"/>
      <c r="D434" s="169"/>
      <c r="E434" s="169"/>
      <c r="F434" s="169"/>
      <c r="G434" s="169"/>
      <c r="H434" s="169"/>
      <c r="I434" s="169"/>
      <c r="J434" s="169"/>
      <c r="O434" s="169" t="s">
        <v>433</v>
      </c>
    </row>
    <row r="435" spans="1:15" x14ac:dyDescent="0.25">
      <c r="A435" s="169"/>
      <c r="B435" s="169"/>
      <c r="C435" s="169"/>
      <c r="D435" s="169"/>
      <c r="E435" s="169"/>
      <c r="F435" s="169"/>
      <c r="G435" s="169"/>
      <c r="H435" s="169"/>
      <c r="I435" s="169"/>
      <c r="J435" s="169"/>
      <c r="O435" s="169" t="s">
        <v>434</v>
      </c>
    </row>
    <row r="436" spans="1:15" x14ac:dyDescent="0.25">
      <c r="A436" s="169"/>
      <c r="B436" s="169"/>
      <c r="C436" s="169"/>
      <c r="D436" s="169"/>
      <c r="E436" s="169"/>
      <c r="F436" s="169"/>
      <c r="G436" s="169"/>
      <c r="H436" s="169"/>
      <c r="I436" s="169"/>
      <c r="J436" s="169"/>
      <c r="O436" s="169" t="s">
        <v>435</v>
      </c>
    </row>
    <row r="437" spans="1:15" x14ac:dyDescent="0.25">
      <c r="A437" s="169"/>
      <c r="B437" s="169"/>
      <c r="C437" s="169"/>
      <c r="D437" s="169"/>
      <c r="E437" s="169"/>
      <c r="F437" s="169"/>
      <c r="G437" s="169"/>
      <c r="H437" s="169"/>
      <c r="I437" s="169"/>
      <c r="J437" s="169"/>
      <c r="O437" s="169" t="s">
        <v>436</v>
      </c>
    </row>
    <row r="438" spans="1:15" x14ac:dyDescent="0.25">
      <c r="A438" s="169"/>
      <c r="B438" s="169"/>
      <c r="C438" s="169"/>
      <c r="D438" s="169"/>
      <c r="E438" s="169"/>
      <c r="F438" s="169"/>
      <c r="G438" s="169"/>
      <c r="H438" s="169"/>
      <c r="I438" s="169"/>
      <c r="J438" s="169"/>
      <c r="O438" s="169" t="s">
        <v>437</v>
      </c>
    </row>
    <row r="439" spans="1:15" x14ac:dyDescent="0.25">
      <c r="A439" s="169"/>
      <c r="B439" s="169"/>
      <c r="C439" s="169"/>
      <c r="D439" s="169"/>
      <c r="E439" s="169"/>
      <c r="F439" s="169"/>
      <c r="G439" s="169"/>
      <c r="H439" s="169"/>
      <c r="I439" s="169"/>
      <c r="J439" s="169"/>
      <c r="O439" s="169" t="s">
        <v>438</v>
      </c>
    </row>
    <row r="440" spans="1:15" x14ac:dyDescent="0.25">
      <c r="A440" s="169"/>
      <c r="B440" s="169"/>
      <c r="C440" s="169"/>
      <c r="D440" s="169"/>
      <c r="E440" s="169"/>
      <c r="F440" s="169"/>
      <c r="G440" s="169"/>
      <c r="H440" s="169"/>
      <c r="I440" s="169"/>
      <c r="J440" s="169"/>
      <c r="O440" s="169" t="s">
        <v>439</v>
      </c>
    </row>
    <row r="441" spans="1:15" x14ac:dyDescent="0.25">
      <c r="A441" s="169"/>
      <c r="B441" s="169"/>
      <c r="C441" s="169"/>
      <c r="D441" s="169"/>
      <c r="E441" s="169"/>
      <c r="F441" s="169"/>
      <c r="G441" s="169"/>
      <c r="H441" s="169"/>
      <c r="I441" s="169"/>
      <c r="J441" s="169"/>
      <c r="O441" s="169" t="s">
        <v>440</v>
      </c>
    </row>
    <row r="442" spans="1:15" x14ac:dyDescent="0.25">
      <c r="A442" s="169"/>
      <c r="B442" s="169"/>
      <c r="C442" s="169"/>
      <c r="D442" s="169"/>
      <c r="E442" s="169"/>
      <c r="F442" s="169"/>
      <c r="G442" s="169"/>
      <c r="H442" s="169"/>
      <c r="I442" s="169"/>
      <c r="J442" s="169"/>
      <c r="O442" s="169" t="s">
        <v>441</v>
      </c>
    </row>
    <row r="443" spans="1:15" x14ac:dyDescent="0.25">
      <c r="A443" s="169"/>
      <c r="B443" s="169"/>
      <c r="C443" s="169"/>
      <c r="D443" s="169"/>
      <c r="E443" s="169"/>
      <c r="F443" s="169"/>
      <c r="G443" s="169"/>
      <c r="H443" s="169"/>
      <c r="I443" s="169"/>
      <c r="J443" s="169"/>
      <c r="O443" s="169" t="s">
        <v>442</v>
      </c>
    </row>
    <row r="444" spans="1:15" x14ac:dyDescent="0.25">
      <c r="A444" s="169"/>
      <c r="B444" s="169"/>
      <c r="C444" s="169"/>
      <c r="D444" s="169"/>
      <c r="E444" s="169"/>
      <c r="F444" s="169"/>
      <c r="G444" s="169"/>
      <c r="H444" s="169"/>
      <c r="I444" s="169"/>
      <c r="J444" s="169"/>
      <c r="O444" s="169" t="s">
        <v>443</v>
      </c>
    </row>
    <row r="445" spans="1:15" x14ac:dyDescent="0.25">
      <c r="A445" s="169"/>
      <c r="B445" s="169"/>
      <c r="C445" s="169"/>
      <c r="D445" s="169"/>
      <c r="E445" s="169"/>
      <c r="F445" s="169"/>
      <c r="G445" s="169"/>
      <c r="H445" s="169"/>
      <c r="I445" s="169"/>
      <c r="J445" s="169"/>
      <c r="O445" s="169" t="s">
        <v>444</v>
      </c>
    </row>
    <row r="446" spans="1:15" x14ac:dyDescent="0.25">
      <c r="A446" s="169"/>
      <c r="B446" s="169"/>
      <c r="C446" s="169"/>
      <c r="D446" s="169"/>
      <c r="E446" s="169"/>
      <c r="F446" s="169"/>
      <c r="G446" s="169"/>
      <c r="H446" s="169"/>
      <c r="I446" s="169"/>
      <c r="J446" s="169"/>
      <c r="O446" s="169" t="s">
        <v>445</v>
      </c>
    </row>
    <row r="447" spans="1:15" x14ac:dyDescent="0.25">
      <c r="A447" s="169"/>
      <c r="B447" s="169"/>
      <c r="C447" s="169"/>
      <c r="D447" s="169"/>
      <c r="E447" s="169"/>
      <c r="F447" s="169"/>
      <c r="G447" s="169"/>
      <c r="H447" s="169"/>
      <c r="I447" s="169"/>
      <c r="J447" s="169"/>
      <c r="O447" s="169" t="s">
        <v>446</v>
      </c>
    </row>
    <row r="448" spans="1:15" x14ac:dyDescent="0.25">
      <c r="A448" s="169"/>
      <c r="B448" s="169"/>
      <c r="C448" s="169"/>
      <c r="D448" s="169"/>
      <c r="E448" s="169"/>
      <c r="F448" s="169"/>
      <c r="G448" s="169"/>
      <c r="H448" s="169"/>
      <c r="I448" s="169"/>
      <c r="J448" s="169"/>
      <c r="O448" s="169" t="s">
        <v>447</v>
      </c>
    </row>
    <row r="449" spans="1:15" x14ac:dyDescent="0.25">
      <c r="A449" s="169"/>
      <c r="B449" s="169"/>
      <c r="C449" s="169"/>
      <c r="D449" s="169"/>
      <c r="E449" s="169"/>
      <c r="F449" s="169"/>
      <c r="G449" s="169"/>
      <c r="H449" s="169"/>
      <c r="I449" s="169"/>
      <c r="J449" s="169"/>
      <c r="O449" s="169" t="s">
        <v>448</v>
      </c>
    </row>
    <row r="450" spans="1:15" x14ac:dyDescent="0.25">
      <c r="A450" s="169"/>
      <c r="B450" s="169"/>
      <c r="C450" s="169"/>
      <c r="D450" s="169"/>
      <c r="E450" s="169"/>
      <c r="F450" s="169"/>
      <c r="G450" s="169"/>
      <c r="H450" s="169"/>
      <c r="I450" s="169"/>
      <c r="J450" s="169"/>
      <c r="O450" s="169" t="s">
        <v>449</v>
      </c>
    </row>
    <row r="451" spans="1:15" x14ac:dyDescent="0.25">
      <c r="A451" s="169"/>
      <c r="B451" s="169"/>
      <c r="C451" s="169"/>
      <c r="D451" s="169"/>
      <c r="E451" s="169"/>
      <c r="F451" s="169"/>
      <c r="G451" s="169"/>
      <c r="H451" s="169"/>
      <c r="I451" s="169"/>
      <c r="J451" s="169"/>
      <c r="O451" s="169" t="s">
        <v>450</v>
      </c>
    </row>
    <row r="452" spans="1:15" x14ac:dyDescent="0.25">
      <c r="A452" s="169"/>
      <c r="B452" s="169"/>
      <c r="C452" s="169"/>
      <c r="D452" s="169"/>
      <c r="E452" s="169"/>
      <c r="F452" s="169"/>
      <c r="G452" s="169"/>
      <c r="H452" s="169"/>
      <c r="I452" s="169"/>
      <c r="J452" s="169"/>
      <c r="O452" s="169" t="s">
        <v>451</v>
      </c>
    </row>
    <row r="453" spans="1:15" x14ac:dyDescent="0.25">
      <c r="A453" s="169"/>
      <c r="B453" s="169"/>
      <c r="C453" s="169"/>
      <c r="D453" s="169"/>
      <c r="E453" s="169"/>
      <c r="F453" s="169"/>
      <c r="G453" s="169"/>
      <c r="H453" s="169"/>
      <c r="I453" s="169"/>
      <c r="J453" s="169"/>
      <c r="O453" s="169" t="s">
        <v>452</v>
      </c>
    </row>
    <row r="454" spans="1:15" x14ac:dyDescent="0.25">
      <c r="A454" s="169"/>
      <c r="B454" s="169"/>
      <c r="C454" s="169"/>
      <c r="D454" s="169"/>
      <c r="E454" s="169"/>
      <c r="F454" s="169"/>
      <c r="G454" s="169"/>
      <c r="H454" s="169"/>
      <c r="I454" s="169"/>
      <c r="J454" s="169"/>
      <c r="O454" s="169" t="s">
        <v>453</v>
      </c>
    </row>
    <row r="455" spans="1:15" x14ac:dyDescent="0.25">
      <c r="A455" s="169"/>
      <c r="B455" s="169"/>
      <c r="C455" s="169"/>
      <c r="D455" s="169"/>
      <c r="E455" s="169"/>
      <c r="F455" s="169"/>
      <c r="G455" s="169"/>
      <c r="H455" s="169"/>
      <c r="I455" s="169"/>
      <c r="J455" s="169"/>
      <c r="O455" s="169" t="s">
        <v>454</v>
      </c>
    </row>
    <row r="456" spans="1:15" x14ac:dyDescent="0.25">
      <c r="A456" s="169"/>
      <c r="B456" s="169"/>
      <c r="C456" s="169"/>
      <c r="D456" s="169"/>
      <c r="E456" s="169"/>
      <c r="F456" s="169"/>
      <c r="G456" s="169"/>
      <c r="H456" s="169"/>
      <c r="I456" s="169"/>
      <c r="J456" s="169"/>
      <c r="O456" s="169" t="s">
        <v>455</v>
      </c>
    </row>
    <row r="457" spans="1:15" x14ac:dyDescent="0.25">
      <c r="A457" s="169"/>
      <c r="B457" s="169"/>
      <c r="C457" s="169"/>
      <c r="D457" s="169"/>
      <c r="E457" s="169"/>
      <c r="F457" s="169"/>
      <c r="G457" s="169"/>
      <c r="H457" s="169"/>
      <c r="I457" s="169"/>
      <c r="J457" s="169"/>
      <c r="O457" s="169" t="s">
        <v>456</v>
      </c>
    </row>
    <row r="458" spans="1:15" x14ac:dyDescent="0.25">
      <c r="A458" s="169"/>
      <c r="B458" s="169"/>
      <c r="C458" s="169"/>
      <c r="D458" s="169"/>
      <c r="E458" s="169"/>
      <c r="F458" s="169"/>
      <c r="G458" s="169"/>
      <c r="H458" s="169"/>
      <c r="I458" s="169"/>
      <c r="J458" s="169"/>
      <c r="O458" s="169" t="s">
        <v>457</v>
      </c>
    </row>
    <row r="459" spans="1:15" x14ac:dyDescent="0.25">
      <c r="A459" s="169"/>
      <c r="B459" s="169"/>
      <c r="C459" s="169"/>
      <c r="D459" s="169"/>
      <c r="E459" s="169"/>
      <c r="F459" s="169"/>
      <c r="G459" s="169"/>
      <c r="H459" s="169"/>
      <c r="I459" s="169"/>
      <c r="J459" s="169"/>
      <c r="O459" s="169" t="s">
        <v>458</v>
      </c>
    </row>
    <row r="460" spans="1:15" x14ac:dyDescent="0.25">
      <c r="A460" s="169"/>
      <c r="B460" s="169"/>
      <c r="C460" s="169"/>
      <c r="D460" s="169"/>
      <c r="E460" s="169"/>
      <c r="F460" s="169"/>
      <c r="G460" s="169"/>
      <c r="H460" s="169"/>
      <c r="I460" s="169"/>
      <c r="J460" s="169"/>
      <c r="O460" s="169" t="s">
        <v>459</v>
      </c>
    </row>
    <row r="461" spans="1:15" x14ac:dyDescent="0.25">
      <c r="A461" s="169"/>
      <c r="B461" s="169"/>
      <c r="C461" s="169"/>
      <c r="D461" s="169"/>
      <c r="E461" s="169"/>
      <c r="F461" s="169"/>
      <c r="G461" s="169"/>
      <c r="H461" s="169"/>
      <c r="I461" s="169"/>
      <c r="J461" s="169"/>
      <c r="O461" s="169" t="s">
        <v>460</v>
      </c>
    </row>
    <row r="462" spans="1:15" x14ac:dyDescent="0.25">
      <c r="A462" s="169"/>
      <c r="B462" s="169"/>
      <c r="C462" s="169"/>
      <c r="D462" s="169"/>
      <c r="E462" s="169"/>
      <c r="F462" s="169"/>
      <c r="G462" s="169"/>
      <c r="H462" s="169"/>
      <c r="I462" s="169"/>
      <c r="J462" s="169"/>
      <c r="O462" s="169" t="s">
        <v>461</v>
      </c>
    </row>
    <row r="463" spans="1:15" x14ac:dyDescent="0.25">
      <c r="A463" s="169"/>
      <c r="B463" s="169"/>
      <c r="C463" s="169"/>
      <c r="D463" s="169"/>
      <c r="E463" s="169"/>
      <c r="F463" s="169"/>
      <c r="G463" s="169"/>
      <c r="H463" s="169"/>
      <c r="I463" s="169"/>
      <c r="J463" s="169"/>
      <c r="O463" s="169" t="s">
        <v>462</v>
      </c>
    </row>
    <row r="464" spans="1:15" x14ac:dyDescent="0.25">
      <c r="A464" s="169"/>
      <c r="B464" s="169"/>
      <c r="C464" s="169"/>
      <c r="D464" s="169"/>
      <c r="E464" s="169"/>
      <c r="F464" s="169"/>
      <c r="G464" s="169"/>
      <c r="H464" s="169"/>
      <c r="I464" s="169"/>
      <c r="J464" s="169"/>
      <c r="O464" s="169" t="s">
        <v>463</v>
      </c>
    </row>
    <row r="465" spans="1:15" x14ac:dyDescent="0.25">
      <c r="A465" s="169"/>
      <c r="B465" s="169"/>
      <c r="C465" s="169"/>
      <c r="D465" s="169"/>
      <c r="E465" s="169"/>
      <c r="F465" s="169"/>
      <c r="G465" s="169"/>
      <c r="H465" s="169"/>
      <c r="I465" s="169"/>
      <c r="J465" s="169"/>
      <c r="O465" s="169" t="s">
        <v>464</v>
      </c>
    </row>
    <row r="466" spans="1:15" x14ac:dyDescent="0.25">
      <c r="A466" s="169"/>
      <c r="B466" s="169"/>
      <c r="C466" s="169"/>
      <c r="D466" s="169"/>
      <c r="E466" s="169"/>
      <c r="F466" s="169"/>
      <c r="G466" s="169"/>
      <c r="H466" s="169"/>
      <c r="I466" s="169"/>
      <c r="J466" s="169"/>
      <c r="O466" s="169" t="s">
        <v>465</v>
      </c>
    </row>
    <row r="467" spans="1:15" x14ac:dyDescent="0.25">
      <c r="A467" s="169"/>
      <c r="B467" s="169"/>
      <c r="C467" s="169"/>
      <c r="D467" s="169"/>
      <c r="E467" s="169"/>
      <c r="F467" s="169"/>
      <c r="G467" s="169"/>
      <c r="H467" s="169"/>
      <c r="I467" s="169"/>
      <c r="J467" s="169"/>
      <c r="O467" s="169" t="s">
        <v>466</v>
      </c>
    </row>
    <row r="468" spans="1:15" x14ac:dyDescent="0.25">
      <c r="A468" s="169"/>
      <c r="B468" s="169"/>
      <c r="C468" s="169"/>
      <c r="D468" s="169"/>
      <c r="E468" s="169"/>
      <c r="F468" s="169"/>
      <c r="G468" s="169"/>
      <c r="H468" s="169"/>
      <c r="I468" s="169"/>
      <c r="J468" s="169"/>
      <c r="O468" s="169" t="s">
        <v>467</v>
      </c>
    </row>
    <row r="469" spans="1:15" x14ac:dyDescent="0.25">
      <c r="A469" s="169"/>
      <c r="B469" s="169"/>
      <c r="C469" s="169"/>
      <c r="D469" s="169"/>
      <c r="E469" s="169"/>
      <c r="F469" s="169"/>
      <c r="G469" s="169"/>
      <c r="H469" s="169"/>
      <c r="I469" s="169"/>
      <c r="J469" s="169"/>
      <c r="O469" s="169" t="s">
        <v>468</v>
      </c>
    </row>
    <row r="470" spans="1:15" x14ac:dyDescent="0.25">
      <c r="A470" s="169"/>
      <c r="B470" s="169"/>
      <c r="C470" s="169"/>
      <c r="D470" s="169"/>
      <c r="E470" s="169"/>
      <c r="F470" s="169"/>
      <c r="G470" s="169"/>
      <c r="H470" s="169"/>
      <c r="I470" s="169"/>
      <c r="J470" s="169"/>
      <c r="O470" s="169" t="s">
        <v>469</v>
      </c>
    </row>
    <row r="471" spans="1:15" x14ac:dyDescent="0.25">
      <c r="A471" s="169"/>
      <c r="B471" s="169"/>
      <c r="C471" s="169"/>
      <c r="D471" s="169"/>
      <c r="E471" s="169"/>
      <c r="F471" s="169"/>
      <c r="G471" s="169"/>
      <c r="H471" s="169"/>
      <c r="I471" s="169"/>
      <c r="J471" s="169"/>
      <c r="O471" s="169" t="s">
        <v>470</v>
      </c>
    </row>
    <row r="472" spans="1:15" x14ac:dyDescent="0.25">
      <c r="A472" s="169"/>
      <c r="B472" s="169"/>
      <c r="C472" s="169"/>
      <c r="D472" s="169"/>
      <c r="E472" s="169"/>
      <c r="F472" s="169"/>
      <c r="G472" s="169"/>
      <c r="H472" s="169"/>
      <c r="I472" s="169"/>
      <c r="J472" s="169"/>
      <c r="O472" s="169" t="s">
        <v>471</v>
      </c>
    </row>
    <row r="473" spans="1:15" x14ac:dyDescent="0.25">
      <c r="A473" s="169"/>
      <c r="B473" s="169"/>
      <c r="C473" s="169"/>
      <c r="D473" s="169"/>
      <c r="E473" s="169"/>
      <c r="F473" s="169"/>
      <c r="G473" s="169"/>
      <c r="H473" s="169"/>
      <c r="I473" s="169"/>
      <c r="J473" s="169"/>
      <c r="O473" s="169" t="s">
        <v>472</v>
      </c>
    </row>
    <row r="474" spans="1:15" x14ac:dyDescent="0.25">
      <c r="A474" s="169"/>
      <c r="B474" s="169"/>
      <c r="C474" s="169"/>
      <c r="D474" s="169"/>
      <c r="E474" s="169"/>
      <c r="F474" s="169"/>
      <c r="G474" s="169"/>
      <c r="H474" s="169"/>
      <c r="I474" s="169"/>
      <c r="J474" s="169"/>
      <c r="O474" s="169" t="s">
        <v>473</v>
      </c>
    </row>
    <row r="475" spans="1:15" x14ac:dyDescent="0.25">
      <c r="A475" s="169"/>
      <c r="B475" s="169"/>
      <c r="C475" s="169"/>
      <c r="D475" s="169"/>
      <c r="E475" s="169"/>
      <c r="F475" s="169"/>
      <c r="G475" s="169"/>
      <c r="H475" s="169"/>
      <c r="I475" s="169"/>
      <c r="J475" s="169"/>
      <c r="O475" s="169" t="s">
        <v>474</v>
      </c>
    </row>
    <row r="476" spans="1:15" x14ac:dyDescent="0.25">
      <c r="A476" s="169"/>
      <c r="B476" s="169"/>
      <c r="C476" s="169"/>
      <c r="D476" s="169"/>
      <c r="E476" s="169"/>
      <c r="F476" s="169"/>
      <c r="G476" s="169"/>
      <c r="H476" s="169"/>
      <c r="I476" s="169"/>
      <c r="J476" s="169"/>
      <c r="O476" s="169" t="s">
        <v>475</v>
      </c>
    </row>
    <row r="477" spans="1:15" x14ac:dyDescent="0.25">
      <c r="A477" s="169"/>
      <c r="B477" s="169"/>
      <c r="C477" s="169"/>
      <c r="D477" s="169"/>
      <c r="E477" s="169"/>
      <c r="F477" s="169"/>
      <c r="G477" s="169"/>
      <c r="H477" s="169"/>
      <c r="I477" s="169"/>
      <c r="J477" s="169"/>
      <c r="O477" s="169" t="s">
        <v>476</v>
      </c>
    </row>
    <row r="478" spans="1:15" x14ac:dyDescent="0.25">
      <c r="A478" s="169"/>
      <c r="B478" s="169"/>
      <c r="C478" s="169"/>
      <c r="D478" s="169"/>
      <c r="E478" s="169"/>
      <c r="F478" s="169"/>
      <c r="G478" s="169"/>
      <c r="H478" s="169"/>
      <c r="I478" s="169"/>
      <c r="J478" s="169"/>
      <c r="O478" s="169" t="s">
        <v>477</v>
      </c>
    </row>
    <row r="479" spans="1:15" x14ac:dyDescent="0.25">
      <c r="A479" s="169"/>
      <c r="B479" s="169"/>
      <c r="C479" s="169"/>
      <c r="D479" s="169"/>
      <c r="E479" s="169"/>
      <c r="F479" s="169"/>
      <c r="G479" s="169"/>
      <c r="H479" s="169"/>
      <c r="I479" s="169"/>
      <c r="J479" s="169"/>
      <c r="O479" s="169" t="s">
        <v>478</v>
      </c>
    </row>
    <row r="480" spans="1:15" x14ac:dyDescent="0.25">
      <c r="A480" s="169"/>
      <c r="B480" s="169"/>
      <c r="C480" s="169"/>
      <c r="D480" s="169"/>
      <c r="E480" s="169"/>
      <c r="F480" s="169"/>
      <c r="G480" s="169"/>
      <c r="H480" s="169"/>
      <c r="I480" s="169"/>
      <c r="J480" s="169"/>
      <c r="O480" s="169" t="s">
        <v>479</v>
      </c>
    </row>
    <row r="481" spans="1:15" x14ac:dyDescent="0.25">
      <c r="A481" s="169"/>
      <c r="B481" s="169"/>
      <c r="C481" s="169"/>
      <c r="D481" s="169"/>
      <c r="E481" s="169"/>
      <c r="F481" s="169"/>
      <c r="G481" s="169"/>
      <c r="H481" s="169"/>
      <c r="I481" s="169"/>
      <c r="J481" s="169"/>
      <c r="O481" s="169" t="s">
        <v>480</v>
      </c>
    </row>
    <row r="482" spans="1:15" x14ac:dyDescent="0.25">
      <c r="A482" s="169"/>
      <c r="B482" s="169"/>
      <c r="C482" s="169"/>
      <c r="D482" s="169"/>
      <c r="E482" s="169"/>
      <c r="F482" s="169"/>
      <c r="G482" s="169"/>
      <c r="H482" s="169"/>
      <c r="I482" s="169"/>
      <c r="J482" s="169"/>
      <c r="O482" s="169" t="s">
        <v>481</v>
      </c>
    </row>
    <row r="483" spans="1:15" x14ac:dyDescent="0.25">
      <c r="A483" s="169"/>
      <c r="B483" s="169"/>
      <c r="C483" s="169"/>
      <c r="D483" s="169"/>
      <c r="E483" s="169"/>
      <c r="F483" s="169"/>
      <c r="G483" s="169"/>
      <c r="H483" s="169"/>
      <c r="I483" s="169"/>
      <c r="J483" s="169"/>
      <c r="O483" s="169" t="s">
        <v>482</v>
      </c>
    </row>
    <row r="484" spans="1:15" x14ac:dyDescent="0.25">
      <c r="A484" s="169"/>
      <c r="B484" s="169"/>
      <c r="C484" s="169"/>
      <c r="D484" s="169"/>
      <c r="E484" s="169"/>
      <c r="F484" s="169"/>
      <c r="G484" s="169"/>
      <c r="H484" s="169"/>
      <c r="I484" s="169"/>
      <c r="J484" s="169"/>
      <c r="O484" s="169" t="s">
        <v>483</v>
      </c>
    </row>
    <row r="485" spans="1:15" x14ac:dyDescent="0.25">
      <c r="A485" s="169"/>
      <c r="B485" s="169"/>
      <c r="C485" s="169"/>
      <c r="D485" s="169"/>
      <c r="E485" s="169"/>
      <c r="F485" s="169"/>
      <c r="G485" s="169"/>
      <c r="H485" s="169"/>
      <c r="I485" s="169"/>
      <c r="J485" s="169"/>
      <c r="O485" s="169" t="s">
        <v>484</v>
      </c>
    </row>
    <row r="486" spans="1:15" x14ac:dyDescent="0.25">
      <c r="A486" s="169"/>
      <c r="B486" s="169"/>
      <c r="C486" s="169"/>
      <c r="D486" s="169"/>
      <c r="E486" s="169"/>
      <c r="F486" s="169"/>
      <c r="G486" s="169"/>
      <c r="H486" s="169"/>
      <c r="I486" s="169"/>
      <c r="J486" s="169"/>
      <c r="O486" s="169" t="s">
        <v>485</v>
      </c>
    </row>
    <row r="487" spans="1:15" x14ac:dyDescent="0.25">
      <c r="A487" s="169"/>
      <c r="B487" s="169"/>
      <c r="C487" s="169"/>
      <c r="D487" s="169"/>
      <c r="E487" s="169"/>
      <c r="F487" s="169"/>
      <c r="G487" s="169"/>
      <c r="H487" s="169"/>
      <c r="I487" s="169"/>
      <c r="J487" s="169"/>
      <c r="O487" s="169" t="s">
        <v>486</v>
      </c>
    </row>
    <row r="488" spans="1:15" x14ac:dyDescent="0.25">
      <c r="A488" s="169"/>
      <c r="B488" s="169"/>
      <c r="C488" s="169"/>
      <c r="D488" s="169"/>
      <c r="E488" s="169"/>
      <c r="F488" s="169"/>
      <c r="G488" s="169"/>
      <c r="H488" s="169"/>
      <c r="I488" s="169"/>
      <c r="J488" s="169"/>
      <c r="O488" s="169" t="s">
        <v>487</v>
      </c>
    </row>
    <row r="489" spans="1:15" x14ac:dyDescent="0.25">
      <c r="A489" s="169"/>
      <c r="B489" s="169"/>
      <c r="C489" s="169"/>
      <c r="D489" s="169"/>
      <c r="E489" s="169"/>
      <c r="F489" s="169"/>
      <c r="G489" s="169"/>
      <c r="H489" s="169"/>
      <c r="I489" s="169"/>
      <c r="J489" s="169"/>
      <c r="O489" s="169" t="s">
        <v>488</v>
      </c>
    </row>
    <row r="490" spans="1:15" x14ac:dyDescent="0.25">
      <c r="A490" s="169"/>
      <c r="B490" s="169"/>
      <c r="C490" s="169"/>
      <c r="D490" s="169"/>
      <c r="E490" s="169"/>
      <c r="F490" s="169"/>
      <c r="G490" s="169"/>
      <c r="H490" s="169"/>
      <c r="I490" s="169"/>
      <c r="J490" s="169"/>
      <c r="O490" s="169" t="s">
        <v>489</v>
      </c>
    </row>
    <row r="491" spans="1:15" x14ac:dyDescent="0.25">
      <c r="A491" s="169"/>
      <c r="B491" s="169"/>
      <c r="C491" s="169"/>
      <c r="D491" s="169"/>
      <c r="E491" s="169"/>
      <c r="F491" s="169"/>
      <c r="G491" s="169"/>
      <c r="H491" s="169"/>
      <c r="I491" s="169"/>
      <c r="J491" s="169"/>
      <c r="O491" s="169" t="s">
        <v>490</v>
      </c>
    </row>
    <row r="492" spans="1:15" x14ac:dyDescent="0.25">
      <c r="A492" s="169"/>
      <c r="B492" s="169"/>
      <c r="C492" s="169"/>
      <c r="D492" s="169"/>
      <c r="E492" s="169"/>
      <c r="F492" s="169"/>
      <c r="G492" s="169"/>
      <c r="H492" s="169"/>
      <c r="I492" s="169"/>
      <c r="J492" s="169"/>
      <c r="O492" s="169" t="s">
        <v>491</v>
      </c>
    </row>
    <row r="493" spans="1:15" x14ac:dyDescent="0.25">
      <c r="A493" s="169"/>
      <c r="B493" s="169"/>
      <c r="C493" s="169"/>
      <c r="D493" s="169"/>
      <c r="E493" s="169"/>
      <c r="F493" s="169"/>
      <c r="G493" s="169"/>
      <c r="H493" s="169"/>
      <c r="I493" s="169"/>
      <c r="J493" s="169"/>
      <c r="O493" s="169" t="s">
        <v>492</v>
      </c>
    </row>
    <row r="494" spans="1:15" x14ac:dyDescent="0.25">
      <c r="A494" s="169"/>
      <c r="B494" s="169"/>
      <c r="C494" s="169"/>
      <c r="D494" s="169"/>
      <c r="E494" s="169"/>
      <c r="F494" s="169"/>
      <c r="G494" s="169"/>
      <c r="H494" s="169"/>
      <c r="I494" s="169"/>
      <c r="J494" s="169"/>
      <c r="O494" s="169" t="s">
        <v>493</v>
      </c>
    </row>
    <row r="495" spans="1:15" x14ac:dyDescent="0.25">
      <c r="A495" s="169"/>
      <c r="B495" s="169"/>
      <c r="C495" s="169"/>
      <c r="D495" s="169"/>
      <c r="E495" s="169"/>
      <c r="F495" s="169"/>
      <c r="G495" s="169"/>
      <c r="H495" s="169"/>
      <c r="I495" s="169"/>
      <c r="J495" s="169"/>
      <c r="O495" s="169" t="s">
        <v>494</v>
      </c>
    </row>
    <row r="496" spans="1:15" x14ac:dyDescent="0.25">
      <c r="A496" s="169"/>
      <c r="B496" s="169"/>
      <c r="C496" s="169"/>
      <c r="D496" s="169"/>
      <c r="E496" s="169"/>
      <c r="F496" s="169"/>
      <c r="G496" s="169"/>
      <c r="H496" s="169"/>
      <c r="I496" s="169"/>
      <c r="J496" s="169"/>
      <c r="O496" s="169" t="s">
        <v>495</v>
      </c>
    </row>
    <row r="497" spans="1:15" x14ac:dyDescent="0.25">
      <c r="A497" s="169"/>
      <c r="B497" s="169"/>
      <c r="C497" s="169"/>
      <c r="D497" s="169"/>
      <c r="E497" s="169"/>
      <c r="F497" s="169"/>
      <c r="G497" s="169"/>
      <c r="H497" s="169"/>
      <c r="I497" s="169"/>
      <c r="J497" s="169"/>
      <c r="O497" s="169" t="s">
        <v>496</v>
      </c>
    </row>
    <row r="498" spans="1:15" x14ac:dyDescent="0.25">
      <c r="A498" s="169"/>
      <c r="B498" s="169"/>
      <c r="C498" s="169"/>
      <c r="D498" s="169"/>
      <c r="E498" s="169"/>
      <c r="F498" s="169"/>
      <c r="G498" s="169"/>
      <c r="H498" s="169"/>
      <c r="I498" s="169"/>
      <c r="J498" s="169"/>
      <c r="O498" s="169" t="s">
        <v>497</v>
      </c>
    </row>
    <row r="499" spans="1:15" x14ac:dyDescent="0.25">
      <c r="A499" s="169"/>
      <c r="B499" s="169"/>
      <c r="C499" s="169"/>
      <c r="D499" s="169"/>
      <c r="E499" s="169"/>
      <c r="F499" s="169"/>
      <c r="G499" s="169"/>
      <c r="H499" s="169"/>
      <c r="I499" s="169"/>
      <c r="J499" s="169"/>
      <c r="O499" s="169" t="s">
        <v>498</v>
      </c>
    </row>
    <row r="500" spans="1:15" x14ac:dyDescent="0.25">
      <c r="A500" s="169"/>
      <c r="B500" s="169"/>
      <c r="C500" s="169"/>
      <c r="D500" s="169"/>
      <c r="E500" s="169"/>
      <c r="F500" s="169"/>
      <c r="G500" s="169"/>
      <c r="H500" s="169"/>
      <c r="I500" s="169"/>
      <c r="J500" s="169"/>
      <c r="O500" s="169" t="s">
        <v>499</v>
      </c>
    </row>
    <row r="501" spans="1:15" x14ac:dyDescent="0.25">
      <c r="A501" s="169"/>
      <c r="B501" s="169"/>
      <c r="C501" s="169"/>
      <c r="D501" s="169"/>
      <c r="E501" s="169"/>
      <c r="F501" s="169"/>
      <c r="G501" s="169"/>
      <c r="H501" s="169"/>
      <c r="I501" s="169"/>
      <c r="J501" s="169"/>
      <c r="O501" s="169" t="s">
        <v>500</v>
      </c>
    </row>
    <row r="502" spans="1:15" x14ac:dyDescent="0.25">
      <c r="A502" s="169"/>
      <c r="B502" s="169"/>
      <c r="C502" s="169"/>
      <c r="D502" s="169"/>
      <c r="E502" s="169"/>
      <c r="F502" s="169"/>
      <c r="G502" s="169"/>
      <c r="H502" s="169"/>
      <c r="I502" s="169"/>
      <c r="J502" s="169"/>
      <c r="O502" s="169" t="s">
        <v>501</v>
      </c>
    </row>
    <row r="503" spans="1:15" x14ac:dyDescent="0.25">
      <c r="A503" s="169"/>
      <c r="B503" s="169"/>
      <c r="C503" s="169"/>
      <c r="D503" s="169"/>
      <c r="E503" s="169"/>
      <c r="F503" s="169"/>
      <c r="G503" s="169"/>
      <c r="H503" s="169"/>
      <c r="I503" s="169"/>
      <c r="J503" s="169"/>
      <c r="O503" s="169" t="s">
        <v>502</v>
      </c>
    </row>
    <row r="504" spans="1:15" x14ac:dyDescent="0.25">
      <c r="A504" s="169"/>
      <c r="B504" s="169"/>
      <c r="C504" s="169"/>
      <c r="D504" s="169"/>
      <c r="E504" s="169"/>
      <c r="F504" s="169"/>
      <c r="G504" s="169"/>
      <c r="H504" s="169"/>
      <c r="I504" s="169"/>
      <c r="J504" s="169"/>
      <c r="O504" s="169" t="s">
        <v>503</v>
      </c>
    </row>
    <row r="505" spans="1:15" x14ac:dyDescent="0.25">
      <c r="A505" s="169"/>
      <c r="B505" s="169"/>
      <c r="C505" s="169"/>
      <c r="D505" s="169"/>
      <c r="E505" s="169"/>
      <c r="F505" s="169"/>
      <c r="G505" s="169"/>
      <c r="H505" s="169"/>
      <c r="I505" s="169"/>
      <c r="J505" s="169"/>
      <c r="O505" s="169" t="s">
        <v>504</v>
      </c>
    </row>
    <row r="506" spans="1:15" x14ac:dyDescent="0.25">
      <c r="A506" s="169"/>
      <c r="B506" s="169"/>
      <c r="C506" s="169"/>
      <c r="D506" s="169"/>
      <c r="E506" s="169"/>
      <c r="F506" s="169"/>
      <c r="G506" s="169"/>
      <c r="H506" s="169"/>
      <c r="I506" s="169"/>
      <c r="J506" s="169"/>
      <c r="O506" s="169" t="s">
        <v>505</v>
      </c>
    </row>
    <row r="507" spans="1:15" x14ac:dyDescent="0.25">
      <c r="A507" s="169"/>
      <c r="B507" s="169"/>
      <c r="C507" s="169"/>
      <c r="D507" s="169"/>
      <c r="E507" s="169"/>
      <c r="F507" s="169"/>
      <c r="G507" s="169"/>
      <c r="H507" s="169"/>
      <c r="I507" s="169"/>
      <c r="J507" s="169"/>
      <c r="O507" s="169" t="s">
        <v>506</v>
      </c>
    </row>
    <row r="508" spans="1:15" x14ac:dyDescent="0.25">
      <c r="A508" s="169"/>
      <c r="B508" s="169"/>
      <c r="C508" s="169"/>
      <c r="D508" s="169"/>
      <c r="E508" s="169"/>
      <c r="F508" s="169"/>
      <c r="G508" s="169"/>
      <c r="H508" s="169"/>
      <c r="I508" s="169"/>
      <c r="J508" s="169"/>
      <c r="O508" s="169" t="s">
        <v>507</v>
      </c>
    </row>
    <row r="509" spans="1:15" x14ac:dyDescent="0.25">
      <c r="A509" s="169"/>
      <c r="B509" s="169"/>
      <c r="C509" s="169"/>
      <c r="D509" s="169"/>
      <c r="E509" s="169"/>
      <c r="F509" s="169"/>
      <c r="G509" s="169"/>
      <c r="H509" s="169"/>
      <c r="I509" s="169"/>
      <c r="J509" s="169"/>
      <c r="O509" s="169" t="s">
        <v>508</v>
      </c>
    </row>
    <row r="510" spans="1:15" x14ac:dyDescent="0.25">
      <c r="A510" s="169"/>
      <c r="B510" s="169"/>
      <c r="C510" s="169"/>
      <c r="D510" s="169"/>
      <c r="E510" s="169"/>
      <c r="F510" s="169"/>
      <c r="G510" s="169"/>
      <c r="H510" s="169"/>
      <c r="I510" s="169"/>
      <c r="J510" s="169"/>
      <c r="O510" s="169" t="s">
        <v>509</v>
      </c>
    </row>
    <row r="511" spans="1:15" x14ac:dyDescent="0.25">
      <c r="A511" s="169"/>
      <c r="B511" s="169"/>
      <c r="C511" s="169"/>
      <c r="D511" s="169"/>
      <c r="E511" s="169"/>
      <c r="F511" s="169"/>
      <c r="G511" s="169"/>
      <c r="H511" s="169"/>
      <c r="I511" s="169"/>
      <c r="J511" s="169"/>
      <c r="O511" s="169" t="s">
        <v>510</v>
      </c>
    </row>
    <row r="512" spans="1:15" x14ac:dyDescent="0.25">
      <c r="A512" s="169"/>
      <c r="B512" s="169"/>
      <c r="C512" s="169"/>
      <c r="D512" s="169"/>
      <c r="E512" s="169"/>
      <c r="F512" s="169"/>
      <c r="G512" s="169"/>
      <c r="H512" s="169"/>
      <c r="I512" s="169"/>
      <c r="J512" s="169"/>
      <c r="O512" s="169" t="s">
        <v>511</v>
      </c>
    </row>
    <row r="513" spans="1:15" x14ac:dyDescent="0.25">
      <c r="A513" s="169"/>
      <c r="B513" s="169"/>
      <c r="C513" s="169"/>
      <c r="D513" s="169"/>
      <c r="E513" s="169"/>
      <c r="F513" s="169"/>
      <c r="G513" s="169"/>
      <c r="H513" s="169"/>
      <c r="I513" s="169"/>
      <c r="J513" s="169"/>
      <c r="O513" s="169" t="s">
        <v>512</v>
      </c>
    </row>
    <row r="514" spans="1:15" x14ac:dyDescent="0.25">
      <c r="A514" s="169"/>
      <c r="B514" s="169"/>
      <c r="C514" s="169"/>
      <c r="D514" s="169"/>
      <c r="E514" s="169"/>
      <c r="F514" s="169"/>
      <c r="G514" s="169"/>
      <c r="H514" s="169"/>
      <c r="I514" s="169"/>
      <c r="J514" s="169"/>
      <c r="O514" s="169" t="s">
        <v>513</v>
      </c>
    </row>
    <row r="515" spans="1:15" x14ac:dyDescent="0.25">
      <c r="A515" s="169"/>
      <c r="B515" s="169"/>
      <c r="C515" s="169"/>
      <c r="D515" s="169"/>
      <c r="E515" s="169"/>
      <c r="F515" s="169"/>
      <c r="G515" s="169"/>
      <c r="H515" s="169"/>
      <c r="I515" s="169"/>
      <c r="J515" s="169"/>
      <c r="O515" s="169" t="s">
        <v>514</v>
      </c>
    </row>
    <row r="516" spans="1:15" x14ac:dyDescent="0.25">
      <c r="A516" s="169"/>
      <c r="B516" s="169"/>
      <c r="C516" s="169"/>
      <c r="D516" s="169"/>
      <c r="E516" s="169"/>
      <c r="F516" s="169"/>
      <c r="G516" s="169"/>
      <c r="H516" s="169"/>
      <c r="I516" s="169"/>
      <c r="J516" s="169"/>
      <c r="O516" s="169" t="s">
        <v>515</v>
      </c>
    </row>
    <row r="517" spans="1:15" x14ac:dyDescent="0.25">
      <c r="A517" s="169"/>
      <c r="B517" s="169"/>
      <c r="C517" s="169"/>
      <c r="D517" s="169"/>
      <c r="E517" s="169"/>
      <c r="F517" s="169"/>
      <c r="G517" s="169"/>
      <c r="H517" s="169"/>
      <c r="I517" s="169"/>
      <c r="J517" s="169"/>
      <c r="O517" s="169" t="s">
        <v>516</v>
      </c>
    </row>
    <row r="518" spans="1:15" x14ac:dyDescent="0.25">
      <c r="A518" s="169"/>
      <c r="B518" s="169"/>
      <c r="C518" s="169"/>
      <c r="D518" s="169"/>
      <c r="E518" s="169"/>
      <c r="F518" s="169"/>
      <c r="G518" s="169"/>
      <c r="H518" s="169"/>
      <c r="I518" s="169"/>
      <c r="J518" s="169"/>
      <c r="O518" s="169" t="s">
        <v>517</v>
      </c>
    </row>
    <row r="519" spans="1:15" x14ac:dyDescent="0.25">
      <c r="A519" s="169"/>
      <c r="B519" s="169"/>
      <c r="C519" s="169"/>
      <c r="D519" s="169"/>
      <c r="E519" s="169"/>
      <c r="F519" s="169"/>
      <c r="G519" s="169"/>
      <c r="H519" s="169"/>
      <c r="I519" s="169"/>
      <c r="J519" s="169"/>
      <c r="O519" s="169" t="s">
        <v>518</v>
      </c>
    </row>
    <row r="520" spans="1:15" x14ac:dyDescent="0.25">
      <c r="A520" s="169"/>
      <c r="B520" s="169"/>
      <c r="C520" s="169"/>
      <c r="D520" s="169"/>
      <c r="E520" s="169"/>
      <c r="F520" s="169"/>
      <c r="G520" s="169"/>
      <c r="H520" s="169"/>
      <c r="I520" s="169"/>
      <c r="J520" s="169"/>
      <c r="O520" s="169" t="s">
        <v>519</v>
      </c>
    </row>
    <row r="521" spans="1:15" x14ac:dyDescent="0.25">
      <c r="A521" s="169"/>
      <c r="B521" s="169"/>
      <c r="C521" s="169"/>
      <c r="D521" s="169"/>
      <c r="E521" s="169"/>
      <c r="F521" s="169"/>
      <c r="G521" s="169"/>
      <c r="H521" s="169"/>
      <c r="I521" s="169"/>
      <c r="J521" s="169"/>
      <c r="O521" s="169" t="s">
        <v>520</v>
      </c>
    </row>
    <row r="522" spans="1:15" x14ac:dyDescent="0.25">
      <c r="A522" s="169"/>
      <c r="B522" s="169"/>
      <c r="C522" s="169"/>
      <c r="D522" s="169"/>
      <c r="E522" s="169"/>
      <c r="F522" s="169"/>
      <c r="G522" s="169"/>
      <c r="H522" s="169"/>
      <c r="I522" s="169"/>
      <c r="J522" s="169"/>
      <c r="O522" s="169" t="s">
        <v>521</v>
      </c>
    </row>
    <row r="523" spans="1:15" x14ac:dyDescent="0.25">
      <c r="A523" s="169"/>
      <c r="B523" s="169"/>
      <c r="C523" s="169"/>
      <c r="D523" s="169"/>
      <c r="E523" s="169"/>
      <c r="F523" s="169"/>
      <c r="G523" s="169"/>
      <c r="H523" s="169"/>
      <c r="I523" s="169"/>
      <c r="J523" s="169"/>
      <c r="O523" s="169" t="s">
        <v>522</v>
      </c>
    </row>
    <row r="524" spans="1:15" x14ac:dyDescent="0.25">
      <c r="A524" s="169"/>
      <c r="B524" s="169"/>
      <c r="C524" s="169"/>
      <c r="D524" s="169"/>
      <c r="E524" s="169"/>
      <c r="F524" s="169"/>
      <c r="G524" s="169"/>
      <c r="H524" s="169"/>
      <c r="I524" s="169"/>
      <c r="J524" s="169"/>
      <c r="O524" s="169" t="s">
        <v>523</v>
      </c>
    </row>
    <row r="525" spans="1:15" x14ac:dyDescent="0.25">
      <c r="A525" s="169"/>
      <c r="B525" s="169"/>
      <c r="C525" s="169"/>
      <c r="D525" s="169"/>
      <c r="E525" s="169"/>
      <c r="F525" s="169"/>
      <c r="G525" s="169"/>
      <c r="H525" s="169"/>
      <c r="I525" s="169"/>
      <c r="J525" s="169"/>
      <c r="O525" s="169" t="s">
        <v>524</v>
      </c>
    </row>
    <row r="526" spans="1:15" x14ac:dyDescent="0.25">
      <c r="A526" s="169"/>
      <c r="B526" s="169"/>
      <c r="C526" s="169"/>
      <c r="D526" s="169"/>
      <c r="E526" s="169"/>
      <c r="F526" s="169"/>
      <c r="G526" s="169"/>
      <c r="H526" s="169"/>
      <c r="I526" s="169"/>
      <c r="J526" s="169"/>
      <c r="O526" s="169" t="s">
        <v>525</v>
      </c>
    </row>
    <row r="527" spans="1:15" x14ac:dyDescent="0.25">
      <c r="A527" s="169"/>
      <c r="B527" s="169"/>
      <c r="C527" s="169"/>
      <c r="D527" s="169"/>
      <c r="E527" s="169"/>
      <c r="F527" s="169"/>
      <c r="G527" s="169"/>
      <c r="H527" s="169"/>
      <c r="I527" s="169"/>
      <c r="J527" s="169"/>
      <c r="O527" s="169" t="s">
        <v>526</v>
      </c>
    </row>
    <row r="528" spans="1:15" x14ac:dyDescent="0.25">
      <c r="A528" s="169"/>
      <c r="B528" s="169"/>
      <c r="C528" s="169"/>
      <c r="D528" s="169"/>
      <c r="E528" s="169"/>
      <c r="F528" s="169"/>
      <c r="G528" s="169"/>
      <c r="H528" s="169"/>
      <c r="I528" s="169"/>
      <c r="J528" s="169"/>
      <c r="O528" s="169" t="s">
        <v>527</v>
      </c>
    </row>
    <row r="529" spans="1:15" x14ac:dyDescent="0.25">
      <c r="A529" s="169"/>
      <c r="B529" s="169"/>
      <c r="C529" s="169"/>
      <c r="D529" s="169"/>
      <c r="E529" s="169"/>
      <c r="F529" s="169"/>
      <c r="G529" s="169"/>
      <c r="H529" s="169"/>
      <c r="I529" s="169"/>
      <c r="J529" s="169"/>
      <c r="O529" s="169" t="s">
        <v>528</v>
      </c>
    </row>
    <row r="530" spans="1:15" x14ac:dyDescent="0.25">
      <c r="A530" s="169"/>
      <c r="B530" s="169"/>
      <c r="C530" s="169"/>
      <c r="D530" s="169"/>
      <c r="E530" s="169"/>
      <c r="F530" s="169"/>
      <c r="G530" s="169"/>
      <c r="H530" s="169"/>
      <c r="I530" s="169"/>
      <c r="J530" s="169"/>
      <c r="O530" s="169" t="s">
        <v>529</v>
      </c>
    </row>
    <row r="531" spans="1:15" x14ac:dyDescent="0.25">
      <c r="A531" s="169"/>
      <c r="B531" s="169"/>
      <c r="C531" s="169"/>
      <c r="D531" s="169"/>
      <c r="E531" s="169"/>
      <c r="F531" s="169"/>
      <c r="G531" s="169"/>
      <c r="H531" s="169"/>
      <c r="I531" s="169"/>
      <c r="J531" s="169"/>
      <c r="O531" s="169" t="s">
        <v>530</v>
      </c>
    </row>
    <row r="532" spans="1:15" x14ac:dyDescent="0.25">
      <c r="A532" s="169"/>
      <c r="B532" s="169"/>
      <c r="C532" s="169"/>
      <c r="D532" s="169"/>
      <c r="E532" s="169"/>
      <c r="F532" s="169"/>
      <c r="G532" s="169"/>
      <c r="H532" s="169"/>
      <c r="I532" s="169"/>
      <c r="J532" s="169"/>
      <c r="O532" s="169" t="s">
        <v>531</v>
      </c>
    </row>
    <row r="533" spans="1:15" x14ac:dyDescent="0.25">
      <c r="A533" s="169"/>
      <c r="B533" s="169"/>
      <c r="C533" s="169"/>
      <c r="D533" s="169"/>
      <c r="E533" s="169"/>
      <c r="F533" s="169"/>
      <c r="G533" s="169"/>
      <c r="H533" s="169"/>
      <c r="I533" s="169"/>
      <c r="J533" s="169"/>
      <c r="O533" s="169" t="s">
        <v>532</v>
      </c>
    </row>
    <row r="534" spans="1:15" x14ac:dyDescent="0.25">
      <c r="A534" s="169"/>
      <c r="B534" s="169"/>
      <c r="C534" s="169"/>
      <c r="D534" s="169"/>
      <c r="E534" s="169"/>
      <c r="F534" s="169"/>
      <c r="G534" s="169"/>
      <c r="H534" s="169"/>
      <c r="I534" s="169"/>
      <c r="J534" s="169"/>
      <c r="O534" s="169" t="s">
        <v>533</v>
      </c>
    </row>
    <row r="535" spans="1:15" x14ac:dyDescent="0.25">
      <c r="A535" s="169"/>
      <c r="B535" s="169"/>
      <c r="C535" s="169"/>
      <c r="D535" s="169"/>
      <c r="E535" s="169"/>
      <c r="F535" s="169"/>
      <c r="G535" s="169"/>
      <c r="H535" s="169"/>
      <c r="I535" s="169"/>
      <c r="J535" s="169"/>
      <c r="O535" s="169" t="s">
        <v>534</v>
      </c>
    </row>
    <row r="536" spans="1:15" x14ac:dyDescent="0.25">
      <c r="A536" s="169"/>
      <c r="B536" s="169"/>
      <c r="C536" s="169"/>
      <c r="D536" s="169"/>
      <c r="E536" s="169"/>
      <c r="F536" s="169"/>
      <c r="G536" s="169"/>
      <c r="H536" s="169"/>
      <c r="I536" s="169"/>
      <c r="J536" s="169"/>
      <c r="O536" s="169" t="s">
        <v>535</v>
      </c>
    </row>
    <row r="537" spans="1:15" x14ac:dyDescent="0.25">
      <c r="A537" s="169"/>
      <c r="B537" s="169"/>
      <c r="C537" s="169"/>
      <c r="D537" s="169"/>
      <c r="E537" s="169"/>
      <c r="F537" s="169"/>
      <c r="G537" s="169"/>
      <c r="H537" s="169"/>
      <c r="I537" s="169"/>
      <c r="J537" s="169"/>
      <c r="O537" s="169" t="s">
        <v>536</v>
      </c>
    </row>
    <row r="538" spans="1:15" x14ac:dyDescent="0.25">
      <c r="A538" s="169"/>
      <c r="B538" s="169"/>
      <c r="C538" s="169"/>
      <c r="D538" s="169"/>
      <c r="E538" s="169"/>
      <c r="F538" s="169"/>
      <c r="G538" s="169"/>
      <c r="H538" s="169"/>
      <c r="I538" s="169"/>
      <c r="J538" s="169"/>
      <c r="O538" s="169" t="s">
        <v>537</v>
      </c>
    </row>
    <row r="539" spans="1:15" x14ac:dyDescent="0.25">
      <c r="A539" s="169"/>
      <c r="B539" s="169"/>
      <c r="C539" s="169"/>
      <c r="D539" s="169"/>
      <c r="E539" s="169"/>
      <c r="F539" s="169"/>
      <c r="G539" s="169"/>
      <c r="H539" s="169"/>
      <c r="I539" s="169"/>
      <c r="J539" s="169"/>
      <c r="O539" s="169" t="s">
        <v>538</v>
      </c>
    </row>
    <row r="540" spans="1:15" x14ac:dyDescent="0.25">
      <c r="A540" s="169"/>
      <c r="B540" s="169"/>
      <c r="C540" s="169"/>
      <c r="D540" s="169"/>
      <c r="E540" s="169"/>
      <c r="F540" s="169"/>
      <c r="G540" s="169"/>
      <c r="H540" s="169"/>
      <c r="I540" s="169"/>
      <c r="J540" s="169"/>
      <c r="O540" s="169" t="s">
        <v>539</v>
      </c>
    </row>
    <row r="541" spans="1:15" x14ac:dyDescent="0.25">
      <c r="A541" s="169"/>
      <c r="B541" s="169"/>
      <c r="C541" s="169"/>
      <c r="D541" s="169"/>
      <c r="E541" s="169"/>
      <c r="F541" s="169"/>
      <c r="G541" s="169"/>
      <c r="H541" s="169"/>
      <c r="I541" s="169"/>
      <c r="J541" s="169"/>
      <c r="O541" s="169" t="s">
        <v>867</v>
      </c>
    </row>
  </sheetData>
  <sheetProtection algorithmName="SHA-512" hashValue="5VDg1yUR/JjgOgQ/nUCDHJus6sMnu2+I3j94De5B26DGZyPt6t0nS2WmOSVZJKLfm8Ul9RvJMX9MvAGICaQRXw==" saltValue="H/fqMOdbSx/HbRyKR2jjdA==" spinCount="100000" sheet="1" objects="1" scenarios="1"/>
  <mergeCells count="7">
    <mergeCell ref="C12:G12"/>
    <mergeCell ref="A15:J15"/>
    <mergeCell ref="A16:J16"/>
    <mergeCell ref="D9:H9"/>
    <mergeCell ref="B1:H1"/>
    <mergeCell ref="B2:H2"/>
    <mergeCell ref="A1:A2"/>
  </mergeCells>
  <dataValidations count="1">
    <dataValidation type="list" allowBlank="1" showInputMessage="1" showErrorMessage="1" sqref="D9:H9" xr:uid="{00000000-0002-0000-0400-000000000000}">
      <formula1>$O$3:$O$540</formula1>
    </dataValidation>
  </dataValidations>
  <pageMargins left="0.7" right="0.7" top="0.75" bottom="0.75" header="0.3" footer="0.3"/>
  <pageSetup scale="95" orientation="portrait" r:id="rId1"/>
  <ignoredErrors>
    <ignoredError sqref="C11" unlockedFormula="1"/>
  </ignoredErrors>
  <picture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L48"/>
  <sheetViews>
    <sheetView workbookViewId="0">
      <selection activeCell="B12" sqref="B12:J12"/>
    </sheetView>
  </sheetViews>
  <sheetFormatPr defaultColWidth="9.1796875" defaultRowHeight="14.5" x14ac:dyDescent="0.35"/>
  <cols>
    <col min="1" max="1" width="15.453125" style="190" customWidth="1"/>
    <col min="2" max="2" width="7.453125" style="190" customWidth="1"/>
    <col min="3" max="9" width="9.1796875" style="190"/>
    <col min="10" max="10" width="6.26953125" style="190" customWidth="1"/>
    <col min="11" max="12" width="0.81640625" style="190" customWidth="1"/>
    <col min="13" max="16384" width="9.1796875" style="190"/>
  </cols>
  <sheetData>
    <row r="1" spans="1:12" x14ac:dyDescent="0.35">
      <c r="A1" s="252" t="str">
        <f>"TR-2-"&amp;'A. Update Year'!A7</f>
        <v>TR-2-25</v>
      </c>
      <c r="B1" s="108"/>
      <c r="C1" s="108"/>
      <c r="D1" s="108"/>
      <c r="E1" s="108"/>
      <c r="F1" s="108"/>
      <c r="G1" s="108"/>
      <c r="H1" s="108"/>
      <c r="I1" s="108"/>
      <c r="J1" s="108"/>
      <c r="K1" s="108"/>
      <c r="L1" s="108"/>
    </row>
    <row r="2" spans="1:12" ht="23" x14ac:dyDescent="0.5">
      <c r="A2" s="252"/>
      <c r="B2" s="250" t="str">
        <f>'A. Update Year'!A9&amp;" Municipal Certification"</f>
        <v>2025 Municipal Certification</v>
      </c>
      <c r="C2" s="250"/>
      <c r="D2" s="250"/>
      <c r="E2" s="250"/>
      <c r="F2" s="250"/>
      <c r="G2" s="250"/>
      <c r="H2" s="250"/>
      <c r="I2" s="250"/>
      <c r="J2" s="108"/>
      <c r="K2" s="108"/>
      <c r="L2" s="108"/>
    </row>
    <row r="3" spans="1:12" ht="15.5" x14ac:dyDescent="0.35">
      <c r="A3" s="110"/>
      <c r="B3" s="251" t="s">
        <v>0</v>
      </c>
      <c r="C3" s="251"/>
      <c r="D3" s="251"/>
      <c r="E3" s="251"/>
      <c r="F3" s="251"/>
      <c r="G3" s="251"/>
      <c r="H3" s="251"/>
      <c r="I3" s="251"/>
      <c r="J3" s="108"/>
      <c r="K3" s="108"/>
      <c r="L3" s="108"/>
    </row>
    <row r="4" spans="1:12" x14ac:dyDescent="0.35">
      <c r="A4" s="253" t="s">
        <v>1</v>
      </c>
      <c r="B4" s="253"/>
      <c r="C4" s="253"/>
      <c r="D4" s="253"/>
      <c r="E4" s="253"/>
      <c r="F4" s="253"/>
      <c r="G4" s="253"/>
      <c r="H4" s="253"/>
      <c r="I4" s="253"/>
      <c r="J4" s="253"/>
      <c r="K4" s="253"/>
      <c r="L4" s="108"/>
    </row>
    <row r="5" spans="1:12" x14ac:dyDescent="0.35">
      <c r="A5" s="253" t="str">
        <f>"For The Fiscal Year Ending June 30, "&amp;'A. Update Year'!A10</f>
        <v>For The Fiscal Year Ending June 30, 2026</v>
      </c>
      <c r="B5" s="253"/>
      <c r="C5" s="253"/>
      <c r="D5" s="253"/>
      <c r="E5" s="253"/>
      <c r="F5" s="253"/>
      <c r="G5" s="253"/>
      <c r="H5" s="253"/>
      <c r="I5" s="253"/>
      <c r="J5" s="253"/>
      <c r="K5" s="253"/>
      <c r="L5" s="108"/>
    </row>
    <row r="6" spans="1:12" ht="9" customHeight="1" x14ac:dyDescent="0.35">
      <c r="A6" s="110"/>
      <c r="B6" s="109"/>
      <c r="C6" s="109"/>
      <c r="D6" s="109"/>
      <c r="E6" s="109"/>
      <c r="F6" s="109"/>
      <c r="G6" s="109"/>
      <c r="H6" s="109"/>
      <c r="I6" s="109"/>
      <c r="J6" s="109"/>
      <c r="K6" s="109"/>
      <c r="L6" s="108"/>
    </row>
    <row r="7" spans="1:12" ht="20.25" customHeight="1" x14ac:dyDescent="0.35">
      <c r="A7" s="110"/>
      <c r="B7" s="109"/>
      <c r="C7" s="109"/>
      <c r="D7" s="109"/>
      <c r="E7" s="178" t="str">
        <f>'Page 2'!B1</f>
        <v xml:space="preserve">Municipality of: </v>
      </c>
      <c r="F7" s="109"/>
      <c r="G7" s="109"/>
      <c r="H7" s="109"/>
      <c r="I7" s="109"/>
      <c r="J7" s="109"/>
      <c r="K7" s="108"/>
      <c r="L7" s="108"/>
    </row>
    <row r="8" spans="1:12" ht="15" thickBot="1" x14ac:dyDescent="0.4">
      <c r="A8" s="264" t="str">
        <f>"Due Date:  February 1, "&amp;'A. Update Year'!A10</f>
        <v>Due Date:  February 1, 2026</v>
      </c>
      <c r="B8" s="264"/>
      <c r="C8" s="264"/>
      <c r="D8" s="264"/>
      <c r="E8" s="264"/>
      <c r="F8" s="264"/>
      <c r="G8" s="264"/>
      <c r="H8" s="264"/>
      <c r="I8" s="264"/>
      <c r="J8" s="264"/>
      <c r="K8" s="264"/>
      <c r="L8" s="108"/>
    </row>
    <row r="9" spans="1:12" ht="24.75" customHeight="1" x14ac:dyDescent="0.35">
      <c r="A9" s="262" t="s">
        <v>23104</v>
      </c>
      <c r="B9" s="262"/>
      <c r="C9" s="262"/>
      <c r="D9" s="262"/>
      <c r="E9" s="262"/>
      <c r="F9" s="262"/>
      <c r="G9" s="262"/>
      <c r="H9" s="262"/>
      <c r="I9" s="262"/>
      <c r="J9" s="262"/>
      <c r="K9" s="262"/>
      <c r="L9" s="159"/>
    </row>
    <row r="10" spans="1:12" ht="15.75" customHeight="1" x14ac:dyDescent="0.35">
      <c r="A10" s="255" t="s">
        <v>897</v>
      </c>
      <c r="B10" s="255"/>
      <c r="C10" s="255"/>
      <c r="D10" s="255"/>
      <c r="E10" s="255"/>
      <c r="F10" s="255"/>
      <c r="G10" s="255"/>
      <c r="H10" s="255"/>
      <c r="I10" s="255"/>
      <c r="J10" s="255"/>
      <c r="K10" s="255"/>
      <c r="L10" s="108"/>
    </row>
    <row r="11" spans="1:12" ht="16" thickBot="1" x14ac:dyDescent="0.4">
      <c r="A11" s="251" t="s">
        <v>23103</v>
      </c>
      <c r="B11" s="251"/>
      <c r="C11" s="251"/>
      <c r="D11" s="251"/>
      <c r="E11" s="251"/>
      <c r="F11" s="251"/>
      <c r="G11" s="251"/>
      <c r="H11" s="251"/>
      <c r="I11" s="251"/>
      <c r="J11" s="251"/>
      <c r="K11" s="251"/>
      <c r="L11" s="251"/>
    </row>
    <row r="12" spans="1:12" ht="15" thickBot="1" x14ac:dyDescent="0.4">
      <c r="A12" s="6" t="s">
        <v>541</v>
      </c>
      <c r="B12" s="257"/>
      <c r="C12" s="258"/>
      <c r="D12" s="258"/>
      <c r="E12" s="258"/>
      <c r="F12" s="258"/>
      <c r="G12" s="258"/>
      <c r="H12" s="258"/>
      <c r="I12" s="258"/>
      <c r="J12" s="259"/>
      <c r="K12" s="4"/>
      <c r="L12" s="4"/>
    </row>
    <row r="13" spans="1:12" ht="15" thickBot="1" x14ac:dyDescent="0.4">
      <c r="A13" s="6" t="s">
        <v>542</v>
      </c>
      <c r="B13" s="257"/>
      <c r="C13" s="258"/>
      <c r="D13" s="258"/>
      <c r="E13" s="258"/>
      <c r="F13" s="258"/>
      <c r="G13" s="258"/>
      <c r="H13" s="258"/>
      <c r="I13" s="258"/>
      <c r="J13" s="259"/>
      <c r="K13" s="4" t="s">
        <v>540</v>
      </c>
      <c r="L13" s="4"/>
    </row>
    <row r="14" spans="1:12" ht="15" thickBot="1" x14ac:dyDescent="0.4">
      <c r="A14" s="6" t="s">
        <v>543</v>
      </c>
      <c r="B14" s="257"/>
      <c r="C14" s="258"/>
      <c r="D14" s="258"/>
      <c r="E14" s="258"/>
      <c r="F14" s="258"/>
      <c r="G14" s="258"/>
      <c r="H14" s="258"/>
      <c r="I14" s="258"/>
      <c r="J14" s="259"/>
      <c r="K14" s="4" t="s">
        <v>540</v>
      </c>
      <c r="L14" s="4"/>
    </row>
    <row r="15" spans="1:12" ht="15" thickBot="1" x14ac:dyDescent="0.4">
      <c r="A15" s="6" t="s">
        <v>544</v>
      </c>
      <c r="B15" s="260"/>
      <c r="C15" s="258"/>
      <c r="D15" s="258"/>
      <c r="E15" s="258"/>
      <c r="F15" s="258"/>
      <c r="G15" s="258"/>
      <c r="H15" s="258"/>
      <c r="I15" s="258"/>
      <c r="J15" s="259"/>
      <c r="K15" s="4"/>
      <c r="L15" s="4"/>
    </row>
    <row r="16" spans="1:12" x14ac:dyDescent="0.35">
      <c r="A16" s="6"/>
      <c r="B16" s="4"/>
      <c r="C16" s="4"/>
      <c r="D16" s="4"/>
      <c r="E16" s="4"/>
      <c r="F16" s="4"/>
      <c r="G16" s="4"/>
      <c r="H16" s="4"/>
      <c r="I16" s="4"/>
      <c r="J16" s="4"/>
      <c r="K16" s="4" t="s">
        <v>540</v>
      </c>
      <c r="L16" s="4"/>
    </row>
    <row r="17" spans="1:12" x14ac:dyDescent="0.35">
      <c r="A17" s="6"/>
      <c r="B17" s="4"/>
      <c r="C17" s="4"/>
      <c r="D17" s="4"/>
      <c r="E17" s="4"/>
      <c r="F17" s="4"/>
      <c r="G17" s="4"/>
      <c r="H17" s="4"/>
      <c r="I17" s="4"/>
      <c r="J17" s="4"/>
      <c r="K17" s="4" t="s">
        <v>540</v>
      </c>
      <c r="L17" s="4"/>
    </row>
    <row r="18" spans="1:12" ht="15.5" x14ac:dyDescent="0.35">
      <c r="A18" s="4"/>
      <c r="B18" s="261" t="s">
        <v>545</v>
      </c>
      <c r="C18" s="261"/>
      <c r="D18" s="261"/>
      <c r="E18" s="261"/>
      <c r="F18" s="261"/>
      <c r="G18" s="261"/>
      <c r="H18" s="261"/>
      <c r="I18" s="261"/>
      <c r="J18" s="261"/>
      <c r="K18" s="4"/>
      <c r="L18" s="4"/>
    </row>
    <row r="19" spans="1:12" ht="15" thickBot="1" x14ac:dyDescent="0.4">
      <c r="A19" s="4"/>
      <c r="B19" s="4"/>
      <c r="C19" s="4"/>
      <c r="D19" s="4"/>
      <c r="E19" s="4"/>
      <c r="F19" s="4"/>
      <c r="G19" s="4"/>
      <c r="H19" s="4"/>
      <c r="I19" s="4"/>
      <c r="J19" s="4"/>
      <c r="K19" s="4" t="s">
        <v>540</v>
      </c>
      <c r="L19" s="4"/>
    </row>
    <row r="20" spans="1:12" ht="15" thickBot="1" x14ac:dyDescent="0.4">
      <c r="A20" s="6" t="s">
        <v>541</v>
      </c>
      <c r="B20" s="257"/>
      <c r="C20" s="258"/>
      <c r="D20" s="258"/>
      <c r="E20" s="258"/>
      <c r="F20" s="258"/>
      <c r="G20" s="258"/>
      <c r="H20" s="258"/>
      <c r="I20" s="258"/>
      <c r="J20" s="259"/>
      <c r="K20" s="4"/>
      <c r="L20" s="4"/>
    </row>
    <row r="21" spans="1:12" ht="15" thickBot="1" x14ac:dyDescent="0.4">
      <c r="A21" s="6" t="s">
        <v>542</v>
      </c>
      <c r="B21" s="257"/>
      <c r="C21" s="258"/>
      <c r="D21" s="258"/>
      <c r="E21" s="258"/>
      <c r="F21" s="258"/>
      <c r="G21" s="258"/>
      <c r="H21" s="258"/>
      <c r="I21" s="258"/>
      <c r="J21" s="259"/>
      <c r="K21" s="4"/>
      <c r="L21" s="4"/>
    </row>
    <row r="22" spans="1:12" ht="15" thickBot="1" x14ac:dyDescent="0.4">
      <c r="A22" s="6" t="s">
        <v>543</v>
      </c>
      <c r="B22" s="257"/>
      <c r="C22" s="258"/>
      <c r="D22" s="258"/>
      <c r="E22" s="258"/>
      <c r="F22" s="258"/>
      <c r="G22" s="258"/>
      <c r="H22" s="258"/>
      <c r="I22" s="258"/>
      <c r="J22" s="259"/>
      <c r="K22" s="4"/>
      <c r="L22" s="4"/>
    </row>
    <row r="23" spans="1:12" ht="15" hidden="1" thickBot="1" x14ac:dyDescent="0.4">
      <c r="A23" s="6" t="s">
        <v>546</v>
      </c>
      <c r="B23" s="257"/>
      <c r="C23" s="258"/>
      <c r="D23" s="258"/>
      <c r="E23" s="258"/>
      <c r="F23" s="258"/>
      <c r="G23" s="258"/>
      <c r="H23" s="258"/>
      <c r="I23" s="258"/>
      <c r="J23" s="259"/>
      <c r="K23" s="4"/>
      <c r="L23" s="4"/>
    </row>
    <row r="24" spans="1:12" ht="15" thickBot="1" x14ac:dyDescent="0.4">
      <c r="A24" s="6" t="s">
        <v>547</v>
      </c>
      <c r="B24" s="257"/>
      <c r="C24" s="258"/>
      <c r="D24" s="258"/>
      <c r="E24" s="258"/>
      <c r="F24" s="258"/>
      <c r="G24" s="258"/>
      <c r="H24" s="258"/>
      <c r="I24" s="258"/>
      <c r="J24" s="259"/>
      <c r="K24" s="4"/>
      <c r="L24" s="4"/>
    </row>
    <row r="25" spans="1:12" x14ac:dyDescent="0.35">
      <c r="A25" s="4"/>
      <c r="B25" s="3"/>
      <c r="C25" s="5"/>
      <c r="D25" s="5"/>
      <c r="E25" s="5"/>
      <c r="F25" s="5"/>
      <c r="G25" s="5"/>
      <c r="H25" s="5"/>
      <c r="I25" s="3"/>
      <c r="J25" s="3"/>
      <c r="K25" s="4"/>
      <c r="L25" s="4"/>
    </row>
    <row r="26" spans="1:12" ht="15" thickBot="1" x14ac:dyDescent="0.4">
      <c r="A26" s="7"/>
      <c r="B26" s="7"/>
      <c r="C26" s="7"/>
      <c r="D26" s="7"/>
      <c r="E26" s="7"/>
      <c r="F26" s="7"/>
      <c r="G26" s="7"/>
      <c r="H26" s="7"/>
      <c r="I26" s="7"/>
      <c r="J26" s="7"/>
      <c r="K26" s="4"/>
      <c r="L26" s="4"/>
    </row>
    <row r="27" spans="1:12" x14ac:dyDescent="0.35">
      <c r="A27" s="5"/>
      <c r="B27" s="5"/>
      <c r="C27" s="6"/>
      <c r="D27" s="6"/>
      <c r="E27" s="6"/>
      <c r="F27" s="6"/>
      <c r="G27" s="6"/>
      <c r="H27" s="5"/>
      <c r="I27" s="5"/>
      <c r="J27" s="3"/>
      <c r="K27" s="4"/>
      <c r="L27" s="4"/>
    </row>
    <row r="28" spans="1:12" x14ac:dyDescent="0.35">
      <c r="A28" s="254" t="s">
        <v>548</v>
      </c>
      <c r="B28" s="254"/>
      <c r="C28" s="254"/>
      <c r="D28" s="254"/>
      <c r="E28" s="254"/>
      <c r="F28" s="254"/>
      <c r="G28" s="254"/>
      <c r="H28" s="254"/>
      <c r="I28" s="254"/>
      <c r="J28" s="254"/>
      <c r="K28" s="4"/>
      <c r="L28" s="4"/>
    </row>
    <row r="29" spans="1:12" x14ac:dyDescent="0.35">
      <c r="A29" s="256" t="s">
        <v>549</v>
      </c>
      <c r="B29" s="256"/>
      <c r="C29" s="256"/>
      <c r="D29" s="256"/>
      <c r="E29" s="256"/>
      <c r="F29" s="256"/>
      <c r="G29" s="256"/>
      <c r="H29" s="256"/>
      <c r="I29" s="256"/>
      <c r="J29" s="256"/>
      <c r="K29" s="4"/>
      <c r="L29" s="4"/>
    </row>
    <row r="30" spans="1:12" x14ac:dyDescent="0.35">
      <c r="A30" s="4"/>
      <c r="B30" s="4"/>
      <c r="C30" s="4"/>
      <c r="D30" s="4"/>
      <c r="E30" s="4"/>
      <c r="F30" s="4"/>
      <c r="G30" s="4"/>
      <c r="H30" s="4"/>
      <c r="I30" s="4"/>
      <c r="J30" s="4"/>
      <c r="K30" s="4"/>
      <c r="L30" s="4"/>
    </row>
    <row r="31" spans="1:12" x14ac:dyDescent="0.35">
      <c r="A31" s="256" t="s">
        <v>23122</v>
      </c>
      <c r="B31" s="256"/>
      <c r="C31" s="256"/>
      <c r="D31" s="256"/>
      <c r="E31" s="256"/>
      <c r="F31" s="256"/>
      <c r="G31" s="256"/>
      <c r="H31" s="256"/>
      <c r="I31" s="256"/>
      <c r="J31" s="256"/>
      <c r="K31" s="4"/>
      <c r="L31" s="4"/>
    </row>
    <row r="32" spans="1:12" x14ac:dyDescent="0.35">
      <c r="A32" s="256" t="s">
        <v>550</v>
      </c>
      <c r="B32" s="256"/>
      <c r="C32" s="256"/>
      <c r="D32" s="256"/>
      <c r="E32" s="256"/>
      <c r="F32" s="256"/>
      <c r="G32" s="256"/>
      <c r="H32" s="256"/>
      <c r="I32" s="256"/>
      <c r="J32" s="256"/>
      <c r="K32" s="4"/>
      <c r="L32" s="4"/>
    </row>
    <row r="33" spans="1:12" x14ac:dyDescent="0.35">
      <c r="A33" s="263" t="s">
        <v>551</v>
      </c>
      <c r="B33" s="263"/>
      <c r="C33" s="263"/>
      <c r="D33" s="263"/>
      <c r="E33" s="263"/>
      <c r="F33" s="263"/>
      <c r="G33" s="263"/>
      <c r="H33" s="263"/>
      <c r="I33" s="263"/>
      <c r="J33" s="263"/>
      <c r="K33" s="4"/>
      <c r="L33" s="4"/>
    </row>
    <row r="34" spans="1:12" x14ac:dyDescent="0.35">
      <c r="A34" s="8"/>
      <c r="B34" s="9"/>
      <c r="C34" s="9"/>
      <c r="D34" s="9"/>
      <c r="E34" s="9"/>
      <c r="F34" s="9"/>
      <c r="G34" s="9"/>
      <c r="H34" s="9"/>
      <c r="I34" s="9"/>
      <c r="J34" s="9"/>
      <c r="K34" s="4"/>
      <c r="L34" s="4"/>
    </row>
    <row r="35" spans="1:12" x14ac:dyDescent="0.35">
      <c r="A35" s="254" t="s">
        <v>552</v>
      </c>
      <c r="B35" s="254"/>
      <c r="C35" s="254"/>
      <c r="D35" s="254"/>
      <c r="E35" s="254"/>
      <c r="F35" s="254"/>
      <c r="G35" s="254"/>
      <c r="H35" s="254"/>
      <c r="I35" s="254"/>
      <c r="J35" s="254"/>
      <c r="K35" s="4"/>
      <c r="L35" s="4"/>
    </row>
    <row r="36" spans="1:12" x14ac:dyDescent="0.35">
      <c r="A36" s="5"/>
      <c r="B36" s="5"/>
      <c r="C36" s="5"/>
      <c r="D36" s="5"/>
      <c r="E36" s="5"/>
      <c r="F36" s="5"/>
      <c r="G36" s="5"/>
      <c r="H36" s="5"/>
      <c r="I36" s="5"/>
      <c r="J36" s="3"/>
      <c r="K36" s="4"/>
      <c r="L36" s="4"/>
    </row>
    <row r="37" spans="1:12" x14ac:dyDescent="0.35">
      <c r="A37" s="254" t="s">
        <v>554</v>
      </c>
      <c r="B37" s="254"/>
      <c r="C37" s="254"/>
      <c r="D37" s="254"/>
      <c r="E37" s="254"/>
      <c r="F37" s="254"/>
      <c r="G37" s="254"/>
      <c r="H37" s="254"/>
      <c r="I37" s="254"/>
      <c r="J37" s="254"/>
      <c r="K37" s="254"/>
      <c r="L37" s="254"/>
    </row>
    <row r="38" spans="1:12" x14ac:dyDescent="0.35">
      <c r="A38" s="254" t="s">
        <v>553</v>
      </c>
      <c r="B38" s="254"/>
      <c r="C38" s="254"/>
      <c r="D38" s="254"/>
      <c r="E38" s="254"/>
      <c r="F38" s="254"/>
      <c r="G38" s="254"/>
      <c r="H38" s="254"/>
      <c r="I38" s="254"/>
      <c r="J38" s="254"/>
      <c r="K38" s="254"/>
      <c r="L38" s="254"/>
    </row>
    <row r="39" spans="1:12" x14ac:dyDescent="0.35">
      <c r="A39" s="254"/>
      <c r="B39" s="254"/>
      <c r="C39" s="254"/>
      <c r="D39" s="254"/>
      <c r="E39" s="254"/>
      <c r="F39" s="254"/>
      <c r="G39" s="254"/>
      <c r="H39" s="254"/>
      <c r="I39" s="254"/>
      <c r="J39" s="254"/>
      <c r="K39" s="4"/>
      <c r="L39" s="4"/>
    </row>
    <row r="40" spans="1:12" x14ac:dyDescent="0.35">
      <c r="A40" s="4"/>
      <c r="B40" s="4"/>
      <c r="C40" s="4"/>
      <c r="D40" s="4"/>
      <c r="E40" s="4"/>
      <c r="F40" s="4"/>
      <c r="G40" s="4"/>
      <c r="H40" s="4"/>
      <c r="I40" s="4"/>
      <c r="J40" s="4"/>
      <c r="K40" s="4"/>
      <c r="L40" s="4"/>
    </row>
    <row r="41" spans="1:12" x14ac:dyDescent="0.35">
      <c r="A41" s="4"/>
      <c r="B41" s="4"/>
      <c r="C41" s="4"/>
      <c r="D41" s="4"/>
      <c r="E41" s="4"/>
      <c r="F41" s="4"/>
      <c r="G41" s="4"/>
      <c r="H41" s="4"/>
      <c r="I41" s="4"/>
      <c r="J41" s="4"/>
      <c r="K41" s="4"/>
      <c r="L41" s="4"/>
    </row>
    <row r="42" spans="1:12" x14ac:dyDescent="0.35">
      <c r="A42" s="4"/>
      <c r="B42" s="4"/>
      <c r="C42" s="4"/>
      <c r="D42" s="4"/>
      <c r="E42" s="4"/>
      <c r="F42" s="4"/>
      <c r="G42" s="4"/>
      <c r="H42" s="4"/>
      <c r="I42" s="4"/>
      <c r="J42" s="4"/>
      <c r="K42" s="4"/>
      <c r="L42" s="4"/>
    </row>
    <row r="43" spans="1:12" x14ac:dyDescent="0.35">
      <c r="A43" s="4"/>
      <c r="B43" s="4"/>
      <c r="C43" s="4"/>
      <c r="D43" s="4"/>
      <c r="E43" s="4"/>
      <c r="F43" s="4"/>
      <c r="G43" s="4"/>
      <c r="H43" s="4"/>
      <c r="I43" s="4"/>
      <c r="J43" s="4"/>
      <c r="K43" s="4"/>
      <c r="L43" s="4"/>
    </row>
    <row r="44" spans="1:12" x14ac:dyDescent="0.35">
      <c r="A44" s="4"/>
      <c r="B44" s="4"/>
      <c r="C44" s="4"/>
      <c r="D44" s="4"/>
      <c r="E44" s="4"/>
      <c r="F44" s="4"/>
      <c r="G44" s="4"/>
      <c r="H44" s="4"/>
      <c r="I44" s="4"/>
      <c r="J44" s="4"/>
      <c r="K44" s="4"/>
      <c r="L44" s="4"/>
    </row>
    <row r="45" spans="1:12" x14ac:dyDescent="0.35">
      <c r="A45" s="4"/>
      <c r="B45" s="4"/>
      <c r="C45" s="4"/>
      <c r="D45" s="4"/>
      <c r="E45" s="4"/>
      <c r="F45" s="4"/>
      <c r="G45" s="4"/>
      <c r="H45" s="4"/>
      <c r="I45" s="4"/>
      <c r="J45" s="4"/>
      <c r="K45" s="4"/>
      <c r="L45" s="4"/>
    </row>
    <row r="46" spans="1:12" x14ac:dyDescent="0.35">
      <c r="A46" s="4"/>
      <c r="B46" s="4"/>
      <c r="C46" s="4"/>
      <c r="D46" s="4"/>
      <c r="E46" s="4"/>
      <c r="F46" s="4"/>
      <c r="G46" s="4"/>
      <c r="H46" s="4"/>
      <c r="I46" s="4"/>
      <c r="J46" s="4"/>
      <c r="K46" s="4"/>
      <c r="L46" s="4"/>
    </row>
    <row r="47" spans="1:12" x14ac:dyDescent="0.35">
      <c r="A47" s="4"/>
      <c r="B47" s="4"/>
      <c r="C47" s="4"/>
      <c r="D47" s="4"/>
      <c r="E47" s="4"/>
      <c r="F47" s="4"/>
      <c r="G47" s="4"/>
      <c r="H47" s="4"/>
      <c r="I47" s="4"/>
      <c r="J47" s="4"/>
      <c r="K47" s="4"/>
      <c r="L47" s="4"/>
    </row>
    <row r="48" spans="1:12" x14ac:dyDescent="0.35">
      <c r="A48" s="4"/>
      <c r="B48" s="4"/>
      <c r="C48" s="4"/>
      <c r="D48" s="4"/>
      <c r="E48" s="4"/>
      <c r="F48" s="4"/>
      <c r="G48" s="4"/>
      <c r="H48" s="4"/>
      <c r="I48" s="4"/>
      <c r="J48" s="4"/>
      <c r="K48" s="4"/>
      <c r="L48" s="4"/>
    </row>
  </sheetData>
  <sheetProtection algorithmName="SHA-512" hashValue="GsV77YpXc8z7zFoU7qCAlisk4tvbFTV2FSokM7csJ9WhWCf5EEpxsqvn5qyA7aYFr+hZTb/SAJtVYExyGIoE8g==" saltValue="jfJTPjvY816waKtpa7UrCw==" spinCount="100000" sheet="1" objects="1" scenarios="1"/>
  <mergeCells count="28">
    <mergeCell ref="A35:J35"/>
    <mergeCell ref="A4:K4"/>
    <mergeCell ref="A9:K9"/>
    <mergeCell ref="A28:J28"/>
    <mergeCell ref="A32:J32"/>
    <mergeCell ref="A33:J33"/>
    <mergeCell ref="A8:K8"/>
    <mergeCell ref="B21:J21"/>
    <mergeCell ref="B22:J22"/>
    <mergeCell ref="B23:J23"/>
    <mergeCell ref="B24:J24"/>
    <mergeCell ref="A31:J31"/>
    <mergeCell ref="B2:I2"/>
    <mergeCell ref="B3:I3"/>
    <mergeCell ref="A1:A2"/>
    <mergeCell ref="A5:K5"/>
    <mergeCell ref="A39:J39"/>
    <mergeCell ref="A37:L37"/>
    <mergeCell ref="A38:L38"/>
    <mergeCell ref="A11:L11"/>
    <mergeCell ref="A10:K10"/>
    <mergeCell ref="A29:J29"/>
    <mergeCell ref="B12:J12"/>
    <mergeCell ref="B13:J13"/>
    <mergeCell ref="B14:J14"/>
    <mergeCell ref="B15:J15"/>
    <mergeCell ref="B18:J18"/>
    <mergeCell ref="B20:J20"/>
  </mergeCells>
  <conditionalFormatting sqref="A3:A5">
    <cfRule type="expression" dxfId="162" priority="2">
      <formula>CELL("protect", INDIRECT(ADDRESS(ROW(),COLUMN())))=1</formula>
    </cfRule>
  </conditionalFormatting>
  <conditionalFormatting sqref="A33">
    <cfRule type="expression" dxfId="161" priority="8">
      <formula>CELL("protect", INDIRECT(ADDRESS(ROW(),COLUMN())))=1</formula>
    </cfRule>
  </conditionalFormatting>
  <conditionalFormatting sqref="A6:K6">
    <cfRule type="expression" dxfId="160" priority="5">
      <formula>CELL("protect", INDIRECT(ADDRESS(ROW(),COLUMN())))=1</formula>
    </cfRule>
  </conditionalFormatting>
  <conditionalFormatting sqref="A30:L30">
    <cfRule type="expression" dxfId="159" priority="1">
      <formula>CELL("protect", INDIRECT(ADDRESS(ROW(),COLUMN())))=1</formula>
    </cfRule>
  </conditionalFormatting>
  <conditionalFormatting sqref="B1:L1 B2:B3 A7:L7 A8 L8 L10 A10:A11 A12:L28 A29 K29:L29 A31 K31:L31 A32:L32 K33:L33 A34:L36 A37:A38 A39:L48">
    <cfRule type="expression" dxfId="158" priority="12">
      <formula>CELL("protect", INDIRECT(ADDRESS(ROW(),COLUMN())))=1</formula>
    </cfRule>
  </conditionalFormatting>
  <conditionalFormatting sqref="J2:K3">
    <cfRule type="expression" dxfId="157" priority="3">
      <formula>CELL("protect", INDIRECT(ADDRESS(ROW(),COLUMN())))=1</formula>
    </cfRule>
  </conditionalFormatting>
  <conditionalFormatting sqref="L2:L6">
    <cfRule type="expression" dxfId="156" priority="7">
      <formula>CELL("protect", INDIRECT(ADDRESS(ROW(),COLUMN())))=1</formula>
    </cfRule>
  </conditionalFormatting>
  <pageMargins left="0.7" right="0.7" top="0.75" bottom="0.75" header="0.3" footer="0.3"/>
  <pageSetup scale="95" orientation="portrait" r:id="rId1"/>
  <picture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94"/>
  <sheetViews>
    <sheetView showGridLines="0" showRowColHeaders="0" zoomScaleNormal="100" workbookViewId="0">
      <selection activeCell="J10" sqref="J10"/>
    </sheetView>
  </sheetViews>
  <sheetFormatPr defaultColWidth="9.1796875" defaultRowHeight="14.5" x14ac:dyDescent="0.35"/>
  <cols>
    <col min="1" max="1" width="3.453125" style="98" customWidth="1"/>
    <col min="2" max="2" width="3" style="99" customWidth="1"/>
    <col min="3" max="3" width="9.26953125" style="99" customWidth="1"/>
    <col min="4" max="4" width="14.7265625" style="99" customWidth="1"/>
    <col min="5" max="5" width="9.1796875" style="99"/>
    <col min="6" max="7" width="18.7265625" style="99" customWidth="1"/>
    <col min="8" max="8" width="3" style="98" customWidth="1"/>
    <col min="9" max="9" width="1.7265625" style="99" customWidth="1"/>
    <col min="10" max="10" width="18.7265625" style="99" customWidth="1"/>
    <col min="11" max="11" width="2.453125" style="99" customWidth="1"/>
    <col min="12" max="12" width="9.1796875" style="99"/>
    <col min="13" max="13" width="73" style="99" customWidth="1"/>
    <col min="14" max="16384" width="9.1796875" style="100"/>
  </cols>
  <sheetData>
    <row r="1" spans="1:13" customFormat="1" x14ac:dyDescent="0.35">
      <c r="A1" s="10"/>
      <c r="B1" s="47" t="str">
        <f>"Municipality of: " &amp;Selection!D9</f>
        <v xml:space="preserve">Municipality of: </v>
      </c>
      <c r="C1" s="47"/>
      <c r="D1" s="47"/>
      <c r="E1" s="48"/>
      <c r="F1" s="47"/>
      <c r="G1" s="11"/>
      <c r="H1" s="10"/>
      <c r="I1" s="11"/>
      <c r="J1" s="11"/>
      <c r="K1" s="11"/>
      <c r="L1" s="11"/>
      <c r="M1" s="11"/>
    </row>
    <row r="2" spans="1:13" customFormat="1" x14ac:dyDescent="0.35">
      <c r="A2" s="10"/>
      <c r="B2" s="11"/>
      <c r="C2" s="11"/>
      <c r="D2" s="11"/>
      <c r="E2" s="11"/>
      <c r="F2" s="11"/>
      <c r="G2" s="11"/>
      <c r="H2" s="10"/>
      <c r="I2" s="11"/>
      <c r="J2" s="11"/>
      <c r="K2" s="11"/>
      <c r="L2" s="11"/>
      <c r="M2" s="11"/>
    </row>
    <row r="3" spans="1:13" customFormat="1" x14ac:dyDescent="0.35">
      <c r="A3" s="265" t="s">
        <v>555</v>
      </c>
      <c r="B3" s="265"/>
      <c r="C3" s="265"/>
      <c r="D3" s="265"/>
      <c r="E3" s="265"/>
      <c r="F3" s="265"/>
      <c r="G3" s="265"/>
      <c r="H3" s="265"/>
      <c r="I3" s="265"/>
      <c r="J3" s="265"/>
      <c r="K3" s="11"/>
      <c r="L3" s="11"/>
      <c r="M3" s="11"/>
    </row>
    <row r="4" spans="1:13" customFormat="1" x14ac:dyDescent="0.35">
      <c r="A4" s="191"/>
      <c r="B4" s="3"/>
      <c r="C4" s="3"/>
      <c r="D4" s="3"/>
      <c r="E4" s="3"/>
      <c r="F4" s="3"/>
      <c r="G4" s="3"/>
      <c r="H4" s="191"/>
      <c r="I4" s="3"/>
      <c r="J4" s="3"/>
      <c r="K4" s="11"/>
      <c r="L4" s="12"/>
      <c r="M4" s="11"/>
    </row>
    <row r="5" spans="1:13" customFormat="1" x14ac:dyDescent="0.35">
      <c r="A5" s="5"/>
      <c r="B5" s="3"/>
      <c r="C5" s="3"/>
      <c r="D5" s="3"/>
      <c r="E5" s="3"/>
      <c r="F5" s="179" t="str">
        <f>"A. Property Valuation for Fiscal Year "&amp;'A. Update Year'!A5</f>
        <v>A. Property Valuation for Fiscal Year 2025-2026</v>
      </c>
      <c r="G5" s="3"/>
      <c r="H5" s="191"/>
      <c r="I5" s="3"/>
      <c r="J5" s="3"/>
      <c r="K5" s="11"/>
      <c r="L5" s="12"/>
      <c r="M5" s="11"/>
    </row>
    <row r="6" spans="1:13" customFormat="1" x14ac:dyDescent="0.35">
      <c r="A6" s="5" t="str">
        <f>"Assessed Valuation as of January 1, "&amp;'A. Update Year'!A9&amp;"  (Omit cents)"</f>
        <v>Assessed Valuation as of January 1, 2025  (Omit cents)</v>
      </c>
      <c r="B6" s="3"/>
      <c r="C6" s="3"/>
      <c r="D6" s="3"/>
      <c r="E6" s="3"/>
      <c r="F6" s="3"/>
      <c r="G6" s="3"/>
      <c r="H6" s="3"/>
      <c r="I6" s="3"/>
      <c r="J6" s="3"/>
      <c r="K6" s="11"/>
      <c r="L6" s="12"/>
      <c r="M6" s="11"/>
    </row>
    <row r="7" spans="1:13" customFormat="1" ht="15" customHeight="1" x14ac:dyDescent="0.35">
      <c r="A7" s="10"/>
      <c r="B7" s="11"/>
      <c r="C7" s="11"/>
      <c r="D7" s="11"/>
      <c r="E7" s="11"/>
      <c r="F7" s="11"/>
      <c r="G7" s="11"/>
      <c r="H7" s="10"/>
      <c r="I7" s="11"/>
      <c r="J7" s="11"/>
      <c r="K7" s="11"/>
      <c r="L7" s="11"/>
      <c r="M7" s="266" t="s">
        <v>556</v>
      </c>
    </row>
    <row r="8" spans="1:13" customFormat="1" x14ac:dyDescent="0.35">
      <c r="A8" s="13" t="s">
        <v>557</v>
      </c>
      <c r="B8" s="11"/>
      <c r="C8" s="11"/>
      <c r="D8" s="11"/>
      <c r="E8" s="11"/>
      <c r="F8" s="11"/>
      <c r="G8" s="11"/>
      <c r="H8" s="10"/>
      <c r="I8" s="11"/>
      <c r="J8" s="11"/>
      <c r="K8" s="11"/>
      <c r="L8" s="11"/>
      <c r="M8" s="266"/>
    </row>
    <row r="9" spans="1:13" customFormat="1" ht="15" thickBot="1" x14ac:dyDescent="0.4">
      <c r="A9" s="14"/>
      <c r="B9" s="11"/>
      <c r="C9" s="11"/>
      <c r="D9" s="11"/>
      <c r="E9" s="11"/>
      <c r="F9" s="11"/>
      <c r="G9" s="11"/>
      <c r="H9" s="10"/>
      <c r="I9" s="11"/>
      <c r="J9" s="11"/>
      <c r="K9" s="11"/>
      <c r="L9" s="11"/>
      <c r="M9" s="266"/>
    </row>
    <row r="10" spans="1:13" customFormat="1" ht="15" thickBot="1" x14ac:dyDescent="0.4">
      <c r="A10" s="15" t="s">
        <v>558</v>
      </c>
      <c r="B10" s="11" t="s">
        <v>559</v>
      </c>
      <c r="C10" s="11"/>
      <c r="D10" s="11"/>
      <c r="E10" s="11"/>
      <c r="F10" s="11"/>
      <c r="G10" s="16"/>
      <c r="H10" s="17" t="s">
        <v>558</v>
      </c>
      <c r="I10" s="44" t="s">
        <v>560</v>
      </c>
      <c r="J10" s="19"/>
      <c r="K10" s="11"/>
      <c r="L10" s="11"/>
      <c r="M10" s="20"/>
    </row>
    <row r="11" spans="1:13" customFormat="1" ht="15" thickBot="1" x14ac:dyDescent="0.4">
      <c r="A11" s="15" t="s">
        <v>561</v>
      </c>
      <c r="B11" s="21" t="s">
        <v>562</v>
      </c>
      <c r="C11" s="11"/>
      <c r="D11" s="11"/>
      <c r="E11" s="11"/>
      <c r="F11" s="11"/>
      <c r="G11" s="16"/>
      <c r="H11" s="17" t="s">
        <v>561</v>
      </c>
      <c r="I11" s="44" t="s">
        <v>560</v>
      </c>
      <c r="J11" s="19"/>
      <c r="K11" s="11"/>
      <c r="L11" s="11"/>
      <c r="M11" s="20"/>
    </row>
    <row r="12" spans="1:13" customFormat="1" ht="15" thickBot="1" x14ac:dyDescent="0.4">
      <c r="A12" s="15" t="s">
        <v>563</v>
      </c>
      <c r="B12" s="21" t="s">
        <v>564</v>
      </c>
      <c r="C12" s="11"/>
      <c r="D12" s="11"/>
      <c r="E12" s="11"/>
      <c r="F12" s="11"/>
      <c r="G12" s="16"/>
      <c r="H12" s="17" t="s">
        <v>563</v>
      </c>
      <c r="I12" s="44" t="s">
        <v>560</v>
      </c>
      <c r="J12" s="19"/>
      <c r="K12" s="11"/>
      <c r="L12" s="11"/>
      <c r="M12" s="20"/>
    </row>
    <row r="13" spans="1:13" customFormat="1" ht="15" thickBot="1" x14ac:dyDescent="0.4">
      <c r="A13" s="22" t="s">
        <v>565</v>
      </c>
      <c r="B13" s="21" t="s">
        <v>566</v>
      </c>
      <c r="C13" s="11"/>
      <c r="D13" s="11"/>
      <c r="E13" s="11"/>
      <c r="F13" s="11"/>
      <c r="G13" s="16"/>
      <c r="H13" s="17" t="s">
        <v>565</v>
      </c>
      <c r="I13" s="44" t="s">
        <v>560</v>
      </c>
      <c r="J13" s="19"/>
      <c r="K13" s="11"/>
      <c r="L13" s="11"/>
      <c r="M13" s="20"/>
    </row>
    <row r="14" spans="1:13" customFormat="1" ht="15" thickBot="1" x14ac:dyDescent="0.4">
      <c r="A14" s="22" t="s">
        <v>567</v>
      </c>
      <c r="B14" s="21" t="s">
        <v>568</v>
      </c>
      <c r="C14" s="11"/>
      <c r="D14" s="11"/>
      <c r="E14" s="11"/>
      <c r="F14" s="11"/>
      <c r="G14" s="16"/>
      <c r="H14" s="17" t="s">
        <v>567</v>
      </c>
      <c r="I14" s="44" t="s">
        <v>569</v>
      </c>
      <c r="J14" s="23">
        <f>J10+J11+J12+J13</f>
        <v>0</v>
      </c>
      <c r="K14" s="11"/>
      <c r="L14" s="11"/>
      <c r="M14" s="20"/>
    </row>
    <row r="15" spans="1:13" customFormat="1" ht="15" thickBot="1" x14ac:dyDescent="0.4">
      <c r="A15" s="22" t="s">
        <v>570</v>
      </c>
      <c r="B15" s="21" t="s">
        <v>571</v>
      </c>
      <c r="C15" s="11"/>
      <c r="D15" s="11"/>
      <c r="E15" s="11"/>
      <c r="F15" s="11"/>
      <c r="G15" s="16"/>
      <c r="H15" s="17" t="s">
        <v>570</v>
      </c>
      <c r="I15" s="44" t="s">
        <v>572</v>
      </c>
      <c r="J15" s="19"/>
      <c r="K15" s="11"/>
      <c r="L15" s="11"/>
      <c r="M15" s="20"/>
    </row>
    <row r="16" spans="1:13" customFormat="1" ht="15" thickBot="1" x14ac:dyDescent="0.4">
      <c r="A16" s="10"/>
      <c r="B16" s="11"/>
      <c r="C16" s="11"/>
      <c r="D16" s="11"/>
      <c r="E16" s="11"/>
      <c r="F16" s="11"/>
      <c r="G16" s="11"/>
      <c r="H16" s="17"/>
      <c r="I16" s="44"/>
      <c r="J16" s="18"/>
      <c r="K16" s="11"/>
      <c r="L16" s="11"/>
      <c r="M16" s="11"/>
    </row>
    <row r="17" spans="1:13" customFormat="1" ht="15" thickBot="1" x14ac:dyDescent="0.4">
      <c r="A17" s="22" t="s">
        <v>573</v>
      </c>
      <c r="B17" s="24" t="s">
        <v>574</v>
      </c>
      <c r="C17" s="11"/>
      <c r="D17" s="11"/>
      <c r="E17" s="11"/>
      <c r="F17" s="11"/>
      <c r="G17" s="16"/>
      <c r="H17" s="22" t="s">
        <v>573</v>
      </c>
      <c r="I17" s="50" t="s">
        <v>569</v>
      </c>
      <c r="J17" s="23">
        <f>J14-J15</f>
        <v>0</v>
      </c>
      <c r="K17" s="11"/>
      <c r="L17" s="11"/>
      <c r="M17" s="20"/>
    </row>
    <row r="18" spans="1:13" customFormat="1" x14ac:dyDescent="0.35">
      <c r="A18" s="26"/>
      <c r="B18" s="27"/>
      <c r="C18" s="11"/>
      <c r="D18" s="11"/>
      <c r="E18" s="11"/>
      <c r="F18" s="11"/>
      <c r="G18" s="16"/>
      <c r="H18" s="11"/>
      <c r="I18" s="44"/>
      <c r="J18" s="18"/>
      <c r="K18" s="11"/>
      <c r="L18" s="11"/>
      <c r="M18" s="11"/>
    </row>
    <row r="19" spans="1:13" customFormat="1" x14ac:dyDescent="0.35">
      <c r="A19" s="28" t="s">
        <v>575</v>
      </c>
      <c r="B19" s="29"/>
      <c r="C19" s="29"/>
      <c r="D19" s="29"/>
      <c r="E19" s="29"/>
      <c r="F19" s="29"/>
      <c r="G19" s="29"/>
      <c r="H19" s="30"/>
      <c r="I19" s="126"/>
      <c r="J19" s="31"/>
      <c r="K19" s="11"/>
      <c r="L19" s="29"/>
      <c r="M19" s="29"/>
    </row>
    <row r="20" spans="1:13" customFormat="1" x14ac:dyDescent="0.35">
      <c r="A20" s="28"/>
      <c r="B20" s="29"/>
      <c r="C20" s="29"/>
      <c r="D20" s="29"/>
      <c r="E20" s="29"/>
      <c r="F20" s="29"/>
      <c r="G20" s="29"/>
      <c r="H20" s="30"/>
      <c r="I20" s="126"/>
      <c r="J20" s="130" t="str">
        <f>IF(J22&gt;J14*0.27,"The amount in line 8 seems high.  It should only include the taxable value of PUV property that qualifies for use ","")</f>
        <v/>
      </c>
      <c r="K20" s="11"/>
      <c r="L20" s="29"/>
      <c r="M20" s="29"/>
    </row>
    <row r="21" spans="1:13" customFormat="1" ht="15" thickBot="1" x14ac:dyDescent="0.4">
      <c r="A21" s="10" t="s">
        <v>576</v>
      </c>
      <c r="B21" s="11"/>
      <c r="C21" s="11"/>
      <c r="D21" s="11"/>
      <c r="E21" s="11"/>
      <c r="F21" s="11"/>
      <c r="G21" s="11"/>
      <c r="H21" s="17"/>
      <c r="I21" s="44"/>
      <c r="J21" s="18"/>
      <c r="K21" s="11"/>
      <c r="L21" s="16"/>
      <c r="M21" s="11"/>
    </row>
    <row r="22" spans="1:13" customFormat="1" ht="15" thickBot="1" x14ac:dyDescent="0.4">
      <c r="A22" s="26" t="s">
        <v>577</v>
      </c>
      <c r="B22" s="21" t="s">
        <v>898</v>
      </c>
      <c r="C22" s="11"/>
      <c r="D22" s="11"/>
      <c r="E22" s="11"/>
      <c r="F22" s="11"/>
      <c r="G22" s="11"/>
      <c r="H22" s="17" t="s">
        <v>577</v>
      </c>
      <c r="I22" s="44" t="s">
        <v>560</v>
      </c>
      <c r="J22" s="32"/>
      <c r="K22" s="11"/>
      <c r="L22" s="11"/>
      <c r="M22" s="20"/>
    </row>
    <row r="23" spans="1:13" customFormat="1" ht="15" thickBot="1" x14ac:dyDescent="0.4">
      <c r="A23" s="26" t="s">
        <v>578</v>
      </c>
      <c r="B23" s="21" t="s">
        <v>579</v>
      </c>
      <c r="C23" s="11"/>
      <c r="D23" s="11"/>
      <c r="E23" s="11"/>
      <c r="F23" s="11"/>
      <c r="G23" s="11"/>
      <c r="H23" s="17" t="s">
        <v>578</v>
      </c>
      <c r="I23" s="44" t="s">
        <v>572</v>
      </c>
      <c r="J23" s="19"/>
      <c r="K23" s="11"/>
      <c r="L23" s="11"/>
      <c r="M23" s="20"/>
    </row>
    <row r="24" spans="1:13" customFormat="1" ht="15" thickBot="1" x14ac:dyDescent="0.4">
      <c r="A24" s="26" t="s">
        <v>580</v>
      </c>
      <c r="B24" s="21" t="str">
        <f>"Present-use value subject to taxation for "&amp;'A. Update Year'!A9&amp;" (Subtract line 9 from line 8)………………………………………………."</f>
        <v>Present-use value subject to taxation for 2025 (Subtract line 9 from line 8)……………………………………………….</v>
      </c>
      <c r="C24" s="11"/>
      <c r="D24" s="11"/>
      <c r="E24" s="11"/>
      <c r="F24" s="16"/>
      <c r="G24" s="11"/>
      <c r="H24" s="17" t="s">
        <v>580</v>
      </c>
      <c r="I24" s="44" t="s">
        <v>569</v>
      </c>
      <c r="J24" s="33">
        <f>J22-J23</f>
        <v>0</v>
      </c>
      <c r="K24" s="11"/>
      <c r="L24" s="11"/>
      <c r="M24" s="20"/>
    </row>
    <row r="25" spans="1:13" customFormat="1" x14ac:dyDescent="0.35">
      <c r="A25" s="10"/>
      <c r="B25" s="11"/>
      <c r="C25" s="11"/>
      <c r="D25" s="11"/>
      <c r="E25" s="11"/>
      <c r="F25" s="11"/>
      <c r="G25" s="11"/>
      <c r="H25" s="10"/>
      <c r="I25" s="44"/>
      <c r="J25" s="57" t="str">
        <f>IF(SUM(J22)&lt;J23,"**Total PUV subject to taxation  must be postive**","")</f>
        <v/>
      </c>
      <c r="K25" s="11"/>
      <c r="L25" s="11"/>
      <c r="M25" s="11"/>
    </row>
    <row r="26" spans="1:13" customFormat="1" x14ac:dyDescent="0.35">
      <c r="A26" s="13" t="s">
        <v>581</v>
      </c>
      <c r="B26" s="11"/>
      <c r="C26" s="11"/>
      <c r="D26" s="11"/>
      <c r="E26" s="11"/>
      <c r="F26" s="11"/>
      <c r="G26" s="16"/>
      <c r="H26" s="10"/>
      <c r="I26" s="44"/>
      <c r="J26" s="57" t="str">
        <f>IF(SUM(J23)&gt;J15,"**Line 6 should be higher than Line 9, because line 6 should include the total from line 9**","")</f>
        <v/>
      </c>
      <c r="K26" s="11"/>
      <c r="L26" s="11"/>
      <c r="M26" s="11"/>
    </row>
    <row r="27" spans="1:13" customFormat="1" ht="15" thickBot="1" x14ac:dyDescent="0.4">
      <c r="A27" s="13"/>
      <c r="B27" s="11"/>
      <c r="C27" s="11"/>
      <c r="D27" s="11"/>
      <c r="E27" s="11"/>
      <c r="F27" s="11"/>
      <c r="G27" s="16"/>
      <c r="H27" s="10"/>
      <c r="I27" s="44"/>
      <c r="J27" s="34"/>
      <c r="K27" s="11"/>
      <c r="L27" s="11"/>
      <c r="M27" s="11"/>
    </row>
    <row r="28" spans="1:13" customFormat="1" ht="15" thickBot="1" x14ac:dyDescent="0.4">
      <c r="A28" s="22" t="s">
        <v>582</v>
      </c>
      <c r="B28" s="21" t="s">
        <v>583</v>
      </c>
      <c r="C28" s="11"/>
      <c r="D28" s="11"/>
      <c r="E28" s="11"/>
      <c r="F28" s="11"/>
      <c r="G28" s="16"/>
      <c r="H28" s="10" t="s">
        <v>582</v>
      </c>
      <c r="I28" s="44" t="s">
        <v>560</v>
      </c>
      <c r="J28" s="19"/>
      <c r="K28" s="11"/>
      <c r="L28" s="11"/>
      <c r="M28" s="20"/>
    </row>
    <row r="29" spans="1:13" customFormat="1" ht="15" thickBot="1" x14ac:dyDescent="0.4">
      <c r="A29" s="22" t="s">
        <v>584</v>
      </c>
      <c r="B29" s="11" t="s">
        <v>585</v>
      </c>
      <c r="C29" s="21"/>
      <c r="D29" s="11"/>
      <c r="E29" s="11"/>
      <c r="F29" s="11"/>
      <c r="G29" s="16"/>
      <c r="H29" s="10"/>
      <c r="I29" s="44"/>
      <c r="J29" s="34"/>
      <c r="K29" s="11"/>
      <c r="L29" s="11"/>
      <c r="M29" s="11"/>
    </row>
    <row r="30" spans="1:13" customFormat="1" ht="15" thickBot="1" x14ac:dyDescent="0.4">
      <c r="A30" s="22"/>
      <c r="B30" s="11"/>
      <c r="C30" s="11" t="s">
        <v>586</v>
      </c>
      <c r="D30" s="11"/>
      <c r="E30" s="11"/>
      <c r="F30" s="11"/>
      <c r="G30" s="16"/>
      <c r="H30" s="10" t="s">
        <v>584</v>
      </c>
      <c r="I30" s="44" t="s">
        <v>560</v>
      </c>
      <c r="J30" s="19"/>
      <c r="K30" s="11"/>
      <c r="L30" s="11"/>
      <c r="M30" s="20"/>
    </row>
    <row r="31" spans="1:13" customFormat="1" ht="15" thickBot="1" x14ac:dyDescent="0.4">
      <c r="A31" s="22" t="s">
        <v>587</v>
      </c>
      <c r="B31" s="21" t="s">
        <v>588</v>
      </c>
      <c r="C31" s="11"/>
      <c r="D31" s="11"/>
      <c r="E31" s="11"/>
      <c r="F31" s="11"/>
      <c r="G31" s="11"/>
      <c r="H31" s="10" t="s">
        <v>587</v>
      </c>
      <c r="I31" s="44" t="s">
        <v>560</v>
      </c>
      <c r="J31" s="19"/>
      <c r="K31" s="11"/>
      <c r="L31" s="11"/>
      <c r="M31" s="20"/>
    </row>
    <row r="32" spans="1:13" customFormat="1" ht="15" thickBot="1" x14ac:dyDescent="0.4">
      <c r="A32" s="22" t="s">
        <v>589</v>
      </c>
      <c r="B32" s="21" t="s">
        <v>590</v>
      </c>
      <c r="C32" s="11"/>
      <c r="D32" s="11"/>
      <c r="E32" s="11"/>
      <c r="F32" s="11"/>
      <c r="G32" s="11"/>
      <c r="H32" s="10" t="s">
        <v>589</v>
      </c>
      <c r="I32" s="44" t="s">
        <v>569</v>
      </c>
      <c r="J32" s="23">
        <f>J28+J30+J31</f>
        <v>0</v>
      </c>
      <c r="K32" s="11"/>
      <c r="L32" s="11"/>
      <c r="M32" s="20"/>
    </row>
    <row r="33" spans="1:13" customFormat="1" ht="15" thickBot="1" x14ac:dyDescent="0.4">
      <c r="A33" s="22" t="s">
        <v>591</v>
      </c>
      <c r="B33" s="11" t="s">
        <v>592</v>
      </c>
      <c r="C33" s="11"/>
      <c r="D33" s="11"/>
      <c r="E33" s="11"/>
      <c r="F33" s="11"/>
      <c r="G33" s="16"/>
      <c r="H33" s="10" t="s">
        <v>591</v>
      </c>
      <c r="I33" s="44" t="s">
        <v>572</v>
      </c>
      <c r="J33" s="19"/>
      <c r="K33" s="11"/>
      <c r="L33" s="11"/>
      <c r="M33" s="20"/>
    </row>
    <row r="34" spans="1:13" customFormat="1" ht="15" thickBot="1" x14ac:dyDescent="0.4">
      <c r="A34" s="10"/>
      <c r="B34" s="11"/>
      <c r="C34" s="11"/>
      <c r="D34" s="11"/>
      <c r="E34" s="11"/>
      <c r="F34" s="11"/>
      <c r="G34" s="11"/>
      <c r="H34" s="10"/>
      <c r="I34" s="44"/>
      <c r="J34" s="18"/>
      <c r="K34" s="11"/>
      <c r="L34" s="11"/>
      <c r="M34" s="11"/>
    </row>
    <row r="35" spans="1:13" customFormat="1" ht="15" thickBot="1" x14ac:dyDescent="0.4">
      <c r="A35" s="22" t="s">
        <v>593</v>
      </c>
      <c r="B35" s="24" t="s">
        <v>594</v>
      </c>
      <c r="C35" s="11"/>
      <c r="D35" s="11"/>
      <c r="E35" s="11"/>
      <c r="F35" s="11"/>
      <c r="G35" s="11"/>
      <c r="H35" s="35" t="s">
        <v>593</v>
      </c>
      <c r="I35" s="50" t="s">
        <v>569</v>
      </c>
      <c r="J35" s="23">
        <f>J32-J33</f>
        <v>0</v>
      </c>
      <c r="K35" s="11"/>
      <c r="L35" s="11"/>
      <c r="M35" s="20"/>
    </row>
    <row r="36" spans="1:13" customFormat="1" x14ac:dyDescent="0.35">
      <c r="A36" s="17"/>
      <c r="B36" s="21"/>
      <c r="C36" s="11"/>
      <c r="D36" s="11"/>
      <c r="E36" s="11"/>
      <c r="F36" s="11"/>
      <c r="G36" s="11"/>
      <c r="H36" s="36"/>
      <c r="I36" s="127"/>
      <c r="J36" s="18" t="str">
        <f>IF(SUM(J28:J31)&lt;J33,"**Total Assessed Personal Property Value  must be postive**","")</f>
        <v/>
      </c>
      <c r="K36" s="11"/>
      <c r="L36" s="11"/>
      <c r="M36" s="11"/>
    </row>
    <row r="37" spans="1:13" customFormat="1" ht="15" thickBot="1" x14ac:dyDescent="0.4">
      <c r="A37" s="28" t="s">
        <v>595</v>
      </c>
      <c r="B37" s="11"/>
      <c r="C37" s="11"/>
      <c r="D37" s="11"/>
      <c r="E37" s="11"/>
      <c r="F37" s="11"/>
      <c r="G37" s="11"/>
      <c r="H37" s="10"/>
      <c r="I37" s="44"/>
      <c r="J37" s="18"/>
      <c r="K37" s="11"/>
      <c r="L37" s="11"/>
      <c r="M37" s="11"/>
    </row>
    <row r="38" spans="1:13" customFormat="1" ht="15" thickBot="1" x14ac:dyDescent="0.4">
      <c r="A38" s="26" t="s">
        <v>596</v>
      </c>
      <c r="B38" s="27" t="s">
        <v>597</v>
      </c>
      <c r="C38" s="11"/>
      <c r="D38" s="11"/>
      <c r="E38" s="11"/>
      <c r="F38" s="11"/>
      <c r="G38" s="11"/>
      <c r="H38" s="26" t="s">
        <v>596</v>
      </c>
      <c r="I38" s="44" t="s">
        <v>560</v>
      </c>
      <c r="J38" s="19"/>
      <c r="K38" s="11"/>
      <c r="L38" s="11"/>
      <c r="M38" s="20"/>
    </row>
    <row r="39" spans="1:13" customFormat="1" x14ac:dyDescent="0.35">
      <c r="A39" s="38"/>
      <c r="B39" s="27"/>
      <c r="C39" s="11"/>
      <c r="D39" s="11"/>
      <c r="E39" s="11"/>
      <c r="F39" s="11"/>
      <c r="G39" s="11"/>
      <c r="H39" s="39"/>
      <c r="I39" s="128"/>
      <c r="J39" s="18"/>
      <c r="K39" s="11"/>
      <c r="L39" s="11"/>
      <c r="M39" s="11"/>
    </row>
    <row r="40" spans="1:13" customFormat="1" ht="15" thickBot="1" x14ac:dyDescent="0.4">
      <c r="A40" s="26" t="s">
        <v>598</v>
      </c>
      <c r="B40" s="27" t="str">
        <f>"Grand Total Valuation of All Taxable Property as of January 1, "&amp;'A. Update Year'!A9&amp;" excluding"</f>
        <v>Grand Total Valuation of All Taxable Property as of January 1, 2025 excluding</v>
      </c>
      <c r="C40" s="11"/>
      <c r="D40" s="11"/>
      <c r="E40" s="11"/>
      <c r="F40" s="11"/>
      <c r="G40" s="11"/>
      <c r="H40" s="39"/>
      <c r="I40" s="128"/>
      <c r="J40" s="34"/>
      <c r="K40" s="11"/>
      <c r="L40" s="11"/>
      <c r="M40" s="11"/>
    </row>
    <row r="41" spans="1:13" customFormat="1" ht="15" thickBot="1" x14ac:dyDescent="0.4">
      <c r="A41" s="41"/>
      <c r="B41" s="27" t="s">
        <v>599</v>
      </c>
      <c r="C41" s="11"/>
      <c r="D41" s="11"/>
      <c r="E41" s="11"/>
      <c r="F41" s="11"/>
      <c r="G41" s="11"/>
      <c r="H41" s="35" t="s">
        <v>598</v>
      </c>
      <c r="I41" s="44" t="s">
        <v>569</v>
      </c>
      <c r="J41" s="23">
        <f>J17+J35+J38</f>
        <v>0</v>
      </c>
      <c r="K41" s="11"/>
      <c r="L41" s="11"/>
      <c r="M41" s="20"/>
    </row>
    <row r="42" spans="1:13" customFormat="1" x14ac:dyDescent="0.35">
      <c r="A42" s="41"/>
      <c r="B42" s="27"/>
      <c r="C42" s="11"/>
      <c r="D42" s="11"/>
      <c r="E42" s="11"/>
      <c r="F42" s="11"/>
      <c r="G42" s="11"/>
      <c r="H42" s="35"/>
      <c r="I42" s="18"/>
      <c r="J42" s="18" t="str">
        <f>IF(SUM(J41&lt;0),"**Grand Total Taxable Property must be postive**","")</f>
        <v/>
      </c>
      <c r="K42" s="11"/>
      <c r="L42" s="11"/>
      <c r="M42" s="11"/>
    </row>
    <row r="43" spans="1:13" customFormat="1" x14ac:dyDescent="0.35">
      <c r="A43" s="41"/>
      <c r="B43" s="27"/>
      <c r="C43" s="11"/>
      <c r="D43" s="11"/>
      <c r="E43" s="11"/>
      <c r="F43" s="11"/>
      <c r="G43" s="11"/>
      <c r="H43" s="35"/>
      <c r="I43" s="18"/>
      <c r="J43" s="16"/>
      <c r="K43" s="11"/>
      <c r="L43" s="11"/>
      <c r="M43" s="11"/>
    </row>
    <row r="44" spans="1:13" customFormat="1" x14ac:dyDescent="0.35">
      <c r="A44" s="41"/>
      <c r="B44" s="27"/>
      <c r="C44" s="11"/>
      <c r="D44" s="11"/>
      <c r="E44" s="11"/>
      <c r="F44" s="11"/>
      <c r="G44" s="11"/>
      <c r="H44" s="35"/>
      <c r="I44" s="18"/>
      <c r="J44" s="16"/>
      <c r="K44" s="11"/>
      <c r="L44" s="11"/>
      <c r="M44" s="11"/>
    </row>
    <row r="45" spans="1:13" customFormat="1" x14ac:dyDescent="0.35">
      <c r="A45" s="41"/>
      <c r="B45" s="27"/>
      <c r="C45" s="11"/>
      <c r="D45" s="11"/>
      <c r="E45" s="11"/>
      <c r="F45" s="11"/>
      <c r="G45" s="11"/>
      <c r="H45" s="35"/>
      <c r="I45" s="18"/>
      <c r="J45" s="16"/>
      <c r="K45" s="11"/>
      <c r="L45" s="11"/>
      <c r="M45" s="11"/>
    </row>
    <row r="46" spans="1:13" customFormat="1" x14ac:dyDescent="0.35">
      <c r="A46" s="28" t="s">
        <v>600</v>
      </c>
      <c r="B46" s="11"/>
      <c r="C46" s="11"/>
      <c r="D46" s="11"/>
      <c r="E46" s="11"/>
      <c r="F46" s="11"/>
      <c r="G46" s="11"/>
      <c r="H46" s="10"/>
      <c r="I46" s="11"/>
      <c r="J46" s="11"/>
      <c r="K46" s="11"/>
      <c r="L46" s="11"/>
      <c r="M46" s="11"/>
    </row>
    <row r="47" spans="1:13" customFormat="1" ht="15" thickBot="1" x14ac:dyDescent="0.4">
      <c r="A47" s="42"/>
      <c r="B47" s="43"/>
      <c r="C47" s="43"/>
      <c r="D47" s="43"/>
      <c r="E47" s="43"/>
      <c r="F47" s="43"/>
      <c r="G47" s="43"/>
      <c r="H47" s="42"/>
      <c r="I47" s="43"/>
      <c r="J47" s="43"/>
      <c r="K47" s="11"/>
      <c r="L47" s="11"/>
      <c r="M47" s="11"/>
    </row>
    <row r="48" spans="1:13" customFormat="1" x14ac:dyDescent="0.35">
      <c r="A48" s="10"/>
      <c r="B48" s="11"/>
      <c r="C48" s="11"/>
      <c r="D48" s="11"/>
      <c r="E48" s="11"/>
      <c r="F48" s="11"/>
      <c r="G48" s="11"/>
      <c r="H48" s="10"/>
      <c r="I48" s="11"/>
      <c r="J48" s="11"/>
      <c r="K48" s="11"/>
      <c r="L48" s="11"/>
      <c r="M48" s="11"/>
    </row>
    <row r="49" spans="1:13" customFormat="1" x14ac:dyDescent="0.35">
      <c r="A49" s="24" t="str">
        <f>"TR-2- "&amp;'A. Update Year'!A7</f>
        <v>TR-2- 25</v>
      </c>
      <c r="B49" s="11"/>
      <c r="C49" s="21"/>
      <c r="D49" s="11"/>
      <c r="E49" s="11"/>
      <c r="F49" s="11"/>
      <c r="G49" s="11"/>
      <c r="H49" s="10"/>
      <c r="I49" s="11"/>
      <c r="J49" s="25" t="s">
        <v>601</v>
      </c>
      <c r="K49" s="11"/>
      <c r="L49" s="11"/>
      <c r="M49" s="11"/>
    </row>
    <row r="52" spans="1:13" x14ac:dyDescent="0.35">
      <c r="A52" s="101"/>
      <c r="C52" s="102"/>
    </row>
    <row r="53" spans="1:13" x14ac:dyDescent="0.35">
      <c r="A53" s="101"/>
      <c r="C53" s="102"/>
    </row>
    <row r="54" spans="1:13" x14ac:dyDescent="0.35">
      <c r="A54" s="101"/>
      <c r="B54" s="103"/>
      <c r="C54" s="102"/>
      <c r="J54" s="210"/>
    </row>
    <row r="55" spans="1:13" x14ac:dyDescent="0.35">
      <c r="A55" s="101"/>
      <c r="B55" s="103"/>
      <c r="C55" s="102"/>
    </row>
    <row r="56" spans="1:13" x14ac:dyDescent="0.35">
      <c r="A56" s="101"/>
      <c r="B56" s="103"/>
      <c r="C56" s="102"/>
    </row>
    <row r="57" spans="1:13" x14ac:dyDescent="0.35">
      <c r="A57" s="101"/>
      <c r="B57" s="103"/>
      <c r="C57" s="102"/>
    </row>
    <row r="58" spans="1:13" x14ac:dyDescent="0.35">
      <c r="A58" s="101"/>
      <c r="B58" s="103"/>
      <c r="C58" s="102"/>
    </row>
    <row r="59" spans="1:13" x14ac:dyDescent="0.35">
      <c r="A59" s="101"/>
      <c r="B59" s="103"/>
      <c r="C59" s="102"/>
    </row>
    <row r="60" spans="1:13" x14ac:dyDescent="0.35">
      <c r="A60" s="101"/>
      <c r="B60" s="103"/>
      <c r="C60" s="102"/>
    </row>
    <row r="61" spans="1:13" x14ac:dyDescent="0.35">
      <c r="A61" s="101"/>
      <c r="B61" s="103"/>
      <c r="C61" s="102"/>
    </row>
    <row r="62" spans="1:13" x14ac:dyDescent="0.35">
      <c r="A62" s="101"/>
      <c r="B62" s="103"/>
      <c r="C62" s="102"/>
    </row>
    <row r="63" spans="1:13" x14ac:dyDescent="0.35">
      <c r="A63" s="101"/>
      <c r="B63" s="103"/>
      <c r="C63" s="102"/>
    </row>
    <row r="64" spans="1:13" x14ac:dyDescent="0.35">
      <c r="A64" s="101"/>
      <c r="C64" s="102"/>
    </row>
    <row r="65" spans="1:3" x14ac:dyDescent="0.35">
      <c r="A65" s="101"/>
      <c r="C65" s="102"/>
    </row>
    <row r="66" spans="1:3" x14ac:dyDescent="0.35">
      <c r="A66" s="101"/>
      <c r="B66" s="103"/>
      <c r="C66" s="102"/>
    </row>
    <row r="67" spans="1:3" x14ac:dyDescent="0.35">
      <c r="A67" s="101"/>
      <c r="C67" s="102"/>
    </row>
    <row r="68" spans="1:3" x14ac:dyDescent="0.35">
      <c r="A68" s="101"/>
      <c r="C68" s="102"/>
    </row>
    <row r="69" spans="1:3" x14ac:dyDescent="0.35">
      <c r="A69" s="101"/>
      <c r="C69" s="104"/>
    </row>
    <row r="70" spans="1:3" x14ac:dyDescent="0.35">
      <c r="C70" s="104"/>
    </row>
    <row r="71" spans="1:3" x14ac:dyDescent="0.35">
      <c r="C71" s="104"/>
    </row>
    <row r="74" spans="1:3" x14ac:dyDescent="0.35">
      <c r="A74" s="105"/>
    </row>
    <row r="75" spans="1:3" x14ac:dyDescent="0.35">
      <c r="A75" s="105"/>
    </row>
    <row r="76" spans="1:3" x14ac:dyDescent="0.35">
      <c r="A76" s="105"/>
    </row>
    <row r="77" spans="1:3" x14ac:dyDescent="0.35">
      <c r="A77" s="105"/>
    </row>
    <row r="79" spans="1:3" x14ac:dyDescent="0.35">
      <c r="A79" s="101"/>
    </row>
    <row r="80" spans="1:3" x14ac:dyDescent="0.35">
      <c r="A80" s="101"/>
      <c r="C80" s="104"/>
    </row>
    <row r="81" spans="1:3" x14ac:dyDescent="0.35">
      <c r="A81" s="101"/>
      <c r="C81" s="104"/>
    </row>
    <row r="82" spans="1:3" x14ac:dyDescent="0.35">
      <c r="A82" s="101"/>
      <c r="C82" s="104"/>
    </row>
    <row r="83" spans="1:3" x14ac:dyDescent="0.35">
      <c r="A83" s="101"/>
      <c r="C83" s="104"/>
    </row>
    <row r="84" spans="1:3" x14ac:dyDescent="0.35">
      <c r="A84" s="101"/>
      <c r="C84" s="104"/>
    </row>
    <row r="85" spans="1:3" x14ac:dyDescent="0.35">
      <c r="A85" s="101"/>
      <c r="C85" s="104"/>
    </row>
    <row r="86" spans="1:3" x14ac:dyDescent="0.35">
      <c r="A86" s="101"/>
      <c r="C86" s="104"/>
    </row>
    <row r="87" spans="1:3" x14ac:dyDescent="0.35">
      <c r="A87" s="101"/>
      <c r="C87" s="104"/>
    </row>
    <row r="88" spans="1:3" x14ac:dyDescent="0.35">
      <c r="A88" s="101"/>
      <c r="C88" s="104"/>
    </row>
    <row r="89" spans="1:3" x14ac:dyDescent="0.35">
      <c r="A89" s="106"/>
    </row>
    <row r="90" spans="1:3" x14ac:dyDescent="0.35">
      <c r="A90" s="106"/>
    </row>
    <row r="91" spans="1:3" x14ac:dyDescent="0.35">
      <c r="A91" s="101"/>
      <c r="C91" s="104"/>
    </row>
    <row r="92" spans="1:3" x14ac:dyDescent="0.35">
      <c r="A92" s="101"/>
      <c r="C92" s="104"/>
    </row>
    <row r="93" spans="1:3" x14ac:dyDescent="0.35">
      <c r="A93" s="101"/>
      <c r="C93" s="104"/>
    </row>
    <row r="94" spans="1:3" x14ac:dyDescent="0.35">
      <c r="A94" s="101"/>
      <c r="C94" s="104"/>
    </row>
  </sheetData>
  <sheetProtection password="C58F" sheet="1" objects="1" scenarios="1"/>
  <mergeCells count="2">
    <mergeCell ref="A3:J3"/>
    <mergeCell ref="M7:M9"/>
  </mergeCells>
  <conditionalFormatting sqref="J1:J13 A1:I1048576 L1:M1048576 J15:J16 J18:J23 J33:J34">
    <cfRule type="expression" dxfId="155" priority="16">
      <formula>CELL("protect", INDIRECT(ADDRESS(ROW(),COLUMN())))=1</formula>
    </cfRule>
  </conditionalFormatting>
  <conditionalFormatting sqref="J14">
    <cfRule type="expression" dxfId="154" priority="15">
      <formula>CELL("protect", INDIRECT(ADDRESS(ROW(),COLUMN())))=1</formula>
    </cfRule>
  </conditionalFormatting>
  <conditionalFormatting sqref="J17">
    <cfRule type="expression" dxfId="153" priority="14">
      <formula>CELL("protect", INDIRECT(ADDRESS(ROW(),COLUMN())))=1</formula>
    </cfRule>
  </conditionalFormatting>
  <conditionalFormatting sqref="J24">
    <cfRule type="expression" dxfId="152" priority="13">
      <formula>CELL("protect", INDIRECT(ADDRESS(ROW(),COLUMN())))=1</formula>
    </cfRule>
  </conditionalFormatting>
  <conditionalFormatting sqref="J25:J31">
    <cfRule type="expression" dxfId="151" priority="5">
      <formula>CELL("protect", INDIRECT(ADDRESS(ROW(),COLUMN())))=1</formula>
    </cfRule>
  </conditionalFormatting>
  <conditionalFormatting sqref="J32">
    <cfRule type="expression" priority="12">
      <formula>CELL("protect", INDIRECT(ADDRESS(ROW(),COLUMN())))=1</formula>
    </cfRule>
  </conditionalFormatting>
  <conditionalFormatting sqref="J35">
    <cfRule type="expression" dxfId="150" priority="11">
      <formula>CELL("protect", INDIRECT(ADDRESS(ROW(),COLUMN())))=1</formula>
    </cfRule>
  </conditionalFormatting>
  <conditionalFormatting sqref="J36:J40">
    <cfRule type="expression" dxfId="149" priority="2">
      <formula>CELL("protect", INDIRECT(ADDRESS(ROW(),COLUMN())))=1</formula>
    </cfRule>
  </conditionalFormatting>
  <conditionalFormatting sqref="J41">
    <cfRule type="expression" dxfId="148" priority="10">
      <formula>CELL("protect", INDIRECT(ADDRESS(ROW(),COLUMN())))=1</formula>
    </cfRule>
  </conditionalFormatting>
  <conditionalFormatting sqref="J42:J1048576">
    <cfRule type="expression" dxfId="147" priority="1">
      <formula>CELL("protect", INDIRECT(ADDRESS(ROW(),COLUMN())))=1</formula>
    </cfRule>
  </conditionalFormatting>
  <conditionalFormatting sqref="K1:K49">
    <cfRule type="expression" dxfId="146" priority="3">
      <formula>CELL("protect", INDIRECT(ADDRESS(ROW(),COLUMN())))=1</formula>
    </cfRule>
  </conditionalFormatting>
  <conditionalFormatting sqref="K50:K1048576">
    <cfRule type="expression" dxfId="145" priority="6">
      <formula>CELL("protect", INDIRECT(ADDRESS(ROW(),COLUMN())))=1</formula>
    </cfRule>
  </conditionalFormatting>
  <dataValidations count="2">
    <dataValidation operator="greaterThanOrEqual" allowBlank="1" showInputMessage="1" showErrorMessage="1" errorTitle="Numeric Value Required" error="Round to the nearest whole number.  Choose &quot;CANCEL&quot; to repopulate this cell." sqref="J25:K25 J36:K36 J42:K42 J26" xr:uid="{00000000-0002-0000-0600-000000000000}"/>
    <dataValidation type="whole" operator="greaterThanOrEqual" allowBlank="1" showInputMessage="1" showErrorMessage="1" errorTitle="Numeric Value Required" error="Round to the nearest whole number.  Choose &quot;CANCEL&quot; to repopulate this cell." sqref="J27:J35 J37:K41 K26:K35 K10:K24 J10:J19 J22:J24" xr:uid="{00000000-0002-0000-0600-000001000000}">
      <formula1>0</formula1>
    </dataValidation>
  </dataValidations>
  <pageMargins left="0.45" right="0.45" top="0.5" bottom="0.5" header="0.3" footer="0.3"/>
  <pageSetup scale="90" orientation="portrait" r:id="rId1"/>
  <ignoredErrors>
    <ignoredError sqref="H10:H42 A10:A40" numberStoredAsText="1"/>
  </ignoredErrors>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Q63"/>
  <sheetViews>
    <sheetView showGridLines="0" showRowColHeaders="0" workbookViewId="0">
      <selection activeCell="E25" sqref="E25"/>
    </sheetView>
  </sheetViews>
  <sheetFormatPr defaultColWidth="9.1796875" defaultRowHeight="14.5" x14ac:dyDescent="0.35"/>
  <cols>
    <col min="1" max="1" width="2.7265625" style="99" customWidth="1"/>
    <col min="2" max="2" width="4.7265625" style="99" customWidth="1"/>
    <col min="3" max="3" width="11.26953125" style="99" customWidth="1"/>
    <col min="4" max="4" width="26.81640625" style="99" customWidth="1"/>
    <col min="5" max="5" width="15.81640625" style="99" customWidth="1"/>
    <col min="6" max="6" width="15.1796875" style="99" customWidth="1"/>
    <col min="7" max="7" width="3.1796875" style="99" customWidth="1"/>
    <col min="8" max="8" width="2.7265625" style="99" customWidth="1"/>
    <col min="9" max="9" width="3.1796875" style="99" customWidth="1"/>
    <col min="10" max="10" width="18.1796875" style="99" customWidth="1"/>
    <col min="11" max="11" width="3.54296875" style="99" customWidth="1"/>
    <col min="12" max="12" width="2.54296875" style="99" customWidth="1"/>
    <col min="13" max="13" width="9.1796875" style="99" hidden="1" customWidth="1"/>
    <col min="14" max="14" width="24.26953125" style="99" hidden="1" customWidth="1"/>
    <col min="15" max="15" width="9.1796875" style="99" hidden="1" customWidth="1" collapsed="1"/>
    <col min="16" max="17" width="9.1796875" style="99" hidden="1" customWidth="1"/>
    <col min="18" max="16384" width="9.1796875" style="100"/>
  </cols>
  <sheetData>
    <row r="1" spans="1:17" customFormat="1" x14ac:dyDescent="0.35">
      <c r="A1" s="11"/>
      <c r="B1" s="27" t="str">
        <f>"Municipality of: " &amp; Selection!D9</f>
        <v xml:space="preserve">Municipality of: </v>
      </c>
      <c r="C1" s="48"/>
      <c r="D1" s="48"/>
      <c r="E1" s="48"/>
      <c r="F1" s="48"/>
      <c r="G1" s="11"/>
      <c r="H1" s="11"/>
      <c r="I1" s="11"/>
      <c r="J1" s="11"/>
      <c r="K1" s="11"/>
      <c r="L1" s="11"/>
      <c r="M1" s="11"/>
      <c r="N1" s="11"/>
      <c r="O1" s="11"/>
      <c r="P1" s="11"/>
      <c r="Q1" s="11"/>
    </row>
    <row r="2" spans="1:17" customFormat="1" x14ac:dyDescent="0.35">
      <c r="A2" s="11"/>
      <c r="B2" s="11"/>
      <c r="C2" s="11"/>
      <c r="D2" s="11"/>
      <c r="E2" s="11"/>
      <c r="F2" s="11"/>
      <c r="G2" s="11"/>
      <c r="H2" s="11"/>
      <c r="I2" s="11"/>
      <c r="J2" s="11"/>
      <c r="K2" s="11"/>
      <c r="L2" s="11"/>
      <c r="M2" s="11"/>
      <c r="N2" s="11"/>
      <c r="O2" s="11"/>
      <c r="P2" s="11"/>
      <c r="Q2" s="11"/>
    </row>
    <row r="3" spans="1:17" customFormat="1" x14ac:dyDescent="0.35">
      <c r="A3" s="12"/>
      <c r="B3" s="12"/>
      <c r="C3" s="12"/>
      <c r="D3" s="12"/>
      <c r="E3" s="12"/>
      <c r="F3" s="12"/>
      <c r="G3" s="12"/>
      <c r="H3" s="12"/>
      <c r="I3" s="12"/>
      <c r="J3" s="12"/>
      <c r="K3" s="12"/>
      <c r="L3" s="12"/>
      <c r="M3" s="11"/>
      <c r="N3" s="11"/>
      <c r="O3" s="11"/>
      <c r="P3" s="11"/>
      <c r="Q3" s="11"/>
    </row>
    <row r="4" spans="1:17" customFormat="1" ht="15" thickBot="1" x14ac:dyDescent="0.4">
      <c r="A4" s="43"/>
      <c r="B4" s="49"/>
      <c r="C4" s="43"/>
      <c r="D4" s="43"/>
      <c r="E4" s="43"/>
      <c r="F4" s="43"/>
      <c r="G4" s="43"/>
      <c r="H4" s="43"/>
      <c r="I4" s="43"/>
      <c r="J4" s="43"/>
      <c r="K4" s="11"/>
      <c r="L4" s="11"/>
      <c r="M4" s="11"/>
      <c r="N4" s="11"/>
      <c r="O4" s="11"/>
      <c r="P4" s="11"/>
      <c r="Q4" s="11"/>
    </row>
    <row r="5" spans="1:17" customFormat="1" ht="3" customHeight="1" x14ac:dyDescent="0.35">
      <c r="A5" s="11"/>
      <c r="B5" s="46"/>
      <c r="C5" s="11"/>
      <c r="D5" s="11"/>
      <c r="E5" s="11"/>
      <c r="F5" s="11"/>
      <c r="G5" s="11"/>
      <c r="H5" s="11"/>
      <c r="I5" s="11"/>
      <c r="J5" s="11"/>
      <c r="K5" s="11"/>
      <c r="L5" s="11"/>
      <c r="M5" s="11"/>
      <c r="N5" s="11"/>
      <c r="O5" s="11"/>
      <c r="P5" s="11"/>
      <c r="Q5" s="11"/>
    </row>
    <row r="6" spans="1:17" customFormat="1" ht="3" customHeight="1" x14ac:dyDescent="0.35">
      <c r="A6" s="11"/>
      <c r="B6" s="46"/>
      <c r="C6" s="11"/>
      <c r="D6" s="11"/>
      <c r="E6" s="11"/>
      <c r="F6" s="11"/>
      <c r="G6" s="11"/>
      <c r="H6" s="11"/>
      <c r="I6" s="11"/>
      <c r="J6" s="11"/>
      <c r="K6" s="11"/>
      <c r="L6" s="11"/>
      <c r="M6" s="11"/>
      <c r="N6" s="11"/>
      <c r="O6" s="11"/>
      <c r="P6" s="11"/>
      <c r="Q6" s="11"/>
    </row>
    <row r="7" spans="1:17" customFormat="1" ht="3" customHeight="1" x14ac:dyDescent="0.35">
      <c r="A7" s="11"/>
      <c r="B7" s="46"/>
      <c r="C7" s="11"/>
      <c r="D7" s="11"/>
      <c r="E7" s="11"/>
      <c r="F7" s="11"/>
      <c r="G7" s="11"/>
      <c r="H7" s="11"/>
      <c r="I7" s="11"/>
      <c r="J7" s="11"/>
      <c r="K7" s="11"/>
      <c r="L7" s="11"/>
      <c r="M7" s="11"/>
      <c r="N7" s="11"/>
      <c r="O7" s="11"/>
      <c r="P7" s="11"/>
      <c r="Q7" s="11"/>
    </row>
    <row r="8" spans="1:17" customFormat="1" ht="3" customHeight="1" x14ac:dyDescent="0.35">
      <c r="A8" s="11"/>
      <c r="B8" s="46"/>
      <c r="C8" s="11"/>
      <c r="D8" s="11"/>
      <c r="E8" s="11"/>
      <c r="F8" s="11"/>
      <c r="G8" s="11"/>
      <c r="H8" s="11"/>
      <c r="I8" s="11"/>
      <c r="J8" s="11"/>
      <c r="K8" s="11"/>
      <c r="L8" s="11"/>
      <c r="M8" s="11"/>
      <c r="N8" s="11"/>
      <c r="O8" s="11"/>
      <c r="P8" s="11"/>
      <c r="Q8" s="11"/>
    </row>
    <row r="9" spans="1:17" customFormat="1" ht="3" customHeight="1" x14ac:dyDescent="0.35">
      <c r="A9" s="11"/>
      <c r="B9" s="46"/>
      <c r="C9" s="11"/>
      <c r="D9" s="11"/>
      <c r="E9" s="11"/>
      <c r="F9" s="11"/>
      <c r="G9" s="11"/>
      <c r="H9" s="11"/>
      <c r="I9" s="11"/>
      <c r="J9" s="11"/>
      <c r="K9" s="11"/>
      <c r="L9" s="11"/>
      <c r="M9" s="11"/>
      <c r="N9" s="11"/>
      <c r="O9" s="11"/>
      <c r="P9" s="11"/>
      <c r="Q9" s="11"/>
    </row>
    <row r="10" spans="1:17" customFormat="1" x14ac:dyDescent="0.35">
      <c r="A10" s="11"/>
      <c r="B10" s="11"/>
      <c r="C10" s="11"/>
      <c r="D10" s="11"/>
      <c r="E10" s="11"/>
      <c r="F10" s="11"/>
      <c r="G10" s="11"/>
      <c r="H10" s="11"/>
      <c r="I10" s="11"/>
      <c r="J10" s="11"/>
      <c r="K10" s="11"/>
      <c r="L10" s="11"/>
      <c r="M10" s="11"/>
      <c r="N10" s="11"/>
      <c r="O10" s="11"/>
      <c r="P10" s="11"/>
      <c r="Q10" s="11"/>
    </row>
    <row r="11" spans="1:17" customFormat="1" x14ac:dyDescent="0.35">
      <c r="A11" s="27" t="s">
        <v>23077</v>
      </c>
      <c r="B11" s="11"/>
      <c r="C11" s="11"/>
      <c r="D11" s="11"/>
      <c r="E11" s="11"/>
      <c r="F11" s="11"/>
      <c r="G11" s="11"/>
      <c r="H11" s="11"/>
      <c r="I11" s="11"/>
      <c r="J11" s="11"/>
      <c r="K11" s="11"/>
      <c r="L11" s="11"/>
      <c r="M11" s="11"/>
      <c r="N11" s="11"/>
      <c r="O11" s="11"/>
      <c r="P11" s="11"/>
      <c r="Q11" s="11"/>
    </row>
    <row r="12" spans="1:17" customFormat="1" x14ac:dyDescent="0.35">
      <c r="A12" s="27" t="s">
        <v>23078</v>
      </c>
      <c r="B12" s="11"/>
      <c r="C12" s="11"/>
      <c r="D12" s="11"/>
      <c r="E12" s="11"/>
      <c r="F12" s="11"/>
      <c r="G12" s="11"/>
      <c r="H12" s="11"/>
      <c r="I12" s="11"/>
      <c r="J12" s="11"/>
      <c r="K12" s="11"/>
      <c r="L12" s="11"/>
      <c r="M12" s="11"/>
      <c r="N12" s="11"/>
      <c r="O12" s="11"/>
      <c r="P12" s="11"/>
      <c r="Q12" s="11"/>
    </row>
    <row r="13" spans="1:17" customFormat="1" x14ac:dyDescent="0.35">
      <c r="A13" s="27"/>
      <c r="B13" s="11"/>
      <c r="C13" s="11"/>
      <c r="D13" s="11"/>
      <c r="E13" s="11"/>
      <c r="F13" s="11"/>
      <c r="G13" s="11"/>
      <c r="H13" s="11"/>
      <c r="I13" s="11"/>
      <c r="J13" s="11"/>
      <c r="K13" s="11"/>
      <c r="L13" s="11"/>
      <c r="M13" s="11"/>
      <c r="N13" s="11"/>
      <c r="O13" s="11"/>
      <c r="P13" s="11"/>
      <c r="Q13" s="11"/>
    </row>
    <row r="14" spans="1:17" customFormat="1" x14ac:dyDescent="0.35">
      <c r="A14" s="27"/>
      <c r="B14" s="11"/>
      <c r="C14" s="11"/>
      <c r="D14" s="11"/>
      <c r="E14" s="11"/>
      <c r="F14" s="11"/>
      <c r="G14" s="11"/>
      <c r="H14" s="11"/>
      <c r="I14" s="11"/>
      <c r="J14" s="11"/>
      <c r="K14" s="11"/>
      <c r="L14" s="11"/>
      <c r="M14" s="11"/>
      <c r="N14" s="11"/>
      <c r="O14" s="11"/>
      <c r="P14" s="11"/>
      <c r="Q14" s="11"/>
    </row>
    <row r="15" spans="1:17" customFormat="1" x14ac:dyDescent="0.35">
      <c r="A15" s="27"/>
      <c r="B15" s="11"/>
      <c r="C15" s="11"/>
      <c r="D15" s="11"/>
      <c r="E15" s="11"/>
      <c r="F15" s="11"/>
      <c r="G15" s="11"/>
      <c r="H15" s="11"/>
      <c r="I15" s="11"/>
      <c r="J15" s="11"/>
      <c r="K15" s="11"/>
      <c r="L15" s="11"/>
      <c r="M15" s="11"/>
      <c r="N15" s="11"/>
      <c r="O15" s="11"/>
      <c r="P15" s="11"/>
      <c r="Q15" s="11"/>
    </row>
    <row r="16" spans="1:17" customFormat="1" x14ac:dyDescent="0.35">
      <c r="A16" s="27"/>
      <c r="B16" s="11"/>
      <c r="C16" s="11"/>
      <c r="D16" s="11"/>
      <c r="E16" s="11"/>
      <c r="F16" s="11"/>
      <c r="G16" s="11"/>
      <c r="H16" s="11"/>
      <c r="I16" s="11"/>
      <c r="J16" s="11"/>
      <c r="K16" s="11"/>
      <c r="L16" s="11"/>
      <c r="M16" s="11"/>
      <c r="N16" s="11"/>
      <c r="O16" s="11"/>
      <c r="P16" s="11"/>
      <c r="Q16" s="11"/>
    </row>
    <row r="17" spans="1:17" customFormat="1" x14ac:dyDescent="0.35">
      <c r="A17" s="270" t="str">
        <f>"B. Municipal Property Tax Levies for Fiscal Year "&amp;'A. Update Year'!A5</f>
        <v>B. Municipal Property Tax Levies for Fiscal Year 2025-2026</v>
      </c>
      <c r="B17" s="270"/>
      <c r="C17" s="270"/>
      <c r="D17" s="270"/>
      <c r="E17" s="270"/>
      <c r="F17" s="270"/>
      <c r="G17" s="270"/>
      <c r="H17" s="270"/>
      <c r="I17" s="270"/>
      <c r="J17" s="270"/>
      <c r="K17" s="50"/>
      <c r="L17" s="50"/>
      <c r="M17" s="11"/>
      <c r="N17" s="11"/>
      <c r="O17" s="11"/>
      <c r="P17" s="11"/>
      <c r="Q17" s="11"/>
    </row>
    <row r="18" spans="1:17" customFormat="1" ht="15" thickBot="1" x14ac:dyDescent="0.4">
      <c r="A18" s="27"/>
      <c r="B18" s="11"/>
      <c r="C18" s="11"/>
      <c r="D18" s="11"/>
      <c r="E18" s="11"/>
      <c r="F18" s="11"/>
      <c r="G18" s="11"/>
      <c r="H18" s="11"/>
      <c r="I18" s="11"/>
      <c r="J18" s="11"/>
      <c r="K18" s="11"/>
      <c r="L18" s="11"/>
      <c r="M18" s="11"/>
      <c r="N18" s="11"/>
      <c r="O18" s="11"/>
      <c r="P18" s="11"/>
      <c r="Q18" s="11"/>
    </row>
    <row r="19" spans="1:17" customFormat="1" x14ac:dyDescent="0.35">
      <c r="A19" s="29" t="str">
        <f>'A. Update Year'!A5&amp;" Municipal Ad Valorem Levy  (Enter the actual levy, not a budget estimate.)"</f>
        <v>2025-2026 Municipal Ad Valorem Levy  (Enter the actual levy, not a budget estimate.)</v>
      </c>
      <c r="B19" s="11"/>
      <c r="C19" s="11"/>
      <c r="D19" s="11"/>
      <c r="E19" s="11"/>
      <c r="F19" s="11"/>
      <c r="G19" s="11"/>
      <c r="H19" s="11"/>
      <c r="I19" s="11"/>
      <c r="J19" s="11"/>
      <c r="K19" s="11"/>
      <c r="L19" s="11"/>
      <c r="M19" s="11"/>
      <c r="N19" s="51" t="s">
        <v>602</v>
      </c>
      <c r="O19" s="11"/>
      <c r="P19" s="11"/>
      <c r="Q19" s="11"/>
    </row>
    <row r="20" spans="1:17" customFormat="1" x14ac:dyDescent="0.35">
      <c r="A20" s="11"/>
      <c r="B20" s="11"/>
      <c r="C20" s="52"/>
      <c r="D20" s="53"/>
      <c r="E20" s="11"/>
      <c r="F20" s="11"/>
      <c r="G20" s="11"/>
      <c r="H20" s="11"/>
      <c r="I20" s="11"/>
      <c r="J20" s="11"/>
      <c r="K20" s="11"/>
      <c r="L20" s="11"/>
      <c r="M20" s="11"/>
      <c r="N20" s="54" t="s">
        <v>603</v>
      </c>
      <c r="O20" s="11"/>
      <c r="P20" s="11"/>
      <c r="Q20" s="11"/>
    </row>
    <row r="21" spans="1:17" customFormat="1" ht="4.5" customHeight="1" x14ac:dyDescent="0.35">
      <c r="A21" s="11"/>
      <c r="B21" s="11"/>
      <c r="C21" s="11"/>
      <c r="D21" s="11"/>
      <c r="E21" s="11"/>
      <c r="F21" s="11"/>
      <c r="G21" s="11"/>
      <c r="H21" s="11"/>
      <c r="I21" s="11"/>
      <c r="J21" s="11"/>
      <c r="K21" s="11"/>
      <c r="L21" s="11"/>
      <c r="M21" s="11"/>
      <c r="N21" s="54" t="s">
        <v>604</v>
      </c>
      <c r="O21" s="11"/>
      <c r="P21" s="11"/>
      <c r="Q21" s="11"/>
    </row>
    <row r="22" spans="1:17" customFormat="1" ht="4.5" customHeight="1" thickBot="1" x14ac:dyDescent="0.4">
      <c r="A22" s="11"/>
      <c r="B22" s="11"/>
      <c r="C22" s="11"/>
      <c r="D22" s="11"/>
      <c r="E22" s="11"/>
      <c r="F22" s="11"/>
      <c r="G22" s="11"/>
      <c r="H22" s="11"/>
      <c r="I22" s="11"/>
      <c r="J22" s="11"/>
      <c r="K22" s="11"/>
      <c r="L22" s="11"/>
      <c r="M22" s="11"/>
      <c r="N22" s="55"/>
      <c r="O22" s="11"/>
      <c r="P22" s="11"/>
      <c r="Q22" s="11"/>
    </row>
    <row r="23" spans="1:17" customFormat="1" ht="4.5" customHeight="1" x14ac:dyDescent="0.35">
      <c r="A23" s="11"/>
      <c r="B23" s="11"/>
      <c r="C23" s="11"/>
      <c r="D23" s="11"/>
      <c r="E23" s="11"/>
      <c r="F23" s="11"/>
      <c r="G23" s="11"/>
      <c r="H23" s="11"/>
      <c r="I23" s="11"/>
      <c r="J23" s="11"/>
      <c r="K23" s="11"/>
      <c r="L23" s="11"/>
      <c r="M23" s="11"/>
      <c r="N23" s="11"/>
      <c r="O23" s="11"/>
      <c r="P23" s="11"/>
      <c r="Q23" s="11"/>
    </row>
    <row r="24" spans="1:17" customFormat="1" ht="15" thickBot="1" x14ac:dyDescent="0.4">
      <c r="A24" s="11"/>
      <c r="B24" s="11"/>
      <c r="C24" s="11"/>
      <c r="D24" s="11"/>
      <c r="E24" s="11"/>
      <c r="F24" s="11"/>
      <c r="G24" s="11"/>
      <c r="H24" s="11"/>
      <c r="I24" s="11"/>
      <c r="J24" s="11"/>
      <c r="K24" s="11"/>
      <c r="L24" s="11"/>
      <c r="M24" s="11"/>
      <c r="N24" s="11"/>
      <c r="O24" s="11"/>
      <c r="P24" s="11"/>
      <c r="Q24" s="11"/>
    </row>
    <row r="25" spans="1:17" customFormat="1" ht="15" thickBot="1" x14ac:dyDescent="0.4">
      <c r="A25" s="11"/>
      <c r="B25" s="11"/>
      <c r="C25" s="11"/>
      <c r="D25" s="27" t="str">
        <f>'A. Update Year'!A5&amp;" Municipal tax rate"</f>
        <v>2025-2026 Municipal tax rate</v>
      </c>
      <c r="E25" s="56">
        <v>0</v>
      </c>
      <c r="F25" s="11"/>
      <c r="G25" s="11"/>
      <c r="H25" s="11"/>
      <c r="I25" s="11"/>
      <c r="J25" s="271"/>
      <c r="K25" s="11"/>
      <c r="L25" s="11"/>
      <c r="M25" s="11"/>
      <c r="N25" s="11"/>
      <c r="O25" s="11"/>
      <c r="P25" s="11"/>
      <c r="Q25" s="11"/>
    </row>
    <row r="26" spans="1:17" customFormat="1" x14ac:dyDescent="0.35">
      <c r="A26" s="29"/>
      <c r="B26" s="11"/>
      <c r="C26" s="11"/>
      <c r="D26" s="52" t="s">
        <v>605</v>
      </c>
      <c r="E26" s="53"/>
      <c r="F26" s="53"/>
      <c r="G26" s="53"/>
      <c r="H26" s="11"/>
      <c r="I26" s="11"/>
      <c r="J26" s="271"/>
      <c r="K26" s="11"/>
      <c r="L26" s="11"/>
      <c r="M26" s="57"/>
      <c r="N26" s="11"/>
      <c r="O26" s="11"/>
      <c r="P26" s="11"/>
      <c r="Q26" s="11"/>
    </row>
    <row r="27" spans="1:17" customFormat="1" ht="9" customHeight="1" x14ac:dyDescent="0.35">
      <c r="A27" s="29"/>
      <c r="B27" s="11"/>
      <c r="C27" s="11"/>
      <c r="D27" s="11"/>
      <c r="E27" s="11"/>
      <c r="F27" s="11"/>
      <c r="G27" s="11"/>
      <c r="H27" s="11"/>
      <c r="I27" s="11"/>
      <c r="J27" s="11"/>
      <c r="K27" s="11"/>
      <c r="L27" s="11"/>
      <c r="M27" s="11"/>
      <c r="N27" s="11"/>
      <c r="O27" s="11"/>
      <c r="P27" s="11"/>
      <c r="Q27" s="11"/>
    </row>
    <row r="28" spans="1:17" customFormat="1" x14ac:dyDescent="0.35">
      <c r="A28" s="11"/>
      <c r="B28" s="12"/>
      <c r="C28" s="12"/>
      <c r="D28" s="12"/>
      <c r="E28" s="12"/>
      <c r="F28" s="12"/>
      <c r="G28" s="12"/>
      <c r="H28" s="12"/>
      <c r="I28" s="12"/>
      <c r="J28" s="12"/>
      <c r="K28" s="12"/>
      <c r="L28" s="12"/>
      <c r="M28" s="11"/>
      <c r="N28" s="11"/>
      <c r="O28" s="11"/>
      <c r="P28" s="11"/>
      <c r="Q28" s="11"/>
    </row>
    <row r="29" spans="1:17" customFormat="1" x14ac:dyDescent="0.35">
      <c r="A29" s="11"/>
      <c r="B29" s="38" t="s">
        <v>558</v>
      </c>
      <c r="C29" s="11" t="s">
        <v>606</v>
      </c>
      <c r="D29" s="11"/>
      <c r="E29" s="11"/>
      <c r="F29" s="11"/>
      <c r="G29" s="11"/>
      <c r="H29" s="11"/>
      <c r="I29" s="11"/>
      <c r="J29" s="11"/>
      <c r="K29" s="11"/>
      <c r="L29" s="11"/>
      <c r="M29" s="11"/>
      <c r="N29" s="11"/>
      <c r="O29" s="11"/>
      <c r="P29" s="11"/>
      <c r="Q29" s="11"/>
    </row>
    <row r="30" spans="1:17" customFormat="1" x14ac:dyDescent="0.35">
      <c r="A30" s="11"/>
      <c r="B30" s="10"/>
      <c r="C30" s="11" t="s">
        <v>607</v>
      </c>
      <c r="D30" s="11"/>
      <c r="E30" s="11"/>
      <c r="F30" s="11"/>
      <c r="G30" s="11"/>
      <c r="H30" s="11"/>
      <c r="I30" s="11"/>
      <c r="J30" s="11"/>
      <c r="K30" s="11"/>
      <c r="L30" s="11"/>
      <c r="M30" s="11"/>
      <c r="N30" s="11"/>
      <c r="O30" s="11"/>
      <c r="P30" s="11"/>
      <c r="Q30" s="11"/>
    </row>
    <row r="31" spans="1:17" customFormat="1" ht="15" thickBot="1" x14ac:dyDescent="0.4">
      <c r="A31" s="11"/>
      <c r="B31" s="10"/>
      <c r="C31" s="11" t="s">
        <v>608</v>
      </c>
      <c r="D31" s="11"/>
      <c r="E31" s="11"/>
      <c r="F31" s="11"/>
      <c r="G31" s="11"/>
      <c r="H31" s="11"/>
      <c r="I31" s="44"/>
      <c r="J31" s="11"/>
      <c r="K31" s="11"/>
      <c r="L31" s="11"/>
      <c r="M31" s="11"/>
      <c r="N31" s="11"/>
      <c r="O31" s="11"/>
      <c r="P31" s="11"/>
      <c r="Q31" s="11"/>
    </row>
    <row r="32" spans="1:17" customFormat="1" ht="15" thickBot="1" x14ac:dyDescent="0.4">
      <c r="A32" s="11"/>
      <c r="B32" s="10"/>
      <c r="C32" s="11" t="s">
        <v>609</v>
      </c>
      <c r="D32" s="11"/>
      <c r="E32" s="11"/>
      <c r="F32" s="11"/>
      <c r="G32" s="11" t="s">
        <v>540</v>
      </c>
      <c r="H32" s="58" t="s">
        <v>558</v>
      </c>
      <c r="I32" s="129" t="s">
        <v>560</v>
      </c>
      <c r="J32" s="272"/>
      <c r="K32" s="273"/>
      <c r="L32" s="10"/>
      <c r="M32" s="11"/>
      <c r="N32" s="11"/>
      <c r="O32" s="11"/>
      <c r="P32" s="11"/>
      <c r="Q32" s="11"/>
    </row>
    <row r="33" spans="1:17" customFormat="1" ht="15" thickBot="1" x14ac:dyDescent="0.4">
      <c r="A33" s="11"/>
      <c r="B33" s="10"/>
      <c r="C33" s="11"/>
      <c r="D33" s="11"/>
      <c r="E33" s="11"/>
      <c r="F33" s="11"/>
      <c r="G33" s="11"/>
      <c r="H33" s="58"/>
      <c r="I33" s="129"/>
      <c r="J33" s="16"/>
      <c r="K33" s="10"/>
      <c r="L33" s="10"/>
      <c r="M33" s="11"/>
      <c r="N33" s="11"/>
      <c r="O33" s="11"/>
      <c r="P33" s="11"/>
      <c r="Q33" s="11"/>
    </row>
    <row r="34" spans="1:17" customFormat="1" ht="15" thickBot="1" x14ac:dyDescent="0.4">
      <c r="A34" s="11"/>
      <c r="B34" s="38" t="s">
        <v>561</v>
      </c>
      <c r="C34" s="11" t="s">
        <v>610</v>
      </c>
      <c r="D34" s="11"/>
      <c r="E34" s="11"/>
      <c r="F34" s="11"/>
      <c r="G34" s="11" t="s">
        <v>540</v>
      </c>
      <c r="H34" s="58" t="s">
        <v>561</v>
      </c>
      <c r="I34" s="129" t="s">
        <v>560</v>
      </c>
      <c r="J34" s="272"/>
      <c r="K34" s="273"/>
      <c r="L34" s="10"/>
      <c r="M34" s="11"/>
      <c r="N34" s="11"/>
      <c r="O34" s="11"/>
      <c r="P34" s="11"/>
      <c r="Q34" s="11"/>
    </row>
    <row r="35" spans="1:17" customFormat="1" ht="15" thickBot="1" x14ac:dyDescent="0.4">
      <c r="A35" s="11"/>
      <c r="B35" s="38"/>
      <c r="C35" s="11"/>
      <c r="D35" s="11"/>
      <c r="E35" s="11"/>
      <c r="F35" s="11"/>
      <c r="G35" s="11"/>
      <c r="H35" s="58"/>
      <c r="I35" s="129"/>
      <c r="J35" s="16"/>
      <c r="K35" s="10"/>
      <c r="L35" s="10"/>
      <c r="M35" s="11"/>
      <c r="N35" s="11"/>
      <c r="O35" s="11"/>
      <c r="P35" s="11"/>
      <c r="Q35" s="11"/>
    </row>
    <row r="36" spans="1:17" customFormat="1" ht="15" thickBot="1" x14ac:dyDescent="0.4">
      <c r="A36" s="11"/>
      <c r="B36" s="26" t="s">
        <v>563</v>
      </c>
      <c r="C36" s="11" t="s">
        <v>611</v>
      </c>
      <c r="D36" s="11"/>
      <c r="E36" s="11"/>
      <c r="F36" s="11"/>
      <c r="G36" s="11" t="s">
        <v>540</v>
      </c>
      <c r="H36" s="39" t="s">
        <v>563</v>
      </c>
      <c r="I36" s="129" t="s">
        <v>560</v>
      </c>
      <c r="J36" s="272"/>
      <c r="K36" s="273"/>
      <c r="L36" s="10"/>
      <c r="M36" s="11"/>
      <c r="N36" s="11"/>
      <c r="O36" s="11"/>
      <c r="P36" s="11"/>
      <c r="Q36" s="11"/>
    </row>
    <row r="37" spans="1:17" customFormat="1" ht="15" thickBot="1" x14ac:dyDescent="0.4">
      <c r="A37" s="11"/>
      <c r="B37" s="38"/>
      <c r="C37" s="11"/>
      <c r="D37" s="11"/>
      <c r="E37" s="11"/>
      <c r="F37" s="11"/>
      <c r="G37" s="11"/>
      <c r="H37" s="58"/>
      <c r="I37" s="129"/>
      <c r="J37" s="16"/>
      <c r="K37" s="10"/>
      <c r="L37" s="10"/>
      <c r="M37" s="11"/>
      <c r="N37" s="11"/>
      <c r="O37" s="11"/>
      <c r="P37" s="11"/>
      <c r="Q37" s="11"/>
    </row>
    <row r="38" spans="1:17" customFormat="1" ht="15" thickBot="1" x14ac:dyDescent="0.4">
      <c r="A38" s="11"/>
      <c r="B38" s="26" t="s">
        <v>565</v>
      </c>
      <c r="C38" s="11" t="s">
        <v>612</v>
      </c>
      <c r="D38" s="11"/>
      <c r="E38" s="11"/>
      <c r="F38" s="11"/>
      <c r="G38" s="11" t="s">
        <v>540</v>
      </c>
      <c r="H38" s="39" t="s">
        <v>565</v>
      </c>
      <c r="I38" s="129" t="s">
        <v>572</v>
      </c>
      <c r="J38" s="272"/>
      <c r="K38" s="273"/>
      <c r="L38" s="10"/>
      <c r="M38" s="11"/>
      <c r="N38" s="11"/>
      <c r="O38" s="11"/>
      <c r="P38" s="11"/>
      <c r="Q38" s="11"/>
    </row>
    <row r="39" spans="1:17" customFormat="1" ht="15" thickBot="1" x14ac:dyDescent="0.4">
      <c r="A39" s="11"/>
      <c r="B39" s="26"/>
      <c r="C39" s="59" t="s">
        <v>613</v>
      </c>
      <c r="D39" s="11"/>
      <c r="E39" s="11"/>
      <c r="F39" s="11"/>
      <c r="G39" s="11"/>
      <c r="H39" s="58"/>
      <c r="I39" s="129"/>
      <c r="J39" s="11"/>
      <c r="K39" s="11"/>
      <c r="L39" s="10"/>
      <c r="M39" s="11"/>
      <c r="N39" s="11"/>
      <c r="O39" s="11"/>
      <c r="P39" s="11"/>
      <c r="Q39" s="11"/>
    </row>
    <row r="40" spans="1:17" customFormat="1" ht="15" thickBot="1" x14ac:dyDescent="0.4">
      <c r="A40" s="11"/>
      <c r="B40" s="26"/>
      <c r="C40" s="60" t="s">
        <v>614</v>
      </c>
      <c r="D40" s="11"/>
      <c r="E40" s="11"/>
      <c r="F40" s="11"/>
      <c r="G40" s="61"/>
      <c r="H40" s="58"/>
      <c r="I40" s="129"/>
      <c r="J40" s="11"/>
      <c r="K40" s="11"/>
      <c r="L40" s="10"/>
      <c r="M40" s="11"/>
      <c r="N40" s="11"/>
      <c r="O40" s="11"/>
      <c r="P40" s="11"/>
      <c r="Q40" s="11"/>
    </row>
    <row r="41" spans="1:17" customFormat="1" x14ac:dyDescent="0.35">
      <c r="A41" s="11"/>
      <c r="B41" s="26"/>
      <c r="C41" s="60" t="s">
        <v>615</v>
      </c>
      <c r="D41" s="11"/>
      <c r="E41" s="11"/>
      <c r="F41" s="11"/>
      <c r="G41" s="11"/>
      <c r="H41" s="58"/>
      <c r="I41" s="129"/>
      <c r="J41" s="11"/>
      <c r="K41" s="11"/>
      <c r="L41" s="10"/>
      <c r="M41" s="11"/>
      <c r="N41" s="11"/>
      <c r="O41" s="11"/>
      <c r="P41" s="11"/>
      <c r="Q41" s="11"/>
    </row>
    <row r="42" spans="1:17" customFormat="1" ht="15" thickBot="1" x14ac:dyDescent="0.4">
      <c r="A42" s="11"/>
      <c r="B42" s="26"/>
      <c r="C42" s="60"/>
      <c r="D42" s="11"/>
      <c r="E42" s="11"/>
      <c r="F42" s="11"/>
      <c r="G42" s="11"/>
      <c r="H42" s="58"/>
      <c r="I42" s="129"/>
      <c r="J42" s="11"/>
      <c r="K42" s="11"/>
      <c r="L42" s="10"/>
      <c r="M42" s="11"/>
      <c r="N42" s="11"/>
      <c r="O42" s="11"/>
      <c r="P42" s="11"/>
      <c r="Q42" s="11"/>
    </row>
    <row r="43" spans="1:17" customFormat="1" ht="15" thickBot="1" x14ac:dyDescent="0.4">
      <c r="A43" s="27"/>
      <c r="B43" s="26" t="s">
        <v>567</v>
      </c>
      <c r="C43" s="27" t="str">
        <f>"Total "&amp;'A. Update Year'!A5&amp;" Municipal Ad Valorem Levy (Add lines 1-4)……………..……………………….."</f>
        <v>Total 2025-2026 Municipal Ad Valorem Levy (Add lines 1-4)……………..………………………..</v>
      </c>
      <c r="D43" s="27"/>
      <c r="E43" s="27"/>
      <c r="F43" s="27"/>
      <c r="G43" s="27" t="s">
        <v>616</v>
      </c>
      <c r="H43" s="35" t="s">
        <v>567</v>
      </c>
      <c r="I43" s="124" t="s">
        <v>569</v>
      </c>
      <c r="J43" s="267">
        <f>J32+J34+J36-J38</f>
        <v>0</v>
      </c>
      <c r="K43" s="268"/>
      <c r="L43" s="26"/>
      <c r="M43" s="27"/>
      <c r="N43" s="27"/>
      <c r="O43" s="27"/>
      <c r="P43" s="27"/>
      <c r="Q43" s="27"/>
    </row>
    <row r="44" spans="1:17" customFormat="1" x14ac:dyDescent="0.35">
      <c r="A44" s="27"/>
      <c r="B44" s="26"/>
      <c r="C44" s="27"/>
      <c r="D44" s="27"/>
      <c r="E44" s="27"/>
      <c r="F44" s="27"/>
      <c r="G44" s="27"/>
      <c r="H44" s="35"/>
      <c r="I44" s="35"/>
      <c r="J44" s="62"/>
      <c r="K44" s="63"/>
      <c r="L44" s="63"/>
      <c r="M44" s="27"/>
      <c r="N44" s="27"/>
      <c r="O44" s="27"/>
      <c r="P44" s="27"/>
      <c r="Q44" s="27"/>
    </row>
    <row r="45" spans="1:17" customFormat="1" ht="16.5" x14ac:dyDescent="0.35">
      <c r="A45" s="269" t="s">
        <v>617</v>
      </c>
      <c r="B45" s="269"/>
      <c r="C45" s="269"/>
      <c r="D45" s="269"/>
      <c r="E45" s="269"/>
      <c r="F45" s="269"/>
      <c r="G45" s="269"/>
      <c r="H45" s="269"/>
      <c r="I45" s="269"/>
      <c r="J45" s="269"/>
      <c r="K45" s="269"/>
      <c r="L45" s="269"/>
      <c r="M45" s="27"/>
      <c r="N45" s="27"/>
      <c r="O45" s="27"/>
      <c r="P45" s="27"/>
      <c r="Q45" s="27"/>
    </row>
    <row r="46" spans="1:17" customFormat="1" ht="16.5" x14ac:dyDescent="0.35">
      <c r="A46" s="269" t="s">
        <v>618</v>
      </c>
      <c r="B46" s="269"/>
      <c r="C46" s="269"/>
      <c r="D46" s="269"/>
      <c r="E46" s="269"/>
      <c r="F46" s="269"/>
      <c r="G46" s="269"/>
      <c r="H46" s="269"/>
      <c r="I46" s="269"/>
      <c r="J46" s="269"/>
      <c r="K46" s="269"/>
      <c r="L46" s="269"/>
      <c r="M46" s="27"/>
      <c r="N46" s="27"/>
      <c r="O46" s="27"/>
      <c r="P46" s="27"/>
      <c r="Q46" s="27"/>
    </row>
    <row r="47" spans="1:17" customFormat="1" x14ac:dyDescent="0.35">
      <c r="A47" s="27"/>
      <c r="B47" s="26"/>
      <c r="C47" s="27"/>
      <c r="D47" s="27"/>
      <c r="E47" s="27"/>
      <c r="F47" s="27"/>
      <c r="G47" s="27"/>
      <c r="H47" s="35"/>
      <c r="I47" s="35"/>
      <c r="J47" s="63"/>
      <c r="K47" s="63"/>
      <c r="L47" s="63"/>
      <c r="M47" s="27"/>
      <c r="N47" s="27"/>
      <c r="O47" s="27"/>
      <c r="P47" s="27"/>
      <c r="Q47" s="27"/>
    </row>
    <row r="48" spans="1:17" customFormat="1" x14ac:dyDescent="0.35">
      <c r="A48" s="27"/>
      <c r="B48" s="26"/>
      <c r="C48" s="27"/>
      <c r="D48" s="27"/>
      <c r="E48" s="27"/>
      <c r="F48" s="27"/>
      <c r="G48" s="27"/>
      <c r="H48" s="35"/>
      <c r="I48" s="35"/>
      <c r="J48" s="63"/>
      <c r="K48" s="63"/>
      <c r="L48" s="63"/>
      <c r="M48" s="27"/>
      <c r="N48" s="27"/>
      <c r="O48" s="27"/>
      <c r="P48" s="27"/>
      <c r="Q48" s="27"/>
    </row>
    <row r="49" spans="1:17" customFormat="1" x14ac:dyDescent="0.35">
      <c r="A49" s="27"/>
      <c r="B49" s="26"/>
      <c r="C49" s="27"/>
      <c r="D49" s="27"/>
      <c r="E49" s="27"/>
      <c r="F49" s="27"/>
      <c r="G49" s="27"/>
      <c r="H49" s="35"/>
      <c r="I49" s="35"/>
      <c r="J49" s="63"/>
      <c r="K49" s="63"/>
      <c r="L49" s="63"/>
      <c r="M49" s="27"/>
      <c r="N49" s="27"/>
      <c r="O49" s="27"/>
      <c r="P49" s="27"/>
      <c r="Q49" s="27"/>
    </row>
    <row r="50" spans="1:17" customFormat="1" x14ac:dyDescent="0.35">
      <c r="A50" s="11"/>
      <c r="B50" s="11"/>
      <c r="C50" s="11"/>
      <c r="D50" s="11"/>
      <c r="E50" s="11"/>
      <c r="F50" s="11"/>
      <c r="G50" s="11"/>
      <c r="H50" s="11"/>
      <c r="I50" s="11"/>
      <c r="J50" s="11"/>
      <c r="K50" s="11"/>
      <c r="L50" s="11"/>
      <c r="M50" s="11"/>
      <c r="N50" s="11"/>
      <c r="O50" s="11"/>
      <c r="P50" s="11"/>
      <c r="Q50" s="11"/>
    </row>
    <row r="51" spans="1:17" customFormat="1" x14ac:dyDescent="0.35">
      <c r="A51" s="11"/>
      <c r="B51" s="11"/>
      <c r="C51" s="11"/>
      <c r="D51" s="11"/>
      <c r="E51" s="11"/>
      <c r="F51" s="11"/>
      <c r="G51" s="11"/>
      <c r="H51" s="11"/>
      <c r="I51" s="11"/>
      <c r="J51" s="11"/>
      <c r="K51" s="11"/>
      <c r="L51" s="11"/>
      <c r="M51" s="11"/>
      <c r="N51" s="11"/>
      <c r="O51" s="11"/>
      <c r="P51" s="11"/>
      <c r="Q51" s="11"/>
    </row>
    <row r="52" spans="1:17" customFormat="1" x14ac:dyDescent="0.35">
      <c r="A52" s="11"/>
      <c r="B52" s="46"/>
      <c r="C52" s="11"/>
      <c r="D52" s="11"/>
      <c r="E52" s="11"/>
      <c r="F52" s="11"/>
      <c r="G52" s="11"/>
      <c r="H52" s="11"/>
      <c r="I52" s="11"/>
      <c r="J52" s="11"/>
      <c r="K52" s="11"/>
      <c r="L52" s="11"/>
      <c r="M52" s="11"/>
      <c r="N52" s="11"/>
      <c r="O52" s="11"/>
      <c r="P52" s="11"/>
      <c r="Q52" s="11"/>
    </row>
    <row r="53" spans="1:17" customFormat="1" x14ac:dyDescent="0.35">
      <c r="A53" s="11"/>
      <c r="B53" s="11"/>
      <c r="C53" s="11"/>
      <c r="D53" s="11"/>
      <c r="E53" s="11"/>
      <c r="F53" s="11"/>
      <c r="G53" s="11"/>
      <c r="H53" s="11"/>
      <c r="I53" s="11"/>
      <c r="J53" s="11"/>
      <c r="K53" s="11"/>
      <c r="L53" s="11"/>
      <c r="M53" s="11"/>
      <c r="N53" s="11"/>
      <c r="O53" s="11"/>
      <c r="P53" s="11"/>
      <c r="Q53" s="11"/>
    </row>
    <row r="54" spans="1:17" customFormat="1" hidden="1" x14ac:dyDescent="0.35">
      <c r="A54" s="27"/>
      <c r="B54" s="11"/>
      <c r="C54" s="11"/>
      <c r="D54" s="11"/>
      <c r="E54" s="11"/>
      <c r="F54" s="11"/>
      <c r="G54" s="11"/>
      <c r="H54" s="11"/>
      <c r="I54" s="11"/>
      <c r="J54" s="11"/>
      <c r="K54" s="11"/>
      <c r="L54" s="11"/>
      <c r="M54" s="11"/>
      <c r="N54" s="11"/>
      <c r="O54" s="11"/>
      <c r="P54" s="11"/>
      <c r="Q54" s="11"/>
    </row>
    <row r="55" spans="1:17" customFormat="1" hidden="1" x14ac:dyDescent="0.35">
      <c r="A55" s="11"/>
      <c r="B55" s="11"/>
      <c r="C55" s="11"/>
      <c r="D55" s="11"/>
      <c r="E55" s="11"/>
      <c r="F55" s="11"/>
      <c r="G55" s="11"/>
      <c r="H55" s="11"/>
      <c r="I55" s="11"/>
      <c r="J55" s="11"/>
      <c r="K55" s="11"/>
      <c r="L55" s="11"/>
      <c r="M55" s="11"/>
      <c r="N55" s="11"/>
      <c r="O55" s="11"/>
      <c r="P55" s="11"/>
      <c r="Q55" s="11"/>
    </row>
    <row r="56" spans="1:17" customFormat="1" hidden="1" x14ac:dyDescent="0.35">
      <c r="A56" s="11"/>
      <c r="B56" s="11"/>
      <c r="C56" s="11"/>
      <c r="D56" s="11"/>
      <c r="E56" s="11"/>
      <c r="F56" s="11"/>
      <c r="G56" s="11"/>
      <c r="H56" s="11"/>
      <c r="I56" s="11"/>
      <c r="J56" s="11"/>
      <c r="K56" s="11"/>
      <c r="L56" s="11"/>
      <c r="M56" s="11"/>
      <c r="N56" s="11"/>
      <c r="O56" s="11"/>
      <c r="P56" s="11"/>
      <c r="Q56" s="11"/>
    </row>
    <row r="57" spans="1:17" customFormat="1" hidden="1" x14ac:dyDescent="0.35">
      <c r="A57" s="11"/>
      <c r="B57" s="11"/>
      <c r="C57" s="11"/>
      <c r="D57" s="11"/>
      <c r="E57" s="11"/>
      <c r="F57" s="11"/>
      <c r="G57" s="11"/>
      <c r="H57" s="11"/>
      <c r="I57" s="11"/>
      <c r="J57" s="11"/>
      <c r="K57" s="11"/>
      <c r="L57" s="11"/>
      <c r="M57" s="11"/>
      <c r="N57" s="11"/>
      <c r="O57" s="11"/>
      <c r="P57" s="11"/>
      <c r="Q57" s="11"/>
    </row>
    <row r="58" spans="1:17" customFormat="1" x14ac:dyDescent="0.35">
      <c r="A58" s="11"/>
      <c r="B58" s="11"/>
      <c r="C58" s="11"/>
      <c r="D58" s="11"/>
      <c r="E58" s="11"/>
      <c r="F58" s="11"/>
      <c r="G58" s="11"/>
      <c r="H58" s="11"/>
      <c r="I58" s="11"/>
      <c r="J58" s="11"/>
      <c r="K58" s="11"/>
      <c r="L58" s="11"/>
      <c r="M58" s="11"/>
      <c r="N58" s="11"/>
      <c r="O58" s="11"/>
      <c r="P58" s="11"/>
      <c r="Q58" s="11"/>
    </row>
    <row r="59" spans="1:17" customFormat="1" x14ac:dyDescent="0.35">
      <c r="A59" s="11"/>
      <c r="B59" s="11"/>
      <c r="C59" s="11"/>
      <c r="D59" s="11"/>
      <c r="E59" s="11"/>
      <c r="F59" s="11"/>
      <c r="G59" s="11"/>
      <c r="H59" s="11"/>
      <c r="I59" s="11"/>
      <c r="J59" s="11"/>
      <c r="K59" s="11"/>
      <c r="L59" s="11"/>
      <c r="M59" s="11"/>
      <c r="N59" s="11"/>
      <c r="O59" s="11"/>
      <c r="P59" s="11"/>
      <c r="Q59" s="11"/>
    </row>
    <row r="60" spans="1:17" customFormat="1" x14ac:dyDescent="0.35">
      <c r="A60" s="11"/>
      <c r="B60" s="11"/>
      <c r="C60" s="11"/>
      <c r="D60" s="11"/>
      <c r="E60" s="11"/>
      <c r="F60" s="11"/>
      <c r="G60" s="11"/>
      <c r="H60" s="11"/>
      <c r="I60" s="11"/>
      <c r="J60" s="11"/>
      <c r="K60" s="11"/>
      <c r="L60" s="11"/>
      <c r="M60" s="11"/>
      <c r="N60" s="11"/>
      <c r="O60" s="11"/>
      <c r="P60" s="11"/>
      <c r="Q60" s="11"/>
    </row>
    <row r="61" spans="1:17" customFormat="1" ht="15" thickBot="1" x14ac:dyDescent="0.4">
      <c r="A61" s="43"/>
      <c r="B61" s="49"/>
      <c r="C61" s="43"/>
      <c r="D61" s="43"/>
      <c r="E61" s="43"/>
      <c r="F61" s="43"/>
      <c r="G61" s="43"/>
      <c r="H61" s="43"/>
      <c r="I61" s="43"/>
      <c r="J61" s="43"/>
      <c r="K61" s="43"/>
      <c r="L61" s="43"/>
      <c r="M61" s="11"/>
      <c r="N61" s="11"/>
      <c r="O61" s="11"/>
      <c r="P61" s="11"/>
      <c r="Q61" s="11"/>
    </row>
    <row r="62" spans="1:17" customFormat="1" x14ac:dyDescent="0.35">
      <c r="A62" s="11"/>
      <c r="B62" s="11"/>
      <c r="C62" s="11"/>
      <c r="D62" s="11"/>
      <c r="E62" s="11"/>
      <c r="F62" s="11"/>
      <c r="G62" s="11"/>
      <c r="H62" s="11"/>
      <c r="I62" s="11"/>
      <c r="J62" s="11"/>
      <c r="K62" s="11"/>
      <c r="L62" s="11"/>
      <c r="M62" s="11"/>
      <c r="N62" s="11"/>
      <c r="O62" s="11"/>
      <c r="P62" s="11"/>
      <c r="Q62" s="11"/>
    </row>
    <row r="63" spans="1:17" customFormat="1" x14ac:dyDescent="0.35">
      <c r="A63" s="22" t="str">
        <f>'Page 2'!A49</f>
        <v>TR-2- 25</v>
      </c>
      <c r="B63" s="11"/>
      <c r="C63" s="11"/>
      <c r="D63" s="11"/>
      <c r="E63" s="11"/>
      <c r="F63" s="11"/>
      <c r="G63" s="11"/>
      <c r="H63" s="11"/>
      <c r="I63" s="11"/>
      <c r="J63" s="11"/>
      <c r="K63" s="25" t="s">
        <v>619</v>
      </c>
      <c r="L63" s="11"/>
      <c r="M63" s="11"/>
      <c r="N63" s="11"/>
      <c r="O63" s="11"/>
      <c r="P63" s="11"/>
      <c r="Q63" s="11"/>
    </row>
  </sheetData>
  <sheetProtection algorithmName="SHA-512" hashValue="cjgJZoGCWquKiLEDOuiQyZvQWYpPELHjBqZ6wdlbCWEqzETf1JE95k5IYCGUAH5E7RRAZgi6N0hnExlEKnLFag==" saltValue="0lUxxuqTJZTh127nxhTOpA==" spinCount="100000" sheet="1" objects="1" scenarios="1"/>
  <mergeCells count="9">
    <mergeCell ref="J43:K43"/>
    <mergeCell ref="A45:L45"/>
    <mergeCell ref="A46:L46"/>
    <mergeCell ref="A17:J17"/>
    <mergeCell ref="J25:J26"/>
    <mergeCell ref="J32:K32"/>
    <mergeCell ref="J34:K34"/>
    <mergeCell ref="J36:K36"/>
    <mergeCell ref="J38:K38"/>
  </mergeCells>
  <conditionalFormatting sqref="A1:I24">
    <cfRule type="expression" dxfId="144" priority="1">
      <formula>CELL("protect", INDIRECT(ADDRESS(ROW(),COLUMN())))=1</formula>
    </cfRule>
  </conditionalFormatting>
  <conditionalFormatting sqref="E25">
    <cfRule type="expression" dxfId="143" priority="9">
      <formula>CELL("protect", INDIRECT(ADDRESS(ROW(),COLUMN())))=1</formula>
    </cfRule>
  </conditionalFormatting>
  <conditionalFormatting sqref="F25:I25">
    <cfRule type="expression" dxfId="142" priority="3">
      <formula>CELL("protect", INDIRECT(ADDRESS(ROW(),COLUMN())))=1</formula>
    </cfRule>
  </conditionalFormatting>
  <conditionalFormatting sqref="J43">
    <cfRule type="expression" dxfId="141" priority="10">
      <formula>CELL("protect", INDIRECT(ADDRESS(ROW(),COLUMN())))=1</formula>
    </cfRule>
  </conditionalFormatting>
  <conditionalFormatting sqref="L1:Q19 J1:K31 L20:M23 O20:Q23 L24:Q24 A25:D25 L25 N25:Q25 A26:I35 L26:Q36 J32 J33:K33 J34 J35:K35 A36:J36 A37:Q37 A38:J38 L38:Q38 A39:Q41 J42:K42 A42:I1048576 L42:Q1048576 J44:K1048576">
    <cfRule type="expression" dxfId="140" priority="11">
      <formula>CELL("protect", INDIRECT(ADDRESS(ROW(),COLUMN())))=1</formula>
    </cfRule>
  </conditionalFormatting>
  <conditionalFormatting sqref="M25">
    <cfRule type="expression" dxfId="139" priority="5">
      <formula>CELL("protect", INDIRECT(ADDRESS(ROW(),COLUMN())))=1</formula>
    </cfRule>
  </conditionalFormatting>
  <conditionalFormatting sqref="N20:N23">
    <cfRule type="expression" dxfId="138" priority="6">
      <formula>CELL("protect", INDIRECT(ADDRESS(ROW(),COLUMN())))=1</formula>
    </cfRule>
  </conditionalFormatting>
  <dataValidations count="3">
    <dataValidation type="list" allowBlank="1" showInputMessage="1" showErrorMessage="1" sqref="G40" xr:uid="{00000000-0002-0000-0700-000000000000}">
      <formula1>$N$21:$N$22</formula1>
    </dataValidation>
    <dataValidation type="whole" operator="greaterThanOrEqual" allowBlank="1" showInputMessage="1" showErrorMessage="1" errorTitle="Numeric Value Required" error="Round to the nearest whole number.  Choose &quot;CANCEL&quot; to repopulate this cell." sqref="G41:G42 J32:J43 K33 K35 K37 K39:K42" xr:uid="{00000000-0002-0000-0700-000001000000}">
      <formula1>0</formula1>
    </dataValidation>
    <dataValidation type="decimal" operator="lessThanOrEqual" allowBlank="1" showInputMessage="1" showErrorMessage="1" error="Per NCGS 153A-149(c), the maximum combined property tax rate a municipality may levy is $1.50 (1.5000) per one hundred dollars appraised value of property subject to taxation._x000a_" sqref="E25" xr:uid="{00000000-0002-0000-0700-000002000000}">
      <formula1>1.5</formula1>
    </dataValidation>
  </dataValidations>
  <pageMargins left="0.4" right="0.25" top="0.5" bottom="0.5" header="0.3" footer="0.3"/>
  <pageSetup scale="90" orientation="portrait" r:id="rId1"/>
  <ignoredErrors>
    <ignoredError sqref="A29:B43 H32:H43"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Z80"/>
  <sheetViews>
    <sheetView showGridLines="0" showRowColHeaders="0" showZeros="0" zoomScale="87" zoomScaleNormal="87" workbookViewId="0">
      <selection activeCell="F11" sqref="F11"/>
    </sheetView>
  </sheetViews>
  <sheetFormatPr defaultRowHeight="14.5" outlineLevelCol="1" x14ac:dyDescent="0.35"/>
  <cols>
    <col min="1" max="1" width="2.7265625" style="11" customWidth="1"/>
    <col min="2" max="2" width="3" style="11" customWidth="1"/>
    <col min="3" max="3" width="61.1796875" style="11" customWidth="1"/>
    <col min="4" max="4" width="11" style="11" customWidth="1"/>
    <col min="5" max="5" width="3.7265625" style="18" customWidth="1"/>
    <col min="6" max="6" width="20.54296875" style="11" customWidth="1"/>
    <col min="7" max="7" width="4.1796875" style="11" customWidth="1"/>
    <col min="8" max="8" width="22.453125" customWidth="1"/>
    <col min="9" max="9" width="4" style="70" customWidth="1"/>
    <col min="10" max="10" width="22.453125" style="11" customWidth="1"/>
    <col min="11" max="11" width="4.1796875" style="18" customWidth="1"/>
    <col min="12" max="12" width="22.453125" style="11" customWidth="1"/>
    <col min="13" max="13" width="4" style="18" customWidth="1"/>
    <col min="14" max="14" width="22.453125" style="11" customWidth="1"/>
    <col min="15" max="15" width="0.7265625" style="11" customWidth="1"/>
    <col min="16" max="23" width="8.7265625" hidden="1" customWidth="1" outlineLevel="1"/>
    <col min="24" max="24" width="39.7265625" customWidth="1" collapsed="1"/>
    <col min="25" max="25" width="12.90625" customWidth="1"/>
    <col min="26" max="26" width="19.81640625" customWidth="1"/>
  </cols>
  <sheetData>
    <row r="1" spans="1:26" x14ac:dyDescent="0.35">
      <c r="A1" s="47"/>
      <c r="B1" s="27" t="str">
        <f>"Municipality of: " &amp; Selection!D9</f>
        <v xml:space="preserve">Municipality of: </v>
      </c>
      <c r="C1" s="27"/>
      <c r="D1" s="27"/>
      <c r="E1" s="27"/>
      <c r="H1" s="27"/>
      <c r="I1" s="18"/>
      <c r="K1" s="25"/>
    </row>
    <row r="2" spans="1:26" x14ac:dyDescent="0.35">
      <c r="H2" s="11"/>
      <c r="I2" s="18"/>
    </row>
    <row r="3" spans="1:26" x14ac:dyDescent="0.35">
      <c r="A3" s="254" t="s">
        <v>620</v>
      </c>
      <c r="B3" s="254"/>
      <c r="C3" s="254"/>
      <c r="D3" s="254"/>
      <c r="E3" s="254"/>
      <c r="F3" s="254"/>
      <c r="G3" s="254"/>
      <c r="H3" s="254"/>
      <c r="I3" s="254"/>
      <c r="J3" s="254"/>
      <c r="K3" s="254"/>
      <c r="L3" s="254"/>
      <c r="M3" s="254"/>
      <c r="N3" s="254"/>
      <c r="O3" s="254"/>
    </row>
    <row r="4" spans="1:26" ht="15" thickBot="1" x14ac:dyDescent="0.4">
      <c r="A4" s="64"/>
      <c r="B4" s="65"/>
      <c r="C4" s="65"/>
      <c r="D4" s="65"/>
      <c r="E4" s="66"/>
      <c r="F4" s="65"/>
      <c r="G4" s="65"/>
      <c r="H4" s="65"/>
      <c r="I4" s="66"/>
      <c r="J4" s="64"/>
      <c r="K4" s="66"/>
      <c r="L4" s="65"/>
      <c r="M4" s="66"/>
      <c r="N4" s="65"/>
      <c r="O4" s="12"/>
    </row>
    <row r="5" spans="1:26" x14ac:dyDescent="0.35">
      <c r="A5" s="12"/>
      <c r="B5" s="12"/>
      <c r="C5" s="12"/>
      <c r="D5" s="12"/>
      <c r="F5" s="44" t="str">
        <f>IF(ISNA(VLOOKUP(Selection!$D9,'B. MunicCounties Populate'!$A:$E,2,FALSE)),"",(VLOOKUP(Selection!$D9,'B. MunicCounties Populate'!$A:$E,2,FALSE)))</f>
        <v/>
      </c>
      <c r="G5" s="44"/>
      <c r="H5" s="44" t="str">
        <f>IF(ISNA(VLOOKUP(Selection!$D9,'B. MunicCounties Populate'!$A:$E,3,FALSE)),"",(VLOOKUP(Selection!$D9,'B. MunicCounties Populate'!$A:$E,3,FALSE)))</f>
        <v/>
      </c>
      <c r="I5" s="107"/>
      <c r="J5" s="44" t="str">
        <f>IF(ISNA(VLOOKUP(Selection!$D9,'B. MunicCounties Populate'!$A:$E,4,FALSE)),"",(VLOOKUP(Selection!$D9,'B. MunicCounties Populate'!$A:$E,4,FALSE)))</f>
        <v/>
      </c>
      <c r="K5" s="44"/>
      <c r="L5" s="44" t="str">
        <f>IF(ISNA(VLOOKUP(Selection!$D9,'B. MunicCounties Populate'!$A:$E,5,FALSE)),"",(VLOOKUP(Selection!$D9,'B. MunicCounties Populate'!$A:$E,5,FALSE)))</f>
        <v/>
      </c>
      <c r="N5" s="50"/>
      <c r="O5"/>
    </row>
    <row r="6" spans="1:26" x14ac:dyDescent="0.35">
      <c r="B6" s="12"/>
      <c r="C6" s="12"/>
      <c r="D6" s="12"/>
      <c r="F6" s="12"/>
      <c r="G6" s="12"/>
      <c r="H6" s="12"/>
      <c r="I6" s="18"/>
      <c r="J6" s="12"/>
      <c r="L6" s="12"/>
      <c r="N6" s="50"/>
      <c r="O6"/>
    </row>
    <row r="7" spans="1:26" x14ac:dyDescent="0.35">
      <c r="A7" s="67"/>
      <c r="B7" s="68"/>
      <c r="C7" s="68"/>
      <c r="D7" s="68"/>
      <c r="E7" s="69"/>
      <c r="F7" s="68"/>
      <c r="G7" s="68"/>
      <c r="H7" s="68"/>
      <c r="I7" s="69"/>
      <c r="J7" s="68"/>
      <c r="K7" s="69"/>
      <c r="L7" s="68"/>
      <c r="M7" s="69"/>
      <c r="N7" s="68"/>
      <c r="O7"/>
    </row>
    <row r="8" spans="1:26" ht="15" thickBot="1" x14ac:dyDescent="0.4"/>
    <row r="9" spans="1:26" x14ac:dyDescent="0.35">
      <c r="A9" s="30" t="s">
        <v>557</v>
      </c>
      <c r="H9" s="11"/>
      <c r="I9" s="11"/>
      <c r="K9" s="11"/>
      <c r="N9" s="71" t="s">
        <v>621</v>
      </c>
      <c r="X9" s="274" t="s">
        <v>23148</v>
      </c>
      <c r="Y9" s="274"/>
    </row>
    <row r="10" spans="1:26" ht="15" thickBot="1" x14ac:dyDescent="0.4">
      <c r="A10" s="72"/>
      <c r="N10" s="73" t="s">
        <v>622</v>
      </c>
      <c r="X10" s="274"/>
      <c r="Y10" s="274"/>
      <c r="Z10" s="122"/>
    </row>
    <row r="11" spans="1:26" ht="15" thickBot="1" x14ac:dyDescent="0.4">
      <c r="A11" s="111">
        <v>1</v>
      </c>
      <c r="B11" s="21" t="s">
        <v>623</v>
      </c>
      <c r="E11" s="58" t="s">
        <v>558</v>
      </c>
      <c r="F11" s="74"/>
      <c r="G11" s="58" t="s">
        <v>558</v>
      </c>
      <c r="H11" s="74"/>
      <c r="I11" s="58" t="s">
        <v>558</v>
      </c>
      <c r="J11" s="74"/>
      <c r="K11" s="58" t="s">
        <v>558</v>
      </c>
      <c r="L11" s="74"/>
      <c r="M11" s="58" t="s">
        <v>558</v>
      </c>
      <c r="N11" s="75">
        <f>F11+H11+J11+L11</f>
        <v>0</v>
      </c>
      <c r="W11" s="201">
        <f>'Page 2'!J10-'Page 4'!N11</f>
        <v>0</v>
      </c>
      <c r="X11" s="238" t="str">
        <f>IF(AND(LEN(TRIM($H$5))&lt;&gt;1,$N11&lt;&gt;'Page 2'!$J10),"Column N Total must agree match Page 2 Line 1 Total","")</f>
        <v/>
      </c>
      <c r="Y11" s="238" t="str">
        <f>IF(AND(LEN(TRIM($H$5))&lt;&gt;1,$N11&lt;&gt;'Page 2'!$J10),"The Difference is ","")</f>
        <v/>
      </c>
      <c r="Z11" s="239" t="str">
        <f>IF(AND(LEN(TRIM($H$5))&lt;&gt;1,$N11&lt;&gt;'Page 2'!$J10),W11,"")</f>
        <v/>
      </c>
    </row>
    <row r="12" spans="1:26" ht="15" thickBot="1" x14ac:dyDescent="0.4">
      <c r="A12" s="111">
        <v>2</v>
      </c>
      <c r="B12" s="21" t="s">
        <v>624</v>
      </c>
      <c r="E12" s="58" t="s">
        <v>561</v>
      </c>
      <c r="F12" s="74"/>
      <c r="G12" s="58" t="s">
        <v>561</v>
      </c>
      <c r="H12" s="74"/>
      <c r="I12" s="58" t="s">
        <v>561</v>
      </c>
      <c r="J12" s="74"/>
      <c r="K12" s="58" t="s">
        <v>561</v>
      </c>
      <c r="L12" s="74"/>
      <c r="M12" s="58" t="s">
        <v>561</v>
      </c>
      <c r="N12" s="75">
        <f t="shared" ref="N12:N17" si="0">F12+H12+J12+L12</f>
        <v>0</v>
      </c>
      <c r="W12" s="201">
        <f>'Page 2'!J11-'Page 4'!N12</f>
        <v>0</v>
      </c>
      <c r="X12" s="238" t="str">
        <f>IF(AND(LEN(TRIM($H$5))&lt;&gt;1,$N12&lt;&gt;'Page 2'!$J11),"Column N Total must agree match Page 2 Line 2 Total","")</f>
        <v/>
      </c>
      <c r="Y12" s="238" t="str">
        <f>IF(AND(LEN(TRIM($H$5))&lt;&gt;1,$N12&lt;&gt;'Page 2'!$J11),"The Difference is ","")</f>
        <v/>
      </c>
      <c r="Z12" s="239" t="str">
        <f>IF(AND(LEN(TRIM($H$5))&lt;&gt;1,$N12&lt;&gt;'Page 2'!$J11),W12,"")</f>
        <v/>
      </c>
    </row>
    <row r="13" spans="1:26" ht="15" thickBot="1" x14ac:dyDescent="0.4">
      <c r="A13" s="111">
        <v>3</v>
      </c>
      <c r="B13" s="21" t="s">
        <v>625</v>
      </c>
      <c r="E13" s="58" t="s">
        <v>563</v>
      </c>
      <c r="F13" s="74"/>
      <c r="G13" s="58" t="s">
        <v>563</v>
      </c>
      <c r="H13" s="74"/>
      <c r="I13" s="58" t="s">
        <v>563</v>
      </c>
      <c r="J13" s="74"/>
      <c r="K13" s="58" t="s">
        <v>563</v>
      </c>
      <c r="L13" s="74"/>
      <c r="M13" s="58" t="s">
        <v>563</v>
      </c>
      <c r="N13" s="75">
        <f t="shared" si="0"/>
        <v>0</v>
      </c>
      <c r="W13" s="201">
        <f>'Page 2'!J12-'Page 4'!N13</f>
        <v>0</v>
      </c>
      <c r="X13" s="238" t="str">
        <f>IF(AND(LEN(TRIM($H$5))&lt;&gt;1,$N13&lt;&gt;'Page 2'!$J12),"Column N Total must agree match Page 2 Line 3 Total","")</f>
        <v/>
      </c>
      <c r="Y13" s="238" t="str">
        <f>IF(AND(LEN(TRIM($H$5))&lt;&gt;1,$N13&lt;&gt;'Page 2'!$J12),"The Difference is ","")</f>
        <v/>
      </c>
      <c r="Z13" s="239" t="str">
        <f>IF(AND(LEN(TRIM($H$5))&lt;&gt;1,$N13&lt;&gt;'Page 2'!$J12),W13,"")</f>
        <v/>
      </c>
    </row>
    <row r="14" spans="1:26" ht="15" thickBot="1" x14ac:dyDescent="0.4">
      <c r="A14" s="24">
        <v>4</v>
      </c>
      <c r="B14" s="21" t="s">
        <v>626</v>
      </c>
      <c r="E14" s="58" t="s">
        <v>565</v>
      </c>
      <c r="F14" s="74"/>
      <c r="G14" s="58" t="s">
        <v>565</v>
      </c>
      <c r="H14" s="74"/>
      <c r="I14" s="58" t="s">
        <v>565</v>
      </c>
      <c r="J14" s="74"/>
      <c r="K14" s="58" t="s">
        <v>565</v>
      </c>
      <c r="L14" s="74"/>
      <c r="M14" s="58" t="s">
        <v>565</v>
      </c>
      <c r="N14" s="75">
        <f t="shared" si="0"/>
        <v>0</v>
      </c>
      <c r="W14" s="201">
        <f>'Page 2'!J13-'Page 4'!N14</f>
        <v>0</v>
      </c>
      <c r="X14" s="238" t="str">
        <f>IF(AND(LEN(TRIM($H$5))&lt;&gt;1,$N14&lt;&gt;'Page 2'!$J13),"Column N Total must agree match Page 2 Line 4 Total","")</f>
        <v/>
      </c>
      <c r="Y14" s="238" t="str">
        <f>IF(AND(LEN(TRIM($H$5))&lt;&gt;1,$N14&lt;&gt;'Page 2'!$J13),"The Difference is ","")</f>
        <v/>
      </c>
      <c r="Z14" s="239" t="str">
        <f>IF(AND(LEN(TRIM($H$5))&lt;&gt;1,$N14&lt;&gt;'Page 2'!$J13),W14,"")</f>
        <v/>
      </c>
    </row>
    <row r="15" spans="1:26" ht="15" thickBot="1" x14ac:dyDescent="0.4">
      <c r="A15" s="24">
        <v>5</v>
      </c>
      <c r="B15" s="21" t="s">
        <v>627</v>
      </c>
      <c r="E15" s="58" t="s">
        <v>567</v>
      </c>
      <c r="F15" s="75">
        <f>F11+F12+F13+F14</f>
        <v>0</v>
      </c>
      <c r="G15" s="58" t="s">
        <v>567</v>
      </c>
      <c r="H15" s="75">
        <f>H11+H12+H13+H14</f>
        <v>0</v>
      </c>
      <c r="I15" s="58" t="s">
        <v>567</v>
      </c>
      <c r="J15" s="75">
        <f>J11+J12+J13+J14</f>
        <v>0</v>
      </c>
      <c r="K15" s="58" t="s">
        <v>567</v>
      </c>
      <c r="L15" s="75">
        <f>L11+L12+L13+L14</f>
        <v>0</v>
      </c>
      <c r="M15" s="58" t="s">
        <v>567</v>
      </c>
      <c r="N15" s="75">
        <f t="shared" si="0"/>
        <v>0</v>
      </c>
      <c r="W15" s="201">
        <f>'Page 2'!J14-'Page 4'!N15</f>
        <v>0</v>
      </c>
      <c r="X15" s="238" t="str">
        <f>IF(AND(LEN(TRIM($H$5))&lt;&gt;1,$N15&lt;&gt;'Page 2'!$J14),"Column N Total must agree match Page 2 Line 5 Total","")</f>
        <v/>
      </c>
      <c r="Y15" s="238" t="str">
        <f>IF(AND(LEN(TRIM($H$5))&lt;&gt;1,$N15&lt;&gt;'Page 2'!$J14),"The Difference is ","")</f>
        <v/>
      </c>
      <c r="Z15" s="239" t="str">
        <f>IF(AND(LEN(TRIM($H$5))&lt;&gt;1,$N15&lt;&gt;'Page 2'!$J14),W15,"")</f>
        <v/>
      </c>
    </row>
    <row r="16" spans="1:26" ht="15" thickBot="1" x14ac:dyDescent="0.4">
      <c r="A16" s="24">
        <v>6</v>
      </c>
      <c r="B16" s="21" t="s">
        <v>628</v>
      </c>
      <c r="E16" s="58" t="s">
        <v>570</v>
      </c>
      <c r="F16" s="74"/>
      <c r="G16" s="58" t="s">
        <v>570</v>
      </c>
      <c r="H16" s="74"/>
      <c r="I16" s="58" t="s">
        <v>570</v>
      </c>
      <c r="J16" s="74"/>
      <c r="K16" s="58" t="s">
        <v>570</v>
      </c>
      <c r="L16" s="74"/>
      <c r="M16" s="58" t="s">
        <v>570</v>
      </c>
      <c r="N16" s="75">
        <f t="shared" si="0"/>
        <v>0</v>
      </c>
      <c r="W16" s="201">
        <f>'Page 2'!J15-'Page 4'!N16</f>
        <v>0</v>
      </c>
      <c r="X16" s="238" t="str">
        <f>IF(AND(LEN(TRIM($H$5))&lt;&gt;1,$N16&lt;&gt;'Page 2'!$J15),"Column N Total must agree match Page 2 Line 6 Total","")</f>
        <v/>
      </c>
      <c r="Y16" s="238" t="str">
        <f>IF(AND(LEN(TRIM($H$5))&lt;&gt;1,$N16&lt;&gt;'Page 2'!$J15),"The Difference is ","")</f>
        <v/>
      </c>
      <c r="Z16" s="239" t="str">
        <f>IF(AND(LEN(TRIM($H$5))&lt;&gt;1,$N16&lt;&gt;'Page 2'!$J15),W16,"")</f>
        <v/>
      </c>
    </row>
    <row r="17" spans="1:26" ht="15" thickBot="1" x14ac:dyDescent="0.4">
      <c r="A17" s="24">
        <v>7</v>
      </c>
      <c r="B17" s="24" t="s">
        <v>574</v>
      </c>
      <c r="E17" s="35" t="s">
        <v>573</v>
      </c>
      <c r="F17" s="75">
        <f>F15-F16</f>
        <v>0</v>
      </c>
      <c r="G17" s="35" t="s">
        <v>573</v>
      </c>
      <c r="H17" s="75">
        <f>H15-H16</f>
        <v>0</v>
      </c>
      <c r="I17" s="35" t="s">
        <v>573</v>
      </c>
      <c r="J17" s="75">
        <f>J15-J16</f>
        <v>0</v>
      </c>
      <c r="K17" s="35" t="s">
        <v>573</v>
      </c>
      <c r="L17" s="75">
        <f>L15-L16</f>
        <v>0</v>
      </c>
      <c r="M17" s="35" t="s">
        <v>573</v>
      </c>
      <c r="N17" s="75">
        <f t="shared" si="0"/>
        <v>0</v>
      </c>
      <c r="W17" s="201">
        <f>'Page 2'!J17-'Page 4'!N17</f>
        <v>0</v>
      </c>
      <c r="X17" s="238" t="str">
        <f>IF(AND(LEN(TRIM($H$5))&lt;&gt;1,$N17&lt;&gt;'Page 2'!$J17),"Column N Total must agree match Page 2 Line 7 Total","")</f>
        <v/>
      </c>
      <c r="Y17" s="238" t="str">
        <f>IF(AND(LEN(TRIM($H$5))&lt;&gt;1,$N17&lt;&gt;'Page 2'!$J17),"The Difference is ","")</f>
        <v/>
      </c>
      <c r="Z17" s="239" t="str">
        <f>IF(AND(LEN(TRIM($H$5))&lt;&gt;1,$N17&lt;&gt;'Page 2'!$J17),W17,"")</f>
        <v/>
      </c>
    </row>
    <row r="18" spans="1:26" x14ac:dyDescent="0.35">
      <c r="A18" s="22"/>
      <c r="B18" s="24"/>
      <c r="C18" s="76" t="s">
        <v>629</v>
      </c>
      <c r="E18" s="58"/>
      <c r="F18" s="16"/>
      <c r="G18" s="58"/>
      <c r="H18" s="16"/>
      <c r="I18" s="58"/>
      <c r="J18" s="16"/>
      <c r="K18" s="58"/>
      <c r="L18" s="16"/>
      <c r="M18" s="58"/>
      <c r="N18" s="16"/>
      <c r="X18" s="238"/>
      <c r="Y18" s="238"/>
      <c r="Z18" s="238"/>
    </row>
    <row r="19" spans="1:26" x14ac:dyDescent="0.35">
      <c r="A19" s="22"/>
      <c r="B19" s="24"/>
      <c r="C19" s="76" t="s">
        <v>630</v>
      </c>
      <c r="E19" s="58"/>
      <c r="F19" s="16"/>
      <c r="G19" s="58"/>
      <c r="H19" s="16"/>
      <c r="I19" s="58"/>
      <c r="J19" s="16"/>
      <c r="K19" s="58"/>
      <c r="L19" s="16"/>
      <c r="M19" s="58"/>
      <c r="N19" s="16"/>
      <c r="X19" s="238"/>
      <c r="Y19" s="238"/>
      <c r="Z19" s="238"/>
    </row>
    <row r="20" spans="1:26" x14ac:dyDescent="0.35">
      <c r="A20" s="13" t="s">
        <v>631</v>
      </c>
      <c r="E20" s="58"/>
      <c r="F20" s="16" t="s">
        <v>540</v>
      </c>
      <c r="G20" s="58"/>
      <c r="H20" s="16" t="s">
        <v>540</v>
      </c>
      <c r="I20" s="58"/>
      <c r="J20" s="16" t="s">
        <v>540</v>
      </c>
      <c r="K20" s="58"/>
      <c r="L20" s="16" t="s">
        <v>540</v>
      </c>
      <c r="M20" s="58"/>
      <c r="N20" s="16"/>
      <c r="X20" s="238"/>
      <c r="Y20" s="238"/>
      <c r="Z20" s="238"/>
    </row>
    <row r="21" spans="1:26" ht="15" thickBot="1" x14ac:dyDescent="0.4">
      <c r="A21" s="22"/>
      <c r="E21" s="58"/>
      <c r="F21" s="16"/>
      <c r="G21" s="58"/>
      <c r="H21" s="16"/>
      <c r="I21" s="58"/>
      <c r="J21" s="16"/>
      <c r="K21" s="58"/>
      <c r="L21" s="16"/>
      <c r="M21" s="58"/>
      <c r="N21" s="16"/>
      <c r="X21" s="238"/>
      <c r="Y21" s="238"/>
      <c r="Z21" s="238"/>
    </row>
    <row r="22" spans="1:26" ht="15" thickBot="1" x14ac:dyDescent="0.4">
      <c r="A22" s="24">
        <v>11</v>
      </c>
      <c r="B22" s="21" t="s">
        <v>632</v>
      </c>
      <c r="E22" s="58" t="s">
        <v>582</v>
      </c>
      <c r="F22" s="74"/>
      <c r="G22" s="58"/>
      <c r="H22" s="74"/>
      <c r="I22" s="58" t="s">
        <v>582</v>
      </c>
      <c r="J22" s="74"/>
      <c r="K22" s="58" t="s">
        <v>582</v>
      </c>
      <c r="L22" s="74"/>
      <c r="M22" s="58" t="s">
        <v>582</v>
      </c>
      <c r="N22" s="75">
        <f>F22+H22+J22+L22</f>
        <v>0</v>
      </c>
      <c r="W22" s="201">
        <f>'Page 2'!J28-'Page 4'!N25</f>
        <v>0</v>
      </c>
      <c r="X22" s="238" t="str">
        <f>IF(AND(LEN(TRIM($H$5))&lt;&gt;1,$N22&lt;&gt;'Page 2'!$J28),"Column N Total must agree match Page 2 Line 11 Total","")</f>
        <v/>
      </c>
      <c r="Y22" s="238" t="str">
        <f>IF(AND(LEN(TRIM($H$5))&lt;&gt;1,$N22&lt;&gt;'Page 2'!$J28),"The Difference is ","")</f>
        <v/>
      </c>
      <c r="Z22" s="239" t="str">
        <f>IF(AND(LEN(TRIM($H$5))&lt;&gt;1,$N22&lt;&gt;'Page 2'!$J28),W22,"")</f>
        <v/>
      </c>
    </row>
    <row r="23" spans="1:26" ht="15" thickBot="1" x14ac:dyDescent="0.4">
      <c r="A23" s="24">
        <v>12</v>
      </c>
      <c r="B23" s="21" t="s">
        <v>585</v>
      </c>
      <c r="C23" s="21"/>
      <c r="E23" s="58"/>
      <c r="F23" s="16" t="s">
        <v>540</v>
      </c>
      <c r="G23" s="58"/>
      <c r="H23" s="16" t="s">
        <v>540</v>
      </c>
      <c r="I23" s="58"/>
      <c r="J23" s="16" t="s">
        <v>540</v>
      </c>
      <c r="K23" s="58"/>
      <c r="L23" s="16"/>
      <c r="M23" s="58"/>
      <c r="N23" s="16"/>
      <c r="W23" s="201"/>
      <c r="X23" s="238"/>
      <c r="Y23" s="238"/>
      <c r="Z23" s="239"/>
    </row>
    <row r="24" spans="1:26" ht="15" thickBot="1" x14ac:dyDescent="0.4">
      <c r="A24" s="22"/>
      <c r="C24" s="21" t="s">
        <v>633</v>
      </c>
      <c r="E24" s="58" t="s">
        <v>584</v>
      </c>
      <c r="F24" s="74"/>
      <c r="G24" s="58"/>
      <c r="H24" s="74"/>
      <c r="I24" s="58" t="s">
        <v>584</v>
      </c>
      <c r="J24" s="74"/>
      <c r="K24" s="58" t="s">
        <v>584</v>
      </c>
      <c r="L24" s="74"/>
      <c r="M24" s="58" t="s">
        <v>584</v>
      </c>
      <c r="N24" s="75">
        <f t="shared" ref="N24:N31" si="1">F24+H24+J24+L24</f>
        <v>0</v>
      </c>
      <c r="Q24" s="122" t="s">
        <v>23025</v>
      </c>
      <c r="W24" s="201">
        <f>'Page 2'!J30-'Page 4'!N26</f>
        <v>0</v>
      </c>
      <c r="X24" s="238" t="str">
        <f>IF(AND(LEN(TRIM($H$5))&lt;&gt;1,$N24&lt;&gt;'Page 2'!$J30),"Column N Total must agree match Page 2 Line 12 Total","")</f>
        <v/>
      </c>
      <c r="Y24" s="238" t="str">
        <f>IF(AND(LEN(TRIM($H$5))&lt;&gt;1,$N24&lt;&gt;'Page 2'!$J30),"The Difference is ","")</f>
        <v/>
      </c>
      <c r="Z24" s="239" t="str">
        <f>IF(AND(LEN(TRIM($H$5))&lt;&gt;1,$N24&lt;&gt;'Page 2'!$J30),W24,"")</f>
        <v/>
      </c>
    </row>
    <row r="25" spans="1:26" ht="15" thickBot="1" x14ac:dyDescent="0.4">
      <c r="A25" s="24">
        <v>13</v>
      </c>
      <c r="B25" s="21" t="s">
        <v>23079</v>
      </c>
      <c r="E25" s="58" t="s">
        <v>587</v>
      </c>
      <c r="F25" s="74"/>
      <c r="G25" s="58"/>
      <c r="H25" s="74"/>
      <c r="I25" s="58" t="s">
        <v>587</v>
      </c>
      <c r="J25" s="74"/>
      <c r="K25" s="58" t="s">
        <v>587</v>
      </c>
      <c r="L25" s="74"/>
      <c r="M25" s="58" t="s">
        <v>587</v>
      </c>
      <c r="N25" s="75">
        <f t="shared" si="1"/>
        <v>0</v>
      </c>
      <c r="W25" s="201">
        <f>'Page 2'!J31-'Page 4'!N27</f>
        <v>0</v>
      </c>
      <c r="X25" s="238" t="str">
        <f>IF(AND(LEN(TRIM($H$5))&lt;&gt;1,$N25&lt;&gt;'Page 2'!$J31),"Column N Total must agree match Page 2 Line 13 Total","")</f>
        <v/>
      </c>
      <c r="Y25" s="238" t="str">
        <f>IF(AND(LEN(TRIM($H$5))&lt;&gt;1,$N25&lt;&gt;'Page 2'!$J31),"The Difference is ","")</f>
        <v/>
      </c>
      <c r="Z25" s="239" t="str">
        <f>IF(AND(LEN(TRIM($H$5))&lt;&gt;1,$N25&lt;&gt;'Page 2'!$J31),W25,"")</f>
        <v/>
      </c>
    </row>
    <row r="26" spans="1:26" ht="15" thickBot="1" x14ac:dyDescent="0.4">
      <c r="A26" s="24">
        <v>14</v>
      </c>
      <c r="B26" s="21" t="s">
        <v>23086</v>
      </c>
      <c r="E26" s="58" t="s">
        <v>589</v>
      </c>
      <c r="F26" s="75">
        <f>F22+F24+F25</f>
        <v>0</v>
      </c>
      <c r="G26" s="58"/>
      <c r="H26" s="75">
        <f>H22+H24+H25</f>
        <v>0</v>
      </c>
      <c r="I26" s="58" t="s">
        <v>589</v>
      </c>
      <c r="J26" s="75">
        <f>J22+J24+J25</f>
        <v>0</v>
      </c>
      <c r="K26" s="58" t="s">
        <v>589</v>
      </c>
      <c r="L26" s="75">
        <f>L22+L24+L25</f>
        <v>0</v>
      </c>
      <c r="M26" s="58" t="s">
        <v>589</v>
      </c>
      <c r="N26" s="75">
        <f t="shared" si="1"/>
        <v>0</v>
      </c>
      <c r="Q26" s="122" t="s">
        <v>23023</v>
      </c>
      <c r="W26" s="201">
        <f>'Page 2'!J32-'Page 4'!N28</f>
        <v>0</v>
      </c>
      <c r="X26" s="238" t="str">
        <f>IF(AND(LEN(TRIM($H$5))&lt;&gt;1,$N26&lt;&gt;'Page 2'!$J32),"Column N Total must agree match Page 2 Line 14 Total","")</f>
        <v/>
      </c>
      <c r="Y26" s="238" t="str">
        <f>IF(AND(LEN(TRIM($H$5))&lt;&gt;1,$N26&lt;&gt;'Page 2'!$J32),"The Difference is ","")</f>
        <v/>
      </c>
      <c r="Z26" s="239" t="str">
        <f>IF(AND(LEN(TRIM($H$5))&lt;&gt;1,$N26&lt;&gt;'Page 2'!$J32),W26,"")</f>
        <v/>
      </c>
    </row>
    <row r="27" spans="1:26" ht="15" thickBot="1" x14ac:dyDescent="0.4">
      <c r="A27" s="24">
        <v>15</v>
      </c>
      <c r="B27" s="11" t="s">
        <v>592</v>
      </c>
      <c r="E27" s="58" t="s">
        <v>591</v>
      </c>
      <c r="F27" s="74"/>
      <c r="G27" s="58"/>
      <c r="H27" s="74"/>
      <c r="I27" s="58" t="s">
        <v>591</v>
      </c>
      <c r="J27" s="74"/>
      <c r="K27" s="58" t="s">
        <v>591</v>
      </c>
      <c r="L27" s="74"/>
      <c r="M27" s="58" t="s">
        <v>591</v>
      </c>
      <c r="N27" s="75">
        <f t="shared" si="1"/>
        <v>0</v>
      </c>
      <c r="Q27" s="122" t="s">
        <v>23024</v>
      </c>
      <c r="W27" s="201">
        <f>'Page 2'!J33-'Page 4'!N29</f>
        <v>0</v>
      </c>
      <c r="X27" s="238" t="str">
        <f>IF(AND(LEN(TRIM($H$5))&lt;&gt;1,$N27&lt;&gt;'Page 2'!$J33),"Column N Total must agree match Page 2 Line 15 Total","")</f>
        <v/>
      </c>
      <c r="Y27" s="238" t="str">
        <f>IF(AND(LEN(TRIM($H$5))&lt;&gt;1,$N27&lt;&gt;'Page 2'!$J33),"The Difference is ","")</f>
        <v/>
      </c>
      <c r="Z27" s="239" t="str">
        <f>IF(AND(LEN(TRIM($H$5))&lt;&gt;1,$N27&lt;&gt;'Page 2'!$J33),W27,"")</f>
        <v/>
      </c>
    </row>
    <row r="28" spans="1:26" ht="15" thickBot="1" x14ac:dyDescent="0.4">
      <c r="A28" s="10"/>
      <c r="E28" s="58"/>
      <c r="F28" s="16" t="s">
        <v>540</v>
      </c>
      <c r="G28" s="58"/>
      <c r="H28" s="16" t="s">
        <v>540</v>
      </c>
      <c r="I28" s="58"/>
      <c r="J28" s="16" t="s">
        <v>540</v>
      </c>
      <c r="K28" s="58"/>
      <c r="L28" s="16" t="s">
        <v>540</v>
      </c>
      <c r="M28" s="58"/>
      <c r="N28" s="16"/>
      <c r="X28" s="238"/>
      <c r="Y28" s="238"/>
      <c r="Z28" s="238"/>
    </row>
    <row r="29" spans="1:26" ht="15" thickBot="1" x14ac:dyDescent="0.4">
      <c r="A29" s="24">
        <v>16</v>
      </c>
      <c r="B29" s="24" t="s">
        <v>594</v>
      </c>
      <c r="E29" s="35" t="s">
        <v>593</v>
      </c>
      <c r="F29" s="75">
        <f>F26-F27</f>
        <v>0</v>
      </c>
      <c r="G29" s="58"/>
      <c r="H29" s="75">
        <f>H26-H27</f>
        <v>0</v>
      </c>
      <c r="I29" s="35" t="s">
        <v>593</v>
      </c>
      <c r="J29" s="75">
        <f>J26-J27</f>
        <v>0</v>
      </c>
      <c r="K29" s="35" t="s">
        <v>593</v>
      </c>
      <c r="L29" s="75">
        <f>L26-L27</f>
        <v>0</v>
      </c>
      <c r="M29" s="35" t="s">
        <v>593</v>
      </c>
      <c r="N29" s="75">
        <f t="shared" si="1"/>
        <v>0</v>
      </c>
      <c r="W29" s="201">
        <f>'Page 2'!J35-'Page 4'!N31</f>
        <v>0</v>
      </c>
      <c r="X29" s="238" t="str">
        <f>IF(AND(LEN(TRIM($H$5))&lt;&gt;1,$N29&lt;&gt;'Page 2'!$J35),"Column N Total must agree match Page 2 Line 16 Total","")</f>
        <v/>
      </c>
      <c r="Y29" s="238" t="str">
        <f>IF(AND(LEN(TRIM($H$5))&lt;&gt;1,$N29&lt;&gt;'Page 2'!$J35),"The Difference is ","")</f>
        <v/>
      </c>
      <c r="Z29" s="239" t="str">
        <f>IF(AND(LEN(TRIM($H$5))&lt;&gt;1,$N29&lt;&gt;'Page 2'!$J35),W29,"")</f>
        <v/>
      </c>
    </row>
    <row r="30" spans="1:26" ht="15" thickBot="1" x14ac:dyDescent="0.4">
      <c r="A30" s="17"/>
      <c r="B30" s="24"/>
      <c r="E30" s="58"/>
      <c r="F30" s="16"/>
      <c r="G30" s="58"/>
      <c r="H30" s="16" t="s">
        <v>540</v>
      </c>
      <c r="I30" s="58"/>
      <c r="J30" s="16" t="s">
        <v>540</v>
      </c>
      <c r="K30" s="58"/>
      <c r="L30" s="16" t="s">
        <v>540</v>
      </c>
      <c r="M30" s="58"/>
      <c r="N30" s="16"/>
      <c r="X30" s="238"/>
      <c r="Y30" s="238"/>
      <c r="Z30" s="238"/>
    </row>
    <row r="31" spans="1:26" ht="15.5" customHeight="1" thickBot="1" x14ac:dyDescent="0.4">
      <c r="A31" s="27">
        <v>17</v>
      </c>
      <c r="B31" s="27" t="s">
        <v>634</v>
      </c>
      <c r="E31" s="35" t="s">
        <v>596</v>
      </c>
      <c r="F31" s="74"/>
      <c r="G31" s="58"/>
      <c r="H31" s="74"/>
      <c r="I31" s="35" t="s">
        <v>596</v>
      </c>
      <c r="J31" s="74"/>
      <c r="K31" s="35" t="s">
        <v>596</v>
      </c>
      <c r="L31" s="74"/>
      <c r="M31" s="35" t="s">
        <v>596</v>
      </c>
      <c r="N31" s="75">
        <f t="shared" si="1"/>
        <v>0</v>
      </c>
      <c r="W31" s="201">
        <f>'Page 2'!J38-'Page 4'!N34</f>
        <v>0</v>
      </c>
      <c r="X31" s="238" t="str">
        <f>IF(AND(LEN(TRIM($H$5))&lt;&gt;1,$N31&lt;&gt;'Page 2'!$J38),"Column N Total must agree match Page 2 Line 17 Total","")</f>
        <v/>
      </c>
      <c r="Y31" s="238" t="str">
        <f>IF(AND(LEN(TRIM($H$5))&lt;&gt;1,$N31&lt;&gt;'Page 2'!$J38),"The Difference is ","")</f>
        <v/>
      </c>
      <c r="Z31" s="239" t="str">
        <f>IF(AND(LEN(TRIM($H$5))&lt;&gt;1,$N31&lt;&gt;'Page 2'!$J38),W31,"")</f>
        <v/>
      </c>
    </row>
    <row r="32" spans="1:26" x14ac:dyDescent="0.35">
      <c r="A32" s="38"/>
      <c r="B32" s="27"/>
      <c r="E32" s="58"/>
      <c r="F32" s="16" t="s">
        <v>540</v>
      </c>
      <c r="G32" s="58"/>
      <c r="H32" s="16" t="s">
        <v>540</v>
      </c>
      <c r="I32" s="58"/>
      <c r="J32" s="16" t="s">
        <v>540</v>
      </c>
      <c r="K32" s="58"/>
      <c r="L32" s="16" t="s">
        <v>540</v>
      </c>
      <c r="M32" s="58"/>
      <c r="N32" s="16"/>
      <c r="X32" s="238"/>
      <c r="Y32" s="238"/>
      <c r="Z32" s="238"/>
    </row>
    <row r="33" spans="1:26" ht="15" thickBot="1" x14ac:dyDescent="0.4">
      <c r="A33" s="27">
        <v>18</v>
      </c>
      <c r="B33" s="27" t="str">
        <f>"Grand Total Valuation of All Taxable Property as of January 1, "&amp;'A. Update Year'!A9&amp;" excluding"</f>
        <v>Grand Total Valuation of All Taxable Property as of January 1, 2025 excluding</v>
      </c>
      <c r="D33" s="77"/>
      <c r="E33" s="39"/>
      <c r="F33" s="16"/>
      <c r="G33" s="58"/>
      <c r="H33" s="16"/>
      <c r="I33" s="39"/>
      <c r="J33" s="16"/>
      <c r="K33" s="39"/>
      <c r="L33" s="16"/>
      <c r="M33" s="39"/>
      <c r="N33" s="16"/>
      <c r="X33" s="238"/>
      <c r="Y33" s="238"/>
      <c r="Z33" s="238"/>
    </row>
    <row r="34" spans="1:26" ht="15" thickBot="1" x14ac:dyDescent="0.4">
      <c r="A34" s="41"/>
      <c r="B34" s="27" t="s">
        <v>23080</v>
      </c>
      <c r="E34" s="35" t="s">
        <v>598</v>
      </c>
      <c r="F34" s="75">
        <f>F17+F29+F31</f>
        <v>0</v>
      </c>
      <c r="G34" s="58"/>
      <c r="H34" s="75">
        <f>H17+H29+H31</f>
        <v>0</v>
      </c>
      <c r="I34" s="35" t="s">
        <v>598</v>
      </c>
      <c r="J34" s="75">
        <f>J17+J29+J31</f>
        <v>0</v>
      </c>
      <c r="K34" s="35" t="s">
        <v>598</v>
      </c>
      <c r="L34" s="75">
        <f>L17+L29+L31</f>
        <v>0</v>
      </c>
      <c r="M34" s="35" t="s">
        <v>598</v>
      </c>
      <c r="N34" s="75">
        <f>F34+H34+J34+L34</f>
        <v>0</v>
      </c>
      <c r="W34" s="201">
        <f>'Page 2'!J41-'Page 4'!N34</f>
        <v>0</v>
      </c>
      <c r="X34" s="238" t="str">
        <f>IF(AND(LEN(TRIM($H$5))&lt;&gt;1,$N34&lt;&gt;'Page 2'!$J41),"Column N Total must agree match Page 2 Line 18 Total","")</f>
        <v/>
      </c>
      <c r="Y34" s="238" t="str">
        <f>IF(AND(LEN(TRIM($H$5))&lt;&gt;1,$N34&lt;&gt;'Page 2'!$J41),"The Difference is ","")</f>
        <v/>
      </c>
      <c r="Z34" s="239" t="str">
        <f>IF(AND(LEN(TRIM($H$5))&lt;&gt;1,$N34&lt;&gt;'Page 2'!$J41),W34,"")</f>
        <v/>
      </c>
    </row>
    <row r="35" spans="1:26" ht="15" thickBot="1" x14ac:dyDescent="0.4">
      <c r="C35" s="76" t="s">
        <v>635</v>
      </c>
      <c r="F35" s="16"/>
      <c r="G35" s="18"/>
      <c r="H35" s="16"/>
      <c r="I35" s="18"/>
      <c r="J35" s="16"/>
      <c r="L35" s="16"/>
      <c r="N35" s="16"/>
      <c r="X35" s="238"/>
      <c r="Y35" s="238"/>
      <c r="Z35" s="238"/>
    </row>
    <row r="36" spans="1:26" x14ac:dyDescent="0.35">
      <c r="F36" s="16"/>
      <c r="G36" s="18"/>
      <c r="H36" s="16"/>
      <c r="I36" s="18"/>
      <c r="J36" s="16"/>
      <c r="L36" s="16"/>
      <c r="N36" s="71" t="s">
        <v>636</v>
      </c>
      <c r="X36" s="238"/>
      <c r="Y36" s="238"/>
      <c r="Z36" s="238"/>
    </row>
    <row r="37" spans="1:26" ht="15" thickBot="1" x14ac:dyDescent="0.4">
      <c r="A37" s="192" t="str">
        <f>'A. Update Year'!A5&amp;" Municipal Ad Valorem Levy"</f>
        <v>2025-2026 Municipal Ad Valorem Levy</v>
      </c>
      <c r="B37" s="21"/>
      <c r="E37" s="58"/>
      <c r="F37" s="16"/>
      <c r="G37" s="58"/>
      <c r="H37" s="16"/>
      <c r="I37" s="58"/>
      <c r="J37" s="16"/>
      <c r="K37" s="58"/>
      <c r="L37" s="16"/>
      <c r="M37" s="58"/>
      <c r="N37" s="78" t="s">
        <v>637</v>
      </c>
      <c r="X37" s="238"/>
      <c r="Y37" s="238"/>
      <c r="Z37" s="238"/>
    </row>
    <row r="38" spans="1:26" ht="15" thickBot="1" x14ac:dyDescent="0.4">
      <c r="A38" s="21">
        <v>1</v>
      </c>
      <c r="B38" s="21" t="s">
        <v>638</v>
      </c>
      <c r="E38" s="35" t="s">
        <v>558</v>
      </c>
      <c r="F38" s="74"/>
      <c r="G38" s="35" t="s">
        <v>558</v>
      </c>
      <c r="H38" s="74"/>
      <c r="I38" s="35" t="s">
        <v>558</v>
      </c>
      <c r="J38" s="74"/>
      <c r="K38" s="35" t="s">
        <v>558</v>
      </c>
      <c r="L38" s="74"/>
      <c r="M38" s="35" t="s">
        <v>558</v>
      </c>
      <c r="N38" s="75">
        <f>F38+H38+J38+L38</f>
        <v>0</v>
      </c>
      <c r="W38" s="201">
        <f>'Page 3'!J32-'Page 4'!N38</f>
        <v>0</v>
      </c>
      <c r="X38" s="238" t="str">
        <f>IF(AND(LEN(TRIM($H$5))&lt;&gt;1,$N38&lt;&gt;'Page 3'!J32),"Column N Total must agree match Page 3 Line 1 Total","")</f>
        <v/>
      </c>
      <c r="Y38" s="238" t="str">
        <f>IF(AND(LEN(TRIM($H$5))&lt;&gt;1,$N38&lt;&gt;'Page 3'!$J32),"The Difference is ","")</f>
        <v/>
      </c>
      <c r="Z38" s="239" t="str">
        <f>IF(AND(LEN(TRIM($H$5))&lt;&gt;1,$N38&lt;&gt;'Page 3'!$J32),W38,"")</f>
        <v/>
      </c>
    </row>
    <row r="39" spans="1:26" ht="15" thickBot="1" x14ac:dyDescent="0.4">
      <c r="A39" s="21">
        <v>2</v>
      </c>
      <c r="B39" s="21" t="s">
        <v>23081</v>
      </c>
      <c r="E39" s="35" t="s">
        <v>561</v>
      </c>
      <c r="F39" s="74"/>
      <c r="G39" s="35" t="s">
        <v>561</v>
      </c>
      <c r="H39" s="74"/>
      <c r="I39" s="35" t="s">
        <v>561</v>
      </c>
      <c r="J39" s="74"/>
      <c r="K39" s="35" t="s">
        <v>561</v>
      </c>
      <c r="L39" s="74"/>
      <c r="M39" s="35" t="s">
        <v>561</v>
      </c>
      <c r="N39" s="75">
        <f>F39+H39+J39+L39</f>
        <v>0</v>
      </c>
      <c r="W39" s="201">
        <f>'Page 3'!J34-'Page 4'!N39</f>
        <v>0</v>
      </c>
      <c r="X39" s="238" t="str">
        <f>IF(AND(LEN(TRIM($H$5))&lt;&gt;1,$N39&lt;&gt;'Page 3'!J34),"Column N Total must agree match Page 3 Line 1 Total","")</f>
        <v/>
      </c>
      <c r="Y39" s="238" t="str">
        <f>IF(AND(LEN(TRIM($H$5))&lt;&gt;1,$N39&lt;&gt;'Page 3'!$J34),"The Difference is ","")</f>
        <v/>
      </c>
      <c r="Z39" s="239" t="str">
        <f>IF(AND(LEN(TRIM($H$5))&lt;&gt;1,$N39&lt;&gt;'Page 3'!$J34),W39,"")</f>
        <v/>
      </c>
    </row>
    <row r="40" spans="1:26" ht="15" thickBot="1" x14ac:dyDescent="0.4">
      <c r="A40" s="21">
        <v>3</v>
      </c>
      <c r="B40" s="21" t="s">
        <v>639</v>
      </c>
      <c r="E40" s="35" t="s">
        <v>563</v>
      </c>
      <c r="F40" s="74"/>
      <c r="G40" s="35" t="s">
        <v>563</v>
      </c>
      <c r="H40" s="74"/>
      <c r="I40" s="35" t="s">
        <v>563</v>
      </c>
      <c r="J40" s="74"/>
      <c r="K40" s="35" t="s">
        <v>563</v>
      </c>
      <c r="L40" s="74"/>
      <c r="M40" s="35" t="s">
        <v>563</v>
      </c>
      <c r="N40" s="75">
        <f>F40+H40+J40+L40</f>
        <v>0</v>
      </c>
      <c r="W40" s="201">
        <f>'Page 3'!J36-'Page 4'!N40</f>
        <v>0</v>
      </c>
      <c r="X40" s="238" t="str">
        <f>IF(AND(LEN(TRIM($H$5))&lt;&gt;1,$N40&lt;&gt;'Page 3'!J36),"Column N Total must agree match Page 3 Line 1 Total","")</f>
        <v/>
      </c>
      <c r="Y40" s="238" t="str">
        <f>IF(AND(LEN(TRIM($H$5))&lt;&gt;1,$N40&lt;&gt;'Page 3'!$J36),"The Difference is ","")</f>
        <v/>
      </c>
      <c r="Z40" s="239" t="str">
        <f>IF(AND(LEN(TRIM($H$5))&lt;&gt;1,$N40&lt;&gt;'Page 3'!$J36),W40,"")</f>
        <v/>
      </c>
    </row>
    <row r="41" spans="1:26" ht="15" thickBot="1" x14ac:dyDescent="0.4">
      <c r="A41" s="21">
        <v>4</v>
      </c>
      <c r="B41" s="21" t="s">
        <v>23082</v>
      </c>
      <c r="E41" s="35" t="s">
        <v>565</v>
      </c>
      <c r="F41" s="74"/>
      <c r="G41" s="35" t="s">
        <v>565</v>
      </c>
      <c r="H41" s="74"/>
      <c r="I41" s="35" t="s">
        <v>565</v>
      </c>
      <c r="J41" s="74"/>
      <c r="K41" s="35" t="s">
        <v>565</v>
      </c>
      <c r="L41" s="74"/>
      <c r="M41" s="35" t="s">
        <v>565</v>
      </c>
      <c r="N41" s="75">
        <f>F41+H41+J41+L41</f>
        <v>0</v>
      </c>
      <c r="W41" s="201">
        <f>'Page 3'!J38-'Page 4'!N41</f>
        <v>0</v>
      </c>
      <c r="X41" s="238" t="str">
        <f>IF(AND(LEN(TRIM($H$5))&lt;&gt;1,$N41&lt;&gt;'Page 3'!J38),"Column N Total must agree match Page 3 Line 1 Total","")</f>
        <v/>
      </c>
      <c r="Y41" s="238" t="str">
        <f>IF(AND(LEN(TRIM($H$5))&lt;&gt;1,$N41&lt;&gt;'Page 3'!$J38),"The Difference is ","")</f>
        <v/>
      </c>
      <c r="Z41" s="239" t="str">
        <f>IF(AND(LEN(TRIM($H$5))&lt;&gt;1,$N41&lt;&gt;'Page 3'!$J38),W41,"")</f>
        <v/>
      </c>
    </row>
    <row r="42" spans="1:26" ht="15" thickBot="1" x14ac:dyDescent="0.4">
      <c r="A42" s="24">
        <v>5</v>
      </c>
      <c r="B42" s="24" t="s">
        <v>640</v>
      </c>
      <c r="C42" s="45"/>
      <c r="E42" s="35" t="s">
        <v>567</v>
      </c>
      <c r="F42" s="75">
        <f>SUM(F38:F40)-F41</f>
        <v>0</v>
      </c>
      <c r="G42" s="35" t="s">
        <v>567</v>
      </c>
      <c r="H42" s="75">
        <f>SUM(H38:H40)-H41</f>
        <v>0</v>
      </c>
      <c r="I42" s="35" t="s">
        <v>567</v>
      </c>
      <c r="J42" s="75">
        <f>SUM(J38:J40)-J41</f>
        <v>0</v>
      </c>
      <c r="K42" s="35" t="s">
        <v>567</v>
      </c>
      <c r="L42" s="75">
        <f>SUM(L38:L40)-L41</f>
        <v>0</v>
      </c>
      <c r="M42" s="35" t="s">
        <v>567</v>
      </c>
      <c r="N42" s="75">
        <f>F42+H42+J42+L42</f>
        <v>0</v>
      </c>
      <c r="W42" s="201">
        <f>'Page 3'!J43-'Page 4'!N42</f>
        <v>0</v>
      </c>
      <c r="X42" s="238" t="str">
        <f>IF(AND(LEN(TRIM($H$5))&lt;&gt;1,$N42&lt;&gt;'Page 3'!J43),"Column N Total must agree match Page 3 Line 1 Total","")</f>
        <v/>
      </c>
      <c r="Y42" s="238" t="str">
        <f>IF(AND(LEN(TRIM($H$5))&lt;&gt;1,$N42&lt;&gt;'Page 3'!$J43),"The Difference is ","")</f>
        <v/>
      </c>
      <c r="Z42" s="239" t="str">
        <f>IF(AND(LEN(TRIM($H$5))&lt;&gt;1,$N42&lt;&gt;'Page 3'!$J43),W42,"")</f>
        <v/>
      </c>
    </row>
    <row r="43" spans="1:26" x14ac:dyDescent="0.35">
      <c r="A43" s="21"/>
      <c r="B43" s="21"/>
      <c r="C43" s="76" t="s">
        <v>641</v>
      </c>
      <c r="G43" s="18"/>
      <c r="I43" s="18"/>
    </row>
    <row r="45" spans="1:26" x14ac:dyDescent="0.35">
      <c r="A45" s="24" t="str">
        <f>"TR-2-"&amp;'A. Update Year'!A7&amp;" Supplementary Section C"</f>
        <v>TR-2-25 Supplementary Section C</v>
      </c>
      <c r="C45" s="45"/>
      <c r="F45" s="25"/>
      <c r="H45" s="24"/>
      <c r="N45" s="25" t="s">
        <v>642</v>
      </c>
    </row>
    <row r="55" spans="1:3" x14ac:dyDescent="0.35">
      <c r="A55" s="21"/>
    </row>
    <row r="60" spans="1:3" x14ac:dyDescent="0.35">
      <c r="A60" s="46"/>
    </row>
    <row r="61" spans="1:3" x14ac:dyDescent="0.35">
      <c r="A61" s="46"/>
    </row>
    <row r="63" spans="1:3" x14ac:dyDescent="0.35">
      <c r="C63" s="21"/>
    </row>
    <row r="64" spans="1:3" x14ac:dyDescent="0.35">
      <c r="C64" s="21"/>
    </row>
    <row r="65" spans="1:9" x14ac:dyDescent="0.35">
      <c r="C65" s="21"/>
    </row>
    <row r="66" spans="1:9" x14ac:dyDescent="0.35">
      <c r="C66" s="21"/>
    </row>
    <row r="67" spans="1:9" x14ac:dyDescent="0.35">
      <c r="A67" s="21"/>
      <c r="C67" s="21"/>
    </row>
    <row r="68" spans="1:9" x14ac:dyDescent="0.35">
      <c r="A68" s="21"/>
      <c r="C68" s="21"/>
    </row>
    <row r="69" spans="1:9" x14ac:dyDescent="0.35">
      <c r="A69" s="21"/>
      <c r="C69" s="21"/>
    </row>
    <row r="70" spans="1:9" x14ac:dyDescent="0.35">
      <c r="A70" s="21"/>
    </row>
    <row r="71" spans="1:9" x14ac:dyDescent="0.35">
      <c r="A71" s="21"/>
    </row>
    <row r="72" spans="1:9" x14ac:dyDescent="0.35">
      <c r="A72" s="21"/>
      <c r="C72" s="21"/>
    </row>
    <row r="73" spans="1:9" x14ac:dyDescent="0.35">
      <c r="A73" s="21"/>
      <c r="C73" s="21"/>
      <c r="H73" s="11"/>
      <c r="I73" s="18"/>
    </row>
    <row r="74" spans="1:9" x14ac:dyDescent="0.35">
      <c r="A74" s="21"/>
      <c r="C74" s="21"/>
      <c r="H74" s="11"/>
      <c r="I74" s="18"/>
    </row>
    <row r="75" spans="1:9" x14ac:dyDescent="0.35">
      <c r="A75" s="79"/>
      <c r="C75" s="21"/>
      <c r="H75" s="11"/>
      <c r="I75" s="18"/>
    </row>
    <row r="76" spans="1:9" x14ac:dyDescent="0.35">
      <c r="A76" s="79"/>
      <c r="H76" s="11"/>
      <c r="I76" s="18"/>
    </row>
    <row r="77" spans="1:9" x14ac:dyDescent="0.35">
      <c r="A77" s="21"/>
      <c r="H77" s="11"/>
      <c r="I77" s="18"/>
    </row>
    <row r="78" spans="1:9" x14ac:dyDescent="0.35">
      <c r="A78" s="21"/>
      <c r="H78" s="11"/>
      <c r="I78" s="18"/>
    </row>
    <row r="79" spans="1:9" x14ac:dyDescent="0.35">
      <c r="A79" s="21"/>
      <c r="H79" s="11"/>
      <c r="I79" s="18"/>
    </row>
    <row r="80" spans="1:9" x14ac:dyDescent="0.35">
      <c r="A80" s="21"/>
      <c r="H80" s="11"/>
      <c r="I80" s="18"/>
    </row>
  </sheetData>
  <sheetProtection algorithmName="SHA-512" hashValue="WVZc+EiHrXrvkeaUODEfg3PuNOere0dNqgDr83t02bkNNlrLrBWH+/koSLtZmU3Ck/YfTg/wt49/z3i9tDQmEw==" saltValue="qc5AWk6LbXjQkvByav+bZw==" spinCount="100000" sheet="1" objects="1" scenarios="1"/>
  <mergeCells count="2">
    <mergeCell ref="A3:O3"/>
    <mergeCell ref="X9:Y10"/>
  </mergeCells>
  <conditionalFormatting sqref="A1:E42">
    <cfRule type="expression" dxfId="137" priority="18">
      <formula>CELL("protect", INDIRECT(ADDRESS(ROW(),COLUMN())))=1</formula>
    </cfRule>
  </conditionalFormatting>
  <conditionalFormatting sqref="F15">
    <cfRule type="expression" dxfId="136" priority="72">
      <formula>CELL("protect", INDIRECT(ADDRESS(ROW(),COLUMN())))=1</formula>
    </cfRule>
  </conditionalFormatting>
  <conditionalFormatting sqref="F17">
    <cfRule type="expression" dxfId="135" priority="67">
      <formula>CELL("protect", INDIRECT(ADDRESS(ROW(),COLUMN())))=1</formula>
    </cfRule>
  </conditionalFormatting>
  <conditionalFormatting sqref="F18:F39 H18:H39 J18:J39 L18:L39 F42 H42:H43 J42:J43 L42 M1:N10 F10:F14 H10:H14 J10:J14 L10:L14 F16 H16 J16 L16 N18:N21 N23 N28 N30 N32:N33 N35:N37 A43:F43 L43:N43 A44:N1048576">
    <cfRule type="expression" dxfId="134" priority="80">
      <formula>CELL("protect", INDIRECT(ADDRESS(ROW(),COLUMN())))=1</formula>
    </cfRule>
  </conditionalFormatting>
  <conditionalFormatting sqref="F26">
    <cfRule type="expression" dxfId="133" priority="64">
      <formula>CELL("protect", INDIRECT(ADDRESS(ROW(),COLUMN())))=1</formula>
    </cfRule>
  </conditionalFormatting>
  <conditionalFormatting sqref="F29">
    <cfRule type="expression" dxfId="132" priority="60">
      <formula>CELL("protect", INDIRECT(ADDRESS(ROW(),COLUMN())))=1</formula>
    </cfRule>
  </conditionalFormatting>
  <conditionalFormatting sqref="F34">
    <cfRule type="expression" dxfId="131" priority="56">
      <formula>CELL("protect", INDIRECT(ADDRESS(ROW(),COLUMN())))=1</formula>
    </cfRule>
  </conditionalFormatting>
  <conditionalFormatting sqref="F40:F41 H40:H41 J40:J41 L40:L41">
    <cfRule type="expression" dxfId="130" priority="42">
      <formula>CELL("protect", INDIRECT(ADDRESS(ROW(),COLUMN())))=1</formula>
    </cfRule>
  </conditionalFormatting>
  <conditionalFormatting sqref="F42">
    <cfRule type="expression" dxfId="129" priority="52">
      <formula>CELL("protect", INDIRECT(ADDRESS(ROW(),COLUMN())))=1</formula>
    </cfRule>
  </conditionalFormatting>
  <conditionalFormatting sqref="F1:L9">
    <cfRule type="expression" dxfId="128" priority="7">
      <formula>CELL("protect", INDIRECT(ADDRESS(ROW(),COLUMN())))=1</formula>
    </cfRule>
  </conditionalFormatting>
  <conditionalFormatting sqref="G10:G43">
    <cfRule type="expression" dxfId="127" priority="5">
      <formula>CELL("protect", INDIRECT(ADDRESS(ROW(),COLUMN())))=1</formula>
    </cfRule>
  </conditionalFormatting>
  <conditionalFormatting sqref="H15">
    <cfRule type="expression" dxfId="126" priority="71">
      <formula>CELL("protect", INDIRECT(ADDRESS(ROW(),COLUMN())))=1</formula>
    </cfRule>
  </conditionalFormatting>
  <conditionalFormatting sqref="H17">
    <cfRule type="expression" dxfId="125" priority="68">
      <formula>CELL("protect", INDIRECT(ADDRESS(ROW(),COLUMN())))=1</formula>
    </cfRule>
  </conditionalFormatting>
  <conditionalFormatting sqref="H26">
    <cfRule type="expression" dxfId="124" priority="63">
      <formula>CELL("protect", INDIRECT(ADDRESS(ROW(),COLUMN())))=1</formula>
    </cfRule>
  </conditionalFormatting>
  <conditionalFormatting sqref="H29">
    <cfRule type="expression" dxfId="123" priority="59">
      <formula>CELL("protect", INDIRECT(ADDRESS(ROW(),COLUMN())))=1</formula>
    </cfRule>
  </conditionalFormatting>
  <conditionalFormatting sqref="H34">
    <cfRule type="expression" dxfId="122" priority="55">
      <formula>CELL("protect", INDIRECT(ADDRESS(ROW(),COLUMN())))=1</formula>
    </cfRule>
  </conditionalFormatting>
  <conditionalFormatting sqref="H42">
    <cfRule type="expression" dxfId="121" priority="22">
      <formula>CELL("protect", INDIRECT(ADDRESS(ROW(),COLUMN())))=1</formula>
    </cfRule>
  </conditionalFormatting>
  <conditionalFormatting sqref="I10:I43">
    <cfRule type="expression" dxfId="120" priority="6">
      <formula>CELL("protect", INDIRECT(ADDRESS(ROW(),COLUMN())))=1</formula>
    </cfRule>
  </conditionalFormatting>
  <conditionalFormatting sqref="J15">
    <cfRule type="expression" dxfId="119" priority="70">
      <formula>CELL("protect", INDIRECT(ADDRESS(ROW(),COLUMN())))=1</formula>
    </cfRule>
  </conditionalFormatting>
  <conditionalFormatting sqref="J17">
    <cfRule type="expression" dxfId="118" priority="66">
      <formula>CELL("protect", INDIRECT(ADDRESS(ROW(),COLUMN())))=1</formula>
    </cfRule>
  </conditionalFormatting>
  <conditionalFormatting sqref="J26">
    <cfRule type="expression" dxfId="117" priority="62">
      <formula>CELL("protect", INDIRECT(ADDRESS(ROW(),COLUMN())))=1</formula>
    </cfRule>
  </conditionalFormatting>
  <conditionalFormatting sqref="J29">
    <cfRule type="expression" dxfId="116" priority="58">
      <formula>CELL("protect", INDIRECT(ADDRESS(ROW(),COLUMN())))=1</formula>
    </cfRule>
  </conditionalFormatting>
  <conditionalFormatting sqref="J34">
    <cfRule type="expression" dxfId="115" priority="54">
      <formula>CELL("protect", INDIRECT(ADDRESS(ROW(),COLUMN())))=1</formula>
    </cfRule>
  </conditionalFormatting>
  <conditionalFormatting sqref="J42">
    <cfRule type="expression" dxfId="114" priority="21">
      <formula>CELL("protect", INDIRECT(ADDRESS(ROW(),COLUMN())))=1</formula>
    </cfRule>
  </conditionalFormatting>
  <conditionalFormatting sqref="K10:K43">
    <cfRule type="expression" dxfId="113" priority="12">
      <formula>CELL("protect", INDIRECT(ADDRESS(ROW(),COLUMN())))=1</formula>
    </cfRule>
  </conditionalFormatting>
  <conditionalFormatting sqref="L15">
    <cfRule type="expression" dxfId="112" priority="69">
      <formula>CELL("protect", INDIRECT(ADDRESS(ROW(),COLUMN())))=1</formula>
    </cfRule>
  </conditionalFormatting>
  <conditionalFormatting sqref="L17">
    <cfRule type="expression" dxfId="111" priority="65">
      <formula>CELL("protect", INDIRECT(ADDRESS(ROW(),COLUMN())))=1</formula>
    </cfRule>
  </conditionalFormatting>
  <conditionalFormatting sqref="L26">
    <cfRule type="expression" dxfId="110" priority="61">
      <formula>CELL("protect", INDIRECT(ADDRESS(ROW(),COLUMN())))=1</formula>
    </cfRule>
  </conditionalFormatting>
  <conditionalFormatting sqref="L29">
    <cfRule type="expression" dxfId="109" priority="57">
      <formula>CELL("protect", INDIRECT(ADDRESS(ROW(),COLUMN())))=1</formula>
    </cfRule>
  </conditionalFormatting>
  <conditionalFormatting sqref="L34">
    <cfRule type="expression" dxfId="108" priority="53">
      <formula>CELL("protect", INDIRECT(ADDRESS(ROW(),COLUMN())))=1</formula>
    </cfRule>
  </conditionalFormatting>
  <conditionalFormatting sqref="L42">
    <cfRule type="expression" dxfId="107" priority="20">
      <formula>CELL("protect", INDIRECT(ADDRESS(ROW(),COLUMN())))=1</formula>
    </cfRule>
  </conditionalFormatting>
  <conditionalFormatting sqref="M11:M42">
    <cfRule type="expression" dxfId="106" priority="10">
      <formula>CELL("protect", INDIRECT(ADDRESS(ROW(),COLUMN())))=1</formula>
    </cfRule>
  </conditionalFormatting>
  <conditionalFormatting sqref="N11:N17">
    <cfRule type="expression" dxfId="105" priority="79">
      <formula>CELL("protect", INDIRECT(ADDRESS(ROW(),COLUMN())))=1</formula>
    </cfRule>
  </conditionalFormatting>
  <conditionalFormatting sqref="N22">
    <cfRule type="expression" dxfId="104" priority="78">
      <formula>CELL("protect", INDIRECT(ADDRESS(ROW(),COLUMN())))=1</formula>
    </cfRule>
  </conditionalFormatting>
  <conditionalFormatting sqref="N24:N27">
    <cfRule type="expression" dxfId="103" priority="77">
      <formula>CELL("protect", INDIRECT(ADDRESS(ROW(),COLUMN())))=1</formula>
    </cfRule>
  </conditionalFormatting>
  <conditionalFormatting sqref="N29">
    <cfRule type="expression" dxfId="102" priority="76">
      <formula>CELL("protect", INDIRECT(ADDRESS(ROW(),COLUMN())))=1</formula>
    </cfRule>
  </conditionalFormatting>
  <conditionalFormatting sqref="N31">
    <cfRule type="expression" dxfId="101" priority="75">
      <formula>CELL("protect", INDIRECT(ADDRESS(ROW(),COLUMN())))=1</formula>
    </cfRule>
  </conditionalFormatting>
  <conditionalFormatting sqref="N34">
    <cfRule type="expression" dxfId="100" priority="74">
      <formula>CELL("protect", INDIRECT(ADDRESS(ROW(),COLUMN())))=1</formula>
    </cfRule>
  </conditionalFormatting>
  <conditionalFormatting sqref="N38:N42">
    <cfRule type="expression" dxfId="99" priority="41">
      <formula>CELL("protect", INDIRECT(ADDRESS(ROW(),COLUMN())))=1</formula>
    </cfRule>
  </conditionalFormatting>
  <conditionalFormatting sqref="O1:O1048576">
    <cfRule type="expression" dxfId="98" priority="9">
      <formula>CELL("protect", INDIRECT(ADDRESS(ROW(),COLUMN())))=1</formula>
    </cfRule>
  </conditionalFormatting>
  <dataValidations count="1">
    <dataValidation type="whole" operator="greaterThanOrEqual" allowBlank="1" showInputMessage="1" showErrorMessage="1" errorTitle="Numeric Value Required" error="Round to the nearest whole number.  Choose &quot;CANCEL&quot; to repopulate this cell." sqref="J11:J42 H11:H42 F11:F42 L11:L42" xr:uid="{00000000-0002-0000-0800-000000000000}">
      <formula1>0</formula1>
    </dataValidation>
  </dataValidations>
  <pageMargins left="0.25" right="0.45" top="0.5" bottom="0.5" header="0.3" footer="0.3"/>
  <pageSetup scale="60" orientation="landscape" r:id="rId1"/>
  <ignoredErrors>
    <ignoredError sqref="E11:E42 G11:G21 K11:K42 I38:I42 M22:M42 G35:G42 I11:I17 I22:I34 M11:M17" numberStoredAsText="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20</vt:i4>
      </vt:variant>
      <vt:variant>
        <vt:lpstr>Named Ranges</vt:lpstr>
      </vt:variant>
      <vt:variant>
        <vt:i4>12</vt:i4>
      </vt:variant>
    </vt:vector>
  </HeadingPairs>
  <TitlesOfParts>
    <vt:vector size="32" baseType="lpstr">
      <vt:lpstr>A. Update Year</vt:lpstr>
      <vt:lpstr>B. MunicCounties Populate</vt:lpstr>
      <vt:lpstr>C. MuniParent</vt:lpstr>
      <vt:lpstr>Instructions</vt:lpstr>
      <vt:lpstr>Selection</vt:lpstr>
      <vt:lpstr>Cover</vt:lpstr>
      <vt:lpstr>Page 2</vt:lpstr>
      <vt:lpstr>Page 3</vt:lpstr>
      <vt:lpstr>Page 4</vt:lpstr>
      <vt:lpstr>Page 5a</vt:lpstr>
      <vt:lpstr>Page 5b</vt:lpstr>
      <vt:lpstr>Page 5c</vt:lpstr>
      <vt:lpstr>Page 5d</vt:lpstr>
      <vt:lpstr>Page 6</vt:lpstr>
      <vt:lpstr>Diagnostics</vt:lpstr>
      <vt:lpstr>xxIMPORT.tblMuni_TR2New</vt:lpstr>
      <vt:lpstr>xxtblMuni_TR2New.data</vt:lpstr>
      <vt:lpstr>xtblMunic_TR2_Districts_Special</vt:lpstr>
      <vt:lpstr>IMPORT.tblMunis_TR2_County</vt:lpstr>
      <vt:lpstr>Sheet1</vt:lpstr>
      <vt:lpstr>Cover!Print_Area</vt:lpstr>
      <vt:lpstr>Diagnostics!Print_Area</vt:lpstr>
      <vt:lpstr>Instructions!Print_Area</vt:lpstr>
      <vt:lpstr>'Page 2'!Print_Area</vt:lpstr>
      <vt:lpstr>'Page 3'!Print_Area</vt:lpstr>
      <vt:lpstr>'Page 4'!Print_Area</vt:lpstr>
      <vt:lpstr>'Page 5a'!Print_Area</vt:lpstr>
      <vt:lpstr>'Page 5b'!Print_Area</vt:lpstr>
      <vt:lpstr>'Page 5c'!Print_Area</vt:lpstr>
      <vt:lpstr>'Page 5d'!Print_Area</vt:lpstr>
      <vt:lpstr>'Page 6'!Print_Area</vt:lpstr>
      <vt:lpstr>Selection!Print_Area</vt:lpstr>
    </vt:vector>
  </TitlesOfParts>
  <Company>NCDOR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George G. Hermane</dc:creator>
  <cp:lastModifiedBy>George G. Hermane</cp:lastModifiedBy>
  <cp:lastPrinted>2024-12-10T17:37:48Z</cp:lastPrinted>
  <dcterms:created xsi:type="dcterms:W3CDTF">2018-01-05T16:07:11Z</dcterms:created>
  <dcterms:modified xsi:type="dcterms:W3CDTF">2025-12-11T15:28:32Z</dcterms:modified>
</cp:coreProperties>
</file>